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605DC7A0-7A29-47DF-8044-09AB3AF002C7}"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BN207" i="46" s="1"/>
  <c r="EB207" i="46"/>
  <c r="BM207" i="46" s="1"/>
  <c r="EA207" i="46"/>
  <c r="DZ207" i="46"/>
  <c r="DY207" i="46"/>
  <c r="DX207" i="46"/>
  <c r="BI207" i="46" s="1"/>
  <c r="DW207" i="46"/>
  <c r="DV207" i="46"/>
  <c r="BG207" i="46" s="1"/>
  <c r="DU207" i="46"/>
  <c r="DT207" i="46"/>
  <c r="BE207" i="46" s="1"/>
  <c r="DS207" i="46"/>
  <c r="DR207" i="46"/>
  <c r="DQ207" i="46"/>
  <c r="DP207" i="46"/>
  <c r="BA207" i="46" s="1"/>
  <c r="DO207" i="46"/>
  <c r="DN207" i="46"/>
  <c r="AY207" i="46" s="1"/>
  <c r="DM207" i="46"/>
  <c r="AX207" i="46" s="1"/>
  <c r="DL207" i="46"/>
  <c r="AW207" i="46" s="1"/>
  <c r="DK207" i="46"/>
  <c r="AV207" i="46" s="1"/>
  <c r="DJ207" i="46"/>
  <c r="DI207" i="46"/>
  <c r="DH207" i="46"/>
  <c r="AS207" i="46" s="1"/>
  <c r="DG207" i="46"/>
  <c r="DF207" i="46"/>
  <c r="AQ207" i="46" s="1"/>
  <c r="DE207" i="46"/>
  <c r="AP207" i="46" s="1"/>
  <c r="DD207" i="46"/>
  <c r="AO207" i="46" s="1"/>
  <c r="DC207" i="46"/>
  <c r="AN207" i="46" s="1"/>
  <c r="DB207" i="46"/>
  <c r="DA207" i="46"/>
  <c r="CZ207" i="46"/>
  <c r="AK207" i="46" s="1"/>
  <c r="CY207" i="46"/>
  <c r="CX207" i="46"/>
  <c r="CW207" i="46"/>
  <c r="AH207" i="46" s="1"/>
  <c r="CV207" i="46"/>
  <c r="AG207" i="46" s="1"/>
  <c r="CU207" i="46"/>
  <c r="AF207" i="46" s="1"/>
  <c r="CT207" i="46"/>
  <c r="CS207" i="46"/>
  <c r="CR207" i="46"/>
  <c r="AC207" i="46" s="1"/>
  <c r="CQ207" i="46"/>
  <c r="CP207" i="46"/>
  <c r="AA207" i="46" s="1"/>
  <c r="CO207" i="46"/>
  <c r="Z207" i="46" s="1"/>
  <c r="CN207" i="46"/>
  <c r="Y207" i="46" s="1"/>
  <c r="CM207" i="46"/>
  <c r="CL207" i="46"/>
  <c r="CK207" i="46"/>
  <c r="CJ207" i="46"/>
  <c r="U207" i="46" s="1"/>
  <c r="CI207" i="46"/>
  <c r="CH207" i="46"/>
  <c r="S207" i="46" s="1"/>
  <c r="CG207" i="46"/>
  <c r="CF207" i="46"/>
  <c r="Q207" i="46" s="1"/>
  <c r="CE207" i="46"/>
  <c r="CD207" i="46"/>
  <c r="CC207" i="46"/>
  <c r="CB207" i="46"/>
  <c r="M207" i="46" s="1"/>
  <c r="CA207" i="46"/>
  <c r="L207" i="46" s="1"/>
  <c r="BZ207" i="46"/>
  <c r="BY207" i="46"/>
  <c r="J207" i="46" s="1"/>
  <c r="BX207" i="46"/>
  <c r="I207" i="46" s="1"/>
  <c r="BW207" i="46"/>
  <c r="BV207" i="46"/>
  <c r="BU207" i="46"/>
  <c r="BT207" i="46"/>
  <c r="E207" i="46" s="1"/>
  <c r="BS207" i="46"/>
  <c r="BO207" i="46"/>
  <c r="B207" i="46"/>
  <c r="B207" i="44" s="1"/>
  <c r="A207" i="46"/>
  <c r="C207" i="46" s="1"/>
  <c r="C207" i="44" s="1"/>
  <c r="EF206" i="46"/>
  <c r="EE206" i="46"/>
  <c r="ED206" i="46"/>
  <c r="BO206" i="46" s="1"/>
  <c r="EC206" i="46"/>
  <c r="BN206" i="46" s="1"/>
  <c r="EB206" i="46"/>
  <c r="EA206" i="46"/>
  <c r="BL206" i="46" s="1"/>
  <c r="DZ206" i="46"/>
  <c r="BK206" i="46" s="1"/>
  <c r="DY206" i="46"/>
  <c r="BJ206" i="46" s="1"/>
  <c r="DX206" i="46"/>
  <c r="BI206" i="46" s="1"/>
  <c r="DW206" i="46"/>
  <c r="DV206" i="46"/>
  <c r="BG206" i="46" s="1"/>
  <c r="DU206" i="46"/>
  <c r="BF206" i="46" s="1"/>
  <c r="DT206" i="46"/>
  <c r="DS206" i="46"/>
  <c r="BD206" i="46" s="1"/>
  <c r="DR206" i="46"/>
  <c r="BC206" i="46" s="1"/>
  <c r="DQ206" i="46"/>
  <c r="BB206" i="46" s="1"/>
  <c r="DP206" i="46"/>
  <c r="DO206" i="46"/>
  <c r="AZ206" i="46" s="1"/>
  <c r="DN206" i="46"/>
  <c r="AY206" i="46" s="1"/>
  <c r="DM206" i="46"/>
  <c r="AX206" i="46" s="1"/>
  <c r="DL206" i="46"/>
  <c r="DK206" i="46"/>
  <c r="AV206" i="46" s="1"/>
  <c r="DJ206" i="46"/>
  <c r="AU206" i="46" s="1"/>
  <c r="DI206" i="46"/>
  <c r="AT206" i="46" s="1"/>
  <c r="DH206" i="46"/>
  <c r="DG206" i="46"/>
  <c r="DF206" i="46"/>
  <c r="AQ206" i="46" s="1"/>
  <c r="DE206" i="46"/>
  <c r="AP206" i="46" s="1"/>
  <c r="DD206" i="46"/>
  <c r="DC206" i="46"/>
  <c r="AN206" i="46" s="1"/>
  <c r="DB206" i="46"/>
  <c r="AM206" i="46" s="1"/>
  <c r="DA206" i="46"/>
  <c r="AL206" i="46" s="1"/>
  <c r="CZ206" i="46"/>
  <c r="CY206" i="46"/>
  <c r="AJ206" i="46" s="1"/>
  <c r="CX206" i="46"/>
  <c r="AI206" i="46" s="1"/>
  <c r="CW206" i="46"/>
  <c r="AH206" i="46" s="1"/>
  <c r="CV206" i="46"/>
  <c r="CU206" i="46"/>
  <c r="AF206" i="46" s="1"/>
  <c r="CT206" i="46"/>
  <c r="AE206" i="46" s="1"/>
  <c r="CS206" i="46"/>
  <c r="AD206" i="46" s="1"/>
  <c r="CR206" i="46"/>
  <c r="CQ206" i="46"/>
  <c r="CP206" i="46"/>
  <c r="AA206" i="46" s="1"/>
  <c r="CO206" i="46"/>
  <c r="Z206" i="46" s="1"/>
  <c r="CN206" i="46"/>
  <c r="CM206" i="46"/>
  <c r="X206" i="46" s="1"/>
  <c r="CL206" i="46"/>
  <c r="W206" i="46" s="1"/>
  <c r="CK206" i="46"/>
  <c r="V206" i="46" s="1"/>
  <c r="CJ206" i="46"/>
  <c r="U206" i="46" s="1"/>
  <c r="CI206" i="46"/>
  <c r="T206" i="46" s="1"/>
  <c r="CH206" i="46"/>
  <c r="S206" i="46" s="1"/>
  <c r="CG206" i="46"/>
  <c r="R206" i="46" s="1"/>
  <c r="CF206" i="46"/>
  <c r="CE206" i="46"/>
  <c r="P206" i="46" s="1"/>
  <c r="CD206" i="46"/>
  <c r="O206" i="46" s="1"/>
  <c r="CC206" i="46"/>
  <c r="N206" i="46" s="1"/>
  <c r="CB206" i="46"/>
  <c r="CA206" i="46"/>
  <c r="BZ206" i="46"/>
  <c r="K206" i="46" s="1"/>
  <c r="BY206" i="46"/>
  <c r="J206" i="46" s="1"/>
  <c r="BX206" i="46"/>
  <c r="BW206" i="46"/>
  <c r="H206" i="46" s="1"/>
  <c r="BV206" i="46"/>
  <c r="G206" i="46" s="1"/>
  <c r="BU206" i="46"/>
  <c r="F206" i="46" s="1"/>
  <c r="BT206" i="46"/>
  <c r="BS206" i="46"/>
  <c r="B206" i="46"/>
  <c r="B206" i="44" s="1"/>
  <c r="A206" i="46"/>
  <c r="EF205" i="46"/>
  <c r="EE205" i="46"/>
  <c r="ED205" i="46"/>
  <c r="EC205" i="46"/>
  <c r="BN205" i="46" s="1"/>
  <c r="EB205" i="46"/>
  <c r="EA205" i="46"/>
  <c r="DZ205" i="46"/>
  <c r="BK205" i="46" s="1"/>
  <c r="DY205" i="46"/>
  <c r="BJ205" i="46" s="1"/>
  <c r="DX205" i="46"/>
  <c r="DW205" i="46"/>
  <c r="BH205" i="46" s="1"/>
  <c r="DV205" i="46"/>
  <c r="BG205" i="46" s="1"/>
  <c r="DU205" i="46"/>
  <c r="BF205" i="46" s="1"/>
  <c r="DT205" i="46"/>
  <c r="DS205" i="46"/>
  <c r="BD205" i="46" s="1"/>
  <c r="DR205" i="46"/>
  <c r="DQ205" i="46"/>
  <c r="BB205" i="46" s="1"/>
  <c r="DP205" i="46"/>
  <c r="DO205" i="46"/>
  <c r="AZ205" i="46" s="1"/>
  <c r="DN205" i="46"/>
  <c r="AY205" i="46" s="1"/>
  <c r="DM205" i="46"/>
  <c r="AX205" i="46" s="1"/>
  <c r="DL205" i="46"/>
  <c r="DK205" i="46"/>
  <c r="DJ205" i="46"/>
  <c r="DI205" i="46"/>
  <c r="AT205" i="46" s="1"/>
  <c r="DH205" i="46"/>
  <c r="DG205" i="46"/>
  <c r="AR205" i="46" s="1"/>
  <c r="DF205" i="46"/>
  <c r="AQ205" i="46" s="1"/>
  <c r="DE205" i="46"/>
  <c r="AP205" i="46" s="1"/>
  <c r="DD205" i="46"/>
  <c r="DC205" i="46"/>
  <c r="AN205" i="46" s="1"/>
  <c r="DB205" i="46"/>
  <c r="AM205" i="46" s="1"/>
  <c r="DA205" i="46"/>
  <c r="AL205" i="46" s="1"/>
  <c r="CZ205" i="46"/>
  <c r="CY205" i="46"/>
  <c r="AJ205" i="46" s="1"/>
  <c r="CX205" i="46"/>
  <c r="AI205" i="46" s="1"/>
  <c r="CW205" i="46"/>
  <c r="AH205" i="46" s="1"/>
  <c r="CV205" i="46"/>
  <c r="CU205" i="46"/>
  <c r="CT205" i="46"/>
  <c r="AE205" i="46" s="1"/>
  <c r="CS205" i="46"/>
  <c r="AD205" i="46" s="1"/>
  <c r="CR205" i="46"/>
  <c r="CQ205" i="46"/>
  <c r="AB205" i="46" s="1"/>
  <c r="CP205" i="46"/>
  <c r="CO205" i="46"/>
  <c r="Z205" i="46" s="1"/>
  <c r="CN205" i="46"/>
  <c r="CM205" i="46"/>
  <c r="CL205" i="46"/>
  <c r="CK205" i="46"/>
  <c r="V205" i="46" s="1"/>
  <c r="CJ205" i="46"/>
  <c r="CI205" i="46"/>
  <c r="T205" i="46" s="1"/>
  <c r="CH205" i="46"/>
  <c r="S205" i="46" s="1"/>
  <c r="CG205" i="46"/>
  <c r="R205" i="46" s="1"/>
  <c r="CF205" i="46"/>
  <c r="CE205" i="46"/>
  <c r="P205" i="46" s="1"/>
  <c r="CD205" i="46"/>
  <c r="O205" i="46" s="1"/>
  <c r="CC205" i="46"/>
  <c r="N205" i="46" s="1"/>
  <c r="CB205" i="46"/>
  <c r="CA205" i="46"/>
  <c r="L205" i="46" s="1"/>
  <c r="BZ205" i="46"/>
  <c r="K205" i="46" s="1"/>
  <c r="BY205" i="46"/>
  <c r="J205" i="46" s="1"/>
  <c r="BX205" i="46"/>
  <c r="BW205" i="46"/>
  <c r="BV205" i="46"/>
  <c r="BU205" i="46"/>
  <c r="F205" i="46" s="1"/>
  <c r="BT205" i="46"/>
  <c r="BS205" i="46"/>
  <c r="D205" i="46" s="1"/>
  <c r="B205" i="46"/>
  <c r="B205" i="44" s="1"/>
  <c r="A205" i="46"/>
  <c r="A205" i="44" s="1"/>
  <c r="EF204" i="46"/>
  <c r="EE204" i="46"/>
  <c r="BP204" i="46" s="1"/>
  <c r="ED204" i="46"/>
  <c r="BO204" i="46" s="1"/>
  <c r="EC204" i="46"/>
  <c r="BN204" i="46" s="1"/>
  <c r="EB204" i="46"/>
  <c r="EA204" i="46"/>
  <c r="BL204" i="46" s="1"/>
  <c r="DZ204" i="46"/>
  <c r="BK204" i="46" s="1"/>
  <c r="DY204" i="46"/>
  <c r="BJ204" i="46" s="1"/>
  <c r="DX204" i="46"/>
  <c r="DW204" i="46"/>
  <c r="BH204" i="46" s="1"/>
  <c r="DV204" i="46"/>
  <c r="DU204" i="46"/>
  <c r="BF204" i="46" s="1"/>
  <c r="DT204" i="46"/>
  <c r="DS204" i="46"/>
  <c r="DR204" i="46"/>
  <c r="BC204" i="46" s="1"/>
  <c r="DQ204" i="46"/>
  <c r="BB204" i="46" s="1"/>
  <c r="DP204" i="46"/>
  <c r="DO204" i="46"/>
  <c r="DN204" i="46"/>
  <c r="AY204" i="46" s="1"/>
  <c r="DM204" i="46"/>
  <c r="AX204" i="46" s="1"/>
  <c r="DL204" i="46"/>
  <c r="DK204" i="46"/>
  <c r="AV204" i="46" s="1"/>
  <c r="DJ204" i="46"/>
  <c r="DI204" i="46"/>
  <c r="AT204" i="46" s="1"/>
  <c r="DH204" i="46"/>
  <c r="DG204" i="46"/>
  <c r="AR204" i="46" s="1"/>
  <c r="DF204" i="46"/>
  <c r="AQ204" i="46" s="1"/>
  <c r="DE204" i="46"/>
  <c r="AP204" i="46" s="1"/>
  <c r="DD204" i="46"/>
  <c r="DC204" i="46"/>
  <c r="AN204" i="46" s="1"/>
  <c r="DB204" i="46"/>
  <c r="AM204" i="46" s="1"/>
  <c r="DA204" i="46"/>
  <c r="AL204" i="46" s="1"/>
  <c r="CZ204" i="46"/>
  <c r="CY204" i="46"/>
  <c r="AJ204" i="46" s="1"/>
  <c r="CX204" i="46"/>
  <c r="AI204" i="46" s="1"/>
  <c r="CW204" i="46"/>
  <c r="AH204" i="46" s="1"/>
  <c r="CV204" i="46"/>
  <c r="CU204" i="46"/>
  <c r="AF204" i="46" s="1"/>
  <c r="CT204" i="46"/>
  <c r="AE204" i="46" s="1"/>
  <c r="CS204" i="46"/>
  <c r="AD204" i="46" s="1"/>
  <c r="CR204" i="46"/>
  <c r="CQ204" i="46"/>
  <c r="CP204" i="46"/>
  <c r="AA204" i="46" s="1"/>
  <c r="CO204" i="46"/>
  <c r="Z204" i="46" s="1"/>
  <c r="CN204" i="46"/>
  <c r="CM204" i="46"/>
  <c r="X204" i="46" s="1"/>
  <c r="CL204" i="46"/>
  <c r="CK204" i="46"/>
  <c r="V204" i="46" s="1"/>
  <c r="CJ204" i="46"/>
  <c r="CI204" i="46"/>
  <c r="CH204" i="46"/>
  <c r="S204" i="46" s="1"/>
  <c r="CG204" i="46"/>
  <c r="R204" i="46" s="1"/>
  <c r="CF204" i="46"/>
  <c r="Q204" i="46" s="1"/>
  <c r="CE204" i="46"/>
  <c r="P204" i="46" s="1"/>
  <c r="CD204" i="46"/>
  <c r="O204" i="46" s="1"/>
  <c r="CC204" i="46"/>
  <c r="N204" i="46" s="1"/>
  <c r="CB204" i="46"/>
  <c r="CA204" i="46"/>
  <c r="L204" i="46" s="1"/>
  <c r="BZ204" i="46"/>
  <c r="K204" i="46" s="1"/>
  <c r="BY204" i="46"/>
  <c r="J204" i="46" s="1"/>
  <c r="BX204" i="46"/>
  <c r="BW204" i="46"/>
  <c r="H204" i="46" s="1"/>
  <c r="BV204" i="46"/>
  <c r="G204" i="46" s="1"/>
  <c r="BU204" i="46"/>
  <c r="F204" i="46" s="1"/>
  <c r="BT204" i="46"/>
  <c r="BS204" i="46"/>
  <c r="B204" i="46"/>
  <c r="B204" i="44" s="1"/>
  <c r="A204" i="46"/>
  <c r="EF203" i="46"/>
  <c r="EE203" i="46"/>
  <c r="ED203" i="46"/>
  <c r="BO203" i="46" s="1"/>
  <c r="EC203" i="46"/>
  <c r="BN203" i="46" s="1"/>
  <c r="EB203" i="46"/>
  <c r="EA203" i="46"/>
  <c r="DZ203" i="46"/>
  <c r="BK203" i="46" s="1"/>
  <c r="DY203" i="46"/>
  <c r="BJ203" i="46" s="1"/>
  <c r="DX203" i="46"/>
  <c r="DW203" i="46"/>
  <c r="BH203" i="46" s="1"/>
  <c r="DV203" i="46"/>
  <c r="BG203" i="46" s="1"/>
  <c r="DU203" i="46"/>
  <c r="BF203" i="46" s="1"/>
  <c r="DT203" i="46"/>
  <c r="BE203" i="46" s="1"/>
  <c r="DS203" i="46"/>
  <c r="DR203" i="46"/>
  <c r="DQ203" i="46"/>
  <c r="BB203" i="46" s="1"/>
  <c r="DP203" i="46"/>
  <c r="BA203" i="46" s="1"/>
  <c r="DO203" i="46"/>
  <c r="AZ203" i="46" s="1"/>
  <c r="DN203" i="46"/>
  <c r="AY203" i="46" s="1"/>
  <c r="DM203" i="46"/>
  <c r="AX203" i="46" s="1"/>
  <c r="DL203" i="46"/>
  <c r="AW203" i="46" s="1"/>
  <c r="DK203" i="46"/>
  <c r="AV203" i="46" s="1"/>
  <c r="DJ203" i="46"/>
  <c r="AU203" i="46" s="1"/>
  <c r="DI203" i="46"/>
  <c r="AT203" i="46" s="1"/>
  <c r="DH203" i="46"/>
  <c r="DG203" i="46"/>
  <c r="AR203" i="46" s="1"/>
  <c r="DF203" i="46"/>
  <c r="AQ203" i="46" s="1"/>
  <c r="DE203" i="46"/>
  <c r="AP203" i="46" s="1"/>
  <c r="DD203" i="46"/>
  <c r="AO203" i="46" s="1"/>
  <c r="DC203" i="46"/>
  <c r="DB203" i="46"/>
  <c r="AM203" i="46" s="1"/>
  <c r="DA203" i="46"/>
  <c r="AL203" i="46" s="1"/>
  <c r="CZ203" i="46"/>
  <c r="CY203" i="46"/>
  <c r="AJ203" i="46" s="1"/>
  <c r="CX203" i="46"/>
  <c r="AI203" i="46" s="1"/>
  <c r="CW203" i="46"/>
  <c r="AH203" i="46" s="1"/>
  <c r="CV203" i="46"/>
  <c r="AG203" i="46" s="1"/>
  <c r="CU203" i="46"/>
  <c r="CT203" i="46"/>
  <c r="AE203" i="46" s="1"/>
  <c r="CS203" i="46"/>
  <c r="AD203" i="46" s="1"/>
  <c r="CR203" i="46"/>
  <c r="CQ203" i="46"/>
  <c r="AB203" i="46" s="1"/>
  <c r="CP203" i="46"/>
  <c r="AA203" i="46" s="1"/>
  <c r="CO203" i="46"/>
  <c r="Z203" i="46" s="1"/>
  <c r="CN203" i="46"/>
  <c r="Y203" i="46" s="1"/>
  <c r="CM203" i="46"/>
  <c r="CL203" i="46"/>
  <c r="W203" i="46" s="1"/>
  <c r="CK203" i="46"/>
  <c r="V203" i="46" s="1"/>
  <c r="CJ203" i="46"/>
  <c r="CI203" i="46"/>
  <c r="T203" i="46" s="1"/>
  <c r="CH203" i="46"/>
  <c r="S203" i="46" s="1"/>
  <c r="CG203" i="46"/>
  <c r="R203" i="46" s="1"/>
  <c r="CF203" i="46"/>
  <c r="Q203" i="46" s="1"/>
  <c r="CE203" i="46"/>
  <c r="P203" i="46" s="1"/>
  <c r="CD203" i="46"/>
  <c r="O203" i="46" s="1"/>
  <c r="CC203" i="46"/>
  <c r="N203" i="46" s="1"/>
  <c r="CB203" i="46"/>
  <c r="CA203" i="46"/>
  <c r="L203" i="46" s="1"/>
  <c r="BZ203" i="46"/>
  <c r="K203" i="46" s="1"/>
  <c r="BY203" i="46"/>
  <c r="J203" i="46" s="1"/>
  <c r="BX203" i="46"/>
  <c r="I203" i="46" s="1"/>
  <c r="BW203" i="46"/>
  <c r="BV203" i="46"/>
  <c r="BU203" i="46"/>
  <c r="F203" i="46" s="1"/>
  <c r="BT203" i="46"/>
  <c r="BS203" i="46"/>
  <c r="D203" i="46" s="1"/>
  <c r="B203" i="46"/>
  <c r="B203" i="44" s="1"/>
  <c r="A203" i="46"/>
  <c r="C203" i="46" s="1"/>
  <c r="C203" i="44" s="1"/>
  <c r="EF202" i="46"/>
  <c r="EE202" i="46"/>
  <c r="ED202" i="46"/>
  <c r="BO202" i="46" s="1"/>
  <c r="EC202" i="46"/>
  <c r="BN202" i="46" s="1"/>
  <c r="EB202" i="46"/>
  <c r="BM202" i="46" s="1"/>
  <c r="EA202" i="46"/>
  <c r="DZ202" i="46"/>
  <c r="DY202" i="46"/>
  <c r="BJ202" i="46" s="1"/>
  <c r="DX202" i="46"/>
  <c r="DW202" i="46"/>
  <c r="DV202" i="46"/>
  <c r="DU202" i="46"/>
  <c r="BF202" i="46" s="1"/>
  <c r="DT202" i="46"/>
  <c r="DS202" i="46"/>
  <c r="BD202" i="46" s="1"/>
  <c r="DR202" i="46"/>
  <c r="BC202" i="46" s="1"/>
  <c r="DQ202" i="46"/>
  <c r="BB202" i="46" s="1"/>
  <c r="DP202" i="46"/>
  <c r="DO202" i="46"/>
  <c r="AZ202" i="46" s="1"/>
  <c r="DN202" i="46"/>
  <c r="DM202" i="46"/>
  <c r="AX202" i="46" s="1"/>
  <c r="DL202" i="46"/>
  <c r="DK202" i="46"/>
  <c r="AV202" i="46" s="1"/>
  <c r="DJ202" i="46"/>
  <c r="AU202" i="46" s="1"/>
  <c r="DI202" i="46"/>
  <c r="AT202" i="46" s="1"/>
  <c r="DH202" i="46"/>
  <c r="DG202" i="46"/>
  <c r="DF202" i="46"/>
  <c r="AQ202" i="46" s="1"/>
  <c r="DE202" i="46"/>
  <c r="AP202" i="46" s="1"/>
  <c r="DD202" i="46"/>
  <c r="DC202" i="46"/>
  <c r="DB202" i="46"/>
  <c r="DA202" i="46"/>
  <c r="AL202" i="46" s="1"/>
  <c r="CZ202" i="46"/>
  <c r="CY202" i="46"/>
  <c r="AJ202" i="46" s="1"/>
  <c r="CX202" i="46"/>
  <c r="AI202" i="46" s="1"/>
  <c r="CW202" i="46"/>
  <c r="AH202" i="46" s="1"/>
  <c r="CV202" i="46"/>
  <c r="CU202" i="46"/>
  <c r="AF202" i="46" s="1"/>
  <c r="CT202" i="46"/>
  <c r="AE202" i="46" s="1"/>
  <c r="CS202" i="46"/>
  <c r="AD202" i="46" s="1"/>
  <c r="CR202" i="46"/>
  <c r="CQ202" i="46"/>
  <c r="CP202" i="46"/>
  <c r="CO202" i="46"/>
  <c r="Z202" i="46" s="1"/>
  <c r="CN202" i="46"/>
  <c r="CM202" i="46"/>
  <c r="X202" i="46" s="1"/>
  <c r="CL202" i="46"/>
  <c r="W202" i="46" s="1"/>
  <c r="CK202" i="46"/>
  <c r="V202" i="46" s="1"/>
  <c r="CJ202" i="46"/>
  <c r="CI202" i="46"/>
  <c r="T202" i="46" s="1"/>
  <c r="CH202" i="46"/>
  <c r="S202" i="46" s="1"/>
  <c r="CG202" i="46"/>
  <c r="R202" i="46" s="1"/>
  <c r="CF202" i="46"/>
  <c r="Q202" i="46" s="1"/>
  <c r="CE202" i="46"/>
  <c r="P202" i="46" s="1"/>
  <c r="CD202" i="46"/>
  <c r="O202" i="46" s="1"/>
  <c r="CC202" i="46"/>
  <c r="N202" i="46" s="1"/>
  <c r="CB202" i="46"/>
  <c r="CA202" i="46"/>
  <c r="L202" i="46" s="1"/>
  <c r="BZ202" i="46"/>
  <c r="BY202" i="46"/>
  <c r="J202" i="46" s="1"/>
  <c r="BX202" i="46"/>
  <c r="BW202" i="46"/>
  <c r="H202" i="46" s="1"/>
  <c r="BV202" i="46"/>
  <c r="BU202" i="46"/>
  <c r="F202" i="46" s="1"/>
  <c r="BT202" i="46"/>
  <c r="BS202" i="46"/>
  <c r="D202" i="46" s="1"/>
  <c r="B202" i="46"/>
  <c r="B202" i="44" s="1"/>
  <c r="A202" i="46"/>
  <c r="EF201" i="46"/>
  <c r="BQ201" i="46" s="1"/>
  <c r="EE201" i="46"/>
  <c r="BP201" i="46" s="1"/>
  <c r="ED201" i="46"/>
  <c r="EC201" i="46"/>
  <c r="BN201" i="46" s="1"/>
  <c r="EB201" i="46"/>
  <c r="EA201" i="46"/>
  <c r="DZ201" i="46"/>
  <c r="BK201" i="46" s="1"/>
  <c r="DY201" i="46"/>
  <c r="BJ201" i="46" s="1"/>
  <c r="DX201" i="46"/>
  <c r="DW201" i="46"/>
  <c r="BH201" i="46" s="1"/>
  <c r="DV201" i="46"/>
  <c r="DU201" i="46"/>
  <c r="BF201" i="46" s="1"/>
  <c r="DT201" i="46"/>
  <c r="DS201" i="46"/>
  <c r="DR201" i="46"/>
  <c r="BC201" i="46" s="1"/>
  <c r="DQ201" i="46"/>
  <c r="BB201" i="46" s="1"/>
  <c r="DP201" i="46"/>
  <c r="DO201" i="46"/>
  <c r="AZ201" i="46" s="1"/>
  <c r="DN201" i="46"/>
  <c r="AY201" i="46" s="1"/>
  <c r="DM201" i="46"/>
  <c r="AX201" i="46" s="1"/>
  <c r="DL201" i="46"/>
  <c r="DK201" i="46"/>
  <c r="AV201" i="46" s="1"/>
  <c r="DJ201" i="46"/>
  <c r="AU201" i="46" s="1"/>
  <c r="DI201" i="46"/>
  <c r="AT201" i="46" s="1"/>
  <c r="DH201" i="46"/>
  <c r="DG201" i="46"/>
  <c r="AR201" i="46" s="1"/>
  <c r="DF201" i="46"/>
  <c r="DE201" i="46"/>
  <c r="AP201" i="46" s="1"/>
  <c r="DD201" i="46"/>
  <c r="DC201" i="46"/>
  <c r="DB201" i="46"/>
  <c r="AM201" i="46" s="1"/>
  <c r="DA201" i="46"/>
  <c r="AL201" i="46" s="1"/>
  <c r="CZ201" i="46"/>
  <c r="AK201" i="46" s="1"/>
  <c r="CY201" i="46"/>
  <c r="AJ201" i="46" s="1"/>
  <c r="CX201" i="46"/>
  <c r="CW201" i="46"/>
  <c r="AH201" i="46" s="1"/>
  <c r="CV201" i="46"/>
  <c r="CU201" i="46"/>
  <c r="AF201" i="46" s="1"/>
  <c r="CT201" i="46"/>
  <c r="AE201" i="46" s="1"/>
  <c r="CS201" i="46"/>
  <c r="AD201" i="46" s="1"/>
  <c r="CR201" i="46"/>
  <c r="CQ201" i="46"/>
  <c r="AB201" i="46" s="1"/>
  <c r="CP201" i="46"/>
  <c r="CO201" i="46"/>
  <c r="Z201" i="46" s="1"/>
  <c r="CN201" i="46"/>
  <c r="CM201" i="46"/>
  <c r="CL201" i="46"/>
  <c r="W201" i="46" s="1"/>
  <c r="CK201" i="46"/>
  <c r="V201" i="46" s="1"/>
  <c r="CJ201" i="46"/>
  <c r="CI201" i="46"/>
  <c r="T201" i="46" s="1"/>
  <c r="CH201" i="46"/>
  <c r="S201" i="46" s="1"/>
  <c r="CG201" i="46"/>
  <c r="R201" i="46" s="1"/>
  <c r="CF201" i="46"/>
  <c r="CE201" i="46"/>
  <c r="CD201" i="46"/>
  <c r="O201" i="46" s="1"/>
  <c r="CC201" i="46"/>
  <c r="N201" i="46" s="1"/>
  <c r="CB201" i="46"/>
  <c r="CA201" i="46"/>
  <c r="L201" i="46" s="1"/>
  <c r="BZ201" i="46"/>
  <c r="BY201" i="46"/>
  <c r="J201" i="46" s="1"/>
  <c r="BX201" i="46"/>
  <c r="BW201" i="46"/>
  <c r="H201" i="46" s="1"/>
  <c r="BV201" i="46"/>
  <c r="BU201" i="46"/>
  <c r="F201" i="46" s="1"/>
  <c r="BT201" i="46"/>
  <c r="BS201" i="46"/>
  <c r="D201" i="46" s="1"/>
  <c r="B201" i="46"/>
  <c r="B201" i="44" s="1"/>
  <c r="A201" i="46"/>
  <c r="A201" i="44" s="1"/>
  <c r="EF200" i="46"/>
  <c r="EE200" i="46"/>
  <c r="BP200" i="46" s="1"/>
  <c r="ED200" i="46"/>
  <c r="BO200" i="46" s="1"/>
  <c r="EC200" i="46"/>
  <c r="BN200" i="46" s="1"/>
  <c r="EB200" i="46"/>
  <c r="BM200" i="46" s="1"/>
  <c r="EA200" i="46"/>
  <c r="BL200" i="46" s="1"/>
  <c r="DZ200" i="46"/>
  <c r="DY200" i="46"/>
  <c r="BJ200" i="46" s="1"/>
  <c r="DX200" i="46"/>
  <c r="DW200" i="46"/>
  <c r="DV200" i="46"/>
  <c r="BG200" i="46" s="1"/>
  <c r="DU200" i="46"/>
  <c r="BF200" i="46" s="1"/>
  <c r="DT200" i="46"/>
  <c r="DS200" i="46"/>
  <c r="BD200" i="46" s="1"/>
  <c r="DR200" i="46"/>
  <c r="DQ200" i="46"/>
  <c r="BB200" i="46" s="1"/>
  <c r="DP200" i="46"/>
  <c r="DO200" i="46"/>
  <c r="DN200" i="46"/>
  <c r="AY200" i="46" s="1"/>
  <c r="DM200" i="46"/>
  <c r="AX200" i="46" s="1"/>
  <c r="DL200" i="46"/>
  <c r="DK200" i="46"/>
  <c r="AV200" i="46" s="1"/>
  <c r="DJ200" i="46"/>
  <c r="DI200" i="46"/>
  <c r="AT200" i="46" s="1"/>
  <c r="DH200" i="46"/>
  <c r="DG200" i="46"/>
  <c r="AR200" i="46" s="1"/>
  <c r="DF200" i="46"/>
  <c r="AQ200" i="46" s="1"/>
  <c r="DE200" i="46"/>
  <c r="AP200" i="46" s="1"/>
  <c r="DD200" i="46"/>
  <c r="DC200" i="46"/>
  <c r="AN200" i="46" s="1"/>
  <c r="DB200" i="46"/>
  <c r="DA200" i="46"/>
  <c r="AL200" i="46" s="1"/>
  <c r="CZ200" i="46"/>
  <c r="CY200" i="46"/>
  <c r="CX200" i="46"/>
  <c r="AI200" i="46" s="1"/>
  <c r="CW200" i="46"/>
  <c r="AH200" i="46" s="1"/>
  <c r="CV200" i="46"/>
  <c r="CU200" i="46"/>
  <c r="AF200" i="46" s="1"/>
  <c r="CT200" i="46"/>
  <c r="CS200" i="46"/>
  <c r="AD200" i="46" s="1"/>
  <c r="CR200" i="46"/>
  <c r="CQ200" i="46"/>
  <c r="CP200" i="46"/>
  <c r="AA200" i="46" s="1"/>
  <c r="CO200" i="46"/>
  <c r="Z200" i="46" s="1"/>
  <c r="CN200" i="46"/>
  <c r="CM200" i="46"/>
  <c r="CL200" i="46"/>
  <c r="CK200" i="46"/>
  <c r="V200" i="46" s="1"/>
  <c r="CJ200" i="46"/>
  <c r="CI200" i="46"/>
  <c r="CH200" i="46"/>
  <c r="S200" i="46" s="1"/>
  <c r="CG200" i="46"/>
  <c r="R200" i="46" s="1"/>
  <c r="CF200" i="46"/>
  <c r="CE200" i="46"/>
  <c r="P200" i="46" s="1"/>
  <c r="CD200" i="46"/>
  <c r="CC200" i="46"/>
  <c r="N200" i="46" s="1"/>
  <c r="CB200" i="46"/>
  <c r="CA200" i="46"/>
  <c r="BZ200" i="46"/>
  <c r="K200" i="46" s="1"/>
  <c r="BY200" i="46"/>
  <c r="J200" i="46" s="1"/>
  <c r="BX200" i="46"/>
  <c r="I200" i="46" s="1"/>
  <c r="BW200" i="46"/>
  <c r="H200" i="46" s="1"/>
  <c r="BV200" i="46"/>
  <c r="G200" i="46" s="1"/>
  <c r="BU200" i="46"/>
  <c r="F200" i="46" s="1"/>
  <c r="BT200" i="46"/>
  <c r="BS200" i="46"/>
  <c r="D200" i="46" s="1"/>
  <c r="B200" i="46"/>
  <c r="B200" i="44" s="1"/>
  <c r="A200" i="46"/>
  <c r="EF199" i="46"/>
  <c r="EE199" i="46"/>
  <c r="BP199" i="46" s="1"/>
  <c r="ED199" i="46"/>
  <c r="BO199" i="44" s="1"/>
  <c r="EC199" i="46"/>
  <c r="BN199" i="46" s="1"/>
  <c r="EB199" i="46"/>
  <c r="BM199" i="46" s="1"/>
  <c r="EA199" i="46"/>
  <c r="BL199" i="46" s="1"/>
  <c r="DZ199" i="46"/>
  <c r="BK199" i="46" s="1"/>
  <c r="DY199" i="46"/>
  <c r="BJ199" i="46" s="1"/>
  <c r="DX199" i="46"/>
  <c r="DW199" i="46"/>
  <c r="DV199" i="46"/>
  <c r="DU199" i="46"/>
  <c r="BF199" i="46" s="1"/>
  <c r="DT199" i="46"/>
  <c r="BE199" i="46" s="1"/>
  <c r="DS199" i="46"/>
  <c r="BD199" i="46" s="1"/>
  <c r="DR199" i="46"/>
  <c r="BC199" i="46" s="1"/>
  <c r="DQ199" i="46"/>
  <c r="BB199" i="46" s="1"/>
  <c r="DP199" i="46"/>
  <c r="BA199" i="46" s="1"/>
  <c r="DO199" i="46"/>
  <c r="DN199" i="46"/>
  <c r="DM199" i="46"/>
  <c r="AX199" i="46" s="1"/>
  <c r="DL199" i="46"/>
  <c r="AW199" i="46" s="1"/>
  <c r="DK199" i="46"/>
  <c r="DJ199" i="46"/>
  <c r="AU199" i="46" s="1"/>
  <c r="DI199" i="46"/>
  <c r="AT199" i="46" s="1"/>
  <c r="DH199" i="46"/>
  <c r="DG199" i="46"/>
  <c r="DF199" i="46"/>
  <c r="DE199" i="46"/>
  <c r="AP199" i="46" s="1"/>
  <c r="DD199" i="46"/>
  <c r="AO199" i="46" s="1"/>
  <c r="DC199" i="46"/>
  <c r="DB199" i="46"/>
  <c r="AM199" i="46" s="1"/>
  <c r="DA199" i="46"/>
  <c r="AL199" i="46" s="1"/>
  <c r="CZ199" i="46"/>
  <c r="CY199" i="46"/>
  <c r="CX199" i="46"/>
  <c r="CW199" i="46"/>
  <c r="AH199" i="46" s="1"/>
  <c r="CV199" i="46"/>
  <c r="AG199" i="46" s="1"/>
  <c r="CU199" i="46"/>
  <c r="AF199" i="46" s="1"/>
  <c r="CT199" i="46"/>
  <c r="AE199" i="46" s="1"/>
  <c r="CS199" i="46"/>
  <c r="AD199" i="46" s="1"/>
  <c r="CR199" i="46"/>
  <c r="CQ199" i="46"/>
  <c r="CP199" i="46"/>
  <c r="AA199" i="46" s="1"/>
  <c r="CO199" i="46"/>
  <c r="Z199" i="46" s="1"/>
  <c r="CN199" i="46"/>
  <c r="Y199" i="46" s="1"/>
  <c r="CM199" i="46"/>
  <c r="CL199" i="46"/>
  <c r="W199" i="46" s="1"/>
  <c r="CK199" i="46"/>
  <c r="V199" i="46" s="1"/>
  <c r="CJ199" i="46"/>
  <c r="U199" i="46" s="1"/>
  <c r="CI199" i="46"/>
  <c r="CH199" i="46"/>
  <c r="CG199" i="46"/>
  <c r="R199" i="46" s="1"/>
  <c r="CF199" i="46"/>
  <c r="Q199" i="46" s="1"/>
  <c r="CE199" i="46"/>
  <c r="P199" i="46" s="1"/>
  <c r="CD199" i="46"/>
  <c r="O199" i="46" s="1"/>
  <c r="CC199" i="46"/>
  <c r="N199" i="46" s="1"/>
  <c r="CB199" i="46"/>
  <c r="CA199" i="46"/>
  <c r="BZ199" i="46"/>
  <c r="BY199" i="46"/>
  <c r="J199" i="46" s="1"/>
  <c r="BX199" i="46"/>
  <c r="BW199" i="46"/>
  <c r="BV199" i="46"/>
  <c r="G199" i="46" s="1"/>
  <c r="BU199" i="46"/>
  <c r="F199" i="46" s="1"/>
  <c r="BT199" i="46"/>
  <c r="BS199" i="46"/>
  <c r="BO199" i="46"/>
  <c r="B199" i="46"/>
  <c r="B199" i="44" s="1"/>
  <c r="A199" i="46"/>
  <c r="A199" i="44" s="1"/>
  <c r="EF198" i="46"/>
  <c r="EE198" i="46"/>
  <c r="BP198" i="46" s="1"/>
  <c r="ED198" i="46"/>
  <c r="BO198" i="46" s="1"/>
  <c r="EC198" i="46"/>
  <c r="EB198" i="46"/>
  <c r="BM198" i="46" s="1"/>
  <c r="EA198" i="46"/>
  <c r="BL198" i="46" s="1"/>
  <c r="DZ198" i="46"/>
  <c r="BK198" i="46" s="1"/>
  <c r="DY198" i="46"/>
  <c r="DX198" i="46"/>
  <c r="BI198" i="46" s="1"/>
  <c r="DW198" i="46"/>
  <c r="BH198" i="46" s="1"/>
  <c r="DV198" i="46"/>
  <c r="BG198" i="46" s="1"/>
  <c r="DU198" i="46"/>
  <c r="DT198" i="46"/>
  <c r="BE198" i="46" s="1"/>
  <c r="DS198" i="46"/>
  <c r="BD198" i="46" s="1"/>
  <c r="DR198" i="46"/>
  <c r="BC198" i="46" s="1"/>
  <c r="DQ198" i="46"/>
  <c r="DP198" i="46"/>
  <c r="BA198" i="46" s="1"/>
  <c r="DO198" i="46"/>
  <c r="DN198" i="46"/>
  <c r="AY198" i="46" s="1"/>
  <c r="DM198" i="46"/>
  <c r="DL198" i="46"/>
  <c r="AW198" i="46" s="1"/>
  <c r="DK198" i="46"/>
  <c r="AV198" i="46" s="1"/>
  <c r="DJ198" i="46"/>
  <c r="AU198" i="46" s="1"/>
  <c r="DI198" i="46"/>
  <c r="DH198" i="46"/>
  <c r="DG198" i="46"/>
  <c r="DF198" i="46"/>
  <c r="AQ198" i="46" s="1"/>
  <c r="DE198" i="46"/>
  <c r="DD198" i="46"/>
  <c r="AO198" i="46" s="1"/>
  <c r="DC198" i="46"/>
  <c r="AN198" i="46" s="1"/>
  <c r="DB198" i="46"/>
  <c r="AM198" i="46" s="1"/>
  <c r="DA198" i="46"/>
  <c r="CZ198" i="46"/>
  <c r="CY198" i="46"/>
  <c r="AJ198" i="46" s="1"/>
  <c r="CX198" i="46"/>
  <c r="AI198" i="46" s="1"/>
  <c r="CW198" i="46"/>
  <c r="CV198" i="46"/>
  <c r="AG198" i="46" s="1"/>
  <c r="CU198" i="46"/>
  <c r="AF198" i="46" s="1"/>
  <c r="CT198" i="46"/>
  <c r="AE198" i="46" s="1"/>
  <c r="CS198" i="46"/>
  <c r="CR198" i="46"/>
  <c r="AC198" i="46" s="1"/>
  <c r="CQ198" i="46"/>
  <c r="AB198" i="46" s="1"/>
  <c r="CP198" i="46"/>
  <c r="AA198" i="46" s="1"/>
  <c r="CO198" i="46"/>
  <c r="CN198" i="46"/>
  <c r="Y198" i="46" s="1"/>
  <c r="CM198" i="46"/>
  <c r="X198" i="46" s="1"/>
  <c r="CL198" i="46"/>
  <c r="W198" i="46" s="1"/>
  <c r="CK198" i="46"/>
  <c r="V198" i="46" s="1"/>
  <c r="CJ198" i="46"/>
  <c r="CI198" i="46"/>
  <c r="T198" i="46" s="1"/>
  <c r="CH198" i="46"/>
  <c r="S198" i="46" s="1"/>
  <c r="CG198" i="46"/>
  <c r="CF198" i="46"/>
  <c r="Q198" i="46" s="1"/>
  <c r="CE198" i="46"/>
  <c r="P198" i="46" s="1"/>
  <c r="CD198" i="46"/>
  <c r="O198" i="46" s="1"/>
  <c r="CC198" i="46"/>
  <c r="N198" i="46" s="1"/>
  <c r="CB198" i="46"/>
  <c r="CA198" i="46"/>
  <c r="L198" i="46" s="1"/>
  <c r="BZ198" i="46"/>
  <c r="K198" i="46" s="1"/>
  <c r="BY198" i="46"/>
  <c r="BX198" i="46"/>
  <c r="I198" i="46" s="1"/>
  <c r="BW198" i="46"/>
  <c r="H198" i="46" s="1"/>
  <c r="BV198" i="46"/>
  <c r="G198" i="46" s="1"/>
  <c r="BU198" i="46"/>
  <c r="BT198" i="46"/>
  <c r="E198" i="46" s="1"/>
  <c r="BS198" i="46"/>
  <c r="B198" i="46"/>
  <c r="A198" i="46"/>
  <c r="EF197" i="46"/>
  <c r="BQ197" i="46" s="1"/>
  <c r="EE197" i="46"/>
  <c r="ED197" i="46"/>
  <c r="BO197" i="46" s="1"/>
  <c r="EC197" i="46"/>
  <c r="EB197" i="46"/>
  <c r="BM197" i="46" s="1"/>
  <c r="EA197" i="46"/>
  <c r="DZ197" i="46"/>
  <c r="BK197" i="46" s="1"/>
  <c r="DY197" i="46"/>
  <c r="DX197" i="46"/>
  <c r="BI197" i="46" s="1"/>
  <c r="DW197" i="46"/>
  <c r="DV197" i="46"/>
  <c r="BG197" i="46" s="1"/>
  <c r="DU197" i="46"/>
  <c r="DT197" i="46"/>
  <c r="DS197" i="46"/>
  <c r="DR197" i="46"/>
  <c r="BC197" i="46" s="1"/>
  <c r="DQ197" i="46"/>
  <c r="DP197" i="46"/>
  <c r="BA197" i="46" s="1"/>
  <c r="DO197" i="46"/>
  <c r="DN197" i="46"/>
  <c r="AY197" i="46" s="1"/>
  <c r="DM197" i="46"/>
  <c r="DL197" i="46"/>
  <c r="AW197" i="46" s="1"/>
  <c r="DK197" i="46"/>
  <c r="DJ197" i="46"/>
  <c r="AU197" i="46" s="1"/>
  <c r="DI197" i="46"/>
  <c r="DH197" i="46"/>
  <c r="DG197" i="46"/>
  <c r="AR197" i="46" s="1"/>
  <c r="DF197" i="46"/>
  <c r="AQ197" i="46" s="1"/>
  <c r="DE197" i="46"/>
  <c r="DD197" i="46"/>
  <c r="AO197" i="46" s="1"/>
  <c r="DC197" i="46"/>
  <c r="DB197" i="46"/>
  <c r="AM197" i="46" s="1"/>
  <c r="DA197" i="46"/>
  <c r="AL197" i="46" s="1"/>
  <c r="CZ197" i="46"/>
  <c r="AK197" i="46" s="1"/>
  <c r="CY197" i="46"/>
  <c r="AJ197" i="46" s="1"/>
  <c r="CX197" i="46"/>
  <c r="AI197" i="46" s="1"/>
  <c r="CW197" i="46"/>
  <c r="CV197" i="46"/>
  <c r="CU197" i="46"/>
  <c r="CT197" i="46"/>
  <c r="AE197" i="46" s="1"/>
  <c r="CS197" i="46"/>
  <c r="CR197" i="46"/>
  <c r="AC197" i="46" s="1"/>
  <c r="CQ197" i="46"/>
  <c r="CP197" i="46"/>
  <c r="AA197" i="44" s="1"/>
  <c r="CO197" i="46"/>
  <c r="CN197" i="46"/>
  <c r="Y197" i="46" s="1"/>
  <c r="CM197" i="46"/>
  <c r="X197" i="46" s="1"/>
  <c r="CL197" i="46"/>
  <c r="W197" i="46" s="1"/>
  <c r="CK197" i="46"/>
  <c r="CJ197" i="46"/>
  <c r="U197" i="46" s="1"/>
  <c r="CI197" i="46"/>
  <c r="T197" i="46" s="1"/>
  <c r="CH197" i="46"/>
  <c r="S197" i="46" s="1"/>
  <c r="CG197" i="46"/>
  <c r="CF197" i="46"/>
  <c r="Q197" i="46" s="1"/>
  <c r="CE197" i="46"/>
  <c r="P197" i="46" s="1"/>
  <c r="CD197" i="46"/>
  <c r="O197" i="46" s="1"/>
  <c r="CC197" i="46"/>
  <c r="N197" i="46" s="1"/>
  <c r="CB197" i="46"/>
  <c r="M197" i="46" s="1"/>
  <c r="CA197" i="46"/>
  <c r="BZ197" i="46"/>
  <c r="K197" i="46" s="1"/>
  <c r="BY197" i="46"/>
  <c r="BX197" i="46"/>
  <c r="BW197" i="46"/>
  <c r="BV197" i="46"/>
  <c r="G197" i="46" s="1"/>
  <c r="BU197" i="46"/>
  <c r="BT197" i="46"/>
  <c r="E197" i="46" s="1"/>
  <c r="BS197" i="46"/>
  <c r="AA197" i="46"/>
  <c r="B197" i="46"/>
  <c r="B197" i="44" s="1"/>
  <c r="A197" i="46"/>
  <c r="A197" i="44" s="1"/>
  <c r="EF196" i="46"/>
  <c r="EE196" i="46"/>
  <c r="BP196" i="46" s="1"/>
  <c r="ED196" i="46"/>
  <c r="EC196" i="46"/>
  <c r="EB196" i="46"/>
  <c r="BM196" i="46" s="1"/>
  <c r="EA196" i="46"/>
  <c r="BL196" i="46" s="1"/>
  <c r="DZ196" i="46"/>
  <c r="BK196" i="46" s="1"/>
  <c r="DY196" i="46"/>
  <c r="BJ196" i="46" s="1"/>
  <c r="DX196" i="46"/>
  <c r="DW196" i="46"/>
  <c r="BH196" i="46" s="1"/>
  <c r="DV196" i="46"/>
  <c r="DU196" i="46"/>
  <c r="DT196" i="46"/>
  <c r="BE196" i="46" s="1"/>
  <c r="DS196" i="46"/>
  <c r="BD196" i="46" s="1"/>
  <c r="DR196" i="46"/>
  <c r="DQ196" i="46"/>
  <c r="DP196" i="46"/>
  <c r="BA196" i="46" s="1"/>
  <c r="DO196" i="46"/>
  <c r="AZ196" i="46" s="1"/>
  <c r="DN196" i="46"/>
  <c r="DM196" i="46"/>
  <c r="DL196" i="46"/>
  <c r="DK196" i="46"/>
  <c r="AV196" i="46" s="1"/>
  <c r="DJ196" i="46"/>
  <c r="AU196" i="46" s="1"/>
  <c r="DI196" i="46"/>
  <c r="AT196" i="46" s="1"/>
  <c r="DH196" i="46"/>
  <c r="DG196" i="46"/>
  <c r="AR196" i="46" s="1"/>
  <c r="DF196" i="46"/>
  <c r="AQ196" i="46" s="1"/>
  <c r="DE196" i="46"/>
  <c r="DD196" i="46"/>
  <c r="DC196" i="46"/>
  <c r="AN196" i="46" s="1"/>
  <c r="DB196" i="46"/>
  <c r="DA196" i="46"/>
  <c r="AL196" i="46" s="1"/>
  <c r="CZ196" i="46"/>
  <c r="CY196" i="46"/>
  <c r="AJ196" i="46" s="1"/>
  <c r="CX196" i="46"/>
  <c r="CW196" i="46"/>
  <c r="CV196" i="46"/>
  <c r="CU196" i="46"/>
  <c r="AF196" i="46" s="1"/>
  <c r="CT196" i="46"/>
  <c r="AE196" i="46" s="1"/>
  <c r="CS196" i="46"/>
  <c r="CR196" i="46"/>
  <c r="CQ196" i="46"/>
  <c r="AB196" i="46" s="1"/>
  <c r="CP196" i="46"/>
  <c r="CO196" i="46"/>
  <c r="CN196" i="46"/>
  <c r="Y196" i="46" s="1"/>
  <c r="CM196" i="46"/>
  <c r="X196" i="46" s="1"/>
  <c r="CL196" i="46"/>
  <c r="CK196" i="46"/>
  <c r="V196" i="46" s="1"/>
  <c r="CJ196" i="46"/>
  <c r="CI196" i="46"/>
  <c r="T196" i="46" s="1"/>
  <c r="CH196" i="46"/>
  <c r="CG196" i="46"/>
  <c r="CF196" i="46"/>
  <c r="Q196" i="46" s="1"/>
  <c r="CE196" i="46"/>
  <c r="P196" i="46" s="1"/>
  <c r="CD196" i="46"/>
  <c r="O196" i="46" s="1"/>
  <c r="CC196" i="46"/>
  <c r="CB196" i="46"/>
  <c r="M196" i="46" s="1"/>
  <c r="CA196" i="46"/>
  <c r="L196" i="46" s="1"/>
  <c r="BZ196" i="46"/>
  <c r="BY196" i="46"/>
  <c r="BX196" i="46"/>
  <c r="BW196" i="46"/>
  <c r="H196" i="46" s="1"/>
  <c r="BV196" i="46"/>
  <c r="G196" i="46" s="1"/>
  <c r="BU196" i="46"/>
  <c r="BT196" i="46"/>
  <c r="BS196" i="46"/>
  <c r="D196" i="46" s="1"/>
  <c r="B196" i="46"/>
  <c r="B196" i="44" s="1"/>
  <c r="A196" i="46"/>
  <c r="EF195" i="46"/>
  <c r="BQ195" i="46" s="1"/>
  <c r="EE195" i="46"/>
  <c r="BP195" i="46" s="1"/>
  <c r="ED195" i="46"/>
  <c r="BO195" i="44" s="1"/>
  <c r="EC195" i="46"/>
  <c r="BN195" i="46" s="1"/>
  <c r="EB195" i="46"/>
  <c r="BM195" i="46" s="1"/>
  <c r="EA195" i="46"/>
  <c r="BL195" i="46" s="1"/>
  <c r="DZ195" i="46"/>
  <c r="DY195" i="46"/>
  <c r="BJ195" i="46" s="1"/>
  <c r="DX195" i="46"/>
  <c r="DW195" i="46"/>
  <c r="BH195" i="46" s="1"/>
  <c r="DV195" i="46"/>
  <c r="DU195" i="46"/>
  <c r="DT195" i="46"/>
  <c r="BE195" i="46" s="1"/>
  <c r="DS195" i="46"/>
  <c r="BD195" i="46" s="1"/>
  <c r="DR195" i="46"/>
  <c r="DQ195" i="46"/>
  <c r="BB195" i="46" s="1"/>
  <c r="DP195" i="46"/>
  <c r="DO195" i="46"/>
  <c r="AZ195" i="46" s="1"/>
  <c r="DN195" i="46"/>
  <c r="DM195" i="46"/>
  <c r="DL195" i="46"/>
  <c r="AW195" i="46" s="1"/>
  <c r="DK195" i="46"/>
  <c r="AV195" i="46" s="1"/>
  <c r="DJ195" i="46"/>
  <c r="DI195" i="46"/>
  <c r="DH195" i="46"/>
  <c r="DG195" i="46"/>
  <c r="AR195" i="46" s="1"/>
  <c r="DF195" i="46"/>
  <c r="DE195" i="46"/>
  <c r="AP195" i="46" s="1"/>
  <c r="DD195" i="46"/>
  <c r="DC195" i="46"/>
  <c r="AN195" i="46" s="1"/>
  <c r="DB195" i="46"/>
  <c r="DA195" i="46"/>
  <c r="AL195" i="46" s="1"/>
  <c r="CZ195" i="46"/>
  <c r="CY195" i="46"/>
  <c r="AJ195" i="46" s="1"/>
  <c r="CX195" i="46"/>
  <c r="CW195" i="46"/>
  <c r="AH195" i="46" s="1"/>
  <c r="CV195" i="46"/>
  <c r="CU195" i="46"/>
  <c r="AF195" i="46" s="1"/>
  <c r="CT195" i="46"/>
  <c r="CS195" i="46"/>
  <c r="AD195" i="46" s="1"/>
  <c r="CR195" i="46"/>
  <c r="CQ195" i="46"/>
  <c r="AB195" i="46" s="1"/>
  <c r="CP195" i="46"/>
  <c r="CO195" i="46"/>
  <c r="CN195" i="46"/>
  <c r="Y195" i="46" s="1"/>
  <c r="CM195" i="46"/>
  <c r="X195" i="46" s="1"/>
  <c r="CL195" i="46"/>
  <c r="CK195" i="46"/>
  <c r="CJ195" i="46"/>
  <c r="U195" i="46" s="1"/>
  <c r="CI195" i="46"/>
  <c r="T195" i="46" s="1"/>
  <c r="CH195" i="46"/>
  <c r="CG195" i="46"/>
  <c r="R195" i="46" s="1"/>
  <c r="CF195" i="46"/>
  <c r="CE195" i="46"/>
  <c r="P195" i="46" s="1"/>
  <c r="CD195" i="46"/>
  <c r="CC195" i="46"/>
  <c r="N195" i="46" s="1"/>
  <c r="CB195" i="46"/>
  <c r="CA195" i="46"/>
  <c r="L195" i="46" s="1"/>
  <c r="BZ195" i="46"/>
  <c r="BY195" i="46"/>
  <c r="J195" i="46" s="1"/>
  <c r="BX195" i="46"/>
  <c r="I195" i="46" s="1"/>
  <c r="BW195" i="46"/>
  <c r="H195" i="46" s="1"/>
  <c r="BV195" i="46"/>
  <c r="BU195" i="46"/>
  <c r="F195" i="46" s="1"/>
  <c r="BT195" i="46"/>
  <c r="E195" i="46" s="1"/>
  <c r="BS195" i="46"/>
  <c r="D195" i="46" s="1"/>
  <c r="BO195" i="46"/>
  <c r="B195" i="46"/>
  <c r="B195" i="44" s="1"/>
  <c r="A195" i="46"/>
  <c r="C195" i="46" s="1"/>
  <c r="C195" i="44" s="1"/>
  <c r="EF194" i="46"/>
  <c r="BQ194" i="46" s="1"/>
  <c r="EE194" i="46"/>
  <c r="BP194" i="46" s="1"/>
  <c r="ED194" i="46"/>
  <c r="BO194" i="44" s="1"/>
  <c r="EC194" i="46"/>
  <c r="EB194" i="46"/>
  <c r="BM194" i="46" s="1"/>
  <c r="EA194" i="46"/>
  <c r="DZ194" i="46"/>
  <c r="BK194" i="46" s="1"/>
  <c r="DY194" i="46"/>
  <c r="BJ194" i="46" s="1"/>
  <c r="DX194" i="46"/>
  <c r="BI194" i="46" s="1"/>
  <c r="DW194" i="46"/>
  <c r="DV194" i="46"/>
  <c r="BG194" i="46" s="1"/>
  <c r="DU194" i="46"/>
  <c r="BF194" i="46" s="1"/>
  <c r="DT194" i="46"/>
  <c r="BE194" i="46" s="1"/>
  <c r="DS194" i="46"/>
  <c r="DR194" i="46"/>
  <c r="BC194" i="46" s="1"/>
  <c r="DQ194" i="46"/>
  <c r="DP194" i="46"/>
  <c r="BA194" i="46" s="1"/>
  <c r="DO194" i="46"/>
  <c r="DN194" i="46"/>
  <c r="AY194" i="46" s="1"/>
  <c r="DM194" i="46"/>
  <c r="DL194" i="46"/>
  <c r="AW194" i="46" s="1"/>
  <c r="DK194" i="46"/>
  <c r="DJ194" i="46"/>
  <c r="DI194" i="46"/>
  <c r="AT194" i="46" s="1"/>
  <c r="DH194" i="46"/>
  <c r="AS194" i="46" s="1"/>
  <c r="DG194" i="46"/>
  <c r="DF194" i="46"/>
  <c r="DE194" i="46"/>
  <c r="DD194" i="46"/>
  <c r="AO194" i="46" s="1"/>
  <c r="DC194" i="46"/>
  <c r="DB194" i="46"/>
  <c r="AM194" i="46" s="1"/>
  <c r="DA194" i="46"/>
  <c r="CZ194" i="46"/>
  <c r="AK194" i="46" s="1"/>
  <c r="CY194" i="46"/>
  <c r="CX194" i="46"/>
  <c r="AI194" i="46" s="1"/>
  <c r="CW194" i="46"/>
  <c r="CV194" i="46"/>
  <c r="AG194" i="46" s="1"/>
  <c r="CU194" i="46"/>
  <c r="CT194" i="46"/>
  <c r="CS194" i="46"/>
  <c r="AD194" i="46" s="1"/>
  <c r="CR194" i="46"/>
  <c r="AC194" i="46" s="1"/>
  <c r="CQ194" i="46"/>
  <c r="CP194" i="46"/>
  <c r="AA194" i="46" s="1"/>
  <c r="CO194" i="46"/>
  <c r="Z194" i="46" s="1"/>
  <c r="CN194" i="46"/>
  <c r="Y194" i="46" s="1"/>
  <c r="CM194" i="46"/>
  <c r="CL194" i="46"/>
  <c r="W194" i="46" s="1"/>
  <c r="CK194" i="46"/>
  <c r="CJ194" i="46"/>
  <c r="U194" i="46" s="1"/>
  <c r="CI194" i="46"/>
  <c r="CH194" i="46"/>
  <c r="S194" i="46" s="1"/>
  <c r="CG194" i="46"/>
  <c r="CF194" i="46"/>
  <c r="Q194" i="46" s="1"/>
  <c r="CE194" i="46"/>
  <c r="CD194" i="46"/>
  <c r="O194" i="46" s="1"/>
  <c r="CC194" i="46"/>
  <c r="CB194" i="46"/>
  <c r="M194" i="46" s="1"/>
  <c r="CA194" i="46"/>
  <c r="BZ194" i="46"/>
  <c r="K194" i="46" s="1"/>
  <c r="BY194" i="46"/>
  <c r="BX194" i="46"/>
  <c r="I194" i="46" s="1"/>
  <c r="BW194" i="46"/>
  <c r="BV194" i="46"/>
  <c r="G194" i="46" s="1"/>
  <c r="BU194" i="46"/>
  <c r="F194" i="46" s="1"/>
  <c r="BT194" i="46"/>
  <c r="E194" i="46" s="1"/>
  <c r="BS194" i="46"/>
  <c r="BO194" i="46"/>
  <c r="B194" i="46"/>
  <c r="B194" i="44" s="1"/>
  <c r="A194" i="46"/>
  <c r="C194" i="46" s="1"/>
  <c r="C194" i="44" s="1"/>
  <c r="EF193" i="46"/>
  <c r="BQ193" i="46" s="1"/>
  <c r="EE193" i="46"/>
  <c r="ED193" i="46"/>
  <c r="BO193" i="46" s="1"/>
  <c r="EC193" i="46"/>
  <c r="BN193" i="46" s="1"/>
  <c r="EB193" i="46"/>
  <c r="EA193" i="46"/>
  <c r="DZ193" i="46"/>
  <c r="DY193" i="46"/>
  <c r="BJ193" i="46" s="1"/>
  <c r="DX193" i="46"/>
  <c r="DW193" i="46"/>
  <c r="BH193" i="46" s="1"/>
  <c r="DV193" i="46"/>
  <c r="DU193" i="46"/>
  <c r="BF193" i="46" s="1"/>
  <c r="DT193" i="46"/>
  <c r="DS193" i="46"/>
  <c r="DR193" i="46"/>
  <c r="DQ193" i="46"/>
  <c r="BB193" i="46" s="1"/>
  <c r="DP193" i="46"/>
  <c r="BA193" i="46" s="1"/>
  <c r="DO193" i="46"/>
  <c r="AZ193" i="46" s="1"/>
  <c r="DN193" i="46"/>
  <c r="AY193" i="44" s="1"/>
  <c r="DM193" i="46"/>
  <c r="AX193" i="46" s="1"/>
  <c r="DL193" i="46"/>
  <c r="DK193" i="46"/>
  <c r="DJ193" i="46"/>
  <c r="DI193" i="46"/>
  <c r="AT193" i="46" s="1"/>
  <c r="DH193" i="46"/>
  <c r="AS193" i="46" s="1"/>
  <c r="DG193" i="46"/>
  <c r="AR193" i="46" s="1"/>
  <c r="DF193" i="46"/>
  <c r="AQ193" i="46" s="1"/>
  <c r="DE193" i="46"/>
  <c r="DD193" i="46"/>
  <c r="AO193" i="46" s="1"/>
  <c r="DC193" i="46"/>
  <c r="DB193" i="46"/>
  <c r="DA193" i="46"/>
  <c r="AL193" i="46" s="1"/>
  <c r="CZ193" i="46"/>
  <c r="AK193" i="46" s="1"/>
  <c r="CY193" i="46"/>
  <c r="AJ193" i="46" s="1"/>
  <c r="CX193" i="46"/>
  <c r="CW193" i="46"/>
  <c r="AH193" i="46" s="1"/>
  <c r="CV193" i="46"/>
  <c r="CU193" i="46"/>
  <c r="CT193" i="46"/>
  <c r="CS193" i="46"/>
  <c r="AD193" i="46" s="1"/>
  <c r="CR193" i="46"/>
  <c r="AC193" i="46" s="1"/>
  <c r="CQ193" i="46"/>
  <c r="CP193" i="46"/>
  <c r="CO193" i="46"/>
  <c r="Z193" i="46" s="1"/>
  <c r="CN193" i="46"/>
  <c r="CM193" i="46"/>
  <c r="CL193" i="46"/>
  <c r="CK193" i="46"/>
  <c r="V193" i="46" s="1"/>
  <c r="CJ193" i="46"/>
  <c r="U193" i="46" s="1"/>
  <c r="CI193" i="46"/>
  <c r="CH193" i="46"/>
  <c r="S193" i="46" s="1"/>
  <c r="CG193" i="46"/>
  <c r="R193" i="46" s="1"/>
  <c r="CF193" i="46"/>
  <c r="CE193" i="46"/>
  <c r="CD193" i="46"/>
  <c r="O193" i="46" s="1"/>
  <c r="CC193" i="46"/>
  <c r="CB193" i="46"/>
  <c r="M193" i="46" s="1"/>
  <c r="CA193" i="46"/>
  <c r="BZ193" i="46"/>
  <c r="BY193" i="46"/>
  <c r="J193" i="46" s="1"/>
  <c r="BX193" i="46"/>
  <c r="I193" i="46" s="1"/>
  <c r="BW193" i="46"/>
  <c r="BV193" i="46"/>
  <c r="BU193" i="46"/>
  <c r="F193" i="46" s="1"/>
  <c r="BT193" i="46"/>
  <c r="E193" i="46" s="1"/>
  <c r="BS193" i="46"/>
  <c r="D193" i="46" s="1"/>
  <c r="AY193" i="46"/>
  <c r="AP193" i="46"/>
  <c r="B193" i="46"/>
  <c r="B193" i="44" s="1"/>
  <c r="A193" i="46"/>
  <c r="C193" i="46" s="1"/>
  <c r="C193" i="44" s="1"/>
  <c r="EF192" i="46"/>
  <c r="EE192" i="46"/>
  <c r="BP192" i="46" s="1"/>
  <c r="ED192" i="46"/>
  <c r="EC192" i="46"/>
  <c r="BN192" i="46" s="1"/>
  <c r="EB192" i="46"/>
  <c r="EA192" i="46"/>
  <c r="BL192" i="46" s="1"/>
  <c r="DZ192" i="46"/>
  <c r="BK192" i="46" s="1"/>
  <c r="DY192" i="46"/>
  <c r="BJ192" i="46" s="1"/>
  <c r="DX192" i="46"/>
  <c r="BI192" i="46" s="1"/>
  <c r="DW192" i="46"/>
  <c r="DV192" i="46"/>
  <c r="DU192" i="46"/>
  <c r="DT192" i="46"/>
  <c r="DS192" i="46"/>
  <c r="BD192" i="46" s="1"/>
  <c r="DR192" i="46"/>
  <c r="DQ192" i="46"/>
  <c r="BB192" i="46" s="1"/>
  <c r="DP192" i="46"/>
  <c r="DO192" i="46"/>
  <c r="AZ192" i="46" s="1"/>
  <c r="DN192" i="46"/>
  <c r="DM192" i="46"/>
  <c r="DL192" i="46"/>
  <c r="AW192" i="46" s="1"/>
  <c r="DK192" i="46"/>
  <c r="AV192" i="46" s="1"/>
  <c r="DJ192" i="46"/>
  <c r="DI192" i="46"/>
  <c r="AT192" i="46" s="1"/>
  <c r="DH192" i="46"/>
  <c r="DG192" i="46"/>
  <c r="DF192" i="46"/>
  <c r="DE192" i="46"/>
  <c r="AP192" i="46" s="1"/>
  <c r="DD192" i="46"/>
  <c r="DC192" i="46"/>
  <c r="AN192" i="46" s="1"/>
  <c r="DB192" i="46"/>
  <c r="DA192" i="46"/>
  <c r="CZ192" i="46"/>
  <c r="CY192" i="46"/>
  <c r="CX192" i="46"/>
  <c r="CW192" i="46"/>
  <c r="CV192" i="46"/>
  <c r="AG192" i="46" s="1"/>
  <c r="CU192" i="46"/>
  <c r="AF192" i="46" s="1"/>
  <c r="CT192" i="46"/>
  <c r="CS192" i="46"/>
  <c r="AD192" i="46" s="1"/>
  <c r="CR192" i="46"/>
  <c r="CQ192" i="46"/>
  <c r="AB192" i="46" s="1"/>
  <c r="CP192" i="46"/>
  <c r="CO192" i="46"/>
  <c r="Z192" i="46" s="1"/>
  <c r="CN192" i="46"/>
  <c r="CM192" i="46"/>
  <c r="X192" i="46" s="1"/>
  <c r="CL192" i="46"/>
  <c r="CK192" i="46"/>
  <c r="V192" i="46" s="1"/>
  <c r="CJ192" i="46"/>
  <c r="CI192" i="46"/>
  <c r="CH192" i="46"/>
  <c r="CG192" i="46"/>
  <c r="CF192" i="46"/>
  <c r="Q192" i="46" s="1"/>
  <c r="CE192" i="46"/>
  <c r="P192" i="46" s="1"/>
  <c r="CD192" i="46"/>
  <c r="CC192" i="46"/>
  <c r="N192" i="46" s="1"/>
  <c r="CB192" i="46"/>
  <c r="M192" i="46" s="1"/>
  <c r="CA192" i="46"/>
  <c r="BZ192" i="46"/>
  <c r="BY192" i="46"/>
  <c r="J192" i="46" s="1"/>
  <c r="BX192" i="46"/>
  <c r="I192" i="46" s="1"/>
  <c r="BW192" i="46"/>
  <c r="H192" i="46" s="1"/>
  <c r="BV192" i="46"/>
  <c r="G192" i="46" s="1"/>
  <c r="BU192" i="46"/>
  <c r="F192" i="46" s="1"/>
  <c r="BT192" i="46"/>
  <c r="BS192" i="46"/>
  <c r="D192" i="46" s="1"/>
  <c r="B192" i="46"/>
  <c r="B192" i="44" s="1"/>
  <c r="A192" i="46"/>
  <c r="EF191" i="46"/>
  <c r="EE191" i="46"/>
  <c r="BP191" i="46" s="1"/>
  <c r="ED191" i="46"/>
  <c r="EC191" i="46"/>
  <c r="BN191" i="46" s="1"/>
  <c r="EB191" i="46"/>
  <c r="EA191" i="46"/>
  <c r="BL191" i="46" s="1"/>
  <c r="DZ191" i="46"/>
  <c r="DY191" i="46"/>
  <c r="BJ191" i="46" s="1"/>
  <c r="DX191" i="46"/>
  <c r="DW191" i="46"/>
  <c r="BH191" i="46" s="1"/>
  <c r="DV191" i="46"/>
  <c r="DU191" i="46"/>
  <c r="BF191" i="46" s="1"/>
  <c r="DT191" i="46"/>
  <c r="DS191" i="46"/>
  <c r="BD191" i="46" s="1"/>
  <c r="DR191" i="46"/>
  <c r="DQ191" i="46"/>
  <c r="DP191" i="46"/>
  <c r="BA191" i="46" s="1"/>
  <c r="DO191" i="46"/>
  <c r="AZ191" i="46" s="1"/>
  <c r="DN191" i="46"/>
  <c r="DM191" i="46"/>
  <c r="DL191" i="46"/>
  <c r="AW191" i="46" s="1"/>
  <c r="DK191" i="46"/>
  <c r="AV191" i="46" s="1"/>
  <c r="DJ191" i="46"/>
  <c r="DI191" i="46"/>
  <c r="DH191" i="46"/>
  <c r="DG191" i="46"/>
  <c r="AR191" i="46" s="1"/>
  <c r="DF191" i="46"/>
  <c r="DE191" i="46"/>
  <c r="AP191" i="46" s="1"/>
  <c r="DD191" i="46"/>
  <c r="DC191" i="46"/>
  <c r="DB191" i="46"/>
  <c r="DA191" i="46"/>
  <c r="AL191" i="46" s="1"/>
  <c r="CZ191" i="46"/>
  <c r="AK191" i="46" s="1"/>
  <c r="CY191" i="46"/>
  <c r="AJ191" i="46" s="1"/>
  <c r="CX191" i="46"/>
  <c r="CW191" i="46"/>
  <c r="AH191" i="46" s="1"/>
  <c r="CV191" i="46"/>
  <c r="CU191" i="46"/>
  <c r="CT191" i="46"/>
  <c r="CS191" i="46"/>
  <c r="AD191" i="46" s="1"/>
  <c r="CR191" i="46"/>
  <c r="AC191" i="46" s="1"/>
  <c r="CQ191" i="46"/>
  <c r="AB191" i="46" s="1"/>
  <c r="CP191" i="46"/>
  <c r="CO191" i="46"/>
  <c r="Z191" i="46" s="1"/>
  <c r="CN191" i="46"/>
  <c r="CM191" i="46"/>
  <c r="X191" i="46" s="1"/>
  <c r="CL191" i="46"/>
  <c r="CK191" i="46"/>
  <c r="CJ191" i="46"/>
  <c r="U191" i="46" s="1"/>
  <c r="CI191" i="46"/>
  <c r="T191" i="46" s="1"/>
  <c r="CH191" i="46"/>
  <c r="CG191" i="46"/>
  <c r="R191" i="46" s="1"/>
  <c r="CF191" i="46"/>
  <c r="CE191" i="46"/>
  <c r="P191" i="46" s="1"/>
  <c r="CD191" i="46"/>
  <c r="CC191" i="46"/>
  <c r="CB191" i="46"/>
  <c r="CA191" i="46"/>
  <c r="L191" i="46" s="1"/>
  <c r="BZ191" i="46"/>
  <c r="BY191" i="46"/>
  <c r="J191" i="46" s="1"/>
  <c r="BX191" i="46"/>
  <c r="BW191" i="46"/>
  <c r="H191" i="46" s="1"/>
  <c r="BV191" i="46"/>
  <c r="BU191" i="46"/>
  <c r="F191" i="46" s="1"/>
  <c r="BT191" i="46"/>
  <c r="E191" i="46" s="1"/>
  <c r="BS191" i="46"/>
  <c r="D191" i="46" s="1"/>
  <c r="B191" i="46"/>
  <c r="B191" i="44" s="1"/>
  <c r="A191" i="46"/>
  <c r="A191" i="44" s="1"/>
  <c r="EF190" i="46"/>
  <c r="EE190" i="46"/>
  <c r="ED190" i="46"/>
  <c r="BO190" i="44" s="1"/>
  <c r="EC190" i="46"/>
  <c r="EB190" i="46"/>
  <c r="BM190" i="46" s="1"/>
  <c r="EA190" i="46"/>
  <c r="BL190" i="46" s="1"/>
  <c r="DZ190" i="46"/>
  <c r="DY190" i="46"/>
  <c r="DX190" i="46"/>
  <c r="DW190" i="46"/>
  <c r="BH190" i="46" s="1"/>
  <c r="DV190" i="46"/>
  <c r="BG190" i="46" s="1"/>
  <c r="DU190" i="46"/>
  <c r="BF190" i="46" s="1"/>
  <c r="DT190" i="46"/>
  <c r="DS190" i="46"/>
  <c r="BD190" i="46" s="1"/>
  <c r="DR190" i="46"/>
  <c r="BC190" i="46" s="1"/>
  <c r="DQ190" i="46"/>
  <c r="DP190" i="46"/>
  <c r="DO190" i="46"/>
  <c r="DN190" i="46"/>
  <c r="AY190" i="46" s="1"/>
  <c r="DM190" i="46"/>
  <c r="DL190" i="46"/>
  <c r="AW190" i="46" s="1"/>
  <c r="DK190" i="46"/>
  <c r="AV190" i="46" s="1"/>
  <c r="DJ190" i="46"/>
  <c r="DI190" i="46"/>
  <c r="DH190" i="46"/>
  <c r="DG190" i="46"/>
  <c r="DF190" i="46"/>
  <c r="AQ190" i="46" s="1"/>
  <c r="DE190" i="46"/>
  <c r="AP190" i="46" s="1"/>
  <c r="DD190" i="46"/>
  <c r="DC190" i="46"/>
  <c r="AN190" i="46" s="1"/>
  <c r="DB190" i="46"/>
  <c r="DA190" i="46"/>
  <c r="CZ190" i="46"/>
  <c r="AK190" i="46" s="1"/>
  <c r="CY190" i="46"/>
  <c r="AJ190" i="46" s="1"/>
  <c r="CX190" i="46"/>
  <c r="CW190" i="46"/>
  <c r="CV190" i="46"/>
  <c r="CU190" i="46"/>
  <c r="AF190" i="46" s="1"/>
  <c r="CT190" i="46"/>
  <c r="CS190" i="46"/>
  <c r="CR190" i="46"/>
  <c r="CQ190" i="46"/>
  <c r="AB190" i="46" s="1"/>
  <c r="CP190" i="46"/>
  <c r="CO190" i="46"/>
  <c r="CN190" i="46"/>
  <c r="Y190" i="46" s="1"/>
  <c r="CM190" i="46"/>
  <c r="X190" i="46" s="1"/>
  <c r="CL190" i="46"/>
  <c r="CK190" i="46"/>
  <c r="CJ190" i="46"/>
  <c r="CI190" i="46"/>
  <c r="T190" i="46" s="1"/>
  <c r="CH190" i="46"/>
  <c r="S190" i="46" s="1"/>
  <c r="CG190" i="46"/>
  <c r="CF190" i="46"/>
  <c r="Q190" i="46" s="1"/>
  <c r="CE190" i="46"/>
  <c r="P190" i="46" s="1"/>
  <c r="CD190" i="46"/>
  <c r="CC190" i="46"/>
  <c r="CB190" i="46"/>
  <c r="CA190" i="46"/>
  <c r="L190" i="46" s="1"/>
  <c r="BZ190" i="46"/>
  <c r="K190" i="46" s="1"/>
  <c r="BY190" i="46"/>
  <c r="J190" i="46" s="1"/>
  <c r="BX190" i="46"/>
  <c r="I190" i="46" s="1"/>
  <c r="BW190" i="46"/>
  <c r="H190" i="46" s="1"/>
  <c r="BV190" i="46"/>
  <c r="BU190" i="46"/>
  <c r="BT190" i="46"/>
  <c r="BS190" i="46"/>
  <c r="D190" i="46" s="1"/>
  <c r="BO190" i="46"/>
  <c r="B190" i="46"/>
  <c r="A190" i="46"/>
  <c r="A190" i="44" s="1"/>
  <c r="EF189" i="46"/>
  <c r="BQ189" i="46" s="1"/>
  <c r="EE189" i="46"/>
  <c r="ED189" i="46"/>
  <c r="EC189" i="46"/>
  <c r="EB189" i="46"/>
  <c r="BM189" i="46" s="1"/>
  <c r="EA189" i="46"/>
  <c r="DZ189" i="46"/>
  <c r="DY189" i="46"/>
  <c r="BJ189" i="46" s="1"/>
  <c r="DX189" i="46"/>
  <c r="BI189" i="46" s="1"/>
  <c r="DW189" i="46"/>
  <c r="DV189" i="46"/>
  <c r="BG189" i="46" s="1"/>
  <c r="DU189" i="46"/>
  <c r="DT189" i="46"/>
  <c r="DS189" i="46"/>
  <c r="BD189" i="46" s="1"/>
  <c r="DR189" i="46"/>
  <c r="BC189" i="46" s="1"/>
  <c r="DQ189" i="46"/>
  <c r="DP189" i="46"/>
  <c r="BA189" i="46" s="1"/>
  <c r="DO189" i="46"/>
  <c r="DN189" i="46"/>
  <c r="AY189" i="46" s="1"/>
  <c r="DM189" i="46"/>
  <c r="DL189" i="46"/>
  <c r="AW189" i="46" s="1"/>
  <c r="DK189" i="46"/>
  <c r="DJ189" i="46"/>
  <c r="AU189" i="46" s="1"/>
  <c r="DI189" i="46"/>
  <c r="AT189" i="46" s="1"/>
  <c r="DH189" i="46"/>
  <c r="AS189" i="46" s="1"/>
  <c r="DG189" i="46"/>
  <c r="DF189" i="46"/>
  <c r="AQ189" i="46" s="1"/>
  <c r="DE189" i="46"/>
  <c r="DD189" i="46"/>
  <c r="DC189" i="46"/>
  <c r="AN189" i="46" s="1"/>
  <c r="DB189" i="46"/>
  <c r="AM189" i="46" s="1"/>
  <c r="DA189" i="46"/>
  <c r="AL189" i="46" s="1"/>
  <c r="CZ189" i="46"/>
  <c r="AK189" i="46" s="1"/>
  <c r="CY189" i="46"/>
  <c r="CX189" i="46"/>
  <c r="AI189" i="46" s="1"/>
  <c r="CW189" i="46"/>
  <c r="CV189" i="46"/>
  <c r="AG189" i="46" s="1"/>
  <c r="CU189" i="46"/>
  <c r="CT189" i="46"/>
  <c r="CS189" i="46"/>
  <c r="AD189" i="46" s="1"/>
  <c r="CR189" i="46"/>
  <c r="AC189" i="46" s="1"/>
  <c r="CQ189" i="46"/>
  <c r="CP189" i="46"/>
  <c r="AA189" i="46" s="1"/>
  <c r="CO189" i="46"/>
  <c r="CN189" i="46"/>
  <c r="CM189" i="46"/>
  <c r="X189" i="46" s="1"/>
  <c r="CL189" i="46"/>
  <c r="W189" i="46" s="1"/>
  <c r="CK189" i="46"/>
  <c r="CJ189" i="46"/>
  <c r="U189" i="46" s="1"/>
  <c r="CI189" i="46"/>
  <c r="CH189" i="46"/>
  <c r="S189" i="46" s="1"/>
  <c r="CG189" i="46"/>
  <c r="CF189" i="46"/>
  <c r="Q189" i="46" s="1"/>
  <c r="CE189" i="46"/>
  <c r="CD189" i="46"/>
  <c r="O189" i="46" s="1"/>
  <c r="CC189" i="46"/>
  <c r="N189" i="46" s="1"/>
  <c r="CB189" i="46"/>
  <c r="M189" i="46" s="1"/>
  <c r="CA189" i="46"/>
  <c r="BZ189" i="46"/>
  <c r="K189" i="46" s="1"/>
  <c r="BY189" i="46"/>
  <c r="BX189" i="46"/>
  <c r="BW189" i="46"/>
  <c r="H189" i="46" s="1"/>
  <c r="BV189" i="46"/>
  <c r="BU189" i="46"/>
  <c r="BT189" i="46"/>
  <c r="E189" i="46" s="1"/>
  <c r="BS189" i="46"/>
  <c r="B189" i="46"/>
  <c r="B189" i="44" s="1"/>
  <c r="A189" i="46"/>
  <c r="C189" i="46" s="1"/>
  <c r="C189" i="44" s="1"/>
  <c r="EF188" i="46"/>
  <c r="BQ188" i="46" s="1"/>
  <c r="EE188" i="46"/>
  <c r="ED188" i="46"/>
  <c r="BO188" i="44" s="1"/>
  <c r="EC188" i="46"/>
  <c r="BN188" i="44" s="1"/>
  <c r="EB188" i="46"/>
  <c r="EA188" i="46"/>
  <c r="DZ188" i="46"/>
  <c r="DY188" i="46"/>
  <c r="DX188" i="46"/>
  <c r="BI188" i="46" s="1"/>
  <c r="DW188" i="46"/>
  <c r="DV188" i="46"/>
  <c r="DU188" i="46"/>
  <c r="BF188" i="46" s="1"/>
  <c r="DT188" i="46"/>
  <c r="BE188" i="46" s="1"/>
  <c r="DS188" i="46"/>
  <c r="DR188" i="46"/>
  <c r="BC188" i="46" s="1"/>
  <c r="DQ188" i="46"/>
  <c r="DP188" i="46"/>
  <c r="BA188" i="46" s="1"/>
  <c r="DO188" i="46"/>
  <c r="DN188" i="46"/>
  <c r="DM188" i="46"/>
  <c r="AX188" i="46" s="1"/>
  <c r="DL188" i="46"/>
  <c r="AW188" i="46" s="1"/>
  <c r="DK188" i="46"/>
  <c r="DJ188" i="46"/>
  <c r="DI188" i="46"/>
  <c r="DH188" i="46"/>
  <c r="AS188" i="46" s="1"/>
  <c r="DG188" i="46"/>
  <c r="DF188" i="46"/>
  <c r="AQ188" i="46" s="1"/>
  <c r="DE188" i="46"/>
  <c r="DD188" i="46"/>
  <c r="AO188" i="46" s="1"/>
  <c r="DC188" i="46"/>
  <c r="DB188" i="46"/>
  <c r="AM188" i="46" s="1"/>
  <c r="DA188" i="46"/>
  <c r="CZ188" i="46"/>
  <c r="AK188" i="46" s="1"/>
  <c r="CY188" i="46"/>
  <c r="CX188" i="46"/>
  <c r="CW188" i="46"/>
  <c r="AH188" i="46" s="1"/>
  <c r="CV188" i="46"/>
  <c r="AG188" i="46" s="1"/>
  <c r="CU188" i="46"/>
  <c r="CT188" i="46"/>
  <c r="AE188" i="46" s="1"/>
  <c r="CS188" i="46"/>
  <c r="AD188" i="46" s="1"/>
  <c r="CR188" i="46"/>
  <c r="AC188" i="46" s="1"/>
  <c r="CQ188" i="46"/>
  <c r="CP188" i="46"/>
  <c r="AA188" i="46" s="1"/>
  <c r="CO188" i="46"/>
  <c r="CN188" i="46"/>
  <c r="Y188" i="46" s="1"/>
  <c r="CM188" i="46"/>
  <c r="CL188" i="46"/>
  <c r="CK188" i="46"/>
  <c r="V188" i="46" s="1"/>
  <c r="CJ188" i="46"/>
  <c r="CI188" i="46"/>
  <c r="CH188" i="46"/>
  <c r="S188" i="46" s="1"/>
  <c r="CG188" i="46"/>
  <c r="R188" i="46" s="1"/>
  <c r="CF188" i="46"/>
  <c r="Q188" i="46" s="1"/>
  <c r="CE188" i="46"/>
  <c r="CD188" i="46"/>
  <c r="O188" i="46" s="1"/>
  <c r="CC188" i="46"/>
  <c r="CB188" i="46"/>
  <c r="M188" i="46" s="1"/>
  <c r="CA188" i="46"/>
  <c r="BZ188" i="46"/>
  <c r="K188" i="46" s="1"/>
  <c r="BY188" i="46"/>
  <c r="J188" i="46" s="1"/>
  <c r="BX188" i="46"/>
  <c r="I188" i="46" s="1"/>
  <c r="BW188" i="46"/>
  <c r="BV188" i="46"/>
  <c r="G188" i="46" s="1"/>
  <c r="BU188" i="46"/>
  <c r="F188" i="46" s="1"/>
  <c r="BT188" i="46"/>
  <c r="BS188" i="46"/>
  <c r="BO188" i="46"/>
  <c r="BN188" i="46"/>
  <c r="BM188" i="46"/>
  <c r="B188" i="46"/>
  <c r="B188" i="44" s="1"/>
  <c r="A188" i="46"/>
  <c r="C188" i="46" s="1"/>
  <c r="C188" i="44" s="1"/>
  <c r="EF187" i="46"/>
  <c r="EE187" i="46"/>
  <c r="BP187" i="46" s="1"/>
  <c r="ED187" i="46"/>
  <c r="EC187" i="46"/>
  <c r="BN187" i="46" s="1"/>
  <c r="EB187" i="46"/>
  <c r="EA187" i="46"/>
  <c r="BL187" i="46" s="1"/>
  <c r="DZ187" i="46"/>
  <c r="BK187" i="46" s="1"/>
  <c r="DY187" i="46"/>
  <c r="BJ187" i="46" s="1"/>
  <c r="DX187" i="46"/>
  <c r="DW187" i="46"/>
  <c r="BH187" i="46" s="1"/>
  <c r="DV187" i="46"/>
  <c r="DU187" i="46"/>
  <c r="DT187" i="46"/>
  <c r="BE187" i="46" s="1"/>
  <c r="DS187" i="46"/>
  <c r="BD187" i="46" s="1"/>
  <c r="DR187" i="46"/>
  <c r="DQ187" i="46"/>
  <c r="BB187" i="46" s="1"/>
  <c r="DP187" i="46"/>
  <c r="BA187" i="46" s="1"/>
  <c r="DO187" i="46"/>
  <c r="DN187" i="46"/>
  <c r="AY187" i="44" s="1"/>
  <c r="DM187" i="46"/>
  <c r="DL187" i="46"/>
  <c r="AW187" i="46" s="1"/>
  <c r="DK187" i="46"/>
  <c r="AV187" i="46" s="1"/>
  <c r="DJ187" i="46"/>
  <c r="DI187" i="46"/>
  <c r="AT187" i="46" s="1"/>
  <c r="DH187" i="46"/>
  <c r="DG187" i="46"/>
  <c r="DF187" i="46"/>
  <c r="DE187" i="46"/>
  <c r="AP187" i="46" s="1"/>
  <c r="DD187" i="46"/>
  <c r="AO187" i="46" s="1"/>
  <c r="DC187" i="46"/>
  <c r="AN187" i="46" s="1"/>
  <c r="DB187" i="46"/>
  <c r="DA187" i="46"/>
  <c r="AL187" i="46" s="1"/>
  <c r="CZ187" i="46"/>
  <c r="CY187" i="46"/>
  <c r="AJ187" i="46" s="1"/>
  <c r="CX187" i="46"/>
  <c r="CW187" i="46"/>
  <c r="CV187" i="46"/>
  <c r="CU187" i="46"/>
  <c r="AF187" i="46" s="1"/>
  <c r="CT187" i="46"/>
  <c r="CS187" i="46"/>
  <c r="CR187" i="46"/>
  <c r="CQ187" i="46"/>
  <c r="CP187" i="46"/>
  <c r="CO187" i="46"/>
  <c r="CN187" i="46"/>
  <c r="Y187" i="46" s="1"/>
  <c r="CM187" i="46"/>
  <c r="X187" i="46" s="1"/>
  <c r="CL187" i="46"/>
  <c r="CK187" i="46"/>
  <c r="CJ187" i="46"/>
  <c r="CI187" i="46"/>
  <c r="CH187" i="46"/>
  <c r="CG187" i="46"/>
  <c r="CF187" i="46"/>
  <c r="CE187" i="46"/>
  <c r="P187" i="46" s="1"/>
  <c r="CD187" i="46"/>
  <c r="CC187" i="46"/>
  <c r="N187" i="46" s="1"/>
  <c r="CB187" i="46"/>
  <c r="CA187" i="46"/>
  <c r="L187" i="46" s="1"/>
  <c r="BZ187" i="46"/>
  <c r="BY187" i="46"/>
  <c r="J187" i="46" s="1"/>
  <c r="BX187" i="46"/>
  <c r="BW187" i="46"/>
  <c r="H187" i="46" s="1"/>
  <c r="BV187" i="46"/>
  <c r="G187" i="46" s="1"/>
  <c r="BU187" i="46"/>
  <c r="F187" i="46" s="1"/>
  <c r="BT187" i="46"/>
  <c r="BS187" i="46"/>
  <c r="D187" i="46" s="1"/>
  <c r="AY187" i="46"/>
  <c r="B187" i="46"/>
  <c r="A187" i="46"/>
  <c r="C187" i="46" s="1"/>
  <c r="C187" i="44" s="1"/>
  <c r="EF186" i="46"/>
  <c r="BQ186" i="46" s="1"/>
  <c r="EE186" i="46"/>
  <c r="ED186" i="46"/>
  <c r="BO186" i="44" s="1"/>
  <c r="EC186" i="46"/>
  <c r="BN186" i="44" s="1"/>
  <c r="EB186" i="46"/>
  <c r="BM186" i="44" s="1"/>
  <c r="EA186" i="46"/>
  <c r="DZ186" i="46"/>
  <c r="DY186" i="46"/>
  <c r="DX186" i="46"/>
  <c r="BI186" i="46" s="1"/>
  <c r="DW186" i="46"/>
  <c r="BH186" i="46" s="1"/>
  <c r="DV186" i="46"/>
  <c r="BG186" i="46" s="1"/>
  <c r="DU186" i="46"/>
  <c r="DT186" i="46"/>
  <c r="BE186" i="46" s="1"/>
  <c r="DS186" i="46"/>
  <c r="DR186" i="46"/>
  <c r="DQ186" i="46"/>
  <c r="DP186" i="46"/>
  <c r="BA186" i="46" s="1"/>
  <c r="DO186" i="46"/>
  <c r="DN186" i="46"/>
  <c r="DM186" i="46"/>
  <c r="DL186" i="46"/>
  <c r="AW186" i="46" s="1"/>
  <c r="DK186" i="46"/>
  <c r="DJ186" i="46"/>
  <c r="DI186" i="46"/>
  <c r="AT186" i="46" s="1"/>
  <c r="DH186" i="46"/>
  <c r="AS186" i="46" s="1"/>
  <c r="DG186" i="46"/>
  <c r="DF186" i="46"/>
  <c r="DE186" i="46"/>
  <c r="DD186" i="46"/>
  <c r="AO186" i="46" s="1"/>
  <c r="DC186" i="46"/>
  <c r="DB186" i="46"/>
  <c r="AM186" i="46" s="1"/>
  <c r="DA186" i="46"/>
  <c r="CZ186" i="46"/>
  <c r="AK186" i="46" s="1"/>
  <c r="CY186" i="46"/>
  <c r="CX186" i="46"/>
  <c r="CW186" i="46"/>
  <c r="CV186" i="46"/>
  <c r="AG186" i="46" s="1"/>
  <c r="CU186" i="46"/>
  <c r="CT186" i="46"/>
  <c r="AE186" i="46" s="1"/>
  <c r="CS186" i="46"/>
  <c r="CR186" i="46"/>
  <c r="AC186" i="46" s="1"/>
  <c r="CQ186" i="46"/>
  <c r="CP186" i="46"/>
  <c r="AA186" i="46" s="1"/>
  <c r="CO186" i="46"/>
  <c r="CN186" i="46"/>
  <c r="CM186" i="46"/>
  <c r="CL186" i="46"/>
  <c r="CK186" i="46"/>
  <c r="CJ186" i="46"/>
  <c r="U186" i="46" s="1"/>
  <c r="CI186" i="46"/>
  <c r="T186" i="46" s="1"/>
  <c r="CH186" i="46"/>
  <c r="S186" i="46" s="1"/>
  <c r="CG186" i="46"/>
  <c r="CF186" i="46"/>
  <c r="Q186" i="46" s="1"/>
  <c r="CE186" i="46"/>
  <c r="CD186" i="46"/>
  <c r="CC186" i="46"/>
  <c r="N186" i="46" s="1"/>
  <c r="CB186" i="46"/>
  <c r="M186" i="46" s="1"/>
  <c r="CA186" i="46"/>
  <c r="BZ186" i="46"/>
  <c r="K186" i="46" s="1"/>
  <c r="BY186" i="46"/>
  <c r="BX186" i="46"/>
  <c r="BW186" i="46"/>
  <c r="BV186" i="46"/>
  <c r="BU186" i="46"/>
  <c r="BT186" i="46"/>
  <c r="E186" i="46" s="1"/>
  <c r="BS186" i="46"/>
  <c r="D186" i="46" s="1"/>
  <c r="BO186" i="46"/>
  <c r="BN186" i="46"/>
  <c r="BM186" i="46"/>
  <c r="B186" i="46"/>
  <c r="B186" i="44" s="1"/>
  <c r="A186" i="46"/>
  <c r="EF185" i="46"/>
  <c r="BQ185" i="46" s="1"/>
  <c r="EE185" i="46"/>
  <c r="BP185" i="46" s="1"/>
  <c r="ED185" i="46"/>
  <c r="BO185" i="44" s="1"/>
  <c r="EC185" i="46"/>
  <c r="EB185" i="46"/>
  <c r="EA185" i="46"/>
  <c r="DZ185" i="46"/>
  <c r="DY185" i="46"/>
  <c r="BJ185" i="46" s="1"/>
  <c r="DX185" i="46"/>
  <c r="BI185" i="46" s="1"/>
  <c r="DW185" i="46"/>
  <c r="BH185" i="46" s="1"/>
  <c r="DV185" i="46"/>
  <c r="DU185" i="46"/>
  <c r="BF185" i="46" s="1"/>
  <c r="DT185" i="46"/>
  <c r="DS185" i="46"/>
  <c r="DR185" i="46"/>
  <c r="DQ185" i="46"/>
  <c r="BB185" i="46" s="1"/>
  <c r="DP185" i="46"/>
  <c r="DO185" i="46"/>
  <c r="AZ185" i="46" s="1"/>
  <c r="DN185" i="46"/>
  <c r="DM185" i="46"/>
  <c r="AX185" i="46" s="1"/>
  <c r="DL185" i="46"/>
  <c r="AW185" i="46" s="1"/>
  <c r="DK185" i="46"/>
  <c r="DJ185" i="46"/>
  <c r="DI185" i="46"/>
  <c r="DH185" i="46"/>
  <c r="AS185" i="46" s="1"/>
  <c r="DG185" i="46"/>
  <c r="AR185" i="46" s="1"/>
  <c r="DF185" i="46"/>
  <c r="DE185" i="46"/>
  <c r="DD185" i="46"/>
  <c r="DC185" i="46"/>
  <c r="DB185" i="46"/>
  <c r="DA185" i="46"/>
  <c r="CZ185" i="46"/>
  <c r="AK185" i="46" s="1"/>
  <c r="CY185" i="46"/>
  <c r="AJ185" i="46" s="1"/>
  <c r="CX185" i="46"/>
  <c r="AI185" i="46" s="1"/>
  <c r="CW185" i="46"/>
  <c r="AH185" i="46" s="1"/>
  <c r="CV185" i="46"/>
  <c r="CU185" i="46"/>
  <c r="CT185" i="46"/>
  <c r="CS185" i="46"/>
  <c r="AD185" i="46" s="1"/>
  <c r="CR185" i="46"/>
  <c r="AC185" i="46" s="1"/>
  <c r="CQ185" i="46"/>
  <c r="AB185" i="46" s="1"/>
  <c r="CP185" i="46"/>
  <c r="CO185" i="46"/>
  <c r="CN185" i="46"/>
  <c r="CM185" i="46"/>
  <c r="CL185" i="46"/>
  <c r="CK185" i="46"/>
  <c r="CJ185" i="46"/>
  <c r="CI185" i="46"/>
  <c r="T185" i="46" s="1"/>
  <c r="CH185" i="46"/>
  <c r="CG185" i="46"/>
  <c r="CF185" i="46"/>
  <c r="CE185" i="46"/>
  <c r="CD185" i="46"/>
  <c r="CC185" i="46"/>
  <c r="CB185" i="46"/>
  <c r="CA185" i="46"/>
  <c r="L185" i="46" s="1"/>
  <c r="BZ185" i="46"/>
  <c r="BY185" i="46"/>
  <c r="J185" i="46" s="1"/>
  <c r="BX185" i="46"/>
  <c r="I185" i="46" s="1"/>
  <c r="BW185" i="46"/>
  <c r="BV185" i="46"/>
  <c r="BU185" i="46"/>
  <c r="BT185" i="46"/>
  <c r="BS185" i="46"/>
  <c r="D185" i="46" s="1"/>
  <c r="BO185" i="46"/>
  <c r="B185" i="46"/>
  <c r="B185" i="44" s="1"/>
  <c r="A185" i="46"/>
  <c r="C185" i="46" s="1"/>
  <c r="C185" i="44" s="1"/>
  <c r="EF184" i="46"/>
  <c r="BQ184" i="46" s="1"/>
  <c r="EE184" i="46"/>
  <c r="ED184" i="46"/>
  <c r="BO184" i="46" s="1"/>
  <c r="EC184" i="46"/>
  <c r="BN184" i="46" s="1"/>
  <c r="EB184" i="46"/>
  <c r="BM184" i="46" s="1"/>
  <c r="EA184" i="46"/>
  <c r="DZ184" i="46"/>
  <c r="BK184" i="46" s="1"/>
  <c r="DY184" i="46"/>
  <c r="DX184" i="46"/>
  <c r="DW184" i="46"/>
  <c r="DV184" i="46"/>
  <c r="BG184" i="46" s="1"/>
  <c r="DU184" i="46"/>
  <c r="BF184" i="46" s="1"/>
  <c r="DT184" i="46"/>
  <c r="BE184" i="46" s="1"/>
  <c r="DS184" i="46"/>
  <c r="DR184" i="46"/>
  <c r="DQ184" i="46"/>
  <c r="DP184" i="46"/>
  <c r="DO184" i="46"/>
  <c r="DN184" i="46"/>
  <c r="DM184" i="46"/>
  <c r="DL184" i="46"/>
  <c r="AW184" i="46" s="1"/>
  <c r="DK184" i="46"/>
  <c r="DJ184" i="46"/>
  <c r="AU184" i="46" s="1"/>
  <c r="DI184" i="46"/>
  <c r="DH184" i="46"/>
  <c r="AS184" i="46" s="1"/>
  <c r="DG184" i="46"/>
  <c r="DF184" i="46"/>
  <c r="DE184" i="46"/>
  <c r="DD184" i="46"/>
  <c r="AO184" i="46" s="1"/>
  <c r="DC184" i="46"/>
  <c r="DB184" i="46"/>
  <c r="DA184" i="46"/>
  <c r="CZ184" i="46"/>
  <c r="CY184" i="46"/>
  <c r="CX184" i="46"/>
  <c r="AI184" i="46" s="1"/>
  <c r="CW184" i="46"/>
  <c r="AH184" i="46" s="1"/>
  <c r="CV184" i="46"/>
  <c r="AG184" i="46" s="1"/>
  <c r="CU184" i="46"/>
  <c r="CT184" i="46"/>
  <c r="AE184" i="46" s="1"/>
  <c r="CS184" i="46"/>
  <c r="CR184" i="46"/>
  <c r="CQ184" i="46"/>
  <c r="CP184" i="46"/>
  <c r="CO184" i="46"/>
  <c r="CN184" i="46"/>
  <c r="Y184" i="46" s="1"/>
  <c r="CM184" i="46"/>
  <c r="CL184" i="46"/>
  <c r="W184" i="46" s="1"/>
  <c r="CK184" i="46"/>
  <c r="CJ184" i="46"/>
  <c r="U184" i="46" s="1"/>
  <c r="CI184" i="46"/>
  <c r="CH184" i="46"/>
  <c r="S184" i="46" s="1"/>
  <c r="CG184" i="46"/>
  <c r="CF184" i="46"/>
  <c r="Q184" i="46" s="1"/>
  <c r="CE184" i="46"/>
  <c r="P184" i="46" s="1"/>
  <c r="CD184" i="46"/>
  <c r="CC184" i="46"/>
  <c r="CB184" i="46"/>
  <c r="CA184" i="46"/>
  <c r="BZ184" i="46"/>
  <c r="K184" i="46" s="1"/>
  <c r="BY184" i="46"/>
  <c r="BX184" i="46"/>
  <c r="I184" i="46" s="1"/>
  <c r="BW184" i="46"/>
  <c r="BV184" i="46"/>
  <c r="BU184" i="46"/>
  <c r="F184" i="46" s="1"/>
  <c r="BT184" i="46"/>
  <c r="BS184" i="46"/>
  <c r="B184" i="46"/>
  <c r="B184" i="44" s="1"/>
  <c r="A184" i="46"/>
  <c r="C184" i="46" s="1"/>
  <c r="C184" i="44" s="1"/>
  <c r="EF183" i="46"/>
  <c r="BQ183" i="46" s="1"/>
  <c r="EE183" i="46"/>
  <c r="BP183" i="46" s="1"/>
  <c r="ED183" i="46"/>
  <c r="BO183" i="44" s="1"/>
  <c r="EC183" i="46"/>
  <c r="EB183" i="46"/>
  <c r="EA183" i="46"/>
  <c r="BL183" i="46" s="1"/>
  <c r="DZ183" i="46"/>
  <c r="DY183" i="46"/>
  <c r="DX183" i="46"/>
  <c r="BI183" i="46" s="1"/>
  <c r="DW183" i="46"/>
  <c r="BH183" i="46" s="1"/>
  <c r="DV183" i="46"/>
  <c r="BG183" i="46" s="1"/>
  <c r="DU183" i="46"/>
  <c r="BF183" i="44" s="1"/>
  <c r="DT183" i="46"/>
  <c r="DS183" i="46"/>
  <c r="BD183" i="46" s="1"/>
  <c r="DR183" i="46"/>
  <c r="BC183" i="46" s="1"/>
  <c r="DQ183" i="46"/>
  <c r="BB183" i="46" s="1"/>
  <c r="DP183" i="46"/>
  <c r="BA183" i="46" s="1"/>
  <c r="DO183" i="46"/>
  <c r="DN183" i="46"/>
  <c r="DM183" i="46"/>
  <c r="DL183" i="46"/>
  <c r="DK183" i="46"/>
  <c r="AV183" i="46" s="1"/>
  <c r="DJ183" i="46"/>
  <c r="AU183" i="46" s="1"/>
  <c r="DI183" i="46"/>
  <c r="DH183" i="46"/>
  <c r="AS183" i="46" s="1"/>
  <c r="DG183" i="46"/>
  <c r="DF183" i="46"/>
  <c r="AQ183" i="46" s="1"/>
  <c r="DE183" i="46"/>
  <c r="DD183" i="46"/>
  <c r="DC183" i="46"/>
  <c r="AN183" i="46" s="1"/>
  <c r="DB183" i="46"/>
  <c r="AM183" i="46" s="1"/>
  <c r="DA183" i="46"/>
  <c r="AL183" i="46" s="1"/>
  <c r="CZ183" i="46"/>
  <c r="AK183" i="46" s="1"/>
  <c r="CY183" i="46"/>
  <c r="CX183" i="46"/>
  <c r="CW183" i="46"/>
  <c r="AH183" i="46" s="1"/>
  <c r="CV183" i="46"/>
  <c r="CU183" i="46"/>
  <c r="AF183" i="46" s="1"/>
  <c r="CT183" i="46"/>
  <c r="CS183" i="46"/>
  <c r="CR183" i="46"/>
  <c r="AC183" i="46" s="1"/>
  <c r="CQ183" i="46"/>
  <c r="CP183" i="46"/>
  <c r="CO183" i="46"/>
  <c r="CN183" i="46"/>
  <c r="CM183" i="46"/>
  <c r="X183" i="46" s="1"/>
  <c r="CL183" i="46"/>
  <c r="W183" i="46" s="1"/>
  <c r="CK183" i="46"/>
  <c r="V183" i="46" s="1"/>
  <c r="CJ183" i="46"/>
  <c r="U183" i="46" s="1"/>
  <c r="CI183" i="46"/>
  <c r="CH183" i="46"/>
  <c r="S183" i="46" s="1"/>
  <c r="CG183" i="46"/>
  <c r="R183" i="46" s="1"/>
  <c r="CF183" i="46"/>
  <c r="Q183" i="46" s="1"/>
  <c r="CE183" i="46"/>
  <c r="P183" i="46" s="1"/>
  <c r="CD183" i="46"/>
  <c r="O183" i="46" s="1"/>
  <c r="CC183" i="46"/>
  <c r="CB183" i="46"/>
  <c r="M183" i="46" s="1"/>
  <c r="CA183" i="46"/>
  <c r="BZ183" i="46"/>
  <c r="BY183" i="46"/>
  <c r="BX183" i="46"/>
  <c r="BW183" i="46"/>
  <c r="H183" i="46" s="1"/>
  <c r="BV183" i="46"/>
  <c r="BU183" i="46"/>
  <c r="BT183" i="46"/>
  <c r="E183" i="46" s="1"/>
  <c r="BS183" i="46"/>
  <c r="BO183" i="46"/>
  <c r="BF183" i="46"/>
  <c r="B183" i="46"/>
  <c r="B183" i="44" s="1"/>
  <c r="A183" i="46"/>
  <c r="A183" i="44" s="1"/>
  <c r="EF182" i="46"/>
  <c r="EE182" i="46"/>
  <c r="BP182" i="46" s="1"/>
  <c r="ED182" i="46"/>
  <c r="BO182" i="46" s="1"/>
  <c r="EC182" i="46"/>
  <c r="EB182" i="46"/>
  <c r="EA182" i="46"/>
  <c r="BL182" i="46" s="1"/>
  <c r="DZ182" i="46"/>
  <c r="BK182" i="46" s="1"/>
  <c r="DY182" i="46"/>
  <c r="BJ182" i="46" s="1"/>
  <c r="DX182" i="46"/>
  <c r="BI182" i="46" s="1"/>
  <c r="DW182" i="46"/>
  <c r="DV182" i="46"/>
  <c r="BG182" i="46" s="1"/>
  <c r="DU182" i="46"/>
  <c r="DT182" i="46"/>
  <c r="BE182" i="46" s="1"/>
  <c r="DS182" i="46"/>
  <c r="BD182" i="46" s="1"/>
  <c r="DR182" i="46"/>
  <c r="DQ182" i="46"/>
  <c r="BB182" i="46" s="1"/>
  <c r="DP182" i="46"/>
  <c r="DO182" i="46"/>
  <c r="DN182" i="46"/>
  <c r="AY182" i="46" s="1"/>
  <c r="DM182" i="46"/>
  <c r="DL182" i="46"/>
  <c r="AW182" i="46" s="1"/>
  <c r="DK182" i="46"/>
  <c r="AV182" i="46" s="1"/>
  <c r="DJ182" i="46"/>
  <c r="DI182" i="46"/>
  <c r="AT182" i="46" s="1"/>
  <c r="DH182" i="46"/>
  <c r="DG182" i="46"/>
  <c r="DF182" i="46"/>
  <c r="AQ182" i="46" s="1"/>
  <c r="DE182" i="46"/>
  <c r="DD182" i="46"/>
  <c r="AO182" i="46" s="1"/>
  <c r="DC182" i="46"/>
  <c r="AN182" i="46" s="1"/>
  <c r="DB182" i="46"/>
  <c r="DA182" i="46"/>
  <c r="AL182" i="46" s="1"/>
  <c r="CZ182" i="46"/>
  <c r="CY182" i="46"/>
  <c r="CX182" i="46"/>
  <c r="AI182" i="46" s="1"/>
  <c r="CW182" i="46"/>
  <c r="AH182" i="46" s="1"/>
  <c r="CV182" i="46"/>
  <c r="AG182" i="46" s="1"/>
  <c r="CU182" i="46"/>
  <c r="AF182" i="46" s="1"/>
  <c r="CT182" i="46"/>
  <c r="CS182" i="46"/>
  <c r="AD182" i="46" s="1"/>
  <c r="CR182" i="46"/>
  <c r="CQ182" i="46"/>
  <c r="CP182" i="46"/>
  <c r="AA182" i="46" s="1"/>
  <c r="CO182" i="46"/>
  <c r="CN182" i="46"/>
  <c r="CM182" i="46"/>
  <c r="X182" i="46" s="1"/>
  <c r="CL182" i="46"/>
  <c r="CK182" i="46"/>
  <c r="V182" i="46" s="1"/>
  <c r="CJ182" i="46"/>
  <c r="U182" i="46" s="1"/>
  <c r="CI182" i="46"/>
  <c r="T182" i="46" s="1"/>
  <c r="CH182" i="46"/>
  <c r="S182" i="46" s="1"/>
  <c r="CG182" i="46"/>
  <c r="R182" i="46" s="1"/>
  <c r="CF182" i="46"/>
  <c r="Q182" i="46" s="1"/>
  <c r="CE182" i="46"/>
  <c r="P182" i="46" s="1"/>
  <c r="CD182" i="46"/>
  <c r="CC182" i="46"/>
  <c r="N182" i="46" s="1"/>
  <c r="CB182" i="46"/>
  <c r="M182" i="46" s="1"/>
  <c r="CA182" i="46"/>
  <c r="L182" i="46" s="1"/>
  <c r="BZ182" i="46"/>
  <c r="K182" i="46" s="1"/>
  <c r="BY182" i="46"/>
  <c r="BX182" i="46"/>
  <c r="BW182" i="46"/>
  <c r="H182" i="46" s="1"/>
  <c r="BV182" i="46"/>
  <c r="G182" i="46" s="1"/>
  <c r="BU182" i="46"/>
  <c r="F182" i="46" s="1"/>
  <c r="BT182" i="46"/>
  <c r="BS182" i="46"/>
  <c r="B182" i="46"/>
  <c r="A182" i="46"/>
  <c r="EF181" i="46"/>
  <c r="EE181" i="46"/>
  <c r="ED181" i="46"/>
  <c r="BO181" i="44" s="1"/>
  <c r="EC181" i="46"/>
  <c r="EB181" i="46"/>
  <c r="EA181" i="46"/>
  <c r="BL181" i="46" s="1"/>
  <c r="DZ181" i="46"/>
  <c r="BK181" i="46" s="1"/>
  <c r="DY181" i="46"/>
  <c r="BJ181" i="46" s="1"/>
  <c r="DX181" i="46"/>
  <c r="DW181" i="46"/>
  <c r="DV181" i="46"/>
  <c r="DU181" i="46"/>
  <c r="DT181" i="46"/>
  <c r="DS181" i="46"/>
  <c r="DR181" i="46"/>
  <c r="BC181" i="46" s="1"/>
  <c r="DQ181" i="46"/>
  <c r="DP181" i="46"/>
  <c r="DO181" i="46"/>
  <c r="AZ181" i="46" s="1"/>
  <c r="DN181" i="46"/>
  <c r="DM181" i="46"/>
  <c r="DL181" i="46"/>
  <c r="AW181" i="46" s="1"/>
  <c r="DK181" i="46"/>
  <c r="AV181" i="46" s="1"/>
  <c r="DJ181" i="46"/>
  <c r="AU181" i="46" s="1"/>
  <c r="DI181" i="46"/>
  <c r="DH181" i="46"/>
  <c r="DG181" i="46"/>
  <c r="DF181" i="46"/>
  <c r="DE181" i="46"/>
  <c r="DD181" i="46"/>
  <c r="AO181" i="46" s="1"/>
  <c r="DC181" i="46"/>
  <c r="DB181" i="46"/>
  <c r="AM181" i="46" s="1"/>
  <c r="DA181" i="46"/>
  <c r="AL181" i="46" s="1"/>
  <c r="CZ181" i="46"/>
  <c r="AK181" i="46" s="1"/>
  <c r="CY181" i="46"/>
  <c r="CX181" i="46"/>
  <c r="CW181" i="46"/>
  <c r="CV181" i="46"/>
  <c r="CU181" i="46"/>
  <c r="AF181" i="46" s="1"/>
  <c r="CT181" i="46"/>
  <c r="AE181" i="46" s="1"/>
  <c r="CS181" i="46"/>
  <c r="CR181" i="46"/>
  <c r="CQ181" i="46"/>
  <c r="CP181" i="46"/>
  <c r="AA181" i="46" s="1"/>
  <c r="CO181" i="46"/>
  <c r="CN181" i="46"/>
  <c r="CM181" i="46"/>
  <c r="CL181" i="46"/>
  <c r="W181" i="46" s="1"/>
  <c r="CK181" i="46"/>
  <c r="V181" i="46" s="1"/>
  <c r="CJ181" i="46"/>
  <c r="U181" i="46" s="1"/>
  <c r="CI181" i="46"/>
  <c r="CH181" i="46"/>
  <c r="CG181" i="46"/>
  <c r="CF181" i="46"/>
  <c r="Q181" i="46" s="1"/>
  <c r="CE181" i="46"/>
  <c r="CD181" i="46"/>
  <c r="O181" i="46" s="1"/>
  <c r="CC181" i="46"/>
  <c r="CB181" i="46"/>
  <c r="CA181" i="46"/>
  <c r="BZ181" i="46"/>
  <c r="BY181" i="46"/>
  <c r="BX181" i="46"/>
  <c r="I181" i="46" s="1"/>
  <c r="BW181" i="46"/>
  <c r="BV181" i="46"/>
  <c r="G181" i="46" s="1"/>
  <c r="BU181" i="46"/>
  <c r="BT181" i="46"/>
  <c r="E181" i="46" s="1"/>
  <c r="BS181" i="46"/>
  <c r="BO181" i="46"/>
  <c r="B181" i="46"/>
  <c r="B181" i="44" s="1"/>
  <c r="A181" i="46"/>
  <c r="EF180" i="46"/>
  <c r="EE180" i="46"/>
  <c r="BP180" i="46" s="1"/>
  <c r="ED180" i="46"/>
  <c r="EC180" i="46"/>
  <c r="EB180" i="46"/>
  <c r="BM180" i="46" s="1"/>
  <c r="EA180" i="46"/>
  <c r="BL180" i="46" s="1"/>
  <c r="DZ180" i="46"/>
  <c r="BK180" i="46" s="1"/>
  <c r="DY180" i="46"/>
  <c r="DX180" i="46"/>
  <c r="BI180" i="46" s="1"/>
  <c r="DW180" i="46"/>
  <c r="BH180" i="46" s="1"/>
  <c r="DV180" i="46"/>
  <c r="BG180" i="46" s="1"/>
  <c r="DU180" i="46"/>
  <c r="BF180" i="46" s="1"/>
  <c r="DT180" i="46"/>
  <c r="DS180" i="46"/>
  <c r="DR180" i="46"/>
  <c r="BC180" i="46" s="1"/>
  <c r="DQ180" i="46"/>
  <c r="DP180" i="46"/>
  <c r="BA180" i="46" s="1"/>
  <c r="DO180" i="46"/>
  <c r="AZ180" i="46" s="1"/>
  <c r="DN180" i="46"/>
  <c r="DM180" i="46"/>
  <c r="AX180" i="46" s="1"/>
  <c r="DL180" i="46"/>
  <c r="DK180" i="46"/>
  <c r="DJ180" i="46"/>
  <c r="AU180" i="46" s="1"/>
  <c r="DI180" i="46"/>
  <c r="AT180" i="46" s="1"/>
  <c r="DH180" i="46"/>
  <c r="DG180" i="46"/>
  <c r="AR180" i="46" s="1"/>
  <c r="DF180" i="46"/>
  <c r="AQ180" i="46" s="1"/>
  <c r="DE180" i="46"/>
  <c r="DD180" i="46"/>
  <c r="DC180" i="46"/>
  <c r="AN180" i="46" s="1"/>
  <c r="DB180" i="46"/>
  <c r="AM180" i="46" s="1"/>
  <c r="DA180" i="46"/>
  <c r="CZ180" i="46"/>
  <c r="AK180" i="46" s="1"/>
  <c r="CY180" i="46"/>
  <c r="AJ180" i="46" s="1"/>
  <c r="CX180" i="46"/>
  <c r="CW180" i="46"/>
  <c r="AH180" i="46" s="1"/>
  <c r="CV180" i="46"/>
  <c r="AG180" i="46" s="1"/>
  <c r="CU180" i="46"/>
  <c r="CT180" i="46"/>
  <c r="AE180" i="46" s="1"/>
  <c r="CS180" i="46"/>
  <c r="CR180" i="46"/>
  <c r="CQ180" i="46"/>
  <c r="AB180" i="46" s="1"/>
  <c r="CP180" i="46"/>
  <c r="CO180" i="46"/>
  <c r="Z180" i="46" s="1"/>
  <c r="CN180" i="46"/>
  <c r="CM180" i="46"/>
  <c r="CL180" i="46"/>
  <c r="W180" i="46" s="1"/>
  <c r="CK180" i="46"/>
  <c r="CJ180" i="46"/>
  <c r="U180" i="46" s="1"/>
  <c r="CI180" i="46"/>
  <c r="T180" i="46" s="1"/>
  <c r="CH180" i="46"/>
  <c r="CG180" i="46"/>
  <c r="CF180" i="46"/>
  <c r="Q180" i="46" s="1"/>
  <c r="CE180" i="46"/>
  <c r="P180" i="46" s="1"/>
  <c r="CD180" i="46"/>
  <c r="O180" i="46" s="1"/>
  <c r="CC180" i="46"/>
  <c r="CB180" i="46"/>
  <c r="CA180" i="46"/>
  <c r="L180" i="46" s="1"/>
  <c r="BZ180" i="46"/>
  <c r="K180" i="46" s="1"/>
  <c r="BY180" i="46"/>
  <c r="BX180" i="46"/>
  <c r="BW180" i="46"/>
  <c r="BV180" i="46"/>
  <c r="G180" i="46" s="1"/>
  <c r="BU180" i="46"/>
  <c r="F180" i="46" s="1"/>
  <c r="BT180" i="46"/>
  <c r="BS180" i="46"/>
  <c r="D180" i="46" s="1"/>
  <c r="B180" i="46"/>
  <c r="B180" i="44" s="1"/>
  <c r="A180" i="46"/>
  <c r="C180" i="46" s="1"/>
  <c r="C180" i="44" s="1"/>
  <c r="EF179" i="46"/>
  <c r="EE179" i="46"/>
  <c r="ED179" i="46"/>
  <c r="BO179" i="44" s="1"/>
  <c r="EC179" i="46"/>
  <c r="BN179" i="44" s="1"/>
  <c r="EB179" i="46"/>
  <c r="EA179" i="46"/>
  <c r="BL179" i="46" s="1"/>
  <c r="DZ179" i="46"/>
  <c r="DY179" i="46"/>
  <c r="DX179" i="46"/>
  <c r="DW179" i="46"/>
  <c r="DV179" i="46"/>
  <c r="DU179" i="46"/>
  <c r="BF179" i="46" s="1"/>
  <c r="DT179" i="46"/>
  <c r="DS179" i="46"/>
  <c r="BD179" i="46" s="1"/>
  <c r="DR179" i="46"/>
  <c r="BC179" i="46" s="1"/>
  <c r="DQ179" i="46"/>
  <c r="BB179" i="46" s="1"/>
  <c r="DP179" i="46"/>
  <c r="DO179" i="46"/>
  <c r="DN179" i="46"/>
  <c r="DM179" i="46"/>
  <c r="DL179" i="46"/>
  <c r="AW179" i="46" s="1"/>
  <c r="DK179" i="46"/>
  <c r="AV179" i="46" s="1"/>
  <c r="DJ179" i="46"/>
  <c r="AU179" i="46" s="1"/>
  <c r="DI179" i="46"/>
  <c r="AT179" i="46" s="1"/>
  <c r="DH179" i="46"/>
  <c r="DG179" i="46"/>
  <c r="DF179" i="46"/>
  <c r="DE179" i="46"/>
  <c r="AP179" i="46" s="1"/>
  <c r="DD179" i="46"/>
  <c r="DC179" i="46"/>
  <c r="AN179" i="46" s="1"/>
  <c r="DB179" i="46"/>
  <c r="AM179" i="46" s="1"/>
  <c r="DA179" i="46"/>
  <c r="CZ179" i="46"/>
  <c r="CY179" i="46"/>
  <c r="CX179" i="46"/>
  <c r="CW179" i="46"/>
  <c r="AH179" i="46" s="1"/>
  <c r="CV179" i="46"/>
  <c r="AG179" i="46" s="1"/>
  <c r="CU179" i="46"/>
  <c r="AF179" i="46" s="1"/>
  <c r="CT179" i="46"/>
  <c r="CS179" i="46"/>
  <c r="AD179" i="46" s="1"/>
  <c r="CR179" i="46"/>
  <c r="AC179" i="46" s="1"/>
  <c r="CQ179" i="46"/>
  <c r="CP179" i="46"/>
  <c r="CO179" i="46"/>
  <c r="Z179" i="46" s="1"/>
  <c r="CN179" i="46"/>
  <c r="CM179" i="46"/>
  <c r="X179" i="46" s="1"/>
  <c r="CL179" i="46"/>
  <c r="CK179" i="46"/>
  <c r="V179" i="46" s="1"/>
  <c r="CJ179" i="46"/>
  <c r="U179" i="46" s="1"/>
  <c r="CI179" i="46"/>
  <c r="T179" i="46" s="1"/>
  <c r="CH179" i="46"/>
  <c r="CG179" i="46"/>
  <c r="CF179" i="46"/>
  <c r="CE179" i="46"/>
  <c r="P179" i="46" s="1"/>
  <c r="CD179" i="46"/>
  <c r="CC179" i="46"/>
  <c r="N179" i="46" s="1"/>
  <c r="CB179" i="46"/>
  <c r="CA179" i="46"/>
  <c r="BZ179" i="46"/>
  <c r="BY179" i="46"/>
  <c r="BX179" i="46"/>
  <c r="BW179" i="46"/>
  <c r="H179" i="46" s="1"/>
  <c r="BV179" i="46"/>
  <c r="G179" i="46" s="1"/>
  <c r="BU179" i="46"/>
  <c r="F179" i="46" s="1"/>
  <c r="BT179" i="46"/>
  <c r="E179" i="46" s="1"/>
  <c r="BS179" i="46"/>
  <c r="BO179" i="46"/>
  <c r="BN179" i="46"/>
  <c r="B179" i="46"/>
  <c r="A179" i="46"/>
  <c r="EF178" i="46"/>
  <c r="EE178" i="46"/>
  <c r="ED178" i="46"/>
  <c r="EC178" i="46"/>
  <c r="EB178" i="46"/>
  <c r="EA178" i="46"/>
  <c r="BL178" i="46" s="1"/>
  <c r="DZ178" i="46"/>
  <c r="DY178" i="46"/>
  <c r="BJ178" i="46" s="1"/>
  <c r="DX178" i="46"/>
  <c r="BI178" i="46" s="1"/>
  <c r="DW178" i="46"/>
  <c r="DV178" i="46"/>
  <c r="DU178" i="46"/>
  <c r="DT178" i="46"/>
  <c r="DS178" i="46"/>
  <c r="DR178" i="46"/>
  <c r="DQ178" i="46"/>
  <c r="BB178" i="46" s="1"/>
  <c r="DP178" i="46"/>
  <c r="DO178" i="46"/>
  <c r="AZ178" i="46" s="1"/>
  <c r="DN178" i="46"/>
  <c r="DM178" i="46"/>
  <c r="DL178" i="46"/>
  <c r="DK178" i="46"/>
  <c r="AV178" i="46" s="1"/>
  <c r="DJ178" i="46"/>
  <c r="DI178" i="46"/>
  <c r="AT178" i="46" s="1"/>
  <c r="DH178" i="46"/>
  <c r="DG178" i="46"/>
  <c r="DF178" i="46"/>
  <c r="DE178" i="46"/>
  <c r="DD178" i="46"/>
  <c r="DC178" i="46"/>
  <c r="DB178" i="46"/>
  <c r="DA178" i="46"/>
  <c r="AL178" i="46" s="1"/>
  <c r="CZ178" i="46"/>
  <c r="AK178" i="46" s="1"/>
  <c r="CY178" i="46"/>
  <c r="AJ178" i="46" s="1"/>
  <c r="CX178" i="46"/>
  <c r="CW178" i="46"/>
  <c r="CV178" i="46"/>
  <c r="CU178" i="46"/>
  <c r="AF178" i="46" s="1"/>
  <c r="CT178" i="46"/>
  <c r="AE178" i="46" s="1"/>
  <c r="CS178" i="46"/>
  <c r="AD178" i="46" s="1"/>
  <c r="CR178" i="46"/>
  <c r="CQ178" i="46"/>
  <c r="AB178" i="46" s="1"/>
  <c r="CP178" i="46"/>
  <c r="CO178" i="46"/>
  <c r="Z178" i="46" s="1"/>
  <c r="CN178" i="46"/>
  <c r="CM178" i="46"/>
  <c r="X178" i="46" s="1"/>
  <c r="CL178" i="46"/>
  <c r="CK178" i="46"/>
  <c r="V178" i="46" s="1"/>
  <c r="CJ178" i="46"/>
  <c r="CI178" i="46"/>
  <c r="CH178" i="46"/>
  <c r="CG178" i="46"/>
  <c r="CF178" i="46"/>
  <c r="CE178" i="46"/>
  <c r="P178" i="46" s="1"/>
  <c r="CD178" i="46"/>
  <c r="O178" i="46" s="1"/>
  <c r="CC178" i="46"/>
  <c r="N178" i="46" s="1"/>
  <c r="CB178" i="46"/>
  <c r="M178" i="46" s="1"/>
  <c r="CA178" i="46"/>
  <c r="BZ178" i="46"/>
  <c r="BY178" i="46"/>
  <c r="BX178" i="46"/>
  <c r="BW178" i="46"/>
  <c r="H178" i="46" s="1"/>
  <c r="BV178" i="46"/>
  <c r="BU178" i="46"/>
  <c r="F178" i="46" s="1"/>
  <c r="BT178" i="46"/>
  <c r="BS178" i="46"/>
  <c r="B178" i="46"/>
  <c r="B178" i="44" s="1"/>
  <c r="A178" i="46"/>
  <c r="C178" i="46" s="1"/>
  <c r="C178" i="44" s="1"/>
  <c r="EF177" i="46"/>
  <c r="BQ177" i="46" s="1"/>
  <c r="EE177" i="46"/>
  <c r="BP177" i="46" s="1"/>
  <c r="ED177" i="46"/>
  <c r="BO177" i="44" s="1"/>
  <c r="EC177" i="46"/>
  <c r="EB177" i="46"/>
  <c r="BM177" i="46" s="1"/>
  <c r="EA177" i="46"/>
  <c r="DZ177" i="46"/>
  <c r="BK177" i="46" s="1"/>
  <c r="DY177" i="46"/>
  <c r="BJ177" i="46" s="1"/>
  <c r="DX177" i="46"/>
  <c r="BI177" i="46" s="1"/>
  <c r="DW177" i="46"/>
  <c r="DV177" i="46"/>
  <c r="DU177" i="46"/>
  <c r="BF177" i="46" s="1"/>
  <c r="DT177" i="46"/>
  <c r="BE177" i="46" s="1"/>
  <c r="DS177" i="46"/>
  <c r="DR177" i="46"/>
  <c r="DQ177" i="46"/>
  <c r="DP177" i="46"/>
  <c r="BA177" i="46" s="1"/>
  <c r="DO177" i="46"/>
  <c r="DN177" i="46"/>
  <c r="DM177" i="46"/>
  <c r="AX177" i="46" s="1"/>
  <c r="DL177" i="46"/>
  <c r="DK177" i="46"/>
  <c r="DJ177" i="46"/>
  <c r="DI177" i="46"/>
  <c r="DH177" i="46"/>
  <c r="AS177" i="46" s="1"/>
  <c r="DG177" i="46"/>
  <c r="AR177" i="46" s="1"/>
  <c r="DF177" i="46"/>
  <c r="AQ177" i="46" s="1"/>
  <c r="DE177" i="46"/>
  <c r="AP177" i="46" s="1"/>
  <c r="DD177" i="46"/>
  <c r="DC177" i="46"/>
  <c r="AN177" i="46" s="1"/>
  <c r="DB177" i="46"/>
  <c r="DA177" i="46"/>
  <c r="CZ177" i="46"/>
  <c r="AK177" i="46" s="1"/>
  <c r="CY177" i="46"/>
  <c r="CX177" i="46"/>
  <c r="CW177" i="46"/>
  <c r="AH177" i="46" s="1"/>
  <c r="CV177" i="46"/>
  <c r="AG177" i="46" s="1"/>
  <c r="CU177" i="46"/>
  <c r="AF177" i="46" s="1"/>
  <c r="CT177" i="46"/>
  <c r="CS177" i="46"/>
  <c r="CR177" i="46"/>
  <c r="AC177" i="46" s="1"/>
  <c r="CQ177" i="46"/>
  <c r="CP177" i="46"/>
  <c r="AA177" i="46" s="1"/>
  <c r="CO177" i="46"/>
  <c r="Z177" i="46" s="1"/>
  <c r="CN177" i="46"/>
  <c r="Y177" i="46" s="1"/>
  <c r="CM177" i="46"/>
  <c r="CL177" i="46"/>
  <c r="W177" i="46" s="1"/>
  <c r="CK177" i="46"/>
  <c r="CJ177" i="46"/>
  <c r="U177" i="46" s="1"/>
  <c r="CI177" i="46"/>
  <c r="T177" i="46" s="1"/>
  <c r="CH177" i="46"/>
  <c r="CG177" i="46"/>
  <c r="R177" i="46" s="1"/>
  <c r="CF177" i="46"/>
  <c r="Q177" i="46" s="1"/>
  <c r="CE177" i="46"/>
  <c r="P177" i="46" s="1"/>
  <c r="CD177" i="46"/>
  <c r="CC177" i="46"/>
  <c r="CB177" i="46"/>
  <c r="M177" i="46" s="1"/>
  <c r="CA177" i="46"/>
  <c r="L177" i="46" s="1"/>
  <c r="BZ177" i="46"/>
  <c r="K177" i="46" s="1"/>
  <c r="BY177" i="46"/>
  <c r="J177" i="46" s="1"/>
  <c r="BX177" i="46"/>
  <c r="I177" i="46" s="1"/>
  <c r="BW177" i="46"/>
  <c r="BV177" i="46"/>
  <c r="BU177" i="46"/>
  <c r="BT177" i="46"/>
  <c r="E177" i="46" s="1"/>
  <c r="BS177" i="46"/>
  <c r="BO177" i="46"/>
  <c r="BN177" i="46"/>
  <c r="B177" i="46"/>
  <c r="B177" i="44" s="1"/>
  <c r="A177" i="46"/>
  <c r="EF176" i="46"/>
  <c r="BQ176" i="46" s="1"/>
  <c r="EE176" i="46"/>
  <c r="ED176" i="46"/>
  <c r="EC176" i="46"/>
  <c r="EB176" i="46"/>
  <c r="EA176" i="46"/>
  <c r="BL176" i="46" s="1"/>
  <c r="DZ176" i="46"/>
  <c r="BK176" i="46" s="1"/>
  <c r="DY176" i="46"/>
  <c r="DX176" i="46"/>
  <c r="DW176" i="46"/>
  <c r="DV176" i="46"/>
  <c r="DU176" i="46"/>
  <c r="BF176" i="46" s="1"/>
  <c r="DT176" i="46"/>
  <c r="DS176" i="46"/>
  <c r="BD176" i="46" s="1"/>
  <c r="DR176" i="46"/>
  <c r="DQ176" i="46"/>
  <c r="DP176" i="46"/>
  <c r="DO176" i="46"/>
  <c r="DN176" i="46"/>
  <c r="DM176" i="46"/>
  <c r="AX176" i="46" s="1"/>
  <c r="DL176" i="46"/>
  <c r="DK176" i="46"/>
  <c r="AV176" i="46" s="1"/>
  <c r="DJ176" i="46"/>
  <c r="DI176" i="46"/>
  <c r="DH176" i="46"/>
  <c r="AS176" i="46" s="1"/>
  <c r="DG176" i="46"/>
  <c r="DF176" i="46"/>
  <c r="DE176" i="46"/>
  <c r="DD176" i="46"/>
  <c r="DC176" i="46"/>
  <c r="AN176" i="46" s="1"/>
  <c r="DB176" i="46"/>
  <c r="DA176" i="46"/>
  <c r="CZ176" i="46"/>
  <c r="CY176" i="46"/>
  <c r="CX176" i="46"/>
  <c r="CW176" i="46"/>
  <c r="CV176" i="46"/>
  <c r="CU176" i="46"/>
  <c r="AF176" i="46" s="1"/>
  <c r="CT176" i="46"/>
  <c r="AE176" i="46" s="1"/>
  <c r="CS176" i="46"/>
  <c r="AD176" i="46" s="1"/>
  <c r="CR176" i="46"/>
  <c r="AC176" i="46" s="1"/>
  <c r="CQ176" i="46"/>
  <c r="CP176" i="46"/>
  <c r="CO176" i="46"/>
  <c r="Z176" i="46" s="1"/>
  <c r="CN176" i="46"/>
  <c r="Y176" i="46" s="1"/>
  <c r="CM176" i="46"/>
  <c r="X176" i="46" s="1"/>
  <c r="CL176" i="46"/>
  <c r="W176" i="46" s="1"/>
  <c r="CK176" i="46"/>
  <c r="V176" i="46" s="1"/>
  <c r="CJ176" i="46"/>
  <c r="CI176" i="46"/>
  <c r="CH176" i="46"/>
  <c r="CG176" i="46"/>
  <c r="R176" i="46" s="1"/>
  <c r="CF176" i="46"/>
  <c r="CE176" i="46"/>
  <c r="P176" i="46" s="1"/>
  <c r="CD176" i="46"/>
  <c r="CC176" i="46"/>
  <c r="CB176" i="46"/>
  <c r="M176" i="46" s="1"/>
  <c r="CA176" i="46"/>
  <c r="BZ176" i="46"/>
  <c r="BY176" i="46"/>
  <c r="BX176" i="46"/>
  <c r="I176" i="46" s="1"/>
  <c r="BW176" i="46"/>
  <c r="H176" i="46" s="1"/>
  <c r="BV176" i="46"/>
  <c r="BU176" i="46"/>
  <c r="F176" i="46" s="1"/>
  <c r="BT176" i="46"/>
  <c r="E176" i="46" s="1"/>
  <c r="BS176" i="46"/>
  <c r="B176" i="46"/>
  <c r="B176" i="44" s="1"/>
  <c r="A176" i="46"/>
  <c r="EF175" i="46"/>
  <c r="EE175" i="46"/>
  <c r="BP175" i="46" s="1"/>
  <c r="ED175" i="46"/>
  <c r="BO175" i="44" s="1"/>
  <c r="EC175" i="46"/>
  <c r="EB175" i="46"/>
  <c r="EA175" i="46"/>
  <c r="DZ175" i="46"/>
  <c r="DY175" i="46"/>
  <c r="DX175" i="46"/>
  <c r="BI175" i="46" s="1"/>
  <c r="DW175" i="46"/>
  <c r="BH175" i="46" s="1"/>
  <c r="DV175" i="46"/>
  <c r="DU175" i="46"/>
  <c r="BF175" i="46" s="1"/>
  <c r="DT175" i="46"/>
  <c r="DS175" i="46"/>
  <c r="DR175" i="46"/>
  <c r="DQ175" i="46"/>
  <c r="DP175" i="46"/>
  <c r="DO175" i="46"/>
  <c r="AZ175" i="46" s="1"/>
  <c r="DN175" i="46"/>
  <c r="DM175" i="46"/>
  <c r="DL175" i="46"/>
  <c r="DK175" i="46"/>
  <c r="DJ175" i="46"/>
  <c r="DI175" i="46"/>
  <c r="DH175" i="46"/>
  <c r="DG175" i="46"/>
  <c r="AR175" i="46" s="1"/>
  <c r="DF175" i="46"/>
  <c r="AQ175" i="46" s="1"/>
  <c r="DE175" i="46"/>
  <c r="AP175" i="46" s="1"/>
  <c r="DD175" i="46"/>
  <c r="DC175" i="46"/>
  <c r="DB175" i="46"/>
  <c r="DA175" i="46"/>
  <c r="AL175" i="46" s="1"/>
  <c r="CZ175" i="46"/>
  <c r="CY175" i="46"/>
  <c r="AJ175" i="46" s="1"/>
  <c r="CX175" i="46"/>
  <c r="CW175" i="46"/>
  <c r="AH175" i="46" s="1"/>
  <c r="CV175" i="46"/>
  <c r="CU175" i="46"/>
  <c r="CT175" i="46"/>
  <c r="CS175" i="46"/>
  <c r="AD175" i="46" s="1"/>
  <c r="CR175" i="46"/>
  <c r="AC175" i="46" s="1"/>
  <c r="CQ175" i="46"/>
  <c r="AB175" i="46" s="1"/>
  <c r="CP175" i="46"/>
  <c r="CO175" i="46"/>
  <c r="CN175" i="46"/>
  <c r="CM175" i="46"/>
  <c r="X175" i="46" s="1"/>
  <c r="CL175" i="46"/>
  <c r="CK175" i="46"/>
  <c r="CJ175" i="46"/>
  <c r="U175" i="46" s="1"/>
  <c r="CI175" i="46"/>
  <c r="T175" i="46" s="1"/>
  <c r="CH175" i="46"/>
  <c r="CG175" i="46"/>
  <c r="R175" i="46" s="1"/>
  <c r="CF175" i="46"/>
  <c r="CE175" i="46"/>
  <c r="CD175" i="46"/>
  <c r="CC175" i="46"/>
  <c r="CB175" i="46"/>
  <c r="CA175" i="46"/>
  <c r="L175" i="46" s="1"/>
  <c r="BZ175" i="46"/>
  <c r="BY175" i="46"/>
  <c r="BX175" i="46"/>
  <c r="BW175" i="46"/>
  <c r="BV175" i="46"/>
  <c r="BU175" i="46"/>
  <c r="F175" i="46" s="1"/>
  <c r="BT175" i="46"/>
  <c r="E175" i="46" s="1"/>
  <c r="BS175" i="46"/>
  <c r="D175" i="46" s="1"/>
  <c r="BO175" i="46"/>
  <c r="B175" i="46"/>
  <c r="B175" i="44" s="1"/>
  <c r="A175" i="46"/>
  <c r="A175" i="44" s="1"/>
  <c r="EF174" i="46"/>
  <c r="BQ174" i="46" s="1"/>
  <c r="EE174" i="46"/>
  <c r="ED174" i="46"/>
  <c r="BO174" i="46" s="1"/>
  <c r="EC174" i="46"/>
  <c r="EB174" i="46"/>
  <c r="BM174" i="46" s="1"/>
  <c r="EA174" i="46"/>
  <c r="DZ174" i="46"/>
  <c r="BK174" i="46" s="1"/>
  <c r="DY174" i="46"/>
  <c r="BJ174" i="46" s="1"/>
  <c r="DX174" i="46"/>
  <c r="DW174" i="46"/>
  <c r="DV174" i="46"/>
  <c r="DU174" i="46"/>
  <c r="DT174" i="46"/>
  <c r="BE174" i="46" s="1"/>
  <c r="DS174" i="46"/>
  <c r="DR174" i="46"/>
  <c r="BC174" i="46" s="1"/>
  <c r="DQ174" i="46"/>
  <c r="DP174" i="46"/>
  <c r="DO174" i="46"/>
  <c r="DN174" i="46"/>
  <c r="DM174" i="46"/>
  <c r="AX174" i="46" s="1"/>
  <c r="DL174" i="46"/>
  <c r="AW174" i="46" s="1"/>
  <c r="DK174" i="46"/>
  <c r="AV174" i="46" s="1"/>
  <c r="DJ174" i="46"/>
  <c r="DI174" i="46"/>
  <c r="DH174" i="46"/>
  <c r="AS174" i="46" s="1"/>
  <c r="DG174" i="46"/>
  <c r="DF174" i="46"/>
  <c r="DE174" i="46"/>
  <c r="DD174" i="46"/>
  <c r="AO174" i="46" s="1"/>
  <c r="DC174" i="46"/>
  <c r="DB174" i="46"/>
  <c r="DA174" i="46"/>
  <c r="CZ174" i="46"/>
  <c r="CY174" i="46"/>
  <c r="CX174" i="46"/>
  <c r="AI174" i="46" s="1"/>
  <c r="CW174" i="46"/>
  <c r="CV174" i="46"/>
  <c r="AG174" i="46" s="1"/>
  <c r="CU174" i="46"/>
  <c r="AF174" i="46" s="1"/>
  <c r="CT174" i="46"/>
  <c r="CS174" i="46"/>
  <c r="CR174" i="46"/>
  <c r="CQ174" i="46"/>
  <c r="CP174" i="46"/>
  <c r="CO174" i="46"/>
  <c r="Z174" i="46" s="1"/>
  <c r="CN174" i="46"/>
  <c r="Y174" i="46" s="1"/>
  <c r="CM174" i="46"/>
  <c r="CL174" i="46"/>
  <c r="W174" i="46" s="1"/>
  <c r="CK174" i="46"/>
  <c r="CJ174" i="46"/>
  <c r="U174" i="46" s="1"/>
  <c r="CI174" i="46"/>
  <c r="CH174" i="46"/>
  <c r="S174" i="46" s="1"/>
  <c r="CG174" i="46"/>
  <c r="CF174" i="46"/>
  <c r="Q174" i="46" s="1"/>
  <c r="CE174" i="46"/>
  <c r="CD174" i="46"/>
  <c r="CC174" i="46"/>
  <c r="CB174" i="46"/>
  <c r="CA174" i="46"/>
  <c r="BZ174" i="46"/>
  <c r="BY174" i="46"/>
  <c r="J174" i="46" s="1"/>
  <c r="BX174" i="46"/>
  <c r="I174" i="46" s="1"/>
  <c r="BW174" i="46"/>
  <c r="BV174" i="46"/>
  <c r="G174" i="46" s="1"/>
  <c r="BU174" i="46"/>
  <c r="F174" i="46" s="1"/>
  <c r="BT174" i="46"/>
  <c r="BS174" i="46"/>
  <c r="B174" i="46"/>
  <c r="B174" i="44" s="1"/>
  <c r="A174" i="46"/>
  <c r="C174" i="46" s="1"/>
  <c r="C174" i="44" s="1"/>
  <c r="EF173" i="46"/>
  <c r="BQ173" i="46" s="1"/>
  <c r="EE173" i="46"/>
  <c r="BP173" i="46" s="1"/>
  <c r="ED173" i="46"/>
  <c r="BO173" i="46" s="1"/>
  <c r="EC173" i="46"/>
  <c r="EB173" i="46"/>
  <c r="EA173" i="46"/>
  <c r="BL173" i="46" s="1"/>
  <c r="DZ173" i="46"/>
  <c r="BK173" i="46" s="1"/>
  <c r="DY173" i="46"/>
  <c r="BJ173" i="46" s="1"/>
  <c r="DX173" i="46"/>
  <c r="BI173" i="46" s="1"/>
  <c r="DW173" i="46"/>
  <c r="BH173" i="46" s="1"/>
  <c r="DV173" i="46"/>
  <c r="BG173" i="44" s="1"/>
  <c r="DU173" i="46"/>
  <c r="DT173" i="46"/>
  <c r="BE173" i="46" s="1"/>
  <c r="DS173" i="46"/>
  <c r="BD173" i="46" s="1"/>
  <c r="DR173" i="46"/>
  <c r="BC173" i="46" s="1"/>
  <c r="DQ173" i="46"/>
  <c r="DP173" i="46"/>
  <c r="BA173" i="46" s="1"/>
  <c r="DO173" i="46"/>
  <c r="DN173" i="46"/>
  <c r="DM173" i="46"/>
  <c r="AX173" i="46" s="1"/>
  <c r="DL173" i="46"/>
  <c r="DK173" i="46"/>
  <c r="AV173" i="46" s="1"/>
  <c r="DJ173" i="46"/>
  <c r="DI173" i="46"/>
  <c r="AT173" i="46" s="1"/>
  <c r="DH173" i="46"/>
  <c r="AS173" i="46" s="1"/>
  <c r="DG173" i="46"/>
  <c r="DF173" i="46"/>
  <c r="AQ173" i="46" s="1"/>
  <c r="DE173" i="46"/>
  <c r="DD173" i="46"/>
  <c r="DC173" i="46"/>
  <c r="AN173" i="46" s="1"/>
  <c r="DB173" i="46"/>
  <c r="DA173" i="46"/>
  <c r="AL173" i="46" s="1"/>
  <c r="CZ173" i="46"/>
  <c r="AK173" i="46" s="1"/>
  <c r="CY173" i="46"/>
  <c r="CX173" i="46"/>
  <c r="CW173" i="46"/>
  <c r="CV173" i="46"/>
  <c r="CU173" i="46"/>
  <c r="AF173" i="46" s="1"/>
  <c r="CT173" i="46"/>
  <c r="CS173" i="46"/>
  <c r="CR173" i="46"/>
  <c r="AC173" i="46" s="1"/>
  <c r="CQ173" i="46"/>
  <c r="AB173" i="46" s="1"/>
  <c r="CP173" i="46"/>
  <c r="CO173" i="46"/>
  <c r="CN173" i="46"/>
  <c r="Y173" i="46" s="1"/>
  <c r="CM173" i="46"/>
  <c r="X173" i="46" s="1"/>
  <c r="CL173" i="46"/>
  <c r="W173" i="46" s="1"/>
  <c r="CK173" i="46"/>
  <c r="CJ173" i="46"/>
  <c r="U173" i="46" s="1"/>
  <c r="CI173" i="46"/>
  <c r="CH173" i="46"/>
  <c r="S173" i="46" s="1"/>
  <c r="CG173" i="46"/>
  <c r="R173" i="46" s="1"/>
  <c r="CF173" i="46"/>
  <c r="CE173" i="46"/>
  <c r="P173" i="46" s="1"/>
  <c r="CD173" i="46"/>
  <c r="CC173" i="46"/>
  <c r="CB173" i="46"/>
  <c r="M173" i="46" s="1"/>
  <c r="CA173" i="46"/>
  <c r="L173" i="46" s="1"/>
  <c r="BZ173" i="46"/>
  <c r="K173" i="46" s="1"/>
  <c r="BY173" i="46"/>
  <c r="BX173" i="46"/>
  <c r="BW173" i="46"/>
  <c r="H173" i="46" s="1"/>
  <c r="BV173" i="46"/>
  <c r="G173" i="46" s="1"/>
  <c r="BU173" i="46"/>
  <c r="BT173" i="46"/>
  <c r="E173" i="46" s="1"/>
  <c r="BS173" i="46"/>
  <c r="BG173" i="46"/>
  <c r="B173" i="46"/>
  <c r="B173" i="44" s="1"/>
  <c r="A173" i="46"/>
  <c r="EF172" i="46"/>
  <c r="EE172" i="46"/>
  <c r="ED172" i="46"/>
  <c r="BO172" i="46" s="1"/>
  <c r="EC172" i="46"/>
  <c r="BN172" i="46" s="1"/>
  <c r="EB172" i="46"/>
  <c r="BM172" i="46" s="1"/>
  <c r="EA172" i="46"/>
  <c r="BL172" i="46" s="1"/>
  <c r="DZ172" i="46"/>
  <c r="BK172" i="46" s="1"/>
  <c r="DY172" i="46"/>
  <c r="DX172" i="46"/>
  <c r="DW172" i="46"/>
  <c r="DV172" i="46"/>
  <c r="DU172" i="46"/>
  <c r="BF172" i="46" s="1"/>
  <c r="DT172" i="46"/>
  <c r="DS172" i="46"/>
  <c r="DR172" i="46"/>
  <c r="DQ172" i="46"/>
  <c r="DP172" i="46"/>
  <c r="DO172" i="46"/>
  <c r="DN172" i="46"/>
  <c r="AY172" i="46" s="1"/>
  <c r="DM172" i="46"/>
  <c r="AX172" i="46" s="1"/>
  <c r="DL172" i="46"/>
  <c r="DK172" i="46"/>
  <c r="DJ172" i="46"/>
  <c r="AU172" i="46" s="1"/>
  <c r="DI172" i="46"/>
  <c r="DH172" i="46"/>
  <c r="DG172" i="46"/>
  <c r="AR172" i="46" s="1"/>
  <c r="DF172" i="46"/>
  <c r="DE172" i="46"/>
  <c r="AP172" i="46" s="1"/>
  <c r="DD172" i="46"/>
  <c r="DC172" i="46"/>
  <c r="DB172" i="46"/>
  <c r="DA172" i="46"/>
  <c r="CZ172" i="46"/>
  <c r="CY172" i="46"/>
  <c r="AJ172" i="46" s="1"/>
  <c r="CX172" i="46"/>
  <c r="CW172" i="46"/>
  <c r="AH172" i="46" s="1"/>
  <c r="CV172" i="46"/>
  <c r="CU172" i="46"/>
  <c r="AF172" i="46" s="1"/>
  <c r="CT172" i="46"/>
  <c r="CS172" i="46"/>
  <c r="CR172" i="46"/>
  <c r="CQ172" i="46"/>
  <c r="CP172" i="46"/>
  <c r="CO172" i="46"/>
  <c r="Z172" i="46" s="1"/>
  <c r="CN172" i="46"/>
  <c r="CM172" i="46"/>
  <c r="CL172" i="46"/>
  <c r="CK172" i="46"/>
  <c r="CJ172" i="46"/>
  <c r="CI172" i="46"/>
  <c r="CH172" i="46"/>
  <c r="CG172" i="46"/>
  <c r="R172" i="46" s="1"/>
  <c r="CF172" i="46"/>
  <c r="Q172" i="46" s="1"/>
  <c r="CE172" i="46"/>
  <c r="P172" i="46" s="1"/>
  <c r="CD172" i="46"/>
  <c r="O172" i="46" s="1"/>
  <c r="CC172" i="46"/>
  <c r="CB172" i="46"/>
  <c r="CA172" i="46"/>
  <c r="BZ172" i="46"/>
  <c r="K172" i="46" s="1"/>
  <c r="BY172" i="46"/>
  <c r="J172" i="46" s="1"/>
  <c r="BX172" i="46"/>
  <c r="I172" i="46" s="1"/>
  <c r="BW172" i="46"/>
  <c r="H172" i="46" s="1"/>
  <c r="BV172" i="46"/>
  <c r="BU172" i="46"/>
  <c r="F172" i="46" s="1"/>
  <c r="BT172" i="46"/>
  <c r="BS172" i="46"/>
  <c r="B172" i="46"/>
  <c r="B172" i="44" s="1"/>
  <c r="A172" i="46"/>
  <c r="EF171" i="46"/>
  <c r="BQ171" i="46" s="1"/>
  <c r="EE171" i="46"/>
  <c r="ED171" i="46"/>
  <c r="EC171" i="46"/>
  <c r="EB171" i="46"/>
  <c r="BM171" i="46" s="1"/>
  <c r="EA171" i="46"/>
  <c r="BL171" i="46" s="1"/>
  <c r="DZ171" i="46"/>
  <c r="BK171" i="46" s="1"/>
  <c r="DY171" i="46"/>
  <c r="BJ171" i="46" s="1"/>
  <c r="DX171" i="46"/>
  <c r="DW171" i="46"/>
  <c r="BH171" i="46" s="1"/>
  <c r="DV171" i="46"/>
  <c r="DU171" i="46"/>
  <c r="DT171" i="46"/>
  <c r="BE171" i="46" s="1"/>
  <c r="DS171" i="46"/>
  <c r="DR171" i="46"/>
  <c r="DQ171" i="46"/>
  <c r="BB171" i="46" s="1"/>
  <c r="DP171" i="46"/>
  <c r="BA171" i="46" s="1"/>
  <c r="DO171" i="46"/>
  <c r="DN171" i="46"/>
  <c r="AY171" i="46" s="1"/>
  <c r="DM171" i="46"/>
  <c r="DL171" i="46"/>
  <c r="AW171" i="46" s="1"/>
  <c r="DK171" i="46"/>
  <c r="DJ171" i="46"/>
  <c r="AU171" i="46" s="1"/>
  <c r="DI171" i="46"/>
  <c r="AT171" i="46" s="1"/>
  <c r="DH171" i="46"/>
  <c r="DG171" i="46"/>
  <c r="DF171" i="46"/>
  <c r="DE171" i="46"/>
  <c r="DD171" i="46"/>
  <c r="AO171" i="46" s="1"/>
  <c r="DC171" i="46"/>
  <c r="DB171" i="46"/>
  <c r="DA171" i="46"/>
  <c r="AL171" i="46" s="1"/>
  <c r="CZ171" i="46"/>
  <c r="CY171" i="46"/>
  <c r="CX171" i="46"/>
  <c r="CW171" i="46"/>
  <c r="AH171" i="46" s="1"/>
  <c r="CV171" i="46"/>
  <c r="AG171" i="46" s="1"/>
  <c r="CU171" i="46"/>
  <c r="CT171" i="46"/>
  <c r="CS171" i="46"/>
  <c r="AD171" i="46" s="1"/>
  <c r="CR171" i="46"/>
  <c r="AC171" i="46" s="1"/>
  <c r="CQ171" i="46"/>
  <c r="AB171" i="46" s="1"/>
  <c r="CP171" i="46"/>
  <c r="CO171" i="46"/>
  <c r="CN171" i="46"/>
  <c r="Y171" i="46" s="1"/>
  <c r="CM171" i="46"/>
  <c r="CL171" i="46"/>
  <c r="W171" i="46" s="1"/>
  <c r="CK171" i="46"/>
  <c r="V171" i="46" s="1"/>
  <c r="CJ171" i="46"/>
  <c r="CI171" i="46"/>
  <c r="T171" i="46" s="1"/>
  <c r="CH171" i="46"/>
  <c r="CG171" i="46"/>
  <c r="CF171" i="46"/>
  <c r="Q171" i="46" s="1"/>
  <c r="CE171" i="46"/>
  <c r="P171" i="46" s="1"/>
  <c r="CD171" i="46"/>
  <c r="CC171" i="46"/>
  <c r="N171" i="46" s="1"/>
  <c r="CB171" i="46"/>
  <c r="M171" i="46" s="1"/>
  <c r="CA171" i="46"/>
  <c r="L171" i="46" s="1"/>
  <c r="BZ171" i="46"/>
  <c r="BY171" i="46"/>
  <c r="J171" i="46" s="1"/>
  <c r="BX171" i="46"/>
  <c r="I171" i="46" s="1"/>
  <c r="BW171" i="46"/>
  <c r="BV171" i="46"/>
  <c r="G171" i="46" s="1"/>
  <c r="BU171" i="46"/>
  <c r="F171" i="46" s="1"/>
  <c r="BT171" i="46"/>
  <c r="E171" i="46" s="1"/>
  <c r="BS171" i="46"/>
  <c r="B171" i="46"/>
  <c r="B171" i="44" s="1"/>
  <c r="A171" i="46"/>
  <c r="EF170" i="46"/>
  <c r="EE170" i="46"/>
  <c r="ED170" i="46"/>
  <c r="EC170" i="46"/>
  <c r="BN170" i="46" s="1"/>
  <c r="EB170" i="46"/>
  <c r="EA170" i="46"/>
  <c r="DZ170" i="46"/>
  <c r="DY170" i="46"/>
  <c r="DX170" i="46"/>
  <c r="DW170" i="46"/>
  <c r="DV170" i="46"/>
  <c r="BG170" i="46" s="1"/>
  <c r="DU170" i="46"/>
  <c r="BF170" i="46" s="1"/>
  <c r="DT170" i="46"/>
  <c r="DS170" i="46"/>
  <c r="DR170" i="46"/>
  <c r="DQ170" i="46"/>
  <c r="DP170" i="46"/>
  <c r="DO170" i="46"/>
  <c r="DN170" i="46"/>
  <c r="AY170" i="46" s="1"/>
  <c r="DM170" i="46"/>
  <c r="AX170" i="46" s="1"/>
  <c r="DL170" i="46"/>
  <c r="DK170" i="46"/>
  <c r="AV170" i="46" s="1"/>
  <c r="DJ170" i="46"/>
  <c r="DI170" i="46"/>
  <c r="AT170" i="46" s="1"/>
  <c r="DH170" i="46"/>
  <c r="DG170" i="46"/>
  <c r="AR170" i="46" s="1"/>
  <c r="DF170" i="46"/>
  <c r="AQ170" i="46" s="1"/>
  <c r="DE170" i="46"/>
  <c r="AP170" i="46" s="1"/>
  <c r="DD170" i="46"/>
  <c r="AO170" i="46" s="1"/>
  <c r="DC170" i="46"/>
  <c r="AN170" i="46" s="1"/>
  <c r="DB170" i="46"/>
  <c r="DA170" i="46"/>
  <c r="CZ170" i="46"/>
  <c r="CY170" i="46"/>
  <c r="AJ170" i="46" s="1"/>
  <c r="CX170" i="46"/>
  <c r="CW170" i="46"/>
  <c r="AH170" i="46" s="1"/>
  <c r="CV170" i="46"/>
  <c r="AG170" i="46" s="1"/>
  <c r="CU170" i="46"/>
  <c r="CT170" i="46"/>
  <c r="CS170" i="46"/>
  <c r="CR170" i="46"/>
  <c r="CQ170" i="46"/>
  <c r="CP170" i="46"/>
  <c r="AA170" i="46" s="1"/>
  <c r="CO170" i="46"/>
  <c r="Z170" i="46" s="1"/>
  <c r="CN170" i="46"/>
  <c r="CM170" i="46"/>
  <c r="CL170" i="46"/>
  <c r="CK170" i="46"/>
  <c r="V170" i="46" s="1"/>
  <c r="CJ170" i="46"/>
  <c r="CI170" i="46"/>
  <c r="T170" i="46" s="1"/>
  <c r="CH170" i="46"/>
  <c r="S170" i="44" s="1"/>
  <c r="CG170" i="46"/>
  <c r="R170" i="46" s="1"/>
  <c r="CF170" i="46"/>
  <c r="CE170" i="46"/>
  <c r="P170" i="46" s="1"/>
  <c r="CD170" i="46"/>
  <c r="CC170" i="46"/>
  <c r="CB170" i="46"/>
  <c r="CA170" i="46"/>
  <c r="BZ170" i="46"/>
  <c r="BY170" i="46"/>
  <c r="J170" i="46" s="1"/>
  <c r="BX170" i="46"/>
  <c r="BW170" i="46"/>
  <c r="BV170" i="46"/>
  <c r="BU170" i="46"/>
  <c r="BT170" i="46"/>
  <c r="BS170" i="46"/>
  <c r="S170" i="46"/>
  <c r="B170" i="46"/>
  <c r="A170" i="46"/>
  <c r="EF169" i="46"/>
  <c r="BQ169" i="46" s="1"/>
  <c r="EE169" i="46"/>
  <c r="BP169" i="46" s="1"/>
  <c r="ED169" i="46"/>
  <c r="EC169" i="46"/>
  <c r="EB169" i="46"/>
  <c r="BM169" i="46" s="1"/>
  <c r="EA169" i="46"/>
  <c r="DZ169" i="46"/>
  <c r="BK169" i="46" s="1"/>
  <c r="DY169" i="46"/>
  <c r="DX169" i="46"/>
  <c r="DW169" i="46"/>
  <c r="BH169" i="46" s="1"/>
  <c r="DV169" i="46"/>
  <c r="BG169" i="46" s="1"/>
  <c r="DU169" i="46"/>
  <c r="DT169" i="46"/>
  <c r="DS169" i="46"/>
  <c r="DR169" i="46"/>
  <c r="BC169" i="46" s="1"/>
  <c r="DQ169" i="46"/>
  <c r="DP169" i="46"/>
  <c r="DO169" i="46"/>
  <c r="AZ169" i="46" s="1"/>
  <c r="DN169" i="46"/>
  <c r="AY169" i="46" s="1"/>
  <c r="DM169" i="46"/>
  <c r="DL169" i="46"/>
  <c r="DK169" i="46"/>
  <c r="DJ169" i="46"/>
  <c r="AU169" i="46" s="1"/>
  <c r="DI169" i="46"/>
  <c r="DH169" i="46"/>
  <c r="DG169" i="46"/>
  <c r="DF169" i="46"/>
  <c r="DE169" i="46"/>
  <c r="DD169" i="46"/>
  <c r="AO169" i="46" s="1"/>
  <c r="DC169" i="46"/>
  <c r="DB169" i="46"/>
  <c r="AM169" i="46" s="1"/>
  <c r="DA169" i="46"/>
  <c r="CZ169" i="46"/>
  <c r="AK169" i="46" s="1"/>
  <c r="CY169" i="46"/>
  <c r="AJ169" i="46" s="1"/>
  <c r="CX169" i="46"/>
  <c r="AI169" i="44" s="1"/>
  <c r="CW169" i="46"/>
  <c r="AH169" i="44" s="1"/>
  <c r="CV169" i="46"/>
  <c r="AG169" i="46" s="1"/>
  <c r="CU169" i="46"/>
  <c r="AF169" i="46" s="1"/>
  <c r="CT169" i="46"/>
  <c r="AE169" i="46" s="1"/>
  <c r="CS169" i="46"/>
  <c r="CR169" i="46"/>
  <c r="CQ169" i="46"/>
  <c r="CP169" i="46"/>
  <c r="AA169" i="46" s="1"/>
  <c r="CO169" i="46"/>
  <c r="CN169" i="46"/>
  <c r="CM169" i="46"/>
  <c r="CL169" i="46"/>
  <c r="W169" i="46" s="1"/>
  <c r="CK169" i="46"/>
  <c r="CJ169" i="46"/>
  <c r="U169" i="46" s="1"/>
  <c r="CI169" i="46"/>
  <c r="CH169" i="46"/>
  <c r="CG169" i="46"/>
  <c r="CF169" i="46"/>
  <c r="CE169" i="46"/>
  <c r="P169" i="46" s="1"/>
  <c r="CD169" i="46"/>
  <c r="O169" i="46" s="1"/>
  <c r="CC169" i="46"/>
  <c r="CB169" i="46"/>
  <c r="CA169" i="46"/>
  <c r="BZ169" i="46"/>
  <c r="BY169" i="46"/>
  <c r="BX169" i="46"/>
  <c r="BW169" i="46"/>
  <c r="H169" i="46" s="1"/>
  <c r="BV169" i="46"/>
  <c r="G169" i="46" s="1"/>
  <c r="BU169" i="46"/>
  <c r="BT169" i="46"/>
  <c r="E169" i="46" s="1"/>
  <c r="BS169" i="46"/>
  <c r="AI169" i="46"/>
  <c r="AH169" i="46"/>
  <c r="B169" i="46"/>
  <c r="B169" i="44" s="1"/>
  <c r="A169" i="46"/>
  <c r="C169" i="46" s="1"/>
  <c r="C169" i="44" s="1"/>
  <c r="EF168" i="46"/>
  <c r="BQ168" i="46" s="1"/>
  <c r="EE168" i="46"/>
  <c r="BP168" i="46" s="1"/>
  <c r="ED168" i="46"/>
  <c r="EC168" i="46"/>
  <c r="EB168" i="46"/>
  <c r="EA168" i="46"/>
  <c r="BL168" i="46" s="1"/>
  <c r="DZ168" i="46"/>
  <c r="BK168" i="46" s="1"/>
  <c r="DY168" i="46"/>
  <c r="BJ168" i="46" s="1"/>
  <c r="DX168" i="46"/>
  <c r="BI168" i="46" s="1"/>
  <c r="DW168" i="46"/>
  <c r="BH168" i="46" s="1"/>
  <c r="DV168" i="46"/>
  <c r="DU168" i="46"/>
  <c r="BF168" i="46" s="1"/>
  <c r="DT168" i="46"/>
  <c r="DS168" i="46"/>
  <c r="BD168" i="46" s="1"/>
  <c r="DR168" i="46"/>
  <c r="DQ168" i="46"/>
  <c r="DP168" i="46"/>
  <c r="BA168" i="46" s="1"/>
  <c r="DO168" i="46"/>
  <c r="AZ168" i="46" s="1"/>
  <c r="DN168" i="46"/>
  <c r="AY168" i="46" s="1"/>
  <c r="DM168" i="46"/>
  <c r="DL168" i="46"/>
  <c r="DK168" i="46"/>
  <c r="AV168" i="46" s="1"/>
  <c r="DJ168" i="46"/>
  <c r="AU168" i="46" s="1"/>
  <c r="DI168" i="46"/>
  <c r="AT168" i="46" s="1"/>
  <c r="DH168" i="46"/>
  <c r="AS168" i="46" s="1"/>
  <c r="DG168" i="46"/>
  <c r="DF168" i="46"/>
  <c r="DE168" i="46"/>
  <c r="DD168" i="46"/>
  <c r="AO168" i="46" s="1"/>
  <c r="DC168" i="46"/>
  <c r="AN168" i="46" s="1"/>
  <c r="DB168" i="46"/>
  <c r="AM168" i="46" s="1"/>
  <c r="DA168" i="46"/>
  <c r="CZ168" i="46"/>
  <c r="AK168" i="46" s="1"/>
  <c r="CY168" i="46"/>
  <c r="CX168" i="46"/>
  <c r="CW168" i="46"/>
  <c r="AH168" i="46" s="1"/>
  <c r="CV168" i="46"/>
  <c r="CU168" i="46"/>
  <c r="AF168" i="46" s="1"/>
  <c r="CT168" i="46"/>
  <c r="CS168" i="46"/>
  <c r="CR168" i="46"/>
  <c r="AC168" i="46" s="1"/>
  <c r="CQ168" i="46"/>
  <c r="CP168" i="46"/>
  <c r="AA168" i="46" s="1"/>
  <c r="CO168" i="46"/>
  <c r="CN168" i="46"/>
  <c r="CM168" i="46"/>
  <c r="X168" i="46" s="1"/>
  <c r="CL168" i="46"/>
  <c r="CK168" i="46"/>
  <c r="V168" i="46" s="1"/>
  <c r="CJ168" i="46"/>
  <c r="U168" i="46" s="1"/>
  <c r="CI168" i="46"/>
  <c r="T168" i="46" s="1"/>
  <c r="CH168" i="46"/>
  <c r="CG168" i="46"/>
  <c r="CF168" i="46"/>
  <c r="Q168" i="46" s="1"/>
  <c r="CE168" i="46"/>
  <c r="P168" i="46" s="1"/>
  <c r="CD168" i="46"/>
  <c r="O168" i="46" s="1"/>
  <c r="CC168" i="46"/>
  <c r="CB168" i="46"/>
  <c r="M168" i="46" s="1"/>
  <c r="CA168" i="46"/>
  <c r="L168" i="46" s="1"/>
  <c r="BZ168" i="46"/>
  <c r="K168" i="46" s="1"/>
  <c r="BY168" i="46"/>
  <c r="J168" i="46" s="1"/>
  <c r="BX168" i="46"/>
  <c r="BW168" i="46"/>
  <c r="H168" i="46" s="1"/>
  <c r="BV168" i="46"/>
  <c r="G168" i="46" s="1"/>
  <c r="BU168" i="46"/>
  <c r="F168" i="46" s="1"/>
  <c r="BT168" i="46"/>
  <c r="E168" i="46" s="1"/>
  <c r="BS168" i="46"/>
  <c r="D168" i="46" s="1"/>
  <c r="B168" i="46"/>
  <c r="B168" i="44" s="1"/>
  <c r="A168" i="46"/>
  <c r="C168" i="46" s="1"/>
  <c r="C168" i="44" s="1"/>
  <c r="EF167" i="46"/>
  <c r="BQ167" i="46" s="1"/>
  <c r="EE167" i="46"/>
  <c r="ED167" i="46"/>
  <c r="BO167" i="46" s="1"/>
  <c r="EC167" i="46"/>
  <c r="EB167" i="46"/>
  <c r="BM167" i="46" s="1"/>
  <c r="EA167" i="46"/>
  <c r="DZ167" i="46"/>
  <c r="BK167" i="46" s="1"/>
  <c r="DY167" i="46"/>
  <c r="DX167" i="46"/>
  <c r="BI167" i="46" s="1"/>
  <c r="DW167" i="46"/>
  <c r="BH167" i="46" s="1"/>
  <c r="DV167" i="46"/>
  <c r="BG167" i="46" s="1"/>
  <c r="DU167" i="46"/>
  <c r="BF167" i="46" s="1"/>
  <c r="DT167" i="46"/>
  <c r="BE167" i="46" s="1"/>
  <c r="DS167" i="46"/>
  <c r="DR167" i="46"/>
  <c r="BC167" i="46" s="1"/>
  <c r="DQ167" i="46"/>
  <c r="DP167" i="46"/>
  <c r="DO167" i="46"/>
  <c r="DN167" i="46"/>
  <c r="AY167" i="46" s="1"/>
  <c r="DM167" i="46"/>
  <c r="AX167" i="46" s="1"/>
  <c r="DL167" i="46"/>
  <c r="AW167" i="46" s="1"/>
  <c r="DK167" i="46"/>
  <c r="DJ167" i="46"/>
  <c r="AU167" i="46" s="1"/>
  <c r="DI167" i="46"/>
  <c r="AT167" i="46" s="1"/>
  <c r="DH167" i="46"/>
  <c r="AS167" i="46" s="1"/>
  <c r="DG167" i="46"/>
  <c r="AR167" i="46" s="1"/>
  <c r="DF167" i="46"/>
  <c r="AQ167" i="46" s="1"/>
  <c r="DE167" i="46"/>
  <c r="DD167" i="46"/>
  <c r="AO167" i="46" s="1"/>
  <c r="DC167" i="46"/>
  <c r="DB167" i="46"/>
  <c r="DA167" i="46"/>
  <c r="AL167" i="46" s="1"/>
  <c r="CZ167" i="46"/>
  <c r="CY167" i="46"/>
  <c r="AJ167" i="46" s="1"/>
  <c r="CX167" i="46"/>
  <c r="AI167" i="46" s="1"/>
  <c r="CW167" i="46"/>
  <c r="CV167" i="46"/>
  <c r="AG167" i="46" s="1"/>
  <c r="CU167" i="46"/>
  <c r="CT167" i="46"/>
  <c r="AE167" i="46" s="1"/>
  <c r="CS167" i="46"/>
  <c r="CR167" i="46"/>
  <c r="AC167" i="46" s="1"/>
  <c r="CQ167" i="46"/>
  <c r="AB167" i="46" s="1"/>
  <c r="CP167" i="46"/>
  <c r="AA167" i="46" s="1"/>
  <c r="CO167" i="46"/>
  <c r="Z167" i="46" s="1"/>
  <c r="CN167" i="46"/>
  <c r="Y167" i="46" s="1"/>
  <c r="CM167" i="46"/>
  <c r="CL167" i="46"/>
  <c r="W167" i="46" s="1"/>
  <c r="CK167" i="46"/>
  <c r="CJ167" i="46"/>
  <c r="CI167" i="46"/>
  <c r="T167" i="46" s="1"/>
  <c r="CH167" i="46"/>
  <c r="S167" i="46" s="1"/>
  <c r="CG167" i="46"/>
  <c r="CF167" i="46"/>
  <c r="Q167" i="46" s="1"/>
  <c r="CE167" i="46"/>
  <c r="P167" i="46" s="1"/>
  <c r="CD167" i="46"/>
  <c r="O167" i="46" s="1"/>
  <c r="CC167" i="46"/>
  <c r="CB167" i="46"/>
  <c r="CA167" i="46"/>
  <c r="L167" i="46" s="1"/>
  <c r="BZ167" i="46"/>
  <c r="K167" i="46" s="1"/>
  <c r="BY167" i="46"/>
  <c r="J167" i="46" s="1"/>
  <c r="BX167" i="46"/>
  <c r="I167" i="46" s="1"/>
  <c r="BW167" i="46"/>
  <c r="BV167" i="46"/>
  <c r="BU167" i="46"/>
  <c r="BT167" i="46"/>
  <c r="E167" i="46" s="1"/>
  <c r="BS167" i="46"/>
  <c r="B167" i="46"/>
  <c r="B167" i="44" s="1"/>
  <c r="A167" i="46"/>
  <c r="C167" i="46" s="1"/>
  <c r="C167" i="44" s="1"/>
  <c r="EF166" i="46"/>
  <c r="BQ166" i="46" s="1"/>
  <c r="EE166" i="46"/>
  <c r="ED166" i="46"/>
  <c r="EC166" i="46"/>
  <c r="EB166" i="46"/>
  <c r="EA166" i="46"/>
  <c r="DZ166" i="46"/>
  <c r="DY166" i="46"/>
  <c r="BJ166" i="46" s="1"/>
  <c r="DX166" i="46"/>
  <c r="BI166" i="46" s="1"/>
  <c r="DW166" i="46"/>
  <c r="DV166" i="46"/>
  <c r="DU166" i="46"/>
  <c r="DT166" i="46"/>
  <c r="BE166" i="46" s="1"/>
  <c r="DS166" i="46"/>
  <c r="DR166" i="46"/>
  <c r="BC166" i="46" s="1"/>
  <c r="DQ166" i="46"/>
  <c r="DP166" i="46"/>
  <c r="BA166" i="46" s="1"/>
  <c r="DO166" i="46"/>
  <c r="DN166" i="46"/>
  <c r="AY166" i="44" s="1"/>
  <c r="DM166" i="46"/>
  <c r="DL166" i="46"/>
  <c r="AW166" i="46" s="1"/>
  <c r="DK166" i="46"/>
  <c r="DJ166" i="46"/>
  <c r="DI166" i="46"/>
  <c r="AT166" i="46" s="1"/>
  <c r="DH166" i="46"/>
  <c r="AS166" i="46" s="1"/>
  <c r="DG166" i="46"/>
  <c r="AR166" i="46" s="1"/>
  <c r="DF166" i="46"/>
  <c r="AQ166" i="46" s="1"/>
  <c r="DE166" i="46"/>
  <c r="DD166" i="46"/>
  <c r="DC166" i="46"/>
  <c r="DB166" i="46"/>
  <c r="DA166" i="46"/>
  <c r="AL166" i="46" s="1"/>
  <c r="CZ166" i="46"/>
  <c r="AK166" i="46" s="1"/>
  <c r="CY166" i="46"/>
  <c r="CX166" i="46"/>
  <c r="AI166" i="46" s="1"/>
  <c r="CW166" i="46"/>
  <c r="CV166" i="46"/>
  <c r="AG166" i="46" s="1"/>
  <c r="CU166" i="46"/>
  <c r="CT166" i="46"/>
  <c r="CS166" i="46"/>
  <c r="CR166" i="46"/>
  <c r="AC166" i="46" s="1"/>
  <c r="CQ166" i="46"/>
  <c r="CP166" i="46"/>
  <c r="CO166" i="46"/>
  <c r="CN166" i="46"/>
  <c r="Y166" i="46" s="1"/>
  <c r="CM166" i="46"/>
  <c r="CL166" i="46"/>
  <c r="W166" i="46" s="1"/>
  <c r="CK166" i="46"/>
  <c r="V166" i="46" s="1"/>
  <c r="CJ166" i="46"/>
  <c r="U166" i="46" s="1"/>
  <c r="CI166" i="46"/>
  <c r="CH166" i="46"/>
  <c r="CG166" i="46"/>
  <c r="CF166" i="46"/>
  <c r="CE166" i="46"/>
  <c r="CD166" i="46"/>
  <c r="O166" i="46" s="1"/>
  <c r="CC166" i="46"/>
  <c r="CB166" i="46"/>
  <c r="M166" i="46" s="1"/>
  <c r="CA166" i="46"/>
  <c r="BZ166" i="46"/>
  <c r="BY166" i="46"/>
  <c r="BX166" i="46"/>
  <c r="BW166" i="46"/>
  <c r="BV166" i="46"/>
  <c r="G166" i="46" s="1"/>
  <c r="BU166" i="46"/>
  <c r="BT166" i="46"/>
  <c r="E166" i="46" s="1"/>
  <c r="BS166" i="46"/>
  <c r="AY166" i="46"/>
  <c r="B166" i="46"/>
  <c r="B166" i="44" s="1"/>
  <c r="A166" i="46"/>
  <c r="C166" i="46" s="1"/>
  <c r="C166" i="44" s="1"/>
  <c r="EF165" i="46"/>
  <c r="EE165" i="46"/>
  <c r="ED165" i="46"/>
  <c r="BO165" i="44" s="1"/>
  <c r="EC165" i="46"/>
  <c r="BN165" i="46" s="1"/>
  <c r="EB165" i="46"/>
  <c r="EA165" i="46"/>
  <c r="DZ165" i="46"/>
  <c r="DY165" i="46"/>
  <c r="DX165" i="46"/>
  <c r="BI165" i="46" s="1"/>
  <c r="DW165" i="46"/>
  <c r="BH165" i="46" s="1"/>
  <c r="DV165" i="46"/>
  <c r="DU165" i="46"/>
  <c r="BF165" i="46" s="1"/>
  <c r="DT165" i="46"/>
  <c r="DS165" i="46"/>
  <c r="DR165" i="46"/>
  <c r="DQ165" i="46"/>
  <c r="DP165" i="46"/>
  <c r="BA165" i="46" s="1"/>
  <c r="DO165" i="46"/>
  <c r="AZ165" i="46" s="1"/>
  <c r="DN165" i="46"/>
  <c r="DM165" i="46"/>
  <c r="AX165" i="46" s="1"/>
  <c r="DL165" i="46"/>
  <c r="DK165" i="46"/>
  <c r="DJ165" i="46"/>
  <c r="DI165" i="46"/>
  <c r="DH165" i="46"/>
  <c r="AS165" i="46" s="1"/>
  <c r="DG165" i="46"/>
  <c r="DF165" i="46"/>
  <c r="AQ165" i="46" s="1"/>
  <c r="DE165" i="46"/>
  <c r="AP165" i="46" s="1"/>
  <c r="DD165" i="46"/>
  <c r="DC165" i="46"/>
  <c r="AN165" i="46" s="1"/>
  <c r="DB165" i="46"/>
  <c r="DA165" i="46"/>
  <c r="CZ165" i="46"/>
  <c r="CY165" i="46"/>
  <c r="AJ165" i="46" s="1"/>
  <c r="CX165" i="46"/>
  <c r="CW165" i="46"/>
  <c r="AH165" i="46" s="1"/>
  <c r="CV165" i="46"/>
  <c r="CU165" i="46"/>
  <c r="CT165" i="46"/>
  <c r="CS165" i="46"/>
  <c r="CR165" i="46"/>
  <c r="CQ165" i="46"/>
  <c r="CP165" i="46"/>
  <c r="AA165" i="46" s="1"/>
  <c r="CO165" i="46"/>
  <c r="Z165" i="46" s="1"/>
  <c r="CN165" i="46"/>
  <c r="CM165" i="46"/>
  <c r="CL165" i="46"/>
  <c r="CK165" i="46"/>
  <c r="CJ165" i="46"/>
  <c r="U165" i="46" s="1"/>
  <c r="CI165" i="46"/>
  <c r="CH165" i="46"/>
  <c r="CG165" i="46"/>
  <c r="R165" i="46" s="1"/>
  <c r="CF165" i="46"/>
  <c r="CE165" i="46"/>
  <c r="P165" i="46" s="1"/>
  <c r="CD165" i="46"/>
  <c r="O165" i="46" s="1"/>
  <c r="CC165" i="46"/>
  <c r="CB165" i="46"/>
  <c r="M165" i="46" s="1"/>
  <c r="CA165" i="46"/>
  <c r="L165" i="46" s="1"/>
  <c r="BZ165" i="46"/>
  <c r="BY165" i="46"/>
  <c r="J165" i="46" s="1"/>
  <c r="BX165" i="46"/>
  <c r="BW165" i="46"/>
  <c r="BV165" i="46"/>
  <c r="G165" i="46" s="1"/>
  <c r="BU165" i="46"/>
  <c r="BT165" i="46"/>
  <c r="E165" i="46" s="1"/>
  <c r="BS165" i="46"/>
  <c r="BO165" i="46"/>
  <c r="B165" i="46"/>
  <c r="B165" i="44" s="1"/>
  <c r="A165" i="46"/>
  <c r="EF164" i="46"/>
  <c r="EE164" i="46"/>
  <c r="ED164" i="46"/>
  <c r="EC164" i="46"/>
  <c r="BN164" i="46" s="1"/>
  <c r="EB164" i="46"/>
  <c r="BM164" i="46" s="1"/>
  <c r="EA164" i="46"/>
  <c r="DZ164" i="46"/>
  <c r="BK164" i="46" s="1"/>
  <c r="DY164" i="46"/>
  <c r="DX164" i="46"/>
  <c r="DW164" i="46"/>
  <c r="BH164" i="46" s="1"/>
  <c r="DV164" i="46"/>
  <c r="BG164" i="46" s="1"/>
  <c r="DU164" i="46"/>
  <c r="DT164" i="46"/>
  <c r="BE164" i="46" s="1"/>
  <c r="DS164" i="46"/>
  <c r="DR164" i="46"/>
  <c r="BC164" i="46" s="1"/>
  <c r="DQ164" i="46"/>
  <c r="DP164" i="46"/>
  <c r="DO164" i="46"/>
  <c r="DN164" i="46"/>
  <c r="DM164" i="46"/>
  <c r="DL164" i="46"/>
  <c r="DK164" i="46"/>
  <c r="DJ164" i="46"/>
  <c r="AU164" i="46" s="1"/>
  <c r="DI164" i="46"/>
  <c r="DH164" i="46"/>
  <c r="DG164" i="46"/>
  <c r="DF164" i="46"/>
  <c r="DE164" i="46"/>
  <c r="DD164" i="46"/>
  <c r="DC164" i="46"/>
  <c r="DB164" i="46"/>
  <c r="AM164" i="46" s="1"/>
  <c r="DA164" i="46"/>
  <c r="CZ164" i="46"/>
  <c r="CY164" i="46"/>
  <c r="CX164" i="46"/>
  <c r="AI164" i="46" s="1"/>
  <c r="CW164" i="46"/>
  <c r="AH164" i="46" s="1"/>
  <c r="CV164" i="46"/>
  <c r="AG164" i="46" s="1"/>
  <c r="CU164" i="46"/>
  <c r="CT164" i="46"/>
  <c r="AE164" i="46" s="1"/>
  <c r="CS164" i="46"/>
  <c r="CR164" i="46"/>
  <c r="CQ164" i="46"/>
  <c r="CP164" i="46"/>
  <c r="CO164" i="46"/>
  <c r="Z164" i="46" s="1"/>
  <c r="CN164" i="46"/>
  <c r="Y164" i="46" s="1"/>
  <c r="CM164" i="46"/>
  <c r="CL164" i="46"/>
  <c r="W164" i="46" s="1"/>
  <c r="CK164" i="46"/>
  <c r="CJ164" i="46"/>
  <c r="CI164" i="46"/>
  <c r="CH164" i="46"/>
  <c r="S164" i="46" s="1"/>
  <c r="CG164" i="46"/>
  <c r="R164" i="46" s="1"/>
  <c r="CF164" i="46"/>
  <c r="CE164" i="46"/>
  <c r="P164" i="46" s="1"/>
  <c r="CD164" i="46"/>
  <c r="O164" i="46" s="1"/>
  <c r="CC164" i="46"/>
  <c r="CB164" i="46"/>
  <c r="CA164" i="46"/>
  <c r="BZ164" i="46"/>
  <c r="K164" i="46" s="1"/>
  <c r="BY164" i="46"/>
  <c r="J164" i="46" s="1"/>
  <c r="BX164" i="46"/>
  <c r="BW164" i="46"/>
  <c r="H164" i="46" s="1"/>
  <c r="BV164" i="46"/>
  <c r="G164" i="46" s="1"/>
  <c r="BU164" i="46"/>
  <c r="BT164" i="46"/>
  <c r="E164" i="46" s="1"/>
  <c r="BS164" i="46"/>
  <c r="B164" i="46"/>
  <c r="B164" i="44" s="1"/>
  <c r="A164" i="46"/>
  <c r="EF163" i="46"/>
  <c r="BQ163" i="46" s="1"/>
  <c r="EE163" i="46"/>
  <c r="ED163" i="46"/>
  <c r="EC163" i="46"/>
  <c r="BN163" i="46" s="1"/>
  <c r="EB163" i="46"/>
  <c r="EA163" i="46"/>
  <c r="DZ163" i="46"/>
  <c r="BK163" i="46" s="1"/>
  <c r="DY163" i="46"/>
  <c r="BJ163" i="46" s="1"/>
  <c r="DX163" i="46"/>
  <c r="DW163" i="46"/>
  <c r="DV163" i="46"/>
  <c r="BG163" i="46" s="1"/>
  <c r="DU163" i="46"/>
  <c r="BF163" i="44" s="1"/>
  <c r="DT163" i="46"/>
  <c r="BE163" i="46" s="1"/>
  <c r="DS163" i="46"/>
  <c r="DR163" i="46"/>
  <c r="BC163" i="46" s="1"/>
  <c r="DQ163" i="46"/>
  <c r="BB163" i="46" s="1"/>
  <c r="DP163" i="46"/>
  <c r="BA163" i="46" s="1"/>
  <c r="DO163" i="46"/>
  <c r="DN163" i="46"/>
  <c r="AY163" i="46" s="1"/>
  <c r="DM163" i="46"/>
  <c r="DL163" i="46"/>
  <c r="DK163" i="46"/>
  <c r="AV163" i="46" s="1"/>
  <c r="DJ163" i="46"/>
  <c r="AU163" i="46" s="1"/>
  <c r="DI163" i="46"/>
  <c r="AT163" i="46" s="1"/>
  <c r="DH163" i="46"/>
  <c r="DG163" i="46"/>
  <c r="AR163" i="46" s="1"/>
  <c r="DF163" i="46"/>
  <c r="AQ163" i="46" s="1"/>
  <c r="DE163" i="46"/>
  <c r="DD163" i="46"/>
  <c r="AO163" i="46" s="1"/>
  <c r="DC163" i="46"/>
  <c r="AN163" i="46" s="1"/>
  <c r="DB163" i="46"/>
  <c r="AM163" i="46" s="1"/>
  <c r="DA163" i="46"/>
  <c r="AL163" i="46" s="1"/>
  <c r="CZ163" i="46"/>
  <c r="CY163" i="46"/>
  <c r="CX163" i="46"/>
  <c r="AI163" i="46" s="1"/>
  <c r="CW163" i="46"/>
  <c r="CV163" i="46"/>
  <c r="AG163" i="46" s="1"/>
  <c r="CU163" i="46"/>
  <c r="AF163" i="46" s="1"/>
  <c r="CT163" i="46"/>
  <c r="AE163" i="46" s="1"/>
  <c r="CS163" i="46"/>
  <c r="AD163" i="46" s="1"/>
  <c r="CR163" i="46"/>
  <c r="AC163" i="46" s="1"/>
  <c r="CQ163" i="46"/>
  <c r="CP163" i="46"/>
  <c r="AA163" i="46" s="1"/>
  <c r="CO163" i="46"/>
  <c r="CN163" i="46"/>
  <c r="CM163" i="46"/>
  <c r="CL163" i="46"/>
  <c r="CK163" i="46"/>
  <c r="V163" i="46" s="1"/>
  <c r="CJ163" i="46"/>
  <c r="CI163" i="46"/>
  <c r="CH163" i="46"/>
  <c r="S163" i="46" s="1"/>
  <c r="CG163" i="46"/>
  <c r="R163" i="46" s="1"/>
  <c r="CF163" i="46"/>
  <c r="CE163" i="46"/>
  <c r="CD163" i="46"/>
  <c r="O163" i="46" s="1"/>
  <c r="CC163" i="46"/>
  <c r="N163" i="46" s="1"/>
  <c r="CB163" i="46"/>
  <c r="M163" i="46" s="1"/>
  <c r="CA163" i="46"/>
  <c r="BZ163" i="46"/>
  <c r="K163" i="46" s="1"/>
  <c r="BY163" i="46"/>
  <c r="BX163" i="46"/>
  <c r="BW163" i="46"/>
  <c r="BV163" i="46"/>
  <c r="G163" i="46" s="1"/>
  <c r="BU163" i="46"/>
  <c r="F163" i="46" s="1"/>
  <c r="BT163" i="46"/>
  <c r="E163" i="46" s="1"/>
  <c r="BS163" i="46"/>
  <c r="D163" i="46" s="1"/>
  <c r="BO163" i="46"/>
  <c r="BF163" i="46"/>
  <c r="B163" i="46"/>
  <c r="B163" i="44" s="1"/>
  <c r="A163" i="46"/>
  <c r="A163" i="44" s="1"/>
  <c r="EF162" i="46"/>
  <c r="EE162" i="46"/>
  <c r="BP162" i="46" s="1"/>
  <c r="ED162" i="46"/>
  <c r="BO162" i="44" s="1"/>
  <c r="EC162" i="46"/>
  <c r="EB162" i="46"/>
  <c r="BM162" i="46" s="1"/>
  <c r="EA162" i="46"/>
  <c r="DZ162" i="46"/>
  <c r="DY162" i="46"/>
  <c r="DX162" i="46"/>
  <c r="BI162" i="46" s="1"/>
  <c r="DW162" i="46"/>
  <c r="BH162" i="46" s="1"/>
  <c r="DV162" i="46"/>
  <c r="BG162" i="46" s="1"/>
  <c r="DU162" i="46"/>
  <c r="BF162" i="46" s="1"/>
  <c r="DT162" i="46"/>
  <c r="BE162" i="46" s="1"/>
  <c r="DS162" i="46"/>
  <c r="DR162" i="46"/>
  <c r="DQ162" i="46"/>
  <c r="BB162" i="46" s="1"/>
  <c r="DP162" i="46"/>
  <c r="DO162" i="46"/>
  <c r="AZ162" i="46" s="1"/>
  <c r="DN162" i="46"/>
  <c r="DM162" i="46"/>
  <c r="AX162" i="46" s="1"/>
  <c r="DL162" i="46"/>
  <c r="AW162" i="46" s="1"/>
  <c r="DK162" i="46"/>
  <c r="DJ162" i="46"/>
  <c r="DI162" i="46"/>
  <c r="DH162" i="46"/>
  <c r="DG162" i="46"/>
  <c r="DF162" i="46"/>
  <c r="DE162" i="46"/>
  <c r="AP162" i="46" s="1"/>
  <c r="DD162" i="46"/>
  <c r="AO162" i="46" s="1"/>
  <c r="DC162" i="46"/>
  <c r="DB162" i="46"/>
  <c r="DA162" i="46"/>
  <c r="CZ162" i="46"/>
  <c r="AK162" i="46" s="1"/>
  <c r="CY162" i="46"/>
  <c r="CX162" i="46"/>
  <c r="CW162" i="46"/>
  <c r="AH162" i="46" s="1"/>
  <c r="CV162" i="46"/>
  <c r="AG162" i="46" s="1"/>
  <c r="CU162" i="46"/>
  <c r="CT162" i="46"/>
  <c r="CS162" i="46"/>
  <c r="CR162" i="46"/>
  <c r="CQ162" i="46"/>
  <c r="AB162" i="46" s="1"/>
  <c r="CP162" i="46"/>
  <c r="AA162" i="46" s="1"/>
  <c r="CO162" i="46"/>
  <c r="CN162" i="46"/>
  <c r="Y162" i="46" s="1"/>
  <c r="CM162" i="46"/>
  <c r="CL162" i="46"/>
  <c r="CK162" i="46"/>
  <c r="V162" i="46" s="1"/>
  <c r="CJ162" i="46"/>
  <c r="CI162" i="46"/>
  <c r="CH162" i="46"/>
  <c r="CG162" i="46"/>
  <c r="R162" i="46" s="1"/>
  <c r="CF162" i="46"/>
  <c r="Q162" i="46" s="1"/>
  <c r="CE162" i="46"/>
  <c r="CD162" i="46"/>
  <c r="CC162" i="46"/>
  <c r="CB162" i="46"/>
  <c r="M162" i="46" s="1"/>
  <c r="CA162" i="46"/>
  <c r="BZ162" i="46"/>
  <c r="K162" i="46" s="1"/>
  <c r="BY162" i="46"/>
  <c r="J162" i="46" s="1"/>
  <c r="BX162" i="46"/>
  <c r="I162" i="46" s="1"/>
  <c r="BW162" i="46"/>
  <c r="BV162" i="46"/>
  <c r="BU162" i="46"/>
  <c r="BT162" i="46"/>
  <c r="BS162" i="46"/>
  <c r="BO162" i="46"/>
  <c r="B162" i="46"/>
  <c r="B162" i="44" s="1"/>
  <c r="A162" i="46"/>
  <c r="C162" i="46" s="1"/>
  <c r="C162" i="44" s="1"/>
  <c r="EF161" i="46"/>
  <c r="EE161" i="46"/>
  <c r="ED161" i="46"/>
  <c r="EC161" i="46"/>
  <c r="EB161" i="46"/>
  <c r="EA161" i="46"/>
  <c r="DZ161" i="46"/>
  <c r="DY161" i="46"/>
  <c r="BJ161" i="46" s="1"/>
  <c r="DX161" i="46"/>
  <c r="BI161" i="46" s="1"/>
  <c r="DW161" i="46"/>
  <c r="DV161" i="46"/>
  <c r="DU161" i="46"/>
  <c r="BF161" i="46" s="1"/>
  <c r="DT161" i="46"/>
  <c r="DS161" i="46"/>
  <c r="BD161" i="46" s="1"/>
  <c r="DR161" i="46"/>
  <c r="BC161" i="46" s="1"/>
  <c r="DQ161" i="46"/>
  <c r="BB161" i="46" s="1"/>
  <c r="DP161" i="46"/>
  <c r="DO161" i="46"/>
  <c r="DN161" i="46"/>
  <c r="AY161" i="46" s="1"/>
  <c r="DM161" i="46"/>
  <c r="AX161" i="46" s="1"/>
  <c r="DL161" i="46"/>
  <c r="DK161" i="46"/>
  <c r="DJ161" i="46"/>
  <c r="DI161" i="46"/>
  <c r="AT161" i="46" s="1"/>
  <c r="DH161" i="46"/>
  <c r="DG161" i="46"/>
  <c r="DF161" i="46"/>
  <c r="DE161" i="46"/>
  <c r="AP161" i="46" s="1"/>
  <c r="DD161" i="46"/>
  <c r="DC161" i="46"/>
  <c r="DB161" i="46"/>
  <c r="AM161" i="46" s="1"/>
  <c r="DA161" i="46"/>
  <c r="AL161" i="46" s="1"/>
  <c r="CZ161" i="46"/>
  <c r="CY161" i="46"/>
  <c r="CX161" i="46"/>
  <c r="CW161" i="46"/>
  <c r="CV161" i="46"/>
  <c r="CU161" i="46"/>
  <c r="CT161" i="46"/>
  <c r="CS161" i="46"/>
  <c r="AD161" i="46" s="1"/>
  <c r="CR161" i="46"/>
  <c r="AC161" i="46" s="1"/>
  <c r="CQ161" i="46"/>
  <c r="CP161" i="46"/>
  <c r="CO161" i="46"/>
  <c r="Z161" i="46" s="1"/>
  <c r="CN161" i="46"/>
  <c r="Y161" i="46" s="1"/>
  <c r="CM161" i="46"/>
  <c r="X161" i="46" s="1"/>
  <c r="CL161" i="46"/>
  <c r="CK161" i="46"/>
  <c r="V161" i="46" s="1"/>
  <c r="CJ161" i="46"/>
  <c r="CI161" i="46"/>
  <c r="CH161" i="46"/>
  <c r="CG161" i="46"/>
  <c r="CF161" i="46"/>
  <c r="CE161" i="46"/>
  <c r="P161" i="46" s="1"/>
  <c r="CD161" i="46"/>
  <c r="CC161" i="46"/>
  <c r="N161" i="46" s="1"/>
  <c r="CB161" i="46"/>
  <c r="CA161" i="46"/>
  <c r="BZ161" i="46"/>
  <c r="BY161" i="46"/>
  <c r="J161" i="46" s="1"/>
  <c r="BX161" i="46"/>
  <c r="BW161" i="46"/>
  <c r="BV161" i="46"/>
  <c r="G161" i="46" s="1"/>
  <c r="BU161" i="46"/>
  <c r="F161" i="46" s="1"/>
  <c r="BT161" i="46"/>
  <c r="E161" i="46" s="1"/>
  <c r="BS161" i="46"/>
  <c r="B161" i="46"/>
  <c r="B161" i="44" s="1"/>
  <c r="A161" i="46"/>
  <c r="EF160" i="46"/>
  <c r="EE160" i="46"/>
  <c r="ED160" i="46"/>
  <c r="BO160" i="44" s="1"/>
  <c r="EC160" i="46"/>
  <c r="BN160" i="44" s="1"/>
  <c r="EB160" i="46"/>
  <c r="EA160" i="46"/>
  <c r="DZ160" i="46"/>
  <c r="DY160" i="46"/>
  <c r="BJ160" i="46" s="1"/>
  <c r="DX160" i="46"/>
  <c r="BI160" i="46" s="1"/>
  <c r="DW160" i="46"/>
  <c r="DV160" i="46"/>
  <c r="BG160" i="46" s="1"/>
  <c r="DU160" i="46"/>
  <c r="BF160" i="46" s="1"/>
  <c r="DT160" i="46"/>
  <c r="DS160" i="46"/>
  <c r="BD160" i="46" s="1"/>
  <c r="DR160" i="46"/>
  <c r="DQ160" i="46"/>
  <c r="DP160" i="46"/>
  <c r="DO160" i="46"/>
  <c r="DN160" i="46"/>
  <c r="DM160" i="46"/>
  <c r="AX160" i="46" s="1"/>
  <c r="DL160" i="46"/>
  <c r="AW160" i="46" s="1"/>
  <c r="DK160" i="46"/>
  <c r="DJ160" i="46"/>
  <c r="DI160" i="46"/>
  <c r="DH160" i="46"/>
  <c r="DG160" i="46"/>
  <c r="DF160" i="46"/>
  <c r="AQ160" i="46" s="1"/>
  <c r="DE160" i="46"/>
  <c r="AP160" i="46" s="1"/>
  <c r="DD160" i="46"/>
  <c r="DC160" i="46"/>
  <c r="DB160" i="46"/>
  <c r="AM160" i="46" s="1"/>
  <c r="DA160" i="46"/>
  <c r="AL160" i="46" s="1"/>
  <c r="CZ160" i="46"/>
  <c r="CY160" i="46"/>
  <c r="CX160" i="46"/>
  <c r="CW160" i="46"/>
  <c r="AH160" i="46" s="1"/>
  <c r="CV160" i="46"/>
  <c r="CU160" i="46"/>
  <c r="AF160" i="46" s="1"/>
  <c r="CT160" i="46"/>
  <c r="AE160" i="46" s="1"/>
  <c r="CS160" i="46"/>
  <c r="AD160" i="46" s="1"/>
  <c r="CR160" i="46"/>
  <c r="CQ160" i="46"/>
  <c r="CP160" i="46"/>
  <c r="AA160" i="46" s="1"/>
  <c r="CO160" i="46"/>
  <c r="Z160" i="46" s="1"/>
  <c r="CN160" i="46"/>
  <c r="CM160" i="46"/>
  <c r="CL160" i="46"/>
  <c r="CK160" i="46"/>
  <c r="V160" i="46" s="1"/>
  <c r="CJ160" i="46"/>
  <c r="U160" i="46" s="1"/>
  <c r="CI160" i="46"/>
  <c r="CH160" i="46"/>
  <c r="CG160" i="46"/>
  <c r="R160" i="46" s="1"/>
  <c r="CF160" i="46"/>
  <c r="Q160" i="46" s="1"/>
  <c r="CE160" i="46"/>
  <c r="P160" i="46" s="1"/>
  <c r="CD160" i="46"/>
  <c r="CC160" i="46"/>
  <c r="CB160" i="46"/>
  <c r="CA160" i="46"/>
  <c r="BZ160" i="46"/>
  <c r="K160" i="46" s="1"/>
  <c r="BY160" i="46"/>
  <c r="J160" i="46" s="1"/>
  <c r="BX160" i="46"/>
  <c r="BW160" i="46"/>
  <c r="H160" i="46" s="1"/>
  <c r="BV160" i="46"/>
  <c r="BU160" i="46"/>
  <c r="F160" i="46" s="1"/>
  <c r="BT160" i="46"/>
  <c r="BS160" i="46"/>
  <c r="BO160" i="46"/>
  <c r="BN160" i="46"/>
  <c r="B160" i="46"/>
  <c r="B160" i="44" s="1"/>
  <c r="A160" i="46"/>
  <c r="EF159" i="46"/>
  <c r="BQ159" i="46" s="1"/>
  <c r="EE159" i="46"/>
  <c r="ED159" i="46"/>
  <c r="EC159" i="46"/>
  <c r="EB159" i="46"/>
  <c r="EA159" i="46"/>
  <c r="BL159" i="46" s="1"/>
  <c r="DZ159" i="46"/>
  <c r="DY159" i="46"/>
  <c r="DX159" i="46"/>
  <c r="BI159" i="46" s="1"/>
  <c r="DW159" i="46"/>
  <c r="BH159" i="46" s="1"/>
  <c r="DV159" i="46"/>
  <c r="DU159" i="46"/>
  <c r="BF159" i="46" s="1"/>
  <c r="DT159" i="46"/>
  <c r="DS159" i="46"/>
  <c r="BD159" i="46" s="1"/>
  <c r="DR159" i="46"/>
  <c r="DQ159" i="46"/>
  <c r="DP159" i="46"/>
  <c r="BA159" i="46" s="1"/>
  <c r="DO159" i="46"/>
  <c r="AZ159" i="46" s="1"/>
  <c r="DN159" i="46"/>
  <c r="DM159" i="46"/>
  <c r="DL159" i="46"/>
  <c r="AW159" i="46" s="1"/>
  <c r="DK159" i="46"/>
  <c r="AV159" i="46" s="1"/>
  <c r="DJ159" i="46"/>
  <c r="DI159" i="46"/>
  <c r="DH159" i="46"/>
  <c r="DG159" i="46"/>
  <c r="AR159" i="46" s="1"/>
  <c r="DF159" i="46"/>
  <c r="DE159" i="46"/>
  <c r="AP159" i="46" s="1"/>
  <c r="DD159" i="46"/>
  <c r="AO159" i="46" s="1"/>
  <c r="DC159" i="46"/>
  <c r="AN159" i="46" s="1"/>
  <c r="DB159" i="46"/>
  <c r="AM159" i="46" s="1"/>
  <c r="DA159" i="46"/>
  <c r="CZ159" i="46"/>
  <c r="AK159" i="46" s="1"/>
  <c r="CY159" i="46"/>
  <c r="AJ159" i="46" s="1"/>
  <c r="CX159" i="46"/>
  <c r="CW159" i="46"/>
  <c r="CV159" i="46"/>
  <c r="CU159" i="46"/>
  <c r="AF159" i="46" s="1"/>
  <c r="CT159" i="46"/>
  <c r="AE159" i="46" s="1"/>
  <c r="CS159" i="46"/>
  <c r="AD159" i="46" s="1"/>
  <c r="CR159" i="46"/>
  <c r="CQ159" i="46"/>
  <c r="CP159" i="46"/>
  <c r="CO159" i="46"/>
  <c r="Z159" i="46" s="1"/>
  <c r="CN159" i="46"/>
  <c r="Y159" i="46" s="1"/>
  <c r="CM159" i="46"/>
  <c r="X159" i="46" s="1"/>
  <c r="CL159" i="46"/>
  <c r="CK159" i="46"/>
  <c r="V159" i="46" s="1"/>
  <c r="CJ159" i="46"/>
  <c r="CI159" i="46"/>
  <c r="T159" i="46" s="1"/>
  <c r="CH159" i="46"/>
  <c r="CG159" i="46"/>
  <c r="R159" i="46" s="1"/>
  <c r="CF159" i="46"/>
  <c r="CE159" i="46"/>
  <c r="P159" i="46" s="1"/>
  <c r="CD159" i="46"/>
  <c r="O159" i="46" s="1"/>
  <c r="CC159" i="46"/>
  <c r="CB159" i="46"/>
  <c r="M159" i="46" s="1"/>
  <c r="CA159" i="46"/>
  <c r="BZ159" i="46"/>
  <c r="BY159" i="46"/>
  <c r="J159" i="46" s="1"/>
  <c r="BX159" i="46"/>
  <c r="I159" i="46" s="1"/>
  <c r="BW159" i="46"/>
  <c r="H159" i="46" s="1"/>
  <c r="BV159" i="46"/>
  <c r="BU159" i="46"/>
  <c r="BT159" i="46"/>
  <c r="BS159" i="46"/>
  <c r="D159" i="46" s="1"/>
  <c r="B159" i="46"/>
  <c r="B159" i="44" s="1"/>
  <c r="A159" i="46"/>
  <c r="EF158" i="46"/>
  <c r="EE158" i="46"/>
  <c r="BP158" i="46" s="1"/>
  <c r="ED158" i="46"/>
  <c r="BO158" i="46" s="1"/>
  <c r="EC158" i="46"/>
  <c r="BN158" i="46" s="1"/>
  <c r="EB158" i="46"/>
  <c r="EA158" i="46"/>
  <c r="DZ158" i="46"/>
  <c r="DY158" i="46"/>
  <c r="BJ158" i="46" s="1"/>
  <c r="DX158" i="46"/>
  <c r="BI158" i="46" s="1"/>
  <c r="DW158" i="46"/>
  <c r="BH158" i="46" s="1"/>
  <c r="DV158" i="46"/>
  <c r="BG158" i="46" s="1"/>
  <c r="DU158" i="46"/>
  <c r="DT158" i="46"/>
  <c r="BE158" i="46" s="1"/>
  <c r="DS158" i="46"/>
  <c r="DR158" i="46"/>
  <c r="DQ158" i="46"/>
  <c r="DP158" i="46"/>
  <c r="DO158" i="46"/>
  <c r="AZ158" i="46" s="1"/>
  <c r="DN158" i="46"/>
  <c r="AY158" i="46" s="1"/>
  <c r="DM158" i="46"/>
  <c r="AX158" i="46" s="1"/>
  <c r="DL158" i="46"/>
  <c r="DK158" i="46"/>
  <c r="AV158" i="46" s="1"/>
  <c r="DJ158" i="46"/>
  <c r="DI158" i="46"/>
  <c r="DH158" i="46"/>
  <c r="DG158" i="46"/>
  <c r="AR158" i="46" s="1"/>
  <c r="DF158" i="46"/>
  <c r="AQ158" i="46" s="1"/>
  <c r="DE158" i="46"/>
  <c r="AP158" i="46" s="1"/>
  <c r="DD158" i="46"/>
  <c r="DC158" i="46"/>
  <c r="AN158" i="46" s="1"/>
  <c r="DB158" i="46"/>
  <c r="DA158" i="46"/>
  <c r="CZ158" i="46"/>
  <c r="AK158" i="46" s="1"/>
  <c r="CY158" i="46"/>
  <c r="AJ158" i="46" s="1"/>
  <c r="CX158" i="46"/>
  <c r="AI158" i="46" s="1"/>
  <c r="CW158" i="46"/>
  <c r="CV158" i="46"/>
  <c r="CU158" i="46"/>
  <c r="CT158" i="46"/>
  <c r="CS158" i="46"/>
  <c r="AD158" i="46" s="1"/>
  <c r="CR158" i="46"/>
  <c r="CQ158" i="46"/>
  <c r="AB158" i="46" s="1"/>
  <c r="CP158" i="46"/>
  <c r="AA158" i="46" s="1"/>
  <c r="CO158" i="46"/>
  <c r="Z158" i="46" s="1"/>
  <c r="CN158" i="46"/>
  <c r="CM158" i="46"/>
  <c r="CL158" i="46"/>
  <c r="W158" i="46" s="1"/>
  <c r="CK158" i="46"/>
  <c r="CJ158" i="46"/>
  <c r="U158" i="46" s="1"/>
  <c r="CI158" i="46"/>
  <c r="T158" i="46" s="1"/>
  <c r="CH158" i="46"/>
  <c r="S158" i="46" s="1"/>
  <c r="CG158" i="46"/>
  <c r="CF158" i="46"/>
  <c r="CE158" i="46"/>
  <c r="P158" i="46" s="1"/>
  <c r="CD158" i="46"/>
  <c r="CC158" i="46"/>
  <c r="N158" i="46" s="1"/>
  <c r="CB158" i="46"/>
  <c r="CA158" i="46"/>
  <c r="L158" i="46" s="1"/>
  <c r="BZ158" i="46"/>
  <c r="K158" i="46" s="1"/>
  <c r="BY158" i="46"/>
  <c r="J158" i="46" s="1"/>
  <c r="BX158" i="46"/>
  <c r="I158" i="46" s="1"/>
  <c r="BW158" i="46"/>
  <c r="BV158" i="46"/>
  <c r="G158" i="46" s="1"/>
  <c r="BU158" i="46"/>
  <c r="F158" i="46" s="1"/>
  <c r="BT158" i="46"/>
  <c r="BS158" i="46"/>
  <c r="D158" i="46" s="1"/>
  <c r="B158" i="46"/>
  <c r="B158" i="44" s="1"/>
  <c r="A158" i="46"/>
  <c r="C158" i="46" s="1"/>
  <c r="C158" i="44" s="1"/>
  <c r="EF157" i="46"/>
  <c r="EE157" i="46"/>
  <c r="ED157" i="46"/>
  <c r="EC157" i="46"/>
  <c r="BN157" i="46" s="1"/>
  <c r="EB157" i="46"/>
  <c r="BM157" i="46" s="1"/>
  <c r="EA157" i="46"/>
  <c r="BL157" i="46" s="1"/>
  <c r="DZ157" i="46"/>
  <c r="DY157" i="46"/>
  <c r="BJ157" i="46" s="1"/>
  <c r="DX157" i="46"/>
  <c r="BI157" i="46" s="1"/>
  <c r="DW157" i="46"/>
  <c r="BH157" i="46" s="1"/>
  <c r="DV157" i="46"/>
  <c r="DU157" i="46"/>
  <c r="DT157" i="46"/>
  <c r="DS157" i="46"/>
  <c r="BD157" i="46" s="1"/>
  <c r="DR157" i="46"/>
  <c r="DQ157" i="46"/>
  <c r="BB157" i="46" s="1"/>
  <c r="DP157" i="46"/>
  <c r="DO157" i="46"/>
  <c r="AZ157" i="46" s="1"/>
  <c r="DN157" i="46"/>
  <c r="DM157" i="46"/>
  <c r="DL157" i="46"/>
  <c r="DK157" i="46"/>
  <c r="AV157" i="46" s="1"/>
  <c r="DJ157" i="46"/>
  <c r="DI157" i="46"/>
  <c r="AT157" i="46" s="1"/>
  <c r="DH157" i="46"/>
  <c r="DG157" i="46"/>
  <c r="AR157" i="46" s="1"/>
  <c r="DF157" i="46"/>
  <c r="DE157" i="46"/>
  <c r="DD157" i="46"/>
  <c r="AO157" i="46" s="1"/>
  <c r="DC157" i="46"/>
  <c r="AN157" i="46" s="1"/>
  <c r="DB157" i="46"/>
  <c r="DA157" i="46"/>
  <c r="AL157" i="46" s="1"/>
  <c r="CZ157" i="46"/>
  <c r="AK157" i="46" s="1"/>
  <c r="CY157" i="46"/>
  <c r="CX157" i="46"/>
  <c r="CW157" i="46"/>
  <c r="AH157" i="46" s="1"/>
  <c r="CV157" i="46"/>
  <c r="AG157" i="46" s="1"/>
  <c r="CU157" i="46"/>
  <c r="AF157" i="46" s="1"/>
  <c r="CT157" i="46"/>
  <c r="CS157" i="46"/>
  <c r="CR157" i="46"/>
  <c r="CQ157" i="46"/>
  <c r="CP157" i="46"/>
  <c r="AA157" i="46" s="1"/>
  <c r="CO157" i="46"/>
  <c r="Z157" i="46" s="1"/>
  <c r="CN157" i="46"/>
  <c r="Y157" i="46" s="1"/>
  <c r="CM157" i="46"/>
  <c r="X157" i="46" s="1"/>
  <c r="CL157" i="46"/>
  <c r="CK157" i="46"/>
  <c r="V157" i="46" s="1"/>
  <c r="CJ157" i="46"/>
  <c r="U157" i="46" s="1"/>
  <c r="CI157" i="46"/>
  <c r="CH157" i="46"/>
  <c r="S157" i="44" s="1"/>
  <c r="CG157" i="46"/>
  <c r="R157" i="46" s="1"/>
  <c r="CF157" i="46"/>
  <c r="CE157" i="46"/>
  <c r="P157" i="46" s="1"/>
  <c r="CD157" i="46"/>
  <c r="CC157" i="46"/>
  <c r="CB157" i="46"/>
  <c r="CA157" i="46"/>
  <c r="L157" i="46" s="1"/>
  <c r="BZ157" i="46"/>
  <c r="BY157" i="46"/>
  <c r="J157" i="46" s="1"/>
  <c r="BX157" i="46"/>
  <c r="I157" i="46" s="1"/>
  <c r="BW157" i="46"/>
  <c r="H157" i="46" s="1"/>
  <c r="BV157" i="46"/>
  <c r="BU157" i="46"/>
  <c r="F157" i="46" s="1"/>
  <c r="BT157" i="46"/>
  <c r="BS157" i="46"/>
  <c r="S157" i="46"/>
  <c r="B157" i="46"/>
  <c r="B157" i="44" s="1"/>
  <c r="A157" i="46"/>
  <c r="C157" i="46" s="1"/>
  <c r="C157" i="44" s="1"/>
  <c r="EF156" i="46"/>
  <c r="BQ156" i="46" s="1"/>
  <c r="EE156" i="46"/>
  <c r="ED156" i="46"/>
  <c r="EC156" i="46"/>
  <c r="EB156" i="46"/>
  <c r="BM156" i="46" s="1"/>
  <c r="EA156" i="46"/>
  <c r="DZ156" i="46"/>
  <c r="BK156" i="46" s="1"/>
  <c r="DY156" i="46"/>
  <c r="BJ156" i="46" s="1"/>
  <c r="DX156" i="46"/>
  <c r="BI156" i="46" s="1"/>
  <c r="DW156" i="46"/>
  <c r="DV156" i="46"/>
  <c r="BG156" i="46" s="1"/>
  <c r="DU156" i="46"/>
  <c r="DT156" i="46"/>
  <c r="DS156" i="46"/>
  <c r="DR156" i="46"/>
  <c r="BC156" i="46" s="1"/>
  <c r="DQ156" i="46"/>
  <c r="DP156" i="46"/>
  <c r="BA156" i="46" s="1"/>
  <c r="DO156" i="46"/>
  <c r="DN156" i="46"/>
  <c r="DM156" i="46"/>
  <c r="AX156" i="46" s="1"/>
  <c r="DL156" i="46"/>
  <c r="AW156" i="46" s="1"/>
  <c r="DK156" i="46"/>
  <c r="DJ156" i="46"/>
  <c r="DI156" i="46"/>
  <c r="AT156" i="46" s="1"/>
  <c r="DH156" i="46"/>
  <c r="AS156" i="46" s="1"/>
  <c r="DG156" i="46"/>
  <c r="DF156" i="46"/>
  <c r="DE156" i="46"/>
  <c r="DD156" i="46"/>
  <c r="DC156" i="46"/>
  <c r="DB156" i="46"/>
  <c r="AM156" i="46" s="1"/>
  <c r="DA156" i="46"/>
  <c r="AL156" i="46" s="1"/>
  <c r="CZ156" i="46"/>
  <c r="AK156" i="46" s="1"/>
  <c r="CY156" i="46"/>
  <c r="CX156" i="46"/>
  <c r="CW156" i="46"/>
  <c r="CV156" i="46"/>
  <c r="CU156" i="46"/>
  <c r="CT156" i="46"/>
  <c r="AE156" i="46" s="1"/>
  <c r="CS156" i="46"/>
  <c r="AD156" i="46" s="1"/>
  <c r="CR156" i="46"/>
  <c r="AC156" i="46" s="1"/>
  <c r="CQ156" i="46"/>
  <c r="CP156" i="46"/>
  <c r="CO156" i="46"/>
  <c r="CN156" i="46"/>
  <c r="CM156" i="46"/>
  <c r="CL156" i="46"/>
  <c r="CK156" i="46"/>
  <c r="CJ156" i="46"/>
  <c r="U156" i="46" s="1"/>
  <c r="CI156" i="46"/>
  <c r="CH156" i="46"/>
  <c r="S156" i="46" s="1"/>
  <c r="CG156" i="46"/>
  <c r="CF156" i="46"/>
  <c r="CE156" i="46"/>
  <c r="P156" i="46" s="1"/>
  <c r="CD156" i="46"/>
  <c r="O156" i="46" s="1"/>
  <c r="CC156" i="46"/>
  <c r="N156" i="46" s="1"/>
  <c r="CB156" i="46"/>
  <c r="M156" i="46" s="1"/>
  <c r="CA156" i="46"/>
  <c r="BZ156" i="46"/>
  <c r="K156" i="46" s="1"/>
  <c r="BY156" i="46"/>
  <c r="J156" i="46" s="1"/>
  <c r="BX156" i="46"/>
  <c r="I156" i="46" s="1"/>
  <c r="BW156" i="46"/>
  <c r="H156" i="46" s="1"/>
  <c r="BV156" i="46"/>
  <c r="G156" i="46" s="1"/>
  <c r="BU156" i="46"/>
  <c r="BT156" i="46"/>
  <c r="E156" i="46" s="1"/>
  <c r="BS156" i="46"/>
  <c r="B156" i="46"/>
  <c r="B156" i="44" s="1"/>
  <c r="A156" i="46"/>
  <c r="C156" i="46" s="1"/>
  <c r="C156" i="44" s="1"/>
  <c r="EF155" i="46"/>
  <c r="BQ155" i="46" s="1"/>
  <c r="EE155" i="46"/>
  <c r="ED155" i="46"/>
  <c r="BO155" i="44" s="1"/>
  <c r="EC155" i="46"/>
  <c r="BN155" i="44" s="1"/>
  <c r="EB155" i="46"/>
  <c r="BM155" i="44" s="1"/>
  <c r="EA155" i="46"/>
  <c r="BL155" i="46" s="1"/>
  <c r="DZ155" i="46"/>
  <c r="DY155" i="46"/>
  <c r="DX155" i="46"/>
  <c r="DW155" i="46"/>
  <c r="DV155" i="46"/>
  <c r="BG155" i="46" s="1"/>
  <c r="DU155" i="46"/>
  <c r="DT155" i="46"/>
  <c r="BE155" i="46" s="1"/>
  <c r="DS155" i="46"/>
  <c r="DR155" i="46"/>
  <c r="BC155" i="46" s="1"/>
  <c r="DQ155" i="46"/>
  <c r="BB155" i="46" s="1"/>
  <c r="DP155" i="46"/>
  <c r="BA155" i="46" s="1"/>
  <c r="DO155" i="46"/>
  <c r="DN155" i="46"/>
  <c r="AY155" i="46" s="1"/>
  <c r="DM155" i="46"/>
  <c r="DL155" i="46"/>
  <c r="AW155" i="46" s="1"/>
  <c r="DK155" i="46"/>
  <c r="AV155" i="46" s="1"/>
  <c r="DJ155" i="46"/>
  <c r="AU155" i="46" s="1"/>
  <c r="DI155" i="46"/>
  <c r="AT155" i="46" s="1"/>
  <c r="DH155" i="46"/>
  <c r="DG155" i="46"/>
  <c r="DF155" i="46"/>
  <c r="AQ155" i="46" s="1"/>
  <c r="DE155" i="46"/>
  <c r="DD155" i="46"/>
  <c r="AO155" i="46" s="1"/>
  <c r="DC155" i="46"/>
  <c r="AN155" i="46" s="1"/>
  <c r="DB155" i="46"/>
  <c r="DA155" i="46"/>
  <c r="CZ155" i="46"/>
  <c r="CY155" i="46"/>
  <c r="CX155" i="46"/>
  <c r="AI155" i="46" s="1"/>
  <c r="CW155" i="46"/>
  <c r="AH155" i="46" s="1"/>
  <c r="CV155" i="46"/>
  <c r="AG155" i="46" s="1"/>
  <c r="CU155" i="46"/>
  <c r="CT155" i="46"/>
  <c r="CS155" i="46"/>
  <c r="AD155" i="46" s="1"/>
  <c r="CR155" i="46"/>
  <c r="CQ155" i="46"/>
  <c r="CP155" i="46"/>
  <c r="AA155" i="46" s="1"/>
  <c r="CO155" i="46"/>
  <c r="CN155" i="46"/>
  <c r="Y155" i="46" s="1"/>
  <c r="CM155" i="46"/>
  <c r="CL155" i="46"/>
  <c r="CK155" i="46"/>
  <c r="CJ155" i="46"/>
  <c r="U155" i="46" s="1"/>
  <c r="CI155" i="46"/>
  <c r="CH155" i="46"/>
  <c r="S155" i="46" s="1"/>
  <c r="CG155" i="46"/>
  <c r="CF155" i="46"/>
  <c r="Q155" i="46" s="1"/>
  <c r="CE155" i="46"/>
  <c r="CD155" i="46"/>
  <c r="CC155" i="46"/>
  <c r="N155" i="46" s="1"/>
  <c r="CB155" i="46"/>
  <c r="M155" i="46" s="1"/>
  <c r="CA155" i="46"/>
  <c r="BZ155" i="46"/>
  <c r="K155" i="46" s="1"/>
  <c r="BY155" i="46"/>
  <c r="J155" i="46" s="1"/>
  <c r="BX155" i="46"/>
  <c r="I155" i="46" s="1"/>
  <c r="BW155" i="46"/>
  <c r="H155" i="46" s="1"/>
  <c r="BV155" i="46"/>
  <c r="G155" i="46" s="1"/>
  <c r="BU155" i="46"/>
  <c r="BT155" i="46"/>
  <c r="BS155" i="46"/>
  <c r="BO155" i="46"/>
  <c r="BN155" i="46"/>
  <c r="BM155" i="46"/>
  <c r="B155" i="46"/>
  <c r="B155" i="44" s="1"/>
  <c r="A155" i="46"/>
  <c r="C155" i="46" s="1"/>
  <c r="C155" i="44" s="1"/>
  <c r="EF154" i="46"/>
  <c r="EE154" i="46"/>
  <c r="ED154" i="46"/>
  <c r="EC154" i="46"/>
  <c r="EB154" i="46"/>
  <c r="EA154" i="46"/>
  <c r="BL154" i="46" s="1"/>
  <c r="DZ154" i="46"/>
  <c r="DY154" i="46"/>
  <c r="BJ154" i="46" s="1"/>
  <c r="DX154" i="46"/>
  <c r="DW154" i="46"/>
  <c r="BH154" i="46" s="1"/>
  <c r="DV154" i="46"/>
  <c r="DU154" i="46"/>
  <c r="DT154" i="46"/>
  <c r="BE154" i="46" s="1"/>
  <c r="DS154" i="46"/>
  <c r="BD154" i="46" s="1"/>
  <c r="DR154" i="46"/>
  <c r="BC154" i="46" s="1"/>
  <c r="DQ154" i="46"/>
  <c r="BB154" i="46" s="1"/>
  <c r="DP154" i="46"/>
  <c r="DO154" i="46"/>
  <c r="AZ154" i="46" s="1"/>
  <c r="DN154" i="46"/>
  <c r="DM154" i="46"/>
  <c r="DL154" i="46"/>
  <c r="AW154" i="46" s="1"/>
  <c r="DK154" i="46"/>
  <c r="AV154" i="46" s="1"/>
  <c r="DJ154" i="46"/>
  <c r="DI154" i="46"/>
  <c r="DH154" i="46"/>
  <c r="DG154" i="46"/>
  <c r="DF154" i="46"/>
  <c r="AQ154" i="46" s="1"/>
  <c r="DE154" i="46"/>
  <c r="DD154" i="46"/>
  <c r="DC154" i="46"/>
  <c r="AN154" i="46" s="1"/>
  <c r="DB154" i="46"/>
  <c r="DA154" i="46"/>
  <c r="AL154" i="46" s="1"/>
  <c r="CZ154" i="46"/>
  <c r="AK154" i="46" s="1"/>
  <c r="CY154" i="46"/>
  <c r="CX154" i="46"/>
  <c r="AI154" i="46" s="1"/>
  <c r="CW154" i="46"/>
  <c r="CV154" i="46"/>
  <c r="CU154" i="46"/>
  <c r="AF154" i="46" s="1"/>
  <c r="CT154" i="46"/>
  <c r="AE154" i="46" s="1"/>
  <c r="CS154" i="46"/>
  <c r="AD154" i="46" s="1"/>
  <c r="CR154" i="46"/>
  <c r="CQ154" i="46"/>
  <c r="CP154" i="46"/>
  <c r="CO154" i="46"/>
  <c r="CN154" i="46"/>
  <c r="CM154" i="46"/>
  <c r="X154" i="46" s="1"/>
  <c r="CL154" i="46"/>
  <c r="CK154" i="46"/>
  <c r="CJ154" i="46"/>
  <c r="CI154" i="46"/>
  <c r="CH154" i="46"/>
  <c r="CG154" i="46"/>
  <c r="CF154" i="46"/>
  <c r="CE154" i="46"/>
  <c r="P154" i="46" s="1"/>
  <c r="CD154" i="46"/>
  <c r="CC154" i="46"/>
  <c r="N154" i="46" s="1"/>
  <c r="CB154" i="46"/>
  <c r="CA154" i="46"/>
  <c r="BZ154" i="46"/>
  <c r="BY154" i="46"/>
  <c r="BX154" i="46"/>
  <c r="BW154" i="46"/>
  <c r="H154" i="46" s="1"/>
  <c r="BV154" i="46"/>
  <c r="BU154" i="46"/>
  <c r="F154" i="46" s="1"/>
  <c r="BT154" i="46"/>
  <c r="BS154" i="46"/>
  <c r="B154" i="46"/>
  <c r="B154" i="44" s="1"/>
  <c r="A154" i="46"/>
  <c r="A154" i="44" s="1"/>
  <c r="EF153" i="46"/>
  <c r="EE153" i="46"/>
  <c r="BP153" i="46" s="1"/>
  <c r="ED153" i="46"/>
  <c r="BO153" i="46" s="1"/>
  <c r="EC153" i="46"/>
  <c r="BN153" i="46" s="1"/>
  <c r="EB153" i="46"/>
  <c r="EA153" i="46"/>
  <c r="BL153" i="46" s="1"/>
  <c r="DZ153" i="46"/>
  <c r="DY153" i="46"/>
  <c r="DX153" i="46"/>
  <c r="BI153" i="46" s="1"/>
  <c r="DW153" i="46"/>
  <c r="BH153" i="46" s="1"/>
  <c r="DV153" i="46"/>
  <c r="BG153" i="46" s="1"/>
  <c r="DU153" i="46"/>
  <c r="BF153" i="46" s="1"/>
  <c r="DT153" i="46"/>
  <c r="DS153" i="46"/>
  <c r="DR153" i="46"/>
  <c r="DQ153" i="46"/>
  <c r="BB153" i="46" s="1"/>
  <c r="DP153" i="46"/>
  <c r="DO153" i="46"/>
  <c r="AZ153" i="46" s="1"/>
  <c r="DN153" i="46"/>
  <c r="DM153" i="46"/>
  <c r="AX153" i="46" s="1"/>
  <c r="DL153" i="46"/>
  <c r="DK153" i="46"/>
  <c r="AV153" i="46" s="1"/>
  <c r="DJ153" i="46"/>
  <c r="DI153" i="46"/>
  <c r="DH153" i="46"/>
  <c r="AS153" i="46" s="1"/>
  <c r="DG153" i="46"/>
  <c r="AR153" i="46" s="1"/>
  <c r="DF153" i="46"/>
  <c r="DE153" i="46"/>
  <c r="AP153" i="46" s="1"/>
  <c r="DD153" i="46"/>
  <c r="DC153" i="46"/>
  <c r="DB153" i="46"/>
  <c r="DA153" i="46"/>
  <c r="CZ153" i="46"/>
  <c r="CY153" i="46"/>
  <c r="AJ153" i="46" s="1"/>
  <c r="CX153" i="46"/>
  <c r="CW153" i="46"/>
  <c r="CV153" i="46"/>
  <c r="AG153" i="46" s="1"/>
  <c r="CU153" i="46"/>
  <c r="AF153" i="46" s="1"/>
  <c r="CT153" i="46"/>
  <c r="CS153" i="46"/>
  <c r="AD153" i="46" s="1"/>
  <c r="CR153" i="46"/>
  <c r="CQ153" i="46"/>
  <c r="AB153" i="46" s="1"/>
  <c r="CP153" i="46"/>
  <c r="CO153" i="46"/>
  <c r="Z153" i="46" s="1"/>
  <c r="CN153" i="46"/>
  <c r="CM153" i="46"/>
  <c r="CL153" i="46"/>
  <c r="CK153" i="46"/>
  <c r="CJ153" i="46"/>
  <c r="CI153" i="46"/>
  <c r="T153" i="46" s="1"/>
  <c r="CH153" i="46"/>
  <c r="CG153" i="46"/>
  <c r="R153" i="46" s="1"/>
  <c r="CF153" i="46"/>
  <c r="CE153" i="46"/>
  <c r="CD153" i="46"/>
  <c r="CC153" i="46"/>
  <c r="N153" i="46" s="1"/>
  <c r="CB153" i="46"/>
  <c r="M153" i="46" s="1"/>
  <c r="CA153" i="46"/>
  <c r="L153" i="46" s="1"/>
  <c r="BZ153" i="46"/>
  <c r="BY153" i="46"/>
  <c r="BX153" i="46"/>
  <c r="I153" i="46" s="1"/>
  <c r="BW153" i="46"/>
  <c r="H153" i="46" s="1"/>
  <c r="BV153" i="46"/>
  <c r="BU153" i="46"/>
  <c r="F153" i="46" s="1"/>
  <c r="BT153" i="46"/>
  <c r="BS153" i="46"/>
  <c r="D153" i="46" s="1"/>
  <c r="B153" i="46"/>
  <c r="B153" i="44" s="1"/>
  <c r="A153" i="46"/>
  <c r="C153" i="46" s="1"/>
  <c r="C153" i="44" s="1"/>
  <c r="EF152" i="46"/>
  <c r="BQ152" i="46" s="1"/>
  <c r="EE152" i="46"/>
  <c r="ED152" i="46"/>
  <c r="EC152" i="46"/>
  <c r="BN152" i="46" s="1"/>
  <c r="EB152" i="46"/>
  <c r="EA152" i="46"/>
  <c r="BL152" i="46" s="1"/>
  <c r="DZ152" i="46"/>
  <c r="DY152" i="46"/>
  <c r="BJ152" i="46" s="1"/>
  <c r="DX152" i="46"/>
  <c r="DW152" i="46"/>
  <c r="DV152" i="46"/>
  <c r="DU152" i="46"/>
  <c r="DT152" i="46"/>
  <c r="DS152" i="46"/>
  <c r="BD152" i="46" s="1"/>
  <c r="DR152" i="46"/>
  <c r="DQ152" i="46"/>
  <c r="DP152" i="46"/>
  <c r="DO152" i="46"/>
  <c r="DN152" i="46"/>
  <c r="DM152" i="46"/>
  <c r="DL152" i="46"/>
  <c r="DK152" i="46"/>
  <c r="AV152" i="46" s="1"/>
  <c r="DJ152" i="46"/>
  <c r="DI152" i="46"/>
  <c r="AT152" i="46" s="1"/>
  <c r="DH152" i="46"/>
  <c r="AS152" i="46" s="1"/>
  <c r="DG152" i="46"/>
  <c r="AR152" i="46" s="1"/>
  <c r="DF152" i="46"/>
  <c r="AQ152" i="46" s="1"/>
  <c r="DE152" i="46"/>
  <c r="DD152" i="46"/>
  <c r="AO152" i="46" s="1"/>
  <c r="DC152" i="46"/>
  <c r="AN152" i="46" s="1"/>
  <c r="DB152" i="46"/>
  <c r="DA152" i="46"/>
  <c r="AL152" i="46" s="1"/>
  <c r="CZ152" i="46"/>
  <c r="AK152" i="46" s="1"/>
  <c r="CY152" i="46"/>
  <c r="AJ152" i="46" s="1"/>
  <c r="CX152" i="46"/>
  <c r="CW152" i="46"/>
  <c r="AH152" i="46" s="1"/>
  <c r="CV152" i="46"/>
  <c r="CU152" i="46"/>
  <c r="AF152" i="46" s="1"/>
  <c r="CT152" i="46"/>
  <c r="CS152" i="46"/>
  <c r="CR152" i="46"/>
  <c r="CQ152" i="46"/>
  <c r="AB152" i="46" s="1"/>
  <c r="CP152" i="46"/>
  <c r="CO152" i="46"/>
  <c r="Z152" i="46" s="1"/>
  <c r="CN152" i="46"/>
  <c r="Y152" i="46" s="1"/>
  <c r="CM152" i="46"/>
  <c r="X152" i="46" s="1"/>
  <c r="CL152" i="46"/>
  <c r="CK152" i="46"/>
  <c r="V152" i="46" s="1"/>
  <c r="CJ152" i="46"/>
  <c r="CI152" i="46"/>
  <c r="CH152" i="46"/>
  <c r="S152" i="46" s="1"/>
  <c r="CG152" i="46"/>
  <c r="R152" i="46" s="1"/>
  <c r="CF152" i="46"/>
  <c r="CE152" i="46"/>
  <c r="P152" i="46" s="1"/>
  <c r="CD152" i="46"/>
  <c r="CC152" i="46"/>
  <c r="N152" i="46" s="1"/>
  <c r="CB152" i="46"/>
  <c r="M152" i="46" s="1"/>
  <c r="CA152" i="46"/>
  <c r="BZ152" i="46"/>
  <c r="BY152" i="46"/>
  <c r="J152" i="46" s="1"/>
  <c r="BX152" i="46"/>
  <c r="I152" i="46" s="1"/>
  <c r="BW152" i="46"/>
  <c r="H152" i="46" s="1"/>
  <c r="BV152" i="46"/>
  <c r="BU152" i="46"/>
  <c r="F152" i="46" s="1"/>
  <c r="BT152" i="46"/>
  <c r="BS152" i="46"/>
  <c r="D152" i="46" s="1"/>
  <c r="B152" i="46"/>
  <c r="B152" i="44" s="1"/>
  <c r="A152" i="46"/>
  <c r="EF151" i="46"/>
  <c r="BQ151" i="46" s="1"/>
  <c r="EE151" i="46"/>
  <c r="BP151" i="46" s="1"/>
  <c r="ED151" i="46"/>
  <c r="EC151" i="46"/>
  <c r="BN151" i="46" s="1"/>
  <c r="EB151" i="46"/>
  <c r="BM151" i="46" s="1"/>
  <c r="EA151" i="46"/>
  <c r="DZ151" i="46"/>
  <c r="DY151" i="46"/>
  <c r="DX151" i="46"/>
  <c r="BI151" i="46" s="1"/>
  <c r="DW151" i="46"/>
  <c r="BH151" i="46" s="1"/>
  <c r="DV151" i="46"/>
  <c r="DU151" i="46"/>
  <c r="BF151" i="46" s="1"/>
  <c r="DT151" i="46"/>
  <c r="DS151" i="46"/>
  <c r="DR151" i="46"/>
  <c r="BC151" i="46" s="1"/>
  <c r="DQ151" i="46"/>
  <c r="DP151" i="46"/>
  <c r="DO151" i="46"/>
  <c r="AZ151" i="46" s="1"/>
  <c r="DN151" i="46"/>
  <c r="AY151" i="46" s="1"/>
  <c r="DM151" i="46"/>
  <c r="AX151" i="46" s="1"/>
  <c r="DL151" i="46"/>
  <c r="DK151" i="46"/>
  <c r="DJ151" i="46"/>
  <c r="DI151" i="46"/>
  <c r="DH151" i="46"/>
  <c r="DG151" i="46"/>
  <c r="AR151" i="46" s="1"/>
  <c r="DF151" i="46"/>
  <c r="AQ151" i="44" s="1"/>
  <c r="DE151" i="46"/>
  <c r="DD151" i="46"/>
  <c r="DC151" i="46"/>
  <c r="AN151" i="46" s="1"/>
  <c r="DB151" i="46"/>
  <c r="DA151" i="46"/>
  <c r="CZ151" i="46"/>
  <c r="AK151" i="46" s="1"/>
  <c r="CY151" i="46"/>
  <c r="AJ151" i="46" s="1"/>
  <c r="CX151" i="46"/>
  <c r="CW151" i="46"/>
  <c r="AH151" i="46" s="1"/>
  <c r="CV151" i="46"/>
  <c r="CU151" i="46"/>
  <c r="CT151" i="46"/>
  <c r="CS151" i="46"/>
  <c r="CR151" i="46"/>
  <c r="CQ151" i="46"/>
  <c r="AB151" i="46" s="1"/>
  <c r="CP151" i="46"/>
  <c r="CO151" i="46"/>
  <c r="CN151" i="46"/>
  <c r="CM151" i="46"/>
  <c r="X151" i="46" s="1"/>
  <c r="CL151" i="46"/>
  <c r="CK151" i="46"/>
  <c r="CJ151" i="46"/>
  <c r="U151" i="46" s="1"/>
  <c r="CI151" i="46"/>
  <c r="T151" i="46" s="1"/>
  <c r="CH151" i="46"/>
  <c r="CG151" i="46"/>
  <c r="CF151" i="46"/>
  <c r="CE151" i="46"/>
  <c r="CD151" i="46"/>
  <c r="CC151" i="46"/>
  <c r="CB151" i="46"/>
  <c r="CA151" i="46"/>
  <c r="L151" i="46" s="1"/>
  <c r="BZ151" i="46"/>
  <c r="BY151" i="46"/>
  <c r="BX151" i="46"/>
  <c r="BW151" i="46"/>
  <c r="H151" i="46" s="1"/>
  <c r="BV151" i="46"/>
  <c r="BU151" i="46"/>
  <c r="BT151" i="46"/>
  <c r="BS151" i="46"/>
  <c r="D151" i="46" s="1"/>
  <c r="B151" i="46"/>
  <c r="B151" i="44" s="1"/>
  <c r="A151" i="46"/>
  <c r="C151" i="46" s="1"/>
  <c r="C151" i="44" s="1"/>
  <c r="EF150" i="46"/>
  <c r="BQ150" i="46" s="1"/>
  <c r="EE150" i="46"/>
  <c r="ED150" i="46"/>
  <c r="BO150" i="44" s="1"/>
  <c r="EC150" i="46"/>
  <c r="BN150" i="46" s="1"/>
  <c r="EB150" i="46"/>
  <c r="BM150" i="46" s="1"/>
  <c r="EA150" i="46"/>
  <c r="BL150" i="46" s="1"/>
  <c r="DZ150" i="46"/>
  <c r="DY150" i="46"/>
  <c r="BJ150" i="46" s="1"/>
  <c r="DX150" i="46"/>
  <c r="BI150" i="46" s="1"/>
  <c r="DW150" i="46"/>
  <c r="DV150" i="46"/>
  <c r="BG150" i="46" s="1"/>
  <c r="DU150" i="46"/>
  <c r="DT150" i="46"/>
  <c r="BE150" i="46" s="1"/>
  <c r="DS150" i="46"/>
  <c r="DR150" i="46"/>
  <c r="DQ150" i="46"/>
  <c r="DP150" i="46"/>
  <c r="DO150" i="46"/>
  <c r="AZ150" i="46" s="1"/>
  <c r="DN150" i="46"/>
  <c r="DM150" i="46"/>
  <c r="AX150" i="46" s="1"/>
  <c r="DL150" i="46"/>
  <c r="AW150" i="46" s="1"/>
  <c r="DK150" i="46"/>
  <c r="DJ150" i="46"/>
  <c r="DI150" i="46"/>
  <c r="DH150" i="46"/>
  <c r="AS150" i="46" s="1"/>
  <c r="DG150" i="46"/>
  <c r="DF150" i="46"/>
  <c r="AQ150" i="46" s="1"/>
  <c r="DE150" i="46"/>
  <c r="AP150" i="46" s="1"/>
  <c r="DD150" i="46"/>
  <c r="AO150" i="46" s="1"/>
  <c r="DC150" i="46"/>
  <c r="DB150" i="46"/>
  <c r="DA150" i="46"/>
  <c r="CZ150" i="46"/>
  <c r="AK150" i="46" s="1"/>
  <c r="CY150" i="46"/>
  <c r="CX150" i="46"/>
  <c r="AI150" i="46" s="1"/>
  <c r="CW150" i="46"/>
  <c r="CV150" i="46"/>
  <c r="AG150" i="46" s="1"/>
  <c r="CU150" i="46"/>
  <c r="AF150" i="46" s="1"/>
  <c r="CT150" i="46"/>
  <c r="CS150" i="46"/>
  <c r="CR150" i="46"/>
  <c r="CQ150" i="46"/>
  <c r="CP150" i="46"/>
  <c r="AA150" i="46" s="1"/>
  <c r="CO150" i="46"/>
  <c r="CN150" i="46"/>
  <c r="Y150" i="46" s="1"/>
  <c r="CM150" i="46"/>
  <c r="CL150" i="46"/>
  <c r="CK150" i="46"/>
  <c r="CJ150" i="46"/>
  <c r="U150" i="46" s="1"/>
  <c r="CI150" i="46"/>
  <c r="CH150" i="46"/>
  <c r="CG150" i="46"/>
  <c r="CF150" i="46"/>
  <c r="Q150" i="46" s="1"/>
  <c r="CE150" i="46"/>
  <c r="P150" i="46" s="1"/>
  <c r="CD150" i="46"/>
  <c r="CC150" i="46"/>
  <c r="N150" i="46" s="1"/>
  <c r="CB150" i="46"/>
  <c r="M150" i="46" s="1"/>
  <c r="CA150" i="46"/>
  <c r="BZ150" i="46"/>
  <c r="BY150" i="46"/>
  <c r="BX150" i="46"/>
  <c r="I150" i="46" s="1"/>
  <c r="BW150" i="46"/>
  <c r="BV150" i="46"/>
  <c r="BU150" i="46"/>
  <c r="BT150" i="46"/>
  <c r="E150" i="46" s="1"/>
  <c r="BS150" i="46"/>
  <c r="BO150" i="46"/>
  <c r="B150" i="46"/>
  <c r="B150" i="44" s="1"/>
  <c r="A150" i="46"/>
  <c r="A150" i="44" s="1"/>
  <c r="EF149" i="46"/>
  <c r="EE149" i="46"/>
  <c r="ED149" i="46"/>
  <c r="EC149" i="46"/>
  <c r="BN149" i="46" s="1"/>
  <c r="EB149" i="46"/>
  <c r="EA149" i="46"/>
  <c r="DZ149" i="46"/>
  <c r="BK149" i="46" s="1"/>
  <c r="DY149" i="46"/>
  <c r="BJ149" i="46" s="1"/>
  <c r="DX149" i="46"/>
  <c r="DW149" i="46"/>
  <c r="BH149" i="46" s="1"/>
  <c r="DV149" i="46"/>
  <c r="DU149" i="46"/>
  <c r="DT149" i="46"/>
  <c r="DS149" i="46"/>
  <c r="BD149" i="46" s="1"/>
  <c r="DR149" i="46"/>
  <c r="BC149" i="46" s="1"/>
  <c r="DQ149" i="46"/>
  <c r="BB149" i="46" s="1"/>
  <c r="DP149" i="46"/>
  <c r="DO149" i="46"/>
  <c r="AZ149" i="46" s="1"/>
  <c r="DN149" i="46"/>
  <c r="DM149" i="46"/>
  <c r="DL149" i="46"/>
  <c r="AW149" i="46" s="1"/>
  <c r="DK149" i="46"/>
  <c r="DJ149" i="46"/>
  <c r="DI149" i="46"/>
  <c r="AT149" i="46" s="1"/>
  <c r="DH149" i="46"/>
  <c r="AS149" i="46" s="1"/>
  <c r="DG149" i="46"/>
  <c r="DF149" i="46"/>
  <c r="DE149" i="46"/>
  <c r="AP149" i="46" s="1"/>
  <c r="DD149" i="46"/>
  <c r="AO149" i="46" s="1"/>
  <c r="DC149" i="46"/>
  <c r="DB149" i="46"/>
  <c r="AM149" i="46" s="1"/>
  <c r="DA149" i="46"/>
  <c r="AL149" i="46" s="1"/>
  <c r="CZ149" i="46"/>
  <c r="CY149" i="46"/>
  <c r="CX149" i="46"/>
  <c r="CW149" i="46"/>
  <c r="CV149" i="46"/>
  <c r="CU149" i="46"/>
  <c r="CT149" i="46"/>
  <c r="AE149" i="46" s="1"/>
  <c r="CS149" i="46"/>
  <c r="AD149" i="46" s="1"/>
  <c r="CR149" i="46"/>
  <c r="CQ149" i="46"/>
  <c r="CP149" i="46"/>
  <c r="CO149" i="46"/>
  <c r="CN149" i="46"/>
  <c r="CM149" i="46"/>
  <c r="CL149" i="46"/>
  <c r="CK149" i="46"/>
  <c r="V149" i="46" s="1"/>
  <c r="CJ149" i="46"/>
  <c r="CI149" i="46"/>
  <c r="CH149" i="46"/>
  <c r="CG149" i="46"/>
  <c r="CF149" i="46"/>
  <c r="CE149" i="46"/>
  <c r="P149" i="46" s="1"/>
  <c r="CD149" i="46"/>
  <c r="O149" i="46" s="1"/>
  <c r="CC149" i="46"/>
  <c r="N149" i="46" s="1"/>
  <c r="CB149" i="46"/>
  <c r="M149" i="46" s="1"/>
  <c r="CA149" i="46"/>
  <c r="L149" i="46" s="1"/>
  <c r="BZ149" i="46"/>
  <c r="BY149" i="46"/>
  <c r="J149" i="46" s="1"/>
  <c r="BX149" i="46"/>
  <c r="I149" i="46" s="1"/>
  <c r="BW149" i="46"/>
  <c r="H149" i="46" s="1"/>
  <c r="BV149" i="46"/>
  <c r="BU149" i="46"/>
  <c r="F149" i="46" s="1"/>
  <c r="BT149" i="46"/>
  <c r="BS149" i="46"/>
  <c r="D149" i="46" s="1"/>
  <c r="B149" i="46"/>
  <c r="B149" i="44" s="1"/>
  <c r="A149" i="46"/>
  <c r="A147" i="27" s="1"/>
  <c r="EF148" i="46"/>
  <c r="EE148" i="46"/>
  <c r="ED148" i="46"/>
  <c r="BO148" i="46" s="1"/>
  <c r="EC148" i="46"/>
  <c r="BN148" i="46" s="1"/>
  <c r="EB148" i="46"/>
  <c r="BM148" i="46" s="1"/>
  <c r="EA148" i="46"/>
  <c r="BL148" i="46" s="1"/>
  <c r="DZ148" i="46"/>
  <c r="DY148" i="46"/>
  <c r="DX148" i="46"/>
  <c r="DW148" i="46"/>
  <c r="DV148" i="46"/>
  <c r="BG148" i="46" s="1"/>
  <c r="DU148" i="46"/>
  <c r="BF148" i="46" s="1"/>
  <c r="DT148" i="46"/>
  <c r="BE148" i="46" s="1"/>
  <c r="DS148" i="46"/>
  <c r="BD148" i="46" s="1"/>
  <c r="DR148" i="46"/>
  <c r="DQ148" i="46"/>
  <c r="BB148" i="46" s="1"/>
  <c r="DP148" i="46"/>
  <c r="DO148" i="46"/>
  <c r="DN148" i="46"/>
  <c r="DM148" i="46"/>
  <c r="AX148" i="46" s="1"/>
  <c r="DL148" i="46"/>
  <c r="AW148" i="46" s="1"/>
  <c r="DK148" i="46"/>
  <c r="DJ148" i="46"/>
  <c r="DI148" i="46"/>
  <c r="AT148" i="46" s="1"/>
  <c r="DH148" i="46"/>
  <c r="DG148" i="46"/>
  <c r="AR148" i="46" s="1"/>
  <c r="DF148" i="46"/>
  <c r="DE148" i="46"/>
  <c r="AP148" i="46" s="1"/>
  <c r="DD148" i="46"/>
  <c r="AO148" i="46" s="1"/>
  <c r="DC148" i="46"/>
  <c r="AN148" i="46" s="1"/>
  <c r="DB148" i="46"/>
  <c r="DA148" i="46"/>
  <c r="AL148" i="46" s="1"/>
  <c r="CZ148" i="46"/>
  <c r="CY148" i="46"/>
  <c r="AJ148" i="46" s="1"/>
  <c r="CX148" i="46"/>
  <c r="CW148" i="46"/>
  <c r="AH148" i="46" s="1"/>
  <c r="CV148" i="46"/>
  <c r="AG148" i="46" s="1"/>
  <c r="CU148" i="46"/>
  <c r="AF148" i="46" s="1"/>
  <c r="CT148" i="46"/>
  <c r="CS148" i="46"/>
  <c r="CR148" i="46"/>
  <c r="CQ148" i="46"/>
  <c r="AB148" i="46" s="1"/>
  <c r="CP148" i="46"/>
  <c r="AA148" i="46" s="1"/>
  <c r="CO148" i="46"/>
  <c r="Z148" i="46" s="1"/>
  <c r="CN148" i="46"/>
  <c r="Y148" i="46" s="1"/>
  <c r="CM148" i="46"/>
  <c r="CL148" i="46"/>
  <c r="W148" i="46" s="1"/>
  <c r="CK148" i="46"/>
  <c r="V148" i="46" s="1"/>
  <c r="CJ148" i="46"/>
  <c r="U148" i="46" s="1"/>
  <c r="CI148" i="46"/>
  <c r="T148" i="46" s="1"/>
  <c r="CH148" i="46"/>
  <c r="CG148" i="46"/>
  <c r="R148" i="46" s="1"/>
  <c r="CF148" i="46"/>
  <c r="Q148" i="46" s="1"/>
  <c r="CE148" i="46"/>
  <c r="P148" i="46" s="1"/>
  <c r="CD148" i="46"/>
  <c r="O148" i="46" s="1"/>
  <c r="CC148" i="46"/>
  <c r="N148" i="46" s="1"/>
  <c r="CB148" i="46"/>
  <c r="CA148" i="46"/>
  <c r="BZ148" i="46"/>
  <c r="BY148" i="46"/>
  <c r="J148" i="46" s="1"/>
  <c r="BX148" i="46"/>
  <c r="I148" i="46" s="1"/>
  <c r="BW148" i="46"/>
  <c r="H148" i="46" s="1"/>
  <c r="BV148" i="46"/>
  <c r="BU148" i="46"/>
  <c r="BT148" i="46"/>
  <c r="E148" i="46" s="1"/>
  <c r="BS148" i="46"/>
  <c r="D148" i="46" s="1"/>
  <c r="B148" i="46"/>
  <c r="B148" i="44" s="1"/>
  <c r="A148" i="46"/>
  <c r="A146" i="27" s="1"/>
  <c r="EF147" i="46"/>
  <c r="BQ147" i="46" s="1"/>
  <c r="EE147" i="46"/>
  <c r="ED147" i="46"/>
  <c r="BO147" i="44" s="1"/>
  <c r="EC147" i="46"/>
  <c r="BN147" i="44" s="1"/>
  <c r="EB147" i="46"/>
  <c r="BM147" i="44" s="1"/>
  <c r="EA147" i="46"/>
  <c r="BL147" i="46" s="1"/>
  <c r="DZ147" i="46"/>
  <c r="BK147" i="46" s="1"/>
  <c r="DY147" i="46"/>
  <c r="BJ147" i="46" s="1"/>
  <c r="DX147" i="46"/>
  <c r="DW147" i="46"/>
  <c r="DV147" i="46"/>
  <c r="DU147" i="46"/>
  <c r="BF147" i="46" s="1"/>
  <c r="DT147" i="46"/>
  <c r="DS147" i="46"/>
  <c r="DR147" i="46"/>
  <c r="BC147" i="46" s="1"/>
  <c r="DQ147" i="46"/>
  <c r="BB147" i="46" s="1"/>
  <c r="DP147" i="46"/>
  <c r="BA147" i="46" s="1"/>
  <c r="DO147" i="46"/>
  <c r="AZ147" i="46" s="1"/>
  <c r="DN147" i="46"/>
  <c r="DM147" i="46"/>
  <c r="AX147" i="46" s="1"/>
  <c r="DL147" i="46"/>
  <c r="DK147" i="46"/>
  <c r="AV147" i="46" s="1"/>
  <c r="DJ147" i="46"/>
  <c r="DI147" i="46"/>
  <c r="AT147" i="46" s="1"/>
  <c r="DH147" i="46"/>
  <c r="AS147" i="46" s="1"/>
  <c r="DG147" i="46"/>
  <c r="AR147" i="46" s="1"/>
  <c r="DF147" i="46"/>
  <c r="DE147" i="46"/>
  <c r="DD147" i="46"/>
  <c r="DC147" i="46"/>
  <c r="AN147" i="46" s="1"/>
  <c r="DB147" i="46"/>
  <c r="AM147" i="46" s="1"/>
  <c r="DA147" i="46"/>
  <c r="AL147" i="46" s="1"/>
  <c r="CZ147" i="46"/>
  <c r="CY147" i="46"/>
  <c r="CX147" i="46"/>
  <c r="CW147" i="46"/>
  <c r="CV147" i="46"/>
  <c r="CU147" i="46"/>
  <c r="AF147" i="46" s="1"/>
  <c r="CT147" i="46"/>
  <c r="AE147" i="46" s="1"/>
  <c r="CS147" i="46"/>
  <c r="AD147" i="46" s="1"/>
  <c r="CR147" i="46"/>
  <c r="AC147" i="46" s="1"/>
  <c r="CQ147" i="46"/>
  <c r="AB147" i="46" s="1"/>
  <c r="CP147" i="46"/>
  <c r="CO147" i="46"/>
  <c r="CN147" i="46"/>
  <c r="Y147" i="46" s="1"/>
  <c r="CM147" i="46"/>
  <c r="X147" i="46" s="1"/>
  <c r="CL147" i="46"/>
  <c r="W147" i="46" s="1"/>
  <c r="CK147" i="46"/>
  <c r="V147" i="46" s="1"/>
  <c r="CJ147" i="46"/>
  <c r="U147" i="46" s="1"/>
  <c r="CI147" i="46"/>
  <c r="CH147" i="46"/>
  <c r="CG147" i="46"/>
  <c r="CF147" i="46"/>
  <c r="CE147" i="46"/>
  <c r="P147" i="46" s="1"/>
  <c r="CD147" i="46"/>
  <c r="O147" i="46" s="1"/>
  <c r="CC147" i="46"/>
  <c r="N147" i="46" s="1"/>
  <c r="CB147" i="46"/>
  <c r="CA147" i="46"/>
  <c r="L147" i="46" s="1"/>
  <c r="BZ147" i="46"/>
  <c r="BY147" i="46"/>
  <c r="J147" i="46" s="1"/>
  <c r="BX147" i="46"/>
  <c r="I147" i="46" s="1"/>
  <c r="BW147" i="46"/>
  <c r="BV147" i="46"/>
  <c r="BU147" i="46"/>
  <c r="F147" i="46" s="1"/>
  <c r="BT147" i="46"/>
  <c r="BS147" i="46"/>
  <c r="BO147" i="46"/>
  <c r="BN147" i="46"/>
  <c r="BM147" i="46"/>
  <c r="B147" i="46"/>
  <c r="B147" i="44" s="1"/>
  <c r="A147" i="46"/>
  <c r="A145" i="27" s="1"/>
  <c r="EF146" i="46"/>
  <c r="BQ146" i="46" s="1"/>
  <c r="EE146" i="46"/>
  <c r="ED146" i="46"/>
  <c r="EC146" i="46"/>
  <c r="EB146" i="46"/>
  <c r="EA146" i="46"/>
  <c r="DZ146" i="46"/>
  <c r="BK146" i="46" s="1"/>
  <c r="DY146" i="46"/>
  <c r="DX146" i="46"/>
  <c r="BI146" i="46" s="1"/>
  <c r="DW146" i="46"/>
  <c r="BH146" i="46" s="1"/>
  <c r="DV146" i="46"/>
  <c r="BG146" i="46" s="1"/>
  <c r="DU146" i="46"/>
  <c r="BF146" i="46" s="1"/>
  <c r="DT146" i="46"/>
  <c r="BE146" i="46" s="1"/>
  <c r="DS146" i="46"/>
  <c r="DR146" i="46"/>
  <c r="BC146" i="46" s="1"/>
  <c r="DQ146" i="46"/>
  <c r="BB146" i="46" s="1"/>
  <c r="DP146" i="46"/>
  <c r="BA146" i="46" s="1"/>
  <c r="DO146" i="46"/>
  <c r="DN146" i="46"/>
  <c r="AY146" i="46" s="1"/>
  <c r="DM146" i="46"/>
  <c r="DL146" i="46"/>
  <c r="AW146" i="46" s="1"/>
  <c r="DK146" i="46"/>
  <c r="DJ146" i="46"/>
  <c r="DI146" i="46"/>
  <c r="DH146" i="46"/>
  <c r="AS146" i="46" s="1"/>
  <c r="DG146" i="46"/>
  <c r="DF146" i="46"/>
  <c r="AQ146" i="46" s="1"/>
  <c r="DE146" i="46"/>
  <c r="AP146" i="46" s="1"/>
  <c r="DD146" i="46"/>
  <c r="AO146" i="46" s="1"/>
  <c r="DC146" i="46"/>
  <c r="DB146" i="46"/>
  <c r="DA146" i="46"/>
  <c r="AL146" i="46" s="1"/>
  <c r="CZ146" i="46"/>
  <c r="AK146" i="46" s="1"/>
  <c r="CY146" i="46"/>
  <c r="AJ146" i="46" s="1"/>
  <c r="CX146" i="46"/>
  <c r="CW146" i="46"/>
  <c r="CV146" i="46"/>
  <c r="CU146" i="46"/>
  <c r="CT146" i="46"/>
  <c r="CS146" i="46"/>
  <c r="CR146" i="46"/>
  <c r="AC146" i="46" s="1"/>
  <c r="CQ146" i="46"/>
  <c r="CP146" i="46"/>
  <c r="CO146" i="46"/>
  <c r="Z146" i="46" s="1"/>
  <c r="CN146" i="46"/>
  <c r="CM146" i="46"/>
  <c r="CL146" i="46"/>
  <c r="W146" i="46" s="1"/>
  <c r="CK146" i="46"/>
  <c r="V146" i="46" s="1"/>
  <c r="CJ146" i="46"/>
  <c r="U146" i="46" s="1"/>
  <c r="CI146" i="46"/>
  <c r="CH146" i="46"/>
  <c r="CG146" i="46"/>
  <c r="R146" i="46" s="1"/>
  <c r="CF146" i="46"/>
  <c r="CE146" i="46"/>
  <c r="CD146" i="46"/>
  <c r="O146" i="46" s="1"/>
  <c r="CC146" i="46"/>
  <c r="CB146" i="46"/>
  <c r="CA146" i="46"/>
  <c r="BZ146" i="46"/>
  <c r="BY146" i="46"/>
  <c r="BX146" i="46"/>
  <c r="I146" i="46" s="1"/>
  <c r="BW146" i="46"/>
  <c r="BV146" i="46"/>
  <c r="BU146" i="46"/>
  <c r="BT146" i="46"/>
  <c r="BS146" i="46"/>
  <c r="D146" i="46" s="1"/>
  <c r="B146" i="46"/>
  <c r="B146" i="44" s="1"/>
  <c r="A146" i="46"/>
  <c r="A144" i="27" s="1"/>
  <c r="EF145" i="46"/>
  <c r="EE145" i="46"/>
  <c r="ED145" i="46"/>
  <c r="BO145" i="46" s="1"/>
  <c r="EC145" i="46"/>
  <c r="BN145" i="46" s="1"/>
  <c r="EB145" i="46"/>
  <c r="BM145" i="46" s="1"/>
  <c r="EA145" i="46"/>
  <c r="DZ145" i="46"/>
  <c r="DY145" i="46"/>
  <c r="DX145" i="46"/>
  <c r="BI145" i="46" s="1"/>
  <c r="DW145" i="46"/>
  <c r="DV145" i="46"/>
  <c r="DU145" i="46"/>
  <c r="DT145" i="46"/>
  <c r="DS145" i="46"/>
  <c r="DR145" i="46"/>
  <c r="DQ145" i="46"/>
  <c r="DP145" i="46"/>
  <c r="BA145" i="46" s="1"/>
  <c r="DO145" i="46"/>
  <c r="DN145" i="46"/>
  <c r="AY145" i="46" s="1"/>
  <c r="DM145" i="46"/>
  <c r="DL145" i="46"/>
  <c r="DK145" i="46"/>
  <c r="DJ145" i="46"/>
  <c r="AU145" i="46" s="1"/>
  <c r="DI145" i="46"/>
  <c r="DH145" i="46"/>
  <c r="AS145" i="46" s="1"/>
  <c r="DG145" i="46"/>
  <c r="DF145" i="46"/>
  <c r="DE145" i="46"/>
  <c r="DD145" i="46"/>
  <c r="AO145" i="46" s="1"/>
  <c r="DC145" i="46"/>
  <c r="DB145" i="46"/>
  <c r="DA145" i="46"/>
  <c r="AL145" i="46" s="1"/>
  <c r="CZ145" i="46"/>
  <c r="AK145" i="46" s="1"/>
  <c r="CY145" i="46"/>
  <c r="CX145" i="46"/>
  <c r="AI145" i="46" s="1"/>
  <c r="CW145" i="46"/>
  <c r="AH145" i="46" s="1"/>
  <c r="CV145" i="46"/>
  <c r="AG145" i="46" s="1"/>
  <c r="CU145" i="46"/>
  <c r="CT145" i="46"/>
  <c r="AE145" i="46" s="1"/>
  <c r="CS145" i="46"/>
  <c r="CR145" i="46"/>
  <c r="AC145" i="46" s="1"/>
  <c r="CQ145" i="46"/>
  <c r="CP145" i="46"/>
  <c r="CO145" i="46"/>
  <c r="Z145" i="46" s="1"/>
  <c r="CN145" i="46"/>
  <c r="Y145" i="46" s="1"/>
  <c r="CM145" i="46"/>
  <c r="CL145" i="46"/>
  <c r="CK145" i="46"/>
  <c r="CJ145" i="46"/>
  <c r="U145" i="46" s="1"/>
  <c r="CI145" i="46"/>
  <c r="CH145" i="46"/>
  <c r="CG145" i="46"/>
  <c r="CF145" i="46"/>
  <c r="Q145" i="46" s="1"/>
  <c r="CE145" i="46"/>
  <c r="CD145" i="46"/>
  <c r="O145" i="46" s="1"/>
  <c r="CC145" i="46"/>
  <c r="CB145" i="46"/>
  <c r="CA145" i="46"/>
  <c r="BZ145" i="46"/>
  <c r="BY145" i="46"/>
  <c r="J145" i="46" s="1"/>
  <c r="BX145" i="46"/>
  <c r="BW145" i="46"/>
  <c r="H145" i="46" s="1"/>
  <c r="BV145" i="46"/>
  <c r="G145" i="46" s="1"/>
  <c r="BU145" i="46"/>
  <c r="BT145" i="46"/>
  <c r="BS145" i="46"/>
  <c r="B145" i="46"/>
  <c r="B145" i="44" s="1"/>
  <c r="A145" i="46"/>
  <c r="A143" i="27" s="1"/>
  <c r="EF144" i="46"/>
  <c r="BQ144" i="46" s="1"/>
  <c r="EE144" i="46"/>
  <c r="ED144" i="46"/>
  <c r="BO144" i="46" s="1"/>
  <c r="EC144" i="46"/>
  <c r="EB144" i="46"/>
  <c r="BM144" i="46" s="1"/>
  <c r="EA144" i="46"/>
  <c r="DZ144" i="46"/>
  <c r="DY144" i="46"/>
  <c r="BJ144" i="46" s="1"/>
  <c r="DX144" i="46"/>
  <c r="BI144" i="46" s="1"/>
  <c r="DW144" i="46"/>
  <c r="DV144" i="46"/>
  <c r="DU144" i="46"/>
  <c r="DT144" i="46"/>
  <c r="DS144" i="46"/>
  <c r="DR144" i="46"/>
  <c r="BC144" i="46" s="1"/>
  <c r="DQ144" i="46"/>
  <c r="BB144" i="46" s="1"/>
  <c r="DP144" i="46"/>
  <c r="DO144" i="46"/>
  <c r="DN144" i="46"/>
  <c r="AY144" i="44" s="1"/>
  <c r="DM144" i="46"/>
  <c r="DL144" i="46"/>
  <c r="AW144" i="46" s="1"/>
  <c r="DK144" i="46"/>
  <c r="DJ144" i="46"/>
  <c r="AU144" i="46" s="1"/>
  <c r="DI144" i="46"/>
  <c r="DH144" i="46"/>
  <c r="AS144" i="46" s="1"/>
  <c r="DG144" i="46"/>
  <c r="DF144" i="46"/>
  <c r="AQ144" i="46" s="1"/>
  <c r="DE144" i="46"/>
  <c r="DD144" i="46"/>
  <c r="DC144" i="46"/>
  <c r="DB144" i="46"/>
  <c r="AM144" i="46" s="1"/>
  <c r="DA144" i="46"/>
  <c r="AL144" i="46" s="1"/>
  <c r="CZ144" i="46"/>
  <c r="AK144" i="46" s="1"/>
  <c r="CY144" i="46"/>
  <c r="CX144" i="46"/>
  <c r="CW144" i="46"/>
  <c r="CV144" i="46"/>
  <c r="AG144" i="46" s="1"/>
  <c r="CU144" i="46"/>
  <c r="CT144" i="46"/>
  <c r="CS144" i="46"/>
  <c r="AD144" i="46" s="1"/>
  <c r="CR144" i="46"/>
  <c r="AC144" i="46" s="1"/>
  <c r="CQ144" i="46"/>
  <c r="AB144" i="46" s="1"/>
  <c r="CP144" i="46"/>
  <c r="CO144" i="46"/>
  <c r="CN144" i="46"/>
  <c r="Y144" i="46" s="1"/>
  <c r="CM144" i="46"/>
  <c r="CL144" i="46"/>
  <c r="CK144" i="46"/>
  <c r="V144" i="46" s="1"/>
  <c r="CJ144" i="46"/>
  <c r="CI144" i="46"/>
  <c r="CH144" i="46"/>
  <c r="S144" i="46" s="1"/>
  <c r="CG144" i="46"/>
  <c r="CF144" i="46"/>
  <c r="Q144" i="46" s="1"/>
  <c r="CE144" i="46"/>
  <c r="CD144" i="46"/>
  <c r="O144" i="46" s="1"/>
  <c r="CC144" i="46"/>
  <c r="N144" i="46" s="1"/>
  <c r="CB144" i="46"/>
  <c r="CA144" i="46"/>
  <c r="L144" i="46" s="1"/>
  <c r="BZ144" i="46"/>
  <c r="BY144" i="46"/>
  <c r="BX144" i="46"/>
  <c r="BW144" i="46"/>
  <c r="BV144" i="46"/>
  <c r="BU144" i="46"/>
  <c r="F144" i="46" s="1"/>
  <c r="BT144" i="46"/>
  <c r="E144" i="46" s="1"/>
  <c r="BS144" i="46"/>
  <c r="D144" i="46" s="1"/>
  <c r="AY144" i="46"/>
  <c r="B144" i="46"/>
  <c r="B144" i="44" s="1"/>
  <c r="A144" i="46"/>
  <c r="A142" i="27" s="1"/>
  <c r="EF143" i="46"/>
  <c r="EE143" i="46"/>
  <c r="ED143" i="46"/>
  <c r="BO143" i="44" s="1"/>
  <c r="EC143" i="46"/>
  <c r="BN143" i="46" s="1"/>
  <c r="EB143" i="46"/>
  <c r="BM143" i="46" s="1"/>
  <c r="EA143" i="46"/>
  <c r="DZ143" i="46"/>
  <c r="DY143" i="46"/>
  <c r="DX143" i="46"/>
  <c r="DW143" i="46"/>
  <c r="BH143" i="46" s="1"/>
  <c r="DV143" i="46"/>
  <c r="BG143" i="46" s="1"/>
  <c r="DU143" i="46"/>
  <c r="BF143" i="46" s="1"/>
  <c r="DT143" i="46"/>
  <c r="DS143" i="46"/>
  <c r="BD143" i="46" s="1"/>
  <c r="DR143" i="46"/>
  <c r="BC143" i="46" s="1"/>
  <c r="DQ143" i="46"/>
  <c r="DP143" i="46"/>
  <c r="DO143" i="46"/>
  <c r="DN143" i="46"/>
  <c r="DM143" i="46"/>
  <c r="DL143" i="46"/>
  <c r="AW143" i="46" s="1"/>
  <c r="DK143" i="46"/>
  <c r="AV143" i="46" s="1"/>
  <c r="DJ143" i="46"/>
  <c r="AU143" i="46" s="1"/>
  <c r="DI143" i="46"/>
  <c r="AT143" i="46" s="1"/>
  <c r="DH143" i="46"/>
  <c r="DG143" i="46"/>
  <c r="DF143" i="46"/>
  <c r="AQ143" i="46" s="1"/>
  <c r="DE143" i="46"/>
  <c r="DD143" i="46"/>
  <c r="AO143" i="46" s="1"/>
  <c r="DC143" i="46"/>
  <c r="DB143" i="46"/>
  <c r="DA143" i="46"/>
  <c r="AL143" i="46" s="1"/>
  <c r="CZ143" i="46"/>
  <c r="CY143" i="46"/>
  <c r="AJ143" i="46" s="1"/>
  <c r="CX143" i="46"/>
  <c r="CW143" i="46"/>
  <c r="AH143" i="46" s="1"/>
  <c r="CV143" i="46"/>
  <c r="AG143" i="46" s="1"/>
  <c r="CU143" i="46"/>
  <c r="CT143" i="46"/>
  <c r="AE143" i="46" s="1"/>
  <c r="CS143" i="46"/>
  <c r="AD143" i="46" s="1"/>
  <c r="CR143" i="46"/>
  <c r="CQ143" i="46"/>
  <c r="CP143" i="46"/>
  <c r="CO143" i="46"/>
  <c r="Z143" i="46" s="1"/>
  <c r="CN143" i="46"/>
  <c r="CM143" i="46"/>
  <c r="X143" i="46" s="1"/>
  <c r="CL143" i="46"/>
  <c r="CK143" i="46"/>
  <c r="CJ143" i="46"/>
  <c r="CI143" i="46"/>
  <c r="T143" i="46" s="1"/>
  <c r="CH143" i="46"/>
  <c r="CG143" i="46"/>
  <c r="CF143" i="46"/>
  <c r="CE143" i="46"/>
  <c r="P143" i="46" s="1"/>
  <c r="CD143" i="46"/>
  <c r="CC143" i="46"/>
  <c r="CB143" i="46"/>
  <c r="CA143" i="46"/>
  <c r="BZ143" i="46"/>
  <c r="K143" i="46" s="1"/>
  <c r="BY143" i="46"/>
  <c r="J143" i="46" s="1"/>
  <c r="BX143" i="46"/>
  <c r="BW143" i="46"/>
  <c r="BV143" i="46"/>
  <c r="G143" i="46" s="1"/>
  <c r="BU143" i="46"/>
  <c r="BT143" i="46"/>
  <c r="BS143" i="46"/>
  <c r="BO143" i="46"/>
  <c r="B143" i="46"/>
  <c r="B143" i="44" s="1"/>
  <c r="A143" i="46"/>
  <c r="A141" i="27" s="1"/>
  <c r="EF142" i="46"/>
  <c r="EE142" i="46"/>
  <c r="ED142" i="46"/>
  <c r="EC142" i="46"/>
  <c r="EB142" i="46"/>
  <c r="EA142" i="46"/>
  <c r="DZ142" i="46"/>
  <c r="DY142" i="46"/>
  <c r="DX142" i="46"/>
  <c r="BI142" i="46" s="1"/>
  <c r="DW142" i="46"/>
  <c r="DV142" i="46"/>
  <c r="BG142" i="46" s="1"/>
  <c r="DU142" i="46"/>
  <c r="DT142" i="46"/>
  <c r="DS142" i="46"/>
  <c r="DR142" i="46"/>
  <c r="BC142" i="46" s="1"/>
  <c r="DQ142" i="46"/>
  <c r="BB142" i="46" s="1"/>
  <c r="DP142" i="46"/>
  <c r="DO142" i="46"/>
  <c r="DN142" i="46"/>
  <c r="AY142" i="46" s="1"/>
  <c r="DM142" i="46"/>
  <c r="DL142" i="46"/>
  <c r="DK142" i="46"/>
  <c r="DJ142" i="46"/>
  <c r="AU142" i="46" s="1"/>
  <c r="DI142" i="46"/>
  <c r="DH142" i="46"/>
  <c r="DG142" i="46"/>
  <c r="DF142" i="46"/>
  <c r="DE142" i="46"/>
  <c r="DD142" i="46"/>
  <c r="AO142" i="46" s="1"/>
  <c r="DC142" i="46"/>
  <c r="AN142" i="46" s="1"/>
  <c r="DB142" i="46"/>
  <c r="DA142" i="46"/>
  <c r="CZ142" i="46"/>
  <c r="AK142" i="46" s="1"/>
  <c r="CY142" i="46"/>
  <c r="CX142" i="46"/>
  <c r="CW142" i="46"/>
  <c r="CV142" i="46"/>
  <c r="CU142" i="46"/>
  <c r="CT142" i="46"/>
  <c r="AE142" i="46" s="1"/>
  <c r="CS142" i="46"/>
  <c r="CR142" i="46"/>
  <c r="CQ142" i="46"/>
  <c r="CP142" i="46"/>
  <c r="AA142" i="46" s="1"/>
  <c r="CO142" i="46"/>
  <c r="CN142" i="46"/>
  <c r="CM142" i="46"/>
  <c r="X142" i="46" s="1"/>
  <c r="CL142" i="46"/>
  <c r="CK142" i="46"/>
  <c r="CJ142" i="46"/>
  <c r="U142" i="46" s="1"/>
  <c r="CI142" i="46"/>
  <c r="CH142" i="46"/>
  <c r="CG142" i="46"/>
  <c r="CF142" i="46"/>
  <c r="Q142" i="46" s="1"/>
  <c r="CE142" i="46"/>
  <c r="P142" i="46" s="1"/>
  <c r="CD142" i="46"/>
  <c r="O142" i="46" s="1"/>
  <c r="CC142" i="46"/>
  <c r="CB142" i="46"/>
  <c r="CA142" i="46"/>
  <c r="BZ142" i="46"/>
  <c r="K142" i="46" s="1"/>
  <c r="BY142" i="46"/>
  <c r="BX142" i="46"/>
  <c r="I142" i="46" s="1"/>
  <c r="BW142" i="46"/>
  <c r="BV142" i="46"/>
  <c r="G142" i="46" s="1"/>
  <c r="BU142" i="46"/>
  <c r="F142" i="46" s="1"/>
  <c r="BT142" i="46"/>
  <c r="BS142" i="46"/>
  <c r="D142" i="46" s="1"/>
  <c r="B142" i="46"/>
  <c r="B142" i="44" s="1"/>
  <c r="A142" i="46"/>
  <c r="EF141" i="46"/>
  <c r="BQ141" i="46" s="1"/>
  <c r="EE141" i="46"/>
  <c r="BP141" i="46" s="1"/>
  <c r="ED141" i="46"/>
  <c r="BO141" i="46" s="1"/>
  <c r="EC141" i="46"/>
  <c r="EB141" i="46"/>
  <c r="EA141" i="46"/>
  <c r="DZ141" i="46"/>
  <c r="BK141" i="46" s="1"/>
  <c r="DY141" i="46"/>
  <c r="DX141" i="46"/>
  <c r="BI141" i="46" s="1"/>
  <c r="DW141" i="46"/>
  <c r="DV141" i="46"/>
  <c r="DU141" i="46"/>
  <c r="DT141" i="46"/>
  <c r="BE141" i="46" s="1"/>
  <c r="DS141" i="46"/>
  <c r="DR141" i="46"/>
  <c r="BC141" i="46" s="1"/>
  <c r="DQ141" i="46"/>
  <c r="DP141" i="46"/>
  <c r="BA141" i="46" s="1"/>
  <c r="DO141" i="46"/>
  <c r="DN141" i="46"/>
  <c r="AY141" i="46" s="1"/>
  <c r="DM141" i="46"/>
  <c r="DL141" i="46"/>
  <c r="AW141" i="46" s="1"/>
  <c r="DK141" i="46"/>
  <c r="AV141" i="46" s="1"/>
  <c r="DJ141" i="46"/>
  <c r="DI141" i="46"/>
  <c r="DH141" i="46"/>
  <c r="AS141" i="46" s="1"/>
  <c r="DG141" i="46"/>
  <c r="AR141" i="46" s="1"/>
  <c r="DF141" i="46"/>
  <c r="AQ141" i="46" s="1"/>
  <c r="DE141" i="46"/>
  <c r="AP141" i="46" s="1"/>
  <c r="DD141" i="46"/>
  <c r="DC141" i="46"/>
  <c r="DB141" i="46"/>
  <c r="AM141" i="46" s="1"/>
  <c r="DA141" i="46"/>
  <c r="CZ141" i="46"/>
  <c r="AK141" i="46" s="1"/>
  <c r="CY141" i="46"/>
  <c r="CX141" i="46"/>
  <c r="CW141" i="46"/>
  <c r="CV141" i="46"/>
  <c r="CU141" i="46"/>
  <c r="CT141" i="46"/>
  <c r="CS141" i="46"/>
  <c r="CR141" i="46"/>
  <c r="CQ141" i="46"/>
  <c r="AB141" i="46" s="1"/>
  <c r="CP141" i="46"/>
  <c r="AA141" i="46" s="1"/>
  <c r="CO141" i="46"/>
  <c r="CN141" i="46"/>
  <c r="Y141" i="46" s="1"/>
  <c r="CM141" i="46"/>
  <c r="CL141" i="46"/>
  <c r="CK141" i="46"/>
  <c r="CJ141" i="46"/>
  <c r="U141" i="46" s="1"/>
  <c r="CI141" i="46"/>
  <c r="T141" i="46" s="1"/>
  <c r="CH141" i="46"/>
  <c r="S141" i="46" s="1"/>
  <c r="CG141" i="46"/>
  <c r="CF141" i="46"/>
  <c r="CE141" i="46"/>
  <c r="CD141" i="46"/>
  <c r="CC141" i="46"/>
  <c r="CB141" i="46"/>
  <c r="M141" i="46" s="1"/>
  <c r="CA141" i="46"/>
  <c r="L141" i="46" s="1"/>
  <c r="BZ141" i="46"/>
  <c r="K141" i="46" s="1"/>
  <c r="BY141" i="46"/>
  <c r="J141" i="46" s="1"/>
  <c r="BX141" i="46"/>
  <c r="I141" i="46" s="1"/>
  <c r="BW141" i="46"/>
  <c r="BV141" i="46"/>
  <c r="G141" i="46" s="1"/>
  <c r="BU141" i="46"/>
  <c r="BT141" i="46"/>
  <c r="BS141" i="46"/>
  <c r="D141" i="46" s="1"/>
  <c r="B141" i="46"/>
  <c r="B141" i="44" s="1"/>
  <c r="A141" i="46"/>
  <c r="EF140" i="46"/>
  <c r="BQ140" i="46" s="1"/>
  <c r="EE140" i="46"/>
  <c r="ED140" i="46"/>
  <c r="BO140" i="46" s="1"/>
  <c r="EC140" i="46"/>
  <c r="BN140" i="46" s="1"/>
  <c r="EB140" i="46"/>
  <c r="EA140" i="46"/>
  <c r="DZ140" i="46"/>
  <c r="BK140" i="46" s="1"/>
  <c r="DY140" i="46"/>
  <c r="BJ140" i="46" s="1"/>
  <c r="DX140" i="46"/>
  <c r="DW140" i="46"/>
  <c r="BH140" i="46" s="1"/>
  <c r="DV140" i="46"/>
  <c r="DU140" i="46"/>
  <c r="BF140" i="46" s="1"/>
  <c r="DT140" i="46"/>
  <c r="BE140" i="46" s="1"/>
  <c r="DS140" i="46"/>
  <c r="BD140" i="46" s="1"/>
  <c r="DR140" i="46"/>
  <c r="DQ140" i="46"/>
  <c r="BB140" i="46" s="1"/>
  <c r="DP140" i="46"/>
  <c r="DO140" i="46"/>
  <c r="DN140" i="46"/>
  <c r="DM140" i="46"/>
  <c r="AX140" i="46" s="1"/>
  <c r="DL140" i="46"/>
  <c r="DK140" i="46"/>
  <c r="DJ140" i="46"/>
  <c r="AU140" i="46" s="1"/>
  <c r="DI140" i="46"/>
  <c r="AT140" i="46" s="1"/>
  <c r="DH140" i="46"/>
  <c r="AS140" i="46" s="1"/>
  <c r="DG140" i="46"/>
  <c r="DF140" i="46"/>
  <c r="DE140" i="46"/>
  <c r="AP140" i="46" s="1"/>
  <c r="DD140" i="46"/>
  <c r="DC140" i="46"/>
  <c r="DB140" i="46"/>
  <c r="AM140" i="46" s="1"/>
  <c r="DA140" i="46"/>
  <c r="CZ140" i="46"/>
  <c r="CY140" i="46"/>
  <c r="CX140" i="46"/>
  <c r="CW140" i="46"/>
  <c r="AH140" i="46" s="1"/>
  <c r="CV140" i="46"/>
  <c r="CU140" i="46"/>
  <c r="CT140" i="46"/>
  <c r="AE140" i="46" s="1"/>
  <c r="CS140" i="46"/>
  <c r="CR140" i="46"/>
  <c r="AC140" i="46" s="1"/>
  <c r="CQ140" i="46"/>
  <c r="CP140" i="46"/>
  <c r="AA140" i="46" s="1"/>
  <c r="CO140" i="46"/>
  <c r="Z140" i="46" s="1"/>
  <c r="CN140" i="46"/>
  <c r="CM140" i="46"/>
  <c r="CL140" i="46"/>
  <c r="W140" i="46" s="1"/>
  <c r="CK140" i="46"/>
  <c r="CJ140" i="46"/>
  <c r="U140" i="46" s="1"/>
  <c r="CI140" i="46"/>
  <c r="CH140" i="46"/>
  <c r="S140" i="46" s="1"/>
  <c r="CG140" i="46"/>
  <c r="R140" i="46" s="1"/>
  <c r="CF140" i="46"/>
  <c r="Q140" i="46" s="1"/>
  <c r="CE140" i="46"/>
  <c r="CD140" i="46"/>
  <c r="CC140" i="46"/>
  <c r="N140" i="46" s="1"/>
  <c r="CB140" i="46"/>
  <c r="M140" i="46" s="1"/>
  <c r="CA140" i="46"/>
  <c r="L140" i="46" s="1"/>
  <c r="BZ140" i="46"/>
  <c r="K140" i="46" s="1"/>
  <c r="BY140" i="46"/>
  <c r="J140" i="46" s="1"/>
  <c r="BX140" i="46"/>
  <c r="I140" i="46" s="1"/>
  <c r="BW140" i="46"/>
  <c r="BV140" i="46"/>
  <c r="G140" i="46" s="1"/>
  <c r="BU140" i="46"/>
  <c r="BT140" i="46"/>
  <c r="BS140" i="46"/>
  <c r="B140" i="46"/>
  <c r="B140" i="44" s="1"/>
  <c r="A140" i="46"/>
  <c r="EF139" i="46"/>
  <c r="EE139" i="46"/>
  <c r="BP139" i="46" s="1"/>
  <c r="ED139" i="46"/>
  <c r="BO139" i="44" s="1"/>
  <c r="EC139" i="46"/>
  <c r="EB139" i="46"/>
  <c r="BM139" i="46" s="1"/>
  <c r="EA139" i="46"/>
  <c r="DZ139" i="46"/>
  <c r="BK139" i="46" s="1"/>
  <c r="DY139" i="46"/>
  <c r="DX139" i="46"/>
  <c r="DW139" i="46"/>
  <c r="DV139" i="46"/>
  <c r="BG139" i="46" s="1"/>
  <c r="DU139" i="46"/>
  <c r="DT139" i="46"/>
  <c r="BE139" i="46" s="1"/>
  <c r="DS139" i="46"/>
  <c r="DR139" i="46"/>
  <c r="DQ139" i="46"/>
  <c r="DP139" i="46"/>
  <c r="DO139" i="46"/>
  <c r="AZ139" i="46" s="1"/>
  <c r="DN139" i="46"/>
  <c r="AY139" i="46" s="1"/>
  <c r="DM139" i="46"/>
  <c r="DL139" i="46"/>
  <c r="DK139" i="46"/>
  <c r="AV139" i="46" s="1"/>
  <c r="DJ139" i="46"/>
  <c r="AU139" i="46" s="1"/>
  <c r="DI139" i="46"/>
  <c r="DH139" i="46"/>
  <c r="AS139" i="46" s="1"/>
  <c r="DG139" i="46"/>
  <c r="DF139" i="46"/>
  <c r="AQ139" i="46" s="1"/>
  <c r="DE139" i="46"/>
  <c r="DD139" i="46"/>
  <c r="AO139" i="46" s="1"/>
  <c r="DC139" i="46"/>
  <c r="DB139" i="46"/>
  <c r="AM139" i="46" s="1"/>
  <c r="DA139" i="46"/>
  <c r="CZ139" i="46"/>
  <c r="CY139" i="46"/>
  <c r="AJ139" i="46" s="1"/>
  <c r="CX139" i="46"/>
  <c r="CW139" i="46"/>
  <c r="CV139" i="46"/>
  <c r="AG139" i="46" s="1"/>
  <c r="CU139" i="46"/>
  <c r="AF139" i="46" s="1"/>
  <c r="CT139" i="46"/>
  <c r="CS139" i="46"/>
  <c r="CR139" i="46"/>
  <c r="CQ139" i="46"/>
  <c r="AB139" i="46" s="1"/>
  <c r="CP139" i="46"/>
  <c r="AA139" i="46" s="1"/>
  <c r="CO139" i="46"/>
  <c r="CN139" i="46"/>
  <c r="CM139" i="46"/>
  <c r="CL139" i="46"/>
  <c r="W139" i="46" s="1"/>
  <c r="CK139" i="46"/>
  <c r="CJ139" i="46"/>
  <c r="U139" i="46" s="1"/>
  <c r="CI139" i="46"/>
  <c r="T139" i="46" s="1"/>
  <c r="CH139" i="46"/>
  <c r="S139" i="46" s="1"/>
  <c r="CG139" i="46"/>
  <c r="CF139" i="46"/>
  <c r="Q139" i="46" s="1"/>
  <c r="CE139" i="46"/>
  <c r="P139" i="46" s="1"/>
  <c r="CD139" i="46"/>
  <c r="CC139" i="46"/>
  <c r="CB139" i="46"/>
  <c r="M139" i="46" s="1"/>
  <c r="CA139" i="46"/>
  <c r="L139" i="46" s="1"/>
  <c r="BZ139" i="46"/>
  <c r="K139" i="46" s="1"/>
  <c r="BY139" i="46"/>
  <c r="J139" i="46" s="1"/>
  <c r="BX139" i="46"/>
  <c r="I139" i="46" s="1"/>
  <c r="BW139" i="46"/>
  <c r="BV139" i="46"/>
  <c r="G139" i="46" s="1"/>
  <c r="BU139" i="46"/>
  <c r="BT139" i="46"/>
  <c r="BS139" i="46"/>
  <c r="D139" i="46" s="1"/>
  <c r="BO139" i="46"/>
  <c r="B139" i="46"/>
  <c r="B139" i="44" s="1"/>
  <c r="A139" i="46"/>
  <c r="A137" i="27" s="1"/>
  <c r="EF138" i="46"/>
  <c r="EE138" i="46"/>
  <c r="ED138" i="46"/>
  <c r="BO138" i="46" s="1"/>
  <c r="EC138" i="46"/>
  <c r="BN138" i="46" s="1"/>
  <c r="EB138" i="46"/>
  <c r="BM138" i="46" s="1"/>
  <c r="EA138" i="46"/>
  <c r="DZ138" i="46"/>
  <c r="DY138" i="46"/>
  <c r="DX138" i="46"/>
  <c r="BI138" i="46" s="1"/>
  <c r="DW138" i="46"/>
  <c r="DV138" i="46"/>
  <c r="BG138" i="44" s="1"/>
  <c r="DU138" i="46"/>
  <c r="BF138" i="44" s="1"/>
  <c r="DT138" i="46"/>
  <c r="DS138" i="46"/>
  <c r="DR138" i="46"/>
  <c r="BC138" i="46" s="1"/>
  <c r="DQ138" i="46"/>
  <c r="DP138" i="46"/>
  <c r="DO138" i="46"/>
  <c r="AZ138" i="46" s="1"/>
  <c r="DN138" i="46"/>
  <c r="AY138" i="46" s="1"/>
  <c r="DM138" i="46"/>
  <c r="DL138" i="46"/>
  <c r="AW138" i="46" s="1"/>
  <c r="DK138" i="46"/>
  <c r="AV138" i="46" s="1"/>
  <c r="DJ138" i="46"/>
  <c r="DI138" i="46"/>
  <c r="AT138" i="46" s="1"/>
  <c r="DH138" i="46"/>
  <c r="AS138" i="46" s="1"/>
  <c r="DG138" i="46"/>
  <c r="DF138" i="46"/>
  <c r="AQ138" i="46" s="1"/>
  <c r="DE138" i="46"/>
  <c r="DD138" i="46"/>
  <c r="AO138" i="44" s="1"/>
  <c r="DC138" i="46"/>
  <c r="AN138" i="46" s="1"/>
  <c r="DB138" i="46"/>
  <c r="AM138" i="46" s="1"/>
  <c r="DA138" i="46"/>
  <c r="AL138" i="46" s="1"/>
  <c r="CZ138" i="46"/>
  <c r="CY138" i="46"/>
  <c r="CX138" i="46"/>
  <c r="AI138" i="46" s="1"/>
  <c r="CW138" i="46"/>
  <c r="CV138" i="46"/>
  <c r="CU138" i="46"/>
  <c r="AF138" i="46" s="1"/>
  <c r="CT138" i="46"/>
  <c r="AE138" i="46" s="1"/>
  <c r="CS138" i="46"/>
  <c r="AD138" i="46" s="1"/>
  <c r="CR138" i="46"/>
  <c r="CQ138" i="46"/>
  <c r="CP138" i="46"/>
  <c r="AA138" i="46" s="1"/>
  <c r="CO138" i="46"/>
  <c r="Z138" i="46" s="1"/>
  <c r="CN138" i="46"/>
  <c r="CM138" i="46"/>
  <c r="X138" i="46" s="1"/>
  <c r="CL138" i="46"/>
  <c r="W138" i="46" s="1"/>
  <c r="CK138" i="46"/>
  <c r="CJ138" i="46"/>
  <c r="CI138" i="46"/>
  <c r="T138" i="46" s="1"/>
  <c r="CH138" i="46"/>
  <c r="S138" i="46" s="1"/>
  <c r="CG138" i="46"/>
  <c r="R138" i="46" s="1"/>
  <c r="CF138" i="46"/>
  <c r="Q138" i="46" s="1"/>
  <c r="CE138" i="46"/>
  <c r="CD138" i="46"/>
  <c r="CC138" i="46"/>
  <c r="N138" i="46" s="1"/>
  <c r="CB138" i="46"/>
  <c r="M138" i="46" s="1"/>
  <c r="CA138" i="46"/>
  <c r="BZ138" i="46"/>
  <c r="K138" i="46" s="1"/>
  <c r="BY138" i="46"/>
  <c r="BX138" i="46"/>
  <c r="I138" i="46" s="1"/>
  <c r="BW138" i="46"/>
  <c r="H138" i="46" s="1"/>
  <c r="BV138" i="46"/>
  <c r="BU138" i="46"/>
  <c r="BT138" i="46"/>
  <c r="BS138" i="46"/>
  <c r="BG138" i="46"/>
  <c r="BF138" i="46"/>
  <c r="AO138" i="46"/>
  <c r="B138" i="46"/>
  <c r="B138" i="44" s="1"/>
  <c r="A138" i="46"/>
  <c r="EF137" i="46"/>
  <c r="EE137" i="46"/>
  <c r="BP137" i="46" s="1"/>
  <c r="ED137" i="46"/>
  <c r="BO137" i="46" s="1"/>
  <c r="EC137" i="46"/>
  <c r="EB137" i="46"/>
  <c r="BM137" i="46" s="1"/>
  <c r="EA137" i="46"/>
  <c r="DZ137" i="46"/>
  <c r="BK137" i="46" s="1"/>
  <c r="DY137" i="46"/>
  <c r="BJ137" i="46" s="1"/>
  <c r="DX137" i="46"/>
  <c r="BI137" i="46" s="1"/>
  <c r="DW137" i="46"/>
  <c r="DV137" i="46"/>
  <c r="BG137" i="46" s="1"/>
  <c r="DU137" i="46"/>
  <c r="DT137" i="46"/>
  <c r="DS137" i="46"/>
  <c r="BD137" i="46" s="1"/>
  <c r="DR137" i="46"/>
  <c r="DQ137" i="46"/>
  <c r="DP137" i="46"/>
  <c r="BA137" i="46" s="1"/>
  <c r="DO137" i="46"/>
  <c r="DN137" i="46"/>
  <c r="AY137" i="46" s="1"/>
  <c r="DM137" i="46"/>
  <c r="DL137" i="46"/>
  <c r="AW137" i="46" s="1"/>
  <c r="DK137" i="46"/>
  <c r="DJ137" i="46"/>
  <c r="AU137" i="46" s="1"/>
  <c r="DI137" i="46"/>
  <c r="AT137" i="46" s="1"/>
  <c r="DH137" i="46"/>
  <c r="DG137" i="46"/>
  <c r="AR137" i="46" s="1"/>
  <c r="DF137" i="46"/>
  <c r="DE137" i="46"/>
  <c r="DD137" i="46"/>
  <c r="DC137" i="46"/>
  <c r="AN137" i="46" s="1"/>
  <c r="DB137" i="46"/>
  <c r="DA137" i="46"/>
  <c r="CZ137" i="46"/>
  <c r="AK137" i="46" s="1"/>
  <c r="CY137" i="46"/>
  <c r="CX137" i="46"/>
  <c r="CW137" i="46"/>
  <c r="CV137" i="46"/>
  <c r="AG137" i="46" s="1"/>
  <c r="CU137" i="46"/>
  <c r="CT137" i="46"/>
  <c r="AE137" i="46" s="1"/>
  <c r="CS137" i="46"/>
  <c r="CR137" i="46"/>
  <c r="CQ137" i="46"/>
  <c r="CP137" i="46"/>
  <c r="AA137" i="46" s="1"/>
  <c r="CO137" i="46"/>
  <c r="CN137" i="46"/>
  <c r="Y137" i="46" s="1"/>
  <c r="CM137" i="46"/>
  <c r="X137" i="46" s="1"/>
  <c r="CL137" i="46"/>
  <c r="W137" i="46" s="1"/>
  <c r="CK137" i="46"/>
  <c r="V137" i="46" s="1"/>
  <c r="CJ137" i="46"/>
  <c r="U137" i="46" s="1"/>
  <c r="CI137" i="46"/>
  <c r="CH137" i="46"/>
  <c r="CG137" i="46"/>
  <c r="CF137" i="46"/>
  <c r="Q137" i="46" s="1"/>
  <c r="CE137" i="46"/>
  <c r="CD137" i="46"/>
  <c r="O137" i="46" s="1"/>
  <c r="CC137" i="46"/>
  <c r="CB137" i="46"/>
  <c r="M137" i="46" s="1"/>
  <c r="CA137" i="46"/>
  <c r="BZ137" i="46"/>
  <c r="K137" i="46" s="1"/>
  <c r="BY137" i="46"/>
  <c r="BX137" i="46"/>
  <c r="BW137" i="46"/>
  <c r="BV137" i="46"/>
  <c r="G137" i="46" s="1"/>
  <c r="BU137" i="46"/>
  <c r="BT137" i="46"/>
  <c r="BS137" i="46"/>
  <c r="B137" i="46"/>
  <c r="B137" i="44" s="1"/>
  <c r="A137" i="46"/>
  <c r="EF136" i="46"/>
  <c r="EE136" i="46"/>
  <c r="BP136" i="46" s="1"/>
  <c r="ED136" i="46"/>
  <c r="EC136" i="46"/>
  <c r="EB136" i="46"/>
  <c r="EA136" i="46"/>
  <c r="DZ136" i="46"/>
  <c r="BK136" i="46" s="1"/>
  <c r="DY136" i="46"/>
  <c r="DX136" i="46"/>
  <c r="DW136" i="46"/>
  <c r="BH136" i="46" s="1"/>
  <c r="DV136" i="46"/>
  <c r="DU136" i="46"/>
  <c r="DT136" i="46"/>
  <c r="BE136" i="46" s="1"/>
  <c r="DS136" i="46"/>
  <c r="BD136" i="46" s="1"/>
  <c r="DR136" i="46"/>
  <c r="DQ136" i="46"/>
  <c r="DP136" i="46"/>
  <c r="BA136" i="46" s="1"/>
  <c r="DO136" i="46"/>
  <c r="AZ136" i="46" s="1"/>
  <c r="DN136" i="46"/>
  <c r="DM136" i="46"/>
  <c r="AX136" i="46" s="1"/>
  <c r="DL136" i="46"/>
  <c r="AW136" i="46" s="1"/>
  <c r="DK136" i="46"/>
  <c r="AV136" i="46" s="1"/>
  <c r="DJ136" i="46"/>
  <c r="DI136" i="46"/>
  <c r="DH136" i="46"/>
  <c r="DG136" i="46"/>
  <c r="AR136" i="46" s="1"/>
  <c r="DF136" i="46"/>
  <c r="AQ136" i="46" s="1"/>
  <c r="DE136" i="46"/>
  <c r="DD136" i="46"/>
  <c r="DC136" i="46"/>
  <c r="AN136" i="46" s="1"/>
  <c r="DB136" i="46"/>
  <c r="DA136" i="46"/>
  <c r="CZ136" i="46"/>
  <c r="AK136" i="46" s="1"/>
  <c r="CY136" i="46"/>
  <c r="CX136" i="46"/>
  <c r="AI136" i="46" s="1"/>
  <c r="CW136" i="46"/>
  <c r="CV136" i="46"/>
  <c r="AG136" i="46" s="1"/>
  <c r="CU136" i="46"/>
  <c r="CT136" i="46"/>
  <c r="CS136" i="46"/>
  <c r="CR136" i="46"/>
  <c r="CQ136" i="46"/>
  <c r="CP136" i="46"/>
  <c r="CO136" i="46"/>
  <c r="CN136" i="46"/>
  <c r="Y136" i="46" s="1"/>
  <c r="CM136" i="46"/>
  <c r="CL136" i="46"/>
  <c r="CK136" i="46"/>
  <c r="CJ136" i="46"/>
  <c r="U136" i="46" s="1"/>
  <c r="CI136" i="46"/>
  <c r="CH136" i="46"/>
  <c r="CG136" i="46"/>
  <c r="CF136" i="46"/>
  <c r="Q136" i="46" s="1"/>
  <c r="CE136" i="46"/>
  <c r="CD136" i="46"/>
  <c r="CC136" i="46"/>
  <c r="CB136" i="46"/>
  <c r="M136" i="46" s="1"/>
  <c r="CA136" i="46"/>
  <c r="L136" i="46" s="1"/>
  <c r="BZ136" i="46"/>
  <c r="K136" i="46" s="1"/>
  <c r="BY136" i="46"/>
  <c r="J136" i="46" s="1"/>
  <c r="BX136" i="46"/>
  <c r="BW136" i="46"/>
  <c r="BV136" i="46"/>
  <c r="G136" i="46" s="1"/>
  <c r="BU136" i="46"/>
  <c r="BT136" i="46"/>
  <c r="E136" i="46" s="1"/>
  <c r="BS136" i="46"/>
  <c r="B136" i="46"/>
  <c r="B136" i="44" s="1"/>
  <c r="A136" i="46"/>
  <c r="EF135" i="46"/>
  <c r="BQ135" i="46" s="1"/>
  <c r="EE135" i="46"/>
  <c r="ED135" i="46"/>
  <c r="BO135" i="44" s="1"/>
  <c r="EC135" i="46"/>
  <c r="BN135" i="44" s="1"/>
  <c r="EB135" i="46"/>
  <c r="BM135" i="44" s="1"/>
  <c r="EA135" i="46"/>
  <c r="DZ135" i="46"/>
  <c r="BK135" i="46" s="1"/>
  <c r="DY135" i="46"/>
  <c r="DX135" i="46"/>
  <c r="DW135" i="46"/>
  <c r="DV135" i="46"/>
  <c r="BG135" i="46" s="1"/>
  <c r="DU135" i="46"/>
  <c r="DT135" i="46"/>
  <c r="DS135" i="46"/>
  <c r="DR135" i="46"/>
  <c r="BC135" i="46" s="1"/>
  <c r="DQ135" i="46"/>
  <c r="DP135" i="46"/>
  <c r="BA135" i="46" s="1"/>
  <c r="DO135" i="46"/>
  <c r="DN135" i="46"/>
  <c r="DM135" i="46"/>
  <c r="DL135" i="46"/>
  <c r="DK135" i="46"/>
  <c r="AV135" i="46" s="1"/>
  <c r="DJ135" i="46"/>
  <c r="AU135" i="46" s="1"/>
  <c r="DI135" i="46"/>
  <c r="DH135" i="46"/>
  <c r="AS135" i="46" s="1"/>
  <c r="DG135" i="46"/>
  <c r="DF135" i="46"/>
  <c r="AQ135" i="46" s="1"/>
  <c r="DE135" i="46"/>
  <c r="DD135" i="46"/>
  <c r="DC135" i="46"/>
  <c r="DB135" i="46"/>
  <c r="DA135" i="46"/>
  <c r="CZ135" i="46"/>
  <c r="CY135" i="46"/>
  <c r="CX135" i="46"/>
  <c r="AI135" i="46" s="1"/>
  <c r="CW135" i="46"/>
  <c r="CV135" i="46"/>
  <c r="CU135" i="46"/>
  <c r="AF135" i="46" s="1"/>
  <c r="CT135" i="46"/>
  <c r="CS135" i="46"/>
  <c r="CR135" i="46"/>
  <c r="AC135" i="46" s="1"/>
  <c r="CQ135" i="46"/>
  <c r="AB135" i="46" s="1"/>
  <c r="CP135" i="46"/>
  <c r="AA135" i="46" s="1"/>
  <c r="CO135" i="46"/>
  <c r="CN135" i="46"/>
  <c r="CM135" i="46"/>
  <c r="X135" i="46" s="1"/>
  <c r="CL135" i="46"/>
  <c r="W135" i="46" s="1"/>
  <c r="CK135" i="46"/>
  <c r="CJ135" i="46"/>
  <c r="U135" i="46" s="1"/>
  <c r="CI135" i="46"/>
  <c r="CH135" i="46"/>
  <c r="CG135" i="46"/>
  <c r="CF135" i="46"/>
  <c r="CE135" i="46"/>
  <c r="CD135" i="46"/>
  <c r="O135" i="46" s="1"/>
  <c r="CC135" i="46"/>
  <c r="CB135" i="46"/>
  <c r="M135" i="46" s="1"/>
  <c r="CA135" i="46"/>
  <c r="BZ135" i="46"/>
  <c r="BY135" i="46"/>
  <c r="BX135" i="46"/>
  <c r="I135" i="46" s="1"/>
  <c r="BW135" i="46"/>
  <c r="BV135" i="46"/>
  <c r="BU135" i="46"/>
  <c r="BT135" i="46"/>
  <c r="E135" i="46" s="1"/>
  <c r="BS135" i="46"/>
  <c r="BO135" i="46"/>
  <c r="BN135" i="46"/>
  <c r="BM135" i="46"/>
  <c r="B135" i="46"/>
  <c r="B135" i="44" s="1"/>
  <c r="A135" i="46"/>
  <c r="A135" i="44" s="1"/>
  <c r="EF134" i="46"/>
  <c r="EE134" i="46"/>
  <c r="ED134" i="46"/>
  <c r="BO134" i="46" s="1"/>
  <c r="EC134" i="46"/>
  <c r="BN134" i="46" s="1"/>
  <c r="EB134" i="46"/>
  <c r="EA134" i="46"/>
  <c r="BL134" i="46" s="1"/>
  <c r="DZ134" i="46"/>
  <c r="DY134" i="46"/>
  <c r="BJ134" i="46" s="1"/>
  <c r="DX134" i="46"/>
  <c r="BI134" i="46" s="1"/>
  <c r="DW134" i="46"/>
  <c r="BH134" i="46" s="1"/>
  <c r="DV134" i="46"/>
  <c r="BG134" i="46" s="1"/>
  <c r="DU134" i="46"/>
  <c r="DT134" i="46"/>
  <c r="BE134" i="46" s="1"/>
  <c r="DS134" i="46"/>
  <c r="BD134" i="46" s="1"/>
  <c r="DR134" i="46"/>
  <c r="DQ134" i="46"/>
  <c r="BB134" i="46" s="1"/>
  <c r="DP134" i="46"/>
  <c r="DO134" i="46"/>
  <c r="DN134" i="46"/>
  <c r="AY134" i="46" s="1"/>
  <c r="DM134" i="46"/>
  <c r="DL134" i="46"/>
  <c r="DK134" i="46"/>
  <c r="AV134" i="46" s="1"/>
  <c r="DJ134" i="46"/>
  <c r="DI134" i="46"/>
  <c r="AT134" i="46" s="1"/>
  <c r="DH134" i="46"/>
  <c r="DG134" i="46"/>
  <c r="DF134" i="46"/>
  <c r="AQ134" i="46" s="1"/>
  <c r="DE134" i="46"/>
  <c r="AP134" i="46" s="1"/>
  <c r="DD134" i="46"/>
  <c r="DC134" i="46"/>
  <c r="DB134" i="46"/>
  <c r="AM134" i="46" s="1"/>
  <c r="DA134" i="46"/>
  <c r="CZ134" i="46"/>
  <c r="CY134" i="46"/>
  <c r="AJ134" i="46" s="1"/>
  <c r="CX134" i="46"/>
  <c r="AI134" i="46" s="1"/>
  <c r="CW134" i="46"/>
  <c r="AH134" i="46" s="1"/>
  <c r="CV134" i="46"/>
  <c r="AG134" i="46" s="1"/>
  <c r="CU134" i="46"/>
  <c r="AF134" i="46" s="1"/>
  <c r="CT134" i="46"/>
  <c r="CS134" i="46"/>
  <c r="AD134" i="46" s="1"/>
  <c r="CR134" i="46"/>
  <c r="CQ134" i="46"/>
  <c r="AB134" i="46" s="1"/>
  <c r="CP134" i="46"/>
  <c r="AA134" i="46" s="1"/>
  <c r="CO134" i="46"/>
  <c r="CN134" i="46"/>
  <c r="CM134" i="46"/>
  <c r="X134" i="46" s="1"/>
  <c r="CL134" i="46"/>
  <c r="CK134" i="46"/>
  <c r="CJ134" i="46"/>
  <c r="U134" i="46" s="1"/>
  <c r="CI134" i="46"/>
  <c r="T134" i="46" s="1"/>
  <c r="CH134" i="46"/>
  <c r="S134" i="46" s="1"/>
  <c r="CG134" i="46"/>
  <c r="R134" i="46" s="1"/>
  <c r="CF134" i="46"/>
  <c r="CE134" i="46"/>
  <c r="CD134" i="46"/>
  <c r="O134" i="46" s="1"/>
  <c r="CC134" i="46"/>
  <c r="N134" i="46" s="1"/>
  <c r="CB134" i="46"/>
  <c r="M134" i="46" s="1"/>
  <c r="CA134" i="46"/>
  <c r="BZ134" i="46"/>
  <c r="K134" i="46" s="1"/>
  <c r="BY134" i="46"/>
  <c r="BX134" i="46"/>
  <c r="BW134" i="46"/>
  <c r="H134" i="46" s="1"/>
  <c r="BV134" i="46"/>
  <c r="G134" i="46" s="1"/>
  <c r="BU134" i="46"/>
  <c r="F134" i="46" s="1"/>
  <c r="BT134" i="46"/>
  <c r="BS134" i="46"/>
  <c r="B134" i="46"/>
  <c r="B134" i="44" s="1"/>
  <c r="A134" i="46"/>
  <c r="A132" i="27" s="1"/>
  <c r="EF133" i="46"/>
  <c r="EE133" i="46"/>
  <c r="ED133" i="46"/>
  <c r="BO133" i="44" s="1"/>
  <c r="EC133" i="46"/>
  <c r="BN133" i="46" s="1"/>
  <c r="EB133" i="46"/>
  <c r="EA133" i="46"/>
  <c r="BL133" i="46" s="1"/>
  <c r="DZ133" i="46"/>
  <c r="DY133" i="46"/>
  <c r="DX133" i="46"/>
  <c r="BI133" i="46" s="1"/>
  <c r="DW133" i="46"/>
  <c r="DV133" i="46"/>
  <c r="BG133" i="46" s="1"/>
  <c r="DU133" i="46"/>
  <c r="DT133" i="46"/>
  <c r="DS133" i="46"/>
  <c r="BD133" i="46" s="1"/>
  <c r="DR133" i="46"/>
  <c r="DQ133" i="46"/>
  <c r="BB133" i="46" s="1"/>
  <c r="DP133" i="46"/>
  <c r="BA133" i="46" s="1"/>
  <c r="DO133" i="46"/>
  <c r="AZ133" i="46" s="1"/>
  <c r="DN133" i="46"/>
  <c r="AY133" i="46" s="1"/>
  <c r="DM133" i="46"/>
  <c r="AX133" i="46" s="1"/>
  <c r="DL133" i="46"/>
  <c r="AW133" i="46" s="1"/>
  <c r="DK133" i="46"/>
  <c r="AV133" i="46" s="1"/>
  <c r="DJ133" i="46"/>
  <c r="DI133" i="46"/>
  <c r="AT133" i="46" s="1"/>
  <c r="DH133" i="46"/>
  <c r="AS133" i="46" s="1"/>
  <c r="DG133" i="46"/>
  <c r="AR133" i="46" s="1"/>
  <c r="DF133" i="46"/>
  <c r="AQ133" i="46" s="1"/>
  <c r="DE133" i="46"/>
  <c r="DD133" i="46"/>
  <c r="DC133" i="46"/>
  <c r="AN133" i="46" s="1"/>
  <c r="DB133" i="46"/>
  <c r="DA133" i="46"/>
  <c r="AL133" i="46" s="1"/>
  <c r="CZ133" i="46"/>
  <c r="AK133" i="46" s="1"/>
  <c r="CY133" i="46"/>
  <c r="CX133" i="46"/>
  <c r="AI133" i="46" s="1"/>
  <c r="CW133" i="46"/>
  <c r="CV133" i="46"/>
  <c r="AG133" i="46" s="1"/>
  <c r="CU133" i="46"/>
  <c r="AF133" i="46" s="1"/>
  <c r="CT133" i="46"/>
  <c r="CS133" i="46"/>
  <c r="CR133" i="46"/>
  <c r="CQ133" i="46"/>
  <c r="CP133" i="46"/>
  <c r="AA133" i="46" s="1"/>
  <c r="CO133" i="46"/>
  <c r="Z133" i="46" s="1"/>
  <c r="CN133" i="46"/>
  <c r="CM133" i="46"/>
  <c r="X133" i="46" s="1"/>
  <c r="CL133" i="46"/>
  <c r="CK133" i="46"/>
  <c r="CJ133" i="46"/>
  <c r="CI133" i="46"/>
  <c r="CH133" i="46"/>
  <c r="CG133" i="46"/>
  <c r="R133" i="46" s="1"/>
  <c r="CF133" i="46"/>
  <c r="CE133" i="46"/>
  <c r="P133" i="46" s="1"/>
  <c r="CD133" i="46"/>
  <c r="CC133" i="46"/>
  <c r="CB133" i="46"/>
  <c r="CA133" i="46"/>
  <c r="BZ133" i="46"/>
  <c r="BY133" i="46"/>
  <c r="J133" i="46" s="1"/>
  <c r="BX133" i="46"/>
  <c r="BW133" i="46"/>
  <c r="H133" i="46" s="1"/>
  <c r="BV133" i="46"/>
  <c r="BU133" i="46"/>
  <c r="F133" i="46" s="1"/>
  <c r="BT133" i="46"/>
  <c r="BS133" i="46"/>
  <c r="BO133" i="46"/>
  <c r="B133" i="46"/>
  <c r="B133" i="44" s="1"/>
  <c r="A133" i="46"/>
  <c r="EF132" i="46"/>
  <c r="BQ132" i="46" s="1"/>
  <c r="EE132" i="46"/>
  <c r="ED132" i="46"/>
  <c r="BO132" i="44" s="1"/>
  <c r="EC132" i="46"/>
  <c r="BN132" i="44" s="1"/>
  <c r="EB132" i="46"/>
  <c r="BM132" i="44" s="1"/>
  <c r="EA132" i="46"/>
  <c r="BL132" i="44" s="1"/>
  <c r="DZ132" i="46"/>
  <c r="BK132" i="46" s="1"/>
  <c r="DY132" i="46"/>
  <c r="DX132" i="46"/>
  <c r="DW132" i="46"/>
  <c r="DV132" i="46"/>
  <c r="DU132" i="46"/>
  <c r="BF132" i="46" s="1"/>
  <c r="DT132" i="46"/>
  <c r="DS132" i="46"/>
  <c r="BD132" i="46" s="1"/>
  <c r="DR132" i="46"/>
  <c r="BC132" i="46" s="1"/>
  <c r="DQ132" i="46"/>
  <c r="DP132" i="46"/>
  <c r="BA132" i="46" s="1"/>
  <c r="DO132" i="46"/>
  <c r="DN132" i="46"/>
  <c r="AY132" i="46" s="1"/>
  <c r="DM132" i="46"/>
  <c r="DL132" i="46"/>
  <c r="DK132" i="46"/>
  <c r="DJ132" i="46"/>
  <c r="AU132" i="46" s="1"/>
  <c r="DI132" i="46"/>
  <c r="DH132" i="46"/>
  <c r="DG132" i="46"/>
  <c r="DF132" i="46"/>
  <c r="AQ132" i="46" s="1"/>
  <c r="DE132" i="46"/>
  <c r="DD132" i="46"/>
  <c r="DC132" i="46"/>
  <c r="AN132" i="46" s="1"/>
  <c r="DB132" i="46"/>
  <c r="DA132" i="46"/>
  <c r="CZ132" i="46"/>
  <c r="AK132" i="46" s="1"/>
  <c r="CY132" i="46"/>
  <c r="CX132" i="46"/>
  <c r="CW132" i="46"/>
  <c r="CV132" i="46"/>
  <c r="AG132" i="46" s="1"/>
  <c r="CU132" i="46"/>
  <c r="CT132" i="46"/>
  <c r="AE132" i="46" s="1"/>
  <c r="CS132" i="46"/>
  <c r="CR132" i="46"/>
  <c r="AC132" i="46" s="1"/>
  <c r="CQ132" i="46"/>
  <c r="AB132" i="46" s="1"/>
  <c r="CP132" i="46"/>
  <c r="CO132" i="46"/>
  <c r="CN132" i="46"/>
  <c r="Y132" i="46" s="1"/>
  <c r="CM132" i="46"/>
  <c r="X132" i="46" s="1"/>
  <c r="CL132" i="46"/>
  <c r="CK132" i="46"/>
  <c r="CJ132" i="46"/>
  <c r="U132" i="46" s="1"/>
  <c r="CI132" i="46"/>
  <c r="CH132" i="46"/>
  <c r="CG132" i="46"/>
  <c r="CF132" i="46"/>
  <c r="Q132" i="46" s="1"/>
  <c r="CE132" i="46"/>
  <c r="P132" i="46" s="1"/>
  <c r="CD132" i="46"/>
  <c r="CC132" i="46"/>
  <c r="CB132" i="46"/>
  <c r="M132" i="46" s="1"/>
  <c r="CA132" i="46"/>
  <c r="BZ132" i="46"/>
  <c r="K132" i="46" s="1"/>
  <c r="BY132" i="46"/>
  <c r="J132" i="46" s="1"/>
  <c r="BX132" i="46"/>
  <c r="BW132" i="46"/>
  <c r="H132" i="46" s="1"/>
  <c r="BV132" i="46"/>
  <c r="G132" i="46" s="1"/>
  <c r="BU132" i="46"/>
  <c r="BT132" i="46"/>
  <c r="E132" i="46" s="1"/>
  <c r="BS132" i="46"/>
  <c r="BO132" i="46"/>
  <c r="BN132" i="46"/>
  <c r="BM132" i="46"/>
  <c r="BL132" i="46"/>
  <c r="B132" i="46"/>
  <c r="B132" i="44" s="1"/>
  <c r="A132" i="46"/>
  <c r="A130" i="27" s="1"/>
  <c r="EF131" i="46"/>
  <c r="BQ131" i="46" s="1"/>
  <c r="EE131" i="46"/>
  <c r="ED131" i="46"/>
  <c r="EC131" i="46"/>
  <c r="BN131" i="46" s="1"/>
  <c r="EB131" i="46"/>
  <c r="EA131" i="46"/>
  <c r="DZ131" i="46"/>
  <c r="BK131" i="46" s="1"/>
  <c r="DY131" i="46"/>
  <c r="DX131" i="46"/>
  <c r="BI131" i="46" s="1"/>
  <c r="DW131" i="46"/>
  <c r="DV131" i="46"/>
  <c r="BG131" i="46" s="1"/>
  <c r="DU131" i="46"/>
  <c r="BF131" i="46" s="1"/>
  <c r="DT131" i="46"/>
  <c r="BE131" i="46" s="1"/>
  <c r="DS131" i="46"/>
  <c r="DR131" i="46"/>
  <c r="BC131" i="46" s="1"/>
  <c r="DQ131" i="46"/>
  <c r="DP131" i="46"/>
  <c r="BA131" i="46" s="1"/>
  <c r="DO131" i="46"/>
  <c r="DN131" i="46"/>
  <c r="DM131" i="46"/>
  <c r="AX131" i="46" s="1"/>
  <c r="DL131" i="46"/>
  <c r="AW131" i="46" s="1"/>
  <c r="DK131" i="46"/>
  <c r="AV131" i="46" s="1"/>
  <c r="DJ131" i="46"/>
  <c r="DI131" i="46"/>
  <c r="DH131" i="46"/>
  <c r="DG131" i="46"/>
  <c r="DF131" i="46"/>
  <c r="DE131" i="46"/>
  <c r="AP131" i="46" s="1"/>
  <c r="DD131" i="46"/>
  <c r="DC131" i="46"/>
  <c r="DB131" i="46"/>
  <c r="AM131" i="46" s="1"/>
  <c r="DA131" i="46"/>
  <c r="AL131" i="46" s="1"/>
  <c r="CZ131" i="46"/>
  <c r="CY131" i="46"/>
  <c r="CX131" i="46"/>
  <c r="CW131" i="46"/>
  <c r="AH131" i="46" s="1"/>
  <c r="CV131" i="46"/>
  <c r="CU131" i="46"/>
  <c r="AF131" i="46" s="1"/>
  <c r="CT131" i="46"/>
  <c r="CS131" i="46"/>
  <c r="CR131" i="46"/>
  <c r="AC131" i="46" s="1"/>
  <c r="CQ131" i="46"/>
  <c r="CP131" i="46"/>
  <c r="AA131" i="46" s="1"/>
  <c r="CO131" i="46"/>
  <c r="Z131" i="46" s="1"/>
  <c r="CN131" i="46"/>
  <c r="CM131" i="46"/>
  <c r="X131" i="46" s="1"/>
  <c r="CL131" i="46"/>
  <c r="W131" i="46" s="1"/>
  <c r="CK131" i="46"/>
  <c r="CJ131" i="46"/>
  <c r="CI131" i="46"/>
  <c r="T131" i="46" s="1"/>
  <c r="CH131" i="46"/>
  <c r="S131" i="46" s="1"/>
  <c r="CG131" i="46"/>
  <c r="R131" i="46" s="1"/>
  <c r="CF131" i="46"/>
  <c r="Q131" i="46" s="1"/>
  <c r="CE131" i="46"/>
  <c r="P131" i="46" s="1"/>
  <c r="CD131" i="46"/>
  <c r="O131" i="46" s="1"/>
  <c r="CC131" i="46"/>
  <c r="CB131" i="46"/>
  <c r="M131" i="46" s="1"/>
  <c r="CA131" i="46"/>
  <c r="BZ131" i="46"/>
  <c r="K131" i="46" s="1"/>
  <c r="BY131" i="46"/>
  <c r="J131" i="46" s="1"/>
  <c r="BX131" i="46"/>
  <c r="I131" i="46" s="1"/>
  <c r="BW131" i="46"/>
  <c r="H131" i="46" s="1"/>
  <c r="BV131" i="46"/>
  <c r="BU131" i="46"/>
  <c r="BT131" i="46"/>
  <c r="E131" i="46" s="1"/>
  <c r="BS131" i="46"/>
  <c r="B131" i="46"/>
  <c r="B131" i="44" s="1"/>
  <c r="A131" i="46"/>
  <c r="A129" i="27" s="1"/>
  <c r="EF130" i="46"/>
  <c r="BQ130" i="46" s="1"/>
  <c r="EE130" i="46"/>
  <c r="BP130" i="46" s="1"/>
  <c r="ED130" i="46"/>
  <c r="EC130" i="46"/>
  <c r="EB130" i="46"/>
  <c r="BM130" i="46" s="1"/>
  <c r="EA130" i="46"/>
  <c r="DZ130" i="46"/>
  <c r="BK130" i="46" s="1"/>
  <c r="DY130" i="46"/>
  <c r="BJ130" i="46" s="1"/>
  <c r="DX130" i="46"/>
  <c r="DW130" i="46"/>
  <c r="DV130" i="46"/>
  <c r="BG130" i="46" s="1"/>
  <c r="DU130" i="46"/>
  <c r="DT130" i="46"/>
  <c r="BE130" i="46" s="1"/>
  <c r="DS130" i="46"/>
  <c r="DR130" i="46"/>
  <c r="BC130" i="46" s="1"/>
  <c r="DQ130" i="46"/>
  <c r="BB130" i="46" s="1"/>
  <c r="DP130" i="46"/>
  <c r="DO130" i="46"/>
  <c r="AZ130" i="46" s="1"/>
  <c r="DN130" i="46"/>
  <c r="DM130" i="46"/>
  <c r="DL130" i="46"/>
  <c r="DK130" i="46"/>
  <c r="DJ130" i="46"/>
  <c r="DI130" i="46"/>
  <c r="AT130" i="46" s="1"/>
  <c r="DH130" i="46"/>
  <c r="DG130" i="46"/>
  <c r="DF130" i="46"/>
  <c r="DE130" i="46"/>
  <c r="DD130" i="46"/>
  <c r="AO130" i="46" s="1"/>
  <c r="DC130" i="46"/>
  <c r="DB130" i="46"/>
  <c r="AM130" i="46" s="1"/>
  <c r="DA130" i="46"/>
  <c r="CZ130" i="46"/>
  <c r="CY130" i="46"/>
  <c r="AJ130" i="46" s="1"/>
  <c r="CX130" i="46"/>
  <c r="AI130" i="46" s="1"/>
  <c r="CW130" i="46"/>
  <c r="CV130" i="46"/>
  <c r="AG130" i="46" s="1"/>
  <c r="CU130" i="46"/>
  <c r="CT130" i="46"/>
  <c r="CS130" i="46"/>
  <c r="AD130" i="46" s="1"/>
  <c r="CR130" i="46"/>
  <c r="CQ130" i="46"/>
  <c r="CP130" i="46"/>
  <c r="CO130" i="46"/>
  <c r="CN130" i="46"/>
  <c r="Y130" i="46" s="1"/>
  <c r="CM130" i="46"/>
  <c r="CL130" i="46"/>
  <c r="CK130" i="46"/>
  <c r="CJ130" i="46"/>
  <c r="U130" i="46" s="1"/>
  <c r="CI130" i="46"/>
  <c r="CH130" i="46"/>
  <c r="CG130" i="46"/>
  <c r="CF130" i="46"/>
  <c r="Q130" i="46" s="1"/>
  <c r="CE130" i="46"/>
  <c r="CD130" i="46"/>
  <c r="O130" i="46" s="1"/>
  <c r="CC130" i="46"/>
  <c r="CB130" i="46"/>
  <c r="CA130" i="46"/>
  <c r="BZ130" i="46"/>
  <c r="K130" i="46" s="1"/>
  <c r="BY130" i="46"/>
  <c r="BX130" i="46"/>
  <c r="I130" i="46" s="1"/>
  <c r="BW130" i="46"/>
  <c r="H130" i="46" s="1"/>
  <c r="BV130" i="46"/>
  <c r="G130" i="46" s="1"/>
  <c r="BU130" i="46"/>
  <c r="BT130" i="46"/>
  <c r="BS130" i="46"/>
  <c r="B130" i="46"/>
  <c r="B130" i="44" s="1"/>
  <c r="A130" i="46"/>
  <c r="EF129" i="46"/>
  <c r="EE129" i="46"/>
  <c r="ED129" i="46"/>
  <c r="EC129" i="46"/>
  <c r="EB129" i="46"/>
  <c r="EA129" i="46"/>
  <c r="DZ129" i="46"/>
  <c r="BK129" i="46" s="1"/>
  <c r="DY129" i="46"/>
  <c r="DX129" i="46"/>
  <c r="DW129" i="46"/>
  <c r="DV129" i="46"/>
  <c r="BG129" i="46" s="1"/>
  <c r="DU129" i="46"/>
  <c r="DT129" i="46"/>
  <c r="BE129" i="46" s="1"/>
  <c r="DS129" i="46"/>
  <c r="BD129" i="46" s="1"/>
  <c r="DR129" i="46"/>
  <c r="DQ129" i="46"/>
  <c r="BB129" i="46" s="1"/>
  <c r="DP129" i="46"/>
  <c r="BA129" i="46" s="1"/>
  <c r="DO129" i="46"/>
  <c r="DN129" i="46"/>
  <c r="DM129" i="46"/>
  <c r="DL129" i="46"/>
  <c r="DK129" i="46"/>
  <c r="DJ129" i="46"/>
  <c r="AU129" i="46" s="1"/>
  <c r="DI129" i="46"/>
  <c r="DH129" i="46"/>
  <c r="AS129" i="46" s="1"/>
  <c r="DG129" i="46"/>
  <c r="AR129" i="46" s="1"/>
  <c r="DF129" i="46"/>
  <c r="AQ129" i="46" s="1"/>
  <c r="DE129" i="46"/>
  <c r="DD129" i="46"/>
  <c r="DC129" i="46"/>
  <c r="DB129" i="46"/>
  <c r="AM129" i="46" s="1"/>
  <c r="DA129" i="46"/>
  <c r="CZ129" i="46"/>
  <c r="CY129" i="46"/>
  <c r="CX129" i="46"/>
  <c r="CW129" i="46"/>
  <c r="CV129" i="46"/>
  <c r="AG129" i="46" s="1"/>
  <c r="CU129" i="46"/>
  <c r="AF129" i="46" s="1"/>
  <c r="CT129" i="46"/>
  <c r="AE129" i="46" s="1"/>
  <c r="CS129" i="46"/>
  <c r="CR129" i="46"/>
  <c r="AC129" i="46" s="1"/>
  <c r="CQ129" i="46"/>
  <c r="CP129" i="46"/>
  <c r="AA129" i="46" s="1"/>
  <c r="CO129" i="46"/>
  <c r="CN129" i="46"/>
  <c r="CM129" i="46"/>
  <c r="CL129" i="46"/>
  <c r="W129" i="46" s="1"/>
  <c r="CK129" i="46"/>
  <c r="V129" i="46" s="1"/>
  <c r="CJ129" i="46"/>
  <c r="U129" i="46" s="1"/>
  <c r="CI129" i="46"/>
  <c r="CH129" i="46"/>
  <c r="S129" i="46" s="1"/>
  <c r="CG129" i="46"/>
  <c r="CF129" i="46"/>
  <c r="CE129" i="46"/>
  <c r="P129" i="46" s="1"/>
  <c r="CD129" i="46"/>
  <c r="O129" i="46" s="1"/>
  <c r="CC129" i="46"/>
  <c r="CB129" i="46"/>
  <c r="CA129" i="46"/>
  <c r="BZ129" i="46"/>
  <c r="K129" i="46" s="1"/>
  <c r="BY129" i="46"/>
  <c r="BX129" i="46"/>
  <c r="BW129" i="46"/>
  <c r="BV129" i="46"/>
  <c r="BU129" i="46"/>
  <c r="F129" i="46" s="1"/>
  <c r="BT129" i="46"/>
  <c r="BS129" i="46"/>
  <c r="B129" i="46"/>
  <c r="B129" i="44" s="1"/>
  <c r="A129" i="46"/>
  <c r="EF128" i="46"/>
  <c r="BQ128" i="46" s="1"/>
  <c r="EE128" i="46"/>
  <c r="BP128" i="46" s="1"/>
  <c r="ED128" i="46"/>
  <c r="BO128" i="44" s="1"/>
  <c r="EC128" i="46"/>
  <c r="BN128" i="44" s="1"/>
  <c r="EB128" i="46"/>
  <c r="BM128" i="44" s="1"/>
  <c r="EA128" i="46"/>
  <c r="BL128" i="44" s="1"/>
  <c r="DZ128" i="46"/>
  <c r="BK128" i="44" s="1"/>
  <c r="DY128" i="46"/>
  <c r="BJ128" i="44" s="1"/>
  <c r="DX128" i="46"/>
  <c r="DW128" i="46"/>
  <c r="BH128" i="46" s="1"/>
  <c r="DV128" i="46"/>
  <c r="BG128" i="46" s="1"/>
  <c r="DU128" i="46"/>
  <c r="BF128" i="46" s="1"/>
  <c r="DT128" i="46"/>
  <c r="BE128" i="46" s="1"/>
  <c r="DS128" i="46"/>
  <c r="DR128" i="46"/>
  <c r="BC128" i="46" s="1"/>
  <c r="DQ128" i="46"/>
  <c r="BB128" i="46" s="1"/>
  <c r="DP128" i="46"/>
  <c r="BA128" i="46" s="1"/>
  <c r="DO128" i="46"/>
  <c r="AZ128" i="46" s="1"/>
  <c r="DN128" i="46"/>
  <c r="AY128" i="46" s="1"/>
  <c r="DM128" i="46"/>
  <c r="AX128" i="46" s="1"/>
  <c r="DL128" i="46"/>
  <c r="AW128" i="46" s="1"/>
  <c r="DK128" i="46"/>
  <c r="DJ128" i="46"/>
  <c r="AU128" i="46" s="1"/>
  <c r="DI128" i="46"/>
  <c r="DH128" i="46"/>
  <c r="DG128" i="46"/>
  <c r="AR128" i="46" s="1"/>
  <c r="DF128" i="46"/>
  <c r="AQ128" i="46" s="1"/>
  <c r="DE128" i="46"/>
  <c r="AP128" i="46" s="1"/>
  <c r="DD128" i="46"/>
  <c r="DC128" i="46"/>
  <c r="DB128" i="46"/>
  <c r="DA128" i="46"/>
  <c r="AL128" i="46" s="1"/>
  <c r="CZ128" i="46"/>
  <c r="CY128" i="46"/>
  <c r="AJ128" i="46" s="1"/>
  <c r="CX128" i="46"/>
  <c r="CW128" i="46"/>
  <c r="AH128" i="46" s="1"/>
  <c r="CV128" i="46"/>
  <c r="AG128" i="46" s="1"/>
  <c r="CU128" i="46"/>
  <c r="CT128" i="46"/>
  <c r="AE128" i="46" s="1"/>
  <c r="CS128" i="46"/>
  <c r="CR128" i="46"/>
  <c r="AC128" i="46" s="1"/>
  <c r="CQ128" i="46"/>
  <c r="CP128" i="46"/>
  <c r="CO128" i="46"/>
  <c r="Z128" i="46" s="1"/>
  <c r="CN128" i="46"/>
  <c r="Y128" i="46" s="1"/>
  <c r="CM128" i="46"/>
  <c r="X128" i="46" s="1"/>
  <c r="CL128" i="46"/>
  <c r="CK128" i="46"/>
  <c r="CJ128" i="46"/>
  <c r="CI128" i="46"/>
  <c r="T128" i="46" s="1"/>
  <c r="CH128" i="46"/>
  <c r="S128" i="46" s="1"/>
  <c r="CG128" i="46"/>
  <c r="R128" i="46" s="1"/>
  <c r="CF128" i="46"/>
  <c r="Q128" i="46" s="1"/>
  <c r="CE128" i="46"/>
  <c r="P128" i="46" s="1"/>
  <c r="CD128" i="46"/>
  <c r="CC128" i="46"/>
  <c r="CB128" i="46"/>
  <c r="CA128" i="46"/>
  <c r="BZ128" i="46"/>
  <c r="K128" i="46" s="1"/>
  <c r="BY128" i="46"/>
  <c r="J128" i="46" s="1"/>
  <c r="BX128" i="46"/>
  <c r="I128" i="46" s="1"/>
  <c r="BW128" i="46"/>
  <c r="H128" i="46" s="1"/>
  <c r="BV128" i="46"/>
  <c r="BU128" i="46"/>
  <c r="BT128" i="46"/>
  <c r="E128" i="46" s="1"/>
  <c r="BS128" i="46"/>
  <c r="D128" i="46" s="1"/>
  <c r="BO128" i="46"/>
  <c r="BN128" i="46"/>
  <c r="BM128" i="46"/>
  <c r="BL128" i="46"/>
  <c r="BK128" i="46"/>
  <c r="BJ128" i="46"/>
  <c r="B128" i="46"/>
  <c r="B128" i="44" s="1"/>
  <c r="A128" i="46"/>
  <c r="A126" i="27" s="1"/>
  <c r="EF127" i="46"/>
  <c r="EE127" i="46"/>
  <c r="ED127" i="46"/>
  <c r="EC127" i="46"/>
  <c r="BN127" i="46" s="1"/>
  <c r="EB127" i="46"/>
  <c r="BM127" i="46" s="1"/>
  <c r="EA127" i="46"/>
  <c r="DZ127" i="46"/>
  <c r="DY127" i="46"/>
  <c r="BJ127" i="46" s="1"/>
  <c r="DX127" i="46"/>
  <c r="DW127" i="46"/>
  <c r="DV127" i="46"/>
  <c r="DU127" i="46"/>
  <c r="DT127" i="46"/>
  <c r="BE127" i="46" s="1"/>
  <c r="DS127" i="46"/>
  <c r="DR127" i="46"/>
  <c r="DQ127" i="46"/>
  <c r="BB127" i="46" s="1"/>
  <c r="DP127" i="46"/>
  <c r="DO127" i="46"/>
  <c r="DN127" i="46"/>
  <c r="AY127" i="46" s="1"/>
  <c r="DM127" i="46"/>
  <c r="DL127" i="46"/>
  <c r="DK127" i="46"/>
  <c r="DJ127" i="46"/>
  <c r="AU127" i="46" s="1"/>
  <c r="DI127" i="46"/>
  <c r="DH127" i="46"/>
  <c r="AS127" i="46" s="1"/>
  <c r="DG127" i="46"/>
  <c r="AR127" i="46" s="1"/>
  <c r="DF127" i="46"/>
  <c r="AQ127" i="46" s="1"/>
  <c r="DE127" i="46"/>
  <c r="DD127" i="46"/>
  <c r="DC127" i="46"/>
  <c r="DB127" i="46"/>
  <c r="AM127" i="46" s="1"/>
  <c r="DA127" i="46"/>
  <c r="AL127" i="46" s="1"/>
  <c r="CZ127" i="46"/>
  <c r="AK127" i="46" s="1"/>
  <c r="CY127" i="46"/>
  <c r="CX127" i="46"/>
  <c r="CW127" i="46"/>
  <c r="CV127" i="46"/>
  <c r="CU127" i="46"/>
  <c r="CT127" i="46"/>
  <c r="CS127" i="46"/>
  <c r="AD127" i="46" s="1"/>
  <c r="CR127" i="46"/>
  <c r="AC127" i="46" s="1"/>
  <c r="CQ127" i="46"/>
  <c r="CP127" i="46"/>
  <c r="AA127" i="46" s="1"/>
  <c r="CO127" i="46"/>
  <c r="CN127" i="46"/>
  <c r="CM127" i="46"/>
  <c r="CL127" i="46"/>
  <c r="W127" i="46" s="1"/>
  <c r="CK127" i="46"/>
  <c r="V127" i="46" s="1"/>
  <c r="CJ127" i="46"/>
  <c r="CI127" i="46"/>
  <c r="T127" i="46" s="1"/>
  <c r="CH127" i="46"/>
  <c r="S127" i="46" s="1"/>
  <c r="CG127" i="46"/>
  <c r="CF127" i="46"/>
  <c r="CE127" i="46"/>
  <c r="CD127" i="46"/>
  <c r="O127" i="46" s="1"/>
  <c r="CC127" i="46"/>
  <c r="N127" i="46" s="1"/>
  <c r="CB127" i="46"/>
  <c r="M127" i="46" s="1"/>
  <c r="CA127" i="46"/>
  <c r="L127" i="46" s="1"/>
  <c r="BZ127" i="46"/>
  <c r="BY127" i="46"/>
  <c r="BX127" i="46"/>
  <c r="I127" i="46" s="1"/>
  <c r="BW127" i="46"/>
  <c r="BV127" i="46"/>
  <c r="G127" i="46" s="1"/>
  <c r="BU127" i="46"/>
  <c r="F127" i="46" s="1"/>
  <c r="BT127" i="46"/>
  <c r="BS127" i="46"/>
  <c r="D127" i="46" s="1"/>
  <c r="B127" i="46"/>
  <c r="B127" i="44" s="1"/>
  <c r="A127" i="46"/>
  <c r="A125" i="27" s="1"/>
  <c r="EF126" i="46"/>
  <c r="EE126" i="46"/>
  <c r="ED126" i="46"/>
  <c r="EC126" i="46"/>
  <c r="BN126" i="46" s="1"/>
  <c r="EB126" i="46"/>
  <c r="BM126" i="46" s="1"/>
  <c r="EA126" i="46"/>
  <c r="DZ126" i="46"/>
  <c r="BK126" i="46" s="1"/>
  <c r="DY126" i="46"/>
  <c r="DX126" i="46"/>
  <c r="BI126" i="46" s="1"/>
  <c r="DW126" i="46"/>
  <c r="DV126" i="46"/>
  <c r="BG126" i="46" s="1"/>
  <c r="DU126" i="46"/>
  <c r="BF126" i="46" s="1"/>
  <c r="DT126" i="46"/>
  <c r="BE126" i="46" s="1"/>
  <c r="DS126" i="46"/>
  <c r="BD126" i="46" s="1"/>
  <c r="DR126" i="46"/>
  <c r="BC126" i="46" s="1"/>
  <c r="DQ126" i="46"/>
  <c r="DP126" i="46"/>
  <c r="DO126" i="46"/>
  <c r="DN126" i="46"/>
  <c r="DM126" i="46"/>
  <c r="DL126" i="46"/>
  <c r="AW126" i="46" s="1"/>
  <c r="DK126" i="46"/>
  <c r="AV126" i="46" s="1"/>
  <c r="DJ126" i="46"/>
  <c r="AU126" i="46" s="1"/>
  <c r="DI126" i="46"/>
  <c r="DH126" i="46"/>
  <c r="AS126" i="46" s="1"/>
  <c r="DG126" i="46"/>
  <c r="DF126" i="46"/>
  <c r="AQ126" i="46" s="1"/>
  <c r="DE126" i="46"/>
  <c r="AP126" i="46" s="1"/>
  <c r="DD126" i="46"/>
  <c r="DC126" i="46"/>
  <c r="DB126" i="46"/>
  <c r="AM126" i="46" s="1"/>
  <c r="DA126" i="46"/>
  <c r="CZ126" i="46"/>
  <c r="CY126" i="46"/>
  <c r="CX126" i="46"/>
  <c r="AI126" i="46" s="1"/>
  <c r="CW126" i="46"/>
  <c r="CV126" i="46"/>
  <c r="AG126" i="46" s="1"/>
  <c r="CU126" i="46"/>
  <c r="CT126" i="46"/>
  <c r="CS126" i="46"/>
  <c r="CR126" i="46"/>
  <c r="CQ126" i="46"/>
  <c r="CP126" i="46"/>
  <c r="CO126" i="46"/>
  <c r="CN126" i="46"/>
  <c r="CM126" i="46"/>
  <c r="CL126" i="46"/>
  <c r="W126" i="46" s="1"/>
  <c r="CK126" i="46"/>
  <c r="CJ126" i="46"/>
  <c r="U126" i="46" s="1"/>
  <c r="CI126" i="46"/>
  <c r="CH126" i="46"/>
  <c r="S126" i="46" s="1"/>
  <c r="CG126" i="46"/>
  <c r="CF126" i="46"/>
  <c r="Q126" i="46" s="1"/>
  <c r="CE126" i="46"/>
  <c r="CD126" i="46"/>
  <c r="CC126" i="46"/>
  <c r="CB126" i="46"/>
  <c r="CA126" i="46"/>
  <c r="BZ126" i="46"/>
  <c r="K126" i="46" s="1"/>
  <c r="BY126" i="46"/>
  <c r="BX126" i="46"/>
  <c r="I126" i="46" s="1"/>
  <c r="BW126" i="46"/>
  <c r="BV126" i="46"/>
  <c r="G126" i="46" s="1"/>
  <c r="BU126" i="46"/>
  <c r="BT126" i="46"/>
  <c r="BS126" i="46"/>
  <c r="B126" i="46"/>
  <c r="B126" i="44" s="1"/>
  <c r="A126" i="46"/>
  <c r="A124" i="27" s="1"/>
  <c r="EF125" i="46"/>
  <c r="BQ125" i="46" s="1"/>
  <c r="EE125" i="46"/>
  <c r="ED125" i="46"/>
  <c r="BO125" i="46" s="1"/>
  <c r="EC125" i="46"/>
  <c r="EB125" i="46"/>
  <c r="EA125" i="46"/>
  <c r="BL125" i="46" s="1"/>
  <c r="DZ125" i="46"/>
  <c r="DY125" i="46"/>
  <c r="BJ125" i="46" s="1"/>
  <c r="DX125" i="46"/>
  <c r="BI125" i="46" s="1"/>
  <c r="DW125" i="46"/>
  <c r="DV125" i="46"/>
  <c r="BG125" i="46" s="1"/>
  <c r="DU125" i="46"/>
  <c r="BF125" i="46" s="1"/>
  <c r="DT125" i="46"/>
  <c r="DS125" i="46"/>
  <c r="DR125" i="46"/>
  <c r="DQ125" i="46"/>
  <c r="BB125" i="46" s="1"/>
  <c r="DP125" i="46"/>
  <c r="BA125" i="46" s="1"/>
  <c r="DO125" i="46"/>
  <c r="DN125" i="46"/>
  <c r="AY125" i="46" s="1"/>
  <c r="DM125" i="46"/>
  <c r="DL125" i="46"/>
  <c r="DK125" i="46"/>
  <c r="AV125" i="46" s="1"/>
  <c r="DJ125" i="46"/>
  <c r="DI125" i="46"/>
  <c r="AT125" i="46" s="1"/>
  <c r="DH125" i="46"/>
  <c r="AS125" i="46" s="1"/>
  <c r="DG125" i="46"/>
  <c r="DF125" i="46"/>
  <c r="AQ125" i="46" s="1"/>
  <c r="DE125" i="46"/>
  <c r="DD125" i="46"/>
  <c r="DC125" i="46"/>
  <c r="DB125" i="46"/>
  <c r="AM125" i="46" s="1"/>
  <c r="DA125" i="46"/>
  <c r="CZ125" i="46"/>
  <c r="CY125" i="46"/>
  <c r="CX125" i="46"/>
  <c r="AI125" i="46" s="1"/>
  <c r="CW125" i="46"/>
  <c r="AH125" i="46" s="1"/>
  <c r="CV125" i="46"/>
  <c r="AG125" i="46" s="1"/>
  <c r="CU125" i="46"/>
  <c r="AF125" i="46" s="1"/>
  <c r="CT125" i="46"/>
  <c r="CS125" i="46"/>
  <c r="CR125" i="46"/>
  <c r="CQ125" i="46"/>
  <c r="CP125" i="46"/>
  <c r="AA125" i="46" s="1"/>
  <c r="CO125" i="46"/>
  <c r="CN125" i="46"/>
  <c r="Y125" i="46" s="1"/>
  <c r="CM125" i="46"/>
  <c r="X125" i="46" s="1"/>
  <c r="CL125" i="46"/>
  <c r="W125" i="46" s="1"/>
  <c r="CK125" i="46"/>
  <c r="CJ125" i="46"/>
  <c r="U125" i="46" s="1"/>
  <c r="CI125" i="46"/>
  <c r="CH125" i="46"/>
  <c r="S125" i="46" s="1"/>
  <c r="CG125" i="46"/>
  <c r="CF125" i="46"/>
  <c r="CE125" i="46"/>
  <c r="CD125" i="46"/>
  <c r="CC125" i="46"/>
  <c r="N125" i="46" s="1"/>
  <c r="CB125" i="46"/>
  <c r="M125" i="46" s="1"/>
  <c r="CA125" i="46"/>
  <c r="BZ125" i="46"/>
  <c r="K125" i="46" s="1"/>
  <c r="BY125" i="46"/>
  <c r="BX125" i="46"/>
  <c r="BW125" i="46"/>
  <c r="H125" i="46" s="1"/>
  <c r="BV125" i="46"/>
  <c r="G125" i="46" s="1"/>
  <c r="BU125" i="46"/>
  <c r="BT125" i="46"/>
  <c r="E125" i="46" s="1"/>
  <c r="BS125" i="46"/>
  <c r="B125" i="46"/>
  <c r="B125" i="44" s="1"/>
  <c r="A125" i="46"/>
  <c r="C125" i="46" s="1"/>
  <c r="C125" i="44" s="1"/>
  <c r="EF124" i="46"/>
  <c r="EE124" i="46"/>
  <c r="ED124" i="46"/>
  <c r="EC124" i="46"/>
  <c r="EB124" i="46"/>
  <c r="EA124" i="46"/>
  <c r="BL124" i="46" s="1"/>
  <c r="DZ124" i="46"/>
  <c r="BK124" i="46" s="1"/>
  <c r="DY124" i="46"/>
  <c r="BJ124" i="46" s="1"/>
  <c r="DX124" i="46"/>
  <c r="BI124" i="46" s="1"/>
  <c r="DW124" i="46"/>
  <c r="DV124" i="46"/>
  <c r="DU124" i="46"/>
  <c r="BF124" i="46" s="1"/>
  <c r="DT124" i="46"/>
  <c r="DS124" i="46"/>
  <c r="DR124" i="46"/>
  <c r="DQ124" i="46"/>
  <c r="DP124" i="46"/>
  <c r="BA124" i="46" s="1"/>
  <c r="DO124" i="46"/>
  <c r="DN124" i="46"/>
  <c r="DM124" i="46"/>
  <c r="AX124" i="46" s="1"/>
  <c r="DL124" i="46"/>
  <c r="DK124" i="46"/>
  <c r="AV124" i="46" s="1"/>
  <c r="DJ124" i="46"/>
  <c r="AU124" i="46" s="1"/>
  <c r="DI124" i="46"/>
  <c r="AT124" i="46" s="1"/>
  <c r="DH124" i="46"/>
  <c r="AS124" i="46" s="1"/>
  <c r="DG124" i="46"/>
  <c r="DF124" i="46"/>
  <c r="DE124" i="46"/>
  <c r="DD124" i="46"/>
  <c r="AO124" i="46" s="1"/>
  <c r="DC124" i="46"/>
  <c r="DB124" i="46"/>
  <c r="AM124" i="46" s="1"/>
  <c r="DA124" i="46"/>
  <c r="AL124" i="46" s="1"/>
  <c r="CZ124" i="46"/>
  <c r="AK124" i="46" s="1"/>
  <c r="CY124" i="46"/>
  <c r="CX124" i="46"/>
  <c r="CW124" i="46"/>
  <c r="AH124" i="46" s="1"/>
  <c r="CV124" i="46"/>
  <c r="AG124" i="46" s="1"/>
  <c r="CU124" i="46"/>
  <c r="AF124" i="46" s="1"/>
  <c r="CT124" i="46"/>
  <c r="AE124" i="46" s="1"/>
  <c r="CS124" i="46"/>
  <c r="AD124" i="46" s="1"/>
  <c r="CR124" i="46"/>
  <c r="AC124" i="46" s="1"/>
  <c r="CQ124" i="46"/>
  <c r="CP124" i="46"/>
  <c r="CO124" i="46"/>
  <c r="CN124" i="46"/>
  <c r="Y124" i="46" s="1"/>
  <c r="CM124" i="46"/>
  <c r="X124" i="46" s="1"/>
  <c r="CL124" i="46"/>
  <c r="CK124" i="46"/>
  <c r="V124" i="46" s="1"/>
  <c r="CJ124" i="46"/>
  <c r="U124" i="46" s="1"/>
  <c r="CI124" i="46"/>
  <c r="CH124" i="46"/>
  <c r="S124" i="46" s="1"/>
  <c r="CG124" i="46"/>
  <c r="R124" i="46" s="1"/>
  <c r="CF124" i="46"/>
  <c r="CE124" i="46"/>
  <c r="CD124" i="46"/>
  <c r="O124" i="46" s="1"/>
  <c r="CC124" i="46"/>
  <c r="CB124" i="46"/>
  <c r="CA124" i="46"/>
  <c r="BZ124" i="46"/>
  <c r="BY124" i="46"/>
  <c r="J124" i="46" s="1"/>
  <c r="BX124" i="46"/>
  <c r="I124" i="46" s="1"/>
  <c r="BW124" i="46"/>
  <c r="H124" i="46" s="1"/>
  <c r="BV124" i="46"/>
  <c r="BU124" i="46"/>
  <c r="BT124" i="46"/>
  <c r="E124" i="46" s="1"/>
  <c r="BS124" i="46"/>
  <c r="B124" i="46"/>
  <c r="B124" i="44" s="1"/>
  <c r="A124" i="46"/>
  <c r="C124" i="46" s="1"/>
  <c r="C124" i="44" s="1"/>
  <c r="EF123" i="46"/>
  <c r="EE123" i="46"/>
  <c r="ED123" i="46"/>
  <c r="BO123" i="44" s="1"/>
  <c r="EC123" i="46"/>
  <c r="BN123" i="44" s="1"/>
  <c r="EB123" i="46"/>
  <c r="BM123" i="44" s="1"/>
  <c r="EA123" i="46"/>
  <c r="DZ123" i="46"/>
  <c r="DY123" i="46"/>
  <c r="BJ123" i="46" s="1"/>
  <c r="DX123" i="46"/>
  <c r="DW123" i="46"/>
  <c r="DV123" i="46"/>
  <c r="BG123" i="46" s="1"/>
  <c r="DU123" i="46"/>
  <c r="DT123" i="46"/>
  <c r="DS123" i="46"/>
  <c r="DR123" i="46"/>
  <c r="BC123" i="46" s="1"/>
  <c r="DQ123" i="46"/>
  <c r="DP123" i="46"/>
  <c r="BA123" i="46" s="1"/>
  <c r="DO123" i="46"/>
  <c r="AZ123" i="46" s="1"/>
  <c r="DN123" i="46"/>
  <c r="DM123" i="46"/>
  <c r="DL123" i="46"/>
  <c r="DK123" i="46"/>
  <c r="DJ123" i="46"/>
  <c r="DI123" i="46"/>
  <c r="AT123" i="46" s="1"/>
  <c r="DH123" i="46"/>
  <c r="AS123" i="46" s="1"/>
  <c r="DG123" i="46"/>
  <c r="DF123" i="46"/>
  <c r="DE123" i="46"/>
  <c r="DD123" i="46"/>
  <c r="DC123" i="46"/>
  <c r="DB123" i="46"/>
  <c r="AM123" i="46" s="1"/>
  <c r="DA123" i="46"/>
  <c r="CZ123" i="46"/>
  <c r="AK123" i="46" s="1"/>
  <c r="CY123" i="46"/>
  <c r="AJ123" i="46" s="1"/>
  <c r="CX123" i="46"/>
  <c r="AI123" i="46" s="1"/>
  <c r="CW123" i="46"/>
  <c r="CV123" i="46"/>
  <c r="AG123" i="46" s="1"/>
  <c r="CU123" i="46"/>
  <c r="CT123" i="46"/>
  <c r="CS123" i="46"/>
  <c r="CR123" i="46"/>
  <c r="AC123" i="46" s="1"/>
  <c r="CQ123" i="46"/>
  <c r="CP123" i="46"/>
  <c r="AA123" i="46" s="1"/>
  <c r="CO123" i="46"/>
  <c r="CN123" i="46"/>
  <c r="CM123" i="46"/>
  <c r="CL123" i="46"/>
  <c r="CK123" i="46"/>
  <c r="V123" i="46" s="1"/>
  <c r="CJ123" i="46"/>
  <c r="U123" i="46" s="1"/>
  <c r="CI123" i="46"/>
  <c r="CH123" i="46"/>
  <c r="S123" i="46" s="1"/>
  <c r="CG123" i="46"/>
  <c r="R123" i="46" s="1"/>
  <c r="CF123" i="46"/>
  <c r="CE123" i="46"/>
  <c r="CD123" i="46"/>
  <c r="O123" i="46" s="1"/>
  <c r="CC123" i="46"/>
  <c r="N123" i="46" s="1"/>
  <c r="CB123" i="46"/>
  <c r="CA123" i="46"/>
  <c r="BZ123" i="46"/>
  <c r="BY123" i="46"/>
  <c r="J123" i="46" s="1"/>
  <c r="BX123" i="46"/>
  <c r="BW123" i="46"/>
  <c r="BV123" i="46"/>
  <c r="BU123" i="46"/>
  <c r="F123" i="46" s="1"/>
  <c r="BT123" i="46"/>
  <c r="E123" i="46" s="1"/>
  <c r="BS123" i="46"/>
  <c r="BO123" i="46"/>
  <c r="BN123" i="46"/>
  <c r="BM123" i="46"/>
  <c r="B123" i="46"/>
  <c r="B123" i="44" s="1"/>
  <c r="A123" i="46"/>
  <c r="A123" i="44" s="1"/>
  <c r="EF122" i="46"/>
  <c r="EE122" i="46"/>
  <c r="BP122" i="46" s="1"/>
  <c r="ED122" i="46"/>
  <c r="EC122" i="46"/>
  <c r="BN122" i="46" s="1"/>
  <c r="EB122" i="46"/>
  <c r="EA122" i="46"/>
  <c r="DZ122" i="46"/>
  <c r="DY122" i="46"/>
  <c r="BJ122" i="46" s="1"/>
  <c r="DX122" i="46"/>
  <c r="BI122" i="46" s="1"/>
  <c r="DW122" i="46"/>
  <c r="BH122" i="46" s="1"/>
  <c r="DV122" i="46"/>
  <c r="DU122" i="46"/>
  <c r="BF122" i="46" s="1"/>
  <c r="DT122" i="46"/>
  <c r="BE122" i="46" s="1"/>
  <c r="DS122" i="46"/>
  <c r="DR122" i="46"/>
  <c r="DQ122" i="46"/>
  <c r="DP122" i="46"/>
  <c r="DO122" i="46"/>
  <c r="DN122" i="46"/>
  <c r="AY122" i="46" s="1"/>
  <c r="DM122" i="46"/>
  <c r="DL122" i="46"/>
  <c r="DK122" i="46"/>
  <c r="DJ122" i="46"/>
  <c r="DI122" i="46"/>
  <c r="DH122" i="46"/>
  <c r="AS122" i="46" s="1"/>
  <c r="DG122" i="46"/>
  <c r="AR122" i="46" s="1"/>
  <c r="DF122" i="46"/>
  <c r="DE122" i="46"/>
  <c r="DD122" i="46"/>
  <c r="AO122" i="46" s="1"/>
  <c r="DC122" i="46"/>
  <c r="AN122" i="46" s="1"/>
  <c r="DB122" i="46"/>
  <c r="DA122" i="46"/>
  <c r="CZ122" i="46"/>
  <c r="AK122" i="46" s="1"/>
  <c r="CY122" i="46"/>
  <c r="CX122" i="46"/>
  <c r="CW122" i="46"/>
  <c r="CV122" i="46"/>
  <c r="CU122" i="46"/>
  <c r="CT122" i="46"/>
  <c r="CS122" i="46"/>
  <c r="CR122" i="46"/>
  <c r="CQ122" i="46"/>
  <c r="AB122" i="46" s="1"/>
  <c r="CP122" i="46"/>
  <c r="AA122" i="46" s="1"/>
  <c r="CO122" i="46"/>
  <c r="Z122" i="46" s="1"/>
  <c r="CN122" i="46"/>
  <c r="CM122" i="46"/>
  <c r="X122" i="46" s="1"/>
  <c r="CL122" i="46"/>
  <c r="CK122" i="46"/>
  <c r="CJ122" i="46"/>
  <c r="U122" i="46" s="1"/>
  <c r="CI122" i="46"/>
  <c r="T122" i="46" s="1"/>
  <c r="CH122" i="46"/>
  <c r="S122" i="46" s="1"/>
  <c r="CG122" i="46"/>
  <c r="R122" i="46" s="1"/>
  <c r="CF122" i="46"/>
  <c r="Q122" i="46" s="1"/>
  <c r="CE122" i="46"/>
  <c r="P122" i="46" s="1"/>
  <c r="CD122" i="46"/>
  <c r="CC122" i="46"/>
  <c r="CB122" i="46"/>
  <c r="M122" i="46" s="1"/>
  <c r="CA122" i="46"/>
  <c r="L122" i="46" s="1"/>
  <c r="BZ122" i="46"/>
  <c r="BY122" i="46"/>
  <c r="J122" i="46" s="1"/>
  <c r="BX122" i="46"/>
  <c r="BW122" i="46"/>
  <c r="H122" i="46" s="1"/>
  <c r="BV122" i="46"/>
  <c r="BU122" i="46"/>
  <c r="F122" i="46" s="1"/>
  <c r="BT122" i="46"/>
  <c r="BS122" i="46"/>
  <c r="B122" i="46"/>
  <c r="B122" i="44" s="1"/>
  <c r="A122" i="46"/>
  <c r="A120" i="27" s="1"/>
  <c r="EF121" i="46"/>
  <c r="BQ121" i="46" s="1"/>
  <c r="EE121" i="46"/>
  <c r="BP121" i="46" s="1"/>
  <c r="ED121" i="46"/>
  <c r="BO121" i="46" s="1"/>
  <c r="EC121" i="46"/>
  <c r="EB121" i="46"/>
  <c r="EA121" i="46"/>
  <c r="DZ121" i="46"/>
  <c r="BK121" i="46" s="1"/>
  <c r="DY121" i="46"/>
  <c r="DX121" i="46"/>
  <c r="BI121" i="46" s="1"/>
  <c r="DW121" i="46"/>
  <c r="DV121" i="46"/>
  <c r="DU121" i="46"/>
  <c r="DT121" i="46"/>
  <c r="BE121" i="46" s="1"/>
  <c r="DS121" i="46"/>
  <c r="BD121" i="46" s="1"/>
  <c r="DR121" i="46"/>
  <c r="BC121" i="46" s="1"/>
  <c r="DQ121" i="46"/>
  <c r="DP121" i="46"/>
  <c r="DO121" i="46"/>
  <c r="DN121" i="46"/>
  <c r="AY121" i="46" s="1"/>
  <c r="DM121" i="46"/>
  <c r="DL121" i="46"/>
  <c r="AW121" i="46" s="1"/>
  <c r="DK121" i="46"/>
  <c r="AV121" i="46" s="1"/>
  <c r="DJ121" i="46"/>
  <c r="DI121" i="46"/>
  <c r="DH121" i="46"/>
  <c r="DG121" i="46"/>
  <c r="DF121" i="46"/>
  <c r="DE121" i="46"/>
  <c r="DD121" i="46"/>
  <c r="DC121" i="46"/>
  <c r="AN121" i="46" s="1"/>
  <c r="DB121" i="46"/>
  <c r="DA121" i="46"/>
  <c r="CZ121" i="46"/>
  <c r="AK121" i="46" s="1"/>
  <c r="CY121" i="46"/>
  <c r="AJ121" i="46" s="1"/>
  <c r="CX121" i="46"/>
  <c r="AI121" i="46" s="1"/>
  <c r="CW121" i="46"/>
  <c r="CV121" i="46"/>
  <c r="AG121" i="46" s="1"/>
  <c r="CU121" i="46"/>
  <c r="AF121" i="46" s="1"/>
  <c r="CT121" i="46"/>
  <c r="AE121" i="46" s="1"/>
  <c r="CS121" i="46"/>
  <c r="CR121" i="46"/>
  <c r="CQ121" i="46"/>
  <c r="CP121" i="46"/>
  <c r="AA121" i="46" s="1"/>
  <c r="CO121" i="46"/>
  <c r="CN121" i="46"/>
  <c r="Y121" i="46" s="1"/>
  <c r="CM121" i="46"/>
  <c r="CL121" i="46"/>
  <c r="W121" i="46" s="1"/>
  <c r="CK121" i="46"/>
  <c r="CJ121" i="46"/>
  <c r="U121" i="46" s="1"/>
  <c r="CI121" i="46"/>
  <c r="CH121" i="46"/>
  <c r="S121" i="46" s="1"/>
  <c r="CG121" i="46"/>
  <c r="CF121" i="46"/>
  <c r="Q121" i="46" s="1"/>
  <c r="CE121" i="46"/>
  <c r="P121" i="46" s="1"/>
  <c r="CD121" i="46"/>
  <c r="O121" i="46" s="1"/>
  <c r="CC121" i="46"/>
  <c r="CB121" i="46"/>
  <c r="CA121" i="46"/>
  <c r="BZ121" i="46"/>
  <c r="K121" i="46" s="1"/>
  <c r="BY121" i="46"/>
  <c r="BX121" i="46"/>
  <c r="BW121" i="46"/>
  <c r="H121" i="46" s="1"/>
  <c r="BV121" i="46"/>
  <c r="BU121" i="46"/>
  <c r="BT121" i="46"/>
  <c r="BS121" i="46"/>
  <c r="D121" i="46" s="1"/>
  <c r="B121" i="46"/>
  <c r="B121" i="44" s="1"/>
  <c r="A121" i="46"/>
  <c r="A119" i="27" s="1"/>
  <c r="EF120" i="46"/>
  <c r="EE120" i="46"/>
  <c r="BP120" i="46" s="1"/>
  <c r="ED120" i="46"/>
  <c r="BO120" i="44" s="1"/>
  <c r="EC120" i="46"/>
  <c r="BN120" i="44" s="1"/>
  <c r="EB120" i="46"/>
  <c r="EA120" i="46"/>
  <c r="DZ120" i="46"/>
  <c r="DY120" i="46"/>
  <c r="DX120" i="46"/>
  <c r="DW120" i="46"/>
  <c r="DV120" i="46"/>
  <c r="BG120" i="46" s="1"/>
  <c r="DU120" i="46"/>
  <c r="BF120" i="46" s="1"/>
  <c r="DT120" i="46"/>
  <c r="DS120" i="46"/>
  <c r="DR120" i="46"/>
  <c r="DQ120" i="46"/>
  <c r="BB120" i="46" s="1"/>
  <c r="DP120" i="46"/>
  <c r="DO120" i="46"/>
  <c r="DN120" i="46"/>
  <c r="DM120" i="46"/>
  <c r="AX120" i="46" s="1"/>
  <c r="DL120" i="46"/>
  <c r="DK120" i="46"/>
  <c r="AV120" i="46" s="1"/>
  <c r="DJ120" i="46"/>
  <c r="DI120" i="46"/>
  <c r="DH120" i="46"/>
  <c r="DG120" i="46"/>
  <c r="DF120" i="46"/>
  <c r="DE120" i="46"/>
  <c r="AP120" i="46" s="1"/>
  <c r="DD120" i="46"/>
  <c r="DC120" i="46"/>
  <c r="DB120" i="46"/>
  <c r="DA120" i="46"/>
  <c r="CZ120" i="46"/>
  <c r="CY120" i="46"/>
  <c r="AJ120" i="46" s="1"/>
  <c r="CX120" i="46"/>
  <c r="CW120" i="46"/>
  <c r="AH120" i="46" s="1"/>
  <c r="CV120" i="46"/>
  <c r="CU120" i="46"/>
  <c r="CT120" i="46"/>
  <c r="CS120" i="46"/>
  <c r="CR120" i="46"/>
  <c r="CQ120" i="46"/>
  <c r="AB120" i="46" s="1"/>
  <c r="CP120" i="46"/>
  <c r="AA120" i="46" s="1"/>
  <c r="CO120" i="46"/>
  <c r="CN120" i="46"/>
  <c r="Y120" i="46" s="1"/>
  <c r="CM120" i="46"/>
  <c r="CL120" i="46"/>
  <c r="CK120" i="46"/>
  <c r="V120" i="46" s="1"/>
  <c r="CJ120" i="46"/>
  <c r="U120" i="46" s="1"/>
  <c r="CI120" i="46"/>
  <c r="T120" i="46" s="1"/>
  <c r="CH120" i="46"/>
  <c r="S120" i="46" s="1"/>
  <c r="CG120" i="46"/>
  <c r="CF120" i="46"/>
  <c r="CE120" i="46"/>
  <c r="P120" i="46" s="1"/>
  <c r="CD120" i="46"/>
  <c r="CC120" i="46"/>
  <c r="CB120" i="46"/>
  <c r="CA120" i="46"/>
  <c r="L120" i="46" s="1"/>
  <c r="BZ120" i="46"/>
  <c r="BY120" i="46"/>
  <c r="J120" i="46" s="1"/>
  <c r="BX120" i="46"/>
  <c r="BW120" i="46"/>
  <c r="BV120" i="46"/>
  <c r="BU120" i="46"/>
  <c r="F120" i="46" s="1"/>
  <c r="BT120" i="46"/>
  <c r="E120" i="46" s="1"/>
  <c r="BS120" i="46"/>
  <c r="D120" i="46" s="1"/>
  <c r="BO120" i="46"/>
  <c r="BN120" i="46"/>
  <c r="B120" i="46"/>
  <c r="B120" i="44" s="1"/>
  <c r="A120" i="46"/>
  <c r="A118" i="27" s="1"/>
  <c r="EF119" i="46"/>
  <c r="EE119" i="46"/>
  <c r="ED119" i="46"/>
  <c r="BO119" i="44" s="1"/>
  <c r="EC119" i="46"/>
  <c r="EB119" i="46"/>
  <c r="EA119" i="46"/>
  <c r="DZ119" i="46"/>
  <c r="DY119" i="46"/>
  <c r="BJ119" i="46" s="1"/>
  <c r="DX119" i="46"/>
  <c r="DW119" i="46"/>
  <c r="DV119" i="46"/>
  <c r="DU119" i="46"/>
  <c r="BF119" i="46" s="1"/>
  <c r="DT119" i="46"/>
  <c r="DS119" i="46"/>
  <c r="DR119" i="46"/>
  <c r="DQ119" i="46"/>
  <c r="DP119" i="46"/>
  <c r="DO119" i="46"/>
  <c r="DN119" i="46"/>
  <c r="DM119" i="46"/>
  <c r="AX119" i="46" s="1"/>
  <c r="DL119" i="46"/>
  <c r="AW119" i="46" s="1"/>
  <c r="DK119" i="46"/>
  <c r="DJ119" i="46"/>
  <c r="DI119" i="46"/>
  <c r="DH119" i="46"/>
  <c r="DG119" i="46"/>
  <c r="DF119" i="46"/>
  <c r="DE119" i="46"/>
  <c r="AP119" i="46" s="1"/>
  <c r="DD119" i="46"/>
  <c r="AO119" i="46" s="1"/>
  <c r="DC119" i="46"/>
  <c r="AN119" i="46" s="1"/>
  <c r="DB119" i="46"/>
  <c r="AM119" i="46" s="1"/>
  <c r="DA119" i="46"/>
  <c r="AL119" i="46" s="1"/>
  <c r="CZ119" i="46"/>
  <c r="CY119" i="46"/>
  <c r="AJ119" i="46" s="1"/>
  <c r="CX119" i="46"/>
  <c r="CW119" i="46"/>
  <c r="AH119" i="46" s="1"/>
  <c r="CV119" i="46"/>
  <c r="CU119" i="46"/>
  <c r="AF119" i="46" s="1"/>
  <c r="CT119" i="46"/>
  <c r="CS119" i="46"/>
  <c r="CR119" i="46"/>
  <c r="CQ119" i="46"/>
  <c r="CP119" i="46"/>
  <c r="CO119" i="46"/>
  <c r="CN119" i="46"/>
  <c r="CM119" i="46"/>
  <c r="X119" i="46" s="1"/>
  <c r="CL119" i="46"/>
  <c r="CK119" i="46"/>
  <c r="CJ119" i="46"/>
  <c r="CI119" i="46"/>
  <c r="CH119" i="46"/>
  <c r="CG119" i="46"/>
  <c r="R119" i="46" s="1"/>
  <c r="CF119" i="46"/>
  <c r="Q119" i="46" s="1"/>
  <c r="CE119" i="46"/>
  <c r="CD119" i="46"/>
  <c r="CC119" i="46"/>
  <c r="CB119" i="46"/>
  <c r="CA119" i="46"/>
  <c r="BZ119" i="46"/>
  <c r="K119" i="46" s="1"/>
  <c r="BY119" i="46"/>
  <c r="J119" i="46" s="1"/>
  <c r="BX119" i="46"/>
  <c r="BW119" i="46"/>
  <c r="BV119" i="46"/>
  <c r="BU119" i="46"/>
  <c r="F119" i="46" s="1"/>
  <c r="BT119" i="46"/>
  <c r="BS119" i="46"/>
  <c r="BO119" i="46"/>
  <c r="B119" i="46"/>
  <c r="B119" i="44" s="1"/>
  <c r="A119" i="46"/>
  <c r="A117" i="27" s="1"/>
  <c r="EF118" i="46"/>
  <c r="BQ118" i="46" s="1"/>
  <c r="EE118" i="46"/>
  <c r="ED118" i="46"/>
  <c r="EC118" i="46"/>
  <c r="EB118" i="46"/>
  <c r="EA118" i="46"/>
  <c r="DZ118" i="46"/>
  <c r="BK118" i="46" s="1"/>
  <c r="DY118" i="46"/>
  <c r="DX118" i="46"/>
  <c r="BI118" i="46" s="1"/>
  <c r="DW118" i="46"/>
  <c r="DV118" i="46"/>
  <c r="DU118" i="46"/>
  <c r="DT118" i="46"/>
  <c r="DS118" i="46"/>
  <c r="DR118" i="46"/>
  <c r="DQ118" i="46"/>
  <c r="BB118" i="46" s="1"/>
  <c r="DP118" i="46"/>
  <c r="DO118" i="46"/>
  <c r="DN118" i="46"/>
  <c r="AY118" i="46" s="1"/>
  <c r="DM118" i="46"/>
  <c r="DL118" i="46"/>
  <c r="DK118" i="46"/>
  <c r="AV118" i="46" s="1"/>
  <c r="DJ118" i="46"/>
  <c r="AU118" i="46" s="1"/>
  <c r="DI118" i="46"/>
  <c r="DH118" i="46"/>
  <c r="DG118" i="46"/>
  <c r="DF118" i="46"/>
  <c r="AQ118" i="46" s="1"/>
  <c r="DE118" i="46"/>
  <c r="DD118" i="46"/>
  <c r="DC118" i="46"/>
  <c r="DB118" i="46"/>
  <c r="DA118" i="46"/>
  <c r="CZ118" i="46"/>
  <c r="CY118" i="46"/>
  <c r="CX118" i="46"/>
  <c r="CW118" i="46"/>
  <c r="CV118" i="46"/>
  <c r="CU118" i="46"/>
  <c r="AF118" i="46" s="1"/>
  <c r="CT118" i="46"/>
  <c r="AE118" i="46" s="1"/>
  <c r="CS118" i="46"/>
  <c r="CR118" i="46"/>
  <c r="AC118" i="46" s="1"/>
  <c r="CQ118" i="46"/>
  <c r="CP118" i="46"/>
  <c r="AA118" i="46" s="1"/>
  <c r="CO118" i="46"/>
  <c r="CN118" i="46"/>
  <c r="CM118" i="46"/>
  <c r="X118" i="46" s="1"/>
  <c r="CL118" i="46"/>
  <c r="W118" i="46" s="1"/>
  <c r="CK118" i="46"/>
  <c r="CJ118" i="46"/>
  <c r="CI118" i="46"/>
  <c r="CH118" i="46"/>
  <c r="CG118" i="46"/>
  <c r="CF118" i="46"/>
  <c r="CE118" i="46"/>
  <c r="P118" i="46" s="1"/>
  <c r="CD118" i="46"/>
  <c r="O118" i="46" s="1"/>
  <c r="CC118" i="46"/>
  <c r="N118" i="46" s="1"/>
  <c r="CB118" i="46"/>
  <c r="CA118" i="46"/>
  <c r="BZ118" i="46"/>
  <c r="K118" i="46" s="1"/>
  <c r="BY118" i="46"/>
  <c r="BX118" i="46"/>
  <c r="BW118" i="46"/>
  <c r="H118" i="46" s="1"/>
  <c r="BV118" i="46"/>
  <c r="G118" i="46" s="1"/>
  <c r="BU118" i="46"/>
  <c r="F118" i="46" s="1"/>
  <c r="BT118" i="46"/>
  <c r="BS118" i="46"/>
  <c r="B118" i="46"/>
  <c r="B118" i="44" s="1"/>
  <c r="A118" i="46"/>
  <c r="A116" i="27" s="1"/>
  <c r="EF117" i="46"/>
  <c r="EE117" i="46"/>
  <c r="ED117" i="46"/>
  <c r="BO117" i="44" s="1"/>
  <c r="EC117" i="46"/>
  <c r="BN117" i="46" s="1"/>
  <c r="EB117" i="46"/>
  <c r="EA117" i="46"/>
  <c r="BL117" i="46" s="1"/>
  <c r="DZ117" i="46"/>
  <c r="BK117" i="46" s="1"/>
  <c r="DY117" i="46"/>
  <c r="DX117" i="46"/>
  <c r="DW117" i="46"/>
  <c r="BH117" i="46" s="1"/>
  <c r="DV117" i="46"/>
  <c r="BG117" i="46" s="1"/>
  <c r="DU117" i="46"/>
  <c r="DT117" i="46"/>
  <c r="DS117" i="46"/>
  <c r="BD117" i="46" s="1"/>
  <c r="DR117" i="46"/>
  <c r="DQ117" i="46"/>
  <c r="BB117" i="46" s="1"/>
  <c r="DP117" i="46"/>
  <c r="BA117" i="46" s="1"/>
  <c r="DO117" i="46"/>
  <c r="AZ117" i="46" s="1"/>
  <c r="DN117" i="46"/>
  <c r="DM117" i="46"/>
  <c r="DL117" i="46"/>
  <c r="DK117" i="46"/>
  <c r="DJ117" i="46"/>
  <c r="AU117" i="46" s="1"/>
  <c r="DI117" i="46"/>
  <c r="AT117" i="46" s="1"/>
  <c r="DH117" i="46"/>
  <c r="DG117" i="46"/>
  <c r="AR117" i="46" s="1"/>
  <c r="DF117" i="46"/>
  <c r="AQ117" i="46" s="1"/>
  <c r="DE117" i="46"/>
  <c r="AP117" i="46" s="1"/>
  <c r="DD117" i="46"/>
  <c r="DC117" i="46"/>
  <c r="AN117" i="46" s="1"/>
  <c r="DB117" i="46"/>
  <c r="AM117" i="46" s="1"/>
  <c r="DA117" i="46"/>
  <c r="AL117" i="46" s="1"/>
  <c r="CZ117" i="46"/>
  <c r="CY117" i="46"/>
  <c r="AJ117" i="46" s="1"/>
  <c r="CX117" i="46"/>
  <c r="CW117" i="46"/>
  <c r="CV117" i="46"/>
  <c r="CU117" i="46"/>
  <c r="AF117" i="46" s="1"/>
  <c r="CT117" i="46"/>
  <c r="CS117" i="46"/>
  <c r="AD117" i="46" s="1"/>
  <c r="CR117" i="46"/>
  <c r="CQ117" i="46"/>
  <c r="AB117" i="46" s="1"/>
  <c r="CP117" i="46"/>
  <c r="CO117" i="46"/>
  <c r="CN117" i="46"/>
  <c r="CM117" i="46"/>
  <c r="CL117" i="46"/>
  <c r="W117" i="46" s="1"/>
  <c r="CK117" i="46"/>
  <c r="V117" i="46" s="1"/>
  <c r="CJ117" i="46"/>
  <c r="CI117" i="46"/>
  <c r="T117" i="46" s="1"/>
  <c r="CH117" i="46"/>
  <c r="S117" i="46" s="1"/>
  <c r="CG117" i="46"/>
  <c r="CF117" i="46"/>
  <c r="CE117" i="46"/>
  <c r="CD117" i="46"/>
  <c r="CC117" i="46"/>
  <c r="N117" i="46" s="1"/>
  <c r="CB117" i="46"/>
  <c r="CA117" i="46"/>
  <c r="L117" i="46" s="1"/>
  <c r="BZ117" i="46"/>
  <c r="K117" i="46" s="1"/>
  <c r="BY117" i="46"/>
  <c r="J117" i="46" s="1"/>
  <c r="BX117" i="46"/>
  <c r="BW117" i="46"/>
  <c r="H117" i="46" s="1"/>
  <c r="BV117" i="46"/>
  <c r="G117" i="46" s="1"/>
  <c r="BU117" i="46"/>
  <c r="F117" i="46" s="1"/>
  <c r="BT117" i="46"/>
  <c r="BS117" i="46"/>
  <c r="BO117" i="46"/>
  <c r="B117" i="46"/>
  <c r="B117" i="44" s="1"/>
  <c r="A117" i="46"/>
  <c r="A115" i="27" s="1"/>
  <c r="EF116" i="46"/>
  <c r="BQ116" i="46" s="1"/>
  <c r="EE116" i="46"/>
  <c r="ED116" i="46"/>
  <c r="EC116" i="46"/>
  <c r="EB116" i="46"/>
  <c r="BM116" i="46" s="1"/>
  <c r="EA116" i="46"/>
  <c r="DZ116" i="46"/>
  <c r="DY116" i="46"/>
  <c r="DX116" i="46"/>
  <c r="DW116" i="46"/>
  <c r="DV116" i="46"/>
  <c r="DU116" i="46"/>
  <c r="BF116" i="46" s="1"/>
  <c r="DT116" i="46"/>
  <c r="DS116" i="46"/>
  <c r="BD116" i="46" s="1"/>
  <c r="DR116" i="46"/>
  <c r="BC116" i="46" s="1"/>
  <c r="DQ116" i="46"/>
  <c r="DP116" i="46"/>
  <c r="BA116" i="46" s="1"/>
  <c r="DO116" i="46"/>
  <c r="DN116" i="46"/>
  <c r="DM116" i="46"/>
  <c r="DL116" i="46"/>
  <c r="AW116" i="46" s="1"/>
  <c r="DK116" i="46"/>
  <c r="DJ116" i="46"/>
  <c r="AU116" i="46" s="1"/>
  <c r="DI116" i="46"/>
  <c r="DH116" i="46"/>
  <c r="DG116" i="46"/>
  <c r="DF116" i="46"/>
  <c r="DE116" i="46"/>
  <c r="DD116" i="46"/>
  <c r="AO116" i="46" s="1"/>
  <c r="DC116" i="46"/>
  <c r="DB116" i="46"/>
  <c r="DA116" i="46"/>
  <c r="CZ116" i="46"/>
  <c r="CY116" i="46"/>
  <c r="AJ116" i="46" s="1"/>
  <c r="CX116" i="46"/>
  <c r="CW116" i="46"/>
  <c r="AH116" i="46" s="1"/>
  <c r="CV116" i="46"/>
  <c r="AG116" i="46" s="1"/>
  <c r="CU116" i="46"/>
  <c r="AF116" i="46" s="1"/>
  <c r="CT116" i="46"/>
  <c r="CS116" i="46"/>
  <c r="AD116" i="46" s="1"/>
  <c r="CR116" i="46"/>
  <c r="AC116" i="46" s="1"/>
  <c r="CQ116" i="46"/>
  <c r="AB116" i="46" s="1"/>
  <c r="CP116" i="46"/>
  <c r="CO116" i="46"/>
  <c r="CN116" i="46"/>
  <c r="CM116" i="46"/>
  <c r="X116" i="46" s="1"/>
  <c r="CL116" i="46"/>
  <c r="CK116" i="46"/>
  <c r="V116" i="46" s="1"/>
  <c r="CJ116" i="46"/>
  <c r="CI116" i="46"/>
  <c r="T116" i="46" s="1"/>
  <c r="CH116" i="46"/>
  <c r="CG116" i="46"/>
  <c r="CF116" i="46"/>
  <c r="Q116" i="46" s="1"/>
  <c r="CE116" i="46"/>
  <c r="P116" i="46" s="1"/>
  <c r="CD116" i="46"/>
  <c r="CC116" i="46"/>
  <c r="N116" i="46" s="1"/>
  <c r="CB116" i="46"/>
  <c r="CA116" i="46"/>
  <c r="BZ116" i="46"/>
  <c r="BY116" i="46"/>
  <c r="BX116" i="46"/>
  <c r="BW116" i="46"/>
  <c r="H116" i="46" s="1"/>
  <c r="BV116" i="46"/>
  <c r="BU116" i="46"/>
  <c r="BT116" i="46"/>
  <c r="BS116" i="46"/>
  <c r="D116" i="46" s="1"/>
  <c r="B116" i="46"/>
  <c r="B116" i="44" s="1"/>
  <c r="A116" i="46"/>
  <c r="A114" i="27" s="1"/>
  <c r="EF115" i="46"/>
  <c r="BQ115" i="46" s="1"/>
  <c r="EE115" i="46"/>
  <c r="ED115" i="46"/>
  <c r="BO115" i="44" s="1"/>
  <c r="EC115" i="46"/>
  <c r="EB115" i="46"/>
  <c r="EA115" i="46"/>
  <c r="BL115" i="46" s="1"/>
  <c r="DZ115" i="46"/>
  <c r="BK115" i="46" s="1"/>
  <c r="DY115" i="46"/>
  <c r="DX115" i="46"/>
  <c r="BI115" i="46" s="1"/>
  <c r="DW115" i="46"/>
  <c r="BH115" i="46" s="1"/>
  <c r="DV115" i="46"/>
  <c r="DU115" i="46"/>
  <c r="DT115" i="46"/>
  <c r="BE115" i="46" s="1"/>
  <c r="DS115" i="46"/>
  <c r="DR115" i="46"/>
  <c r="BC115" i="46" s="1"/>
  <c r="DQ115" i="46"/>
  <c r="BB115" i="46" s="1"/>
  <c r="DP115" i="46"/>
  <c r="BA115" i="46" s="1"/>
  <c r="DO115" i="46"/>
  <c r="DN115" i="46"/>
  <c r="AY115" i="46" s="1"/>
  <c r="DM115" i="46"/>
  <c r="AX115" i="46" s="1"/>
  <c r="DL115" i="46"/>
  <c r="DK115" i="46"/>
  <c r="DJ115" i="46"/>
  <c r="AU115" i="46" s="1"/>
  <c r="DI115" i="46"/>
  <c r="DH115" i="46"/>
  <c r="AS115" i="46" s="1"/>
  <c r="DG115" i="46"/>
  <c r="DF115" i="46"/>
  <c r="DE115" i="46"/>
  <c r="AP115" i="46" s="1"/>
  <c r="DD115" i="46"/>
  <c r="DC115" i="46"/>
  <c r="AN115" i="46" s="1"/>
  <c r="DB115" i="46"/>
  <c r="AM115" i="46" s="1"/>
  <c r="DA115" i="46"/>
  <c r="CZ115" i="46"/>
  <c r="AK115" i="46" s="1"/>
  <c r="CY115" i="46"/>
  <c r="CX115" i="46"/>
  <c r="CW115" i="46"/>
  <c r="CV115" i="46"/>
  <c r="CU115" i="46"/>
  <c r="AF115" i="46" s="1"/>
  <c r="CT115" i="46"/>
  <c r="AE115" i="46" s="1"/>
  <c r="CS115" i="46"/>
  <c r="CR115" i="46"/>
  <c r="AC115" i="46" s="1"/>
  <c r="CQ115" i="46"/>
  <c r="CP115" i="46"/>
  <c r="AA115" i="46" s="1"/>
  <c r="CO115" i="46"/>
  <c r="CN115" i="46"/>
  <c r="Y115" i="46" s="1"/>
  <c r="CM115" i="46"/>
  <c r="CL115" i="46"/>
  <c r="W115" i="46" s="1"/>
  <c r="CK115" i="46"/>
  <c r="CJ115" i="46"/>
  <c r="U115" i="46" s="1"/>
  <c r="CI115" i="46"/>
  <c r="T115" i="46" s="1"/>
  <c r="CH115" i="46"/>
  <c r="CG115" i="46"/>
  <c r="CF115" i="46"/>
  <c r="Q115" i="46" s="1"/>
  <c r="CE115" i="46"/>
  <c r="P115" i="46" s="1"/>
  <c r="CD115" i="46"/>
  <c r="O115" i="46" s="1"/>
  <c r="CC115" i="46"/>
  <c r="N115" i="46" s="1"/>
  <c r="CB115" i="46"/>
  <c r="M115" i="46" s="1"/>
  <c r="CA115" i="46"/>
  <c r="L115" i="46" s="1"/>
  <c r="BZ115" i="46"/>
  <c r="BY115" i="46"/>
  <c r="BX115" i="46"/>
  <c r="BW115" i="46"/>
  <c r="BV115" i="46"/>
  <c r="G115" i="46" s="1"/>
  <c r="BU115" i="46"/>
  <c r="BT115" i="46"/>
  <c r="BS115" i="46"/>
  <c r="BO115" i="46"/>
  <c r="B115" i="46"/>
  <c r="B115" i="44" s="1"/>
  <c r="A115" i="46"/>
  <c r="A113" i="27" s="1"/>
  <c r="EF114" i="46"/>
  <c r="BQ114" i="46" s="1"/>
  <c r="EE114" i="46"/>
  <c r="BP114" i="46" s="1"/>
  <c r="ED114" i="46"/>
  <c r="EC114" i="46"/>
  <c r="BN114" i="46" s="1"/>
  <c r="EB114" i="46"/>
  <c r="EA114" i="46"/>
  <c r="DZ114" i="46"/>
  <c r="DY114" i="46"/>
  <c r="BJ114" i="46" s="1"/>
  <c r="DX114" i="46"/>
  <c r="BI114" i="46" s="1"/>
  <c r="DW114" i="46"/>
  <c r="DV114" i="46"/>
  <c r="BG114" i="46" s="1"/>
  <c r="DU114" i="46"/>
  <c r="BF114" i="46" s="1"/>
  <c r="DT114" i="46"/>
  <c r="DS114" i="46"/>
  <c r="DR114" i="46"/>
  <c r="DQ114" i="46"/>
  <c r="DP114" i="46"/>
  <c r="BA114" i="46" s="1"/>
  <c r="DO114" i="46"/>
  <c r="DN114" i="46"/>
  <c r="DM114" i="46"/>
  <c r="AX114" i="46" s="1"/>
  <c r="DL114" i="46"/>
  <c r="AW114" i="46" s="1"/>
  <c r="DK114" i="46"/>
  <c r="AV114" i="46" s="1"/>
  <c r="DJ114" i="46"/>
  <c r="DI114" i="46"/>
  <c r="DH114" i="46"/>
  <c r="DG114" i="46"/>
  <c r="AR114" i="46" s="1"/>
  <c r="DF114" i="46"/>
  <c r="DE114" i="46"/>
  <c r="AP114" i="46" s="1"/>
  <c r="DD114" i="46"/>
  <c r="AO114" i="46" s="1"/>
  <c r="DC114" i="46"/>
  <c r="DB114" i="46"/>
  <c r="DA114" i="46"/>
  <c r="CZ114" i="46"/>
  <c r="AK114" i="46" s="1"/>
  <c r="CY114" i="46"/>
  <c r="AJ114" i="46" s="1"/>
  <c r="CX114" i="46"/>
  <c r="CW114" i="46"/>
  <c r="CV114" i="46"/>
  <c r="AG114" i="46" s="1"/>
  <c r="CU114" i="46"/>
  <c r="CT114" i="46"/>
  <c r="CS114" i="46"/>
  <c r="AD114" i="46" s="1"/>
  <c r="CR114" i="46"/>
  <c r="CQ114" i="46"/>
  <c r="CP114" i="46"/>
  <c r="CO114" i="46"/>
  <c r="Z114" i="46" s="1"/>
  <c r="CN114" i="46"/>
  <c r="CM114" i="46"/>
  <c r="X114" i="46" s="1"/>
  <c r="CL114" i="46"/>
  <c r="CK114" i="46"/>
  <c r="CJ114" i="46"/>
  <c r="U114" i="46" s="1"/>
  <c r="CI114" i="46"/>
  <c r="CH114" i="46"/>
  <c r="CG114" i="46"/>
  <c r="R114" i="46" s="1"/>
  <c r="CF114" i="46"/>
  <c r="Q114" i="46" s="1"/>
  <c r="CE114" i="46"/>
  <c r="CD114" i="46"/>
  <c r="CC114" i="46"/>
  <c r="CB114" i="46"/>
  <c r="CA114" i="46"/>
  <c r="L114" i="46" s="1"/>
  <c r="BZ114" i="46"/>
  <c r="BY114" i="46"/>
  <c r="J114" i="46" s="1"/>
  <c r="BX114" i="46"/>
  <c r="I114" i="46" s="1"/>
  <c r="BW114" i="46"/>
  <c r="H114" i="46" s="1"/>
  <c r="BV114" i="46"/>
  <c r="BU114" i="46"/>
  <c r="BT114" i="46"/>
  <c r="E114" i="46" s="1"/>
  <c r="BS114" i="46"/>
  <c r="D114" i="46" s="1"/>
  <c r="B114" i="46"/>
  <c r="B114" i="44" s="1"/>
  <c r="A114" i="46"/>
  <c r="A112" i="27" s="1"/>
  <c r="EF113" i="46"/>
  <c r="EE113" i="46"/>
  <c r="BP113" i="46" s="1"/>
  <c r="ED113" i="46"/>
  <c r="EC113" i="46"/>
  <c r="EB113" i="46"/>
  <c r="BM113" i="46" s="1"/>
  <c r="EA113" i="46"/>
  <c r="BL113" i="46" s="1"/>
  <c r="DZ113" i="46"/>
  <c r="DY113" i="46"/>
  <c r="BJ113" i="46" s="1"/>
  <c r="DX113" i="46"/>
  <c r="BI113" i="46" s="1"/>
  <c r="DW113" i="46"/>
  <c r="DV113" i="46"/>
  <c r="DU113" i="46"/>
  <c r="DT113" i="46"/>
  <c r="BE113" i="46" s="1"/>
  <c r="DS113" i="46"/>
  <c r="BD113" i="46" s="1"/>
  <c r="DR113" i="46"/>
  <c r="DQ113" i="46"/>
  <c r="DP113" i="46"/>
  <c r="DO113" i="46"/>
  <c r="AZ113" i="46" s="1"/>
  <c r="DN113" i="46"/>
  <c r="DM113" i="46"/>
  <c r="DL113" i="46"/>
  <c r="AW113" i="46" s="1"/>
  <c r="DK113" i="46"/>
  <c r="AV113" i="46" s="1"/>
  <c r="DJ113" i="46"/>
  <c r="DI113" i="46"/>
  <c r="AT113" i="46" s="1"/>
  <c r="DH113" i="46"/>
  <c r="DG113" i="46"/>
  <c r="DF113" i="46"/>
  <c r="DE113" i="46"/>
  <c r="DD113" i="46"/>
  <c r="DC113" i="46"/>
  <c r="AN113" i="46" s="1"/>
  <c r="DB113" i="46"/>
  <c r="DA113" i="46"/>
  <c r="AL113" i="46" s="1"/>
  <c r="CZ113" i="46"/>
  <c r="AK113" i="46" s="1"/>
  <c r="CY113" i="46"/>
  <c r="AJ113" i="46" s="1"/>
  <c r="CX113" i="46"/>
  <c r="CW113" i="46"/>
  <c r="AH113" i="46" s="1"/>
  <c r="CV113" i="46"/>
  <c r="AG113" i="46" s="1"/>
  <c r="CU113" i="46"/>
  <c r="AF113" i="46" s="1"/>
  <c r="CT113" i="46"/>
  <c r="CS113" i="46"/>
  <c r="AD113" i="46" s="1"/>
  <c r="CR113" i="46"/>
  <c r="AC113" i="46" s="1"/>
  <c r="CQ113" i="46"/>
  <c r="AB113" i="46" s="1"/>
  <c r="CP113" i="46"/>
  <c r="CO113" i="46"/>
  <c r="CN113" i="46"/>
  <c r="CM113" i="46"/>
  <c r="X113" i="46" s="1"/>
  <c r="CL113" i="46"/>
  <c r="CK113" i="46"/>
  <c r="V113" i="46" s="1"/>
  <c r="CJ113" i="46"/>
  <c r="CI113" i="46"/>
  <c r="T113" i="46" s="1"/>
  <c r="CH113" i="46"/>
  <c r="S113" i="46" s="1"/>
  <c r="CG113" i="46"/>
  <c r="CF113" i="46"/>
  <c r="CE113" i="46"/>
  <c r="P113" i="46" s="1"/>
  <c r="CD113" i="46"/>
  <c r="O113" i="46" s="1"/>
  <c r="CC113" i="46"/>
  <c r="CB113" i="46"/>
  <c r="M113" i="46" s="1"/>
  <c r="CA113" i="46"/>
  <c r="L113" i="46" s="1"/>
  <c r="BZ113" i="46"/>
  <c r="K113" i="46" s="1"/>
  <c r="BY113" i="46"/>
  <c r="BX113" i="46"/>
  <c r="BW113" i="46"/>
  <c r="H113" i="46" s="1"/>
  <c r="BV113" i="46"/>
  <c r="BU113" i="46"/>
  <c r="BT113" i="46"/>
  <c r="E113" i="46" s="1"/>
  <c r="BS113" i="46"/>
  <c r="D113" i="46" s="1"/>
  <c r="B113" i="46"/>
  <c r="B113" i="44" s="1"/>
  <c r="A113" i="46"/>
  <c r="EF112" i="46"/>
  <c r="EE112" i="46"/>
  <c r="BP112" i="46" s="1"/>
  <c r="ED112" i="46"/>
  <c r="BO112" i="46" s="1"/>
  <c r="EC112" i="46"/>
  <c r="EB112" i="46"/>
  <c r="BM112" i="46" s="1"/>
  <c r="EA112" i="46"/>
  <c r="DZ112" i="46"/>
  <c r="DY112" i="46"/>
  <c r="DX112" i="46"/>
  <c r="BI112" i="46" s="1"/>
  <c r="DW112" i="46"/>
  <c r="DV112" i="46"/>
  <c r="DU112" i="46"/>
  <c r="DT112" i="46"/>
  <c r="DS112" i="46"/>
  <c r="DR112" i="46"/>
  <c r="DQ112" i="46"/>
  <c r="DP112" i="46"/>
  <c r="BA112" i="46" s="1"/>
  <c r="DO112" i="46"/>
  <c r="AZ112" i="46" s="1"/>
  <c r="DN112" i="46"/>
  <c r="DM112" i="46"/>
  <c r="DL112" i="46"/>
  <c r="AW112" i="46" s="1"/>
  <c r="DK112" i="46"/>
  <c r="DJ112" i="46"/>
  <c r="DI112" i="46"/>
  <c r="AT112" i="46" s="1"/>
  <c r="DH112" i="46"/>
  <c r="DG112" i="46"/>
  <c r="AR112" i="46" s="1"/>
  <c r="DF112" i="46"/>
  <c r="AQ112" i="46" s="1"/>
  <c r="DE112" i="46"/>
  <c r="DD112" i="46"/>
  <c r="AO112" i="46" s="1"/>
  <c r="DC112" i="46"/>
  <c r="AN112" i="46" s="1"/>
  <c r="DB112" i="46"/>
  <c r="DA112" i="46"/>
  <c r="CZ112" i="46"/>
  <c r="CY112" i="46"/>
  <c r="AJ112" i="46" s="1"/>
  <c r="CX112" i="46"/>
  <c r="CW112" i="46"/>
  <c r="AH112" i="46" s="1"/>
  <c r="CV112" i="46"/>
  <c r="CU112" i="46"/>
  <c r="AF112" i="46" s="1"/>
  <c r="CT112" i="46"/>
  <c r="CS112" i="46"/>
  <c r="CR112" i="46"/>
  <c r="AC112" i="46" s="1"/>
  <c r="CQ112" i="46"/>
  <c r="AB112" i="46" s="1"/>
  <c r="CP112" i="46"/>
  <c r="AA112" i="46" s="1"/>
  <c r="CO112" i="46"/>
  <c r="Z112" i="46" s="1"/>
  <c r="CN112" i="46"/>
  <c r="CM112" i="46"/>
  <c r="X112" i="46" s="1"/>
  <c r="CL112" i="46"/>
  <c r="CK112" i="46"/>
  <c r="CJ112" i="46"/>
  <c r="U112" i="46" s="1"/>
  <c r="CI112" i="46"/>
  <c r="T112" i="46" s="1"/>
  <c r="CH112" i="46"/>
  <c r="CG112" i="46"/>
  <c r="R112" i="46" s="1"/>
  <c r="CF112" i="46"/>
  <c r="CE112" i="46"/>
  <c r="CD112" i="46"/>
  <c r="CC112" i="46"/>
  <c r="CB112" i="46"/>
  <c r="CA112" i="46"/>
  <c r="L112" i="46" s="1"/>
  <c r="BZ112" i="46"/>
  <c r="K112" i="46" s="1"/>
  <c r="BY112" i="46"/>
  <c r="J112" i="46" s="1"/>
  <c r="BX112" i="46"/>
  <c r="I112" i="46" s="1"/>
  <c r="BW112" i="46"/>
  <c r="BV112" i="46"/>
  <c r="BU112" i="46"/>
  <c r="F112" i="46" s="1"/>
  <c r="BT112" i="46"/>
  <c r="BS112" i="46"/>
  <c r="D112" i="46" s="1"/>
  <c r="B112" i="46"/>
  <c r="B112" i="44" s="1"/>
  <c r="A112" i="46"/>
  <c r="A110" i="27" s="1"/>
  <c r="EF111" i="46"/>
  <c r="EE111" i="46"/>
  <c r="BP111" i="46" s="1"/>
  <c r="ED111" i="46"/>
  <c r="BO111" i="44" s="1"/>
  <c r="EC111" i="46"/>
  <c r="BN111" i="46" s="1"/>
  <c r="EB111" i="46"/>
  <c r="EA111" i="46"/>
  <c r="DZ111" i="46"/>
  <c r="DY111" i="46"/>
  <c r="DX111" i="46"/>
  <c r="DW111" i="46"/>
  <c r="BH111" i="46" s="1"/>
  <c r="DV111" i="46"/>
  <c r="DU111" i="46"/>
  <c r="BF111" i="46" s="1"/>
  <c r="DT111" i="46"/>
  <c r="BE111" i="46" s="1"/>
  <c r="DS111" i="46"/>
  <c r="DR111" i="46"/>
  <c r="DQ111" i="46"/>
  <c r="BB111" i="46" s="1"/>
  <c r="DP111" i="46"/>
  <c r="DO111" i="46"/>
  <c r="DN111" i="46"/>
  <c r="AY111" i="46" s="1"/>
  <c r="DM111" i="46"/>
  <c r="AX111" i="46" s="1"/>
  <c r="DL111" i="46"/>
  <c r="AW111" i="46" s="1"/>
  <c r="DK111" i="46"/>
  <c r="DJ111" i="46"/>
  <c r="DI111" i="46"/>
  <c r="AT111" i="46" s="1"/>
  <c r="DH111" i="46"/>
  <c r="DG111" i="46"/>
  <c r="DF111" i="46"/>
  <c r="AQ111" i="46" s="1"/>
  <c r="DE111" i="46"/>
  <c r="AP111" i="46" s="1"/>
  <c r="DD111" i="46"/>
  <c r="AO111" i="46" s="1"/>
  <c r="DC111" i="46"/>
  <c r="DB111" i="46"/>
  <c r="AM111" i="46" s="1"/>
  <c r="DA111" i="46"/>
  <c r="AL111" i="46" s="1"/>
  <c r="CZ111" i="46"/>
  <c r="CY111" i="46"/>
  <c r="AJ111" i="46" s="1"/>
  <c r="CX111" i="46"/>
  <c r="CW111" i="46"/>
  <c r="AH111" i="46" s="1"/>
  <c r="CV111" i="46"/>
  <c r="CU111" i="46"/>
  <c r="CT111" i="46"/>
  <c r="CS111" i="46"/>
  <c r="CR111" i="46"/>
  <c r="AC111" i="46" s="1"/>
  <c r="CQ111" i="46"/>
  <c r="CP111" i="46"/>
  <c r="CO111" i="46"/>
  <c r="Z111" i="46" s="1"/>
  <c r="CN111" i="46"/>
  <c r="Y111" i="46" s="1"/>
  <c r="CM111" i="46"/>
  <c r="CL111" i="46"/>
  <c r="CK111" i="46"/>
  <c r="V111" i="46" s="1"/>
  <c r="CJ111" i="46"/>
  <c r="U111" i="46" s="1"/>
  <c r="CI111" i="46"/>
  <c r="T111" i="46" s="1"/>
  <c r="CH111" i="46"/>
  <c r="CG111" i="46"/>
  <c r="CF111" i="46"/>
  <c r="Q111" i="46" s="1"/>
  <c r="CE111" i="46"/>
  <c r="CD111" i="46"/>
  <c r="CC111" i="46"/>
  <c r="CB111" i="46"/>
  <c r="CA111" i="46"/>
  <c r="BZ111" i="46"/>
  <c r="K111" i="46" s="1"/>
  <c r="BY111" i="46"/>
  <c r="J111" i="46" s="1"/>
  <c r="BX111" i="46"/>
  <c r="BW111" i="46"/>
  <c r="BV111" i="46"/>
  <c r="BU111" i="46"/>
  <c r="F111" i="46" s="1"/>
  <c r="BT111" i="46"/>
  <c r="E111" i="46" s="1"/>
  <c r="BS111" i="46"/>
  <c r="D111" i="46" s="1"/>
  <c r="BO111" i="46"/>
  <c r="B111" i="46"/>
  <c r="B111" i="44" s="1"/>
  <c r="A111" i="46"/>
  <c r="A109" i="27" s="1"/>
  <c r="EF110" i="46"/>
  <c r="EE110" i="46"/>
  <c r="BP110" i="46" s="1"/>
  <c r="ED110" i="46"/>
  <c r="BO110" i="46" s="1"/>
  <c r="EC110" i="46"/>
  <c r="BN110" i="46" s="1"/>
  <c r="EB110" i="46"/>
  <c r="EA110" i="46"/>
  <c r="DZ110" i="46"/>
  <c r="DY110" i="46"/>
  <c r="BJ110" i="46" s="1"/>
  <c r="DX110" i="46"/>
  <c r="DW110" i="46"/>
  <c r="BH110" i="46" s="1"/>
  <c r="DV110" i="46"/>
  <c r="DU110" i="46"/>
  <c r="BF110" i="46" s="1"/>
  <c r="DT110" i="46"/>
  <c r="DS110" i="46"/>
  <c r="DR110" i="46"/>
  <c r="DQ110" i="46"/>
  <c r="BB110" i="46" s="1"/>
  <c r="DP110" i="46"/>
  <c r="DO110" i="46"/>
  <c r="DN110" i="46"/>
  <c r="AY110" i="46" s="1"/>
  <c r="DM110" i="46"/>
  <c r="AX110" i="46" s="1"/>
  <c r="DL110" i="46"/>
  <c r="AW110" i="46" s="1"/>
  <c r="DK110" i="46"/>
  <c r="AV110" i="46" s="1"/>
  <c r="DJ110" i="46"/>
  <c r="DI110" i="46"/>
  <c r="AT110" i="46" s="1"/>
  <c r="DH110" i="46"/>
  <c r="DG110" i="46"/>
  <c r="DF110" i="46"/>
  <c r="AQ110" i="46" s="1"/>
  <c r="DE110" i="46"/>
  <c r="DD110" i="46"/>
  <c r="DC110" i="46"/>
  <c r="AN110" i="46" s="1"/>
  <c r="DB110" i="46"/>
  <c r="DA110" i="46"/>
  <c r="AL110" i="46" s="1"/>
  <c r="CZ110" i="46"/>
  <c r="CY110" i="46"/>
  <c r="CX110" i="46"/>
  <c r="CW110" i="46"/>
  <c r="AH110" i="46" s="1"/>
  <c r="CV110" i="46"/>
  <c r="CU110" i="46"/>
  <c r="AF110" i="46" s="1"/>
  <c r="CT110" i="46"/>
  <c r="CS110" i="46"/>
  <c r="AD110" i="46" s="1"/>
  <c r="CR110" i="46"/>
  <c r="CQ110" i="46"/>
  <c r="CP110" i="46"/>
  <c r="AA110" i="46" s="1"/>
  <c r="CO110" i="46"/>
  <c r="Z110" i="46" s="1"/>
  <c r="CN110" i="46"/>
  <c r="CM110" i="46"/>
  <c r="CL110" i="46"/>
  <c r="W110" i="46" s="1"/>
  <c r="CK110" i="46"/>
  <c r="V110" i="46" s="1"/>
  <c r="CJ110" i="46"/>
  <c r="CI110" i="46"/>
  <c r="CH110" i="46"/>
  <c r="S110" i="46" s="1"/>
  <c r="CG110" i="46"/>
  <c r="R110" i="46" s="1"/>
  <c r="CF110" i="46"/>
  <c r="Q110" i="46" s="1"/>
  <c r="CE110" i="46"/>
  <c r="CD110" i="46"/>
  <c r="CC110" i="46"/>
  <c r="CB110" i="46"/>
  <c r="CA110" i="46"/>
  <c r="L110" i="46" s="1"/>
  <c r="BZ110" i="46"/>
  <c r="K110" i="46" s="1"/>
  <c r="BY110" i="46"/>
  <c r="BX110" i="46"/>
  <c r="I110" i="46" s="1"/>
  <c r="BW110" i="46"/>
  <c r="BV110" i="46"/>
  <c r="BU110" i="46"/>
  <c r="BT110" i="46"/>
  <c r="BS110" i="46"/>
  <c r="B110" i="46"/>
  <c r="B110" i="44" s="1"/>
  <c r="A110" i="46"/>
  <c r="A108" i="27" s="1"/>
  <c r="EF109" i="46"/>
  <c r="EE109" i="46"/>
  <c r="BP109" i="46" s="1"/>
  <c r="ED109" i="46"/>
  <c r="EC109" i="46"/>
  <c r="BN109" i="46" s="1"/>
  <c r="EB109" i="46"/>
  <c r="EA109" i="46"/>
  <c r="DZ109" i="46"/>
  <c r="BK109" i="46" s="1"/>
  <c r="DY109" i="46"/>
  <c r="DX109" i="46"/>
  <c r="DW109" i="46"/>
  <c r="BH109" i="46" s="1"/>
  <c r="DV109" i="46"/>
  <c r="DU109" i="46"/>
  <c r="DT109" i="46"/>
  <c r="DS109" i="46"/>
  <c r="BD109" i="46" s="1"/>
  <c r="DR109" i="46"/>
  <c r="BC109" i="46" s="1"/>
  <c r="DQ109" i="46"/>
  <c r="BB109" i="46" s="1"/>
  <c r="DP109" i="46"/>
  <c r="BA109" i="46" s="1"/>
  <c r="DO109" i="46"/>
  <c r="AZ109" i="46" s="1"/>
  <c r="DN109" i="46"/>
  <c r="DM109" i="46"/>
  <c r="AX109" i="46" s="1"/>
  <c r="DL109" i="46"/>
  <c r="DK109" i="46"/>
  <c r="DJ109" i="46"/>
  <c r="DI109" i="46"/>
  <c r="AT109" i="46" s="1"/>
  <c r="DH109" i="46"/>
  <c r="AS109" i="46" s="1"/>
  <c r="DG109" i="46"/>
  <c r="DF109" i="46"/>
  <c r="DE109" i="46"/>
  <c r="AP109" i="46" s="1"/>
  <c r="DD109" i="46"/>
  <c r="DC109" i="46"/>
  <c r="DB109" i="46"/>
  <c r="AM109" i="46" s="1"/>
  <c r="DA109" i="46"/>
  <c r="CZ109" i="46"/>
  <c r="CY109" i="46"/>
  <c r="CX109" i="46"/>
  <c r="CW109" i="46"/>
  <c r="AH109" i="46" s="1"/>
  <c r="CV109" i="46"/>
  <c r="CU109" i="46"/>
  <c r="CT109" i="46"/>
  <c r="AE109" i="46" s="1"/>
  <c r="CS109" i="46"/>
  <c r="AD109" i="46" s="1"/>
  <c r="CR109" i="46"/>
  <c r="AC109" i="46" s="1"/>
  <c r="CQ109" i="46"/>
  <c r="CP109" i="46"/>
  <c r="CO109" i="46"/>
  <c r="CN109" i="46"/>
  <c r="CM109" i="46"/>
  <c r="CL109" i="46"/>
  <c r="W109" i="46" s="1"/>
  <c r="CK109" i="46"/>
  <c r="CJ109" i="46"/>
  <c r="U109" i="46" s="1"/>
  <c r="CI109" i="46"/>
  <c r="T109" i="46" s="1"/>
  <c r="CH109" i="46"/>
  <c r="CG109" i="46"/>
  <c r="R109" i="46" s="1"/>
  <c r="CF109" i="46"/>
  <c r="CE109" i="46"/>
  <c r="CD109" i="46"/>
  <c r="O109" i="46" s="1"/>
  <c r="CC109" i="46"/>
  <c r="CB109" i="46"/>
  <c r="M109" i="46" s="1"/>
  <c r="CA109" i="46"/>
  <c r="L109" i="46" s="1"/>
  <c r="BZ109" i="46"/>
  <c r="BY109" i="46"/>
  <c r="BX109" i="46"/>
  <c r="BW109" i="46"/>
  <c r="BV109" i="46"/>
  <c r="G109" i="46" s="1"/>
  <c r="BU109" i="46"/>
  <c r="BT109" i="46"/>
  <c r="BS109" i="46"/>
  <c r="D109" i="46" s="1"/>
  <c r="B109" i="46"/>
  <c r="B109" i="44" s="1"/>
  <c r="A109" i="46"/>
  <c r="A107" i="27" s="1"/>
  <c r="EF108" i="46"/>
  <c r="BQ108" i="46" s="1"/>
  <c r="EE108" i="46"/>
  <c r="ED108" i="46"/>
  <c r="BO108" i="44" s="1"/>
  <c r="EC108" i="46"/>
  <c r="EB108" i="46"/>
  <c r="BM108" i="46" s="1"/>
  <c r="EA108" i="46"/>
  <c r="DZ108" i="46"/>
  <c r="DY108" i="46"/>
  <c r="BJ108" i="46" s="1"/>
  <c r="DX108" i="46"/>
  <c r="BI108" i="46" s="1"/>
  <c r="DW108" i="46"/>
  <c r="DV108" i="46"/>
  <c r="DU108" i="46"/>
  <c r="BF108" i="46" s="1"/>
  <c r="DT108" i="46"/>
  <c r="DS108" i="46"/>
  <c r="DR108" i="46"/>
  <c r="BC108" i="46" s="1"/>
  <c r="DQ108" i="46"/>
  <c r="DP108" i="46"/>
  <c r="BA108" i="46" s="1"/>
  <c r="DO108" i="46"/>
  <c r="AZ108" i="46" s="1"/>
  <c r="DN108" i="46"/>
  <c r="DM108" i="46"/>
  <c r="AX108" i="46" s="1"/>
  <c r="DL108" i="46"/>
  <c r="AW108" i="46" s="1"/>
  <c r="DK108" i="46"/>
  <c r="DJ108" i="46"/>
  <c r="DI108" i="46"/>
  <c r="AT108" i="46" s="1"/>
  <c r="DH108" i="46"/>
  <c r="DG108" i="46"/>
  <c r="DF108" i="46"/>
  <c r="AQ108" i="46" s="1"/>
  <c r="DE108" i="46"/>
  <c r="AP108" i="46" s="1"/>
  <c r="DD108" i="46"/>
  <c r="AO108" i="46" s="1"/>
  <c r="DC108" i="46"/>
  <c r="DB108" i="46"/>
  <c r="AM108" i="46" s="1"/>
  <c r="DA108" i="46"/>
  <c r="CZ108" i="46"/>
  <c r="CY108" i="46"/>
  <c r="CX108" i="46"/>
  <c r="AI108" i="46" s="1"/>
  <c r="CW108" i="46"/>
  <c r="CV108" i="46"/>
  <c r="CU108" i="46"/>
  <c r="CT108" i="46"/>
  <c r="CS108" i="46"/>
  <c r="AD108" i="46" s="1"/>
  <c r="CR108" i="46"/>
  <c r="AC108" i="46" s="1"/>
  <c r="CQ108" i="46"/>
  <c r="CP108" i="46"/>
  <c r="CO108" i="46"/>
  <c r="CN108" i="46"/>
  <c r="Y108" i="46" s="1"/>
  <c r="CM108" i="46"/>
  <c r="CL108" i="46"/>
  <c r="CK108" i="46"/>
  <c r="CJ108" i="46"/>
  <c r="CI108" i="46"/>
  <c r="T108" i="46" s="1"/>
  <c r="CH108" i="46"/>
  <c r="S108" i="46" s="1"/>
  <c r="CG108" i="46"/>
  <c r="R108" i="46" s="1"/>
  <c r="CF108" i="46"/>
  <c r="CE108" i="46"/>
  <c r="CD108" i="46"/>
  <c r="CC108" i="46"/>
  <c r="N108" i="46" s="1"/>
  <c r="CB108" i="46"/>
  <c r="M108" i="46" s="1"/>
  <c r="CA108" i="46"/>
  <c r="BZ108" i="46"/>
  <c r="K108" i="46" s="1"/>
  <c r="BY108" i="46"/>
  <c r="J108" i="46" s="1"/>
  <c r="BX108" i="46"/>
  <c r="BW108" i="46"/>
  <c r="BV108" i="46"/>
  <c r="BU108" i="46"/>
  <c r="BT108" i="46"/>
  <c r="BS108" i="46"/>
  <c r="B108" i="46"/>
  <c r="B108" i="44" s="1"/>
  <c r="A108" i="46"/>
  <c r="A106" i="27" s="1"/>
  <c r="EF107" i="46"/>
  <c r="EE107" i="46"/>
  <c r="BP107" i="46" s="1"/>
  <c r="ED107" i="46"/>
  <c r="EC107" i="46"/>
  <c r="BN107" i="46" s="1"/>
  <c r="EB107" i="46"/>
  <c r="BM107" i="46" s="1"/>
  <c r="EA107" i="46"/>
  <c r="DZ107" i="46"/>
  <c r="BK107" i="46" s="1"/>
  <c r="DY107" i="46"/>
  <c r="DX107" i="46"/>
  <c r="BI107" i="46" s="1"/>
  <c r="DW107" i="46"/>
  <c r="BH107" i="46" s="1"/>
  <c r="DV107" i="46"/>
  <c r="BG107" i="46" s="1"/>
  <c r="DU107" i="46"/>
  <c r="BF107" i="46" s="1"/>
  <c r="DT107" i="46"/>
  <c r="DS107" i="46"/>
  <c r="DR107" i="46"/>
  <c r="BC107" i="46" s="1"/>
  <c r="DQ107" i="46"/>
  <c r="DP107" i="46"/>
  <c r="BA107" i="46" s="1"/>
  <c r="DO107" i="46"/>
  <c r="AZ107" i="46" s="1"/>
  <c r="DN107" i="46"/>
  <c r="DM107" i="46"/>
  <c r="AX107" i="46" s="1"/>
  <c r="DL107" i="46"/>
  <c r="DK107" i="46"/>
  <c r="AV107" i="46" s="1"/>
  <c r="DJ107" i="46"/>
  <c r="DI107" i="46"/>
  <c r="DH107" i="46"/>
  <c r="AS107" i="46" s="1"/>
  <c r="DG107" i="46"/>
  <c r="DF107" i="46"/>
  <c r="AQ107" i="46" s="1"/>
  <c r="DE107" i="46"/>
  <c r="AP107" i="46" s="1"/>
  <c r="DD107" i="46"/>
  <c r="AO107" i="46" s="1"/>
  <c r="DC107" i="46"/>
  <c r="AN107" i="46" s="1"/>
  <c r="DB107" i="46"/>
  <c r="AM107" i="46" s="1"/>
  <c r="DA107" i="46"/>
  <c r="CZ107" i="46"/>
  <c r="AK107" i="46" s="1"/>
  <c r="CY107" i="46"/>
  <c r="CX107" i="46"/>
  <c r="CW107" i="46"/>
  <c r="AH107" i="46" s="1"/>
  <c r="CV107" i="46"/>
  <c r="CU107" i="46"/>
  <c r="AF107" i="46" s="1"/>
  <c r="CT107" i="46"/>
  <c r="CS107" i="46"/>
  <c r="AD107" i="46" s="1"/>
  <c r="CR107" i="46"/>
  <c r="CQ107" i="46"/>
  <c r="CP107" i="46"/>
  <c r="AA107" i="46" s="1"/>
  <c r="CO107" i="46"/>
  <c r="Z107" i="46" s="1"/>
  <c r="CN107" i="46"/>
  <c r="CM107" i="46"/>
  <c r="X107" i="46" s="1"/>
  <c r="CL107" i="46"/>
  <c r="W107" i="46" s="1"/>
  <c r="CK107" i="46"/>
  <c r="CJ107" i="46"/>
  <c r="CI107" i="46"/>
  <c r="CH107" i="46"/>
  <c r="S107" i="46" s="1"/>
  <c r="CG107" i="46"/>
  <c r="R107" i="46" s="1"/>
  <c r="CF107" i="46"/>
  <c r="Q107" i="46" s="1"/>
  <c r="CE107" i="46"/>
  <c r="P107" i="46" s="1"/>
  <c r="CD107" i="46"/>
  <c r="CC107" i="46"/>
  <c r="CB107" i="46"/>
  <c r="CA107" i="46"/>
  <c r="L107" i="46" s="1"/>
  <c r="BZ107" i="46"/>
  <c r="BY107" i="46"/>
  <c r="J107" i="46" s="1"/>
  <c r="BX107" i="46"/>
  <c r="BW107" i="46"/>
  <c r="H107" i="46" s="1"/>
  <c r="BV107" i="46"/>
  <c r="G107" i="46" s="1"/>
  <c r="BU107" i="46"/>
  <c r="F107" i="46" s="1"/>
  <c r="BT107" i="46"/>
  <c r="E107" i="46" s="1"/>
  <c r="BS107" i="46"/>
  <c r="D107" i="46" s="1"/>
  <c r="B107" i="46"/>
  <c r="B107" i="44" s="1"/>
  <c r="A107" i="46"/>
  <c r="A105" i="27" s="1"/>
  <c r="EF106" i="46"/>
  <c r="BQ106" i="46" s="1"/>
  <c r="EE106" i="46"/>
  <c r="BP106" i="46" s="1"/>
  <c r="ED106" i="46"/>
  <c r="BO106" i="46" s="1"/>
  <c r="EC106" i="46"/>
  <c r="EB106" i="46"/>
  <c r="BM106" i="46" s="1"/>
  <c r="EA106" i="46"/>
  <c r="BL106" i="46" s="1"/>
  <c r="DZ106" i="46"/>
  <c r="BK106" i="46" s="1"/>
  <c r="DY106" i="46"/>
  <c r="DX106" i="46"/>
  <c r="DW106" i="46"/>
  <c r="BH106" i="46" s="1"/>
  <c r="DV106" i="46"/>
  <c r="BG106" i="46" s="1"/>
  <c r="DU106" i="46"/>
  <c r="DT106" i="46"/>
  <c r="DS106" i="46"/>
  <c r="BD106" i="46" s="1"/>
  <c r="DR106" i="46"/>
  <c r="BC106" i="46" s="1"/>
  <c r="DQ106" i="46"/>
  <c r="BB106" i="46" s="1"/>
  <c r="DP106" i="46"/>
  <c r="DO106" i="46"/>
  <c r="AZ106" i="46" s="1"/>
  <c r="DN106" i="46"/>
  <c r="AY106" i="46" s="1"/>
  <c r="DM106" i="46"/>
  <c r="DL106" i="46"/>
  <c r="DK106" i="46"/>
  <c r="DJ106" i="46"/>
  <c r="DI106" i="46"/>
  <c r="AT106" i="46" s="1"/>
  <c r="DH106" i="46"/>
  <c r="AS106" i="46" s="1"/>
  <c r="DG106" i="46"/>
  <c r="DF106" i="46"/>
  <c r="AQ106" i="46" s="1"/>
  <c r="DE106" i="46"/>
  <c r="DD106" i="46"/>
  <c r="AO106" i="46" s="1"/>
  <c r="DC106" i="46"/>
  <c r="DB106" i="46"/>
  <c r="AM106" i="46" s="1"/>
  <c r="DA106" i="46"/>
  <c r="AL106" i="46" s="1"/>
  <c r="CZ106" i="46"/>
  <c r="CY106" i="46"/>
  <c r="AJ106" i="46" s="1"/>
  <c r="CX106" i="46"/>
  <c r="AI106" i="46" s="1"/>
  <c r="CW106" i="46"/>
  <c r="CV106" i="46"/>
  <c r="AG106" i="46" s="1"/>
  <c r="CU106" i="46"/>
  <c r="CT106" i="46"/>
  <c r="AE106" i="46" s="1"/>
  <c r="CS106" i="46"/>
  <c r="AD106" i="46" s="1"/>
  <c r="CR106" i="46"/>
  <c r="CQ106" i="46"/>
  <c r="AB106" i="46" s="1"/>
  <c r="CP106" i="46"/>
  <c r="CO106" i="46"/>
  <c r="CN106" i="46"/>
  <c r="Y106" i="46" s="1"/>
  <c r="CM106" i="46"/>
  <c r="X106" i="46" s="1"/>
  <c r="CL106" i="46"/>
  <c r="CK106" i="46"/>
  <c r="V106" i="46" s="1"/>
  <c r="CJ106" i="46"/>
  <c r="CI106" i="46"/>
  <c r="T106" i="46" s="1"/>
  <c r="CH106" i="46"/>
  <c r="CG106" i="46"/>
  <c r="CF106" i="46"/>
  <c r="CE106" i="46"/>
  <c r="CD106" i="46"/>
  <c r="O106" i="46" s="1"/>
  <c r="CC106" i="46"/>
  <c r="N106" i="46" s="1"/>
  <c r="CB106" i="46"/>
  <c r="CA106" i="46"/>
  <c r="L106" i="46" s="1"/>
  <c r="BZ106" i="46"/>
  <c r="K106" i="46" s="1"/>
  <c r="BY106" i="46"/>
  <c r="BX106" i="46"/>
  <c r="I106" i="46" s="1"/>
  <c r="BW106" i="46"/>
  <c r="BV106" i="46"/>
  <c r="G106" i="46" s="1"/>
  <c r="BU106" i="46"/>
  <c r="F106" i="46" s="1"/>
  <c r="BT106" i="46"/>
  <c r="E106" i="46" s="1"/>
  <c r="BS106" i="46"/>
  <c r="D106" i="46" s="1"/>
  <c r="B106" i="46"/>
  <c r="B106" i="44" s="1"/>
  <c r="A106" i="46"/>
  <c r="A104" i="27" s="1"/>
  <c r="EF105" i="46"/>
  <c r="EE105" i="46"/>
  <c r="ED105" i="46"/>
  <c r="BO105" i="46" s="1"/>
  <c r="EC105" i="46"/>
  <c r="BN105" i="46" s="1"/>
  <c r="EB105" i="46"/>
  <c r="EA105" i="46"/>
  <c r="BL105" i="46" s="1"/>
  <c r="DZ105" i="46"/>
  <c r="BK105" i="46" s="1"/>
  <c r="DY105" i="46"/>
  <c r="DX105" i="46"/>
  <c r="DW105" i="46"/>
  <c r="DV105" i="46"/>
  <c r="DU105" i="46"/>
  <c r="BF105" i="46" s="1"/>
  <c r="DT105" i="46"/>
  <c r="BE105" i="46" s="1"/>
  <c r="DS105" i="46"/>
  <c r="BD105" i="46" s="1"/>
  <c r="DR105" i="46"/>
  <c r="BC105" i="46" s="1"/>
  <c r="DQ105" i="46"/>
  <c r="BB105" i="46" s="1"/>
  <c r="DP105" i="46"/>
  <c r="DO105" i="46"/>
  <c r="DN105" i="46"/>
  <c r="DM105" i="46"/>
  <c r="AX105" i="46" s="1"/>
  <c r="DL105" i="46"/>
  <c r="DK105" i="46"/>
  <c r="AV105" i="46" s="1"/>
  <c r="DJ105" i="46"/>
  <c r="DI105" i="46"/>
  <c r="DH105" i="46"/>
  <c r="AS105" i="46" s="1"/>
  <c r="DG105" i="46"/>
  <c r="AR105" i="46" s="1"/>
  <c r="DF105" i="46"/>
  <c r="AQ105" i="44" s="1"/>
  <c r="DE105" i="46"/>
  <c r="AP105" i="46" s="1"/>
  <c r="DD105" i="46"/>
  <c r="DC105" i="46"/>
  <c r="AN105" i="46" s="1"/>
  <c r="DB105" i="46"/>
  <c r="AM105" i="46" s="1"/>
  <c r="DA105" i="46"/>
  <c r="CZ105" i="46"/>
  <c r="CY105" i="46"/>
  <c r="AJ105" i="46" s="1"/>
  <c r="CX105" i="46"/>
  <c r="AI105" i="46" s="1"/>
  <c r="CW105" i="46"/>
  <c r="AH105" i="46" s="1"/>
  <c r="CV105" i="46"/>
  <c r="AG105" i="46" s="1"/>
  <c r="CU105" i="46"/>
  <c r="CT105" i="46"/>
  <c r="CS105" i="46"/>
  <c r="CR105" i="46"/>
  <c r="AC105" i="46" s="1"/>
  <c r="CQ105" i="46"/>
  <c r="CP105" i="46"/>
  <c r="CO105" i="46"/>
  <c r="Z105" i="46" s="1"/>
  <c r="CN105" i="46"/>
  <c r="CM105" i="46"/>
  <c r="X105" i="46" s="1"/>
  <c r="CL105" i="46"/>
  <c r="W105" i="46" s="1"/>
  <c r="CK105" i="46"/>
  <c r="CJ105" i="46"/>
  <c r="U105" i="46" s="1"/>
  <c r="CI105" i="46"/>
  <c r="CH105" i="46"/>
  <c r="CG105" i="46"/>
  <c r="R105" i="46" s="1"/>
  <c r="CF105" i="46"/>
  <c r="CE105" i="46"/>
  <c r="P105" i="46" s="1"/>
  <c r="CD105" i="46"/>
  <c r="CC105" i="46"/>
  <c r="N105" i="46" s="1"/>
  <c r="CB105" i="46"/>
  <c r="CA105" i="46"/>
  <c r="L105" i="46" s="1"/>
  <c r="BZ105" i="46"/>
  <c r="K105" i="46" s="1"/>
  <c r="BY105" i="46"/>
  <c r="J105" i="46" s="1"/>
  <c r="BX105" i="46"/>
  <c r="BW105" i="46"/>
  <c r="H105" i="46" s="1"/>
  <c r="BV105" i="46"/>
  <c r="BU105" i="46"/>
  <c r="F105" i="46" s="1"/>
  <c r="BT105" i="46"/>
  <c r="BS105" i="46"/>
  <c r="AQ105" i="46"/>
  <c r="B105" i="46"/>
  <c r="B105" i="44" s="1"/>
  <c r="A105" i="46"/>
  <c r="A103" i="27" s="1"/>
  <c r="EF104" i="46"/>
  <c r="BQ104" i="46" s="1"/>
  <c r="EE104" i="46"/>
  <c r="BP104" i="46" s="1"/>
  <c r="ED104" i="46"/>
  <c r="BO104" i="44" s="1"/>
  <c r="EC104" i="46"/>
  <c r="EB104" i="46"/>
  <c r="EA104" i="46"/>
  <c r="DZ104" i="46"/>
  <c r="DY104" i="46"/>
  <c r="BJ104" i="46" s="1"/>
  <c r="DX104" i="46"/>
  <c r="BI104" i="46" s="1"/>
  <c r="DW104" i="46"/>
  <c r="DV104" i="46"/>
  <c r="DU104" i="46"/>
  <c r="DT104" i="46"/>
  <c r="DS104" i="46"/>
  <c r="DR104" i="46"/>
  <c r="DQ104" i="46"/>
  <c r="BB104" i="46" s="1"/>
  <c r="DP104" i="46"/>
  <c r="BA104" i="46" s="1"/>
  <c r="DO104" i="46"/>
  <c r="AZ104" i="46" s="1"/>
  <c r="DN104" i="46"/>
  <c r="DM104" i="46"/>
  <c r="AX104" i="46" s="1"/>
  <c r="DL104" i="46"/>
  <c r="DK104" i="46"/>
  <c r="AV104" i="46" s="1"/>
  <c r="DJ104" i="46"/>
  <c r="DI104" i="46"/>
  <c r="DH104" i="46"/>
  <c r="AS104" i="46" s="1"/>
  <c r="DG104" i="46"/>
  <c r="AR104" i="46" s="1"/>
  <c r="DF104" i="46"/>
  <c r="DE104" i="46"/>
  <c r="AP104" i="46" s="1"/>
  <c r="DD104" i="46"/>
  <c r="AO104" i="46" s="1"/>
  <c r="DC104" i="46"/>
  <c r="AN104" i="46" s="1"/>
  <c r="DB104" i="46"/>
  <c r="DA104" i="46"/>
  <c r="CZ104" i="46"/>
  <c r="AK104" i="46" s="1"/>
  <c r="CY104" i="46"/>
  <c r="CX104" i="46"/>
  <c r="CW104" i="46"/>
  <c r="CV104" i="46"/>
  <c r="AG104" i="46" s="1"/>
  <c r="CU104" i="46"/>
  <c r="AF104" i="46" s="1"/>
  <c r="CT104" i="46"/>
  <c r="CS104" i="46"/>
  <c r="CR104" i="46"/>
  <c r="AC104" i="46" s="1"/>
  <c r="CQ104" i="46"/>
  <c r="AB104" i="46" s="1"/>
  <c r="CP104" i="46"/>
  <c r="AA104" i="46" s="1"/>
  <c r="CO104" i="46"/>
  <c r="CN104" i="46"/>
  <c r="Y104" i="46" s="1"/>
  <c r="CM104" i="46"/>
  <c r="CL104" i="46"/>
  <c r="CK104" i="46"/>
  <c r="CJ104" i="46"/>
  <c r="U104" i="46" s="1"/>
  <c r="CI104" i="46"/>
  <c r="CH104" i="46"/>
  <c r="CG104" i="46"/>
  <c r="CF104" i="46"/>
  <c r="CE104" i="46"/>
  <c r="P104" i="46" s="1"/>
  <c r="CD104" i="46"/>
  <c r="CC104" i="46"/>
  <c r="N104" i="46" s="1"/>
  <c r="CB104" i="46"/>
  <c r="M104" i="46" s="1"/>
  <c r="CA104" i="46"/>
  <c r="BZ104" i="46"/>
  <c r="K104" i="46" s="1"/>
  <c r="BY104" i="46"/>
  <c r="BX104" i="46"/>
  <c r="BW104" i="46"/>
  <c r="H104" i="46" s="1"/>
  <c r="BV104" i="46"/>
  <c r="BU104" i="46"/>
  <c r="F104" i="46" s="1"/>
  <c r="BT104" i="46"/>
  <c r="E104" i="46" s="1"/>
  <c r="BS104" i="46"/>
  <c r="BO104" i="46"/>
  <c r="B104" i="46"/>
  <c r="B104" i="44" s="1"/>
  <c r="A104" i="46"/>
  <c r="A102" i="27" s="1"/>
  <c r="EF103" i="46"/>
  <c r="EE103" i="46"/>
  <c r="BP103" i="46" s="1"/>
  <c r="ED103" i="46"/>
  <c r="BO103" i="46" s="1"/>
  <c r="EC103" i="46"/>
  <c r="BN103" i="46" s="1"/>
  <c r="EB103" i="46"/>
  <c r="BM103" i="46" s="1"/>
  <c r="EA103" i="46"/>
  <c r="BL103" i="46" s="1"/>
  <c r="DZ103" i="46"/>
  <c r="DY103" i="46"/>
  <c r="DX103" i="46"/>
  <c r="BI103" i="46" s="1"/>
  <c r="DW103" i="46"/>
  <c r="BH103" i="46" s="1"/>
  <c r="DV103" i="46"/>
  <c r="BG103" i="44" s="1"/>
  <c r="DU103" i="46"/>
  <c r="BF103" i="46" s="1"/>
  <c r="DT103" i="46"/>
  <c r="BE103" i="46" s="1"/>
  <c r="DS103" i="46"/>
  <c r="BD103" i="46" s="1"/>
  <c r="DR103" i="46"/>
  <c r="DQ103" i="46"/>
  <c r="BB103" i="46" s="1"/>
  <c r="DP103" i="46"/>
  <c r="BA103" i="46" s="1"/>
  <c r="DO103" i="46"/>
  <c r="AZ103" i="46" s="1"/>
  <c r="DN103" i="46"/>
  <c r="DM103" i="46"/>
  <c r="AX103" i="46" s="1"/>
  <c r="DL103" i="46"/>
  <c r="DK103" i="46"/>
  <c r="DJ103" i="46"/>
  <c r="DI103" i="46"/>
  <c r="AT103" i="46" s="1"/>
  <c r="DH103" i="46"/>
  <c r="AS103" i="46" s="1"/>
  <c r="DG103" i="46"/>
  <c r="DF103" i="46"/>
  <c r="AQ103" i="46" s="1"/>
  <c r="DE103" i="46"/>
  <c r="AP103" i="46" s="1"/>
  <c r="DD103" i="46"/>
  <c r="AO103" i="46" s="1"/>
  <c r="DC103" i="46"/>
  <c r="AN103" i="46" s="1"/>
  <c r="DB103" i="46"/>
  <c r="DA103" i="46"/>
  <c r="CZ103" i="46"/>
  <c r="CY103" i="46"/>
  <c r="AJ103" i="46" s="1"/>
  <c r="CX103" i="46"/>
  <c r="AI103" i="46" s="1"/>
  <c r="CW103" i="46"/>
  <c r="AH103" i="46" s="1"/>
  <c r="CV103" i="46"/>
  <c r="AG103" i="46" s="1"/>
  <c r="CU103" i="46"/>
  <c r="CT103" i="46"/>
  <c r="CS103" i="46"/>
  <c r="CR103" i="46"/>
  <c r="CQ103" i="46"/>
  <c r="AB103" i="46" s="1"/>
  <c r="CP103" i="46"/>
  <c r="CO103" i="46"/>
  <c r="Z103" i="46" s="1"/>
  <c r="CN103" i="46"/>
  <c r="CM103" i="46"/>
  <c r="CL103" i="46"/>
  <c r="CK103" i="46"/>
  <c r="V103" i="46" s="1"/>
  <c r="CJ103" i="46"/>
  <c r="U103" i="46" s="1"/>
  <c r="CI103" i="46"/>
  <c r="T103" i="46" s="1"/>
  <c r="CH103" i="46"/>
  <c r="CG103" i="46"/>
  <c r="R103" i="46" s="1"/>
  <c r="CF103" i="46"/>
  <c r="Q103" i="46" s="1"/>
  <c r="CE103" i="46"/>
  <c r="P103" i="46" s="1"/>
  <c r="CD103" i="46"/>
  <c r="CC103" i="46"/>
  <c r="N103" i="46" s="1"/>
  <c r="CB103" i="46"/>
  <c r="CA103" i="46"/>
  <c r="L103" i="46" s="1"/>
  <c r="BZ103" i="46"/>
  <c r="BY103" i="46"/>
  <c r="BX103" i="46"/>
  <c r="I103" i="46" s="1"/>
  <c r="BW103" i="46"/>
  <c r="BV103" i="46"/>
  <c r="BU103" i="46"/>
  <c r="BT103" i="46"/>
  <c r="BS103" i="46"/>
  <c r="D103" i="46" s="1"/>
  <c r="BG103" i="46"/>
  <c r="B103" i="46"/>
  <c r="B103" i="44" s="1"/>
  <c r="A103" i="46"/>
  <c r="A101" i="27" s="1"/>
  <c r="EF102" i="46"/>
  <c r="EE102" i="46"/>
  <c r="ED102" i="46"/>
  <c r="EC102" i="46"/>
  <c r="BN102" i="46" s="1"/>
  <c r="EB102" i="46"/>
  <c r="BM102" i="46" s="1"/>
  <c r="EA102" i="46"/>
  <c r="BL102" i="46" s="1"/>
  <c r="DZ102" i="46"/>
  <c r="BK102" i="46" s="1"/>
  <c r="DY102" i="46"/>
  <c r="BJ102" i="46" s="1"/>
  <c r="DX102" i="46"/>
  <c r="DW102" i="46"/>
  <c r="DV102" i="46"/>
  <c r="DU102" i="46"/>
  <c r="DT102" i="46"/>
  <c r="DS102" i="46"/>
  <c r="DR102" i="46"/>
  <c r="BC102" i="46" s="1"/>
  <c r="DQ102" i="46"/>
  <c r="DP102" i="46"/>
  <c r="DO102" i="46"/>
  <c r="DN102" i="46"/>
  <c r="AY102" i="46" s="1"/>
  <c r="DM102" i="46"/>
  <c r="AX102" i="46" s="1"/>
  <c r="DL102" i="46"/>
  <c r="AW102" i="46" s="1"/>
  <c r="DK102" i="46"/>
  <c r="AV102" i="46" s="1"/>
  <c r="DJ102" i="46"/>
  <c r="AU102" i="46" s="1"/>
  <c r="DI102" i="46"/>
  <c r="AT102" i="46" s="1"/>
  <c r="DH102" i="46"/>
  <c r="AS102" i="46" s="1"/>
  <c r="DG102" i="46"/>
  <c r="AR102" i="46" s="1"/>
  <c r="DF102" i="46"/>
  <c r="DE102" i="46"/>
  <c r="DD102" i="46"/>
  <c r="AO102" i="46" s="1"/>
  <c r="DC102" i="46"/>
  <c r="DB102" i="46"/>
  <c r="AM102" i="46" s="1"/>
  <c r="DA102" i="46"/>
  <c r="AL102" i="46" s="1"/>
  <c r="CZ102" i="46"/>
  <c r="AK102" i="46" s="1"/>
  <c r="CY102" i="46"/>
  <c r="AJ102" i="46" s="1"/>
  <c r="CX102" i="46"/>
  <c r="CW102" i="46"/>
  <c r="AH102" i="46" s="1"/>
  <c r="CV102" i="46"/>
  <c r="CU102" i="46"/>
  <c r="CT102" i="46"/>
  <c r="AE102" i="46" s="1"/>
  <c r="CS102" i="46"/>
  <c r="AD102" i="46" s="1"/>
  <c r="CR102" i="46"/>
  <c r="AC102" i="46" s="1"/>
  <c r="CQ102" i="46"/>
  <c r="AB102" i="46" s="1"/>
  <c r="CP102" i="46"/>
  <c r="CO102" i="46"/>
  <c r="Z102" i="46" s="1"/>
  <c r="CN102" i="46"/>
  <c r="Y102" i="46" s="1"/>
  <c r="CM102" i="46"/>
  <c r="X102" i="46" s="1"/>
  <c r="CL102" i="46"/>
  <c r="W102" i="46" s="1"/>
  <c r="CK102" i="46"/>
  <c r="CJ102" i="46"/>
  <c r="U102" i="46" s="1"/>
  <c r="CI102" i="46"/>
  <c r="T102" i="46" s="1"/>
  <c r="CH102" i="46"/>
  <c r="CG102" i="46"/>
  <c r="R102" i="46" s="1"/>
  <c r="CF102" i="46"/>
  <c r="Q102" i="46" s="1"/>
  <c r="CE102" i="46"/>
  <c r="CD102" i="46"/>
  <c r="O102" i="46" s="1"/>
  <c r="CC102" i="46"/>
  <c r="CB102" i="46"/>
  <c r="M102" i="46" s="1"/>
  <c r="CA102" i="46"/>
  <c r="BZ102" i="46"/>
  <c r="BY102" i="46"/>
  <c r="BX102" i="46"/>
  <c r="I102" i="46" s="1"/>
  <c r="BW102" i="46"/>
  <c r="BV102" i="46"/>
  <c r="G102" i="46" s="1"/>
  <c r="BU102" i="46"/>
  <c r="F102" i="46" s="1"/>
  <c r="BT102" i="46"/>
  <c r="E102" i="46" s="1"/>
  <c r="BS102" i="46"/>
  <c r="B102" i="46"/>
  <c r="B102" i="44" s="1"/>
  <c r="A102" i="46"/>
  <c r="A100" i="27" s="1"/>
  <c r="EF101" i="46"/>
  <c r="EE101" i="46"/>
  <c r="ED101" i="46"/>
  <c r="BO101" i="46" s="1"/>
  <c r="EC101" i="46"/>
  <c r="BN101" i="46" s="1"/>
  <c r="EB101" i="46"/>
  <c r="EA101" i="46"/>
  <c r="BL101" i="46" s="1"/>
  <c r="DZ101" i="46"/>
  <c r="DY101" i="46"/>
  <c r="BJ101" i="46" s="1"/>
  <c r="DX101" i="46"/>
  <c r="DW101" i="46"/>
  <c r="DV101" i="46"/>
  <c r="BG101" i="46" s="1"/>
  <c r="DU101" i="46"/>
  <c r="BF101" i="46" s="1"/>
  <c r="DT101" i="46"/>
  <c r="DS101" i="46"/>
  <c r="DR101" i="46"/>
  <c r="DQ101" i="46"/>
  <c r="BB101" i="46" s="1"/>
  <c r="DP101" i="46"/>
  <c r="DO101" i="46"/>
  <c r="AZ101" i="46" s="1"/>
  <c r="DN101" i="46"/>
  <c r="AY101" i="46" s="1"/>
  <c r="DM101" i="46"/>
  <c r="AX101" i="46" s="1"/>
  <c r="DL101" i="46"/>
  <c r="AW101" i="46" s="1"/>
  <c r="DK101" i="46"/>
  <c r="AV101" i="46" s="1"/>
  <c r="DJ101" i="46"/>
  <c r="DI101" i="46"/>
  <c r="DH101" i="46"/>
  <c r="DG101" i="46"/>
  <c r="DF101" i="46"/>
  <c r="AQ101" i="46" s="1"/>
  <c r="DE101" i="46"/>
  <c r="DD101" i="46"/>
  <c r="AO101" i="46" s="1"/>
  <c r="DC101" i="46"/>
  <c r="AN101" i="46" s="1"/>
  <c r="DB101" i="46"/>
  <c r="DA101" i="46"/>
  <c r="AL101" i="46" s="1"/>
  <c r="CZ101" i="46"/>
  <c r="CY101" i="46"/>
  <c r="AJ101" i="46" s="1"/>
  <c r="CX101" i="46"/>
  <c r="AI101" i="46" s="1"/>
  <c r="CW101" i="46"/>
  <c r="CV101" i="46"/>
  <c r="AG101" i="46" s="1"/>
  <c r="CU101" i="46"/>
  <c r="CT101" i="46"/>
  <c r="CS101" i="46"/>
  <c r="CR101" i="46"/>
  <c r="CQ101" i="46"/>
  <c r="AB101" i="46" s="1"/>
  <c r="CP101" i="46"/>
  <c r="AA101" i="46" s="1"/>
  <c r="CO101" i="46"/>
  <c r="Z101" i="46" s="1"/>
  <c r="CN101" i="46"/>
  <c r="Y101" i="46" s="1"/>
  <c r="CM101" i="46"/>
  <c r="CL101" i="46"/>
  <c r="CK101" i="46"/>
  <c r="V101" i="46" s="1"/>
  <c r="CJ101" i="46"/>
  <c r="CI101" i="46"/>
  <c r="T101" i="46" s="1"/>
  <c r="CH101" i="46"/>
  <c r="CG101" i="46"/>
  <c r="CF101" i="46"/>
  <c r="CE101" i="46"/>
  <c r="CD101" i="46"/>
  <c r="CC101" i="46"/>
  <c r="N101" i="46" s="1"/>
  <c r="CB101" i="46"/>
  <c r="CA101" i="46"/>
  <c r="BZ101" i="46"/>
  <c r="K101" i="46" s="1"/>
  <c r="BY101" i="46"/>
  <c r="J101" i="46" s="1"/>
  <c r="BX101" i="46"/>
  <c r="BW101" i="46"/>
  <c r="H101" i="46" s="1"/>
  <c r="BV101" i="46"/>
  <c r="BU101" i="46"/>
  <c r="BT101" i="46"/>
  <c r="BS101" i="46"/>
  <c r="D101" i="46" s="1"/>
  <c r="B101" i="46"/>
  <c r="B101" i="44" s="1"/>
  <c r="A101" i="46"/>
  <c r="A101" i="44" s="1"/>
  <c r="EF100" i="46"/>
  <c r="EE100" i="46"/>
  <c r="ED100" i="46"/>
  <c r="EC100" i="46"/>
  <c r="BN100" i="46" s="1"/>
  <c r="EB100" i="46"/>
  <c r="EA100" i="46"/>
  <c r="BL100" i="46" s="1"/>
  <c r="DZ100" i="46"/>
  <c r="BK100" i="46" s="1"/>
  <c r="DY100" i="46"/>
  <c r="BJ100" i="46" s="1"/>
  <c r="DX100" i="46"/>
  <c r="DW100" i="46"/>
  <c r="DV100" i="46"/>
  <c r="DU100" i="46"/>
  <c r="DT100" i="46"/>
  <c r="DS100" i="46"/>
  <c r="DR100" i="46"/>
  <c r="BC100" i="46" s="1"/>
  <c r="DQ100" i="46"/>
  <c r="DP100" i="46"/>
  <c r="DO100" i="46"/>
  <c r="DN100" i="46"/>
  <c r="AY100" i="44" s="1"/>
  <c r="DM100" i="46"/>
  <c r="DL100" i="46"/>
  <c r="DK100" i="46"/>
  <c r="DJ100" i="46"/>
  <c r="AU100" i="46" s="1"/>
  <c r="DI100" i="46"/>
  <c r="AT100" i="46" s="1"/>
  <c r="DH100" i="46"/>
  <c r="AS100" i="46" s="1"/>
  <c r="DG100" i="46"/>
  <c r="AR100" i="46" s="1"/>
  <c r="DF100" i="46"/>
  <c r="AQ100" i="46" s="1"/>
  <c r="DE100" i="46"/>
  <c r="AP100" i="46" s="1"/>
  <c r="DD100" i="46"/>
  <c r="DC100" i="46"/>
  <c r="DB100" i="46"/>
  <c r="AM100" i="46" s="1"/>
  <c r="DA100" i="46"/>
  <c r="AL100" i="46" s="1"/>
  <c r="CZ100" i="46"/>
  <c r="AK100" i="46" s="1"/>
  <c r="CY100" i="46"/>
  <c r="CX100" i="46"/>
  <c r="AI100" i="46" s="1"/>
  <c r="CW100" i="46"/>
  <c r="AH100" i="46" s="1"/>
  <c r="CV100" i="46"/>
  <c r="CU100" i="46"/>
  <c r="CT100" i="46"/>
  <c r="AE100" i="46" s="1"/>
  <c r="CS100" i="46"/>
  <c r="CR100" i="46"/>
  <c r="CQ100" i="46"/>
  <c r="AB100" i="46" s="1"/>
  <c r="CP100" i="46"/>
  <c r="CO100" i="46"/>
  <c r="Z100" i="46" s="1"/>
  <c r="CN100" i="46"/>
  <c r="CM100" i="46"/>
  <c r="CL100" i="46"/>
  <c r="W100" i="46" s="1"/>
  <c r="CK100" i="46"/>
  <c r="V100" i="46" s="1"/>
  <c r="CJ100" i="46"/>
  <c r="CI100" i="46"/>
  <c r="CH100" i="46"/>
  <c r="CG100" i="46"/>
  <c r="CF100" i="46"/>
  <c r="CE100" i="46"/>
  <c r="CD100" i="46"/>
  <c r="O100" i="46" s="1"/>
  <c r="CC100" i="46"/>
  <c r="CB100" i="46"/>
  <c r="CA100" i="46"/>
  <c r="BZ100" i="46"/>
  <c r="BY100" i="46"/>
  <c r="J100" i="46" s="1"/>
  <c r="BX100" i="46"/>
  <c r="BW100" i="46"/>
  <c r="BV100" i="46"/>
  <c r="G100" i="46" s="1"/>
  <c r="BU100" i="46"/>
  <c r="BT100" i="46"/>
  <c r="E100" i="46" s="1"/>
  <c r="BS100" i="46"/>
  <c r="AY100" i="46"/>
  <c r="B100" i="46"/>
  <c r="B100" i="44" s="1"/>
  <c r="A100" i="46"/>
  <c r="A100" i="44" s="1"/>
  <c r="EF99" i="46"/>
  <c r="EE99" i="46"/>
  <c r="BP99" i="46" s="1"/>
  <c r="ED99" i="46"/>
  <c r="BO99" i="44" s="1"/>
  <c r="EC99" i="46"/>
  <c r="BN99" i="46" s="1"/>
  <c r="EB99" i="46"/>
  <c r="BM99" i="46" s="1"/>
  <c r="EA99" i="46"/>
  <c r="DZ99" i="46"/>
  <c r="DY99" i="46"/>
  <c r="DX99" i="46"/>
  <c r="DW99" i="46"/>
  <c r="BH99" i="46" s="1"/>
  <c r="DV99" i="46"/>
  <c r="BG99" i="46" s="1"/>
  <c r="DU99" i="46"/>
  <c r="BF99" i="46" s="1"/>
  <c r="DT99" i="46"/>
  <c r="BE99" i="46" s="1"/>
  <c r="DS99" i="46"/>
  <c r="BD99" i="46" s="1"/>
  <c r="DR99" i="46"/>
  <c r="BC99" i="46" s="1"/>
  <c r="DQ99" i="46"/>
  <c r="BB99" i="46" s="1"/>
  <c r="DP99" i="46"/>
  <c r="DO99" i="46"/>
  <c r="DN99" i="46"/>
  <c r="AY99" i="46" s="1"/>
  <c r="DM99" i="46"/>
  <c r="AX99" i="46" s="1"/>
  <c r="DL99" i="46"/>
  <c r="DK99" i="46"/>
  <c r="AV99" i="46" s="1"/>
  <c r="DJ99" i="46"/>
  <c r="DI99" i="46"/>
  <c r="AT99" i="46" s="1"/>
  <c r="DH99" i="46"/>
  <c r="DG99" i="46"/>
  <c r="AR99" i="46" s="1"/>
  <c r="DF99" i="46"/>
  <c r="AQ99" i="46" s="1"/>
  <c r="DE99" i="46"/>
  <c r="AP99" i="46" s="1"/>
  <c r="DD99" i="46"/>
  <c r="DC99" i="46"/>
  <c r="DB99" i="46"/>
  <c r="AM99" i="46" s="1"/>
  <c r="DA99" i="46"/>
  <c r="AL99" i="46" s="1"/>
  <c r="CZ99" i="46"/>
  <c r="AK99" i="46" s="1"/>
  <c r="CY99" i="46"/>
  <c r="AJ99" i="46" s="1"/>
  <c r="CX99" i="46"/>
  <c r="AI99" i="46" s="1"/>
  <c r="CW99" i="46"/>
  <c r="AH99" i="46" s="1"/>
  <c r="CV99" i="46"/>
  <c r="CU99" i="46"/>
  <c r="CT99" i="46"/>
  <c r="CS99" i="46"/>
  <c r="AD99" i="46" s="1"/>
  <c r="CR99" i="46"/>
  <c r="CQ99" i="46"/>
  <c r="AB99" i="46" s="1"/>
  <c r="CP99" i="46"/>
  <c r="AA99" i="46" s="1"/>
  <c r="CO99" i="46"/>
  <c r="Z99" i="46" s="1"/>
  <c r="CN99" i="46"/>
  <c r="CM99" i="46"/>
  <c r="X99" i="46" s="1"/>
  <c r="CL99" i="46"/>
  <c r="W99" i="46" s="1"/>
  <c r="CK99" i="46"/>
  <c r="CJ99" i="46"/>
  <c r="CI99" i="46"/>
  <c r="T99" i="46" s="1"/>
  <c r="CH99" i="46"/>
  <c r="CG99" i="46"/>
  <c r="R99" i="46" s="1"/>
  <c r="CF99" i="46"/>
  <c r="Q99" i="46" s="1"/>
  <c r="CE99" i="46"/>
  <c r="CD99" i="46"/>
  <c r="CC99" i="46"/>
  <c r="N99" i="46" s="1"/>
  <c r="CB99" i="46"/>
  <c r="CA99" i="46"/>
  <c r="L99" i="46" s="1"/>
  <c r="BZ99" i="46"/>
  <c r="K99" i="46" s="1"/>
  <c r="BY99" i="46"/>
  <c r="J99" i="46" s="1"/>
  <c r="BX99" i="46"/>
  <c r="I99" i="46" s="1"/>
  <c r="BW99" i="46"/>
  <c r="BV99" i="46"/>
  <c r="G99" i="46" s="1"/>
  <c r="BU99" i="46"/>
  <c r="F99" i="46" s="1"/>
  <c r="BT99" i="46"/>
  <c r="E99" i="46" s="1"/>
  <c r="BS99" i="46"/>
  <c r="D99" i="46" s="1"/>
  <c r="BO99" i="46"/>
  <c r="B99" i="46"/>
  <c r="B99" i="44" s="1"/>
  <c r="A99" i="46"/>
  <c r="C99" i="46" s="1"/>
  <c r="C99" i="44" s="1"/>
  <c r="EF98" i="46"/>
  <c r="EE98" i="46"/>
  <c r="ED98" i="46"/>
  <c r="EC98" i="46"/>
  <c r="EB98" i="46"/>
  <c r="EA98" i="46"/>
  <c r="BL98" i="46" s="1"/>
  <c r="DZ98" i="46"/>
  <c r="BK98" i="46" s="1"/>
  <c r="DY98" i="46"/>
  <c r="DX98" i="46"/>
  <c r="BI98" i="46" s="1"/>
  <c r="DW98" i="46"/>
  <c r="BH98" i="46" s="1"/>
  <c r="DV98" i="46"/>
  <c r="DU98" i="46"/>
  <c r="DT98" i="46"/>
  <c r="DS98" i="46"/>
  <c r="BD98" i="46" s="1"/>
  <c r="DR98" i="46"/>
  <c r="DQ98" i="46"/>
  <c r="DP98" i="46"/>
  <c r="DO98" i="46"/>
  <c r="AZ98" i="46" s="1"/>
  <c r="DN98" i="46"/>
  <c r="DM98" i="46"/>
  <c r="DL98" i="46"/>
  <c r="AW98" i="46" s="1"/>
  <c r="DK98" i="46"/>
  <c r="AV98" i="46" s="1"/>
  <c r="DJ98" i="46"/>
  <c r="AU98" i="46" s="1"/>
  <c r="DI98" i="46"/>
  <c r="DH98" i="46"/>
  <c r="DG98" i="46"/>
  <c r="DF98" i="46"/>
  <c r="DE98" i="46"/>
  <c r="DD98" i="46"/>
  <c r="AO98" i="46" s="1"/>
  <c r="DC98" i="46"/>
  <c r="DB98" i="46"/>
  <c r="AM98" i="46" s="1"/>
  <c r="DA98" i="46"/>
  <c r="CZ98" i="46"/>
  <c r="CY98" i="46"/>
  <c r="AJ98" i="46" s="1"/>
  <c r="CX98" i="46"/>
  <c r="CW98" i="46"/>
  <c r="AH98" i="46" s="1"/>
  <c r="CV98" i="46"/>
  <c r="AG98" i="46" s="1"/>
  <c r="CU98" i="46"/>
  <c r="AF98" i="46" s="1"/>
  <c r="CT98" i="46"/>
  <c r="AE98" i="46" s="1"/>
  <c r="CS98" i="46"/>
  <c r="CR98" i="46"/>
  <c r="CQ98" i="46"/>
  <c r="CP98" i="46"/>
  <c r="CO98" i="46"/>
  <c r="CN98" i="46"/>
  <c r="Y98" i="46" s="1"/>
  <c r="CM98" i="46"/>
  <c r="CL98" i="46"/>
  <c r="CK98" i="46"/>
  <c r="CJ98" i="46"/>
  <c r="CI98" i="46"/>
  <c r="CH98" i="46"/>
  <c r="CG98" i="46"/>
  <c r="CF98" i="46"/>
  <c r="CE98" i="46"/>
  <c r="P98" i="46" s="1"/>
  <c r="CD98" i="46"/>
  <c r="O98" i="46" s="1"/>
  <c r="CC98" i="46"/>
  <c r="CB98" i="46"/>
  <c r="CA98" i="46"/>
  <c r="L98" i="46" s="1"/>
  <c r="BZ98" i="46"/>
  <c r="BY98" i="46"/>
  <c r="J98" i="46" s="1"/>
  <c r="BX98" i="46"/>
  <c r="I98" i="46" s="1"/>
  <c r="BW98" i="46"/>
  <c r="H98" i="46" s="1"/>
  <c r="BV98" i="46"/>
  <c r="BU98" i="46"/>
  <c r="BT98" i="46"/>
  <c r="BS98" i="46"/>
  <c r="B98" i="46"/>
  <c r="B98" i="44" s="1"/>
  <c r="A98" i="46"/>
  <c r="A98" i="44" s="1"/>
  <c r="EF97" i="46"/>
  <c r="BQ97" i="46" s="1"/>
  <c r="EE97" i="46"/>
  <c r="BP97" i="46" s="1"/>
  <c r="ED97" i="46"/>
  <c r="EC97" i="46"/>
  <c r="EB97" i="46"/>
  <c r="EA97" i="46"/>
  <c r="BL97" i="46" s="1"/>
  <c r="DZ97" i="46"/>
  <c r="DY97" i="46"/>
  <c r="BJ97" i="46" s="1"/>
  <c r="DX97" i="46"/>
  <c r="BI97" i="46" s="1"/>
  <c r="DW97" i="46"/>
  <c r="BH97" i="46" s="1"/>
  <c r="DV97" i="46"/>
  <c r="DU97" i="46"/>
  <c r="BF97" i="46" s="1"/>
  <c r="DT97" i="46"/>
  <c r="DS97" i="46"/>
  <c r="BD97" i="46" s="1"/>
  <c r="DR97" i="46"/>
  <c r="DQ97" i="46"/>
  <c r="DP97" i="46"/>
  <c r="BA97" i="46" s="1"/>
  <c r="DO97" i="46"/>
  <c r="AZ97" i="46" s="1"/>
  <c r="DN97" i="46"/>
  <c r="AY97" i="46" s="1"/>
  <c r="DM97" i="46"/>
  <c r="AX97" i="46" s="1"/>
  <c r="DL97" i="46"/>
  <c r="DK97" i="46"/>
  <c r="AV97" i="46" s="1"/>
  <c r="DJ97" i="46"/>
  <c r="DI97" i="46"/>
  <c r="DH97" i="46"/>
  <c r="AS97" i="46" s="1"/>
  <c r="DG97" i="46"/>
  <c r="DF97" i="46"/>
  <c r="AQ97" i="46" s="1"/>
  <c r="DE97" i="46"/>
  <c r="DD97" i="46"/>
  <c r="DC97" i="46"/>
  <c r="AN97" i="46" s="1"/>
  <c r="DB97" i="46"/>
  <c r="DA97" i="46"/>
  <c r="AL97" i="46" s="1"/>
  <c r="CZ97" i="46"/>
  <c r="CY97" i="46"/>
  <c r="AJ97" i="46" s="1"/>
  <c r="CX97" i="46"/>
  <c r="CW97" i="46"/>
  <c r="CV97" i="46"/>
  <c r="CU97" i="46"/>
  <c r="AF97" i="46" s="1"/>
  <c r="CT97" i="46"/>
  <c r="CS97" i="46"/>
  <c r="CR97" i="46"/>
  <c r="AC97" i="46" s="1"/>
  <c r="CQ97" i="46"/>
  <c r="CP97" i="46"/>
  <c r="CO97" i="46"/>
  <c r="CN97" i="46"/>
  <c r="CM97" i="46"/>
  <c r="X97" i="46" s="1"/>
  <c r="CL97" i="46"/>
  <c r="CK97" i="46"/>
  <c r="CJ97" i="46"/>
  <c r="U97" i="46" s="1"/>
  <c r="CI97" i="46"/>
  <c r="CH97" i="46"/>
  <c r="CG97" i="46"/>
  <c r="R97" i="46" s="1"/>
  <c r="CF97" i="46"/>
  <c r="CE97" i="46"/>
  <c r="CD97" i="46"/>
  <c r="CC97" i="46"/>
  <c r="CB97" i="46"/>
  <c r="M97" i="46" s="1"/>
  <c r="CA97" i="46"/>
  <c r="BZ97" i="46"/>
  <c r="BY97" i="46"/>
  <c r="J97" i="46" s="1"/>
  <c r="BX97" i="46"/>
  <c r="BW97" i="46"/>
  <c r="H97" i="46" s="1"/>
  <c r="BV97" i="46"/>
  <c r="BU97" i="46"/>
  <c r="BT97" i="46"/>
  <c r="E97" i="46" s="1"/>
  <c r="BS97" i="46"/>
  <c r="D97" i="46" s="1"/>
  <c r="B97" i="46"/>
  <c r="B97" i="44" s="1"/>
  <c r="A97" i="46"/>
  <c r="A95" i="27" s="1"/>
  <c r="EF96" i="46"/>
  <c r="EE96" i="46"/>
  <c r="ED96" i="46"/>
  <c r="EC96" i="46"/>
  <c r="EB96" i="46"/>
  <c r="BM96" i="46" s="1"/>
  <c r="EA96" i="46"/>
  <c r="BL96" i="46" s="1"/>
  <c r="DZ96" i="46"/>
  <c r="BK96" i="46" s="1"/>
  <c r="DY96" i="46"/>
  <c r="DX96" i="46"/>
  <c r="DW96" i="46"/>
  <c r="DV96" i="46"/>
  <c r="BG96" i="44" s="1"/>
  <c r="DU96" i="46"/>
  <c r="DT96" i="46"/>
  <c r="BE96" i="46" s="1"/>
  <c r="DS96" i="46"/>
  <c r="BD96" i="46" s="1"/>
  <c r="DR96" i="46"/>
  <c r="DQ96" i="46"/>
  <c r="DP96" i="46"/>
  <c r="DO96" i="46"/>
  <c r="DN96" i="46"/>
  <c r="DM96" i="46"/>
  <c r="DL96" i="46"/>
  <c r="AW96" i="46" s="1"/>
  <c r="DK96" i="46"/>
  <c r="AV96" i="46" s="1"/>
  <c r="DJ96" i="46"/>
  <c r="AU96" i="46" s="1"/>
  <c r="DI96" i="46"/>
  <c r="DH96" i="46"/>
  <c r="DG96" i="46"/>
  <c r="AR96" i="46" s="1"/>
  <c r="DF96" i="46"/>
  <c r="DE96" i="46"/>
  <c r="DD96" i="46"/>
  <c r="AO96" i="46" s="1"/>
  <c r="DC96" i="46"/>
  <c r="AN96" i="46" s="1"/>
  <c r="DB96" i="46"/>
  <c r="DA96" i="46"/>
  <c r="AL96" i="46" s="1"/>
  <c r="CZ96" i="46"/>
  <c r="CY96" i="46"/>
  <c r="AJ96" i="46" s="1"/>
  <c r="CX96" i="46"/>
  <c r="CW96" i="46"/>
  <c r="CV96" i="46"/>
  <c r="AG96" i="46" s="1"/>
  <c r="CU96" i="46"/>
  <c r="AF96" i="46" s="1"/>
  <c r="CT96" i="46"/>
  <c r="CS96" i="46"/>
  <c r="CR96" i="46"/>
  <c r="CQ96" i="46"/>
  <c r="AB96" i="46" s="1"/>
  <c r="CP96" i="46"/>
  <c r="CO96" i="46"/>
  <c r="CN96" i="46"/>
  <c r="CM96" i="46"/>
  <c r="CL96" i="46"/>
  <c r="CK96" i="46"/>
  <c r="CJ96" i="46"/>
  <c r="U96" i="46" s="1"/>
  <c r="CI96" i="46"/>
  <c r="CH96" i="46"/>
  <c r="CG96" i="46"/>
  <c r="CF96" i="46"/>
  <c r="Q96" i="46" s="1"/>
  <c r="CE96" i="46"/>
  <c r="P96" i="46" s="1"/>
  <c r="CD96" i="46"/>
  <c r="CC96" i="46"/>
  <c r="CB96" i="46"/>
  <c r="CA96" i="46"/>
  <c r="BZ96" i="46"/>
  <c r="BY96" i="46"/>
  <c r="BX96" i="46"/>
  <c r="I96" i="46" s="1"/>
  <c r="BW96" i="46"/>
  <c r="BV96" i="46"/>
  <c r="G96" i="46" s="1"/>
  <c r="BU96" i="46"/>
  <c r="BT96" i="46"/>
  <c r="E96" i="46" s="1"/>
  <c r="BS96" i="46"/>
  <c r="B96" i="46"/>
  <c r="B96" i="44" s="1"/>
  <c r="A96" i="46"/>
  <c r="A94" i="27" s="1"/>
  <c r="EF95" i="46"/>
  <c r="EE95" i="46"/>
  <c r="ED95" i="46"/>
  <c r="BO95" i="46" s="1"/>
  <c r="EC95" i="46"/>
  <c r="BN95" i="46" s="1"/>
  <c r="EB95" i="46"/>
  <c r="EA95" i="46"/>
  <c r="DZ95" i="46"/>
  <c r="BK95" i="46" s="1"/>
  <c r="DY95" i="46"/>
  <c r="BJ95" i="46" s="1"/>
  <c r="DX95" i="46"/>
  <c r="DW95" i="46"/>
  <c r="BH95" i="46" s="1"/>
  <c r="DV95" i="46"/>
  <c r="BG95" i="46" s="1"/>
  <c r="DU95" i="46"/>
  <c r="BF95" i="46" s="1"/>
  <c r="DT95" i="46"/>
  <c r="BE95" i="46" s="1"/>
  <c r="DS95" i="46"/>
  <c r="DR95" i="46"/>
  <c r="DQ95" i="46"/>
  <c r="DP95" i="46"/>
  <c r="BA95" i="46" s="1"/>
  <c r="DO95" i="46"/>
  <c r="AZ95" i="46" s="1"/>
  <c r="DN95" i="46"/>
  <c r="DM95" i="46"/>
  <c r="AX95" i="46" s="1"/>
  <c r="DL95" i="46"/>
  <c r="AW95" i="46" s="1"/>
  <c r="DK95" i="46"/>
  <c r="DJ95" i="46"/>
  <c r="DI95" i="46"/>
  <c r="AT95" i="46" s="1"/>
  <c r="DH95" i="46"/>
  <c r="DG95" i="46"/>
  <c r="DF95" i="46"/>
  <c r="DE95" i="46"/>
  <c r="DD95" i="46"/>
  <c r="AO95" i="46" s="1"/>
  <c r="DC95" i="46"/>
  <c r="DB95" i="46"/>
  <c r="DA95" i="46"/>
  <c r="AL95" i="46" s="1"/>
  <c r="CZ95" i="46"/>
  <c r="CY95" i="46"/>
  <c r="AJ95" i="46" s="1"/>
  <c r="CX95" i="46"/>
  <c r="CW95" i="46"/>
  <c r="AH95" i="46" s="1"/>
  <c r="CV95" i="46"/>
  <c r="CU95" i="46"/>
  <c r="CT95" i="46"/>
  <c r="AE95" i="46" s="1"/>
  <c r="CS95" i="46"/>
  <c r="CR95" i="46"/>
  <c r="AC95" i="46" s="1"/>
  <c r="CQ95" i="46"/>
  <c r="AB95" i="46" s="1"/>
  <c r="CP95" i="46"/>
  <c r="CO95" i="46"/>
  <c r="Z95" i="46" s="1"/>
  <c r="CN95" i="46"/>
  <c r="Y95" i="46" s="1"/>
  <c r="CM95" i="46"/>
  <c r="CL95" i="46"/>
  <c r="CK95" i="46"/>
  <c r="V95" i="46" s="1"/>
  <c r="CJ95" i="46"/>
  <c r="CI95" i="46"/>
  <c r="CH95" i="46"/>
  <c r="CG95" i="46"/>
  <c r="R95" i="46" s="1"/>
  <c r="CF95" i="46"/>
  <c r="Q95" i="46" s="1"/>
  <c r="CE95" i="46"/>
  <c r="CD95" i="46"/>
  <c r="CC95" i="46"/>
  <c r="N95" i="46" s="1"/>
  <c r="CB95" i="46"/>
  <c r="CA95" i="46"/>
  <c r="BZ95" i="46"/>
  <c r="BY95" i="46"/>
  <c r="J95" i="46" s="1"/>
  <c r="BX95" i="46"/>
  <c r="I95" i="46" s="1"/>
  <c r="BW95" i="46"/>
  <c r="H95" i="46" s="1"/>
  <c r="BV95" i="46"/>
  <c r="BU95" i="46"/>
  <c r="F95" i="46" s="1"/>
  <c r="BT95" i="46"/>
  <c r="BS95" i="46"/>
  <c r="D95" i="46" s="1"/>
  <c r="B95" i="46"/>
  <c r="B95" i="44" s="1"/>
  <c r="A95" i="46"/>
  <c r="A93" i="27" s="1"/>
  <c r="EF94" i="46"/>
  <c r="BQ94" i="46" s="1"/>
  <c r="EE94" i="46"/>
  <c r="ED94" i="46"/>
  <c r="EC94" i="46"/>
  <c r="BN94" i="46" s="1"/>
  <c r="EB94" i="46"/>
  <c r="BM94" i="46" s="1"/>
  <c r="EA94" i="46"/>
  <c r="DZ94" i="46"/>
  <c r="DY94" i="46"/>
  <c r="BJ94" i="46" s="1"/>
  <c r="DX94" i="46"/>
  <c r="BI94" i="46" s="1"/>
  <c r="DW94" i="46"/>
  <c r="DV94" i="46"/>
  <c r="DU94" i="46"/>
  <c r="BF94" i="46" s="1"/>
  <c r="DT94" i="46"/>
  <c r="BE94" i="46" s="1"/>
  <c r="DS94" i="46"/>
  <c r="DR94" i="46"/>
  <c r="DQ94" i="46"/>
  <c r="BB94" i="46" s="1"/>
  <c r="DP94" i="46"/>
  <c r="BA94" i="46" s="1"/>
  <c r="DO94" i="46"/>
  <c r="DN94" i="46"/>
  <c r="DM94" i="46"/>
  <c r="AX94" i="46" s="1"/>
  <c r="DL94" i="46"/>
  <c r="DK94" i="46"/>
  <c r="AV94" i="46" s="1"/>
  <c r="DJ94" i="46"/>
  <c r="DI94" i="46"/>
  <c r="AT94" i="46" s="1"/>
  <c r="DH94" i="46"/>
  <c r="DG94" i="46"/>
  <c r="DF94" i="46"/>
  <c r="DE94" i="46"/>
  <c r="AP94" i="46" s="1"/>
  <c r="DD94" i="46"/>
  <c r="DC94" i="46"/>
  <c r="DB94" i="46"/>
  <c r="AM94" i="46" s="1"/>
  <c r="DA94" i="46"/>
  <c r="CZ94" i="46"/>
  <c r="AK94" i="46" s="1"/>
  <c r="CY94" i="46"/>
  <c r="CX94" i="46"/>
  <c r="CW94" i="46"/>
  <c r="AH94" i="46" s="1"/>
  <c r="CV94" i="46"/>
  <c r="CU94" i="46"/>
  <c r="AF94" i="46" s="1"/>
  <c r="CT94" i="46"/>
  <c r="CS94" i="46"/>
  <c r="CR94" i="46"/>
  <c r="AC94" i="46" s="1"/>
  <c r="CQ94" i="46"/>
  <c r="CP94" i="46"/>
  <c r="CO94" i="46"/>
  <c r="Z94" i="46" s="1"/>
  <c r="CN94" i="46"/>
  <c r="Y94" i="46" s="1"/>
  <c r="CM94" i="46"/>
  <c r="CL94" i="46"/>
  <c r="CK94" i="46"/>
  <c r="V94" i="46" s="1"/>
  <c r="CJ94" i="46"/>
  <c r="U94" i="46" s="1"/>
  <c r="CI94" i="46"/>
  <c r="CH94" i="46"/>
  <c r="CG94" i="46"/>
  <c r="CF94" i="46"/>
  <c r="Q94" i="46" s="1"/>
  <c r="CE94" i="46"/>
  <c r="CD94" i="46"/>
  <c r="CC94" i="46"/>
  <c r="CB94" i="46"/>
  <c r="M94" i="46" s="1"/>
  <c r="CA94" i="46"/>
  <c r="BZ94" i="46"/>
  <c r="BY94" i="46"/>
  <c r="J94" i="46" s="1"/>
  <c r="BX94" i="46"/>
  <c r="BW94" i="46"/>
  <c r="H94" i="46" s="1"/>
  <c r="BV94" i="46"/>
  <c r="BU94" i="46"/>
  <c r="F94" i="46" s="1"/>
  <c r="BT94" i="46"/>
  <c r="E94" i="46" s="1"/>
  <c r="BS94" i="46"/>
  <c r="B94" i="46"/>
  <c r="B94" i="44" s="1"/>
  <c r="A94" i="46"/>
  <c r="A92" i="27" s="1"/>
  <c r="EF93" i="46"/>
  <c r="BQ93" i="46" s="1"/>
  <c r="EE93" i="46"/>
  <c r="BP93" i="46" s="1"/>
  <c r="ED93" i="46"/>
  <c r="BO93" i="46" s="1"/>
  <c r="EC93" i="46"/>
  <c r="EB93" i="46"/>
  <c r="BM93" i="46" s="1"/>
  <c r="EA93" i="46"/>
  <c r="DZ93" i="46"/>
  <c r="DY93" i="46"/>
  <c r="BJ93" i="46" s="1"/>
  <c r="DX93" i="46"/>
  <c r="BI93" i="46" s="1"/>
  <c r="DW93" i="46"/>
  <c r="DV93" i="46"/>
  <c r="DU93" i="46"/>
  <c r="DT93" i="46"/>
  <c r="BE93" i="46" s="1"/>
  <c r="DS93" i="46"/>
  <c r="DR93" i="46"/>
  <c r="BC93" i="46" s="1"/>
  <c r="DQ93" i="46"/>
  <c r="BB93" i="46" s="1"/>
  <c r="DP93" i="46"/>
  <c r="DO93" i="46"/>
  <c r="AZ93" i="46" s="1"/>
  <c r="DN93" i="46"/>
  <c r="DM93" i="46"/>
  <c r="DL93" i="46"/>
  <c r="DK93" i="46"/>
  <c r="DJ93" i="46"/>
  <c r="DI93" i="46"/>
  <c r="AT93" i="46" s="1"/>
  <c r="DH93" i="46"/>
  <c r="DG93" i="46"/>
  <c r="DF93" i="46"/>
  <c r="DE93" i="46"/>
  <c r="AP93" i="46" s="1"/>
  <c r="DD93" i="46"/>
  <c r="DC93" i="46"/>
  <c r="DB93" i="46"/>
  <c r="DA93" i="46"/>
  <c r="AL93" i="46" s="1"/>
  <c r="CZ93" i="46"/>
  <c r="CY93" i="46"/>
  <c r="CX93" i="46"/>
  <c r="AI93" i="46" s="1"/>
  <c r="CW93" i="46"/>
  <c r="AH93" i="46" s="1"/>
  <c r="CV93" i="46"/>
  <c r="AG93" i="46" s="1"/>
  <c r="CU93" i="46"/>
  <c r="CT93" i="46"/>
  <c r="CS93" i="46"/>
  <c r="AD93" i="46" s="1"/>
  <c r="CR93" i="46"/>
  <c r="CQ93" i="46"/>
  <c r="CP93" i="46"/>
  <c r="CO93" i="46"/>
  <c r="Z93" i="46" s="1"/>
  <c r="CN93" i="46"/>
  <c r="Y93" i="46" s="1"/>
  <c r="CM93" i="46"/>
  <c r="CL93" i="46"/>
  <c r="CK93" i="46"/>
  <c r="V93" i="46" s="1"/>
  <c r="CJ93" i="46"/>
  <c r="U93" i="46" s="1"/>
  <c r="CI93" i="46"/>
  <c r="T93" i="46" s="1"/>
  <c r="CH93" i="46"/>
  <c r="CG93" i="46"/>
  <c r="R93" i="46" s="1"/>
  <c r="CF93" i="46"/>
  <c r="CE93" i="46"/>
  <c r="CD93" i="46"/>
  <c r="CC93" i="46"/>
  <c r="CB93" i="46"/>
  <c r="M93" i="46" s="1"/>
  <c r="CA93" i="46"/>
  <c r="BZ93" i="46"/>
  <c r="BY93" i="46"/>
  <c r="J93" i="46" s="1"/>
  <c r="BX93" i="46"/>
  <c r="I93" i="46" s="1"/>
  <c r="BW93" i="46"/>
  <c r="BV93" i="46"/>
  <c r="G93" i="46" s="1"/>
  <c r="BU93" i="46"/>
  <c r="BT93" i="46"/>
  <c r="BS93" i="46"/>
  <c r="D93" i="46" s="1"/>
  <c r="B93" i="46"/>
  <c r="B93" i="44" s="1"/>
  <c r="A93" i="46"/>
  <c r="A91" i="27" s="1"/>
  <c r="EF92" i="46"/>
  <c r="EE92" i="46"/>
  <c r="ED92" i="46"/>
  <c r="BO92" i="44" s="1"/>
  <c r="EC92" i="46"/>
  <c r="BN92" i="46" s="1"/>
  <c r="EB92" i="46"/>
  <c r="BM92" i="46" s="1"/>
  <c r="EA92" i="46"/>
  <c r="BL92" i="46" s="1"/>
  <c r="DZ92" i="46"/>
  <c r="DY92" i="46"/>
  <c r="BJ92" i="46" s="1"/>
  <c r="DX92" i="46"/>
  <c r="DW92" i="46"/>
  <c r="DV92" i="46"/>
  <c r="DU92" i="46"/>
  <c r="BF92" i="46" s="1"/>
  <c r="DT92" i="46"/>
  <c r="BE92" i="46" s="1"/>
  <c r="DS92" i="46"/>
  <c r="DR92" i="46"/>
  <c r="DQ92" i="46"/>
  <c r="DP92" i="46"/>
  <c r="DO92" i="46"/>
  <c r="DN92" i="46"/>
  <c r="DM92" i="46"/>
  <c r="AX92" i="46" s="1"/>
  <c r="DL92" i="46"/>
  <c r="AW92" i="46" s="1"/>
  <c r="DK92" i="46"/>
  <c r="DJ92" i="46"/>
  <c r="DI92" i="46"/>
  <c r="DH92" i="46"/>
  <c r="AS92" i="46" s="1"/>
  <c r="DG92" i="46"/>
  <c r="DF92" i="46"/>
  <c r="DE92" i="46"/>
  <c r="DD92" i="46"/>
  <c r="DC92" i="46"/>
  <c r="DB92" i="46"/>
  <c r="DA92" i="46"/>
  <c r="CZ92" i="46"/>
  <c r="AK92" i="46" s="1"/>
  <c r="CY92" i="46"/>
  <c r="CX92" i="46"/>
  <c r="CW92" i="46"/>
  <c r="AH92" i="46" s="1"/>
  <c r="CV92" i="46"/>
  <c r="AG92" i="46" s="1"/>
  <c r="CU92" i="46"/>
  <c r="CT92" i="46"/>
  <c r="CS92" i="46"/>
  <c r="CR92" i="46"/>
  <c r="CQ92" i="46"/>
  <c r="CP92" i="46"/>
  <c r="CO92" i="46"/>
  <c r="Z92" i="46" s="1"/>
  <c r="CN92" i="46"/>
  <c r="Y92" i="46" s="1"/>
  <c r="CM92" i="46"/>
  <c r="X92" i="46" s="1"/>
  <c r="CL92" i="46"/>
  <c r="CK92" i="46"/>
  <c r="V92" i="46" s="1"/>
  <c r="CJ92" i="46"/>
  <c r="U92" i="46" s="1"/>
  <c r="CI92" i="46"/>
  <c r="CH92" i="46"/>
  <c r="CG92" i="46"/>
  <c r="R92" i="46" s="1"/>
  <c r="CF92" i="46"/>
  <c r="Q92" i="46" s="1"/>
  <c r="CE92" i="46"/>
  <c r="CD92" i="46"/>
  <c r="CC92" i="46"/>
  <c r="CB92" i="46"/>
  <c r="CA92" i="46"/>
  <c r="BZ92" i="46"/>
  <c r="K92" i="46" s="1"/>
  <c r="BY92" i="46"/>
  <c r="J92" i="46" s="1"/>
  <c r="BX92" i="46"/>
  <c r="I92" i="46" s="1"/>
  <c r="BW92" i="46"/>
  <c r="BV92" i="46"/>
  <c r="BU92" i="46"/>
  <c r="BT92" i="46"/>
  <c r="E92" i="46" s="1"/>
  <c r="BS92" i="46"/>
  <c r="BO92" i="46"/>
  <c r="B92" i="46"/>
  <c r="B92" i="44" s="1"/>
  <c r="A92" i="46"/>
  <c r="A90" i="27" s="1"/>
  <c r="EF91" i="46"/>
  <c r="BQ91" i="46" s="1"/>
  <c r="EE91" i="46"/>
  <c r="ED91" i="46"/>
  <c r="BO91" i="44" s="1"/>
  <c r="EC91" i="46"/>
  <c r="BN91" i="46" s="1"/>
  <c r="EB91" i="46"/>
  <c r="EA91" i="46"/>
  <c r="DZ91" i="46"/>
  <c r="BK91" i="46" s="1"/>
  <c r="DY91" i="46"/>
  <c r="DX91" i="46"/>
  <c r="DW91" i="46"/>
  <c r="DV91" i="46"/>
  <c r="DU91" i="46"/>
  <c r="BF91" i="46" s="1"/>
  <c r="DT91" i="46"/>
  <c r="DS91" i="46"/>
  <c r="DR91" i="46"/>
  <c r="BC91" i="46" s="1"/>
  <c r="DQ91" i="46"/>
  <c r="DP91" i="46"/>
  <c r="BA91" i="46" s="1"/>
  <c r="DO91" i="46"/>
  <c r="DN91" i="46"/>
  <c r="DM91" i="46"/>
  <c r="DL91" i="46"/>
  <c r="DK91" i="46"/>
  <c r="DJ91" i="46"/>
  <c r="AU91" i="46" s="1"/>
  <c r="DI91" i="46"/>
  <c r="DH91" i="46"/>
  <c r="DG91" i="46"/>
  <c r="AR91" i="46" s="1"/>
  <c r="DF91" i="46"/>
  <c r="DE91" i="46"/>
  <c r="AP91" i="46" s="1"/>
  <c r="DD91" i="46"/>
  <c r="DC91" i="46"/>
  <c r="AN91" i="46" s="1"/>
  <c r="DB91" i="46"/>
  <c r="AM91" i="46" s="1"/>
  <c r="DA91" i="46"/>
  <c r="CZ91" i="46"/>
  <c r="AK91" i="46" s="1"/>
  <c r="CY91" i="46"/>
  <c r="CX91" i="46"/>
  <c r="CW91" i="46"/>
  <c r="AH91" i="46" s="1"/>
  <c r="CV91" i="46"/>
  <c r="CU91" i="46"/>
  <c r="CT91" i="46"/>
  <c r="AE91" i="46" s="1"/>
  <c r="CS91" i="46"/>
  <c r="AD91" i="46" s="1"/>
  <c r="CR91" i="46"/>
  <c r="CQ91" i="46"/>
  <c r="CP91" i="46"/>
  <c r="AA91" i="46" s="1"/>
  <c r="CO91" i="46"/>
  <c r="CN91" i="46"/>
  <c r="CM91" i="46"/>
  <c r="CL91" i="46"/>
  <c r="W91" i="46" s="1"/>
  <c r="CK91" i="46"/>
  <c r="CJ91" i="46"/>
  <c r="CI91" i="46"/>
  <c r="CH91" i="46"/>
  <c r="CG91" i="46"/>
  <c r="R91" i="46" s="1"/>
  <c r="CF91" i="46"/>
  <c r="CE91" i="46"/>
  <c r="CD91" i="46"/>
  <c r="O91" i="46" s="1"/>
  <c r="CC91" i="46"/>
  <c r="N91" i="46" s="1"/>
  <c r="CB91" i="46"/>
  <c r="M91" i="46" s="1"/>
  <c r="CA91" i="46"/>
  <c r="BZ91" i="46"/>
  <c r="BY91" i="46"/>
  <c r="BX91" i="46"/>
  <c r="BW91" i="46"/>
  <c r="BV91" i="46"/>
  <c r="G91" i="46" s="1"/>
  <c r="BU91" i="46"/>
  <c r="BT91" i="46"/>
  <c r="BS91" i="46"/>
  <c r="BO91" i="46"/>
  <c r="B91" i="46"/>
  <c r="B91" i="44" s="1"/>
  <c r="A91" i="46"/>
  <c r="A89" i="27" s="1"/>
  <c r="EF90" i="46"/>
  <c r="EE90" i="46"/>
  <c r="ED90" i="46"/>
  <c r="EC90" i="46"/>
  <c r="EB90" i="46"/>
  <c r="EA90" i="46"/>
  <c r="DZ90" i="46"/>
  <c r="BK90" i="46" s="1"/>
  <c r="DY90" i="46"/>
  <c r="DX90" i="46"/>
  <c r="DW90" i="46"/>
  <c r="BH90" i="46" s="1"/>
  <c r="DV90" i="46"/>
  <c r="BG90" i="46" s="1"/>
  <c r="DU90" i="46"/>
  <c r="BF90" i="46" s="1"/>
  <c r="DT90" i="46"/>
  <c r="DS90" i="46"/>
  <c r="DR90" i="46"/>
  <c r="BC90" i="46" s="1"/>
  <c r="DQ90" i="46"/>
  <c r="DP90" i="46"/>
  <c r="DO90" i="46"/>
  <c r="AZ90" i="46" s="1"/>
  <c r="DN90" i="46"/>
  <c r="AY90" i="46" s="1"/>
  <c r="DM90" i="46"/>
  <c r="DL90" i="46"/>
  <c r="DK90" i="46"/>
  <c r="DJ90" i="46"/>
  <c r="DI90" i="46"/>
  <c r="DH90" i="46"/>
  <c r="AS90" i="46" s="1"/>
  <c r="DG90" i="46"/>
  <c r="AR90" i="46" s="1"/>
  <c r="DF90" i="46"/>
  <c r="AQ90" i="46" s="1"/>
  <c r="DE90" i="46"/>
  <c r="DD90" i="46"/>
  <c r="DC90" i="46"/>
  <c r="DB90" i="46"/>
  <c r="DA90" i="46"/>
  <c r="CZ90" i="46"/>
  <c r="AK90" i="46" s="1"/>
  <c r="CY90" i="46"/>
  <c r="AJ90" i="46" s="1"/>
  <c r="CX90" i="46"/>
  <c r="AI90" i="46" s="1"/>
  <c r="CW90" i="46"/>
  <c r="CV90" i="46"/>
  <c r="CU90" i="46"/>
  <c r="CT90" i="46"/>
  <c r="AE90" i="46" s="1"/>
  <c r="CS90" i="46"/>
  <c r="CR90" i="46"/>
  <c r="AC90" i="46" s="1"/>
  <c r="CQ90" i="46"/>
  <c r="AB90" i="46" s="1"/>
  <c r="CP90" i="46"/>
  <c r="AA90" i="46" s="1"/>
  <c r="CO90" i="46"/>
  <c r="CN90" i="46"/>
  <c r="CM90" i="46"/>
  <c r="CL90" i="46"/>
  <c r="CK90" i="46"/>
  <c r="CJ90" i="46"/>
  <c r="CI90" i="46"/>
  <c r="T90" i="46" s="1"/>
  <c r="CH90" i="46"/>
  <c r="CG90" i="46"/>
  <c r="CF90" i="46"/>
  <c r="Q90" i="46" s="1"/>
  <c r="CE90" i="46"/>
  <c r="CD90" i="46"/>
  <c r="O90" i="46" s="1"/>
  <c r="CC90" i="46"/>
  <c r="CB90" i="46"/>
  <c r="M90" i="46" s="1"/>
  <c r="CA90" i="46"/>
  <c r="L90" i="46" s="1"/>
  <c r="BZ90" i="46"/>
  <c r="BY90" i="46"/>
  <c r="J90" i="46" s="1"/>
  <c r="BX90" i="46"/>
  <c r="I90" i="46" s="1"/>
  <c r="BW90" i="46"/>
  <c r="BV90" i="46"/>
  <c r="BU90" i="46"/>
  <c r="BT90" i="46"/>
  <c r="BS90" i="46"/>
  <c r="D90" i="46" s="1"/>
  <c r="B90" i="46"/>
  <c r="B90" i="44" s="1"/>
  <c r="A90" i="46"/>
  <c r="A88" i="27" s="1"/>
  <c r="EF89" i="46"/>
  <c r="EE89" i="46"/>
  <c r="ED89" i="46"/>
  <c r="BO89" i="44" s="1"/>
  <c r="EC89" i="46"/>
  <c r="BN89" i="44" s="1"/>
  <c r="EB89" i="46"/>
  <c r="BM89" i="46" s="1"/>
  <c r="EA89" i="46"/>
  <c r="BL89" i="46" s="1"/>
  <c r="DZ89" i="46"/>
  <c r="BK89" i="46" s="1"/>
  <c r="DY89" i="46"/>
  <c r="DX89" i="46"/>
  <c r="DW89" i="46"/>
  <c r="BH89" i="46" s="1"/>
  <c r="DV89" i="46"/>
  <c r="BG89" i="46" s="1"/>
  <c r="DU89" i="46"/>
  <c r="DT89" i="46"/>
  <c r="DS89" i="46"/>
  <c r="BD89" i="46" s="1"/>
  <c r="DR89" i="46"/>
  <c r="BC89" i="46" s="1"/>
  <c r="DQ89" i="46"/>
  <c r="DP89" i="46"/>
  <c r="DO89" i="46"/>
  <c r="DN89" i="46"/>
  <c r="DM89" i="46"/>
  <c r="DL89" i="46"/>
  <c r="AW89" i="46" s="1"/>
  <c r="DK89" i="46"/>
  <c r="DJ89" i="46"/>
  <c r="DI89" i="46"/>
  <c r="DH89" i="46"/>
  <c r="AS89" i="46" s="1"/>
  <c r="DG89" i="46"/>
  <c r="DF89" i="46"/>
  <c r="DE89" i="46"/>
  <c r="DD89" i="46"/>
  <c r="DC89" i="46"/>
  <c r="AN89" i="46" s="1"/>
  <c r="DB89" i="46"/>
  <c r="AM89" i="46" s="1"/>
  <c r="DA89" i="46"/>
  <c r="AL89" i="46" s="1"/>
  <c r="CZ89" i="46"/>
  <c r="CY89" i="46"/>
  <c r="CX89" i="46"/>
  <c r="AI89" i="46" s="1"/>
  <c r="CW89" i="46"/>
  <c r="CV89" i="46"/>
  <c r="CU89" i="46"/>
  <c r="AF89" i="46" s="1"/>
  <c r="CT89" i="46"/>
  <c r="CS89" i="46"/>
  <c r="AD89" i="46" s="1"/>
  <c r="CR89" i="46"/>
  <c r="CQ89" i="46"/>
  <c r="AB89" i="46" s="1"/>
  <c r="CP89" i="46"/>
  <c r="CO89" i="46"/>
  <c r="CN89" i="46"/>
  <c r="Y89" i="46" s="1"/>
  <c r="CM89" i="46"/>
  <c r="CL89" i="46"/>
  <c r="CK89" i="46"/>
  <c r="CJ89" i="46"/>
  <c r="CI89" i="46"/>
  <c r="CH89" i="46"/>
  <c r="S89" i="46" s="1"/>
  <c r="CG89" i="46"/>
  <c r="CF89" i="46"/>
  <c r="CE89" i="46"/>
  <c r="P89" i="46" s="1"/>
  <c r="CD89" i="46"/>
  <c r="O89" i="46" s="1"/>
  <c r="CC89" i="46"/>
  <c r="CB89" i="46"/>
  <c r="CA89" i="46"/>
  <c r="BZ89" i="46"/>
  <c r="K89" i="46" s="1"/>
  <c r="BY89" i="46"/>
  <c r="BX89" i="46"/>
  <c r="I89" i="46" s="1"/>
  <c r="BW89" i="46"/>
  <c r="H89" i="46" s="1"/>
  <c r="BV89" i="46"/>
  <c r="BU89" i="46"/>
  <c r="BT89" i="46"/>
  <c r="BS89" i="46"/>
  <c r="BO89" i="46"/>
  <c r="BN89" i="46"/>
  <c r="B89" i="46"/>
  <c r="B89" i="44" s="1"/>
  <c r="A89" i="46"/>
  <c r="A87" i="27" s="1"/>
  <c r="EF88" i="46"/>
  <c r="EE88" i="46"/>
  <c r="ED88" i="46"/>
  <c r="BO88" i="44" s="1"/>
  <c r="EC88" i="46"/>
  <c r="BN88" i="46" s="1"/>
  <c r="EB88" i="46"/>
  <c r="EA88" i="46"/>
  <c r="DZ88" i="46"/>
  <c r="DY88" i="46"/>
  <c r="BJ88" i="46" s="1"/>
  <c r="DX88" i="46"/>
  <c r="DW88" i="46"/>
  <c r="BH88" i="46" s="1"/>
  <c r="DV88" i="46"/>
  <c r="DU88" i="46"/>
  <c r="DT88" i="46"/>
  <c r="BE88" i="46" s="1"/>
  <c r="DS88" i="46"/>
  <c r="DR88" i="46"/>
  <c r="BC88" i="46" s="1"/>
  <c r="DQ88" i="46"/>
  <c r="BB88" i="46" s="1"/>
  <c r="DP88" i="46"/>
  <c r="DO88" i="46"/>
  <c r="DN88" i="46"/>
  <c r="AY88" i="46" s="1"/>
  <c r="DM88" i="46"/>
  <c r="DL88" i="46"/>
  <c r="AW88" i="46" s="1"/>
  <c r="DK88" i="46"/>
  <c r="DJ88" i="46"/>
  <c r="AU88" i="46" s="1"/>
  <c r="DI88" i="46"/>
  <c r="AT88" i="46" s="1"/>
  <c r="DH88" i="46"/>
  <c r="DG88" i="46"/>
  <c r="DF88" i="46"/>
  <c r="DE88" i="46"/>
  <c r="DD88" i="46"/>
  <c r="DC88" i="46"/>
  <c r="DB88" i="46"/>
  <c r="DA88" i="46"/>
  <c r="AL88" i="46" s="1"/>
  <c r="CZ88" i="46"/>
  <c r="AK88" i="46" s="1"/>
  <c r="CY88" i="46"/>
  <c r="AJ88" i="46" s="1"/>
  <c r="CX88" i="46"/>
  <c r="CW88" i="46"/>
  <c r="CV88" i="46"/>
  <c r="AG88" i="46" s="1"/>
  <c r="CU88" i="46"/>
  <c r="CT88" i="46"/>
  <c r="CS88" i="46"/>
  <c r="AD88" i="46" s="1"/>
  <c r="CR88" i="46"/>
  <c r="AC88" i="46" s="1"/>
  <c r="CQ88" i="46"/>
  <c r="CP88" i="46"/>
  <c r="CO88" i="46"/>
  <c r="CN88" i="46"/>
  <c r="CM88" i="46"/>
  <c r="CL88" i="46"/>
  <c r="W88" i="46" s="1"/>
  <c r="CK88" i="46"/>
  <c r="V88" i="46" s="1"/>
  <c r="CJ88" i="46"/>
  <c r="U88" i="46" s="1"/>
  <c r="CI88" i="46"/>
  <c r="CH88" i="46"/>
  <c r="S88" i="46" s="1"/>
  <c r="CG88" i="46"/>
  <c r="R88" i="46" s="1"/>
  <c r="CF88" i="46"/>
  <c r="Q88" i="46" s="1"/>
  <c r="CE88" i="46"/>
  <c r="CD88" i="46"/>
  <c r="CC88" i="46"/>
  <c r="N88" i="46" s="1"/>
  <c r="CB88" i="46"/>
  <c r="CA88" i="46"/>
  <c r="BZ88" i="46"/>
  <c r="BY88" i="46"/>
  <c r="J88" i="46" s="1"/>
  <c r="BX88" i="46"/>
  <c r="BW88" i="46"/>
  <c r="BV88" i="46"/>
  <c r="BU88" i="46"/>
  <c r="F88" i="46" s="1"/>
  <c r="BT88" i="46"/>
  <c r="E88" i="46" s="1"/>
  <c r="BS88" i="46"/>
  <c r="BO88" i="46"/>
  <c r="B88" i="46"/>
  <c r="B88" i="44" s="1"/>
  <c r="A88" i="46"/>
  <c r="A86" i="27" s="1"/>
  <c r="EF87" i="46"/>
  <c r="BQ87" i="46" s="1"/>
  <c r="EE87" i="46"/>
  <c r="ED87" i="46"/>
  <c r="BO87" i="44" s="1"/>
  <c r="EC87" i="46"/>
  <c r="EB87" i="46"/>
  <c r="BM87" i="46" s="1"/>
  <c r="EA87" i="46"/>
  <c r="DZ87" i="46"/>
  <c r="BK87" i="46" s="1"/>
  <c r="DY87" i="46"/>
  <c r="BJ87" i="46" s="1"/>
  <c r="DX87" i="46"/>
  <c r="DW87" i="46"/>
  <c r="BH87" i="46" s="1"/>
  <c r="DV87" i="46"/>
  <c r="BG87" i="46" s="1"/>
  <c r="DU87" i="46"/>
  <c r="BF87" i="46" s="1"/>
  <c r="DT87" i="46"/>
  <c r="BE87" i="46" s="1"/>
  <c r="DS87" i="46"/>
  <c r="DR87" i="46"/>
  <c r="BC87" i="46" s="1"/>
  <c r="DQ87" i="46"/>
  <c r="BB87" i="46" s="1"/>
  <c r="DP87" i="46"/>
  <c r="BA87" i="46" s="1"/>
  <c r="DO87" i="46"/>
  <c r="DN87" i="46"/>
  <c r="AY87" i="46" s="1"/>
  <c r="DM87" i="46"/>
  <c r="DL87" i="46"/>
  <c r="DK87" i="46"/>
  <c r="DJ87" i="46"/>
  <c r="AU87" i="46" s="1"/>
  <c r="DI87" i="46"/>
  <c r="AT87" i="46" s="1"/>
  <c r="DH87" i="46"/>
  <c r="AS87" i="46" s="1"/>
  <c r="DG87" i="46"/>
  <c r="AR87" i="46" s="1"/>
  <c r="DF87" i="46"/>
  <c r="AQ87" i="46" s="1"/>
  <c r="DE87" i="46"/>
  <c r="DD87" i="46"/>
  <c r="DC87" i="46"/>
  <c r="DB87" i="46"/>
  <c r="DA87" i="46"/>
  <c r="CZ87" i="46"/>
  <c r="AK87" i="46" s="1"/>
  <c r="CY87" i="46"/>
  <c r="CX87" i="46"/>
  <c r="AI87" i="46" s="1"/>
  <c r="CW87" i="46"/>
  <c r="AH87" i="46" s="1"/>
  <c r="CV87" i="46"/>
  <c r="AG87" i="46" s="1"/>
  <c r="CU87" i="46"/>
  <c r="CT87" i="46"/>
  <c r="CS87" i="46"/>
  <c r="CR87" i="46"/>
  <c r="AC87" i="46" s="1"/>
  <c r="CQ87" i="46"/>
  <c r="CP87" i="46"/>
  <c r="CO87" i="46"/>
  <c r="CN87" i="46"/>
  <c r="CM87" i="46"/>
  <c r="CL87" i="46"/>
  <c r="W87" i="46" s="1"/>
  <c r="CK87" i="46"/>
  <c r="CJ87" i="46"/>
  <c r="U87" i="46" s="1"/>
  <c r="CI87" i="46"/>
  <c r="T87" i="46" s="1"/>
  <c r="CH87" i="46"/>
  <c r="S87" i="46" s="1"/>
  <c r="CG87" i="46"/>
  <c r="R87" i="46" s="1"/>
  <c r="CF87" i="46"/>
  <c r="Q87" i="46" s="1"/>
  <c r="CE87" i="46"/>
  <c r="CD87" i="46"/>
  <c r="O87" i="46" s="1"/>
  <c r="CC87" i="46"/>
  <c r="N87" i="46" s="1"/>
  <c r="CB87" i="46"/>
  <c r="M87" i="46" s="1"/>
  <c r="CA87" i="46"/>
  <c r="BZ87" i="46"/>
  <c r="BY87" i="46"/>
  <c r="J87" i="46" s="1"/>
  <c r="BX87" i="46"/>
  <c r="BW87" i="46"/>
  <c r="BV87" i="46"/>
  <c r="G87" i="46" s="1"/>
  <c r="BU87" i="46"/>
  <c r="F87" i="46" s="1"/>
  <c r="BT87" i="46"/>
  <c r="BS87" i="46"/>
  <c r="B87" i="46"/>
  <c r="B87" i="44" s="1"/>
  <c r="A87" i="46"/>
  <c r="A85" i="27" s="1"/>
  <c r="EF86" i="46"/>
  <c r="BQ86" i="46" s="1"/>
  <c r="EE86" i="46"/>
  <c r="BP86" i="46" s="1"/>
  <c r="ED86" i="46"/>
  <c r="BO86" i="46" s="1"/>
  <c r="EC86" i="46"/>
  <c r="BN86" i="46" s="1"/>
  <c r="EB86" i="46"/>
  <c r="EA86" i="46"/>
  <c r="BL86" i="46" s="1"/>
  <c r="DZ86" i="46"/>
  <c r="DY86" i="46"/>
  <c r="BJ86" i="46" s="1"/>
  <c r="DX86" i="46"/>
  <c r="DW86" i="46"/>
  <c r="DV86" i="46"/>
  <c r="DU86" i="46"/>
  <c r="BF86" i="46" s="1"/>
  <c r="DT86" i="46"/>
  <c r="DS86" i="46"/>
  <c r="BD86" i="46" s="1"/>
  <c r="DR86" i="46"/>
  <c r="DQ86" i="46"/>
  <c r="BB86" i="46" s="1"/>
  <c r="DP86" i="46"/>
  <c r="DO86" i="46"/>
  <c r="DN86" i="46"/>
  <c r="AY86" i="46" s="1"/>
  <c r="DM86" i="46"/>
  <c r="AX86" i="46" s="1"/>
  <c r="DL86" i="46"/>
  <c r="AW86" i="46" s="1"/>
  <c r="DK86" i="46"/>
  <c r="AV86" i="46" s="1"/>
  <c r="DJ86" i="46"/>
  <c r="DI86" i="46"/>
  <c r="DH86" i="46"/>
  <c r="DG86" i="46"/>
  <c r="AR86" i="46" s="1"/>
  <c r="DF86" i="46"/>
  <c r="DE86" i="46"/>
  <c r="AP86" i="46" s="1"/>
  <c r="DD86" i="46"/>
  <c r="DC86" i="46"/>
  <c r="AN86" i="46" s="1"/>
  <c r="DB86" i="46"/>
  <c r="DA86" i="46"/>
  <c r="CZ86" i="46"/>
  <c r="AK86" i="46" s="1"/>
  <c r="CY86" i="46"/>
  <c r="CX86" i="46"/>
  <c r="AI86" i="46" s="1"/>
  <c r="CW86" i="46"/>
  <c r="AH86" i="46" s="1"/>
  <c r="CV86" i="46"/>
  <c r="CU86" i="46"/>
  <c r="AF86" i="46" s="1"/>
  <c r="CT86" i="46"/>
  <c r="AE86" i="46" s="1"/>
  <c r="CS86" i="46"/>
  <c r="CR86" i="46"/>
  <c r="CQ86" i="46"/>
  <c r="CP86" i="46"/>
  <c r="CO86" i="46"/>
  <c r="Z86" i="46" s="1"/>
  <c r="CN86" i="46"/>
  <c r="Y86" i="46" s="1"/>
  <c r="CM86" i="46"/>
  <c r="X86" i="46" s="1"/>
  <c r="CL86" i="46"/>
  <c r="W86" i="46" s="1"/>
  <c r="CK86" i="46"/>
  <c r="V86" i="46" s="1"/>
  <c r="CJ86" i="46"/>
  <c r="U86" i="46" s="1"/>
  <c r="CI86" i="46"/>
  <c r="T86" i="46" s="1"/>
  <c r="CH86" i="46"/>
  <c r="S86" i="46" s="1"/>
  <c r="CG86" i="46"/>
  <c r="R86" i="46" s="1"/>
  <c r="CF86" i="46"/>
  <c r="CE86" i="46"/>
  <c r="P86" i="46" s="1"/>
  <c r="CD86" i="46"/>
  <c r="CC86" i="46"/>
  <c r="CB86" i="46"/>
  <c r="CA86" i="46"/>
  <c r="BZ86" i="46"/>
  <c r="BY86" i="46"/>
  <c r="J86" i="46" s="1"/>
  <c r="BX86" i="46"/>
  <c r="BW86" i="46"/>
  <c r="H86" i="46" s="1"/>
  <c r="BV86" i="46"/>
  <c r="BU86" i="46"/>
  <c r="F86" i="46" s="1"/>
  <c r="BT86" i="46"/>
  <c r="BS86" i="46"/>
  <c r="B86" i="46"/>
  <c r="B86" i="44" s="1"/>
  <c r="A86" i="46"/>
  <c r="A84" i="27" s="1"/>
  <c r="EF85" i="46"/>
  <c r="BQ85" i="46" s="1"/>
  <c r="EE85" i="46"/>
  <c r="BP85" i="46" s="1"/>
  <c r="ED85" i="46"/>
  <c r="BO85" i="44" s="1"/>
  <c r="EC85" i="46"/>
  <c r="BN85" i="44" s="1"/>
  <c r="EB85" i="46"/>
  <c r="EA85" i="46"/>
  <c r="DZ85" i="46"/>
  <c r="BK85" i="46" s="1"/>
  <c r="DY85" i="46"/>
  <c r="DX85" i="46"/>
  <c r="DW85" i="46"/>
  <c r="BH85" i="46" s="1"/>
  <c r="DV85" i="46"/>
  <c r="BG85" i="46" s="1"/>
  <c r="DU85" i="46"/>
  <c r="DT85" i="46"/>
  <c r="BE85" i="46" s="1"/>
  <c r="DS85" i="46"/>
  <c r="DR85" i="46"/>
  <c r="DQ85" i="46"/>
  <c r="DP85" i="46"/>
  <c r="DO85" i="46"/>
  <c r="AZ85" i="46" s="1"/>
  <c r="DN85" i="46"/>
  <c r="DM85" i="46"/>
  <c r="DL85" i="46"/>
  <c r="DK85" i="46"/>
  <c r="DJ85" i="46"/>
  <c r="AU85" i="46" s="1"/>
  <c r="DI85" i="46"/>
  <c r="DH85" i="46"/>
  <c r="DG85" i="46"/>
  <c r="AR85" i="46" s="1"/>
  <c r="DF85" i="46"/>
  <c r="DE85" i="46"/>
  <c r="AP85" i="46" s="1"/>
  <c r="DD85" i="46"/>
  <c r="DC85" i="46"/>
  <c r="DB85" i="46"/>
  <c r="AM85" i="46" s="1"/>
  <c r="DA85" i="46"/>
  <c r="CZ85" i="46"/>
  <c r="CY85" i="46"/>
  <c r="AJ85" i="46" s="1"/>
  <c r="CX85" i="46"/>
  <c r="AI85" i="46" s="1"/>
  <c r="CW85" i="46"/>
  <c r="CV85" i="46"/>
  <c r="CU85" i="46"/>
  <c r="CT85" i="46"/>
  <c r="CS85" i="46"/>
  <c r="CR85" i="46"/>
  <c r="AC85" i="46" s="1"/>
  <c r="CQ85" i="46"/>
  <c r="AB85" i="46" s="1"/>
  <c r="CP85" i="46"/>
  <c r="CO85" i="46"/>
  <c r="CN85" i="46"/>
  <c r="Y85" i="46" s="1"/>
  <c r="CM85" i="46"/>
  <c r="X85" i="46" s="1"/>
  <c r="CL85" i="46"/>
  <c r="CK85" i="46"/>
  <c r="CJ85" i="46"/>
  <c r="CI85" i="46"/>
  <c r="T85" i="46" s="1"/>
  <c r="CH85" i="46"/>
  <c r="S85" i="46" s="1"/>
  <c r="CG85" i="46"/>
  <c r="R85" i="46" s="1"/>
  <c r="CF85" i="46"/>
  <c r="CE85" i="46"/>
  <c r="CD85" i="46"/>
  <c r="O85" i="46" s="1"/>
  <c r="CC85" i="46"/>
  <c r="CB85" i="46"/>
  <c r="CA85" i="46"/>
  <c r="BZ85" i="46"/>
  <c r="K85" i="46" s="1"/>
  <c r="BY85" i="46"/>
  <c r="BX85" i="46"/>
  <c r="BW85" i="46"/>
  <c r="H85" i="46" s="1"/>
  <c r="BV85" i="46"/>
  <c r="BU85" i="46"/>
  <c r="BT85" i="46"/>
  <c r="BS85" i="46"/>
  <c r="D85" i="46" s="1"/>
  <c r="B85" i="46"/>
  <c r="B85" i="44" s="1"/>
  <c r="A85" i="46"/>
  <c r="A85" i="44" s="1"/>
  <c r="EF84" i="46"/>
  <c r="BQ84" i="46" s="1"/>
  <c r="EE84" i="46"/>
  <c r="ED84" i="46"/>
  <c r="EC84" i="46"/>
  <c r="EB84" i="46"/>
  <c r="BM84" i="46" s="1"/>
  <c r="EA84" i="46"/>
  <c r="DZ84" i="46"/>
  <c r="BK84" i="46" s="1"/>
  <c r="DY84" i="46"/>
  <c r="DX84" i="46"/>
  <c r="BI84" i="46" s="1"/>
  <c r="DW84" i="46"/>
  <c r="DV84" i="46"/>
  <c r="BG84" i="46" s="1"/>
  <c r="DU84" i="46"/>
  <c r="BF84" i="46" s="1"/>
  <c r="DT84" i="46"/>
  <c r="DS84" i="46"/>
  <c r="BD84" i="46" s="1"/>
  <c r="DR84" i="46"/>
  <c r="DQ84" i="46"/>
  <c r="BB84" i="46" s="1"/>
  <c r="DP84" i="46"/>
  <c r="DO84" i="46"/>
  <c r="DN84" i="46"/>
  <c r="DM84" i="46"/>
  <c r="AX84" i="46" s="1"/>
  <c r="DL84" i="46"/>
  <c r="AW84" i="46" s="1"/>
  <c r="DK84" i="46"/>
  <c r="AV84" i="46" s="1"/>
  <c r="DJ84" i="46"/>
  <c r="DI84" i="46"/>
  <c r="AT84" i="46" s="1"/>
  <c r="DH84" i="46"/>
  <c r="AS84" i="46" s="1"/>
  <c r="DG84" i="46"/>
  <c r="DF84" i="46"/>
  <c r="AQ84" i="46" s="1"/>
  <c r="DE84" i="46"/>
  <c r="AP84" i="46" s="1"/>
  <c r="DD84" i="46"/>
  <c r="DC84" i="46"/>
  <c r="AN84" i="46" s="1"/>
  <c r="DB84" i="46"/>
  <c r="DA84" i="46"/>
  <c r="CZ84" i="46"/>
  <c r="AK84" i="46" s="1"/>
  <c r="CY84" i="46"/>
  <c r="CX84" i="46"/>
  <c r="AI84" i="46" s="1"/>
  <c r="CW84" i="46"/>
  <c r="CV84" i="46"/>
  <c r="CU84" i="46"/>
  <c r="AF84" i="46" s="1"/>
  <c r="CT84" i="46"/>
  <c r="AE84" i="46" s="1"/>
  <c r="CS84" i="46"/>
  <c r="CR84" i="46"/>
  <c r="AC84" i="46" s="1"/>
  <c r="CQ84" i="46"/>
  <c r="CP84" i="46"/>
  <c r="AA84" i="46" s="1"/>
  <c r="CO84" i="46"/>
  <c r="CN84" i="46"/>
  <c r="Y84" i="46" s="1"/>
  <c r="CM84" i="46"/>
  <c r="CL84" i="46"/>
  <c r="CK84" i="46"/>
  <c r="CJ84" i="46"/>
  <c r="U84" i="46" s="1"/>
  <c r="CI84" i="46"/>
  <c r="CH84" i="46"/>
  <c r="S84" i="46" s="1"/>
  <c r="CG84" i="46"/>
  <c r="R84" i="46" s="1"/>
  <c r="CF84" i="46"/>
  <c r="CE84" i="46"/>
  <c r="CD84" i="46"/>
  <c r="CC84" i="46"/>
  <c r="CB84" i="46"/>
  <c r="CA84" i="46"/>
  <c r="BZ84" i="46"/>
  <c r="K84" i="46" s="1"/>
  <c r="BY84" i="46"/>
  <c r="J84" i="46" s="1"/>
  <c r="BX84" i="46"/>
  <c r="BW84" i="46"/>
  <c r="BV84" i="46"/>
  <c r="BU84" i="46"/>
  <c r="F84" i="46" s="1"/>
  <c r="BT84" i="46"/>
  <c r="E84" i="46" s="1"/>
  <c r="BS84" i="46"/>
  <c r="B84" i="46"/>
  <c r="B84" i="44" s="1"/>
  <c r="A84" i="46"/>
  <c r="A82" i="27" s="1"/>
  <c r="EF83" i="46"/>
  <c r="EE83" i="46"/>
  <c r="BP83" i="46" s="1"/>
  <c r="ED83" i="46"/>
  <c r="BO83" i="44" s="1"/>
  <c r="EC83" i="46"/>
  <c r="EB83" i="46"/>
  <c r="BM83" i="46" s="1"/>
  <c r="EA83" i="46"/>
  <c r="BL83" i="46" s="1"/>
  <c r="DZ83" i="46"/>
  <c r="BK83" i="46" s="1"/>
  <c r="DY83" i="46"/>
  <c r="BJ83" i="46" s="1"/>
  <c r="DX83" i="46"/>
  <c r="DW83" i="46"/>
  <c r="DV83" i="46"/>
  <c r="BG83" i="46" s="1"/>
  <c r="DU83" i="46"/>
  <c r="DT83" i="46"/>
  <c r="BE83" i="46" s="1"/>
  <c r="DS83" i="46"/>
  <c r="BD83" i="46" s="1"/>
  <c r="DR83" i="46"/>
  <c r="DQ83" i="46"/>
  <c r="BB83" i="46" s="1"/>
  <c r="DP83" i="46"/>
  <c r="BA83" i="46" s="1"/>
  <c r="DO83" i="46"/>
  <c r="AZ83" i="46" s="1"/>
  <c r="DN83" i="46"/>
  <c r="DM83" i="46"/>
  <c r="AX83" i="46" s="1"/>
  <c r="DL83" i="46"/>
  <c r="AW83" i="46" s="1"/>
  <c r="DK83" i="46"/>
  <c r="AV83" i="46" s="1"/>
  <c r="DJ83" i="46"/>
  <c r="AU83" i="46" s="1"/>
  <c r="DI83" i="46"/>
  <c r="AT83" i="46" s="1"/>
  <c r="DH83" i="46"/>
  <c r="AS83" i="46" s="1"/>
  <c r="DG83" i="46"/>
  <c r="DF83" i="46"/>
  <c r="DE83" i="46"/>
  <c r="DD83" i="46"/>
  <c r="AO83" i="46" s="1"/>
  <c r="DC83" i="46"/>
  <c r="AN83" i="46" s="1"/>
  <c r="DB83" i="46"/>
  <c r="AM83" i="46" s="1"/>
  <c r="DA83" i="46"/>
  <c r="AL83" i="46" s="1"/>
  <c r="CZ83" i="46"/>
  <c r="CY83" i="46"/>
  <c r="AJ83" i="46" s="1"/>
  <c r="CX83" i="46"/>
  <c r="CW83" i="46"/>
  <c r="CV83" i="46"/>
  <c r="AG83" i="46" s="1"/>
  <c r="CU83" i="46"/>
  <c r="AF83" i="46" s="1"/>
  <c r="CT83" i="46"/>
  <c r="AE83" i="46" s="1"/>
  <c r="CS83" i="46"/>
  <c r="AD83" i="46" s="1"/>
  <c r="CR83" i="46"/>
  <c r="AC83" i="46" s="1"/>
  <c r="CQ83" i="46"/>
  <c r="AB83" i="46" s="1"/>
  <c r="CP83" i="46"/>
  <c r="AA83" i="46" s="1"/>
  <c r="CO83" i="46"/>
  <c r="CN83" i="46"/>
  <c r="Y83" i="46" s="1"/>
  <c r="CM83" i="46"/>
  <c r="X83" i="46" s="1"/>
  <c r="CL83" i="46"/>
  <c r="CK83" i="46"/>
  <c r="V83" i="46" s="1"/>
  <c r="CJ83" i="46"/>
  <c r="U83" i="46" s="1"/>
  <c r="CI83" i="46"/>
  <c r="CH83" i="46"/>
  <c r="S83" i="46" s="1"/>
  <c r="CG83" i="46"/>
  <c r="R83" i="46" s="1"/>
  <c r="CF83" i="46"/>
  <c r="CE83" i="46"/>
  <c r="P83" i="46" s="1"/>
  <c r="CD83" i="46"/>
  <c r="CC83" i="46"/>
  <c r="N83" i="46" s="1"/>
  <c r="CB83" i="46"/>
  <c r="CA83" i="46"/>
  <c r="BZ83" i="46"/>
  <c r="BY83" i="46"/>
  <c r="J83" i="46" s="1"/>
  <c r="BX83" i="46"/>
  <c r="I83" i="46" s="1"/>
  <c r="BW83" i="46"/>
  <c r="H83" i="46" s="1"/>
  <c r="BV83" i="46"/>
  <c r="BU83" i="46"/>
  <c r="F83" i="46" s="1"/>
  <c r="BT83" i="46"/>
  <c r="E83" i="46" s="1"/>
  <c r="BS83" i="46"/>
  <c r="D83" i="46" s="1"/>
  <c r="B83" i="46"/>
  <c r="B83" i="44" s="1"/>
  <c r="A83" i="46"/>
  <c r="A81" i="27" s="1"/>
  <c r="EF82" i="46"/>
  <c r="BQ82" i="46" s="1"/>
  <c r="EE82" i="46"/>
  <c r="ED82" i="46"/>
  <c r="BO82" i="46" s="1"/>
  <c r="EC82" i="46"/>
  <c r="EB82" i="46"/>
  <c r="BM82" i="46" s="1"/>
  <c r="EA82" i="46"/>
  <c r="DZ82" i="46"/>
  <c r="BK82" i="46" s="1"/>
  <c r="DY82" i="46"/>
  <c r="DX82" i="46"/>
  <c r="BI82" i="46" s="1"/>
  <c r="DW82" i="46"/>
  <c r="BH82" i="46" s="1"/>
  <c r="DV82" i="46"/>
  <c r="BG82" i="46" s="1"/>
  <c r="DU82" i="46"/>
  <c r="BF82" i="46" s="1"/>
  <c r="DT82" i="46"/>
  <c r="DS82" i="46"/>
  <c r="BD82" i="46" s="1"/>
  <c r="DR82" i="46"/>
  <c r="DQ82" i="46"/>
  <c r="BB82" i="46" s="1"/>
  <c r="DP82" i="46"/>
  <c r="BA82" i="46" s="1"/>
  <c r="DO82" i="46"/>
  <c r="DN82" i="46"/>
  <c r="DM82" i="46"/>
  <c r="AX82" i="46" s="1"/>
  <c r="DL82" i="46"/>
  <c r="AW82" i="46" s="1"/>
  <c r="DK82" i="46"/>
  <c r="DJ82" i="46"/>
  <c r="DI82" i="46"/>
  <c r="DH82" i="46"/>
  <c r="AS82" i="46" s="1"/>
  <c r="DG82" i="46"/>
  <c r="AR82" i="46" s="1"/>
  <c r="DF82" i="46"/>
  <c r="DE82" i="46"/>
  <c r="AP82" i="46" s="1"/>
  <c r="DD82" i="46"/>
  <c r="DC82" i="46"/>
  <c r="DB82" i="46"/>
  <c r="AM82" i="46" s="1"/>
  <c r="DA82" i="46"/>
  <c r="AL82" i="46" s="1"/>
  <c r="CZ82" i="46"/>
  <c r="AK82" i="46" s="1"/>
  <c r="CY82" i="46"/>
  <c r="CX82" i="46"/>
  <c r="AI82" i="46" s="1"/>
  <c r="CW82" i="46"/>
  <c r="AH82" i="46" s="1"/>
  <c r="CV82" i="46"/>
  <c r="CU82" i="46"/>
  <c r="CT82" i="46"/>
  <c r="CS82" i="46"/>
  <c r="AD82" i="46" s="1"/>
  <c r="CR82" i="46"/>
  <c r="AC82" i="46" s="1"/>
  <c r="CQ82" i="46"/>
  <c r="AB82" i="46" s="1"/>
  <c r="CP82" i="46"/>
  <c r="AA82" i="46" s="1"/>
  <c r="CO82" i="46"/>
  <c r="Z82" i="46" s="1"/>
  <c r="CN82" i="46"/>
  <c r="CM82" i="46"/>
  <c r="X82" i="46" s="1"/>
  <c r="CL82" i="46"/>
  <c r="CK82" i="46"/>
  <c r="CJ82" i="46"/>
  <c r="U82" i="46" s="1"/>
  <c r="CI82" i="46"/>
  <c r="CH82" i="46"/>
  <c r="S82" i="46" s="1"/>
  <c r="CG82" i="46"/>
  <c r="R82" i="46" s="1"/>
  <c r="CF82" i="46"/>
  <c r="Q82" i="46" s="1"/>
  <c r="CE82" i="46"/>
  <c r="CD82" i="46"/>
  <c r="O82" i="46" s="1"/>
  <c r="CC82" i="46"/>
  <c r="CB82" i="46"/>
  <c r="M82" i="46" s="1"/>
  <c r="CA82" i="46"/>
  <c r="L82" i="46" s="1"/>
  <c r="BZ82" i="46"/>
  <c r="BY82" i="46"/>
  <c r="J82" i="46" s="1"/>
  <c r="BX82" i="46"/>
  <c r="BW82" i="46"/>
  <c r="BV82" i="46"/>
  <c r="G82" i="46" s="1"/>
  <c r="BU82" i="46"/>
  <c r="F82" i="46" s="1"/>
  <c r="BT82" i="46"/>
  <c r="E82" i="46" s="1"/>
  <c r="BS82" i="46"/>
  <c r="B82" i="46"/>
  <c r="B82" i="44" s="1"/>
  <c r="A82" i="46"/>
  <c r="A80" i="27" s="1"/>
  <c r="EF81" i="46"/>
  <c r="BQ81" i="46" s="1"/>
  <c r="EE81" i="46"/>
  <c r="ED81" i="46"/>
  <c r="EC81" i="46"/>
  <c r="EB81" i="46"/>
  <c r="BM81" i="46" s="1"/>
  <c r="EA81" i="46"/>
  <c r="DZ81" i="46"/>
  <c r="BK81" i="46" s="1"/>
  <c r="DY81" i="46"/>
  <c r="BJ81" i="46" s="1"/>
  <c r="DX81" i="46"/>
  <c r="BI81" i="46" s="1"/>
  <c r="DW81" i="46"/>
  <c r="DV81" i="46"/>
  <c r="BG81" i="46" s="1"/>
  <c r="DU81" i="46"/>
  <c r="BF81" i="46" s="1"/>
  <c r="DT81" i="46"/>
  <c r="BE81" i="46" s="1"/>
  <c r="DS81" i="46"/>
  <c r="BD81" i="46" s="1"/>
  <c r="DR81" i="46"/>
  <c r="BC81" i="46" s="1"/>
  <c r="DQ81" i="46"/>
  <c r="DP81" i="46"/>
  <c r="BA81" i="46" s="1"/>
  <c r="DO81" i="46"/>
  <c r="DN81" i="46"/>
  <c r="DM81" i="46"/>
  <c r="AX81" i="46" s="1"/>
  <c r="DL81" i="46"/>
  <c r="AW81" i="46" s="1"/>
  <c r="DK81" i="46"/>
  <c r="AV81" i="46" s="1"/>
  <c r="DJ81" i="46"/>
  <c r="AU81" i="46" s="1"/>
  <c r="DI81" i="46"/>
  <c r="AT81" i="46" s="1"/>
  <c r="DH81" i="46"/>
  <c r="DG81" i="46"/>
  <c r="DF81" i="46"/>
  <c r="DE81" i="46"/>
  <c r="AP81" i="46" s="1"/>
  <c r="DD81" i="46"/>
  <c r="AO81" i="46" s="1"/>
  <c r="DC81" i="46"/>
  <c r="DB81" i="46"/>
  <c r="AM81" i="46" s="1"/>
  <c r="DA81" i="46"/>
  <c r="AL81" i="46" s="1"/>
  <c r="CZ81" i="46"/>
  <c r="AK81" i="46" s="1"/>
  <c r="CY81" i="46"/>
  <c r="CX81" i="46"/>
  <c r="CW81" i="46"/>
  <c r="AH81" i="46" s="1"/>
  <c r="CV81" i="46"/>
  <c r="AG81" i="46" s="1"/>
  <c r="CU81" i="46"/>
  <c r="AF81" i="46" s="1"/>
  <c r="CT81" i="46"/>
  <c r="AE81" i="46" s="1"/>
  <c r="CS81" i="46"/>
  <c r="AD81" i="46" s="1"/>
  <c r="CR81" i="46"/>
  <c r="CQ81" i="46"/>
  <c r="AB81" i="46" s="1"/>
  <c r="CP81" i="46"/>
  <c r="CO81" i="46"/>
  <c r="CN81" i="46"/>
  <c r="Y81" i="46" s="1"/>
  <c r="CM81" i="46"/>
  <c r="X81" i="46" s="1"/>
  <c r="CL81" i="46"/>
  <c r="W81" i="46" s="1"/>
  <c r="CK81" i="46"/>
  <c r="CJ81" i="46"/>
  <c r="CI81" i="46"/>
  <c r="CH81" i="46"/>
  <c r="CG81" i="46"/>
  <c r="R81" i="46" s="1"/>
  <c r="CF81" i="46"/>
  <c r="Q81" i="46" s="1"/>
  <c r="CE81" i="46"/>
  <c r="CD81" i="46"/>
  <c r="O81" i="46" s="1"/>
  <c r="CC81" i="46"/>
  <c r="N81" i="46" s="1"/>
  <c r="CB81" i="46"/>
  <c r="CA81" i="46"/>
  <c r="BZ81" i="46"/>
  <c r="K81" i="46" s="1"/>
  <c r="BY81" i="46"/>
  <c r="BX81" i="46"/>
  <c r="I81" i="46" s="1"/>
  <c r="BW81" i="46"/>
  <c r="BV81" i="46"/>
  <c r="G81" i="46" s="1"/>
  <c r="BU81" i="46"/>
  <c r="F81" i="46" s="1"/>
  <c r="BT81" i="46"/>
  <c r="BS81" i="46"/>
  <c r="B81" i="46"/>
  <c r="B81" i="44" s="1"/>
  <c r="A81" i="46"/>
  <c r="A79" i="27" s="1"/>
  <c r="EF80" i="46"/>
  <c r="BQ80" i="46" s="1"/>
  <c r="EE80" i="46"/>
  <c r="BP80" i="46" s="1"/>
  <c r="ED80" i="46"/>
  <c r="BO80" i="46" s="1"/>
  <c r="EC80" i="46"/>
  <c r="EB80" i="46"/>
  <c r="EA80" i="46"/>
  <c r="BL80" i="46" s="1"/>
  <c r="DZ80" i="46"/>
  <c r="DY80" i="46"/>
  <c r="BJ80" i="46" s="1"/>
  <c r="DX80" i="46"/>
  <c r="BI80" i="46" s="1"/>
  <c r="DW80" i="46"/>
  <c r="DV80" i="46"/>
  <c r="BG80" i="46" s="1"/>
  <c r="DU80" i="46"/>
  <c r="DT80" i="46"/>
  <c r="DS80" i="46"/>
  <c r="BD80" i="46" s="1"/>
  <c r="DR80" i="46"/>
  <c r="BC80" i="46" s="1"/>
  <c r="DQ80" i="46"/>
  <c r="BB80" i="46" s="1"/>
  <c r="DP80" i="46"/>
  <c r="DO80" i="46"/>
  <c r="AZ80" i="46" s="1"/>
  <c r="DN80" i="46"/>
  <c r="AY80" i="46" s="1"/>
  <c r="DM80" i="46"/>
  <c r="AX80" i="46" s="1"/>
  <c r="DL80" i="46"/>
  <c r="DK80" i="46"/>
  <c r="DJ80" i="46"/>
  <c r="DI80" i="46"/>
  <c r="DH80" i="46"/>
  <c r="AS80" i="46" s="1"/>
  <c r="DG80" i="46"/>
  <c r="DF80" i="46"/>
  <c r="AQ80" i="46" s="1"/>
  <c r="DE80" i="46"/>
  <c r="DD80" i="46"/>
  <c r="AO80" i="46" s="1"/>
  <c r="DC80" i="46"/>
  <c r="DB80" i="46"/>
  <c r="DA80" i="46"/>
  <c r="CZ80" i="46"/>
  <c r="AK80" i="46" s="1"/>
  <c r="CY80" i="46"/>
  <c r="CX80" i="46"/>
  <c r="AI80" i="46" s="1"/>
  <c r="CW80" i="46"/>
  <c r="CV80" i="46"/>
  <c r="AG80" i="46" s="1"/>
  <c r="CU80" i="46"/>
  <c r="CT80" i="46"/>
  <c r="AE80" i="46" s="1"/>
  <c r="CS80" i="46"/>
  <c r="CR80" i="46"/>
  <c r="AC80" i="46" s="1"/>
  <c r="CQ80" i="46"/>
  <c r="CP80" i="46"/>
  <c r="AA80" i="46" s="1"/>
  <c r="CO80" i="46"/>
  <c r="CN80" i="46"/>
  <c r="CM80" i="46"/>
  <c r="X80" i="46" s="1"/>
  <c r="CL80" i="46"/>
  <c r="W80" i="46" s="1"/>
  <c r="CK80" i="46"/>
  <c r="V80" i="46" s="1"/>
  <c r="CJ80" i="46"/>
  <c r="U80" i="46" s="1"/>
  <c r="CI80" i="46"/>
  <c r="T80" i="46" s="1"/>
  <c r="CH80" i="46"/>
  <c r="S80" i="46" s="1"/>
  <c r="CG80" i="46"/>
  <c r="CF80" i="46"/>
  <c r="Q80" i="46" s="1"/>
  <c r="CE80" i="46"/>
  <c r="CD80" i="46"/>
  <c r="CC80" i="46"/>
  <c r="CB80" i="46"/>
  <c r="M80" i="46" s="1"/>
  <c r="CA80" i="46"/>
  <c r="L80" i="46" s="1"/>
  <c r="BZ80" i="46"/>
  <c r="BY80" i="46"/>
  <c r="J80" i="46" s="1"/>
  <c r="BX80" i="46"/>
  <c r="BW80" i="46"/>
  <c r="BV80" i="46"/>
  <c r="G80" i="46" s="1"/>
  <c r="BU80" i="46"/>
  <c r="F80" i="46" s="1"/>
  <c r="BT80" i="46"/>
  <c r="E80" i="46" s="1"/>
  <c r="BS80" i="46"/>
  <c r="D80" i="46" s="1"/>
  <c r="B80" i="46"/>
  <c r="B80" i="44" s="1"/>
  <c r="A80" i="46"/>
  <c r="A78" i="27" s="1"/>
  <c r="EF79" i="46"/>
  <c r="EE79" i="46"/>
  <c r="ED79" i="46"/>
  <c r="BO79" i="44" s="1"/>
  <c r="EC79" i="46"/>
  <c r="BN79" i="46" s="1"/>
  <c r="EB79" i="46"/>
  <c r="EA79" i="46"/>
  <c r="BL79" i="46" s="1"/>
  <c r="DZ79" i="46"/>
  <c r="BK79" i="46" s="1"/>
  <c r="DY79" i="46"/>
  <c r="BJ79" i="46" s="1"/>
  <c r="DX79" i="46"/>
  <c r="BI79" i="46" s="1"/>
  <c r="DW79" i="46"/>
  <c r="DV79" i="46"/>
  <c r="BG79" i="46" s="1"/>
  <c r="DU79" i="46"/>
  <c r="BF79" i="46" s="1"/>
  <c r="DT79" i="46"/>
  <c r="DS79" i="46"/>
  <c r="DR79" i="46"/>
  <c r="BC79" i="46" s="1"/>
  <c r="DQ79" i="46"/>
  <c r="BB79" i="46" s="1"/>
  <c r="DP79" i="46"/>
  <c r="BA79" i="46" s="1"/>
  <c r="DO79" i="46"/>
  <c r="DN79" i="46"/>
  <c r="AY79" i="46" s="1"/>
  <c r="DM79" i="46"/>
  <c r="AX79" i="46" s="1"/>
  <c r="DL79" i="46"/>
  <c r="DK79" i="46"/>
  <c r="AV79" i="46" s="1"/>
  <c r="DJ79" i="46"/>
  <c r="AU79" i="46" s="1"/>
  <c r="DI79" i="46"/>
  <c r="AT79" i="46" s="1"/>
  <c r="DH79" i="46"/>
  <c r="DG79" i="46"/>
  <c r="DF79" i="46"/>
  <c r="DE79" i="46"/>
  <c r="DD79" i="46"/>
  <c r="DC79" i="46"/>
  <c r="DB79" i="46"/>
  <c r="DA79" i="46"/>
  <c r="CZ79" i="46"/>
  <c r="CY79" i="46"/>
  <c r="CX79" i="46"/>
  <c r="AI79" i="46" s="1"/>
  <c r="CW79" i="46"/>
  <c r="CV79" i="46"/>
  <c r="CU79" i="46"/>
  <c r="AF79" i="46" s="1"/>
  <c r="CT79" i="46"/>
  <c r="AE79" i="46" s="1"/>
  <c r="CS79" i="46"/>
  <c r="AD79" i="46" s="1"/>
  <c r="CR79" i="46"/>
  <c r="CQ79" i="46"/>
  <c r="AB79" i="46" s="1"/>
  <c r="CP79" i="46"/>
  <c r="CO79" i="46"/>
  <c r="Z79" i="46" s="1"/>
  <c r="CN79" i="46"/>
  <c r="CM79" i="46"/>
  <c r="X79" i="46" s="1"/>
  <c r="CL79" i="46"/>
  <c r="CK79" i="46"/>
  <c r="V79" i="46" s="1"/>
  <c r="CJ79" i="46"/>
  <c r="U79" i="46" s="1"/>
  <c r="CI79" i="46"/>
  <c r="CH79" i="46"/>
  <c r="CG79" i="46"/>
  <c r="R79" i="46" s="1"/>
  <c r="CF79" i="46"/>
  <c r="CE79" i="46"/>
  <c r="CD79" i="46"/>
  <c r="O79" i="46" s="1"/>
  <c r="CC79" i="46"/>
  <c r="N79" i="46" s="1"/>
  <c r="CB79" i="46"/>
  <c r="CA79" i="46"/>
  <c r="BZ79" i="46"/>
  <c r="BY79" i="46"/>
  <c r="J79" i="46" s="1"/>
  <c r="BX79" i="46"/>
  <c r="BW79" i="46"/>
  <c r="H79" i="46" s="1"/>
  <c r="BV79" i="46"/>
  <c r="G79" i="46" s="1"/>
  <c r="BU79" i="46"/>
  <c r="BT79" i="46"/>
  <c r="BS79" i="46"/>
  <c r="BO79" i="46"/>
  <c r="B79" i="46"/>
  <c r="B79" i="44" s="1"/>
  <c r="A79" i="46"/>
  <c r="A77" i="27" s="1"/>
  <c r="EF78" i="46"/>
  <c r="EE78" i="46"/>
  <c r="BP78" i="46" s="1"/>
  <c r="ED78" i="46"/>
  <c r="EC78" i="46"/>
  <c r="EB78" i="46"/>
  <c r="EA78" i="46"/>
  <c r="BL78" i="46" s="1"/>
  <c r="DZ78" i="46"/>
  <c r="DY78" i="46"/>
  <c r="DX78" i="46"/>
  <c r="DW78" i="46"/>
  <c r="BH78" i="46" s="1"/>
  <c r="DV78" i="46"/>
  <c r="BG78" i="46" s="1"/>
  <c r="DU78" i="46"/>
  <c r="BF78" i="46" s="1"/>
  <c r="DT78" i="46"/>
  <c r="DS78" i="46"/>
  <c r="BD78" i="46" s="1"/>
  <c r="DR78" i="46"/>
  <c r="DQ78" i="46"/>
  <c r="DP78" i="46"/>
  <c r="DO78" i="46"/>
  <c r="AZ78" i="46" s="1"/>
  <c r="DN78" i="46"/>
  <c r="DM78" i="46"/>
  <c r="AX78" i="46" s="1"/>
  <c r="DL78" i="46"/>
  <c r="DK78" i="46"/>
  <c r="DJ78" i="46"/>
  <c r="AU78" i="46" s="1"/>
  <c r="DI78" i="46"/>
  <c r="DH78" i="46"/>
  <c r="DG78" i="46"/>
  <c r="AR78" i="46" s="1"/>
  <c r="DF78" i="46"/>
  <c r="DE78" i="46"/>
  <c r="AP78" i="46" s="1"/>
  <c r="DD78" i="46"/>
  <c r="AO78" i="46" s="1"/>
  <c r="DC78" i="46"/>
  <c r="AN78" i="46" s="1"/>
  <c r="DB78" i="46"/>
  <c r="DA78" i="46"/>
  <c r="CZ78" i="46"/>
  <c r="CY78" i="46"/>
  <c r="AJ78" i="46" s="1"/>
  <c r="CX78" i="46"/>
  <c r="CW78" i="46"/>
  <c r="CV78" i="46"/>
  <c r="AG78" i="46" s="1"/>
  <c r="CU78" i="46"/>
  <c r="CT78" i="46"/>
  <c r="CS78" i="46"/>
  <c r="CR78" i="46"/>
  <c r="AC78" i="46" s="1"/>
  <c r="CQ78" i="46"/>
  <c r="AB78" i="46" s="1"/>
  <c r="CP78" i="46"/>
  <c r="CO78" i="46"/>
  <c r="CN78" i="46"/>
  <c r="CM78" i="46"/>
  <c r="CL78" i="46"/>
  <c r="W78" i="46" s="1"/>
  <c r="CK78" i="46"/>
  <c r="CJ78" i="46"/>
  <c r="CI78" i="46"/>
  <c r="CH78" i="46"/>
  <c r="S78" i="46" s="1"/>
  <c r="CG78" i="46"/>
  <c r="CF78" i="46"/>
  <c r="CE78" i="46"/>
  <c r="P78" i="46" s="1"/>
  <c r="CD78" i="46"/>
  <c r="O78" i="46" s="1"/>
  <c r="CC78" i="46"/>
  <c r="CB78" i="46"/>
  <c r="CA78" i="46"/>
  <c r="L78" i="46" s="1"/>
  <c r="BZ78" i="46"/>
  <c r="K78" i="46" s="1"/>
  <c r="BY78" i="46"/>
  <c r="J78" i="46" s="1"/>
  <c r="BX78" i="46"/>
  <c r="BW78" i="46"/>
  <c r="BV78" i="46"/>
  <c r="BU78" i="46"/>
  <c r="BT78" i="46"/>
  <c r="BS78" i="46"/>
  <c r="D78" i="46" s="1"/>
  <c r="B78" i="46"/>
  <c r="B78" i="44" s="1"/>
  <c r="A78" i="46"/>
  <c r="A76" i="27" s="1"/>
  <c r="EF77" i="46"/>
  <c r="BQ77" i="46" s="1"/>
  <c r="EE77" i="46"/>
  <c r="ED77" i="46"/>
  <c r="EC77" i="46"/>
  <c r="EB77" i="46"/>
  <c r="BM77" i="46" s="1"/>
  <c r="EA77" i="46"/>
  <c r="BL77" i="46" s="1"/>
  <c r="DZ77" i="46"/>
  <c r="BK77" i="46" s="1"/>
  <c r="DY77" i="46"/>
  <c r="BJ77" i="46" s="1"/>
  <c r="DX77" i="46"/>
  <c r="DW77" i="46"/>
  <c r="DV77" i="46"/>
  <c r="BG77" i="46" s="1"/>
  <c r="DU77" i="46"/>
  <c r="DT77" i="46"/>
  <c r="DS77" i="46"/>
  <c r="BD77" i="46" s="1"/>
  <c r="DR77" i="46"/>
  <c r="BC77" i="46" s="1"/>
  <c r="DQ77" i="46"/>
  <c r="DP77" i="46"/>
  <c r="DO77" i="46"/>
  <c r="AZ77" i="46" s="1"/>
  <c r="DN77" i="46"/>
  <c r="AY77" i="46" s="1"/>
  <c r="DM77" i="46"/>
  <c r="DL77" i="46"/>
  <c r="DK77" i="46"/>
  <c r="AV77" i="46" s="1"/>
  <c r="DJ77" i="46"/>
  <c r="AU77" i="46" s="1"/>
  <c r="DI77" i="46"/>
  <c r="DH77" i="46"/>
  <c r="AS77" i="46" s="1"/>
  <c r="DG77" i="46"/>
  <c r="DF77" i="46"/>
  <c r="DE77" i="46"/>
  <c r="DD77" i="46"/>
  <c r="DC77" i="46"/>
  <c r="AN77" i="46" s="1"/>
  <c r="DB77" i="46"/>
  <c r="DA77" i="46"/>
  <c r="CZ77" i="46"/>
  <c r="CY77" i="46"/>
  <c r="AJ77" i="46" s="1"/>
  <c r="CX77" i="46"/>
  <c r="AI77" i="46" s="1"/>
  <c r="CW77" i="46"/>
  <c r="CV77" i="46"/>
  <c r="CU77" i="46"/>
  <c r="AF77" i="46" s="1"/>
  <c r="CT77" i="46"/>
  <c r="AE77" i="46" s="1"/>
  <c r="CS77" i="46"/>
  <c r="AD77" i="46" s="1"/>
  <c r="CR77" i="46"/>
  <c r="AC77" i="46" s="1"/>
  <c r="CQ77" i="46"/>
  <c r="CP77" i="46"/>
  <c r="CO77" i="46"/>
  <c r="CN77" i="46"/>
  <c r="Y77" i="46" s="1"/>
  <c r="CM77" i="46"/>
  <c r="X77" i="46" s="1"/>
  <c r="CL77" i="46"/>
  <c r="CK77" i="46"/>
  <c r="CJ77" i="46"/>
  <c r="CI77" i="46"/>
  <c r="CH77" i="46"/>
  <c r="CG77" i="46"/>
  <c r="CF77" i="46"/>
  <c r="Q77" i="46" s="1"/>
  <c r="CE77" i="46"/>
  <c r="P77" i="46" s="1"/>
  <c r="CD77" i="46"/>
  <c r="CC77" i="46"/>
  <c r="N77" i="46" s="1"/>
  <c r="CB77" i="46"/>
  <c r="CA77" i="46"/>
  <c r="BZ77" i="46"/>
  <c r="K77" i="46" s="1"/>
  <c r="BY77" i="46"/>
  <c r="BX77" i="46"/>
  <c r="BW77" i="46"/>
  <c r="BV77" i="46"/>
  <c r="BU77" i="46"/>
  <c r="BT77" i="46"/>
  <c r="BS77" i="46"/>
  <c r="D77" i="46" s="1"/>
  <c r="B77" i="46"/>
  <c r="B77" i="44" s="1"/>
  <c r="A77" i="46"/>
  <c r="A75" i="27" s="1"/>
  <c r="EF76" i="46"/>
  <c r="EE76" i="46"/>
  <c r="BP76" i="46" s="1"/>
  <c r="ED76" i="46"/>
  <c r="BO76" i="46" s="1"/>
  <c r="EC76" i="46"/>
  <c r="BN76" i="46" s="1"/>
  <c r="EB76" i="46"/>
  <c r="EA76" i="46"/>
  <c r="DZ76" i="46"/>
  <c r="DY76" i="46"/>
  <c r="DX76" i="46"/>
  <c r="DW76" i="46"/>
  <c r="BH76" i="46" s="1"/>
  <c r="DV76" i="46"/>
  <c r="BG76" i="44" s="1"/>
  <c r="DU76" i="46"/>
  <c r="BF76" i="46" s="1"/>
  <c r="DT76" i="46"/>
  <c r="DS76" i="46"/>
  <c r="BD76" i="46" s="1"/>
  <c r="DR76" i="46"/>
  <c r="DQ76" i="46"/>
  <c r="DP76" i="46"/>
  <c r="DO76" i="46"/>
  <c r="DN76" i="46"/>
  <c r="DM76" i="46"/>
  <c r="AX76" i="46" s="1"/>
  <c r="DL76" i="46"/>
  <c r="DK76" i="46"/>
  <c r="DJ76" i="46"/>
  <c r="AU76" i="46" s="1"/>
  <c r="DI76" i="46"/>
  <c r="DH76" i="46"/>
  <c r="AS76" i="46" s="1"/>
  <c r="DG76" i="46"/>
  <c r="AR76" i="46" s="1"/>
  <c r="DF76" i="46"/>
  <c r="AQ76" i="46" s="1"/>
  <c r="DE76" i="46"/>
  <c r="AP76" i="46" s="1"/>
  <c r="DD76" i="46"/>
  <c r="AO76" i="46" s="1"/>
  <c r="DC76" i="46"/>
  <c r="AN76" i="46" s="1"/>
  <c r="DB76" i="46"/>
  <c r="AM76" i="46" s="1"/>
  <c r="DA76" i="46"/>
  <c r="CZ76" i="46"/>
  <c r="CY76" i="46"/>
  <c r="CX76" i="46"/>
  <c r="AI76" i="46" s="1"/>
  <c r="CW76" i="46"/>
  <c r="AH76" i="46" s="1"/>
  <c r="CV76" i="46"/>
  <c r="CU76" i="46"/>
  <c r="AF76" i="46" s="1"/>
  <c r="CT76" i="46"/>
  <c r="CS76" i="46"/>
  <c r="CR76" i="46"/>
  <c r="AC76" i="46" s="1"/>
  <c r="CQ76" i="46"/>
  <c r="AB76" i="46" s="1"/>
  <c r="CP76" i="46"/>
  <c r="AA76" i="46" s="1"/>
  <c r="CO76" i="46"/>
  <c r="Z76" i="46" s="1"/>
  <c r="CN76" i="46"/>
  <c r="CM76" i="46"/>
  <c r="CL76" i="46"/>
  <c r="W76" i="46" s="1"/>
  <c r="CK76" i="46"/>
  <c r="CJ76" i="46"/>
  <c r="CI76" i="46"/>
  <c r="T76" i="46" s="1"/>
  <c r="CH76" i="46"/>
  <c r="CG76" i="46"/>
  <c r="R76" i="46" s="1"/>
  <c r="CF76" i="46"/>
  <c r="CE76" i="46"/>
  <c r="CD76" i="46"/>
  <c r="O76" i="46" s="1"/>
  <c r="CC76" i="46"/>
  <c r="CB76" i="46"/>
  <c r="M76" i="46" s="1"/>
  <c r="CA76" i="46"/>
  <c r="L76" i="46" s="1"/>
  <c r="BZ76" i="46"/>
  <c r="K76" i="46" s="1"/>
  <c r="BY76" i="46"/>
  <c r="J76" i="46" s="1"/>
  <c r="BX76" i="46"/>
  <c r="BW76" i="46"/>
  <c r="BV76" i="46"/>
  <c r="BU76" i="46"/>
  <c r="BT76" i="46"/>
  <c r="E76" i="46" s="1"/>
  <c r="BS76" i="46"/>
  <c r="D76" i="46" s="1"/>
  <c r="BG76" i="46"/>
  <c r="B76" i="46"/>
  <c r="B76" i="44" s="1"/>
  <c r="A76" i="46"/>
  <c r="A74" i="27" s="1"/>
  <c r="EF75" i="46"/>
  <c r="EE75" i="46"/>
  <c r="BP75" i="46" s="1"/>
  <c r="ED75" i="46"/>
  <c r="BO75" i="44" s="1"/>
  <c r="EC75" i="46"/>
  <c r="BN75" i="46" s="1"/>
  <c r="EB75" i="46"/>
  <c r="EA75" i="46"/>
  <c r="BL75" i="46" s="1"/>
  <c r="DZ75" i="46"/>
  <c r="DY75" i="46"/>
  <c r="BJ75" i="46" s="1"/>
  <c r="DX75" i="46"/>
  <c r="DW75" i="46"/>
  <c r="BH75" i="46" s="1"/>
  <c r="DV75" i="46"/>
  <c r="DU75" i="46"/>
  <c r="DT75" i="46"/>
  <c r="BE75" i="46" s="1"/>
  <c r="DS75" i="46"/>
  <c r="BD75" i="46" s="1"/>
  <c r="DR75" i="46"/>
  <c r="BC75" i="46" s="1"/>
  <c r="DQ75" i="46"/>
  <c r="DP75" i="46"/>
  <c r="DO75" i="46"/>
  <c r="DN75" i="46"/>
  <c r="DM75" i="46"/>
  <c r="AX75" i="46" s="1"/>
  <c r="DL75" i="46"/>
  <c r="AW75" i="46" s="1"/>
  <c r="DK75" i="46"/>
  <c r="DJ75" i="46"/>
  <c r="DI75" i="46"/>
  <c r="DH75" i="46"/>
  <c r="AS75" i="46" s="1"/>
  <c r="DG75" i="46"/>
  <c r="AR75" i="46" s="1"/>
  <c r="DF75" i="46"/>
  <c r="DE75" i="46"/>
  <c r="DD75" i="46"/>
  <c r="AO75" i="46" s="1"/>
  <c r="DC75" i="46"/>
  <c r="DB75" i="46"/>
  <c r="DA75" i="46"/>
  <c r="CZ75" i="46"/>
  <c r="CY75" i="46"/>
  <c r="CX75" i="46"/>
  <c r="CW75" i="46"/>
  <c r="AH75" i="46" s="1"/>
  <c r="CV75" i="46"/>
  <c r="AG75" i="46" s="1"/>
  <c r="CU75" i="46"/>
  <c r="AF75" i="46" s="1"/>
  <c r="CT75" i="46"/>
  <c r="AE75" i="46" s="1"/>
  <c r="CS75" i="46"/>
  <c r="CR75" i="46"/>
  <c r="AC75" i="46" s="1"/>
  <c r="CQ75" i="46"/>
  <c r="CP75" i="46"/>
  <c r="CO75" i="46"/>
  <c r="CN75" i="46"/>
  <c r="CM75" i="46"/>
  <c r="X75" i="46" s="1"/>
  <c r="CL75" i="46"/>
  <c r="CK75" i="46"/>
  <c r="CJ75" i="46"/>
  <c r="U75" i="46" s="1"/>
  <c r="CI75" i="46"/>
  <c r="T75" i="46" s="1"/>
  <c r="CH75" i="46"/>
  <c r="CG75" i="46"/>
  <c r="CF75" i="46"/>
  <c r="CE75" i="46"/>
  <c r="P75" i="46" s="1"/>
  <c r="CD75" i="46"/>
  <c r="CC75" i="46"/>
  <c r="CB75" i="46"/>
  <c r="M75" i="46" s="1"/>
  <c r="CA75" i="46"/>
  <c r="L75" i="46" s="1"/>
  <c r="BZ75" i="46"/>
  <c r="BY75" i="46"/>
  <c r="BX75" i="46"/>
  <c r="BW75" i="46"/>
  <c r="H75" i="46" s="1"/>
  <c r="BV75" i="46"/>
  <c r="G75" i="46" s="1"/>
  <c r="BU75" i="46"/>
  <c r="BT75" i="46"/>
  <c r="BS75" i="46"/>
  <c r="D75" i="46" s="1"/>
  <c r="BO75" i="46"/>
  <c r="B75" i="46"/>
  <c r="B75" i="44" s="1"/>
  <c r="A75" i="46"/>
  <c r="A73" i="27" s="1"/>
  <c r="EF74" i="46"/>
  <c r="EE74" i="46"/>
  <c r="BP74" i="46" s="1"/>
  <c r="ED74" i="46"/>
  <c r="EC74" i="46"/>
  <c r="BN74" i="46" s="1"/>
  <c r="EB74" i="46"/>
  <c r="EA74" i="46"/>
  <c r="DZ74" i="46"/>
  <c r="DY74" i="46"/>
  <c r="BJ74" i="46" s="1"/>
  <c r="DX74" i="46"/>
  <c r="BI74" i="46" s="1"/>
  <c r="DW74" i="46"/>
  <c r="BH74" i="46" s="1"/>
  <c r="DV74" i="46"/>
  <c r="DU74" i="46"/>
  <c r="BF74" i="46" s="1"/>
  <c r="DT74" i="46"/>
  <c r="BE74" i="46" s="1"/>
  <c r="DS74" i="46"/>
  <c r="DR74" i="46"/>
  <c r="BC74" i="46" s="1"/>
  <c r="DQ74" i="46"/>
  <c r="DP74" i="46"/>
  <c r="BA74" i="46" s="1"/>
  <c r="DO74" i="46"/>
  <c r="AZ74" i="46" s="1"/>
  <c r="DN74" i="46"/>
  <c r="DM74" i="46"/>
  <c r="DL74" i="46"/>
  <c r="DK74" i="46"/>
  <c r="DJ74" i="46"/>
  <c r="AU74" i="46" s="1"/>
  <c r="DI74" i="46"/>
  <c r="AT74" i="46" s="1"/>
  <c r="DH74" i="46"/>
  <c r="AS74" i="46" s="1"/>
  <c r="DG74" i="46"/>
  <c r="AR74" i="46" s="1"/>
  <c r="DF74" i="46"/>
  <c r="AQ74" i="46" s="1"/>
  <c r="DE74" i="46"/>
  <c r="DD74" i="46"/>
  <c r="DC74" i="46"/>
  <c r="DB74" i="46"/>
  <c r="DA74" i="46"/>
  <c r="CZ74" i="46"/>
  <c r="CY74" i="46"/>
  <c r="CX74" i="46"/>
  <c r="CW74" i="46"/>
  <c r="AH74" i="46" s="1"/>
  <c r="CV74" i="46"/>
  <c r="AG74" i="46" s="1"/>
  <c r="CU74" i="46"/>
  <c r="CT74" i="46"/>
  <c r="AE74" i="46" s="1"/>
  <c r="CS74" i="46"/>
  <c r="AD74" i="46" s="1"/>
  <c r="CR74" i="46"/>
  <c r="AC74" i="46" s="1"/>
  <c r="CQ74" i="46"/>
  <c r="AB74" i="46" s="1"/>
  <c r="CP74" i="46"/>
  <c r="CO74" i="46"/>
  <c r="CN74" i="46"/>
  <c r="Y74" i="46" s="1"/>
  <c r="CM74" i="46"/>
  <c r="CL74" i="46"/>
  <c r="CK74" i="46"/>
  <c r="V74" i="46" s="1"/>
  <c r="CJ74" i="46"/>
  <c r="U74" i="46" s="1"/>
  <c r="CI74" i="46"/>
  <c r="CH74" i="46"/>
  <c r="CG74" i="46"/>
  <c r="CF74" i="46"/>
  <c r="Q74" i="46" s="1"/>
  <c r="CE74" i="46"/>
  <c r="CD74" i="46"/>
  <c r="O74" i="46" s="1"/>
  <c r="CC74" i="46"/>
  <c r="CB74" i="46"/>
  <c r="M74" i="46" s="1"/>
  <c r="CA74" i="46"/>
  <c r="L74" i="46" s="1"/>
  <c r="BZ74" i="46"/>
  <c r="K74" i="46" s="1"/>
  <c r="BY74" i="46"/>
  <c r="J74" i="46" s="1"/>
  <c r="BX74" i="46"/>
  <c r="BW74" i="46"/>
  <c r="BV74" i="46"/>
  <c r="G74" i="46" s="1"/>
  <c r="BU74" i="46"/>
  <c r="F74" i="46" s="1"/>
  <c r="BT74" i="46"/>
  <c r="E74" i="46" s="1"/>
  <c r="BS74" i="46"/>
  <c r="B74" i="46"/>
  <c r="B74" i="44" s="1"/>
  <c r="A74" i="46"/>
  <c r="A74" i="44" s="1"/>
  <c r="EF73" i="46"/>
  <c r="EE73" i="46"/>
  <c r="ED73" i="46"/>
  <c r="BO73" i="44" s="1"/>
  <c r="EC73" i="46"/>
  <c r="BN73" i="44" s="1"/>
  <c r="EB73" i="46"/>
  <c r="BM73" i="46" s="1"/>
  <c r="EA73" i="46"/>
  <c r="BL73" i="46" s="1"/>
  <c r="DZ73" i="46"/>
  <c r="DY73" i="46"/>
  <c r="DX73" i="46"/>
  <c r="BI73" i="46" s="1"/>
  <c r="DW73" i="46"/>
  <c r="BH73" i="46" s="1"/>
  <c r="DV73" i="46"/>
  <c r="BG73" i="46" s="1"/>
  <c r="DU73" i="46"/>
  <c r="BF73" i="46" s="1"/>
  <c r="DT73" i="46"/>
  <c r="DS73" i="46"/>
  <c r="DR73" i="46"/>
  <c r="DQ73" i="46"/>
  <c r="BB73" i="46" s="1"/>
  <c r="DP73" i="46"/>
  <c r="DO73" i="46"/>
  <c r="AZ73" i="46" s="1"/>
  <c r="DN73" i="46"/>
  <c r="DM73" i="46"/>
  <c r="AX73" i="46" s="1"/>
  <c r="DL73" i="46"/>
  <c r="AW73" i="46" s="1"/>
  <c r="DK73" i="46"/>
  <c r="AV73" i="46" s="1"/>
  <c r="DJ73" i="46"/>
  <c r="DI73" i="46"/>
  <c r="DH73" i="46"/>
  <c r="AS73" i="46" s="1"/>
  <c r="DG73" i="46"/>
  <c r="AR73" i="46" s="1"/>
  <c r="DF73" i="46"/>
  <c r="DE73" i="46"/>
  <c r="DD73" i="46"/>
  <c r="AO73" i="46" s="1"/>
  <c r="DC73" i="46"/>
  <c r="AN73" i="46" s="1"/>
  <c r="DB73" i="46"/>
  <c r="DA73" i="46"/>
  <c r="AL73" i="46" s="1"/>
  <c r="CZ73" i="46"/>
  <c r="CY73" i="46"/>
  <c r="AJ73" i="46" s="1"/>
  <c r="CX73" i="46"/>
  <c r="CW73" i="46"/>
  <c r="AH73" i="46" s="1"/>
  <c r="CV73" i="46"/>
  <c r="AG73" i="46" s="1"/>
  <c r="CU73" i="46"/>
  <c r="AF73" i="46" s="1"/>
  <c r="CT73" i="46"/>
  <c r="CS73" i="46"/>
  <c r="CR73" i="46"/>
  <c r="AC73" i="46" s="1"/>
  <c r="CQ73" i="46"/>
  <c r="AB73" i="46" s="1"/>
  <c r="CP73" i="46"/>
  <c r="CO73" i="46"/>
  <c r="Z73" i="46" s="1"/>
  <c r="CN73" i="46"/>
  <c r="Y73" i="46" s="1"/>
  <c r="CM73" i="46"/>
  <c r="CL73" i="46"/>
  <c r="CK73" i="46"/>
  <c r="CJ73" i="46"/>
  <c r="CI73" i="46"/>
  <c r="T73" i="46" s="1"/>
  <c r="CH73" i="46"/>
  <c r="CG73" i="46"/>
  <c r="CF73" i="46"/>
  <c r="Q73" i="46" s="1"/>
  <c r="CE73" i="46"/>
  <c r="P73" i="46" s="1"/>
  <c r="CD73" i="46"/>
  <c r="CC73" i="46"/>
  <c r="N73" i="46" s="1"/>
  <c r="CB73" i="46"/>
  <c r="M73" i="46" s="1"/>
  <c r="CA73" i="46"/>
  <c r="L73" i="46" s="1"/>
  <c r="BZ73" i="46"/>
  <c r="K73" i="46" s="1"/>
  <c r="BY73" i="46"/>
  <c r="J73" i="46" s="1"/>
  <c r="BX73" i="46"/>
  <c r="I73" i="46" s="1"/>
  <c r="BW73" i="46"/>
  <c r="H73" i="46" s="1"/>
  <c r="BV73" i="46"/>
  <c r="BU73" i="46"/>
  <c r="F73" i="46" s="1"/>
  <c r="BT73" i="46"/>
  <c r="BS73" i="46"/>
  <c r="BO73" i="46"/>
  <c r="BN73" i="46"/>
  <c r="B73" i="46"/>
  <c r="B73" i="44" s="1"/>
  <c r="A73" i="46"/>
  <c r="A71" i="27" s="1"/>
  <c r="EF72" i="46"/>
  <c r="BQ72" i="46" s="1"/>
  <c r="EE72" i="46"/>
  <c r="BP72" i="46" s="1"/>
  <c r="ED72" i="46"/>
  <c r="BO72" i="44" s="1"/>
  <c r="EC72" i="46"/>
  <c r="BN72" i="44" s="1"/>
  <c r="EB72" i="46"/>
  <c r="BM72" i="44" s="1"/>
  <c r="EA72" i="46"/>
  <c r="BL72" i="44" s="1"/>
  <c r="DZ72" i="46"/>
  <c r="BK72" i="44" s="1"/>
  <c r="DY72" i="46"/>
  <c r="BJ72" i="44" s="1"/>
  <c r="DX72" i="46"/>
  <c r="DW72" i="46"/>
  <c r="DV72" i="46"/>
  <c r="DU72" i="46"/>
  <c r="DT72" i="46"/>
  <c r="DS72" i="46"/>
  <c r="DR72" i="46"/>
  <c r="DQ72" i="46"/>
  <c r="BB72" i="46" s="1"/>
  <c r="DP72" i="46"/>
  <c r="DO72" i="46"/>
  <c r="DN72" i="46"/>
  <c r="AY72" i="46" s="1"/>
  <c r="DM72" i="46"/>
  <c r="DL72" i="46"/>
  <c r="DK72" i="46"/>
  <c r="AV72" i="46" s="1"/>
  <c r="DJ72" i="46"/>
  <c r="AU72" i="46" s="1"/>
  <c r="DI72" i="46"/>
  <c r="DH72" i="46"/>
  <c r="DG72" i="46"/>
  <c r="AR72" i="46" s="1"/>
  <c r="DF72" i="46"/>
  <c r="AQ72" i="46" s="1"/>
  <c r="DE72" i="46"/>
  <c r="DD72" i="46"/>
  <c r="AO72" i="46" s="1"/>
  <c r="DC72" i="46"/>
  <c r="AN72" i="46" s="1"/>
  <c r="DB72" i="46"/>
  <c r="AM72" i="46" s="1"/>
  <c r="DA72" i="46"/>
  <c r="AL72" i="46" s="1"/>
  <c r="CZ72" i="46"/>
  <c r="CY72" i="46"/>
  <c r="CX72" i="46"/>
  <c r="CW72" i="46"/>
  <c r="CV72" i="46"/>
  <c r="CU72" i="46"/>
  <c r="AF72" i="46" s="1"/>
  <c r="CT72" i="46"/>
  <c r="AE72" i="46" s="1"/>
  <c r="CS72" i="46"/>
  <c r="AD72" i="46" s="1"/>
  <c r="CR72" i="46"/>
  <c r="AC72" i="46" s="1"/>
  <c r="CQ72" i="46"/>
  <c r="AB72" i="46" s="1"/>
  <c r="CP72" i="46"/>
  <c r="AA72" i="46" s="1"/>
  <c r="CO72" i="46"/>
  <c r="CN72" i="46"/>
  <c r="Y72" i="46" s="1"/>
  <c r="CM72" i="46"/>
  <c r="CL72" i="46"/>
  <c r="W72" i="46" s="1"/>
  <c r="CK72" i="46"/>
  <c r="CJ72" i="46"/>
  <c r="CI72" i="46"/>
  <c r="T72" i="46" s="1"/>
  <c r="CH72" i="46"/>
  <c r="S72" i="46" s="1"/>
  <c r="CG72" i="46"/>
  <c r="CF72" i="46"/>
  <c r="CE72" i="46"/>
  <c r="P72" i="46" s="1"/>
  <c r="CD72" i="46"/>
  <c r="O72" i="46" s="1"/>
  <c r="CC72" i="46"/>
  <c r="CB72" i="46"/>
  <c r="CA72" i="46"/>
  <c r="BZ72" i="46"/>
  <c r="K72" i="46" s="1"/>
  <c r="BY72" i="46"/>
  <c r="BX72" i="46"/>
  <c r="I72" i="46" s="1"/>
  <c r="BW72" i="46"/>
  <c r="H72" i="46" s="1"/>
  <c r="BV72" i="46"/>
  <c r="G72" i="46" s="1"/>
  <c r="BU72" i="46"/>
  <c r="F72" i="46" s="1"/>
  <c r="BT72" i="46"/>
  <c r="BS72" i="46"/>
  <c r="D72" i="46" s="1"/>
  <c r="BO72" i="46"/>
  <c r="BN72" i="46"/>
  <c r="BM72" i="46"/>
  <c r="BL72" i="46"/>
  <c r="BK72" i="46"/>
  <c r="BJ72" i="46"/>
  <c r="B72" i="46"/>
  <c r="B72" i="44" s="1"/>
  <c r="A72" i="46"/>
  <c r="A70" i="27" s="1"/>
  <c r="EF71" i="46"/>
  <c r="EE71" i="46"/>
  <c r="ED71" i="46"/>
  <c r="EC71" i="46"/>
  <c r="EB71" i="46"/>
  <c r="BM71" i="46" s="1"/>
  <c r="EA71" i="46"/>
  <c r="BL71" i="46" s="1"/>
  <c r="DZ71" i="46"/>
  <c r="DY71" i="46"/>
  <c r="BJ71" i="46" s="1"/>
  <c r="DX71" i="46"/>
  <c r="DW71" i="46"/>
  <c r="DV71" i="46"/>
  <c r="DU71" i="46"/>
  <c r="BF71" i="46" s="1"/>
  <c r="DT71" i="46"/>
  <c r="DS71" i="46"/>
  <c r="BD71" i="46" s="1"/>
  <c r="DR71" i="46"/>
  <c r="DQ71" i="46"/>
  <c r="DP71" i="46"/>
  <c r="BA71" i="46" s="1"/>
  <c r="DO71" i="46"/>
  <c r="DN71" i="46"/>
  <c r="DM71" i="46"/>
  <c r="AX71" i="46" s="1"/>
  <c r="DL71" i="46"/>
  <c r="DK71" i="46"/>
  <c r="AV71" i="46" s="1"/>
  <c r="DJ71" i="46"/>
  <c r="DI71" i="46"/>
  <c r="DH71" i="46"/>
  <c r="AS71" i="46" s="1"/>
  <c r="DG71" i="46"/>
  <c r="DF71" i="46"/>
  <c r="DE71" i="46"/>
  <c r="AP71" i="46" s="1"/>
  <c r="DD71" i="46"/>
  <c r="AO71" i="46" s="1"/>
  <c r="DC71" i="46"/>
  <c r="DB71" i="46"/>
  <c r="DA71" i="46"/>
  <c r="AL71" i="46" s="1"/>
  <c r="CZ71" i="46"/>
  <c r="AK71" i="46" s="1"/>
  <c r="CY71" i="46"/>
  <c r="CX71" i="46"/>
  <c r="CW71" i="46"/>
  <c r="AH71" i="46" s="1"/>
  <c r="CV71" i="46"/>
  <c r="AG71" i="46" s="1"/>
  <c r="CU71" i="46"/>
  <c r="AF71" i="46" s="1"/>
  <c r="CT71" i="46"/>
  <c r="CS71" i="46"/>
  <c r="CR71" i="46"/>
  <c r="AC71" i="46" s="1"/>
  <c r="CQ71" i="46"/>
  <c r="CP71" i="46"/>
  <c r="AA71" i="46" s="1"/>
  <c r="CO71" i="46"/>
  <c r="CN71" i="46"/>
  <c r="Y71" i="46" s="1"/>
  <c r="CM71" i="46"/>
  <c r="CL71" i="46"/>
  <c r="CK71" i="46"/>
  <c r="V71" i="46" s="1"/>
  <c r="CJ71" i="46"/>
  <c r="CI71" i="46"/>
  <c r="CH71" i="46"/>
  <c r="CG71" i="46"/>
  <c r="R71" i="46" s="1"/>
  <c r="CF71" i="46"/>
  <c r="CE71" i="46"/>
  <c r="P71" i="46" s="1"/>
  <c r="CD71" i="46"/>
  <c r="CC71" i="46"/>
  <c r="N71" i="46" s="1"/>
  <c r="CB71" i="46"/>
  <c r="CA71" i="46"/>
  <c r="BZ71" i="46"/>
  <c r="K71" i="46" s="1"/>
  <c r="BY71" i="46"/>
  <c r="J71" i="46" s="1"/>
  <c r="BX71" i="46"/>
  <c r="I71" i="46" s="1"/>
  <c r="BW71" i="46"/>
  <c r="H71" i="46" s="1"/>
  <c r="BV71" i="46"/>
  <c r="BU71" i="46"/>
  <c r="BT71" i="46"/>
  <c r="E71" i="46" s="1"/>
  <c r="BS71" i="46"/>
  <c r="B71" i="46"/>
  <c r="B71" i="44" s="1"/>
  <c r="A71" i="46"/>
  <c r="A69" i="27" s="1"/>
  <c r="EF70" i="46"/>
  <c r="BQ70" i="46" s="1"/>
  <c r="EE70" i="46"/>
  <c r="ED70" i="46"/>
  <c r="BO70" i="44" s="1"/>
  <c r="EC70" i="46"/>
  <c r="EB70" i="46"/>
  <c r="EA70" i="46"/>
  <c r="DZ70" i="46"/>
  <c r="BK70" i="46" s="1"/>
  <c r="DY70" i="46"/>
  <c r="BJ70" i="46" s="1"/>
  <c r="DX70" i="46"/>
  <c r="BI70" i="46" s="1"/>
  <c r="DW70" i="46"/>
  <c r="BH70" i="46" s="1"/>
  <c r="DV70" i="46"/>
  <c r="DU70" i="46"/>
  <c r="BF70" i="46" s="1"/>
  <c r="DT70" i="46"/>
  <c r="DS70" i="46"/>
  <c r="DR70" i="46"/>
  <c r="DQ70" i="46"/>
  <c r="DP70" i="46"/>
  <c r="BA70" i="46" s="1"/>
  <c r="DO70" i="46"/>
  <c r="AZ70" i="46" s="1"/>
  <c r="DN70" i="46"/>
  <c r="DM70" i="46"/>
  <c r="DL70" i="46"/>
  <c r="AW70" i="46" s="1"/>
  <c r="DK70" i="46"/>
  <c r="DJ70" i="46"/>
  <c r="AU70" i="46" s="1"/>
  <c r="DI70" i="46"/>
  <c r="DH70" i="46"/>
  <c r="AS70" i="46" s="1"/>
  <c r="DG70" i="46"/>
  <c r="DF70" i="46"/>
  <c r="DE70" i="46"/>
  <c r="AP70" i="46" s="1"/>
  <c r="DD70" i="46"/>
  <c r="DC70" i="46"/>
  <c r="DB70" i="46"/>
  <c r="AM70" i="46" s="1"/>
  <c r="DA70" i="46"/>
  <c r="AL70" i="46" s="1"/>
  <c r="CZ70" i="46"/>
  <c r="AK70" i="46" s="1"/>
  <c r="CY70" i="46"/>
  <c r="AJ70" i="46" s="1"/>
  <c r="CX70" i="46"/>
  <c r="CW70" i="46"/>
  <c r="CV70" i="46"/>
  <c r="AG70" i="46" s="1"/>
  <c r="CU70" i="46"/>
  <c r="CT70" i="46"/>
  <c r="CS70" i="46"/>
  <c r="CR70" i="46"/>
  <c r="AC70" i="46" s="1"/>
  <c r="CQ70" i="46"/>
  <c r="AB70" i="46" s="1"/>
  <c r="CP70" i="46"/>
  <c r="CO70" i="46"/>
  <c r="CN70" i="46"/>
  <c r="Y70" i="46" s="1"/>
  <c r="CM70" i="46"/>
  <c r="CL70" i="46"/>
  <c r="W70" i="46" s="1"/>
  <c r="CK70" i="46"/>
  <c r="V70" i="46" s="1"/>
  <c r="CJ70" i="46"/>
  <c r="CI70" i="46"/>
  <c r="T70" i="46" s="1"/>
  <c r="CH70" i="46"/>
  <c r="CG70" i="46"/>
  <c r="R70" i="46" s="1"/>
  <c r="CF70" i="46"/>
  <c r="CE70" i="46"/>
  <c r="CD70" i="46"/>
  <c r="CC70" i="46"/>
  <c r="CB70" i="46"/>
  <c r="M70" i="46" s="1"/>
  <c r="CA70" i="46"/>
  <c r="BZ70" i="46"/>
  <c r="BY70" i="46"/>
  <c r="BX70" i="46"/>
  <c r="BW70" i="46"/>
  <c r="BV70" i="46"/>
  <c r="BU70" i="46"/>
  <c r="F70" i="46" s="1"/>
  <c r="BT70" i="46"/>
  <c r="BS70" i="46"/>
  <c r="D70" i="46" s="1"/>
  <c r="BO70" i="46"/>
  <c r="B70" i="46"/>
  <c r="B70" i="44" s="1"/>
  <c r="A70" i="46"/>
  <c r="A68" i="27" s="1"/>
  <c r="EF69" i="46"/>
  <c r="EE69" i="46"/>
  <c r="BP69" i="46" s="1"/>
  <c r="ED69" i="46"/>
  <c r="EC69" i="46"/>
  <c r="EB69" i="46"/>
  <c r="BM69" i="46" s="1"/>
  <c r="EA69" i="46"/>
  <c r="DZ69" i="46"/>
  <c r="BK69" i="46" s="1"/>
  <c r="DY69" i="46"/>
  <c r="DX69" i="46"/>
  <c r="DW69" i="46"/>
  <c r="BH69" i="46" s="1"/>
  <c r="DV69" i="46"/>
  <c r="BG69" i="46" s="1"/>
  <c r="DU69" i="46"/>
  <c r="DT69" i="46"/>
  <c r="BE69" i="46" s="1"/>
  <c r="DS69" i="46"/>
  <c r="DR69" i="46"/>
  <c r="DQ69" i="46"/>
  <c r="DP69" i="46"/>
  <c r="DO69" i="46"/>
  <c r="DN69" i="46"/>
  <c r="DM69" i="46"/>
  <c r="AX69" i="46" s="1"/>
  <c r="DL69" i="46"/>
  <c r="AW69" i="46" s="1"/>
  <c r="DK69" i="46"/>
  <c r="DJ69" i="46"/>
  <c r="AU69" i="46" s="1"/>
  <c r="DI69" i="46"/>
  <c r="DH69" i="46"/>
  <c r="AS69" i="46" s="1"/>
  <c r="DG69" i="46"/>
  <c r="DF69" i="46"/>
  <c r="AQ69" i="46" s="1"/>
  <c r="DE69" i="46"/>
  <c r="AP69" i="46" s="1"/>
  <c r="DD69" i="46"/>
  <c r="AO69" i="46" s="1"/>
  <c r="DC69" i="46"/>
  <c r="DB69" i="46"/>
  <c r="AM69" i="46" s="1"/>
  <c r="DA69" i="46"/>
  <c r="AL69" i="46" s="1"/>
  <c r="CZ69" i="46"/>
  <c r="CY69" i="46"/>
  <c r="AJ69" i="46" s="1"/>
  <c r="CX69" i="46"/>
  <c r="CW69" i="46"/>
  <c r="CV69" i="46"/>
  <c r="AG69" i="46" s="1"/>
  <c r="CU69" i="46"/>
  <c r="CT69" i="46"/>
  <c r="AE69" i="46" s="1"/>
  <c r="CS69" i="46"/>
  <c r="CR69" i="46"/>
  <c r="CQ69" i="46"/>
  <c r="CP69" i="46"/>
  <c r="AA69" i="46" s="1"/>
  <c r="CO69" i="46"/>
  <c r="Z69" i="46" s="1"/>
  <c r="CN69" i="46"/>
  <c r="Y69" i="46" s="1"/>
  <c r="CM69" i="46"/>
  <c r="CL69" i="46"/>
  <c r="W69" i="46" s="1"/>
  <c r="CK69" i="46"/>
  <c r="CJ69" i="46"/>
  <c r="U69" i="46" s="1"/>
  <c r="CI69" i="46"/>
  <c r="T69" i="46" s="1"/>
  <c r="CH69" i="46"/>
  <c r="S69" i="46" s="1"/>
  <c r="CG69" i="46"/>
  <c r="R69" i="46" s="1"/>
  <c r="CF69" i="46"/>
  <c r="Q69" i="46" s="1"/>
  <c r="CE69" i="46"/>
  <c r="CD69" i="46"/>
  <c r="O69" i="46" s="1"/>
  <c r="CC69" i="46"/>
  <c r="N69" i="46" s="1"/>
  <c r="CB69" i="46"/>
  <c r="CA69" i="46"/>
  <c r="BZ69" i="46"/>
  <c r="K69" i="46" s="1"/>
  <c r="BY69" i="46"/>
  <c r="J69" i="46" s="1"/>
  <c r="BX69" i="46"/>
  <c r="BW69" i="46"/>
  <c r="BV69" i="46"/>
  <c r="G69" i="46" s="1"/>
  <c r="BU69" i="46"/>
  <c r="F69" i="46" s="1"/>
  <c r="BT69" i="46"/>
  <c r="BS69" i="46"/>
  <c r="B69" i="46"/>
  <c r="B69" i="44" s="1"/>
  <c r="A69" i="46"/>
  <c r="A67" i="27" s="1"/>
  <c r="EF68" i="46"/>
  <c r="EE68" i="46"/>
  <c r="ED68" i="46"/>
  <c r="BO68" i="46" s="1"/>
  <c r="EC68" i="46"/>
  <c r="EB68" i="46"/>
  <c r="EA68" i="46"/>
  <c r="DZ68" i="46"/>
  <c r="BK68" i="46" s="1"/>
  <c r="DY68" i="46"/>
  <c r="BJ68" i="46" s="1"/>
  <c r="DX68" i="46"/>
  <c r="BI68" i="46" s="1"/>
  <c r="DW68" i="46"/>
  <c r="DV68" i="46"/>
  <c r="DU68" i="46"/>
  <c r="BF68" i="46" s="1"/>
  <c r="DT68" i="46"/>
  <c r="DS68" i="46"/>
  <c r="DR68" i="46"/>
  <c r="BC68" i="46" s="1"/>
  <c r="DQ68" i="46"/>
  <c r="BB68" i="46" s="1"/>
  <c r="DP68" i="46"/>
  <c r="DO68" i="46"/>
  <c r="DN68" i="46"/>
  <c r="DM68" i="46"/>
  <c r="AX68" i="46" s="1"/>
  <c r="DL68" i="46"/>
  <c r="AW68" i="46" s="1"/>
  <c r="DK68" i="46"/>
  <c r="DJ68" i="46"/>
  <c r="DI68" i="46"/>
  <c r="DH68" i="46"/>
  <c r="AS68" i="46" s="1"/>
  <c r="DG68" i="46"/>
  <c r="DF68" i="46"/>
  <c r="AQ68" i="46" s="1"/>
  <c r="DE68" i="46"/>
  <c r="DD68" i="46"/>
  <c r="DC68" i="46"/>
  <c r="DB68" i="46"/>
  <c r="AM68" i="46" s="1"/>
  <c r="DA68" i="46"/>
  <c r="AL68" i="46" s="1"/>
  <c r="CZ68" i="46"/>
  <c r="AK68" i="46" s="1"/>
  <c r="CY68" i="46"/>
  <c r="CX68" i="46"/>
  <c r="CW68" i="46"/>
  <c r="AH68" i="46" s="1"/>
  <c r="CV68" i="46"/>
  <c r="CU68" i="46"/>
  <c r="CT68" i="46"/>
  <c r="AE68" i="46" s="1"/>
  <c r="CS68" i="46"/>
  <c r="AD68" i="46" s="1"/>
  <c r="CR68" i="46"/>
  <c r="CQ68" i="46"/>
  <c r="CP68" i="46"/>
  <c r="AA68" i="46" s="1"/>
  <c r="CO68" i="46"/>
  <c r="Z68" i="46" s="1"/>
  <c r="CN68" i="46"/>
  <c r="CM68" i="46"/>
  <c r="CL68" i="46"/>
  <c r="W68" i="46" s="1"/>
  <c r="CK68" i="46"/>
  <c r="V68" i="46" s="1"/>
  <c r="CJ68" i="46"/>
  <c r="CI68" i="46"/>
  <c r="CH68" i="46"/>
  <c r="S68" i="46" s="1"/>
  <c r="CG68" i="46"/>
  <c r="CF68" i="46"/>
  <c r="CE68" i="46"/>
  <c r="CD68" i="46"/>
  <c r="O68" i="46" s="1"/>
  <c r="CC68" i="46"/>
  <c r="N68" i="46" s="1"/>
  <c r="CB68" i="46"/>
  <c r="CA68" i="46"/>
  <c r="BZ68" i="46"/>
  <c r="K68" i="46" s="1"/>
  <c r="BY68" i="46"/>
  <c r="BX68" i="46"/>
  <c r="BW68" i="46"/>
  <c r="H68" i="46" s="1"/>
  <c r="BV68" i="46"/>
  <c r="BU68" i="46"/>
  <c r="F68" i="46" s="1"/>
  <c r="BT68" i="46"/>
  <c r="E68" i="46" s="1"/>
  <c r="BS68" i="46"/>
  <c r="B68" i="46"/>
  <c r="B68" i="44" s="1"/>
  <c r="A68" i="46"/>
  <c r="A66" i="27" s="1"/>
  <c r="EF67" i="46"/>
  <c r="EE67" i="46"/>
  <c r="ED67" i="46"/>
  <c r="EC67" i="46"/>
  <c r="BN67" i="46" s="1"/>
  <c r="EB67" i="46"/>
  <c r="EA67" i="46"/>
  <c r="DZ67" i="46"/>
  <c r="BK67" i="46" s="1"/>
  <c r="DY67" i="46"/>
  <c r="DX67" i="46"/>
  <c r="DW67" i="46"/>
  <c r="DV67" i="46"/>
  <c r="BG67" i="46" s="1"/>
  <c r="DU67" i="46"/>
  <c r="BF67" i="46" s="1"/>
  <c r="DT67" i="46"/>
  <c r="BE67" i="46" s="1"/>
  <c r="DS67" i="46"/>
  <c r="DR67" i="46"/>
  <c r="DQ67" i="46"/>
  <c r="BB67" i="46" s="1"/>
  <c r="DP67" i="46"/>
  <c r="DO67" i="46"/>
  <c r="DN67" i="46"/>
  <c r="DM67" i="46"/>
  <c r="AX67" i="46" s="1"/>
  <c r="DL67" i="46"/>
  <c r="DK67" i="46"/>
  <c r="DJ67" i="46"/>
  <c r="DI67" i="46"/>
  <c r="DH67" i="46"/>
  <c r="DG67" i="46"/>
  <c r="AR67" i="46" s="1"/>
  <c r="DF67" i="46"/>
  <c r="DE67" i="46"/>
  <c r="AP67" i="46" s="1"/>
  <c r="DD67" i="46"/>
  <c r="AO67" i="46" s="1"/>
  <c r="DC67" i="46"/>
  <c r="DB67" i="46"/>
  <c r="DA67" i="46"/>
  <c r="CZ67" i="46"/>
  <c r="CY67" i="46"/>
  <c r="AJ67" i="46" s="1"/>
  <c r="CX67" i="46"/>
  <c r="AI67" i="46" s="1"/>
  <c r="CW67" i="46"/>
  <c r="AH67" i="46" s="1"/>
  <c r="CV67" i="46"/>
  <c r="AG67" i="46" s="1"/>
  <c r="CU67" i="46"/>
  <c r="CT67" i="46"/>
  <c r="AE67" i="46" s="1"/>
  <c r="CS67" i="46"/>
  <c r="AD67" i="46" s="1"/>
  <c r="CR67" i="46"/>
  <c r="CQ67" i="46"/>
  <c r="AB67" i="46" s="1"/>
  <c r="CP67" i="46"/>
  <c r="CO67" i="46"/>
  <c r="Z67" i="46" s="1"/>
  <c r="CN67" i="46"/>
  <c r="Y67" i="46" s="1"/>
  <c r="CM67" i="46"/>
  <c r="CL67" i="46"/>
  <c r="W67" i="46" s="1"/>
  <c r="CK67" i="46"/>
  <c r="V67" i="46" s="1"/>
  <c r="CJ67" i="46"/>
  <c r="CI67" i="46"/>
  <c r="CH67" i="46"/>
  <c r="S67" i="46" s="1"/>
  <c r="CG67" i="46"/>
  <c r="R67" i="46" s="1"/>
  <c r="CF67" i="46"/>
  <c r="CE67" i="46"/>
  <c r="CD67" i="46"/>
  <c r="CC67" i="46"/>
  <c r="CB67" i="46"/>
  <c r="CA67" i="46"/>
  <c r="BZ67" i="46"/>
  <c r="BY67" i="46"/>
  <c r="BX67" i="46"/>
  <c r="BW67" i="46"/>
  <c r="BV67" i="46"/>
  <c r="G67" i="46" s="1"/>
  <c r="BU67" i="46"/>
  <c r="F67" i="46" s="1"/>
  <c r="BT67" i="46"/>
  <c r="BS67" i="46"/>
  <c r="B67" i="46"/>
  <c r="B67" i="44" s="1"/>
  <c r="A67" i="46"/>
  <c r="EF66" i="46"/>
  <c r="BQ66" i="46" s="1"/>
  <c r="EE66" i="46"/>
  <c r="ED66" i="46"/>
  <c r="BO66" i="44" s="1"/>
  <c r="EC66" i="46"/>
  <c r="BN66" i="44" s="1"/>
  <c r="EB66" i="46"/>
  <c r="EA66" i="46"/>
  <c r="DZ66" i="46"/>
  <c r="BK66" i="46" s="1"/>
  <c r="DY66" i="46"/>
  <c r="BJ66" i="46" s="1"/>
  <c r="DX66" i="46"/>
  <c r="BI66" i="46" s="1"/>
  <c r="DW66" i="46"/>
  <c r="DV66" i="46"/>
  <c r="BG66" i="46" s="1"/>
  <c r="DU66" i="46"/>
  <c r="BF66" i="46" s="1"/>
  <c r="DT66" i="46"/>
  <c r="DS66" i="46"/>
  <c r="DR66" i="46"/>
  <c r="BC66" i="46" s="1"/>
  <c r="DQ66" i="46"/>
  <c r="DP66" i="46"/>
  <c r="BA66" i="46" s="1"/>
  <c r="DO66" i="46"/>
  <c r="DN66" i="46"/>
  <c r="DM66" i="46"/>
  <c r="DL66" i="46"/>
  <c r="AW66" i="46" s="1"/>
  <c r="DK66" i="46"/>
  <c r="AV66" i="46" s="1"/>
  <c r="DJ66" i="46"/>
  <c r="DI66" i="46"/>
  <c r="AT66" i="46" s="1"/>
  <c r="DH66" i="46"/>
  <c r="AS66" i="46" s="1"/>
  <c r="DG66" i="46"/>
  <c r="DF66" i="46"/>
  <c r="DE66" i="46"/>
  <c r="DD66" i="46"/>
  <c r="DC66" i="46"/>
  <c r="DB66" i="46"/>
  <c r="AM66" i="46" s="1"/>
  <c r="DA66" i="46"/>
  <c r="AL66" i="46" s="1"/>
  <c r="CZ66" i="46"/>
  <c r="AK66" i="46" s="1"/>
  <c r="CY66" i="46"/>
  <c r="CX66" i="46"/>
  <c r="AI66" i="46" s="1"/>
  <c r="CW66" i="46"/>
  <c r="CV66" i="46"/>
  <c r="CU66" i="46"/>
  <c r="CT66" i="46"/>
  <c r="CS66" i="46"/>
  <c r="AD66" i="46" s="1"/>
  <c r="CR66" i="46"/>
  <c r="AC66" i="46" s="1"/>
  <c r="CQ66" i="46"/>
  <c r="CP66" i="46"/>
  <c r="CO66" i="46"/>
  <c r="Z66" i="46" s="1"/>
  <c r="CN66" i="46"/>
  <c r="CM66" i="46"/>
  <c r="CL66" i="46"/>
  <c r="W66" i="46" s="1"/>
  <c r="CK66" i="46"/>
  <c r="V66" i="46" s="1"/>
  <c r="CJ66" i="46"/>
  <c r="U66" i="46" s="1"/>
  <c r="CI66" i="46"/>
  <c r="CH66" i="46"/>
  <c r="CG66" i="46"/>
  <c r="R66" i="46" s="1"/>
  <c r="CF66" i="46"/>
  <c r="CE66" i="46"/>
  <c r="P66" i="46" s="1"/>
  <c r="CD66" i="46"/>
  <c r="O66" i="46" s="1"/>
  <c r="CC66" i="46"/>
  <c r="N66" i="46" s="1"/>
  <c r="CB66" i="46"/>
  <c r="M66" i="46" s="1"/>
  <c r="CA66" i="46"/>
  <c r="BZ66" i="46"/>
  <c r="K66" i="46" s="1"/>
  <c r="BY66" i="46"/>
  <c r="BX66" i="46"/>
  <c r="BW66" i="46"/>
  <c r="BV66" i="46"/>
  <c r="BU66" i="46"/>
  <c r="F66" i="46" s="1"/>
  <c r="BT66" i="46"/>
  <c r="E66" i="46" s="1"/>
  <c r="BS66" i="46"/>
  <c r="BO66" i="46"/>
  <c r="BN66" i="46"/>
  <c r="B66" i="46"/>
  <c r="B66" i="44" s="1"/>
  <c r="A66" i="46"/>
  <c r="A64" i="27" s="1"/>
  <c r="EF65" i="46"/>
  <c r="BQ65" i="46" s="1"/>
  <c r="EE65" i="46"/>
  <c r="BP65" i="46" s="1"/>
  <c r="ED65" i="46"/>
  <c r="BO65" i="46" s="1"/>
  <c r="EC65" i="46"/>
  <c r="EB65" i="46"/>
  <c r="BM65" i="46" s="1"/>
  <c r="EA65" i="46"/>
  <c r="BL65" i="46" s="1"/>
  <c r="DZ65" i="46"/>
  <c r="DY65" i="46"/>
  <c r="DX65" i="46"/>
  <c r="DW65" i="46"/>
  <c r="DV65" i="46"/>
  <c r="DU65" i="46"/>
  <c r="DT65" i="46"/>
  <c r="DS65" i="46"/>
  <c r="DR65" i="46"/>
  <c r="DQ65" i="46"/>
  <c r="DP65" i="46"/>
  <c r="DO65" i="46"/>
  <c r="AZ65" i="46" s="1"/>
  <c r="DN65" i="46"/>
  <c r="AY65" i="46" s="1"/>
  <c r="DM65" i="46"/>
  <c r="DL65" i="46"/>
  <c r="AW65" i="46" s="1"/>
  <c r="DK65" i="46"/>
  <c r="AV65" i="46" s="1"/>
  <c r="DJ65" i="46"/>
  <c r="DI65" i="46"/>
  <c r="AT65" i="46" s="1"/>
  <c r="DH65" i="46"/>
  <c r="AS65" i="46" s="1"/>
  <c r="DG65" i="46"/>
  <c r="AR65" i="46" s="1"/>
  <c r="DF65" i="46"/>
  <c r="AQ65" i="46" s="1"/>
  <c r="DE65" i="46"/>
  <c r="DD65" i="46"/>
  <c r="AO65" i="46" s="1"/>
  <c r="DC65" i="46"/>
  <c r="AN65" i="46" s="1"/>
  <c r="DB65" i="46"/>
  <c r="DA65" i="46"/>
  <c r="CZ65" i="46"/>
  <c r="AK65" i="46" s="1"/>
  <c r="CY65" i="46"/>
  <c r="AJ65" i="46" s="1"/>
  <c r="CX65" i="46"/>
  <c r="AI65" i="46" s="1"/>
  <c r="CW65" i="46"/>
  <c r="CV65" i="46"/>
  <c r="AG65" i="46" s="1"/>
  <c r="CU65" i="46"/>
  <c r="AF65" i="46" s="1"/>
  <c r="CT65" i="46"/>
  <c r="CS65" i="46"/>
  <c r="CR65" i="46"/>
  <c r="AC65" i="46" s="1"/>
  <c r="CQ65" i="46"/>
  <c r="AB65" i="46" s="1"/>
  <c r="CP65" i="46"/>
  <c r="AA65" i="46" s="1"/>
  <c r="CO65" i="46"/>
  <c r="CN65" i="46"/>
  <c r="Y65" i="46" s="1"/>
  <c r="CM65" i="46"/>
  <c r="CL65" i="46"/>
  <c r="CK65" i="46"/>
  <c r="CJ65" i="46"/>
  <c r="U65" i="46" s="1"/>
  <c r="CI65" i="46"/>
  <c r="T65" i="46" s="1"/>
  <c r="CH65" i="46"/>
  <c r="S65" i="46" s="1"/>
  <c r="CG65" i="46"/>
  <c r="CF65" i="46"/>
  <c r="CE65" i="46"/>
  <c r="P65" i="46" s="1"/>
  <c r="CD65" i="46"/>
  <c r="CC65" i="46"/>
  <c r="CB65" i="46"/>
  <c r="CA65" i="46"/>
  <c r="L65" i="46" s="1"/>
  <c r="BZ65" i="46"/>
  <c r="K65" i="46" s="1"/>
  <c r="BY65" i="46"/>
  <c r="J65" i="46" s="1"/>
  <c r="BX65" i="46"/>
  <c r="BW65" i="46"/>
  <c r="H65" i="46" s="1"/>
  <c r="BV65" i="46"/>
  <c r="BU65" i="46"/>
  <c r="BT65" i="46"/>
  <c r="E65" i="46" s="1"/>
  <c r="BS65" i="46"/>
  <c r="D65" i="46" s="1"/>
  <c r="B65" i="46"/>
  <c r="B65" i="44" s="1"/>
  <c r="A65" i="46"/>
  <c r="A65" i="44" s="1"/>
  <c r="EF64" i="46"/>
  <c r="BQ64" i="46" s="1"/>
  <c r="EE64" i="46"/>
  <c r="BP64" i="46" s="1"/>
  <c r="ED64" i="46"/>
  <c r="BO64" i="44" s="1"/>
  <c r="EC64" i="46"/>
  <c r="BN64" i="44" s="1"/>
  <c r="EB64" i="46"/>
  <c r="BM64" i="46" s="1"/>
  <c r="EA64" i="46"/>
  <c r="BL64" i="46" s="1"/>
  <c r="DZ64" i="46"/>
  <c r="BK64" i="46" s="1"/>
  <c r="DY64" i="46"/>
  <c r="DX64" i="46"/>
  <c r="BI64" i="46" s="1"/>
  <c r="DW64" i="46"/>
  <c r="BH64" i="46" s="1"/>
  <c r="DV64" i="46"/>
  <c r="BG64" i="46" s="1"/>
  <c r="DU64" i="46"/>
  <c r="DT64" i="46"/>
  <c r="BE64" i="46" s="1"/>
  <c r="DS64" i="46"/>
  <c r="BD64" i="46" s="1"/>
  <c r="DR64" i="46"/>
  <c r="DQ64" i="46"/>
  <c r="DP64" i="46"/>
  <c r="BA64" i="46" s="1"/>
  <c r="DO64" i="46"/>
  <c r="AZ64" i="46" s="1"/>
  <c r="DN64" i="46"/>
  <c r="AY64" i="46" s="1"/>
  <c r="DM64" i="46"/>
  <c r="DL64" i="46"/>
  <c r="AW64" i="46" s="1"/>
  <c r="DK64" i="46"/>
  <c r="AV64" i="46" s="1"/>
  <c r="DJ64" i="46"/>
  <c r="AU64" i="46" s="1"/>
  <c r="DI64" i="46"/>
  <c r="DH64" i="46"/>
  <c r="AS64" i="46" s="1"/>
  <c r="DG64" i="46"/>
  <c r="AR64" i="46" s="1"/>
  <c r="DF64" i="46"/>
  <c r="AQ64" i="46" s="1"/>
  <c r="DE64" i="46"/>
  <c r="AP64" i="46" s="1"/>
  <c r="DD64" i="46"/>
  <c r="AO64" i="46" s="1"/>
  <c r="DC64" i="46"/>
  <c r="AN64" i="46" s="1"/>
  <c r="DB64" i="46"/>
  <c r="AM64" i="46" s="1"/>
  <c r="DA64" i="46"/>
  <c r="CZ64" i="46"/>
  <c r="AK64" i="46" s="1"/>
  <c r="CY64" i="46"/>
  <c r="AJ64" i="46" s="1"/>
  <c r="CX64" i="46"/>
  <c r="AI64" i="46" s="1"/>
  <c r="CW64" i="46"/>
  <c r="CV64" i="46"/>
  <c r="AG64" i="46" s="1"/>
  <c r="CU64" i="46"/>
  <c r="AF64" i="46" s="1"/>
  <c r="CT64" i="46"/>
  <c r="AE64" i="46" s="1"/>
  <c r="CS64" i="46"/>
  <c r="CR64" i="46"/>
  <c r="AC64" i="46" s="1"/>
  <c r="CQ64" i="46"/>
  <c r="AB64" i="46" s="1"/>
  <c r="CP64" i="46"/>
  <c r="AA64" i="46" s="1"/>
  <c r="CO64" i="46"/>
  <c r="Z64" i="46" s="1"/>
  <c r="CN64" i="46"/>
  <c r="Y64" i="46" s="1"/>
  <c r="CM64" i="46"/>
  <c r="X64" i="46" s="1"/>
  <c r="CL64" i="46"/>
  <c r="CK64" i="46"/>
  <c r="CJ64" i="46"/>
  <c r="U64" i="46" s="1"/>
  <c r="CI64" i="46"/>
  <c r="T64" i="46" s="1"/>
  <c r="CH64" i="46"/>
  <c r="S64" i="46" s="1"/>
  <c r="CG64" i="46"/>
  <c r="CF64" i="46"/>
  <c r="CE64" i="46"/>
  <c r="P64" i="46" s="1"/>
  <c r="CD64" i="46"/>
  <c r="O64" i="46" s="1"/>
  <c r="CC64" i="46"/>
  <c r="CB64" i="46"/>
  <c r="M64" i="46" s="1"/>
  <c r="CA64" i="46"/>
  <c r="L64" i="46" s="1"/>
  <c r="BZ64" i="46"/>
  <c r="K64" i="46" s="1"/>
  <c r="BY64" i="46"/>
  <c r="BX64" i="46"/>
  <c r="I64" i="46" s="1"/>
  <c r="BW64" i="46"/>
  <c r="H64" i="46" s="1"/>
  <c r="BV64" i="46"/>
  <c r="G64" i="46" s="1"/>
  <c r="BU64" i="46"/>
  <c r="BT64" i="46"/>
  <c r="E64" i="46" s="1"/>
  <c r="BS64" i="46"/>
  <c r="D64" i="46" s="1"/>
  <c r="BO64" i="46"/>
  <c r="BN64" i="46"/>
  <c r="B64" i="46"/>
  <c r="B64" i="44" s="1"/>
  <c r="A64" i="46"/>
  <c r="A62" i="27" s="1"/>
  <c r="EF63" i="46"/>
  <c r="EE63" i="46"/>
  <c r="ED63" i="46"/>
  <c r="BO63" i="44" s="1"/>
  <c r="EC63" i="46"/>
  <c r="EB63" i="46"/>
  <c r="EA63" i="46"/>
  <c r="DZ63" i="46"/>
  <c r="BK63" i="46" s="1"/>
  <c r="DY63" i="46"/>
  <c r="BJ63" i="46" s="1"/>
  <c r="DX63" i="46"/>
  <c r="BI63" i="46" s="1"/>
  <c r="DW63" i="46"/>
  <c r="DV63" i="46"/>
  <c r="DU63" i="46"/>
  <c r="DT63" i="46"/>
  <c r="DS63" i="46"/>
  <c r="DR63" i="46"/>
  <c r="DQ63" i="46"/>
  <c r="BB63" i="46" s="1"/>
  <c r="DP63" i="46"/>
  <c r="DO63" i="46"/>
  <c r="DN63" i="46"/>
  <c r="AY63" i="46" s="1"/>
  <c r="DM63" i="46"/>
  <c r="DL63" i="46"/>
  <c r="DK63" i="46"/>
  <c r="DJ63" i="46"/>
  <c r="AU63" i="46" s="1"/>
  <c r="DI63" i="46"/>
  <c r="AT63" i="46" s="1"/>
  <c r="DH63" i="46"/>
  <c r="AS63" i="46" s="1"/>
  <c r="DG63" i="46"/>
  <c r="DF63" i="46"/>
  <c r="DE63" i="46"/>
  <c r="AP63" i="46" s="1"/>
  <c r="DD63" i="46"/>
  <c r="DC63" i="46"/>
  <c r="DB63" i="46"/>
  <c r="DA63" i="46"/>
  <c r="CZ63" i="46"/>
  <c r="AK63" i="46" s="1"/>
  <c r="CY63" i="46"/>
  <c r="CX63" i="46"/>
  <c r="AI63" i="46" s="1"/>
  <c r="CW63" i="46"/>
  <c r="AH63" i="46" s="1"/>
  <c r="CV63" i="46"/>
  <c r="CU63" i="46"/>
  <c r="CT63" i="46"/>
  <c r="AE63" i="46" s="1"/>
  <c r="CS63" i="46"/>
  <c r="AD63" i="46" s="1"/>
  <c r="CR63" i="46"/>
  <c r="AC63" i="46" s="1"/>
  <c r="CQ63" i="46"/>
  <c r="CP63" i="46"/>
  <c r="AA63" i="46" s="1"/>
  <c r="CO63" i="46"/>
  <c r="Z63" i="46" s="1"/>
  <c r="CN63" i="46"/>
  <c r="CM63" i="46"/>
  <c r="X63" i="46" s="1"/>
  <c r="CL63" i="46"/>
  <c r="W63" i="46" s="1"/>
  <c r="CK63" i="46"/>
  <c r="V63" i="46" s="1"/>
  <c r="CJ63" i="46"/>
  <c r="U63" i="46" s="1"/>
  <c r="CI63" i="46"/>
  <c r="CH63" i="46"/>
  <c r="S63" i="46" s="1"/>
  <c r="CG63" i="46"/>
  <c r="R63" i="46" s="1"/>
  <c r="CF63" i="46"/>
  <c r="CE63" i="46"/>
  <c r="CD63" i="46"/>
  <c r="CC63" i="46"/>
  <c r="N63" i="46" s="1"/>
  <c r="CB63" i="46"/>
  <c r="M63" i="46" s="1"/>
  <c r="CA63" i="46"/>
  <c r="BZ63" i="46"/>
  <c r="K63" i="46" s="1"/>
  <c r="BY63" i="46"/>
  <c r="J63" i="46" s="1"/>
  <c r="BX63" i="46"/>
  <c r="BW63" i="46"/>
  <c r="H63" i="46" s="1"/>
  <c r="BV63" i="46"/>
  <c r="G63" i="46" s="1"/>
  <c r="BU63" i="46"/>
  <c r="F63" i="46" s="1"/>
  <c r="BT63" i="46"/>
  <c r="BS63" i="46"/>
  <c r="BO63" i="46"/>
  <c r="B63" i="46"/>
  <c r="B63" i="44" s="1"/>
  <c r="A63" i="46"/>
  <c r="C63" i="46" s="1"/>
  <c r="C63" i="44" s="1"/>
  <c r="EF62" i="46"/>
  <c r="EE62" i="46"/>
  <c r="ED62" i="46"/>
  <c r="BO62" i="46" s="1"/>
  <c r="EC62" i="46"/>
  <c r="EB62" i="46"/>
  <c r="EA62" i="46"/>
  <c r="DZ62" i="46"/>
  <c r="BK62" i="46" s="1"/>
  <c r="DY62" i="46"/>
  <c r="DX62" i="46"/>
  <c r="DW62" i="46"/>
  <c r="BH62" i="46" s="1"/>
  <c r="DV62" i="46"/>
  <c r="BG62" i="46" s="1"/>
  <c r="DU62" i="46"/>
  <c r="BF62" i="46" s="1"/>
  <c r="DT62" i="46"/>
  <c r="DS62" i="46"/>
  <c r="BD62" i="46" s="1"/>
  <c r="DR62" i="46"/>
  <c r="BC62" i="46" s="1"/>
  <c r="DQ62" i="46"/>
  <c r="DP62" i="46"/>
  <c r="BA62" i="46" s="1"/>
  <c r="DO62" i="46"/>
  <c r="DN62" i="46"/>
  <c r="AY62" i="46" s="1"/>
  <c r="DM62" i="46"/>
  <c r="DL62" i="46"/>
  <c r="DK62" i="46"/>
  <c r="AV62" i="46" s="1"/>
  <c r="DJ62" i="46"/>
  <c r="AU62" i="46" s="1"/>
  <c r="DI62" i="46"/>
  <c r="DH62" i="46"/>
  <c r="DG62" i="46"/>
  <c r="AR62" i="46" s="1"/>
  <c r="DF62" i="46"/>
  <c r="AQ62" i="46" s="1"/>
  <c r="DE62" i="46"/>
  <c r="AP62" i="46" s="1"/>
  <c r="DD62" i="46"/>
  <c r="DC62" i="46"/>
  <c r="AN62" i="46" s="1"/>
  <c r="DB62" i="46"/>
  <c r="AM62" i="46" s="1"/>
  <c r="DA62" i="46"/>
  <c r="CZ62" i="46"/>
  <c r="AK62" i="46" s="1"/>
  <c r="CY62" i="46"/>
  <c r="AJ62" i="46" s="1"/>
  <c r="CX62" i="46"/>
  <c r="CW62" i="46"/>
  <c r="CV62" i="46"/>
  <c r="CU62" i="46"/>
  <c r="AF62" i="46" s="1"/>
  <c r="CT62" i="46"/>
  <c r="AE62" i="46" s="1"/>
  <c r="CS62" i="46"/>
  <c r="CR62" i="46"/>
  <c r="AC62" i="46" s="1"/>
  <c r="CQ62" i="46"/>
  <c r="CP62" i="46"/>
  <c r="AA62" i="46" s="1"/>
  <c r="CO62" i="46"/>
  <c r="Z62" i="46" s="1"/>
  <c r="CN62" i="46"/>
  <c r="CM62" i="46"/>
  <c r="CL62" i="46"/>
  <c r="W62" i="46" s="1"/>
  <c r="CK62" i="46"/>
  <c r="CJ62" i="46"/>
  <c r="U62" i="46" s="1"/>
  <c r="CI62" i="46"/>
  <c r="T62" i="46" s="1"/>
  <c r="CH62" i="46"/>
  <c r="S62" i="46" s="1"/>
  <c r="CG62" i="46"/>
  <c r="R62" i="46" s="1"/>
  <c r="CF62" i="46"/>
  <c r="Q62" i="46" s="1"/>
  <c r="CE62" i="46"/>
  <c r="P62" i="46" s="1"/>
  <c r="CD62" i="46"/>
  <c r="O62" i="46" s="1"/>
  <c r="CC62" i="46"/>
  <c r="CB62" i="46"/>
  <c r="CA62" i="46"/>
  <c r="BZ62" i="46"/>
  <c r="K62" i="46" s="1"/>
  <c r="BY62" i="46"/>
  <c r="BX62" i="46"/>
  <c r="BW62" i="46"/>
  <c r="H62" i="46" s="1"/>
  <c r="BV62" i="46"/>
  <c r="BU62" i="46"/>
  <c r="BT62" i="46"/>
  <c r="BS62" i="46"/>
  <c r="D62" i="46" s="1"/>
  <c r="B62" i="46"/>
  <c r="B62" i="44" s="1"/>
  <c r="A62" i="46"/>
  <c r="A60" i="27" s="1"/>
  <c r="EF61" i="46"/>
  <c r="EE61" i="46"/>
  <c r="BP61" i="46" s="1"/>
  <c r="ED61" i="46"/>
  <c r="BO61" i="44" s="1"/>
  <c r="EC61" i="46"/>
  <c r="EB61" i="46"/>
  <c r="EA61" i="46"/>
  <c r="BL61" i="46" s="1"/>
  <c r="DZ61" i="46"/>
  <c r="BK61" i="46" s="1"/>
  <c r="DY61" i="46"/>
  <c r="DX61" i="46"/>
  <c r="DW61" i="46"/>
  <c r="DV61" i="46"/>
  <c r="BG61" i="46" s="1"/>
  <c r="DU61" i="46"/>
  <c r="DT61" i="46"/>
  <c r="DS61" i="46"/>
  <c r="BD61" i="46" s="1"/>
  <c r="DR61" i="46"/>
  <c r="BC61" i="46" s="1"/>
  <c r="DQ61" i="46"/>
  <c r="BB61" i="46" s="1"/>
  <c r="DP61" i="46"/>
  <c r="DO61" i="46"/>
  <c r="AZ61" i="46" s="1"/>
  <c r="DN61" i="46"/>
  <c r="DM61" i="46"/>
  <c r="DL61" i="46"/>
  <c r="DK61" i="46"/>
  <c r="AV61" i="46" s="1"/>
  <c r="DJ61" i="46"/>
  <c r="AU61" i="46" s="1"/>
  <c r="DI61" i="46"/>
  <c r="DH61" i="46"/>
  <c r="DG61" i="46"/>
  <c r="DF61" i="46"/>
  <c r="AQ61" i="46" s="1"/>
  <c r="DE61" i="46"/>
  <c r="DD61" i="46"/>
  <c r="DC61" i="46"/>
  <c r="AN61" i="46" s="1"/>
  <c r="DB61" i="46"/>
  <c r="AM61" i="46" s="1"/>
  <c r="DA61" i="46"/>
  <c r="AL61" i="46" s="1"/>
  <c r="CZ61" i="46"/>
  <c r="CY61" i="46"/>
  <c r="AJ61" i="46" s="1"/>
  <c r="CX61" i="46"/>
  <c r="CW61" i="46"/>
  <c r="CV61" i="46"/>
  <c r="CU61" i="46"/>
  <c r="CT61" i="46"/>
  <c r="CS61" i="46"/>
  <c r="AD61" i="46" s="1"/>
  <c r="CR61" i="46"/>
  <c r="CQ61" i="46"/>
  <c r="CP61" i="46"/>
  <c r="AA61" i="46" s="1"/>
  <c r="CO61" i="46"/>
  <c r="CN61" i="46"/>
  <c r="CM61" i="46"/>
  <c r="X61" i="46" s="1"/>
  <c r="CL61" i="46"/>
  <c r="W61" i="46" s="1"/>
  <c r="CK61" i="46"/>
  <c r="V61" i="46" s="1"/>
  <c r="CJ61" i="46"/>
  <c r="CI61" i="46"/>
  <c r="T61" i="46" s="1"/>
  <c r="CH61" i="46"/>
  <c r="CG61" i="46"/>
  <c r="R61" i="46" s="1"/>
  <c r="CF61" i="46"/>
  <c r="CE61" i="46"/>
  <c r="P61" i="46" s="1"/>
  <c r="CD61" i="46"/>
  <c r="O61" i="46" s="1"/>
  <c r="CC61" i="46"/>
  <c r="N61" i="46" s="1"/>
  <c r="CB61" i="46"/>
  <c r="CA61" i="46"/>
  <c r="BZ61" i="46"/>
  <c r="K61" i="46" s="1"/>
  <c r="BY61" i="46"/>
  <c r="BX61" i="46"/>
  <c r="BW61" i="46"/>
  <c r="BV61" i="46"/>
  <c r="G61" i="46" s="1"/>
  <c r="BU61" i="46"/>
  <c r="F61" i="46" s="1"/>
  <c r="BT61" i="46"/>
  <c r="BS61" i="46"/>
  <c r="B61" i="46"/>
  <c r="B61" i="44" s="1"/>
  <c r="A61" i="46"/>
  <c r="A61" i="44" s="1"/>
  <c r="EF60" i="46"/>
  <c r="BQ60" i="46" s="1"/>
  <c r="EE60" i="46"/>
  <c r="ED60" i="46"/>
  <c r="BO60" i="46" s="1"/>
  <c r="EC60" i="46"/>
  <c r="BN60" i="46" s="1"/>
  <c r="EB60" i="46"/>
  <c r="EA60" i="46"/>
  <c r="DZ60" i="46"/>
  <c r="BK60" i="46" s="1"/>
  <c r="DY60" i="46"/>
  <c r="DX60" i="46"/>
  <c r="BI60" i="46" s="1"/>
  <c r="DW60" i="46"/>
  <c r="DV60" i="46"/>
  <c r="DU60" i="46"/>
  <c r="DT60" i="46"/>
  <c r="DS60" i="46"/>
  <c r="DR60" i="46"/>
  <c r="DQ60" i="46"/>
  <c r="DP60" i="46"/>
  <c r="BA60" i="46" s="1"/>
  <c r="DO60" i="46"/>
  <c r="DN60" i="46"/>
  <c r="DM60" i="46"/>
  <c r="DL60" i="46"/>
  <c r="AW60" i="46" s="1"/>
  <c r="DK60" i="46"/>
  <c r="AV60" i="46" s="1"/>
  <c r="DJ60" i="46"/>
  <c r="DI60" i="46"/>
  <c r="DH60" i="46"/>
  <c r="DG60" i="46"/>
  <c r="DF60" i="46"/>
  <c r="DE60" i="46"/>
  <c r="AP60" i="46" s="1"/>
  <c r="DD60" i="46"/>
  <c r="AO60" i="46" s="1"/>
  <c r="DC60" i="46"/>
  <c r="AN60" i="46" s="1"/>
  <c r="DB60" i="46"/>
  <c r="DA60" i="46"/>
  <c r="AL60" i="46" s="1"/>
  <c r="CZ60" i="46"/>
  <c r="AK60" i="46" s="1"/>
  <c r="CY60" i="46"/>
  <c r="CX60" i="46"/>
  <c r="CW60" i="46"/>
  <c r="CV60" i="46"/>
  <c r="AG60" i="46" s="1"/>
  <c r="CU60" i="46"/>
  <c r="CT60" i="46"/>
  <c r="CS60" i="46"/>
  <c r="CR60" i="46"/>
  <c r="AC60" i="46" s="1"/>
  <c r="CQ60" i="46"/>
  <c r="CP60" i="46"/>
  <c r="AA60" i="46" s="1"/>
  <c r="CO60" i="46"/>
  <c r="CN60" i="46"/>
  <c r="Y60" i="46" s="1"/>
  <c r="CM60" i="46"/>
  <c r="X60" i="46" s="1"/>
  <c r="CL60" i="46"/>
  <c r="CK60" i="46"/>
  <c r="V60" i="46" s="1"/>
  <c r="CJ60" i="46"/>
  <c r="U60" i="46" s="1"/>
  <c r="CI60" i="46"/>
  <c r="CH60" i="46"/>
  <c r="CG60" i="46"/>
  <c r="CF60" i="46"/>
  <c r="Q60" i="46" s="1"/>
  <c r="CE60" i="46"/>
  <c r="CD60" i="46"/>
  <c r="CC60" i="46"/>
  <c r="CB60" i="46"/>
  <c r="M60" i="46" s="1"/>
  <c r="CA60" i="46"/>
  <c r="BZ60" i="46"/>
  <c r="K60" i="46" s="1"/>
  <c r="BY60" i="46"/>
  <c r="BX60" i="46"/>
  <c r="I60" i="46" s="1"/>
  <c r="BW60" i="46"/>
  <c r="BV60" i="46"/>
  <c r="BU60" i="46"/>
  <c r="BT60" i="46"/>
  <c r="E60" i="46" s="1"/>
  <c r="BS60" i="46"/>
  <c r="B60" i="46"/>
  <c r="B60" i="44" s="1"/>
  <c r="A60" i="46"/>
  <c r="A60" i="44" s="1"/>
  <c r="EF59" i="46"/>
  <c r="EE59" i="46"/>
  <c r="ED59" i="46"/>
  <c r="EC59" i="46"/>
  <c r="BN59" i="46" s="1"/>
  <c r="EB59" i="46"/>
  <c r="BM59" i="46" s="1"/>
  <c r="EA59" i="46"/>
  <c r="BL59" i="46" s="1"/>
  <c r="DZ59" i="46"/>
  <c r="BK59" i="46" s="1"/>
  <c r="DY59" i="46"/>
  <c r="DX59" i="46"/>
  <c r="DW59" i="46"/>
  <c r="BH59" i="46" s="1"/>
  <c r="DV59" i="46"/>
  <c r="DU59" i="46"/>
  <c r="DT59" i="46"/>
  <c r="BE59" i="46" s="1"/>
  <c r="DS59" i="46"/>
  <c r="BD59" i="46" s="1"/>
  <c r="DR59" i="46"/>
  <c r="BC59" i="46" s="1"/>
  <c r="DQ59" i="46"/>
  <c r="DP59" i="46"/>
  <c r="DO59" i="46"/>
  <c r="DN59" i="46"/>
  <c r="DM59" i="46"/>
  <c r="DL59" i="46"/>
  <c r="AW59" i="46" s="1"/>
  <c r="DK59" i="46"/>
  <c r="AV59" i="46" s="1"/>
  <c r="DJ59" i="46"/>
  <c r="DI59" i="46"/>
  <c r="DH59" i="46"/>
  <c r="DG59" i="46"/>
  <c r="DF59" i="46"/>
  <c r="AQ59" i="46" s="1"/>
  <c r="DE59" i="46"/>
  <c r="DD59" i="46"/>
  <c r="DC59" i="46"/>
  <c r="AN59" i="46" s="1"/>
  <c r="DB59" i="46"/>
  <c r="AM59" i="46" s="1"/>
  <c r="DA59" i="46"/>
  <c r="CZ59" i="46"/>
  <c r="CY59" i="46"/>
  <c r="CX59" i="46"/>
  <c r="AI59" i="46" s="1"/>
  <c r="CW59" i="46"/>
  <c r="AH59" i="46" s="1"/>
  <c r="CV59" i="46"/>
  <c r="CU59" i="46"/>
  <c r="AF59" i="46" s="1"/>
  <c r="CT59" i="46"/>
  <c r="AE59" i="46" s="1"/>
  <c r="CS59" i="46"/>
  <c r="CR59" i="46"/>
  <c r="CQ59" i="46"/>
  <c r="CP59" i="46"/>
  <c r="CO59" i="46"/>
  <c r="Z59" i="46" s="1"/>
  <c r="CN59" i="46"/>
  <c r="Y59" i="46" s="1"/>
  <c r="CM59" i="46"/>
  <c r="X59" i="46" s="1"/>
  <c r="CL59" i="46"/>
  <c r="W59" i="46" s="1"/>
  <c r="CK59" i="46"/>
  <c r="CJ59" i="46"/>
  <c r="CI59" i="46"/>
  <c r="CH59" i="46"/>
  <c r="CG59" i="46"/>
  <c r="R59" i="46" s="1"/>
  <c r="CF59" i="46"/>
  <c r="Q59" i="46" s="1"/>
  <c r="CE59" i="46"/>
  <c r="P59" i="46" s="1"/>
  <c r="CD59" i="46"/>
  <c r="O59" i="46" s="1"/>
  <c r="CC59" i="46"/>
  <c r="CB59" i="46"/>
  <c r="CA59" i="46"/>
  <c r="BZ59" i="46"/>
  <c r="BY59" i="46"/>
  <c r="BX59" i="46"/>
  <c r="BW59" i="46"/>
  <c r="H59" i="46" s="1"/>
  <c r="BV59" i="46"/>
  <c r="BU59" i="46"/>
  <c r="BT59" i="46"/>
  <c r="BS59" i="46"/>
  <c r="B59" i="46"/>
  <c r="B59" i="44" s="1"/>
  <c r="A59" i="46"/>
  <c r="A59" i="44" s="1"/>
  <c r="EF58" i="46"/>
  <c r="BQ58" i="46" s="1"/>
  <c r="EE58" i="46"/>
  <c r="BP58" i="46" s="1"/>
  <c r="ED58" i="46"/>
  <c r="BO58" i="46" s="1"/>
  <c r="EC58" i="46"/>
  <c r="EB58" i="46"/>
  <c r="EA58" i="46"/>
  <c r="DZ58" i="46"/>
  <c r="DY58" i="46"/>
  <c r="BJ58" i="46" s="1"/>
  <c r="DX58" i="46"/>
  <c r="BI58" i="46" s="1"/>
  <c r="DW58" i="46"/>
  <c r="BH58" i="46" s="1"/>
  <c r="DV58" i="46"/>
  <c r="BG58" i="46" s="1"/>
  <c r="DU58" i="46"/>
  <c r="DT58" i="46"/>
  <c r="DS58" i="46"/>
  <c r="DR58" i="46"/>
  <c r="DQ58" i="46"/>
  <c r="DP58" i="46"/>
  <c r="BA58" i="46" s="1"/>
  <c r="DO58" i="46"/>
  <c r="AZ58" i="46" s="1"/>
  <c r="DN58" i="46"/>
  <c r="AY58" i="46" s="1"/>
  <c r="DM58" i="46"/>
  <c r="DL58" i="46"/>
  <c r="AW58" i="46" s="1"/>
  <c r="DK58" i="46"/>
  <c r="DJ58" i="46"/>
  <c r="DI58" i="46"/>
  <c r="DH58" i="46"/>
  <c r="DG58" i="46"/>
  <c r="AR58" i="46" s="1"/>
  <c r="DF58" i="46"/>
  <c r="DE58" i="46"/>
  <c r="DD58" i="46"/>
  <c r="DC58" i="46"/>
  <c r="DB58" i="46"/>
  <c r="DA58" i="46"/>
  <c r="CZ58" i="46"/>
  <c r="CY58" i="46"/>
  <c r="CX58" i="46"/>
  <c r="CW58" i="46"/>
  <c r="CV58" i="46"/>
  <c r="CU58" i="46"/>
  <c r="CT58" i="46"/>
  <c r="CS58" i="46"/>
  <c r="AD58" i="46" s="1"/>
  <c r="CR58" i="46"/>
  <c r="CQ58" i="46"/>
  <c r="AB58" i="46" s="1"/>
  <c r="CP58" i="46"/>
  <c r="CO58" i="46"/>
  <c r="CN58" i="46"/>
  <c r="CM58" i="46"/>
  <c r="CL58" i="46"/>
  <c r="CK58" i="46"/>
  <c r="CJ58" i="46"/>
  <c r="U58" i="46" s="1"/>
  <c r="CI58" i="46"/>
  <c r="CH58" i="46"/>
  <c r="S58" i="46" s="1"/>
  <c r="CG58" i="46"/>
  <c r="CF58" i="46"/>
  <c r="CE58" i="46"/>
  <c r="P58" i="46" s="1"/>
  <c r="CD58" i="46"/>
  <c r="CC58" i="46"/>
  <c r="CB58" i="46"/>
  <c r="M58" i="46" s="1"/>
  <c r="CA58" i="46"/>
  <c r="L58" i="46" s="1"/>
  <c r="BZ58" i="46"/>
  <c r="K58" i="46" s="1"/>
  <c r="BY58" i="46"/>
  <c r="BX58" i="46"/>
  <c r="BW58" i="46"/>
  <c r="BV58" i="46"/>
  <c r="BU58" i="46"/>
  <c r="F58" i="46" s="1"/>
  <c r="BT58" i="46"/>
  <c r="BS58" i="46"/>
  <c r="D58" i="46" s="1"/>
  <c r="B58" i="46"/>
  <c r="B58" i="44" s="1"/>
  <c r="A58" i="46"/>
  <c r="EF57" i="46"/>
  <c r="BQ57" i="46" s="1"/>
  <c r="EE57" i="46"/>
  <c r="ED57" i="46"/>
  <c r="BO57" i="46" s="1"/>
  <c r="EC57" i="46"/>
  <c r="EB57" i="46"/>
  <c r="BM57" i="46" s="1"/>
  <c r="EA57" i="46"/>
  <c r="BL57" i="46" s="1"/>
  <c r="DZ57" i="46"/>
  <c r="BK57" i="46" s="1"/>
  <c r="DY57" i="46"/>
  <c r="DX57" i="46"/>
  <c r="DW57" i="46"/>
  <c r="DV57" i="46"/>
  <c r="BG57" i="46" s="1"/>
  <c r="DU57" i="46"/>
  <c r="DT57" i="46"/>
  <c r="BE57" i="46" s="1"/>
  <c r="DS57" i="46"/>
  <c r="BD57" i="46" s="1"/>
  <c r="DR57" i="46"/>
  <c r="DQ57" i="46"/>
  <c r="DP57" i="46"/>
  <c r="DO57" i="46"/>
  <c r="DN57" i="46"/>
  <c r="AY57" i="46" s="1"/>
  <c r="DM57" i="46"/>
  <c r="DL57" i="46"/>
  <c r="AW57" i="46" s="1"/>
  <c r="DK57" i="46"/>
  <c r="AV57" i="46" s="1"/>
  <c r="DJ57" i="46"/>
  <c r="AU57" i="46" s="1"/>
  <c r="DI57" i="46"/>
  <c r="DH57" i="46"/>
  <c r="DG57" i="46"/>
  <c r="DF57" i="46"/>
  <c r="AQ57" i="46" s="1"/>
  <c r="DE57" i="46"/>
  <c r="AP57" i="46" s="1"/>
  <c r="DD57" i="46"/>
  <c r="AO57" i="46" s="1"/>
  <c r="DC57" i="46"/>
  <c r="AN57" i="46" s="1"/>
  <c r="DB57" i="46"/>
  <c r="AM57" i="46" s="1"/>
  <c r="DA57" i="46"/>
  <c r="CZ57" i="46"/>
  <c r="CY57" i="46"/>
  <c r="CX57" i="46"/>
  <c r="AI57" i="46" s="1"/>
  <c r="CW57" i="46"/>
  <c r="AH57" i="46" s="1"/>
  <c r="CV57" i="46"/>
  <c r="AG57" i="46" s="1"/>
  <c r="CU57" i="46"/>
  <c r="AF57" i="46" s="1"/>
  <c r="CT57" i="46"/>
  <c r="AE57" i="46" s="1"/>
  <c r="CS57" i="46"/>
  <c r="CR57" i="46"/>
  <c r="CQ57" i="46"/>
  <c r="CP57" i="46"/>
  <c r="AA57" i="46" s="1"/>
  <c r="CO57" i="46"/>
  <c r="Z57" i="46" s="1"/>
  <c r="CN57" i="46"/>
  <c r="CM57" i="46"/>
  <c r="X57" i="46" s="1"/>
  <c r="CL57" i="46"/>
  <c r="CK57" i="46"/>
  <c r="V57" i="46" s="1"/>
  <c r="CJ57" i="46"/>
  <c r="CI57" i="46"/>
  <c r="CH57" i="46"/>
  <c r="S57" i="46" s="1"/>
  <c r="CG57" i="46"/>
  <c r="CF57" i="46"/>
  <c r="CE57" i="46"/>
  <c r="P57" i="46" s="1"/>
  <c r="CD57" i="46"/>
  <c r="O57" i="46" s="1"/>
  <c r="CC57" i="46"/>
  <c r="CB57" i="46"/>
  <c r="M57" i="46" s="1"/>
  <c r="CA57" i="46"/>
  <c r="L57" i="46" s="1"/>
  <c r="BZ57" i="46"/>
  <c r="K57" i="46" s="1"/>
  <c r="BY57" i="46"/>
  <c r="BX57" i="46"/>
  <c r="I57" i="46" s="1"/>
  <c r="BW57" i="46"/>
  <c r="H57" i="46" s="1"/>
  <c r="BV57" i="46"/>
  <c r="G57" i="46" s="1"/>
  <c r="BU57" i="46"/>
  <c r="BT57" i="46"/>
  <c r="BS57" i="46"/>
  <c r="B57" i="46"/>
  <c r="B57" i="44" s="1"/>
  <c r="A57" i="46"/>
  <c r="A55" i="27" s="1"/>
  <c r="EF56" i="46"/>
  <c r="BQ56" i="46" s="1"/>
  <c r="EE56" i="46"/>
  <c r="BP56" i="46" s="1"/>
  <c r="ED56" i="46"/>
  <c r="BO56" i="46" s="1"/>
  <c r="EC56" i="46"/>
  <c r="EB56" i="46"/>
  <c r="EA56" i="46"/>
  <c r="DZ56" i="46"/>
  <c r="DY56" i="46"/>
  <c r="DX56" i="46"/>
  <c r="DW56" i="46"/>
  <c r="DV56" i="46"/>
  <c r="BG56" i="46" s="1"/>
  <c r="DU56" i="46"/>
  <c r="DT56" i="46"/>
  <c r="DS56" i="46"/>
  <c r="DR56" i="46"/>
  <c r="DQ56" i="46"/>
  <c r="BB56" i="46" s="1"/>
  <c r="DP56" i="46"/>
  <c r="BA56" i="46" s="1"/>
  <c r="DO56" i="46"/>
  <c r="AZ56" i="46" s="1"/>
  <c r="DN56" i="46"/>
  <c r="DM56" i="46"/>
  <c r="DL56" i="46"/>
  <c r="DK56" i="46"/>
  <c r="DJ56" i="46"/>
  <c r="DI56" i="46"/>
  <c r="DH56" i="46"/>
  <c r="AS56" i="46" s="1"/>
  <c r="DG56" i="46"/>
  <c r="AR56" i="46" s="1"/>
  <c r="DF56" i="46"/>
  <c r="AQ56" i="46" s="1"/>
  <c r="DE56" i="46"/>
  <c r="DD56" i="46"/>
  <c r="DC56" i="46"/>
  <c r="AN56" i="46" s="1"/>
  <c r="DB56" i="46"/>
  <c r="DA56" i="46"/>
  <c r="AL56" i="46" s="1"/>
  <c r="CZ56" i="46"/>
  <c r="CY56" i="46"/>
  <c r="AJ56" i="46" s="1"/>
  <c r="CX56" i="46"/>
  <c r="CW56" i="46"/>
  <c r="CV56" i="46"/>
  <c r="CU56" i="46"/>
  <c r="CT56" i="46"/>
  <c r="CS56" i="46"/>
  <c r="CR56" i="46"/>
  <c r="AC56" i="46" s="1"/>
  <c r="CQ56" i="46"/>
  <c r="AB56" i="46" s="1"/>
  <c r="CP56" i="46"/>
  <c r="AA56" i="46" s="1"/>
  <c r="CO56" i="46"/>
  <c r="CN56" i="46"/>
  <c r="CM56" i="46"/>
  <c r="CL56" i="46"/>
  <c r="CK56" i="46"/>
  <c r="CJ56" i="46"/>
  <c r="CI56" i="46"/>
  <c r="T56" i="46" s="1"/>
  <c r="CH56" i="46"/>
  <c r="CG56" i="46"/>
  <c r="CF56" i="46"/>
  <c r="CE56" i="46"/>
  <c r="P56" i="46" s="1"/>
  <c r="CD56" i="46"/>
  <c r="CC56" i="46"/>
  <c r="N56" i="46" s="1"/>
  <c r="CB56" i="46"/>
  <c r="CA56" i="46"/>
  <c r="L56" i="46" s="1"/>
  <c r="BZ56" i="46"/>
  <c r="K56" i="46" s="1"/>
  <c r="BY56" i="46"/>
  <c r="BX56" i="46"/>
  <c r="BW56" i="46"/>
  <c r="BV56" i="46"/>
  <c r="BU56" i="46"/>
  <c r="BT56" i="46"/>
  <c r="E56" i="46" s="1"/>
  <c r="BS56" i="46"/>
  <c r="D56" i="46" s="1"/>
  <c r="B56" i="46"/>
  <c r="B56" i="44" s="1"/>
  <c r="A56" i="46"/>
  <c r="A54" i="27" s="1"/>
  <c r="EF55" i="46"/>
  <c r="BQ55" i="46" s="1"/>
  <c r="EE55" i="46"/>
  <c r="ED55" i="46"/>
  <c r="BO55" i="46" s="1"/>
  <c r="EC55" i="46"/>
  <c r="EB55" i="46"/>
  <c r="EA55" i="46"/>
  <c r="BL55" i="46" s="1"/>
  <c r="DZ55" i="46"/>
  <c r="DY55" i="46"/>
  <c r="DX55" i="46"/>
  <c r="DW55" i="46"/>
  <c r="DV55" i="46"/>
  <c r="BG55" i="44" s="1"/>
  <c r="DU55" i="46"/>
  <c r="BF55" i="46" s="1"/>
  <c r="DT55" i="46"/>
  <c r="DS55" i="46"/>
  <c r="DR55" i="46"/>
  <c r="BC55" i="46" s="1"/>
  <c r="DQ55" i="46"/>
  <c r="BB55" i="46" s="1"/>
  <c r="DP55" i="46"/>
  <c r="DO55" i="46"/>
  <c r="DN55" i="46"/>
  <c r="AY55" i="46" s="1"/>
  <c r="DM55" i="46"/>
  <c r="AX55" i="46" s="1"/>
  <c r="DL55" i="46"/>
  <c r="AW55" i="46" s="1"/>
  <c r="DK55" i="46"/>
  <c r="DJ55" i="46"/>
  <c r="DI55" i="46"/>
  <c r="DH55" i="46"/>
  <c r="DG55" i="46"/>
  <c r="DF55" i="46"/>
  <c r="DE55" i="46"/>
  <c r="AP55" i="46" s="1"/>
  <c r="DD55" i="46"/>
  <c r="AO55" i="46" s="1"/>
  <c r="DC55" i="46"/>
  <c r="AN55" i="46" s="1"/>
  <c r="DB55" i="46"/>
  <c r="DA55" i="46"/>
  <c r="CZ55" i="46"/>
  <c r="CY55" i="46"/>
  <c r="CX55" i="46"/>
  <c r="CW55" i="46"/>
  <c r="CV55" i="46"/>
  <c r="AG55" i="46" s="1"/>
  <c r="CU55" i="46"/>
  <c r="AF55" i="46" s="1"/>
  <c r="CT55" i="46"/>
  <c r="CS55" i="46"/>
  <c r="CR55" i="46"/>
  <c r="CQ55" i="46"/>
  <c r="CP55" i="46"/>
  <c r="CO55" i="46"/>
  <c r="Z55" i="46" s="1"/>
  <c r="CN55" i="46"/>
  <c r="CM55" i="46"/>
  <c r="X55" i="46" s="1"/>
  <c r="CL55" i="46"/>
  <c r="W55" i="46" s="1"/>
  <c r="CK55" i="46"/>
  <c r="CJ55" i="46"/>
  <c r="CI55" i="46"/>
  <c r="CH55" i="46"/>
  <c r="CG55" i="46"/>
  <c r="CF55" i="46"/>
  <c r="Q55" i="46" s="1"/>
  <c r="CE55" i="46"/>
  <c r="CD55" i="46"/>
  <c r="O55" i="46" s="1"/>
  <c r="CC55" i="46"/>
  <c r="CB55" i="46"/>
  <c r="CA55" i="46"/>
  <c r="BZ55" i="46"/>
  <c r="K55" i="46" s="1"/>
  <c r="BY55" i="46"/>
  <c r="BX55" i="46"/>
  <c r="BW55" i="46"/>
  <c r="H55" i="46" s="1"/>
  <c r="BV55" i="46"/>
  <c r="BU55" i="46"/>
  <c r="BT55" i="46"/>
  <c r="BS55" i="46"/>
  <c r="BG55" i="46"/>
  <c r="B55" i="46"/>
  <c r="B55" i="44" s="1"/>
  <c r="A55" i="46"/>
  <c r="A53" i="27" s="1"/>
  <c r="EF54" i="46"/>
  <c r="BQ54" i="46" s="1"/>
  <c r="EE54" i="46"/>
  <c r="BP54" i="46" s="1"/>
  <c r="ED54" i="46"/>
  <c r="EC54" i="46"/>
  <c r="EB54" i="46"/>
  <c r="EA54" i="46"/>
  <c r="DZ54" i="46"/>
  <c r="DY54" i="46"/>
  <c r="BJ54" i="46" s="1"/>
  <c r="DX54" i="46"/>
  <c r="BI54" i="46" s="1"/>
  <c r="DW54" i="46"/>
  <c r="BH54" i="46" s="1"/>
  <c r="DV54" i="46"/>
  <c r="DU54" i="46"/>
  <c r="DT54" i="46"/>
  <c r="DS54" i="46"/>
  <c r="DR54" i="46"/>
  <c r="DQ54" i="46"/>
  <c r="DP54" i="46"/>
  <c r="BA54" i="46" s="1"/>
  <c r="DO54" i="46"/>
  <c r="DN54" i="46"/>
  <c r="DM54" i="46"/>
  <c r="DL54" i="46"/>
  <c r="DK54" i="46"/>
  <c r="DJ54" i="46"/>
  <c r="DI54" i="46"/>
  <c r="AT54" i="46" s="1"/>
  <c r="DH54" i="46"/>
  <c r="DG54" i="46"/>
  <c r="AR54" i="46" s="1"/>
  <c r="DF54" i="46"/>
  <c r="DE54" i="46"/>
  <c r="DD54" i="46"/>
  <c r="AO54" i="46" s="1"/>
  <c r="DC54" i="46"/>
  <c r="DB54" i="46"/>
  <c r="DA54" i="46"/>
  <c r="CZ54" i="46"/>
  <c r="AK54" i="46" s="1"/>
  <c r="CY54" i="46"/>
  <c r="AJ54" i="46" s="1"/>
  <c r="CX54" i="46"/>
  <c r="CW54" i="46"/>
  <c r="CV54" i="46"/>
  <c r="CU54" i="46"/>
  <c r="AF54" i="46" s="1"/>
  <c r="CT54" i="46"/>
  <c r="AE54" i="46" s="1"/>
  <c r="CS54" i="46"/>
  <c r="AD54" i="46" s="1"/>
  <c r="CR54" i="46"/>
  <c r="AC54" i="46" s="1"/>
  <c r="CQ54" i="46"/>
  <c r="AB54" i="46" s="1"/>
  <c r="CP54" i="46"/>
  <c r="CO54" i="46"/>
  <c r="CN54" i="46"/>
  <c r="Y54" i="46" s="1"/>
  <c r="CM54" i="46"/>
  <c r="CL54" i="46"/>
  <c r="W54" i="46" s="1"/>
  <c r="CK54" i="46"/>
  <c r="CJ54" i="46"/>
  <c r="U54" i="46" s="1"/>
  <c r="CI54" i="46"/>
  <c r="CH54" i="46"/>
  <c r="CG54" i="46"/>
  <c r="CF54" i="46"/>
  <c r="CE54" i="46"/>
  <c r="CD54" i="46"/>
  <c r="CC54" i="46"/>
  <c r="N54" i="46" s="1"/>
  <c r="CB54" i="46"/>
  <c r="M54" i="46" s="1"/>
  <c r="CA54" i="46"/>
  <c r="L54" i="46" s="1"/>
  <c r="BZ54" i="46"/>
  <c r="BY54" i="46"/>
  <c r="BX54" i="46"/>
  <c r="BW54" i="46"/>
  <c r="BV54" i="46"/>
  <c r="BU54" i="46"/>
  <c r="BT54" i="46"/>
  <c r="E54" i="46" s="1"/>
  <c r="BS54" i="46"/>
  <c r="D54" i="46" s="1"/>
  <c r="B54" i="46"/>
  <c r="B54" i="44" s="1"/>
  <c r="A54" i="46"/>
  <c r="EF53" i="46"/>
  <c r="EE53" i="46"/>
  <c r="ED53" i="46"/>
  <c r="EC53" i="46"/>
  <c r="BN53" i="46" s="1"/>
  <c r="EB53" i="46"/>
  <c r="BM53" i="46" s="1"/>
  <c r="EA53" i="46"/>
  <c r="BL53" i="46" s="1"/>
  <c r="DZ53" i="46"/>
  <c r="DY53" i="46"/>
  <c r="DX53" i="46"/>
  <c r="DW53" i="46"/>
  <c r="DV53" i="46"/>
  <c r="DU53" i="46"/>
  <c r="DT53" i="46"/>
  <c r="BE53" i="46" s="1"/>
  <c r="DS53" i="46"/>
  <c r="DR53" i="46"/>
  <c r="DQ53" i="46"/>
  <c r="BB53" i="46" s="1"/>
  <c r="DP53" i="46"/>
  <c r="DO53" i="46"/>
  <c r="DN53" i="46"/>
  <c r="AY53" i="46" s="1"/>
  <c r="DM53" i="46"/>
  <c r="AX53" i="46" s="1"/>
  <c r="DL53" i="46"/>
  <c r="DK53" i="46"/>
  <c r="AV53" i="46" s="1"/>
  <c r="DJ53" i="46"/>
  <c r="DI53" i="46"/>
  <c r="DH53" i="46"/>
  <c r="DG53" i="46"/>
  <c r="DF53" i="46"/>
  <c r="DE53" i="46"/>
  <c r="DD53" i="46"/>
  <c r="AO53" i="46" s="1"/>
  <c r="DC53" i="46"/>
  <c r="AN53" i="46" s="1"/>
  <c r="DB53" i="46"/>
  <c r="AM53" i="46" s="1"/>
  <c r="DA53" i="46"/>
  <c r="CZ53" i="46"/>
  <c r="AK53" i="44" s="1"/>
  <c r="CY53" i="46"/>
  <c r="AJ53" i="46" s="1"/>
  <c r="CX53" i="46"/>
  <c r="CW53" i="46"/>
  <c r="CV53" i="46"/>
  <c r="AG53" i="46" s="1"/>
  <c r="CU53" i="46"/>
  <c r="AF53" i="46" s="1"/>
  <c r="CT53" i="46"/>
  <c r="CS53" i="46"/>
  <c r="CR53" i="46"/>
  <c r="CQ53" i="46"/>
  <c r="AB53" i="46" s="1"/>
  <c r="CP53" i="46"/>
  <c r="AA53" i="46" s="1"/>
  <c r="CO53" i="46"/>
  <c r="Z53" i="46" s="1"/>
  <c r="CN53" i="46"/>
  <c r="Y53" i="46" s="1"/>
  <c r="CM53" i="46"/>
  <c r="CL53" i="46"/>
  <c r="CK53" i="46"/>
  <c r="CJ53" i="46"/>
  <c r="CI53" i="46"/>
  <c r="CH53" i="46"/>
  <c r="S53" i="46" s="1"/>
  <c r="CG53" i="46"/>
  <c r="CF53" i="46"/>
  <c r="Q53" i="46" s="1"/>
  <c r="CE53" i="46"/>
  <c r="P53" i="46" s="1"/>
  <c r="CD53" i="46"/>
  <c r="CC53" i="46"/>
  <c r="CB53" i="46"/>
  <c r="CA53" i="46"/>
  <c r="L53" i="46" s="1"/>
  <c r="BZ53" i="46"/>
  <c r="BY53" i="46"/>
  <c r="BX53" i="46"/>
  <c r="I53" i="46" s="1"/>
  <c r="BW53" i="46"/>
  <c r="BV53" i="46"/>
  <c r="BU53" i="46"/>
  <c r="BT53" i="46"/>
  <c r="BS53" i="46"/>
  <c r="B53" i="46"/>
  <c r="B53" i="44" s="1"/>
  <c r="A53" i="46"/>
  <c r="EF52" i="46"/>
  <c r="BQ52" i="46" s="1"/>
  <c r="EE52" i="46"/>
  <c r="BP52" i="46" s="1"/>
  <c r="ED52" i="46"/>
  <c r="EC52" i="46"/>
  <c r="EB52" i="46"/>
  <c r="EA52" i="46"/>
  <c r="DZ52" i="46"/>
  <c r="DY52" i="46"/>
  <c r="DX52" i="46"/>
  <c r="BI52" i="46" s="1"/>
  <c r="DW52" i="46"/>
  <c r="BH52" i="46" s="1"/>
  <c r="DV52" i="46"/>
  <c r="DU52" i="46"/>
  <c r="DT52" i="46"/>
  <c r="DS52" i="46"/>
  <c r="DR52" i="46"/>
  <c r="DQ52" i="46"/>
  <c r="BB52" i="46" s="1"/>
  <c r="DP52" i="46"/>
  <c r="BA52" i="46" s="1"/>
  <c r="DO52" i="46"/>
  <c r="AZ52" i="46" s="1"/>
  <c r="DN52" i="46"/>
  <c r="DM52" i="46"/>
  <c r="DL52" i="46"/>
  <c r="DK52" i="46"/>
  <c r="DJ52" i="46"/>
  <c r="AU52" i="46" s="1"/>
  <c r="DI52" i="46"/>
  <c r="DH52" i="46"/>
  <c r="DG52" i="46"/>
  <c r="DF52" i="46"/>
  <c r="AQ52" i="44" s="1"/>
  <c r="DE52" i="46"/>
  <c r="DD52" i="46"/>
  <c r="DC52" i="46"/>
  <c r="DB52" i="46"/>
  <c r="AM52" i="46" s="1"/>
  <c r="DA52" i="46"/>
  <c r="AL52" i="46" s="1"/>
  <c r="CZ52" i="46"/>
  <c r="AK52" i="46" s="1"/>
  <c r="CY52" i="46"/>
  <c r="CX52" i="46"/>
  <c r="CW52" i="46"/>
  <c r="CV52" i="46"/>
  <c r="CU52" i="46"/>
  <c r="CT52" i="46"/>
  <c r="CS52" i="46"/>
  <c r="CR52" i="46"/>
  <c r="AC52" i="46" s="1"/>
  <c r="CQ52" i="46"/>
  <c r="AB52" i="46" s="1"/>
  <c r="CP52" i="46"/>
  <c r="CO52" i="46"/>
  <c r="CN52" i="46"/>
  <c r="CM52" i="46"/>
  <c r="CL52" i="46"/>
  <c r="W52" i="46" s="1"/>
  <c r="CK52" i="46"/>
  <c r="V52" i="46" s="1"/>
  <c r="CJ52" i="46"/>
  <c r="U52" i="46" s="1"/>
  <c r="CI52" i="46"/>
  <c r="CH52" i="46"/>
  <c r="CG52" i="46"/>
  <c r="CF52" i="46"/>
  <c r="CE52" i="46"/>
  <c r="CD52" i="46"/>
  <c r="CC52" i="46"/>
  <c r="N52" i="46" s="1"/>
  <c r="CB52" i="46"/>
  <c r="M52" i="46" s="1"/>
  <c r="CA52" i="46"/>
  <c r="L52" i="46" s="1"/>
  <c r="BZ52" i="46"/>
  <c r="K52" i="46" s="1"/>
  <c r="BY52" i="46"/>
  <c r="BX52" i="46"/>
  <c r="BW52" i="46"/>
  <c r="BV52" i="46"/>
  <c r="BU52" i="46"/>
  <c r="BT52" i="46"/>
  <c r="E52" i="46" s="1"/>
  <c r="BS52" i="46"/>
  <c r="D52" i="46" s="1"/>
  <c r="AQ52" i="46"/>
  <c r="B52" i="46"/>
  <c r="B52" i="44" s="1"/>
  <c r="A52" i="46"/>
  <c r="A50" i="27" s="1"/>
  <c r="EF51" i="46"/>
  <c r="EE51" i="46"/>
  <c r="ED51" i="46"/>
  <c r="BO51" i="46" s="1"/>
  <c r="EC51" i="46"/>
  <c r="BN51" i="46" s="1"/>
  <c r="EB51" i="46"/>
  <c r="BM51" i="46" s="1"/>
  <c r="EA51" i="46"/>
  <c r="DZ51" i="46"/>
  <c r="DY51" i="46"/>
  <c r="DX51" i="46"/>
  <c r="DW51" i="46"/>
  <c r="BH51" i="46" s="1"/>
  <c r="DV51" i="46"/>
  <c r="DU51" i="46"/>
  <c r="BF51" i="46" s="1"/>
  <c r="DT51" i="46"/>
  <c r="BE51" i="46" s="1"/>
  <c r="DS51" i="46"/>
  <c r="BD51" i="46" s="1"/>
  <c r="DR51" i="46"/>
  <c r="DQ51" i="46"/>
  <c r="DP51" i="46"/>
  <c r="DO51" i="46"/>
  <c r="DN51" i="46"/>
  <c r="DM51" i="46"/>
  <c r="AX51" i="46" s="1"/>
  <c r="DL51" i="46"/>
  <c r="AW51" i="46" s="1"/>
  <c r="DK51" i="46"/>
  <c r="DJ51" i="46"/>
  <c r="DI51" i="46"/>
  <c r="DH51" i="46"/>
  <c r="DG51" i="46"/>
  <c r="AR51" i="46" s="1"/>
  <c r="DF51" i="46"/>
  <c r="AQ51" i="46" s="1"/>
  <c r="DE51" i="46"/>
  <c r="AP51" i="46" s="1"/>
  <c r="DD51" i="46"/>
  <c r="AO51" i="46" s="1"/>
  <c r="DC51" i="46"/>
  <c r="DB51" i="46"/>
  <c r="AM51" i="46" s="1"/>
  <c r="DA51" i="46"/>
  <c r="CZ51" i="46"/>
  <c r="CY51" i="46"/>
  <c r="CX51" i="46"/>
  <c r="AI51" i="46" s="1"/>
  <c r="CW51" i="46"/>
  <c r="CV51" i="46"/>
  <c r="CU51" i="46"/>
  <c r="CT51" i="46"/>
  <c r="CS51" i="46"/>
  <c r="CR51" i="46"/>
  <c r="CQ51" i="46"/>
  <c r="AB51" i="46" s="1"/>
  <c r="CP51" i="46"/>
  <c r="AA51" i="46" s="1"/>
  <c r="CO51" i="46"/>
  <c r="Z51" i="46" s="1"/>
  <c r="CN51" i="46"/>
  <c r="Y51" i="46" s="1"/>
  <c r="CM51" i="46"/>
  <c r="CL51" i="46"/>
  <c r="CK51" i="46"/>
  <c r="CJ51" i="46"/>
  <c r="CI51" i="46"/>
  <c r="CH51" i="46"/>
  <c r="CG51" i="46"/>
  <c r="R51" i="46" s="1"/>
  <c r="CF51" i="46"/>
  <c r="Q51" i="46" s="1"/>
  <c r="CE51" i="46"/>
  <c r="CD51" i="46"/>
  <c r="CC51" i="46"/>
  <c r="CB51" i="46"/>
  <c r="CA51" i="46"/>
  <c r="L51" i="46" s="1"/>
  <c r="BZ51" i="46"/>
  <c r="BY51" i="46"/>
  <c r="J51" i="46" s="1"/>
  <c r="BX51" i="46"/>
  <c r="I51" i="46" s="1"/>
  <c r="BW51" i="46"/>
  <c r="BV51" i="46"/>
  <c r="BU51" i="46"/>
  <c r="BT51" i="46"/>
  <c r="BS51" i="46"/>
  <c r="B51" i="46"/>
  <c r="B51" i="44" s="1"/>
  <c r="A51" i="46"/>
  <c r="A49" i="27" s="1"/>
  <c r="EF50" i="46"/>
  <c r="BQ50" i="46" s="1"/>
  <c r="EE50" i="46"/>
  <c r="ED50" i="46"/>
  <c r="BO50" i="46" s="1"/>
  <c r="EC50" i="46"/>
  <c r="EB50" i="46"/>
  <c r="EA50" i="46"/>
  <c r="BL50" i="46" s="1"/>
  <c r="DZ50" i="46"/>
  <c r="DY50" i="46"/>
  <c r="BJ50" i="46" s="1"/>
  <c r="DX50" i="46"/>
  <c r="BI50" i="46" s="1"/>
  <c r="DW50" i="46"/>
  <c r="DV50" i="46"/>
  <c r="DU50" i="46"/>
  <c r="DT50" i="46"/>
  <c r="DS50" i="46"/>
  <c r="DR50" i="46"/>
  <c r="BC50" i="46" s="1"/>
  <c r="DQ50" i="46"/>
  <c r="BB50" i="46" s="1"/>
  <c r="DP50" i="46"/>
  <c r="BA50" i="46" s="1"/>
  <c r="DO50" i="46"/>
  <c r="AZ50" i="46" s="1"/>
  <c r="DN50" i="46"/>
  <c r="DM50" i="46"/>
  <c r="DL50" i="46"/>
  <c r="AW50" i="46" s="1"/>
  <c r="DK50" i="46"/>
  <c r="AV50" i="46" s="1"/>
  <c r="DJ50" i="46"/>
  <c r="AU50" i="46" s="1"/>
  <c r="DI50" i="46"/>
  <c r="DH50" i="46"/>
  <c r="AS50" i="46" s="1"/>
  <c r="DG50" i="46"/>
  <c r="DF50" i="46"/>
  <c r="AQ50" i="46" s="1"/>
  <c r="DE50" i="46"/>
  <c r="DD50" i="46"/>
  <c r="DC50" i="46"/>
  <c r="AN50" i="46" s="1"/>
  <c r="DB50" i="46"/>
  <c r="DA50" i="46"/>
  <c r="AL50" i="46" s="1"/>
  <c r="CZ50" i="46"/>
  <c r="AK50" i="46" s="1"/>
  <c r="CY50" i="46"/>
  <c r="CX50" i="46"/>
  <c r="CW50" i="46"/>
  <c r="CV50" i="46"/>
  <c r="AG50" i="46" s="1"/>
  <c r="CU50" i="46"/>
  <c r="AF50" i="46" s="1"/>
  <c r="CT50" i="46"/>
  <c r="CS50" i="46"/>
  <c r="CR50" i="46"/>
  <c r="AC50" i="46" s="1"/>
  <c r="CQ50" i="46"/>
  <c r="CP50" i="46"/>
  <c r="CO50" i="46"/>
  <c r="CN50" i="46"/>
  <c r="CM50" i="46"/>
  <c r="CL50" i="46"/>
  <c r="W50" i="46" s="1"/>
  <c r="CK50" i="46"/>
  <c r="V50" i="46" s="1"/>
  <c r="CJ50" i="46"/>
  <c r="U50" i="46" s="1"/>
  <c r="CI50" i="46"/>
  <c r="CH50" i="46"/>
  <c r="CG50" i="46"/>
  <c r="CF50" i="46"/>
  <c r="CE50" i="46"/>
  <c r="P50" i="46" s="1"/>
  <c r="CD50" i="46"/>
  <c r="O50" i="46" s="1"/>
  <c r="CC50" i="46"/>
  <c r="CB50" i="46"/>
  <c r="M50" i="46" s="1"/>
  <c r="CA50" i="46"/>
  <c r="BZ50" i="46"/>
  <c r="BY50" i="46"/>
  <c r="BX50" i="46"/>
  <c r="BW50" i="46"/>
  <c r="BV50" i="46"/>
  <c r="BU50" i="46"/>
  <c r="F50" i="46" s="1"/>
  <c r="BT50" i="46"/>
  <c r="E50" i="46" s="1"/>
  <c r="BS50" i="46"/>
  <c r="B50" i="46"/>
  <c r="B50" i="44" s="1"/>
  <c r="A50" i="46"/>
  <c r="A48" i="27" s="1"/>
  <c r="EF49" i="46"/>
  <c r="BQ49" i="46" s="1"/>
  <c r="EE49" i="46"/>
  <c r="ED49" i="46"/>
  <c r="BO49" i="46" s="1"/>
  <c r="EC49" i="46"/>
  <c r="EB49" i="46"/>
  <c r="BM49" i="46" s="1"/>
  <c r="EA49" i="46"/>
  <c r="DZ49" i="46"/>
  <c r="DY49" i="46"/>
  <c r="DX49" i="46"/>
  <c r="BI49" i="46" s="1"/>
  <c r="DW49" i="46"/>
  <c r="DV49" i="46"/>
  <c r="BG49" i="46" s="1"/>
  <c r="DU49" i="46"/>
  <c r="BF49" i="46" s="1"/>
  <c r="DT49" i="46"/>
  <c r="BE49" i="46" s="1"/>
  <c r="DS49" i="46"/>
  <c r="DR49" i="46"/>
  <c r="DQ49" i="46"/>
  <c r="DP49" i="46"/>
  <c r="BA49" i="46" s="1"/>
  <c r="DO49" i="46"/>
  <c r="AZ49" i="46" s="1"/>
  <c r="DN49" i="46"/>
  <c r="AY49" i="46" s="1"/>
  <c r="DM49" i="46"/>
  <c r="AX49" i="46" s="1"/>
  <c r="DL49" i="46"/>
  <c r="AW49" i="46" s="1"/>
  <c r="DK49" i="46"/>
  <c r="DJ49" i="46"/>
  <c r="DI49" i="46"/>
  <c r="AT49" i="46" s="1"/>
  <c r="DH49" i="46"/>
  <c r="AS49" i="46" s="1"/>
  <c r="DG49" i="46"/>
  <c r="DF49" i="46"/>
  <c r="DE49" i="46"/>
  <c r="DD49" i="46"/>
  <c r="DC49" i="46"/>
  <c r="DB49" i="46"/>
  <c r="DA49" i="46"/>
  <c r="AL49" i="46" s="1"/>
  <c r="CZ49" i="46"/>
  <c r="AK49" i="46" s="1"/>
  <c r="CY49" i="46"/>
  <c r="CX49" i="46"/>
  <c r="AI49" i="46" s="1"/>
  <c r="CW49" i="46"/>
  <c r="AH49" i="46" s="1"/>
  <c r="CV49" i="46"/>
  <c r="AG49" i="46" s="1"/>
  <c r="CU49" i="46"/>
  <c r="CT49" i="46"/>
  <c r="CS49" i="46"/>
  <c r="CR49" i="46"/>
  <c r="AC49" i="46" s="1"/>
  <c r="CQ49" i="46"/>
  <c r="CP49" i="46"/>
  <c r="CO49" i="46"/>
  <c r="Z49" i="46" s="1"/>
  <c r="CN49" i="46"/>
  <c r="CM49" i="46"/>
  <c r="CL49" i="46"/>
  <c r="CK49" i="46"/>
  <c r="V49" i="46" s="1"/>
  <c r="CJ49" i="46"/>
  <c r="U49" i="46" s="1"/>
  <c r="CI49" i="46"/>
  <c r="CH49" i="46"/>
  <c r="S49" i="46" s="1"/>
  <c r="CG49" i="46"/>
  <c r="CF49" i="46"/>
  <c r="Q49" i="46" s="1"/>
  <c r="CE49" i="46"/>
  <c r="CD49" i="46"/>
  <c r="CC49" i="46"/>
  <c r="CB49" i="46"/>
  <c r="M49" i="46" s="1"/>
  <c r="CA49" i="46"/>
  <c r="BZ49" i="46"/>
  <c r="K49" i="46" s="1"/>
  <c r="BY49" i="46"/>
  <c r="J49" i="46" s="1"/>
  <c r="BX49" i="46"/>
  <c r="BW49" i="46"/>
  <c r="BV49" i="46"/>
  <c r="BU49" i="46"/>
  <c r="F49" i="46" s="1"/>
  <c r="BT49" i="46"/>
  <c r="BS49" i="46"/>
  <c r="D49" i="46" s="1"/>
  <c r="B49" i="46"/>
  <c r="B49" i="44" s="1"/>
  <c r="A49" i="46"/>
  <c r="A47" i="27" s="1"/>
  <c r="EF48" i="46"/>
  <c r="BQ48" i="46" s="1"/>
  <c r="EE48" i="46"/>
  <c r="ED48" i="46"/>
  <c r="BO48" i="44" s="1"/>
  <c r="EC48" i="46"/>
  <c r="EB48" i="46"/>
  <c r="EA48" i="46"/>
  <c r="BL48" i="46" s="1"/>
  <c r="DZ48" i="46"/>
  <c r="BK48" i="46" s="1"/>
  <c r="DY48" i="46"/>
  <c r="BJ48" i="46" s="1"/>
  <c r="DX48" i="46"/>
  <c r="BI48" i="46" s="1"/>
  <c r="DW48" i="46"/>
  <c r="DV48" i="46"/>
  <c r="DU48" i="46"/>
  <c r="BF48" i="46" s="1"/>
  <c r="DT48" i="46"/>
  <c r="DS48" i="46"/>
  <c r="BD48" i="46" s="1"/>
  <c r="DR48" i="46"/>
  <c r="DQ48" i="46"/>
  <c r="BB48" i="46" s="1"/>
  <c r="DP48" i="46"/>
  <c r="BA48" i="46" s="1"/>
  <c r="DO48" i="46"/>
  <c r="DN48" i="46"/>
  <c r="AY48" i="46" s="1"/>
  <c r="DM48" i="46"/>
  <c r="DL48" i="46"/>
  <c r="DK48" i="46"/>
  <c r="AV48" i="46" s="1"/>
  <c r="DJ48" i="46"/>
  <c r="AU48" i="46" s="1"/>
  <c r="DI48" i="46"/>
  <c r="AT48" i="46" s="1"/>
  <c r="DH48" i="46"/>
  <c r="AS48" i="46" s="1"/>
  <c r="DG48" i="46"/>
  <c r="DF48" i="46"/>
  <c r="DE48" i="46"/>
  <c r="DD48" i="46"/>
  <c r="DC48" i="46"/>
  <c r="DB48" i="46"/>
  <c r="AM48" i="46" s="1"/>
  <c r="DA48" i="46"/>
  <c r="AL48" i="46" s="1"/>
  <c r="CZ48" i="46"/>
  <c r="CY48" i="46"/>
  <c r="CX48" i="46"/>
  <c r="CW48" i="46"/>
  <c r="CV48" i="46"/>
  <c r="CU48" i="46"/>
  <c r="AF48" i="46" s="1"/>
  <c r="CT48" i="46"/>
  <c r="AE48" i="46" s="1"/>
  <c r="CS48" i="46"/>
  <c r="AD48" i="46" s="1"/>
  <c r="CR48" i="46"/>
  <c r="AC48" i="46" s="1"/>
  <c r="CQ48" i="46"/>
  <c r="AB48" i="46" s="1"/>
  <c r="CP48" i="46"/>
  <c r="AA48" i="46" s="1"/>
  <c r="CO48" i="46"/>
  <c r="CN48" i="46"/>
  <c r="CM48" i="46"/>
  <c r="X48" i="46" s="1"/>
  <c r="CL48" i="46"/>
  <c r="W48" i="46" s="1"/>
  <c r="CK48" i="46"/>
  <c r="V48" i="46" s="1"/>
  <c r="CJ48" i="46"/>
  <c r="U48" i="46" s="1"/>
  <c r="CI48" i="46"/>
  <c r="CH48" i="46"/>
  <c r="S48" i="46" s="1"/>
  <c r="CG48" i="46"/>
  <c r="CF48" i="46"/>
  <c r="CE48" i="46"/>
  <c r="P48" i="46" s="1"/>
  <c r="CD48" i="46"/>
  <c r="CC48" i="46"/>
  <c r="CB48" i="46"/>
  <c r="M48" i="46" s="1"/>
  <c r="CA48" i="46"/>
  <c r="BZ48" i="46"/>
  <c r="BY48" i="46"/>
  <c r="BX48" i="46"/>
  <c r="BW48" i="46"/>
  <c r="H48" i="46" s="1"/>
  <c r="BV48" i="46"/>
  <c r="G48" i="46" s="1"/>
  <c r="BU48" i="46"/>
  <c r="BT48" i="46"/>
  <c r="E48" i="46" s="1"/>
  <c r="BS48" i="46"/>
  <c r="BO48" i="46"/>
  <c r="B48" i="46"/>
  <c r="B48" i="44" s="1"/>
  <c r="A48" i="46"/>
  <c r="EF47" i="46"/>
  <c r="BQ47" i="46" s="1"/>
  <c r="EE47" i="46"/>
  <c r="BP47" i="46" s="1"/>
  <c r="ED47" i="46"/>
  <c r="BO47" i="46" s="1"/>
  <c r="EC47" i="46"/>
  <c r="EB47" i="46"/>
  <c r="EA47" i="46"/>
  <c r="DZ47" i="46"/>
  <c r="DY47" i="46"/>
  <c r="DX47" i="46"/>
  <c r="DW47" i="46"/>
  <c r="BH47" i="46" s="1"/>
  <c r="DV47" i="46"/>
  <c r="DU47" i="46"/>
  <c r="BF47" i="46" s="1"/>
  <c r="DT47" i="46"/>
  <c r="DS47" i="46"/>
  <c r="DR47" i="46"/>
  <c r="DQ47" i="46"/>
  <c r="DP47" i="46"/>
  <c r="DO47" i="46"/>
  <c r="AZ47" i="46" s="1"/>
  <c r="DN47" i="46"/>
  <c r="AY47" i="46" s="1"/>
  <c r="DM47" i="46"/>
  <c r="DL47" i="46"/>
  <c r="DK47" i="46"/>
  <c r="DJ47" i="46"/>
  <c r="AU47" i="46" s="1"/>
  <c r="DI47" i="46"/>
  <c r="AT47" i="46" s="1"/>
  <c r="DH47" i="46"/>
  <c r="AS47" i="46" s="1"/>
  <c r="DG47" i="46"/>
  <c r="AR47" i="46" s="1"/>
  <c r="DF47" i="46"/>
  <c r="AQ47" i="46" s="1"/>
  <c r="DE47" i="46"/>
  <c r="AP47" i="46" s="1"/>
  <c r="DD47" i="46"/>
  <c r="DC47" i="46"/>
  <c r="DB47" i="46"/>
  <c r="DA47" i="46"/>
  <c r="CZ47" i="46"/>
  <c r="CY47" i="46"/>
  <c r="AJ47" i="46" s="1"/>
  <c r="CX47" i="46"/>
  <c r="CW47" i="46"/>
  <c r="CV47" i="46"/>
  <c r="CU47" i="46"/>
  <c r="CT47" i="46"/>
  <c r="AE47" i="46" s="1"/>
  <c r="CS47" i="46"/>
  <c r="CR47" i="46"/>
  <c r="AC47" i="46" s="1"/>
  <c r="CQ47" i="46"/>
  <c r="AB47" i="46" s="1"/>
  <c r="CP47" i="46"/>
  <c r="AA47" i="46" s="1"/>
  <c r="CO47" i="46"/>
  <c r="CN47" i="46"/>
  <c r="CM47" i="46"/>
  <c r="CL47" i="46"/>
  <c r="CK47" i="46"/>
  <c r="CJ47" i="46"/>
  <c r="U47" i="46" s="1"/>
  <c r="CI47" i="46"/>
  <c r="T47" i="46" s="1"/>
  <c r="CH47" i="46"/>
  <c r="CG47" i="46"/>
  <c r="R47" i="46" s="1"/>
  <c r="CF47" i="46"/>
  <c r="CE47" i="46"/>
  <c r="CD47" i="46"/>
  <c r="O47" i="46" s="1"/>
  <c r="CC47" i="46"/>
  <c r="CB47" i="46"/>
  <c r="CA47" i="46"/>
  <c r="L47" i="46" s="1"/>
  <c r="BZ47" i="46"/>
  <c r="K47" i="46" s="1"/>
  <c r="BY47" i="46"/>
  <c r="J47" i="46" s="1"/>
  <c r="BX47" i="46"/>
  <c r="BW47" i="46"/>
  <c r="BV47" i="46"/>
  <c r="G47" i="46" s="1"/>
  <c r="BU47" i="46"/>
  <c r="BT47" i="46"/>
  <c r="E47" i="46" s="1"/>
  <c r="BS47" i="46"/>
  <c r="B47" i="46"/>
  <c r="B47" i="44" s="1"/>
  <c r="A47" i="46"/>
  <c r="A45" i="27" s="1"/>
  <c r="EF46" i="46"/>
  <c r="EE46" i="46"/>
  <c r="ED46" i="46"/>
  <c r="BO46" i="46" s="1"/>
  <c r="EC46" i="46"/>
  <c r="EB46" i="46"/>
  <c r="BM46" i="46" s="1"/>
  <c r="EA46" i="46"/>
  <c r="BL46" i="46" s="1"/>
  <c r="DZ46" i="46"/>
  <c r="DY46" i="46"/>
  <c r="BJ46" i="46" s="1"/>
  <c r="DX46" i="46"/>
  <c r="DW46" i="46"/>
  <c r="DV46" i="46"/>
  <c r="DU46" i="46"/>
  <c r="DT46" i="46"/>
  <c r="BE46" i="46" s="1"/>
  <c r="DS46" i="46"/>
  <c r="DR46" i="46"/>
  <c r="BC46" i="46" s="1"/>
  <c r="DQ46" i="46"/>
  <c r="DP46" i="46"/>
  <c r="DO46" i="46"/>
  <c r="DN46" i="46"/>
  <c r="DM46" i="46"/>
  <c r="DL46" i="46"/>
  <c r="AW46" i="46" s="1"/>
  <c r="DK46" i="46"/>
  <c r="AV46" i="46" s="1"/>
  <c r="DJ46" i="46"/>
  <c r="AU46" i="46" s="1"/>
  <c r="DI46" i="46"/>
  <c r="AT46" i="46" s="1"/>
  <c r="DH46" i="46"/>
  <c r="DG46" i="46"/>
  <c r="DF46" i="46"/>
  <c r="AQ46" i="46" s="1"/>
  <c r="DE46" i="46"/>
  <c r="DD46" i="46"/>
  <c r="AO46" i="46" s="1"/>
  <c r="DC46" i="46"/>
  <c r="DB46" i="46"/>
  <c r="AM46" i="46" s="1"/>
  <c r="DA46" i="46"/>
  <c r="AL46" i="46" s="1"/>
  <c r="CZ46" i="46"/>
  <c r="CY46" i="46"/>
  <c r="CX46" i="46"/>
  <c r="AI46" i="46" s="1"/>
  <c r="CW46" i="46"/>
  <c r="CV46" i="46"/>
  <c r="CU46" i="46"/>
  <c r="CT46" i="46"/>
  <c r="AE46" i="46" s="1"/>
  <c r="CS46" i="46"/>
  <c r="AD46" i="46" s="1"/>
  <c r="CR46" i="46"/>
  <c r="CQ46" i="46"/>
  <c r="CP46" i="46"/>
  <c r="CO46" i="46"/>
  <c r="CN46" i="46"/>
  <c r="Y46" i="46" s="1"/>
  <c r="CM46" i="46"/>
  <c r="CL46" i="46"/>
  <c r="W46" i="46" s="1"/>
  <c r="CK46" i="46"/>
  <c r="V46" i="46" s="1"/>
  <c r="CJ46" i="46"/>
  <c r="CI46" i="46"/>
  <c r="CH46" i="46"/>
  <c r="S46" i="46" s="1"/>
  <c r="CG46" i="46"/>
  <c r="CF46" i="46"/>
  <c r="CE46" i="46"/>
  <c r="P46" i="46" s="1"/>
  <c r="CD46" i="46"/>
  <c r="O46" i="46" s="1"/>
  <c r="CC46" i="46"/>
  <c r="CB46" i="46"/>
  <c r="CA46" i="46"/>
  <c r="BZ46" i="46"/>
  <c r="BY46" i="46"/>
  <c r="BX46" i="46"/>
  <c r="I46" i="46" s="1"/>
  <c r="BW46" i="46"/>
  <c r="BV46" i="46"/>
  <c r="BU46" i="46"/>
  <c r="F46" i="46" s="1"/>
  <c r="BT46" i="46"/>
  <c r="BS46" i="46"/>
  <c r="B46" i="46"/>
  <c r="B46" i="44" s="1"/>
  <c r="A46" i="46"/>
  <c r="A44" i="27" s="1"/>
  <c r="EF45" i="46"/>
  <c r="BQ45" i="46" s="1"/>
  <c r="EE45" i="46"/>
  <c r="BP45" i="46" s="1"/>
  <c r="ED45" i="46"/>
  <c r="BO45" i="46" s="1"/>
  <c r="EC45" i="46"/>
  <c r="EB45" i="46"/>
  <c r="BM45" i="46" s="1"/>
  <c r="EA45" i="46"/>
  <c r="BL45" i="46" s="1"/>
  <c r="DZ45" i="46"/>
  <c r="BK45" i="46" s="1"/>
  <c r="DY45" i="46"/>
  <c r="DX45" i="46"/>
  <c r="DW45" i="46"/>
  <c r="DV45" i="46"/>
  <c r="DU45" i="46"/>
  <c r="BF45" i="46" s="1"/>
  <c r="DT45" i="46"/>
  <c r="BE45" i="44" s="1"/>
  <c r="DS45" i="46"/>
  <c r="DR45" i="46"/>
  <c r="BC45" i="46" s="1"/>
  <c r="DQ45" i="46"/>
  <c r="DP45" i="46"/>
  <c r="BA45" i="46" s="1"/>
  <c r="DO45" i="46"/>
  <c r="AZ45" i="46" s="1"/>
  <c r="DN45" i="46"/>
  <c r="AY45" i="46" s="1"/>
  <c r="DM45" i="46"/>
  <c r="AX45" i="46" s="1"/>
  <c r="DL45" i="46"/>
  <c r="AW45" i="46" s="1"/>
  <c r="DK45" i="46"/>
  <c r="DJ45" i="46"/>
  <c r="AU45" i="46" s="1"/>
  <c r="DI45" i="46"/>
  <c r="DH45" i="46"/>
  <c r="AS45" i="46" s="1"/>
  <c r="DG45" i="46"/>
  <c r="DF45" i="46"/>
  <c r="AQ45" i="46" s="1"/>
  <c r="DE45" i="46"/>
  <c r="DD45" i="46"/>
  <c r="AO45" i="46" s="1"/>
  <c r="DC45" i="46"/>
  <c r="DB45" i="46"/>
  <c r="DA45" i="46"/>
  <c r="CZ45" i="46"/>
  <c r="AK45" i="46" s="1"/>
  <c r="CY45" i="46"/>
  <c r="CX45" i="46"/>
  <c r="AI45" i="46" s="1"/>
  <c r="CW45" i="46"/>
  <c r="AH45" i="46" s="1"/>
  <c r="CV45" i="46"/>
  <c r="AG45" i="46" s="1"/>
  <c r="CU45" i="46"/>
  <c r="AF45" i="46" s="1"/>
  <c r="CT45" i="46"/>
  <c r="AE45" i="46" s="1"/>
  <c r="CS45" i="46"/>
  <c r="AD45" i="46" s="1"/>
  <c r="CR45" i="46"/>
  <c r="AC45" i="46" s="1"/>
  <c r="CQ45" i="46"/>
  <c r="CP45" i="46"/>
  <c r="CO45" i="46"/>
  <c r="Z45" i="46" s="1"/>
  <c r="CN45" i="46"/>
  <c r="Y45" i="46" s="1"/>
  <c r="CM45" i="46"/>
  <c r="X45" i="46" s="1"/>
  <c r="CL45" i="46"/>
  <c r="W45" i="46" s="1"/>
  <c r="CK45" i="46"/>
  <c r="CJ45" i="46"/>
  <c r="U45" i="46" s="1"/>
  <c r="CI45" i="46"/>
  <c r="T45" i="46" s="1"/>
  <c r="CH45" i="46"/>
  <c r="CG45" i="46"/>
  <c r="R45" i="46" s="1"/>
  <c r="CF45" i="46"/>
  <c r="Q45" i="46" s="1"/>
  <c r="CE45" i="46"/>
  <c r="CD45" i="46"/>
  <c r="CC45" i="46"/>
  <c r="N45" i="46" s="1"/>
  <c r="CB45" i="46"/>
  <c r="M45" i="46" s="1"/>
  <c r="CA45" i="46"/>
  <c r="BZ45" i="46"/>
  <c r="K45" i="46" s="1"/>
  <c r="BY45" i="46"/>
  <c r="J45" i="46" s="1"/>
  <c r="BX45" i="46"/>
  <c r="I45" i="46" s="1"/>
  <c r="BW45" i="46"/>
  <c r="BV45" i="46"/>
  <c r="BU45" i="46"/>
  <c r="BT45" i="46"/>
  <c r="E45" i="46" s="1"/>
  <c r="BS45" i="46"/>
  <c r="B45" i="46"/>
  <c r="B45" i="44" s="1"/>
  <c r="A45" i="46"/>
  <c r="A43" i="27" s="1"/>
  <c r="EF44" i="46"/>
  <c r="EE44" i="46"/>
  <c r="ED44" i="46"/>
  <c r="BO44" i="46" s="1"/>
  <c r="EC44" i="46"/>
  <c r="EB44" i="46"/>
  <c r="BM44" i="46" s="1"/>
  <c r="EA44" i="46"/>
  <c r="DZ44" i="46"/>
  <c r="DY44" i="46"/>
  <c r="DX44" i="46"/>
  <c r="DW44" i="46"/>
  <c r="DV44" i="46"/>
  <c r="BG44" i="46" s="1"/>
  <c r="DU44" i="46"/>
  <c r="DT44" i="46"/>
  <c r="DS44" i="46"/>
  <c r="DR44" i="46"/>
  <c r="DQ44" i="46"/>
  <c r="DP44" i="46"/>
  <c r="DO44" i="46"/>
  <c r="DN44" i="46"/>
  <c r="AY44" i="46" s="1"/>
  <c r="DM44" i="46"/>
  <c r="AX44" i="46" s="1"/>
  <c r="DL44" i="46"/>
  <c r="AW44" i="46" s="1"/>
  <c r="DK44" i="46"/>
  <c r="DJ44" i="46"/>
  <c r="DI44" i="46"/>
  <c r="DH44" i="46"/>
  <c r="DG44" i="46"/>
  <c r="DF44" i="46"/>
  <c r="AQ44" i="46" s="1"/>
  <c r="DE44" i="46"/>
  <c r="AP44" i="46" s="1"/>
  <c r="DD44" i="46"/>
  <c r="DC44" i="46"/>
  <c r="AN44" i="46" s="1"/>
  <c r="DB44" i="46"/>
  <c r="AM44" i="46" s="1"/>
  <c r="DA44" i="46"/>
  <c r="CZ44" i="46"/>
  <c r="CY44" i="46"/>
  <c r="CX44" i="46"/>
  <c r="AI44" i="46" s="1"/>
  <c r="CW44" i="46"/>
  <c r="CV44" i="46"/>
  <c r="AG44" i="46" s="1"/>
  <c r="CU44" i="46"/>
  <c r="CT44" i="46"/>
  <c r="AE44" i="46" s="1"/>
  <c r="CS44" i="46"/>
  <c r="CR44" i="46"/>
  <c r="CQ44" i="46"/>
  <c r="CP44" i="46"/>
  <c r="AA44" i="46" s="1"/>
  <c r="CO44" i="46"/>
  <c r="Z44" i="46" s="1"/>
  <c r="CN44" i="46"/>
  <c r="Y44" i="46" s="1"/>
  <c r="CM44" i="46"/>
  <c r="X44" i="46" s="1"/>
  <c r="CL44" i="46"/>
  <c r="W44" i="46" s="1"/>
  <c r="CK44" i="46"/>
  <c r="CJ44" i="46"/>
  <c r="CI44" i="46"/>
  <c r="CH44" i="46"/>
  <c r="S44" i="46" s="1"/>
  <c r="CG44" i="46"/>
  <c r="CF44" i="46"/>
  <c r="CE44" i="46"/>
  <c r="CD44" i="46"/>
  <c r="O44" i="46" s="1"/>
  <c r="CC44" i="46"/>
  <c r="CB44" i="46"/>
  <c r="CA44" i="46"/>
  <c r="BZ44" i="46"/>
  <c r="K44" i="46" s="1"/>
  <c r="BY44" i="46"/>
  <c r="BX44" i="46"/>
  <c r="I44" i="46" s="1"/>
  <c r="BW44" i="46"/>
  <c r="H44" i="46" s="1"/>
  <c r="BV44" i="46"/>
  <c r="G44" i="46" s="1"/>
  <c r="BU44" i="46"/>
  <c r="BT44" i="46"/>
  <c r="BS44" i="46"/>
  <c r="B44" i="46"/>
  <c r="B44" i="44" s="1"/>
  <c r="A44" i="46"/>
  <c r="A44" i="44" s="1"/>
  <c r="EF43" i="46"/>
  <c r="EE43" i="46"/>
  <c r="BP43" i="46" s="1"/>
  <c r="ED43" i="46"/>
  <c r="BO43" i="44" s="1"/>
  <c r="EC43" i="46"/>
  <c r="BN43" i="46" s="1"/>
  <c r="EB43" i="46"/>
  <c r="EA43" i="46"/>
  <c r="DZ43" i="46"/>
  <c r="DY43" i="46"/>
  <c r="BJ43" i="46" s="1"/>
  <c r="DX43" i="46"/>
  <c r="BI43" i="46" s="1"/>
  <c r="DW43" i="46"/>
  <c r="BH43" i="46" s="1"/>
  <c r="DV43" i="46"/>
  <c r="DU43" i="46"/>
  <c r="BF43" i="44" s="1"/>
  <c r="DT43" i="46"/>
  <c r="DS43" i="46"/>
  <c r="DR43" i="46"/>
  <c r="DQ43" i="46"/>
  <c r="BB43" i="46" s="1"/>
  <c r="DP43" i="46"/>
  <c r="DO43" i="46"/>
  <c r="DN43" i="46"/>
  <c r="AY43" i="46" s="1"/>
  <c r="DM43" i="46"/>
  <c r="AX43" i="46" s="1"/>
  <c r="DL43" i="46"/>
  <c r="AW43" i="44" s="1"/>
  <c r="DK43" i="46"/>
  <c r="DJ43" i="46"/>
  <c r="DI43" i="46"/>
  <c r="AT43" i="46" s="1"/>
  <c r="DH43" i="46"/>
  <c r="AS43" i="46" s="1"/>
  <c r="DG43" i="46"/>
  <c r="AR43" i="46" s="1"/>
  <c r="DF43" i="46"/>
  <c r="AQ43" i="46" s="1"/>
  <c r="DE43" i="46"/>
  <c r="AP43" i="46" s="1"/>
  <c r="DD43" i="46"/>
  <c r="DC43" i="46"/>
  <c r="AN43" i="46" s="1"/>
  <c r="DB43" i="46"/>
  <c r="AM43" i="46" s="1"/>
  <c r="DA43" i="46"/>
  <c r="AL43" i="46" s="1"/>
  <c r="CZ43" i="46"/>
  <c r="AK43" i="46" s="1"/>
  <c r="CY43" i="46"/>
  <c r="AJ43" i="46" s="1"/>
  <c r="CX43" i="46"/>
  <c r="CW43" i="46"/>
  <c r="CV43" i="46"/>
  <c r="CU43" i="46"/>
  <c r="CT43" i="46"/>
  <c r="CS43" i="46"/>
  <c r="AD43" i="46" s="1"/>
  <c r="CR43" i="46"/>
  <c r="AC43" i="46" s="1"/>
  <c r="CQ43" i="46"/>
  <c r="AB43" i="46" s="1"/>
  <c r="CP43" i="46"/>
  <c r="AA43" i="46" s="1"/>
  <c r="CO43" i="46"/>
  <c r="Z43" i="46" s="1"/>
  <c r="CN43" i="46"/>
  <c r="CM43" i="46"/>
  <c r="CL43" i="46"/>
  <c r="W43" i="46" s="1"/>
  <c r="CK43" i="46"/>
  <c r="V43" i="46" s="1"/>
  <c r="CJ43" i="46"/>
  <c r="U43" i="46" s="1"/>
  <c r="CI43" i="46"/>
  <c r="T43" i="46" s="1"/>
  <c r="CH43" i="46"/>
  <c r="CG43" i="46"/>
  <c r="R43" i="46" s="1"/>
  <c r="CF43" i="46"/>
  <c r="Q43" i="46" s="1"/>
  <c r="CE43" i="46"/>
  <c r="P43" i="46" s="1"/>
  <c r="CD43" i="46"/>
  <c r="CC43" i="46"/>
  <c r="N43" i="46" s="1"/>
  <c r="CB43" i="46"/>
  <c r="M43" i="46" s="1"/>
  <c r="CA43" i="46"/>
  <c r="L43" i="46" s="1"/>
  <c r="BZ43" i="46"/>
  <c r="BY43" i="46"/>
  <c r="J43" i="46" s="1"/>
  <c r="BX43" i="46"/>
  <c r="BW43" i="46"/>
  <c r="H43" i="46" s="1"/>
  <c r="BV43" i="46"/>
  <c r="G43" i="46" s="1"/>
  <c r="BU43" i="46"/>
  <c r="F43" i="46" s="1"/>
  <c r="BT43" i="46"/>
  <c r="E43" i="46" s="1"/>
  <c r="BS43" i="46"/>
  <c r="B43" i="46"/>
  <c r="B43" i="44" s="1"/>
  <c r="A43" i="46"/>
  <c r="A43" i="44" s="1"/>
  <c r="EF42" i="46"/>
  <c r="EE42" i="46"/>
  <c r="BP42" i="46" s="1"/>
  <c r="ED42" i="46"/>
  <c r="BO42" i="46" s="1"/>
  <c r="EC42" i="46"/>
  <c r="EB42" i="46"/>
  <c r="EA42" i="46"/>
  <c r="BL42" i="46" s="1"/>
  <c r="DZ42" i="46"/>
  <c r="BK42" i="46" s="1"/>
  <c r="DY42" i="46"/>
  <c r="BJ42" i="46" s="1"/>
  <c r="DX42" i="46"/>
  <c r="DW42" i="46"/>
  <c r="BH42" i="46" s="1"/>
  <c r="DV42" i="46"/>
  <c r="DU42" i="46"/>
  <c r="DT42" i="46"/>
  <c r="BE42" i="46" s="1"/>
  <c r="DS42" i="46"/>
  <c r="DR42" i="46"/>
  <c r="BC42" i="46" s="1"/>
  <c r="DQ42" i="46"/>
  <c r="BB42" i="46" s="1"/>
  <c r="DP42" i="46"/>
  <c r="DO42" i="46"/>
  <c r="AZ42" i="46" s="1"/>
  <c r="DN42" i="46"/>
  <c r="DM42" i="46"/>
  <c r="DL42" i="46"/>
  <c r="AW42" i="46" s="1"/>
  <c r="DK42" i="46"/>
  <c r="DJ42" i="46"/>
  <c r="DI42" i="46"/>
  <c r="DH42" i="46"/>
  <c r="DG42" i="46"/>
  <c r="AR42" i="46" s="1"/>
  <c r="DF42" i="46"/>
  <c r="DE42" i="46"/>
  <c r="AP42" i="46" s="1"/>
  <c r="DD42" i="46"/>
  <c r="DC42" i="46"/>
  <c r="DB42" i="46"/>
  <c r="DA42" i="46"/>
  <c r="CZ42" i="46"/>
  <c r="CY42" i="46"/>
  <c r="AJ42" i="46" s="1"/>
  <c r="CX42" i="46"/>
  <c r="AI42" i="46" s="1"/>
  <c r="CW42" i="46"/>
  <c r="AH42" i="46" s="1"/>
  <c r="CV42" i="46"/>
  <c r="AG42" i="46" s="1"/>
  <c r="CU42" i="46"/>
  <c r="CT42" i="46"/>
  <c r="CS42" i="46"/>
  <c r="AD42" i="46" s="1"/>
  <c r="CR42" i="46"/>
  <c r="CQ42" i="46"/>
  <c r="AB42" i="46" s="1"/>
  <c r="CP42" i="46"/>
  <c r="CO42" i="46"/>
  <c r="CN42" i="46"/>
  <c r="CM42" i="46"/>
  <c r="CL42" i="46"/>
  <c r="CK42" i="46"/>
  <c r="V42" i="46" s="1"/>
  <c r="CJ42" i="46"/>
  <c r="CI42" i="46"/>
  <c r="CH42" i="46"/>
  <c r="CG42" i="46"/>
  <c r="R42" i="46" s="1"/>
  <c r="CF42" i="46"/>
  <c r="Q42" i="46" s="1"/>
  <c r="CE42" i="46"/>
  <c r="CD42" i="46"/>
  <c r="CC42" i="46"/>
  <c r="CB42" i="46"/>
  <c r="CA42" i="46"/>
  <c r="L42" i="46" s="1"/>
  <c r="BZ42" i="46"/>
  <c r="K42" i="46" s="1"/>
  <c r="BY42" i="46"/>
  <c r="J42" i="46" s="1"/>
  <c r="BX42" i="46"/>
  <c r="I42" i="46" s="1"/>
  <c r="BW42" i="46"/>
  <c r="BV42" i="46"/>
  <c r="BU42" i="46"/>
  <c r="F42" i="46" s="1"/>
  <c r="BT42" i="46"/>
  <c r="BS42" i="46"/>
  <c r="B42" i="46"/>
  <c r="B42" i="44" s="1"/>
  <c r="A42" i="46"/>
  <c r="EF41" i="46"/>
  <c r="BQ41" i="46" s="1"/>
  <c r="EE41" i="46"/>
  <c r="ED41" i="46"/>
  <c r="BO41" i="44" s="1"/>
  <c r="EC41" i="46"/>
  <c r="EB41" i="46"/>
  <c r="EA41" i="46"/>
  <c r="BL41" i="46" s="1"/>
  <c r="DZ41" i="46"/>
  <c r="BK41" i="46" s="1"/>
  <c r="DY41" i="46"/>
  <c r="BJ41" i="46" s="1"/>
  <c r="DX41" i="46"/>
  <c r="BI41" i="46" s="1"/>
  <c r="DW41" i="46"/>
  <c r="DV41" i="46"/>
  <c r="DU41" i="46"/>
  <c r="DT41" i="46"/>
  <c r="BE41" i="46" s="1"/>
  <c r="DS41" i="46"/>
  <c r="BD41" i="46" s="1"/>
  <c r="DR41" i="46"/>
  <c r="BC41" i="46" s="1"/>
  <c r="DQ41" i="46"/>
  <c r="BB41" i="46" s="1"/>
  <c r="DP41" i="46"/>
  <c r="BA41" i="46" s="1"/>
  <c r="DO41" i="46"/>
  <c r="DN41" i="46"/>
  <c r="DM41" i="46"/>
  <c r="DL41" i="46"/>
  <c r="AW41" i="46" s="1"/>
  <c r="DK41" i="46"/>
  <c r="AV41" i="46" s="1"/>
  <c r="DJ41" i="46"/>
  <c r="DI41" i="46"/>
  <c r="DH41" i="46"/>
  <c r="AS41" i="46" s="1"/>
  <c r="DG41" i="46"/>
  <c r="DF41" i="46"/>
  <c r="DE41" i="46"/>
  <c r="AP41" i="46" s="1"/>
  <c r="DD41" i="46"/>
  <c r="AO41" i="46" s="1"/>
  <c r="DC41" i="46"/>
  <c r="DB41" i="46"/>
  <c r="DA41" i="46"/>
  <c r="CZ41" i="46"/>
  <c r="AK41" i="46" s="1"/>
  <c r="CY41" i="46"/>
  <c r="AJ41" i="46" s="1"/>
  <c r="CX41" i="46"/>
  <c r="CW41" i="46"/>
  <c r="CV41" i="46"/>
  <c r="AG41" i="46" s="1"/>
  <c r="CU41" i="46"/>
  <c r="CT41" i="46"/>
  <c r="CS41" i="46"/>
  <c r="AD41" i="46" s="1"/>
  <c r="CR41" i="46"/>
  <c r="AC41" i="46" s="1"/>
  <c r="CQ41" i="46"/>
  <c r="CP41" i="46"/>
  <c r="AA41" i="46" s="1"/>
  <c r="CO41" i="46"/>
  <c r="Z41" i="46" s="1"/>
  <c r="CN41" i="46"/>
  <c r="Y41" i="46" s="1"/>
  <c r="CM41" i="46"/>
  <c r="X41" i="46" s="1"/>
  <c r="CL41" i="46"/>
  <c r="W41" i="46" s="1"/>
  <c r="CK41" i="46"/>
  <c r="V41" i="46" s="1"/>
  <c r="CJ41" i="46"/>
  <c r="U41" i="46" s="1"/>
  <c r="CI41" i="46"/>
  <c r="CH41" i="46"/>
  <c r="CG41" i="46"/>
  <c r="CF41" i="46"/>
  <c r="Q41" i="46" s="1"/>
  <c r="CE41" i="46"/>
  <c r="P41" i="46" s="1"/>
  <c r="CD41" i="46"/>
  <c r="O41" i="46" s="1"/>
  <c r="CC41" i="46"/>
  <c r="N41" i="46" s="1"/>
  <c r="CB41" i="46"/>
  <c r="M41" i="46" s="1"/>
  <c r="CA41" i="46"/>
  <c r="BZ41" i="46"/>
  <c r="BY41" i="46"/>
  <c r="BX41" i="46"/>
  <c r="I41" i="46" s="1"/>
  <c r="BW41" i="46"/>
  <c r="H41" i="46" s="1"/>
  <c r="BV41" i="46"/>
  <c r="BU41" i="46"/>
  <c r="F41" i="46" s="1"/>
  <c r="BT41" i="46"/>
  <c r="E41" i="46" s="1"/>
  <c r="BS41" i="46"/>
  <c r="BO41" i="46"/>
  <c r="B41" i="46"/>
  <c r="B41" i="44" s="1"/>
  <c r="A41" i="46"/>
  <c r="A39" i="27" s="1"/>
  <c r="EF40" i="46"/>
  <c r="EE40" i="46"/>
  <c r="BP40" i="46" s="1"/>
  <c r="ED40" i="46"/>
  <c r="EC40" i="46"/>
  <c r="BN40" i="46" s="1"/>
  <c r="EB40" i="46"/>
  <c r="EA40" i="46"/>
  <c r="DZ40" i="46"/>
  <c r="BK40" i="46" s="1"/>
  <c r="DY40" i="46"/>
  <c r="DX40" i="46"/>
  <c r="BI40" i="46" s="1"/>
  <c r="DW40" i="46"/>
  <c r="BH40" i="46" s="1"/>
  <c r="DV40" i="46"/>
  <c r="BG40" i="46" s="1"/>
  <c r="DU40" i="46"/>
  <c r="BF40" i="46" s="1"/>
  <c r="DT40" i="46"/>
  <c r="DS40" i="46"/>
  <c r="DR40" i="46"/>
  <c r="BC40" i="46" s="1"/>
  <c r="DQ40" i="46"/>
  <c r="DP40" i="46"/>
  <c r="DO40" i="46"/>
  <c r="DN40" i="46"/>
  <c r="AY40" i="46" s="1"/>
  <c r="DM40" i="46"/>
  <c r="DL40" i="46"/>
  <c r="DK40" i="46"/>
  <c r="DJ40" i="46"/>
  <c r="DI40" i="46"/>
  <c r="DH40" i="46"/>
  <c r="DG40" i="46"/>
  <c r="DF40" i="46"/>
  <c r="AQ40" i="46" s="1"/>
  <c r="DE40" i="46"/>
  <c r="AP40" i="46" s="1"/>
  <c r="DD40" i="46"/>
  <c r="DC40" i="46"/>
  <c r="DB40" i="46"/>
  <c r="AM40" i="46" s="1"/>
  <c r="DA40" i="46"/>
  <c r="CZ40" i="46"/>
  <c r="AK40" i="46" s="1"/>
  <c r="CY40" i="46"/>
  <c r="AJ40" i="46" s="1"/>
  <c r="CX40" i="46"/>
  <c r="AI40" i="46" s="1"/>
  <c r="CW40" i="46"/>
  <c r="CV40" i="46"/>
  <c r="CU40" i="46"/>
  <c r="CT40" i="46"/>
  <c r="CS40" i="46"/>
  <c r="CR40" i="46"/>
  <c r="AC40" i="46" s="1"/>
  <c r="CQ40" i="46"/>
  <c r="AB40" i="46" s="1"/>
  <c r="CP40" i="46"/>
  <c r="AA40" i="46" s="1"/>
  <c r="CO40" i="46"/>
  <c r="Z40" i="46" s="1"/>
  <c r="CN40" i="46"/>
  <c r="CM40" i="46"/>
  <c r="CL40" i="46"/>
  <c r="CK40" i="46"/>
  <c r="CJ40" i="46"/>
  <c r="U40" i="46" s="1"/>
  <c r="CI40" i="46"/>
  <c r="T40" i="46" s="1"/>
  <c r="CH40" i="46"/>
  <c r="S40" i="46" s="1"/>
  <c r="CG40" i="46"/>
  <c r="CF40" i="46"/>
  <c r="CE40" i="46"/>
  <c r="P40" i="46" s="1"/>
  <c r="CD40" i="46"/>
  <c r="O40" i="46" s="1"/>
  <c r="CC40" i="46"/>
  <c r="CB40" i="46"/>
  <c r="M40" i="46" s="1"/>
  <c r="CA40" i="46"/>
  <c r="L40" i="46" s="1"/>
  <c r="BZ40" i="46"/>
  <c r="K40" i="46" s="1"/>
  <c r="BY40" i="46"/>
  <c r="BX40" i="46"/>
  <c r="BW40" i="46"/>
  <c r="BV40" i="46"/>
  <c r="BU40" i="46"/>
  <c r="BT40" i="46"/>
  <c r="E40" i="46" s="1"/>
  <c r="BS40" i="46"/>
  <c r="B40" i="46"/>
  <c r="B40" i="44" s="1"/>
  <c r="A40" i="46"/>
  <c r="A38" i="27" s="1"/>
  <c r="EF39" i="46"/>
  <c r="EE39" i="46"/>
  <c r="ED39" i="46"/>
  <c r="BO39" i="46" s="1"/>
  <c r="EC39" i="46"/>
  <c r="BN39" i="46" s="1"/>
  <c r="EB39" i="46"/>
  <c r="BM39" i="46" s="1"/>
  <c r="EA39" i="46"/>
  <c r="DZ39" i="46"/>
  <c r="BK39" i="46" s="1"/>
  <c r="DY39" i="46"/>
  <c r="DX39" i="46"/>
  <c r="DW39" i="46"/>
  <c r="DV39" i="46"/>
  <c r="DU39" i="46"/>
  <c r="BF39" i="46" s="1"/>
  <c r="DT39" i="46"/>
  <c r="BE39" i="46" s="1"/>
  <c r="DS39" i="46"/>
  <c r="BD39" i="46" s="1"/>
  <c r="DR39" i="46"/>
  <c r="BC39" i="46" s="1"/>
  <c r="DQ39" i="46"/>
  <c r="BB39" i="46" s="1"/>
  <c r="DP39" i="46"/>
  <c r="DO39" i="46"/>
  <c r="DN39" i="46"/>
  <c r="DM39" i="46"/>
  <c r="AX39" i="46" s="1"/>
  <c r="DL39" i="46"/>
  <c r="AW39" i="46" s="1"/>
  <c r="DK39" i="46"/>
  <c r="AV39" i="46" s="1"/>
  <c r="DJ39" i="46"/>
  <c r="DI39" i="46"/>
  <c r="AT39" i="46" s="1"/>
  <c r="DH39" i="46"/>
  <c r="DG39" i="46"/>
  <c r="DF39" i="46"/>
  <c r="AQ39" i="46" s="1"/>
  <c r="DE39" i="46"/>
  <c r="AP39" i="46" s="1"/>
  <c r="DD39" i="46"/>
  <c r="DC39" i="46"/>
  <c r="DB39" i="46"/>
  <c r="AM39" i="46" s="1"/>
  <c r="DA39" i="46"/>
  <c r="AL39" i="46" s="1"/>
  <c r="CZ39" i="46"/>
  <c r="CY39" i="46"/>
  <c r="AJ39" i="46" s="1"/>
  <c r="CX39" i="46"/>
  <c r="CW39" i="46"/>
  <c r="AH39" i="46" s="1"/>
  <c r="CV39" i="46"/>
  <c r="AG39" i="46" s="1"/>
  <c r="CU39" i="46"/>
  <c r="CT39" i="46"/>
  <c r="CS39" i="46"/>
  <c r="AD39" i="46" s="1"/>
  <c r="CR39" i="46"/>
  <c r="CQ39" i="46"/>
  <c r="CP39" i="46"/>
  <c r="AA39" i="46" s="1"/>
  <c r="CO39" i="46"/>
  <c r="Z39" i="46" s="1"/>
  <c r="CN39" i="46"/>
  <c r="Y39" i="46" s="1"/>
  <c r="CM39" i="46"/>
  <c r="X39" i="46" s="1"/>
  <c r="CL39" i="46"/>
  <c r="CK39" i="46"/>
  <c r="CJ39" i="46"/>
  <c r="CI39" i="46"/>
  <c r="CH39" i="46"/>
  <c r="S39" i="46" s="1"/>
  <c r="CG39" i="46"/>
  <c r="R39" i="46" s="1"/>
  <c r="CF39" i="46"/>
  <c r="Q39" i="46" s="1"/>
  <c r="CE39" i="46"/>
  <c r="CD39" i="46"/>
  <c r="O39" i="46" s="1"/>
  <c r="CC39" i="46"/>
  <c r="N39" i="46" s="1"/>
  <c r="CB39" i="46"/>
  <c r="M39" i="46" s="1"/>
  <c r="CA39" i="46"/>
  <c r="L39" i="46" s="1"/>
  <c r="BZ39" i="46"/>
  <c r="BY39" i="46"/>
  <c r="J39" i="46" s="1"/>
  <c r="BX39" i="46"/>
  <c r="I39" i="46" s="1"/>
  <c r="BW39" i="46"/>
  <c r="H39" i="46" s="1"/>
  <c r="BV39" i="46"/>
  <c r="G39" i="46" s="1"/>
  <c r="BU39" i="46"/>
  <c r="F39" i="46" s="1"/>
  <c r="BT39" i="46"/>
  <c r="BS39" i="46"/>
  <c r="D39" i="46" s="1"/>
  <c r="B39" i="46"/>
  <c r="B39" i="44" s="1"/>
  <c r="A39" i="46"/>
  <c r="EF38" i="46"/>
  <c r="EE38" i="46"/>
  <c r="BP38" i="46" s="1"/>
  <c r="ED38" i="46"/>
  <c r="BO38" i="46" s="1"/>
  <c r="EC38" i="46"/>
  <c r="EB38" i="46"/>
  <c r="EA38" i="46"/>
  <c r="DZ38" i="46"/>
  <c r="DY38" i="46"/>
  <c r="DX38" i="46"/>
  <c r="DW38" i="46"/>
  <c r="DV38" i="46"/>
  <c r="DU38" i="46"/>
  <c r="BF38" i="46" s="1"/>
  <c r="DT38" i="46"/>
  <c r="DS38" i="46"/>
  <c r="DR38" i="46"/>
  <c r="BC38" i="46" s="1"/>
  <c r="DQ38" i="46"/>
  <c r="DP38" i="46"/>
  <c r="BA38" i="46" s="1"/>
  <c r="DO38" i="46"/>
  <c r="DN38" i="46"/>
  <c r="AY38" i="46" s="1"/>
  <c r="DM38" i="46"/>
  <c r="DL38" i="46"/>
  <c r="DK38" i="46"/>
  <c r="AV38" i="46" s="1"/>
  <c r="DJ38" i="46"/>
  <c r="AU38" i="46" s="1"/>
  <c r="DI38" i="46"/>
  <c r="DH38" i="46"/>
  <c r="AS38" i="46" s="1"/>
  <c r="DG38" i="46"/>
  <c r="AR38" i="46" s="1"/>
  <c r="DF38" i="46"/>
  <c r="DE38" i="46"/>
  <c r="AP38" i="46" s="1"/>
  <c r="DD38" i="46"/>
  <c r="DC38" i="46"/>
  <c r="DB38" i="46"/>
  <c r="DA38" i="46"/>
  <c r="CZ38" i="46"/>
  <c r="AK38" i="46" s="1"/>
  <c r="CY38" i="46"/>
  <c r="AJ38" i="46" s="1"/>
  <c r="CX38" i="46"/>
  <c r="AI38" i="46" s="1"/>
  <c r="CW38" i="46"/>
  <c r="AH38" i="46" s="1"/>
  <c r="CV38" i="46"/>
  <c r="CU38" i="46"/>
  <c r="CT38" i="46"/>
  <c r="AE38" i="46" s="1"/>
  <c r="CS38" i="46"/>
  <c r="CR38" i="46"/>
  <c r="AC38" i="46" s="1"/>
  <c r="CQ38" i="46"/>
  <c r="CP38" i="46"/>
  <c r="AA38" i="46" s="1"/>
  <c r="CO38" i="46"/>
  <c r="CN38" i="46"/>
  <c r="CM38" i="46"/>
  <c r="CL38" i="46"/>
  <c r="CK38" i="46"/>
  <c r="CJ38" i="46"/>
  <c r="CI38" i="46"/>
  <c r="CH38" i="46"/>
  <c r="S38" i="46" s="1"/>
  <c r="CG38" i="46"/>
  <c r="R38" i="46" s="1"/>
  <c r="CF38" i="46"/>
  <c r="CE38" i="46"/>
  <c r="CD38" i="46"/>
  <c r="O38" i="46" s="1"/>
  <c r="CC38" i="46"/>
  <c r="CB38" i="46"/>
  <c r="CA38" i="46"/>
  <c r="L38" i="46" s="1"/>
  <c r="BZ38" i="46"/>
  <c r="K38" i="46" s="1"/>
  <c r="BY38" i="46"/>
  <c r="BX38" i="46"/>
  <c r="BW38" i="46"/>
  <c r="BV38" i="46"/>
  <c r="BU38" i="46"/>
  <c r="BT38" i="46"/>
  <c r="E38" i="46" s="1"/>
  <c r="BS38" i="46"/>
  <c r="B38" i="46"/>
  <c r="B38" i="44" s="1"/>
  <c r="A38" i="46"/>
  <c r="A36" i="27" s="1"/>
  <c r="EF37" i="46"/>
  <c r="EE37" i="46"/>
  <c r="BP37" i="46" s="1"/>
  <c r="ED37" i="46"/>
  <c r="BO37" i="44" s="1"/>
  <c r="EC37" i="46"/>
  <c r="EB37" i="46"/>
  <c r="BM37" i="46" s="1"/>
  <c r="EA37" i="46"/>
  <c r="BL37" i="46" s="1"/>
  <c r="DZ37" i="46"/>
  <c r="BK37" i="46" s="1"/>
  <c r="DY37" i="46"/>
  <c r="BJ37" i="46" s="1"/>
  <c r="DX37" i="46"/>
  <c r="DW37" i="46"/>
  <c r="DV37" i="46"/>
  <c r="BG37" i="46" s="1"/>
  <c r="DU37" i="46"/>
  <c r="DT37" i="46"/>
  <c r="DS37" i="46"/>
  <c r="DR37" i="46"/>
  <c r="BC37" i="46" s="1"/>
  <c r="DQ37" i="46"/>
  <c r="BB37" i="46" s="1"/>
  <c r="DP37" i="46"/>
  <c r="DO37" i="46"/>
  <c r="DN37" i="46"/>
  <c r="AY37" i="46" s="1"/>
  <c r="DM37" i="46"/>
  <c r="DL37" i="46"/>
  <c r="AW37" i="46" s="1"/>
  <c r="DK37" i="46"/>
  <c r="DJ37" i="46"/>
  <c r="AU37" i="46" s="1"/>
  <c r="DI37" i="46"/>
  <c r="AT37" i="46" s="1"/>
  <c r="DH37" i="46"/>
  <c r="AS37" i="46" s="1"/>
  <c r="DG37" i="46"/>
  <c r="DF37" i="46"/>
  <c r="AQ37" i="46" s="1"/>
  <c r="DE37" i="46"/>
  <c r="DD37" i="46"/>
  <c r="AO37" i="46" s="1"/>
  <c r="DC37" i="46"/>
  <c r="AN37" i="46" s="1"/>
  <c r="DB37" i="46"/>
  <c r="DA37" i="46"/>
  <c r="CZ37" i="46"/>
  <c r="AK37" i="46" s="1"/>
  <c r="CY37" i="46"/>
  <c r="AJ37" i="46" s="1"/>
  <c r="CX37" i="46"/>
  <c r="CW37" i="46"/>
  <c r="CV37" i="46"/>
  <c r="CU37" i="46"/>
  <c r="CT37" i="46"/>
  <c r="AE37" i="46" s="1"/>
  <c r="CS37" i="46"/>
  <c r="AD37" i="46" s="1"/>
  <c r="CR37" i="46"/>
  <c r="CQ37" i="46"/>
  <c r="AB37" i="46" s="1"/>
  <c r="CP37" i="46"/>
  <c r="AA37" i="46" s="1"/>
  <c r="CO37" i="46"/>
  <c r="CN37" i="46"/>
  <c r="Y37" i="46" s="1"/>
  <c r="CM37" i="46"/>
  <c r="X37" i="46" s="1"/>
  <c r="CL37" i="46"/>
  <c r="W37" i="46" s="1"/>
  <c r="CK37" i="46"/>
  <c r="V37" i="46" s="1"/>
  <c r="CJ37" i="46"/>
  <c r="CI37" i="46"/>
  <c r="CH37" i="46"/>
  <c r="CG37" i="46"/>
  <c r="CF37" i="46"/>
  <c r="Q37" i="46" s="1"/>
  <c r="CE37" i="46"/>
  <c r="P37" i="46" s="1"/>
  <c r="CD37" i="46"/>
  <c r="O37" i="46" s="1"/>
  <c r="CC37" i="46"/>
  <c r="N37" i="46" s="1"/>
  <c r="CB37" i="46"/>
  <c r="CA37" i="46"/>
  <c r="BZ37" i="46"/>
  <c r="BY37" i="46"/>
  <c r="BX37" i="46"/>
  <c r="BW37" i="46"/>
  <c r="BV37" i="46"/>
  <c r="BU37" i="46"/>
  <c r="F37" i="46" s="1"/>
  <c r="BT37" i="46"/>
  <c r="BS37" i="46"/>
  <c r="BO37" i="46"/>
  <c r="B37" i="46"/>
  <c r="B37" i="44" s="1"/>
  <c r="A37" i="46"/>
  <c r="A35" i="27" s="1"/>
  <c r="EF36" i="46"/>
  <c r="BQ36" i="46" s="1"/>
  <c r="EE36" i="46"/>
  <c r="ED36" i="46"/>
  <c r="BO36" i="46" s="1"/>
  <c r="EC36" i="46"/>
  <c r="EB36" i="46"/>
  <c r="EA36" i="46"/>
  <c r="DZ36" i="46"/>
  <c r="DY36" i="46"/>
  <c r="DX36" i="46"/>
  <c r="DW36" i="46"/>
  <c r="BH36" i="46" s="1"/>
  <c r="DV36" i="46"/>
  <c r="BG36" i="46" s="1"/>
  <c r="DU36" i="46"/>
  <c r="DT36" i="46"/>
  <c r="DS36" i="46"/>
  <c r="BD36" i="46" s="1"/>
  <c r="DR36" i="46"/>
  <c r="DQ36" i="46"/>
  <c r="DP36" i="46"/>
  <c r="BA36" i="46" s="1"/>
  <c r="DO36" i="46"/>
  <c r="DN36" i="46"/>
  <c r="DM36" i="46"/>
  <c r="DL36" i="46"/>
  <c r="DK36" i="46"/>
  <c r="AV36" i="46" s="1"/>
  <c r="DJ36" i="46"/>
  <c r="DI36" i="46"/>
  <c r="AT36" i="46" s="1"/>
  <c r="DH36" i="46"/>
  <c r="DG36" i="46"/>
  <c r="AR36" i="46" s="1"/>
  <c r="DF36" i="46"/>
  <c r="AQ36" i="46" s="1"/>
  <c r="DE36" i="46"/>
  <c r="DD36" i="46"/>
  <c r="DC36" i="46"/>
  <c r="AN36" i="46" s="1"/>
  <c r="DB36" i="46"/>
  <c r="DA36" i="46"/>
  <c r="AL36" i="46" s="1"/>
  <c r="CZ36" i="46"/>
  <c r="AK36" i="46" s="1"/>
  <c r="CY36" i="46"/>
  <c r="AJ36" i="46" s="1"/>
  <c r="CX36" i="46"/>
  <c r="AI36" i="46" s="1"/>
  <c r="CW36" i="46"/>
  <c r="CV36" i="46"/>
  <c r="CU36" i="46"/>
  <c r="CT36" i="46"/>
  <c r="AE36" i="46" s="1"/>
  <c r="CS36" i="46"/>
  <c r="CR36" i="46"/>
  <c r="CQ36" i="46"/>
  <c r="AB36" i="46" s="1"/>
  <c r="CP36" i="46"/>
  <c r="AA36" i="46" s="1"/>
  <c r="CO36" i="46"/>
  <c r="CN36" i="46"/>
  <c r="CM36" i="46"/>
  <c r="CL36" i="46"/>
  <c r="W36" i="46" s="1"/>
  <c r="CK36" i="46"/>
  <c r="CJ36" i="46"/>
  <c r="U36" i="46" s="1"/>
  <c r="CI36" i="46"/>
  <c r="T36" i="46" s="1"/>
  <c r="CH36" i="46"/>
  <c r="S36" i="46" s="1"/>
  <c r="CG36" i="46"/>
  <c r="CF36" i="46"/>
  <c r="CE36" i="46"/>
  <c r="P36" i="46" s="1"/>
  <c r="CD36" i="46"/>
  <c r="O36" i="46" s="1"/>
  <c r="CC36" i="46"/>
  <c r="N36" i="46" s="1"/>
  <c r="CB36" i="46"/>
  <c r="M36" i="46" s="1"/>
  <c r="CA36" i="46"/>
  <c r="L36" i="46" s="1"/>
  <c r="BZ36" i="46"/>
  <c r="BY36" i="46"/>
  <c r="J36" i="46" s="1"/>
  <c r="BX36" i="46"/>
  <c r="BW36" i="46"/>
  <c r="H36" i="46" s="1"/>
  <c r="BV36" i="46"/>
  <c r="G36" i="46" s="1"/>
  <c r="BU36" i="46"/>
  <c r="F36" i="46" s="1"/>
  <c r="BT36" i="46"/>
  <c r="E36" i="46" s="1"/>
  <c r="BS36" i="46"/>
  <c r="D36" i="46" s="1"/>
  <c r="B36" i="46"/>
  <c r="B36" i="44" s="1"/>
  <c r="A36" i="46"/>
  <c r="EF35" i="46"/>
  <c r="EE35" i="46"/>
  <c r="BP35" i="46" s="1"/>
  <c r="ED35" i="46"/>
  <c r="EC35" i="46"/>
  <c r="BN35" i="46" s="1"/>
  <c r="EB35" i="46"/>
  <c r="BM35" i="46" s="1"/>
  <c r="EA35" i="46"/>
  <c r="DZ35" i="46"/>
  <c r="BK35" i="46" s="1"/>
  <c r="DY35" i="46"/>
  <c r="DX35" i="46"/>
  <c r="DW35" i="46"/>
  <c r="BH35" i="46" s="1"/>
  <c r="DV35" i="46"/>
  <c r="DU35" i="46"/>
  <c r="BF35" i="46" s="1"/>
  <c r="DT35" i="46"/>
  <c r="BE35" i="46" s="1"/>
  <c r="DS35" i="46"/>
  <c r="BD35" i="46" s="1"/>
  <c r="DR35" i="46"/>
  <c r="BC35" i="46" s="1"/>
  <c r="DQ35" i="46"/>
  <c r="DP35" i="46"/>
  <c r="DO35" i="46"/>
  <c r="AZ35" i="46" s="1"/>
  <c r="DN35" i="46"/>
  <c r="DM35" i="46"/>
  <c r="AX35" i="46" s="1"/>
  <c r="DL35" i="46"/>
  <c r="DK35" i="46"/>
  <c r="AV35" i="46" s="1"/>
  <c r="DJ35" i="46"/>
  <c r="AU35" i="46" s="1"/>
  <c r="DI35" i="46"/>
  <c r="DH35" i="46"/>
  <c r="AS35" i="46" s="1"/>
  <c r="DG35" i="46"/>
  <c r="DF35" i="46"/>
  <c r="DE35" i="46"/>
  <c r="DD35" i="46"/>
  <c r="AO35" i="46" s="1"/>
  <c r="DC35" i="46"/>
  <c r="AN35" i="46" s="1"/>
  <c r="DB35" i="46"/>
  <c r="DA35" i="46"/>
  <c r="CZ35" i="46"/>
  <c r="CY35" i="46"/>
  <c r="CX35" i="46"/>
  <c r="CW35" i="46"/>
  <c r="AH35" i="46" s="1"/>
  <c r="CV35" i="46"/>
  <c r="AG35" i="46" s="1"/>
  <c r="CU35" i="46"/>
  <c r="AF35" i="46" s="1"/>
  <c r="CT35" i="46"/>
  <c r="AE35" i="46" s="1"/>
  <c r="CS35" i="46"/>
  <c r="CR35" i="46"/>
  <c r="CQ35" i="46"/>
  <c r="AB35" i="46" s="1"/>
  <c r="CP35" i="46"/>
  <c r="CO35" i="46"/>
  <c r="CN35" i="46"/>
  <c r="Y35" i="46" s="1"/>
  <c r="CM35" i="46"/>
  <c r="X35" i="46" s="1"/>
  <c r="CL35" i="46"/>
  <c r="CK35" i="46"/>
  <c r="CJ35" i="46"/>
  <c r="CI35" i="46"/>
  <c r="CH35" i="46"/>
  <c r="CG35" i="46"/>
  <c r="R35" i="46" s="1"/>
  <c r="CF35" i="46"/>
  <c r="Q35" i="46" s="1"/>
  <c r="CE35" i="46"/>
  <c r="P35" i="46" s="1"/>
  <c r="CD35" i="46"/>
  <c r="O35" i="46" s="1"/>
  <c r="CC35" i="46"/>
  <c r="N35" i="46" s="1"/>
  <c r="CB35" i="46"/>
  <c r="M35" i="46" s="1"/>
  <c r="CA35" i="46"/>
  <c r="L35" i="46" s="1"/>
  <c r="BZ35" i="46"/>
  <c r="BY35" i="46"/>
  <c r="BX35" i="46"/>
  <c r="I35" i="46" s="1"/>
  <c r="BW35" i="46"/>
  <c r="H35" i="46" s="1"/>
  <c r="BV35" i="46"/>
  <c r="G35" i="46" s="1"/>
  <c r="BU35" i="46"/>
  <c r="BT35" i="46"/>
  <c r="BS35" i="46"/>
  <c r="B35" i="46"/>
  <c r="B35" i="44" s="1"/>
  <c r="A35" i="46"/>
  <c r="A33" i="27" s="1"/>
  <c r="EF34" i="46"/>
  <c r="EE34" i="46"/>
  <c r="ED34" i="46"/>
  <c r="BO34" i="46" s="1"/>
  <c r="EC34" i="46"/>
  <c r="EB34" i="46"/>
  <c r="EA34" i="46"/>
  <c r="BL34" i="46" s="1"/>
  <c r="DZ34" i="46"/>
  <c r="BK34" i="46" s="1"/>
  <c r="DY34" i="46"/>
  <c r="BJ34" i="46" s="1"/>
  <c r="DX34" i="46"/>
  <c r="BI34" i="46" s="1"/>
  <c r="DW34" i="46"/>
  <c r="DV34" i="46"/>
  <c r="BG34" i="46" s="1"/>
  <c r="DU34" i="46"/>
  <c r="BF34" i="46" s="1"/>
  <c r="DT34" i="46"/>
  <c r="BE34" i="46" s="1"/>
  <c r="DS34" i="46"/>
  <c r="BD34" i="46" s="1"/>
  <c r="DR34" i="46"/>
  <c r="BC34" i="46" s="1"/>
  <c r="DQ34" i="46"/>
  <c r="BB34" i="46" s="1"/>
  <c r="DP34" i="46"/>
  <c r="DO34" i="46"/>
  <c r="AZ34" i="46" s="1"/>
  <c r="DN34" i="46"/>
  <c r="AY34" i="46" s="1"/>
  <c r="DM34" i="46"/>
  <c r="DL34" i="46"/>
  <c r="DK34" i="46"/>
  <c r="AV34" i="46" s="1"/>
  <c r="DJ34" i="46"/>
  <c r="DI34" i="46"/>
  <c r="AT34" i="46" s="1"/>
  <c r="DH34" i="46"/>
  <c r="AS34" i="46" s="1"/>
  <c r="DG34" i="46"/>
  <c r="AR34" i="46" s="1"/>
  <c r="DF34" i="46"/>
  <c r="AQ34" i="46" s="1"/>
  <c r="DE34" i="46"/>
  <c r="DD34" i="46"/>
  <c r="DC34" i="46"/>
  <c r="DB34" i="46"/>
  <c r="AM34" i="46" s="1"/>
  <c r="DA34" i="46"/>
  <c r="CZ34" i="46"/>
  <c r="AK34" i="46" s="1"/>
  <c r="CY34" i="46"/>
  <c r="AJ34" i="46" s="1"/>
  <c r="CX34" i="46"/>
  <c r="AI34" i="46" s="1"/>
  <c r="CW34" i="46"/>
  <c r="AH34" i="46" s="1"/>
  <c r="CV34" i="46"/>
  <c r="AG34" i="46" s="1"/>
  <c r="CU34" i="46"/>
  <c r="CT34" i="46"/>
  <c r="CS34" i="46"/>
  <c r="AD34" i="46" s="1"/>
  <c r="CR34" i="46"/>
  <c r="AC34" i="46" s="1"/>
  <c r="CQ34" i="46"/>
  <c r="AB34" i="46" s="1"/>
  <c r="CP34" i="46"/>
  <c r="AA34" i="46" s="1"/>
  <c r="CO34" i="46"/>
  <c r="CN34" i="46"/>
  <c r="CM34" i="46"/>
  <c r="X34" i="46" s="1"/>
  <c r="CL34" i="46"/>
  <c r="CK34" i="46"/>
  <c r="V34" i="46" s="1"/>
  <c r="CJ34" i="46"/>
  <c r="CI34" i="46"/>
  <c r="T34" i="46" s="1"/>
  <c r="CH34" i="46"/>
  <c r="S34" i="46" s="1"/>
  <c r="CG34" i="46"/>
  <c r="CF34" i="46"/>
  <c r="CE34" i="46"/>
  <c r="CD34" i="46"/>
  <c r="CC34" i="46"/>
  <c r="N34" i="46" s="1"/>
  <c r="CB34" i="46"/>
  <c r="CA34" i="46"/>
  <c r="L34" i="46" s="1"/>
  <c r="BZ34" i="46"/>
  <c r="K34" i="46" s="1"/>
  <c r="BY34" i="46"/>
  <c r="BX34" i="46"/>
  <c r="I34" i="46" s="1"/>
  <c r="BW34" i="46"/>
  <c r="BV34" i="46"/>
  <c r="BU34" i="46"/>
  <c r="F34" i="46" s="1"/>
  <c r="BT34" i="46"/>
  <c r="E34" i="46" s="1"/>
  <c r="BS34" i="46"/>
  <c r="D34" i="46" s="1"/>
  <c r="B34" i="46"/>
  <c r="B34" i="44" s="1"/>
  <c r="A34" i="46"/>
  <c r="A32" i="27" s="1"/>
  <c r="EF33" i="46"/>
  <c r="EE33" i="46"/>
  <c r="BP33" i="46" s="1"/>
  <c r="ED33" i="46"/>
  <c r="BO33" i="44" s="1"/>
  <c r="EC33" i="46"/>
  <c r="BN33" i="46" s="1"/>
  <c r="EB33" i="46"/>
  <c r="EA33" i="46"/>
  <c r="BL33" i="46" s="1"/>
  <c r="DZ33" i="46"/>
  <c r="DY33" i="46"/>
  <c r="DX33" i="46"/>
  <c r="DW33" i="46"/>
  <c r="BH33" i="46" s="1"/>
  <c r="DV33" i="46"/>
  <c r="BG33" i="46" s="1"/>
  <c r="DU33" i="46"/>
  <c r="DT33" i="46"/>
  <c r="DS33" i="46"/>
  <c r="BD33" i="46" s="1"/>
  <c r="DR33" i="46"/>
  <c r="BC33" i="46" s="1"/>
  <c r="DQ33" i="46"/>
  <c r="BB33" i="46" s="1"/>
  <c r="DP33" i="46"/>
  <c r="BA33" i="46" s="1"/>
  <c r="DO33" i="46"/>
  <c r="AZ33" i="46" s="1"/>
  <c r="DN33" i="46"/>
  <c r="AY33" i="46" s="1"/>
  <c r="DM33" i="46"/>
  <c r="DL33" i="46"/>
  <c r="AW33" i="46" s="1"/>
  <c r="DK33" i="46"/>
  <c r="AV33" i="46" s="1"/>
  <c r="DJ33" i="46"/>
  <c r="DI33" i="46"/>
  <c r="DH33" i="46"/>
  <c r="DG33" i="46"/>
  <c r="AR33" i="46" s="1"/>
  <c r="DF33" i="46"/>
  <c r="AQ33" i="46" s="1"/>
  <c r="DE33" i="46"/>
  <c r="AP33" i="46" s="1"/>
  <c r="DD33" i="46"/>
  <c r="AO33" i="46" s="1"/>
  <c r="DC33" i="46"/>
  <c r="AN33" i="46" s="1"/>
  <c r="DB33" i="46"/>
  <c r="AM33" i="46" s="1"/>
  <c r="DA33" i="46"/>
  <c r="CZ33" i="46"/>
  <c r="CY33" i="46"/>
  <c r="AJ33" i="46" s="1"/>
  <c r="CX33" i="46"/>
  <c r="AI33" i="46" s="1"/>
  <c r="CW33" i="46"/>
  <c r="AH33" i="46" s="1"/>
  <c r="CV33" i="46"/>
  <c r="CU33" i="46"/>
  <c r="AF33" i="46" s="1"/>
  <c r="CT33" i="46"/>
  <c r="AE33" i="46" s="1"/>
  <c r="CS33" i="46"/>
  <c r="CR33" i="46"/>
  <c r="CQ33" i="46"/>
  <c r="CP33" i="46"/>
  <c r="AA33" i="46" s="1"/>
  <c r="CO33" i="46"/>
  <c r="Z33" i="46" s="1"/>
  <c r="CN33" i="46"/>
  <c r="CM33" i="46"/>
  <c r="X33" i="46" s="1"/>
  <c r="CL33" i="46"/>
  <c r="CK33" i="46"/>
  <c r="V33" i="46" s="1"/>
  <c r="CJ33" i="46"/>
  <c r="CI33" i="46"/>
  <c r="T33" i="46" s="1"/>
  <c r="CH33" i="46"/>
  <c r="S33" i="46" s="1"/>
  <c r="CG33" i="46"/>
  <c r="R33" i="46" s="1"/>
  <c r="CF33" i="46"/>
  <c r="CE33" i="46"/>
  <c r="P33" i="46" s="1"/>
  <c r="CD33" i="46"/>
  <c r="O33" i="46" s="1"/>
  <c r="CC33" i="46"/>
  <c r="CB33" i="46"/>
  <c r="CA33" i="46"/>
  <c r="BZ33" i="46"/>
  <c r="K33" i="46" s="1"/>
  <c r="BY33" i="46"/>
  <c r="J33" i="46" s="1"/>
  <c r="BX33" i="46"/>
  <c r="I33" i="46" s="1"/>
  <c r="BW33" i="46"/>
  <c r="H33" i="46" s="1"/>
  <c r="BV33" i="46"/>
  <c r="G33" i="46" s="1"/>
  <c r="BU33" i="46"/>
  <c r="BT33" i="46"/>
  <c r="BS33" i="46"/>
  <c r="BO33" i="46"/>
  <c r="B33" i="46"/>
  <c r="B33" i="44" s="1"/>
  <c r="A33" i="46"/>
  <c r="A31" i="27" s="1"/>
  <c r="EF32" i="46"/>
  <c r="BQ32" i="46" s="1"/>
  <c r="EE32" i="46"/>
  <c r="BP32" i="46" s="1"/>
  <c r="ED32" i="46"/>
  <c r="EC32" i="46"/>
  <c r="BN32" i="46" s="1"/>
  <c r="EB32" i="46"/>
  <c r="EA32" i="46"/>
  <c r="DZ32" i="46"/>
  <c r="BK32" i="46" s="1"/>
  <c r="DY32" i="46"/>
  <c r="DX32" i="46"/>
  <c r="BI32" i="46" s="1"/>
  <c r="DW32" i="46"/>
  <c r="DV32" i="46"/>
  <c r="DU32" i="46"/>
  <c r="DT32" i="46"/>
  <c r="DS32" i="46"/>
  <c r="DR32" i="46"/>
  <c r="BC32" i="46" s="1"/>
  <c r="DQ32" i="46"/>
  <c r="BB32" i="46" s="1"/>
  <c r="DP32" i="46"/>
  <c r="BA32" i="46" s="1"/>
  <c r="DO32" i="46"/>
  <c r="AZ32" i="46" s="1"/>
  <c r="DN32" i="46"/>
  <c r="DM32" i="46"/>
  <c r="DL32" i="46"/>
  <c r="AW32" i="46" s="1"/>
  <c r="DK32" i="46"/>
  <c r="DJ32" i="46"/>
  <c r="AU32" i="46" s="1"/>
  <c r="DI32" i="46"/>
  <c r="DH32" i="46"/>
  <c r="DG32" i="46"/>
  <c r="AR32" i="46" s="1"/>
  <c r="DF32" i="46"/>
  <c r="DE32" i="46"/>
  <c r="DD32" i="46"/>
  <c r="AO32" i="46" s="1"/>
  <c r="DC32" i="46"/>
  <c r="DB32" i="46"/>
  <c r="AM32" i="46" s="1"/>
  <c r="DA32" i="46"/>
  <c r="AL32" i="46" s="1"/>
  <c r="CZ32" i="46"/>
  <c r="AK32" i="46" s="1"/>
  <c r="CY32" i="46"/>
  <c r="AJ32" i="46" s="1"/>
  <c r="CX32" i="46"/>
  <c r="CW32" i="46"/>
  <c r="CV32" i="46"/>
  <c r="CU32" i="46"/>
  <c r="CT32" i="46"/>
  <c r="AE32" i="46" s="1"/>
  <c r="CS32" i="46"/>
  <c r="CR32" i="46"/>
  <c r="AC32" i="46" s="1"/>
  <c r="CQ32" i="46"/>
  <c r="AB32" i="46" s="1"/>
  <c r="CP32" i="46"/>
  <c r="CO32" i="46"/>
  <c r="Z32" i="46" s="1"/>
  <c r="CN32" i="46"/>
  <c r="Y32" i="46" s="1"/>
  <c r="CM32" i="46"/>
  <c r="CL32" i="46"/>
  <c r="W32" i="46" s="1"/>
  <c r="CK32" i="46"/>
  <c r="CJ32" i="46"/>
  <c r="U32" i="46" s="1"/>
  <c r="CI32" i="46"/>
  <c r="CH32" i="46"/>
  <c r="CG32" i="46"/>
  <c r="CF32" i="46"/>
  <c r="Q32" i="46" s="1"/>
  <c r="CE32" i="46"/>
  <c r="CD32" i="46"/>
  <c r="CC32" i="46"/>
  <c r="CB32" i="46"/>
  <c r="M32" i="46" s="1"/>
  <c r="CA32" i="46"/>
  <c r="L32" i="46" s="1"/>
  <c r="BZ32" i="46"/>
  <c r="BY32" i="46"/>
  <c r="BX32" i="46"/>
  <c r="I32" i="46" s="1"/>
  <c r="BW32" i="46"/>
  <c r="BV32" i="46"/>
  <c r="G32" i="46" s="1"/>
  <c r="BU32" i="46"/>
  <c r="F32" i="46" s="1"/>
  <c r="BT32" i="46"/>
  <c r="E32" i="46" s="1"/>
  <c r="BS32" i="46"/>
  <c r="D32" i="46" s="1"/>
  <c r="B32" i="46"/>
  <c r="B32" i="44" s="1"/>
  <c r="A32" i="46"/>
  <c r="C32" i="46" s="1"/>
  <c r="C32" i="44" s="1"/>
  <c r="EF31" i="46"/>
  <c r="BQ31" i="46" s="1"/>
  <c r="EE31" i="46"/>
  <c r="ED31" i="46"/>
  <c r="BO31" i="46" s="1"/>
  <c r="EC31" i="46"/>
  <c r="EB31" i="46"/>
  <c r="BM31" i="46" s="1"/>
  <c r="EA31" i="46"/>
  <c r="BL31" i="46" s="1"/>
  <c r="DZ31" i="46"/>
  <c r="DY31" i="46"/>
  <c r="BJ31" i="46" s="1"/>
  <c r="DX31" i="46"/>
  <c r="DW31" i="46"/>
  <c r="DV31" i="46"/>
  <c r="BG31" i="46" s="1"/>
  <c r="DU31" i="46"/>
  <c r="BF31" i="46" s="1"/>
  <c r="DT31" i="46"/>
  <c r="BE31" i="46" s="1"/>
  <c r="DS31" i="46"/>
  <c r="BD31" i="46" s="1"/>
  <c r="DR31" i="46"/>
  <c r="DQ31" i="46"/>
  <c r="DP31" i="46"/>
  <c r="BA31" i="46" s="1"/>
  <c r="DO31" i="46"/>
  <c r="DN31" i="46"/>
  <c r="AY31" i="46" s="1"/>
  <c r="DM31" i="46"/>
  <c r="AX31" i="46" s="1"/>
  <c r="DL31" i="46"/>
  <c r="DK31" i="46"/>
  <c r="DJ31" i="46"/>
  <c r="DI31" i="46"/>
  <c r="DH31" i="46"/>
  <c r="DG31" i="46"/>
  <c r="DF31" i="46"/>
  <c r="DE31" i="46"/>
  <c r="AP31" i="46" s="1"/>
  <c r="DD31" i="46"/>
  <c r="AO31" i="46" s="1"/>
  <c r="DC31" i="46"/>
  <c r="AN31" i="46" s="1"/>
  <c r="DB31" i="46"/>
  <c r="DA31" i="46"/>
  <c r="CZ31" i="46"/>
  <c r="AK31" i="46" s="1"/>
  <c r="CY31" i="46"/>
  <c r="CX31" i="46"/>
  <c r="AI31" i="46" s="1"/>
  <c r="CW31" i="46"/>
  <c r="AH31" i="46" s="1"/>
  <c r="CV31" i="46"/>
  <c r="AG31" i="46" s="1"/>
  <c r="CU31" i="46"/>
  <c r="AF31" i="46" s="1"/>
  <c r="CT31" i="46"/>
  <c r="AE31" i="46" s="1"/>
  <c r="CS31" i="46"/>
  <c r="AD31" i="46" s="1"/>
  <c r="CR31" i="46"/>
  <c r="AC31" i="46" s="1"/>
  <c r="CQ31" i="46"/>
  <c r="CP31" i="46"/>
  <c r="CO31" i="46"/>
  <c r="CN31" i="46"/>
  <c r="Y31" i="46" s="1"/>
  <c r="CM31" i="46"/>
  <c r="X31" i="46" s="1"/>
  <c r="CL31" i="46"/>
  <c r="CK31" i="46"/>
  <c r="CJ31" i="46"/>
  <c r="U31" i="46" s="1"/>
  <c r="CI31" i="46"/>
  <c r="CH31" i="46"/>
  <c r="S31" i="46" s="1"/>
  <c r="CG31" i="46"/>
  <c r="R31" i="46" s="1"/>
  <c r="CF31" i="46"/>
  <c r="Q31" i="46" s="1"/>
  <c r="CE31" i="46"/>
  <c r="P31" i="46" s="1"/>
  <c r="CD31" i="46"/>
  <c r="CC31" i="46"/>
  <c r="CB31" i="46"/>
  <c r="M31" i="46" s="1"/>
  <c r="CA31" i="46"/>
  <c r="BZ31" i="46"/>
  <c r="BY31" i="46"/>
  <c r="BX31" i="46"/>
  <c r="I31" i="46" s="1"/>
  <c r="BW31" i="46"/>
  <c r="H31" i="46" s="1"/>
  <c r="BV31" i="46"/>
  <c r="BU31" i="46"/>
  <c r="BT31" i="46"/>
  <c r="BS31" i="46"/>
  <c r="B31" i="46"/>
  <c r="B31" i="44" s="1"/>
  <c r="A31" i="46"/>
  <c r="A29" i="27" s="1"/>
  <c r="EF30" i="46"/>
  <c r="BQ30" i="46" s="1"/>
  <c r="EE30" i="46"/>
  <c r="ED30" i="46"/>
  <c r="EC30" i="46"/>
  <c r="EB30" i="46"/>
  <c r="EA30" i="46"/>
  <c r="BL30" i="46" s="1"/>
  <c r="DZ30" i="46"/>
  <c r="BK30" i="46" s="1"/>
  <c r="DY30" i="46"/>
  <c r="BJ30" i="46" s="1"/>
  <c r="DX30" i="46"/>
  <c r="BI30" i="46" s="1"/>
  <c r="DW30" i="46"/>
  <c r="BH30" i="46" s="1"/>
  <c r="DV30" i="46"/>
  <c r="DU30" i="46"/>
  <c r="DT30" i="46"/>
  <c r="DS30" i="46"/>
  <c r="BD30" i="46" s="1"/>
  <c r="DR30" i="46"/>
  <c r="BC30" i="46" s="1"/>
  <c r="DQ30" i="46"/>
  <c r="BB30" i="46" s="1"/>
  <c r="DP30" i="46"/>
  <c r="BA30" i="46" s="1"/>
  <c r="DO30" i="46"/>
  <c r="AZ30" i="46" s="1"/>
  <c r="DN30" i="46"/>
  <c r="DM30" i="46"/>
  <c r="DL30" i="46"/>
  <c r="AW30" i="46" s="1"/>
  <c r="DK30" i="46"/>
  <c r="AV30" i="46" s="1"/>
  <c r="DJ30" i="46"/>
  <c r="AU30" i="46" s="1"/>
  <c r="DI30" i="46"/>
  <c r="DH30" i="46"/>
  <c r="AS30" i="46" s="1"/>
  <c r="DG30" i="46"/>
  <c r="DF30" i="46"/>
  <c r="AQ30" i="46" s="1"/>
  <c r="DE30" i="46"/>
  <c r="DD30" i="46"/>
  <c r="DC30" i="46"/>
  <c r="AN30" i="46" s="1"/>
  <c r="DB30" i="46"/>
  <c r="AM30" i="46" s="1"/>
  <c r="DA30" i="46"/>
  <c r="AL30" i="46" s="1"/>
  <c r="CZ30" i="46"/>
  <c r="AK30" i="46" s="1"/>
  <c r="CY30" i="46"/>
  <c r="AJ30" i="46" s="1"/>
  <c r="CX30" i="46"/>
  <c r="CW30" i="46"/>
  <c r="AH30" i="46" s="1"/>
  <c r="CV30" i="46"/>
  <c r="AG30" i="46" s="1"/>
  <c r="CU30" i="46"/>
  <c r="AF30" i="46" s="1"/>
  <c r="CT30" i="46"/>
  <c r="AE30" i="46" s="1"/>
  <c r="CS30" i="46"/>
  <c r="AD30" i="46" s="1"/>
  <c r="CR30" i="46"/>
  <c r="AC30" i="46" s="1"/>
  <c r="CQ30" i="46"/>
  <c r="CP30" i="46"/>
  <c r="CO30" i="46"/>
  <c r="CN30" i="46"/>
  <c r="CM30" i="46"/>
  <c r="X30" i="46" s="1"/>
  <c r="CL30" i="46"/>
  <c r="W30" i="46" s="1"/>
  <c r="CK30" i="46"/>
  <c r="CJ30" i="46"/>
  <c r="U30" i="46" s="1"/>
  <c r="CI30" i="46"/>
  <c r="T30" i="46" s="1"/>
  <c r="CH30" i="46"/>
  <c r="CG30" i="46"/>
  <c r="CF30" i="46"/>
  <c r="CE30" i="46"/>
  <c r="P30" i="46" s="1"/>
  <c r="CD30" i="46"/>
  <c r="O30" i="46" s="1"/>
  <c r="CC30" i="46"/>
  <c r="N30" i="46" s="1"/>
  <c r="CB30" i="46"/>
  <c r="M30" i="46" s="1"/>
  <c r="CA30" i="46"/>
  <c r="L30" i="46" s="1"/>
  <c r="BZ30" i="46"/>
  <c r="K30" i="46" s="1"/>
  <c r="BY30" i="46"/>
  <c r="BX30" i="46"/>
  <c r="BW30" i="46"/>
  <c r="H30" i="46" s="1"/>
  <c r="BV30" i="46"/>
  <c r="G30" i="46" s="1"/>
  <c r="BU30" i="46"/>
  <c r="BT30" i="46"/>
  <c r="E30" i="46" s="1"/>
  <c r="BS30" i="46"/>
  <c r="D30" i="46" s="1"/>
  <c r="B30" i="46"/>
  <c r="B30" i="44" s="1"/>
  <c r="A30" i="46"/>
  <c r="EF29" i="46"/>
  <c r="BQ29" i="46" s="1"/>
  <c r="EE29" i="46"/>
  <c r="BP29" i="46" s="1"/>
  <c r="ED29" i="46"/>
  <c r="BO29" i="44" s="1"/>
  <c r="EC29" i="46"/>
  <c r="BN29" i="46" s="1"/>
  <c r="EB29" i="46"/>
  <c r="EA29" i="46"/>
  <c r="BL29" i="46" s="1"/>
  <c r="DZ29" i="46"/>
  <c r="DY29" i="46"/>
  <c r="DX29" i="46"/>
  <c r="DW29" i="46"/>
  <c r="BH29" i="46" s="1"/>
  <c r="DV29" i="46"/>
  <c r="BG29" i="46" s="1"/>
  <c r="DU29" i="46"/>
  <c r="DT29" i="46"/>
  <c r="DS29" i="46"/>
  <c r="BD29" i="46" s="1"/>
  <c r="DR29" i="46"/>
  <c r="BC29" i="46" s="1"/>
  <c r="DQ29" i="46"/>
  <c r="DP29" i="46"/>
  <c r="DO29" i="46"/>
  <c r="AZ29" i="46" s="1"/>
  <c r="DN29" i="46"/>
  <c r="AY29" i="46" s="1"/>
  <c r="DM29" i="46"/>
  <c r="AX29" i="46" s="1"/>
  <c r="DL29" i="46"/>
  <c r="AW29" i="46" s="1"/>
  <c r="DK29" i="46"/>
  <c r="AV29" i="46" s="1"/>
  <c r="DJ29" i="46"/>
  <c r="AU29" i="46" s="1"/>
  <c r="DI29" i="46"/>
  <c r="AT29" i="46" s="1"/>
  <c r="DH29" i="46"/>
  <c r="AS29" i="46" s="1"/>
  <c r="DG29" i="46"/>
  <c r="AR29" i="46" s="1"/>
  <c r="DF29" i="46"/>
  <c r="AQ29" i="46" s="1"/>
  <c r="DE29" i="46"/>
  <c r="AP29" i="46" s="1"/>
  <c r="DD29" i="46"/>
  <c r="DC29" i="46"/>
  <c r="AN29" i="46" s="1"/>
  <c r="DB29" i="46"/>
  <c r="DA29" i="46"/>
  <c r="AL29" i="46" s="1"/>
  <c r="CZ29" i="46"/>
  <c r="AK29" i="46" s="1"/>
  <c r="CY29" i="46"/>
  <c r="AJ29" i="46" s="1"/>
  <c r="CX29" i="46"/>
  <c r="AI29" i="46" s="1"/>
  <c r="CW29" i="46"/>
  <c r="AH29" i="46" s="1"/>
  <c r="CV29" i="46"/>
  <c r="AG29" i="46" s="1"/>
  <c r="CU29" i="46"/>
  <c r="AF29" i="46" s="1"/>
  <c r="CT29" i="46"/>
  <c r="CS29" i="46"/>
  <c r="CR29" i="46"/>
  <c r="AC29" i="46" s="1"/>
  <c r="CQ29" i="46"/>
  <c r="AB29" i="46" s="1"/>
  <c r="CP29" i="46"/>
  <c r="AA29" i="46" s="1"/>
  <c r="CO29" i="46"/>
  <c r="CN29" i="46"/>
  <c r="Y29" i="46" s="1"/>
  <c r="CM29" i="46"/>
  <c r="X29" i="46" s="1"/>
  <c r="CL29" i="46"/>
  <c r="CK29" i="46"/>
  <c r="CJ29" i="46"/>
  <c r="U29" i="46" s="1"/>
  <c r="CI29" i="46"/>
  <c r="T29" i="46" s="1"/>
  <c r="CH29" i="46"/>
  <c r="CG29" i="46"/>
  <c r="R29" i="46" s="1"/>
  <c r="CF29" i="46"/>
  <c r="CE29" i="46"/>
  <c r="CD29" i="46"/>
  <c r="CC29" i="46"/>
  <c r="CB29" i="46"/>
  <c r="CA29" i="46"/>
  <c r="L29" i="46" s="1"/>
  <c r="BZ29" i="46"/>
  <c r="K29" i="46" s="1"/>
  <c r="BY29" i="46"/>
  <c r="J29" i="46" s="1"/>
  <c r="BX29" i="46"/>
  <c r="I29" i="46" s="1"/>
  <c r="BW29" i="46"/>
  <c r="H29" i="46" s="1"/>
  <c r="BV29" i="46"/>
  <c r="G29" i="46" s="1"/>
  <c r="BU29" i="46"/>
  <c r="F29" i="46" s="1"/>
  <c r="BT29" i="46"/>
  <c r="E29" i="46" s="1"/>
  <c r="BS29" i="46"/>
  <c r="D29" i="46" s="1"/>
  <c r="B29" i="46"/>
  <c r="B29" i="44" s="1"/>
  <c r="A29" i="46"/>
  <c r="A27" i="27" s="1"/>
  <c r="EF28" i="46"/>
  <c r="BQ28" i="46" s="1"/>
  <c r="EE28" i="46"/>
  <c r="ED28" i="46"/>
  <c r="EC28" i="46"/>
  <c r="EB28" i="46"/>
  <c r="EA28" i="46"/>
  <c r="BL28" i="46" s="1"/>
  <c r="DZ28" i="46"/>
  <c r="DY28" i="46"/>
  <c r="DX28" i="46"/>
  <c r="BI28" i="46" s="1"/>
  <c r="DW28" i="46"/>
  <c r="BH28" i="46" s="1"/>
  <c r="DV28" i="46"/>
  <c r="DU28" i="46"/>
  <c r="BF28" i="46" s="1"/>
  <c r="DT28" i="46"/>
  <c r="DS28" i="46"/>
  <c r="DR28" i="46"/>
  <c r="BC28" i="46" s="1"/>
  <c r="DQ28" i="46"/>
  <c r="BB28" i="46" s="1"/>
  <c r="DP28" i="46"/>
  <c r="DO28" i="46"/>
  <c r="DN28" i="46"/>
  <c r="AY28" i="46" s="1"/>
  <c r="DM28" i="46"/>
  <c r="AX28" i="46" s="1"/>
  <c r="DL28" i="46"/>
  <c r="DK28" i="46"/>
  <c r="AV28" i="46" s="1"/>
  <c r="DJ28" i="46"/>
  <c r="DI28" i="46"/>
  <c r="DH28" i="46"/>
  <c r="AS28" i="46" s="1"/>
  <c r="DG28" i="46"/>
  <c r="DF28" i="46"/>
  <c r="DE28" i="46"/>
  <c r="AP28" i="46" s="1"/>
  <c r="DD28" i="46"/>
  <c r="DC28" i="46"/>
  <c r="AN28" i="46" s="1"/>
  <c r="DB28" i="46"/>
  <c r="DA28" i="46"/>
  <c r="AL28" i="46" s="1"/>
  <c r="CZ28" i="46"/>
  <c r="AK28" i="46" s="1"/>
  <c r="CY28" i="46"/>
  <c r="CX28" i="46"/>
  <c r="CW28" i="46"/>
  <c r="AH28" i="46" s="1"/>
  <c r="CV28" i="46"/>
  <c r="CU28" i="46"/>
  <c r="AF28" i="46" s="1"/>
  <c r="CT28" i="46"/>
  <c r="AE28" i="46" s="1"/>
  <c r="CS28" i="46"/>
  <c r="AD28" i="46" s="1"/>
  <c r="CR28" i="46"/>
  <c r="AC28" i="46" s="1"/>
  <c r="CQ28" i="46"/>
  <c r="CP28" i="46"/>
  <c r="CO28" i="46"/>
  <c r="CN28" i="46"/>
  <c r="CM28" i="46"/>
  <c r="X28" i="46" s="1"/>
  <c r="CL28" i="46"/>
  <c r="CK28" i="46"/>
  <c r="V28" i="46" s="1"/>
  <c r="CJ28" i="46"/>
  <c r="U28" i="46" s="1"/>
  <c r="CI28" i="46"/>
  <c r="T28" i="46" s="1"/>
  <c r="CH28" i="46"/>
  <c r="S28" i="46" s="1"/>
  <c r="CG28" i="46"/>
  <c r="R28" i="46" s="1"/>
  <c r="CF28" i="46"/>
  <c r="CE28" i="46"/>
  <c r="CD28" i="46"/>
  <c r="O28" i="46" s="1"/>
  <c r="CC28" i="46"/>
  <c r="N28" i="46" s="1"/>
  <c r="CB28" i="46"/>
  <c r="CA28" i="46"/>
  <c r="BZ28" i="46"/>
  <c r="K28" i="46" s="1"/>
  <c r="BY28" i="46"/>
  <c r="J28" i="46" s="1"/>
  <c r="BX28" i="46"/>
  <c r="BW28" i="46"/>
  <c r="BV28" i="46"/>
  <c r="BU28" i="46"/>
  <c r="F28" i="46" s="1"/>
  <c r="BT28" i="46"/>
  <c r="E28" i="46" s="1"/>
  <c r="BS28" i="46"/>
  <c r="B28" i="46"/>
  <c r="A28" i="46"/>
  <c r="A26" i="27" s="1"/>
  <c r="EF27" i="46"/>
  <c r="BQ27" i="46" s="1"/>
  <c r="EE27" i="46"/>
  <c r="BP27" i="46" s="1"/>
  <c r="ED27" i="46"/>
  <c r="BO27" i="46" s="1"/>
  <c r="EC27" i="46"/>
  <c r="EB27" i="46"/>
  <c r="BM27" i="46" s="1"/>
  <c r="EA27" i="46"/>
  <c r="DZ27" i="46"/>
  <c r="DY27" i="46"/>
  <c r="BJ27" i="46" s="1"/>
  <c r="DX27" i="46"/>
  <c r="BI27" i="46" s="1"/>
  <c r="DW27" i="46"/>
  <c r="BH27" i="46" s="1"/>
  <c r="DV27" i="46"/>
  <c r="BG27" i="46" s="1"/>
  <c r="DU27" i="46"/>
  <c r="BF27" i="46" s="1"/>
  <c r="DT27" i="46"/>
  <c r="BE27" i="46" s="1"/>
  <c r="DS27" i="46"/>
  <c r="BD27" i="46" s="1"/>
  <c r="DR27" i="46"/>
  <c r="DQ27" i="46"/>
  <c r="BB27" i="46" s="1"/>
  <c r="DP27" i="46"/>
  <c r="BA27" i="46" s="1"/>
  <c r="DO27" i="46"/>
  <c r="AZ27" i="46" s="1"/>
  <c r="DN27" i="46"/>
  <c r="AY27" i="46" s="1"/>
  <c r="DM27" i="46"/>
  <c r="AX27" i="46" s="1"/>
  <c r="DL27" i="46"/>
  <c r="DK27" i="46"/>
  <c r="DJ27" i="46"/>
  <c r="AU27" i="46" s="1"/>
  <c r="DI27" i="46"/>
  <c r="AT27" i="46" s="1"/>
  <c r="DH27" i="46"/>
  <c r="AS27" i="46" s="1"/>
  <c r="DG27" i="46"/>
  <c r="AR27" i="46" s="1"/>
  <c r="DF27" i="46"/>
  <c r="AQ27" i="46" s="1"/>
  <c r="DE27" i="46"/>
  <c r="DD27" i="46"/>
  <c r="AO27" i="46" s="1"/>
  <c r="DC27" i="46"/>
  <c r="DB27" i="46"/>
  <c r="DA27" i="46"/>
  <c r="CZ27" i="46"/>
  <c r="AK27" i="46" s="1"/>
  <c r="CY27" i="46"/>
  <c r="AJ27" i="46" s="1"/>
  <c r="CX27" i="46"/>
  <c r="AI27" i="46" s="1"/>
  <c r="CW27" i="46"/>
  <c r="AH27" i="46" s="1"/>
  <c r="CV27" i="46"/>
  <c r="AG27" i="46" s="1"/>
  <c r="CU27" i="46"/>
  <c r="CT27" i="46"/>
  <c r="CS27" i="46"/>
  <c r="AD27" i="46" s="1"/>
  <c r="CR27" i="46"/>
  <c r="AC27" i="46" s="1"/>
  <c r="CQ27" i="46"/>
  <c r="AB27" i="46" s="1"/>
  <c r="CP27" i="46"/>
  <c r="CO27" i="46"/>
  <c r="Z27" i="46" s="1"/>
  <c r="CN27" i="46"/>
  <c r="CM27" i="46"/>
  <c r="CL27" i="46"/>
  <c r="CK27" i="46"/>
  <c r="V27" i="46" s="1"/>
  <c r="CJ27" i="46"/>
  <c r="U27" i="46" s="1"/>
  <c r="CI27" i="46"/>
  <c r="CH27" i="46"/>
  <c r="S27" i="46" s="1"/>
  <c r="CG27" i="46"/>
  <c r="R27" i="46" s="1"/>
  <c r="CF27" i="46"/>
  <c r="Q27" i="46" s="1"/>
  <c r="CE27" i="46"/>
  <c r="P27" i="46" s="1"/>
  <c r="CD27" i="46"/>
  <c r="CC27" i="46"/>
  <c r="CB27" i="46"/>
  <c r="M27" i="46" s="1"/>
  <c r="CA27" i="46"/>
  <c r="L27" i="46" s="1"/>
  <c r="BZ27" i="46"/>
  <c r="K27" i="46" s="1"/>
  <c r="BY27" i="46"/>
  <c r="J27" i="46" s="1"/>
  <c r="BX27" i="46"/>
  <c r="I27" i="46" s="1"/>
  <c r="BW27" i="46"/>
  <c r="BV27" i="46"/>
  <c r="G27" i="46" s="1"/>
  <c r="BU27" i="46"/>
  <c r="F27" i="46" s="1"/>
  <c r="BT27" i="46"/>
  <c r="E27" i="46" s="1"/>
  <c r="BS27" i="46"/>
  <c r="D27" i="46" s="1"/>
  <c r="B27" i="46"/>
  <c r="A27" i="46"/>
  <c r="A25" i="27" s="1"/>
  <c r="EF26" i="46"/>
  <c r="BQ26" i="46" s="1"/>
  <c r="EE26" i="46"/>
  <c r="ED26" i="46"/>
  <c r="EC26" i="46"/>
  <c r="EB26" i="46"/>
  <c r="EA26" i="46"/>
  <c r="BL26" i="46" s="1"/>
  <c r="DZ26" i="46"/>
  <c r="BK26" i="46" s="1"/>
  <c r="DY26" i="46"/>
  <c r="BJ26" i="46" s="1"/>
  <c r="DX26" i="46"/>
  <c r="BI26" i="46" s="1"/>
  <c r="DW26" i="46"/>
  <c r="BH26" i="46" s="1"/>
  <c r="DV26" i="46"/>
  <c r="DU26" i="46"/>
  <c r="DT26" i="46"/>
  <c r="BE26" i="46" s="1"/>
  <c r="DS26" i="46"/>
  <c r="DR26" i="46"/>
  <c r="BC26" i="46" s="1"/>
  <c r="DQ26" i="46"/>
  <c r="BB26" i="46" s="1"/>
  <c r="DP26" i="46"/>
  <c r="BA26" i="46" s="1"/>
  <c r="DO26" i="46"/>
  <c r="AZ26" i="46" s="1"/>
  <c r="DN26" i="46"/>
  <c r="AY26" i="46" s="1"/>
  <c r="DM26" i="46"/>
  <c r="AX26" i="46" s="1"/>
  <c r="DL26" i="46"/>
  <c r="AW26" i="46" s="1"/>
  <c r="DK26" i="46"/>
  <c r="AV26" i="46" s="1"/>
  <c r="DJ26" i="46"/>
  <c r="AU26" i="46" s="1"/>
  <c r="DI26" i="46"/>
  <c r="DH26" i="46"/>
  <c r="AS26" i="46" s="1"/>
  <c r="DG26" i="46"/>
  <c r="DF26" i="46"/>
  <c r="DE26" i="46"/>
  <c r="DD26" i="46"/>
  <c r="DC26" i="46"/>
  <c r="AN26" i="46" s="1"/>
  <c r="DB26" i="46"/>
  <c r="AM26" i="46" s="1"/>
  <c r="DA26" i="46"/>
  <c r="AL26" i="46" s="1"/>
  <c r="CZ26" i="46"/>
  <c r="AK26" i="46" s="1"/>
  <c r="CY26" i="46"/>
  <c r="CX26" i="46"/>
  <c r="CW26" i="46"/>
  <c r="AH26" i="46" s="1"/>
  <c r="CV26" i="46"/>
  <c r="CU26" i="46"/>
  <c r="CT26" i="46"/>
  <c r="CS26" i="46"/>
  <c r="AD26" i="46" s="1"/>
  <c r="CR26" i="46"/>
  <c r="AC26" i="46" s="1"/>
  <c r="CQ26" i="46"/>
  <c r="AB26" i="46" s="1"/>
  <c r="CP26" i="46"/>
  <c r="AA26" i="46" s="1"/>
  <c r="CO26" i="46"/>
  <c r="CN26" i="46"/>
  <c r="CM26" i="46"/>
  <c r="X26" i="46" s="1"/>
  <c r="CL26" i="46"/>
  <c r="CK26" i="46"/>
  <c r="V26" i="46" s="1"/>
  <c r="CJ26" i="46"/>
  <c r="U26" i="46" s="1"/>
  <c r="CI26" i="46"/>
  <c r="CH26" i="46"/>
  <c r="CG26" i="46"/>
  <c r="R26" i="46" s="1"/>
  <c r="CF26" i="46"/>
  <c r="Q26" i="46" s="1"/>
  <c r="CE26" i="46"/>
  <c r="CD26" i="46"/>
  <c r="O26" i="46" s="1"/>
  <c r="CC26" i="46"/>
  <c r="N26" i="46" s="1"/>
  <c r="CB26" i="46"/>
  <c r="M26" i="46" s="1"/>
  <c r="CA26" i="46"/>
  <c r="BZ26" i="46"/>
  <c r="BY26" i="46"/>
  <c r="BX26" i="46"/>
  <c r="I26" i="46" s="1"/>
  <c r="BW26" i="46"/>
  <c r="H26" i="46" s="1"/>
  <c r="BV26" i="46"/>
  <c r="G26" i="46" s="1"/>
  <c r="BU26" i="46"/>
  <c r="BT26" i="46"/>
  <c r="E26" i="46" s="1"/>
  <c r="BS26" i="46"/>
  <c r="B26" i="46"/>
  <c r="A26" i="46"/>
  <c r="A24" i="27" s="1"/>
  <c r="EF25" i="46"/>
  <c r="BQ25" i="46" s="1"/>
  <c r="EE25" i="46"/>
  <c r="BP25" i="46" s="1"/>
  <c r="ED25" i="46"/>
  <c r="BO25" i="44" s="1"/>
  <c r="EC25" i="46"/>
  <c r="EB25" i="46"/>
  <c r="EA25" i="46"/>
  <c r="DZ25" i="46"/>
  <c r="DY25" i="46"/>
  <c r="BJ25" i="46" s="1"/>
  <c r="DX25" i="46"/>
  <c r="BI25" i="46" s="1"/>
  <c r="DW25" i="46"/>
  <c r="BH25" i="46" s="1"/>
  <c r="DV25" i="46"/>
  <c r="BG25" i="46" s="1"/>
  <c r="DU25" i="46"/>
  <c r="BF25" i="46" s="1"/>
  <c r="DT25" i="46"/>
  <c r="BE25" i="46" s="1"/>
  <c r="DS25" i="46"/>
  <c r="DR25" i="46"/>
  <c r="DQ25" i="46"/>
  <c r="BB25" i="46" s="1"/>
  <c r="DP25" i="46"/>
  <c r="BA25" i="46" s="1"/>
  <c r="DO25" i="46"/>
  <c r="AZ25" i="46" s="1"/>
  <c r="DN25" i="46"/>
  <c r="DM25" i="46"/>
  <c r="AX25" i="46" s="1"/>
  <c r="DL25" i="46"/>
  <c r="AW25" i="46" s="1"/>
  <c r="DK25" i="46"/>
  <c r="DJ25" i="46"/>
  <c r="DI25" i="46"/>
  <c r="AT25" i="46" s="1"/>
  <c r="DH25" i="46"/>
  <c r="AS25" i="46" s="1"/>
  <c r="DG25" i="46"/>
  <c r="DF25" i="46"/>
  <c r="DE25" i="46"/>
  <c r="DD25" i="46"/>
  <c r="DC25" i="46"/>
  <c r="DB25" i="46"/>
  <c r="DA25" i="46"/>
  <c r="CZ25" i="46"/>
  <c r="AK25" i="46" s="1"/>
  <c r="CY25" i="46"/>
  <c r="AJ25" i="46" s="1"/>
  <c r="CX25" i="46"/>
  <c r="AI25" i="46" s="1"/>
  <c r="CW25" i="46"/>
  <c r="CV25" i="46"/>
  <c r="AG25" i="46" s="1"/>
  <c r="CU25" i="46"/>
  <c r="CT25" i="46"/>
  <c r="CS25" i="46"/>
  <c r="AD25" i="46" s="1"/>
  <c r="CR25" i="46"/>
  <c r="AC25" i="46" s="1"/>
  <c r="CQ25" i="46"/>
  <c r="CP25" i="46"/>
  <c r="AA25" i="46" s="1"/>
  <c r="CO25" i="46"/>
  <c r="Z25" i="46" s="1"/>
  <c r="CN25" i="46"/>
  <c r="CM25" i="46"/>
  <c r="X25" i="46" s="1"/>
  <c r="CL25" i="46"/>
  <c r="CK25" i="46"/>
  <c r="V25" i="46" s="1"/>
  <c r="CJ25" i="46"/>
  <c r="U25" i="46" s="1"/>
  <c r="CI25" i="46"/>
  <c r="T25" i="46" s="1"/>
  <c r="CH25" i="46"/>
  <c r="CG25" i="46"/>
  <c r="CF25" i="46"/>
  <c r="Q25" i="46" s="1"/>
  <c r="CE25" i="46"/>
  <c r="CD25" i="46"/>
  <c r="CC25" i="46"/>
  <c r="N25" i="46" s="1"/>
  <c r="CB25" i="46"/>
  <c r="M25" i="46" s="1"/>
  <c r="CA25" i="46"/>
  <c r="L25" i="46" s="1"/>
  <c r="BZ25" i="46"/>
  <c r="K25" i="46" s="1"/>
  <c r="BY25" i="46"/>
  <c r="J25" i="46" s="1"/>
  <c r="BX25" i="46"/>
  <c r="I25" i="46" s="1"/>
  <c r="BW25" i="46"/>
  <c r="BV25" i="46"/>
  <c r="BU25" i="46"/>
  <c r="BT25" i="46"/>
  <c r="E25" i="46" s="1"/>
  <c r="BS25" i="46"/>
  <c r="D25" i="46" s="1"/>
  <c r="BO25" i="46"/>
  <c r="B25" i="46"/>
  <c r="A25" i="46"/>
  <c r="A25" i="44" s="1"/>
  <c r="EF24" i="46"/>
  <c r="EE24" i="46"/>
  <c r="BP24" i="46" s="1"/>
  <c r="ED24" i="46"/>
  <c r="BO24" i="46" s="1"/>
  <c r="EC24" i="46"/>
  <c r="EB24" i="46"/>
  <c r="BM24" i="46" s="1"/>
  <c r="EA24" i="46"/>
  <c r="BL24" i="46" s="1"/>
  <c r="DZ24" i="46"/>
  <c r="DY24" i="46"/>
  <c r="BJ24" i="46" s="1"/>
  <c r="DX24" i="46"/>
  <c r="DW24" i="46"/>
  <c r="DV24" i="46"/>
  <c r="DU24" i="46"/>
  <c r="BF24" i="46" s="1"/>
  <c r="DT24" i="46"/>
  <c r="BE24" i="46" s="1"/>
  <c r="DS24" i="46"/>
  <c r="BD24" i="46" s="1"/>
  <c r="DR24" i="46"/>
  <c r="BC24" i="46" s="1"/>
  <c r="DQ24" i="46"/>
  <c r="BB24" i="46" s="1"/>
  <c r="DP24" i="46"/>
  <c r="DO24" i="46"/>
  <c r="DN24" i="46"/>
  <c r="AY24" i="46" s="1"/>
  <c r="DM24" i="46"/>
  <c r="AX24" i="46" s="1"/>
  <c r="DL24" i="46"/>
  <c r="AW24" i="46" s="1"/>
  <c r="DK24" i="46"/>
  <c r="AV24" i="46" s="1"/>
  <c r="DJ24" i="46"/>
  <c r="AU24" i="46" s="1"/>
  <c r="DI24" i="46"/>
  <c r="AT24" i="46" s="1"/>
  <c r="DH24" i="46"/>
  <c r="DG24" i="46"/>
  <c r="AR24" i="46" s="1"/>
  <c r="DF24" i="46"/>
  <c r="DE24" i="46"/>
  <c r="DD24" i="46"/>
  <c r="DC24" i="46"/>
  <c r="AN24" i="46" s="1"/>
  <c r="DB24" i="46"/>
  <c r="AM24" i="46" s="1"/>
  <c r="DA24" i="46"/>
  <c r="CZ24" i="46"/>
  <c r="CY24" i="46"/>
  <c r="CX24" i="46"/>
  <c r="CW24" i="46"/>
  <c r="AH24" i="46" s="1"/>
  <c r="CV24" i="46"/>
  <c r="CU24" i="46"/>
  <c r="AF24" i="46" s="1"/>
  <c r="CT24" i="46"/>
  <c r="AE24" i="46" s="1"/>
  <c r="CS24" i="46"/>
  <c r="AD24" i="46" s="1"/>
  <c r="CR24" i="46"/>
  <c r="CQ24" i="46"/>
  <c r="CP24" i="46"/>
  <c r="AA24" i="46" s="1"/>
  <c r="CO24" i="46"/>
  <c r="Z24" i="46" s="1"/>
  <c r="CN24" i="46"/>
  <c r="Y24" i="46" s="1"/>
  <c r="CM24" i="46"/>
  <c r="X24" i="46" s="1"/>
  <c r="CL24" i="46"/>
  <c r="CK24" i="46"/>
  <c r="V24" i="46" s="1"/>
  <c r="CJ24" i="46"/>
  <c r="U24" i="46" s="1"/>
  <c r="CI24" i="46"/>
  <c r="T24" i="46" s="1"/>
  <c r="CH24" i="46"/>
  <c r="S24" i="46" s="1"/>
  <c r="CG24" i="46"/>
  <c r="CF24" i="46"/>
  <c r="CE24" i="46"/>
  <c r="P24" i="46" s="1"/>
  <c r="CD24" i="46"/>
  <c r="O24" i="46" s="1"/>
  <c r="CC24" i="46"/>
  <c r="N24" i="46" s="1"/>
  <c r="CB24" i="46"/>
  <c r="CA24" i="46"/>
  <c r="BZ24" i="46"/>
  <c r="K24" i="46" s="1"/>
  <c r="BY24" i="46"/>
  <c r="BX24" i="46"/>
  <c r="I24" i="46" s="1"/>
  <c r="BW24" i="46"/>
  <c r="H24" i="46" s="1"/>
  <c r="BV24" i="46"/>
  <c r="G24" i="46" s="1"/>
  <c r="BU24" i="46"/>
  <c r="F24" i="46" s="1"/>
  <c r="BT24" i="46"/>
  <c r="BS24" i="46"/>
  <c r="B24" i="46"/>
  <c r="A24" i="46"/>
  <c r="A24" i="44" s="1"/>
  <c r="EF23" i="46"/>
  <c r="EE23" i="46"/>
  <c r="ED23" i="46"/>
  <c r="EC23" i="46"/>
  <c r="BN23" i="46" s="1"/>
  <c r="EB23" i="46"/>
  <c r="EA23" i="46"/>
  <c r="BL23" i="46" s="1"/>
  <c r="DZ23" i="46"/>
  <c r="BK23" i="46" s="1"/>
  <c r="DY23" i="46"/>
  <c r="BJ23" i="46" s="1"/>
  <c r="DX23" i="46"/>
  <c r="BI23" i="46" s="1"/>
  <c r="DW23" i="46"/>
  <c r="BH23" i="46" s="1"/>
  <c r="DV23" i="46"/>
  <c r="BG23" i="46" s="1"/>
  <c r="DU23" i="46"/>
  <c r="BF23" i="46" s="1"/>
  <c r="DT23" i="46"/>
  <c r="DS23" i="46"/>
  <c r="DR23" i="46"/>
  <c r="BC23" i="46" s="1"/>
  <c r="DQ23" i="46"/>
  <c r="BB23" i="46" s="1"/>
  <c r="DP23" i="46"/>
  <c r="BA23" i="46" s="1"/>
  <c r="DO23" i="46"/>
  <c r="AZ23" i="46" s="1"/>
  <c r="DN23" i="46"/>
  <c r="AY23" i="46" s="1"/>
  <c r="DM23" i="46"/>
  <c r="DL23" i="46"/>
  <c r="DK23" i="46"/>
  <c r="DJ23" i="46"/>
  <c r="AU23" i="46" s="1"/>
  <c r="DI23" i="46"/>
  <c r="AT23" i="46" s="1"/>
  <c r="DH23" i="46"/>
  <c r="DG23" i="46"/>
  <c r="DF23" i="46"/>
  <c r="DE23" i="46"/>
  <c r="AP23" i="46" s="1"/>
  <c r="DD23" i="46"/>
  <c r="DC23" i="46"/>
  <c r="DB23" i="46"/>
  <c r="AM23" i="46" s="1"/>
  <c r="DA23" i="46"/>
  <c r="AL23" i="46" s="1"/>
  <c r="CZ23" i="46"/>
  <c r="AK23" i="46" s="1"/>
  <c r="CY23" i="46"/>
  <c r="AJ23" i="46" s="1"/>
  <c r="CX23" i="46"/>
  <c r="AI23" i="46" s="1"/>
  <c r="CW23" i="46"/>
  <c r="CV23" i="46"/>
  <c r="AG23" i="46" s="1"/>
  <c r="CU23" i="46"/>
  <c r="CT23" i="46"/>
  <c r="CS23" i="46"/>
  <c r="AD23" i="46" s="1"/>
  <c r="CR23" i="46"/>
  <c r="AC23" i="46" s="1"/>
  <c r="CQ23" i="46"/>
  <c r="CP23" i="46"/>
  <c r="CO23" i="46"/>
  <c r="Z23" i="46" s="1"/>
  <c r="CN23" i="46"/>
  <c r="Y23" i="46" s="1"/>
  <c r="CM23" i="46"/>
  <c r="X23" i="46" s="1"/>
  <c r="CL23" i="46"/>
  <c r="W23" i="46" s="1"/>
  <c r="CK23" i="46"/>
  <c r="V23" i="46" s="1"/>
  <c r="CJ23" i="46"/>
  <c r="CI23" i="46"/>
  <c r="T23" i="46" s="1"/>
  <c r="CH23" i="46"/>
  <c r="S23" i="46" s="1"/>
  <c r="CG23" i="46"/>
  <c r="R23" i="46" s="1"/>
  <c r="CF23" i="46"/>
  <c r="CE23" i="46"/>
  <c r="P23" i="46" s="1"/>
  <c r="CD23" i="46"/>
  <c r="O23" i="46" s="1"/>
  <c r="CC23" i="46"/>
  <c r="N23" i="46" s="1"/>
  <c r="CB23" i="46"/>
  <c r="M23" i="46" s="1"/>
  <c r="CA23" i="46"/>
  <c r="L23" i="46" s="1"/>
  <c r="BZ23" i="46"/>
  <c r="K23" i="46" s="1"/>
  <c r="BY23" i="46"/>
  <c r="BX23" i="46"/>
  <c r="BW23" i="46"/>
  <c r="BV23" i="46"/>
  <c r="G23" i="46" s="1"/>
  <c r="BU23" i="46"/>
  <c r="F23" i="46" s="1"/>
  <c r="BT23" i="46"/>
  <c r="E23" i="46" s="1"/>
  <c r="BS23" i="46"/>
  <c r="D23" i="46" s="1"/>
  <c r="B23" i="46"/>
  <c r="A23" i="46"/>
  <c r="A21" i="27" s="1"/>
  <c r="EF22" i="46"/>
  <c r="EE22" i="46"/>
  <c r="ED22" i="46"/>
  <c r="BO22" i="46" s="1"/>
  <c r="EC22" i="46"/>
  <c r="BN22" i="46" s="1"/>
  <c r="EB22" i="46"/>
  <c r="EA22" i="46"/>
  <c r="DZ22" i="46"/>
  <c r="DY22" i="46"/>
  <c r="BJ22" i="46" s="1"/>
  <c r="DX22" i="46"/>
  <c r="BI22" i="46" s="1"/>
  <c r="DW22" i="46"/>
  <c r="BH22" i="46" s="1"/>
  <c r="DV22" i="46"/>
  <c r="BG22" i="46" s="1"/>
  <c r="DU22" i="46"/>
  <c r="BF22" i="46" s="1"/>
  <c r="DT22" i="46"/>
  <c r="BE22" i="46" s="1"/>
  <c r="DS22" i="46"/>
  <c r="DR22" i="46"/>
  <c r="BC22" i="46" s="1"/>
  <c r="DQ22" i="46"/>
  <c r="DP22" i="46"/>
  <c r="DO22" i="46"/>
  <c r="DN22" i="46"/>
  <c r="AY22" i="46" s="1"/>
  <c r="DM22" i="46"/>
  <c r="AX22" i="46" s="1"/>
  <c r="DL22" i="46"/>
  <c r="AW22" i="46" s="1"/>
  <c r="DK22" i="46"/>
  <c r="AV22" i="46" s="1"/>
  <c r="DJ22" i="46"/>
  <c r="AU22" i="46" s="1"/>
  <c r="DI22" i="46"/>
  <c r="AT22" i="46" s="1"/>
  <c r="DH22" i="46"/>
  <c r="DG22" i="46"/>
  <c r="DF22" i="46"/>
  <c r="DE22" i="46"/>
  <c r="AP22" i="46" s="1"/>
  <c r="DD22" i="46"/>
  <c r="AO22" i="46" s="1"/>
  <c r="DC22" i="46"/>
  <c r="AN22" i="46" s="1"/>
  <c r="DB22" i="46"/>
  <c r="DA22" i="46"/>
  <c r="AL22" i="46" s="1"/>
  <c r="CZ22" i="46"/>
  <c r="CY22" i="46"/>
  <c r="CX22" i="46"/>
  <c r="AI22" i="46" s="1"/>
  <c r="CW22" i="46"/>
  <c r="AH22" i="46" s="1"/>
  <c r="CV22" i="46"/>
  <c r="AG22" i="46" s="1"/>
  <c r="CU22" i="46"/>
  <c r="AF22" i="46" s="1"/>
  <c r="CT22" i="46"/>
  <c r="AE22" i="46" s="1"/>
  <c r="CS22" i="46"/>
  <c r="CR22" i="46"/>
  <c r="CQ22" i="46"/>
  <c r="CP22" i="46"/>
  <c r="CO22" i="46"/>
  <c r="Z22" i="46" s="1"/>
  <c r="CN22" i="46"/>
  <c r="CM22" i="46"/>
  <c r="CL22" i="46"/>
  <c r="CK22" i="46"/>
  <c r="V22" i="46" s="1"/>
  <c r="CJ22" i="46"/>
  <c r="CI22" i="46"/>
  <c r="T22" i="46" s="1"/>
  <c r="CH22" i="46"/>
  <c r="S22" i="46" s="1"/>
  <c r="CG22" i="46"/>
  <c r="R22" i="46" s="1"/>
  <c r="CF22" i="46"/>
  <c r="Q22" i="46" s="1"/>
  <c r="CE22" i="46"/>
  <c r="P22" i="46" s="1"/>
  <c r="CD22" i="46"/>
  <c r="O22" i="46" s="1"/>
  <c r="CC22" i="46"/>
  <c r="CB22" i="46"/>
  <c r="CA22" i="46"/>
  <c r="BZ22" i="46"/>
  <c r="K22" i="46" s="1"/>
  <c r="BY22" i="46"/>
  <c r="J22" i="46" s="1"/>
  <c r="BX22" i="46"/>
  <c r="BW22" i="46"/>
  <c r="H22" i="46" s="1"/>
  <c r="BV22" i="46"/>
  <c r="G22" i="46" s="1"/>
  <c r="BU22" i="46"/>
  <c r="F22" i="46" s="1"/>
  <c r="BT22" i="46"/>
  <c r="BS22" i="46"/>
  <c r="B22" i="46"/>
  <c r="A22" i="46"/>
  <c r="C22" i="46" s="1"/>
  <c r="C22" i="44" s="1"/>
  <c r="EF21" i="46"/>
  <c r="BQ21" i="46" s="1"/>
  <c r="EE21" i="46"/>
  <c r="BP21" i="46" s="1"/>
  <c r="ED21" i="46"/>
  <c r="BO21" i="44" s="1"/>
  <c r="EC21" i="46"/>
  <c r="EB21" i="46"/>
  <c r="EA21" i="46"/>
  <c r="DZ21" i="46"/>
  <c r="DY21" i="46"/>
  <c r="BJ21" i="46" s="1"/>
  <c r="DX21" i="46"/>
  <c r="DW21" i="46"/>
  <c r="DV21" i="46"/>
  <c r="DU21" i="46"/>
  <c r="BF21" i="46" s="1"/>
  <c r="DT21" i="46"/>
  <c r="BE21" i="46" s="1"/>
  <c r="DS21" i="46"/>
  <c r="DR21" i="46"/>
  <c r="BC21" i="46" s="1"/>
  <c r="DQ21" i="46"/>
  <c r="BB21" i="46" s="1"/>
  <c r="DP21" i="46"/>
  <c r="BA21" i="46" s="1"/>
  <c r="DO21" i="46"/>
  <c r="DN21" i="46"/>
  <c r="AY21" i="46" s="1"/>
  <c r="DM21" i="46"/>
  <c r="AX21" i="46" s="1"/>
  <c r="DL21" i="46"/>
  <c r="AW21" i="46" s="1"/>
  <c r="DK21" i="46"/>
  <c r="AV21" i="46" s="1"/>
  <c r="DJ21" i="46"/>
  <c r="DI21" i="46"/>
  <c r="AT21" i="46" s="1"/>
  <c r="DH21" i="46"/>
  <c r="DG21" i="46"/>
  <c r="DF21" i="46"/>
  <c r="AQ21" i="46" s="1"/>
  <c r="DE21" i="46"/>
  <c r="DD21" i="46"/>
  <c r="DC21" i="46"/>
  <c r="AN21" i="46" s="1"/>
  <c r="DB21" i="46"/>
  <c r="DA21" i="46"/>
  <c r="AL21" i="46" s="1"/>
  <c r="CZ21" i="46"/>
  <c r="CY21" i="46"/>
  <c r="CX21" i="46"/>
  <c r="AI21" i="46" s="1"/>
  <c r="CW21" i="46"/>
  <c r="AH21" i="46" s="1"/>
  <c r="CV21" i="46"/>
  <c r="CU21" i="46"/>
  <c r="CT21" i="46"/>
  <c r="AE21" i="46" s="1"/>
  <c r="CS21" i="46"/>
  <c r="AD21" i="46" s="1"/>
  <c r="CR21" i="46"/>
  <c r="CQ21" i="46"/>
  <c r="AB21" i="46" s="1"/>
  <c r="CP21" i="46"/>
  <c r="CO21" i="46"/>
  <c r="Z21" i="46" s="1"/>
  <c r="CN21" i="46"/>
  <c r="CM21" i="46"/>
  <c r="CL21" i="46"/>
  <c r="W21" i="46" s="1"/>
  <c r="CK21" i="46"/>
  <c r="V21" i="46" s="1"/>
  <c r="CJ21" i="46"/>
  <c r="U21" i="46" s="1"/>
  <c r="CI21" i="46"/>
  <c r="T21" i="46" s="1"/>
  <c r="CH21" i="46"/>
  <c r="S21" i="46" s="1"/>
  <c r="CG21" i="46"/>
  <c r="R21" i="46" s="1"/>
  <c r="CF21" i="46"/>
  <c r="Q21" i="46" s="1"/>
  <c r="CE21" i="46"/>
  <c r="CD21" i="46"/>
  <c r="O21" i="46" s="1"/>
  <c r="CC21" i="46"/>
  <c r="N21" i="46" s="1"/>
  <c r="CB21" i="46"/>
  <c r="M21" i="46" s="1"/>
  <c r="CA21" i="46"/>
  <c r="L21" i="46" s="1"/>
  <c r="BZ21" i="46"/>
  <c r="K21" i="46" s="1"/>
  <c r="BY21" i="46"/>
  <c r="J21" i="46" s="1"/>
  <c r="BX21" i="46"/>
  <c r="I21" i="46" s="1"/>
  <c r="BW21" i="46"/>
  <c r="H21" i="46" s="1"/>
  <c r="BV21" i="46"/>
  <c r="G21" i="46" s="1"/>
  <c r="BU21" i="46"/>
  <c r="F21" i="46" s="1"/>
  <c r="BT21" i="46"/>
  <c r="E21" i="46" s="1"/>
  <c r="BS21" i="46"/>
  <c r="BO21" i="46"/>
  <c r="B21" i="46"/>
  <c r="A21" i="46"/>
  <c r="EF20" i="46"/>
  <c r="EE20" i="46"/>
  <c r="BP20" i="46" s="1"/>
  <c r="ED20" i="46"/>
  <c r="BO20" i="46" s="1"/>
  <c r="EC20" i="46"/>
  <c r="EB20" i="46"/>
  <c r="BM20" i="46" s="1"/>
  <c r="EA20" i="46"/>
  <c r="BL20" i="46" s="1"/>
  <c r="DZ20" i="46"/>
  <c r="BK20" i="46" s="1"/>
  <c r="DY20" i="46"/>
  <c r="DX20" i="46"/>
  <c r="BI20" i="46" s="1"/>
  <c r="DW20" i="46"/>
  <c r="BH20" i="46" s="1"/>
  <c r="DV20" i="46"/>
  <c r="BG20" i="46" s="1"/>
  <c r="DU20" i="46"/>
  <c r="BF20" i="46" s="1"/>
  <c r="DT20" i="46"/>
  <c r="DS20" i="46"/>
  <c r="BD20" i="46" s="1"/>
  <c r="DR20" i="46"/>
  <c r="BC20" i="46" s="1"/>
  <c r="DQ20" i="46"/>
  <c r="BB20" i="46" s="1"/>
  <c r="DP20" i="46"/>
  <c r="DO20" i="46"/>
  <c r="DN20" i="46"/>
  <c r="AY20" i="46" s="1"/>
  <c r="DM20" i="46"/>
  <c r="AX20" i="46" s="1"/>
  <c r="DL20" i="46"/>
  <c r="AW20" i="46" s="1"/>
  <c r="DK20" i="46"/>
  <c r="AV20" i="46" s="1"/>
  <c r="DJ20" i="46"/>
  <c r="AU20" i="46" s="1"/>
  <c r="DI20" i="46"/>
  <c r="DH20" i="46"/>
  <c r="DG20" i="46"/>
  <c r="AR20" i="46" s="1"/>
  <c r="DF20" i="46"/>
  <c r="AQ20" i="46" s="1"/>
  <c r="DE20" i="46"/>
  <c r="AP20" i="46" s="1"/>
  <c r="DD20" i="46"/>
  <c r="DC20" i="46"/>
  <c r="AN20" i="46" s="1"/>
  <c r="DB20" i="46"/>
  <c r="DA20" i="46"/>
  <c r="CZ20" i="46"/>
  <c r="CY20" i="46"/>
  <c r="CX20" i="46"/>
  <c r="AI20" i="46" s="1"/>
  <c r="CW20" i="46"/>
  <c r="AH20" i="46" s="1"/>
  <c r="CV20" i="46"/>
  <c r="AG20" i="46" s="1"/>
  <c r="CU20" i="46"/>
  <c r="AF20" i="46" s="1"/>
  <c r="CT20" i="46"/>
  <c r="AE20" i="46" s="1"/>
  <c r="CS20" i="46"/>
  <c r="AD20" i="46" s="1"/>
  <c r="CR20" i="46"/>
  <c r="CQ20" i="46"/>
  <c r="AB20" i="46" s="1"/>
  <c r="CP20" i="46"/>
  <c r="AA20" i="46" s="1"/>
  <c r="CO20" i="46"/>
  <c r="CN20" i="46"/>
  <c r="Y20" i="46" s="1"/>
  <c r="CM20" i="46"/>
  <c r="X20" i="46" s="1"/>
  <c r="CL20" i="46"/>
  <c r="W20" i="46" s="1"/>
  <c r="CK20" i="46"/>
  <c r="V20" i="46" s="1"/>
  <c r="CJ20" i="46"/>
  <c r="U20" i="46" s="1"/>
  <c r="CI20" i="46"/>
  <c r="T20" i="46" s="1"/>
  <c r="CH20" i="46"/>
  <c r="S20" i="46" s="1"/>
  <c r="CG20" i="46"/>
  <c r="R20" i="46" s="1"/>
  <c r="CF20" i="46"/>
  <c r="CE20" i="46"/>
  <c r="P20" i="46" s="1"/>
  <c r="CD20" i="46"/>
  <c r="O20" i="46" s="1"/>
  <c r="CC20" i="46"/>
  <c r="N20" i="46" s="1"/>
  <c r="CB20" i="46"/>
  <c r="M20" i="46" s="1"/>
  <c r="CA20" i="46"/>
  <c r="BZ20" i="46"/>
  <c r="K20" i="46" s="1"/>
  <c r="BY20" i="46"/>
  <c r="BX20" i="46"/>
  <c r="I20" i="46" s="1"/>
  <c r="BW20" i="46"/>
  <c r="H20" i="46" s="1"/>
  <c r="BV20" i="46"/>
  <c r="BU20" i="46"/>
  <c r="BT20" i="46"/>
  <c r="BS20" i="46"/>
  <c r="D20" i="46" s="1"/>
  <c r="B20" i="46"/>
  <c r="A20" i="46"/>
  <c r="EF19" i="46"/>
  <c r="BQ19" i="46" s="1"/>
  <c r="EE19" i="46"/>
  <c r="BP19" i="46" s="1"/>
  <c r="ED19" i="46"/>
  <c r="BO19" i="46" s="1"/>
  <c r="EC19" i="46"/>
  <c r="EB19" i="46"/>
  <c r="EA19" i="46"/>
  <c r="DZ19" i="46"/>
  <c r="DY19" i="46"/>
  <c r="DX19" i="46"/>
  <c r="DW19" i="46"/>
  <c r="BH19" i="46" s="1"/>
  <c r="DV19" i="46"/>
  <c r="BG19" i="46" s="1"/>
  <c r="DU19" i="46"/>
  <c r="BF19" i="46" s="1"/>
  <c r="DT19" i="46"/>
  <c r="DS19" i="46"/>
  <c r="BD19" i="46" s="1"/>
  <c r="DR19" i="46"/>
  <c r="DQ19" i="46"/>
  <c r="BB19" i="46" s="1"/>
  <c r="DP19" i="46"/>
  <c r="DO19" i="46"/>
  <c r="AZ19" i="46" s="1"/>
  <c r="DN19" i="46"/>
  <c r="DM19" i="46"/>
  <c r="AX19" i="46" s="1"/>
  <c r="DL19" i="46"/>
  <c r="AW19" i="46" s="1"/>
  <c r="DK19" i="46"/>
  <c r="DJ19" i="46"/>
  <c r="DI19" i="46"/>
  <c r="AT19" i="46" s="1"/>
  <c r="DH19" i="46"/>
  <c r="AS19" i="46" s="1"/>
  <c r="DG19" i="46"/>
  <c r="AR19" i="46" s="1"/>
  <c r="DF19" i="46"/>
  <c r="AQ19" i="44" s="1"/>
  <c r="DE19" i="46"/>
  <c r="DD19" i="46"/>
  <c r="DC19" i="46"/>
  <c r="AN19" i="46" s="1"/>
  <c r="DB19" i="46"/>
  <c r="DA19" i="46"/>
  <c r="CZ19" i="46"/>
  <c r="AK19" i="46" s="1"/>
  <c r="CY19" i="46"/>
  <c r="AJ19" i="46" s="1"/>
  <c r="CX19" i="46"/>
  <c r="CW19" i="46"/>
  <c r="CV19" i="46"/>
  <c r="CU19" i="46"/>
  <c r="AF19" i="46" s="1"/>
  <c r="CT19" i="46"/>
  <c r="CS19" i="46"/>
  <c r="CR19" i="46"/>
  <c r="CQ19" i="46"/>
  <c r="AB19" i="46" s="1"/>
  <c r="CP19" i="46"/>
  <c r="AA19" i="46" s="1"/>
  <c r="CO19" i="46"/>
  <c r="CN19" i="46"/>
  <c r="CM19" i="46"/>
  <c r="X19" i="46" s="1"/>
  <c r="CL19" i="46"/>
  <c r="CK19" i="46"/>
  <c r="V19" i="46" s="1"/>
  <c r="CJ19" i="46"/>
  <c r="CI19" i="46"/>
  <c r="T19" i="46" s="1"/>
  <c r="CH19" i="46"/>
  <c r="CG19" i="46"/>
  <c r="R19" i="46" s="1"/>
  <c r="CF19" i="46"/>
  <c r="CE19" i="46"/>
  <c r="P19" i="46" s="1"/>
  <c r="CD19" i="46"/>
  <c r="CC19" i="46"/>
  <c r="N19" i="46" s="1"/>
  <c r="CB19" i="46"/>
  <c r="M19" i="46" s="1"/>
  <c r="CA19" i="46"/>
  <c r="L19" i="46" s="1"/>
  <c r="BZ19" i="46"/>
  <c r="K19" i="46" s="1"/>
  <c r="BY19" i="46"/>
  <c r="BX19" i="46"/>
  <c r="I19" i="46" s="1"/>
  <c r="BW19" i="46"/>
  <c r="BV19" i="46"/>
  <c r="G19" i="46" s="1"/>
  <c r="BU19" i="46"/>
  <c r="BT19" i="46"/>
  <c r="BS19" i="46"/>
  <c r="D19" i="46" s="1"/>
  <c r="AQ19" i="46"/>
  <c r="B19" i="46"/>
  <c r="A19" i="46"/>
  <c r="A19" i="44" s="1"/>
  <c r="EF18" i="46"/>
  <c r="BQ18" i="46" s="1"/>
  <c r="EE18" i="46"/>
  <c r="ED18" i="46"/>
  <c r="BO18" i="46" s="1"/>
  <c r="EC18" i="46"/>
  <c r="BN18" i="46" s="1"/>
  <c r="EB18" i="46"/>
  <c r="BM18" i="46" s="1"/>
  <c r="EA18" i="46"/>
  <c r="DZ18" i="46"/>
  <c r="DY18" i="46"/>
  <c r="DX18" i="46"/>
  <c r="BI18" i="46" s="1"/>
  <c r="DW18" i="46"/>
  <c r="DV18" i="46"/>
  <c r="BG18" i="46" s="1"/>
  <c r="DU18" i="46"/>
  <c r="DT18" i="46"/>
  <c r="BE18" i="46" s="1"/>
  <c r="DS18" i="46"/>
  <c r="BD18" i="46" s="1"/>
  <c r="DR18" i="46"/>
  <c r="BC18" i="46" s="1"/>
  <c r="DQ18" i="46"/>
  <c r="DP18" i="46"/>
  <c r="BA18" i="46" s="1"/>
  <c r="DO18" i="46"/>
  <c r="DN18" i="46"/>
  <c r="AY18" i="46" s="1"/>
  <c r="DM18" i="46"/>
  <c r="DL18" i="46"/>
  <c r="DK18" i="46"/>
  <c r="DJ18" i="46"/>
  <c r="AU18" i="46" s="1"/>
  <c r="DI18" i="46"/>
  <c r="AT18" i="46" s="1"/>
  <c r="DH18" i="46"/>
  <c r="AS18" i="46" s="1"/>
  <c r="DG18" i="46"/>
  <c r="DF18" i="46"/>
  <c r="AQ18" i="46" s="1"/>
  <c r="DE18" i="46"/>
  <c r="AP18" i="46" s="1"/>
  <c r="DD18" i="46"/>
  <c r="AO18" i="46" s="1"/>
  <c r="DC18" i="46"/>
  <c r="DB18" i="46"/>
  <c r="DA18" i="46"/>
  <c r="CZ18" i="46"/>
  <c r="AK18" i="46" s="1"/>
  <c r="CY18" i="46"/>
  <c r="CX18" i="46"/>
  <c r="AI18" i="46" s="1"/>
  <c r="CW18" i="46"/>
  <c r="AH18" i="46" s="1"/>
  <c r="CV18" i="46"/>
  <c r="AG18" i="46" s="1"/>
  <c r="CU18" i="46"/>
  <c r="AF18" i="46" s="1"/>
  <c r="CT18" i="46"/>
  <c r="CS18" i="46"/>
  <c r="CR18" i="46"/>
  <c r="AC18" i="46" s="1"/>
  <c r="CQ18" i="46"/>
  <c r="CP18" i="46"/>
  <c r="AA18" i="46" s="1"/>
  <c r="CO18" i="46"/>
  <c r="CN18" i="46"/>
  <c r="CM18" i="46"/>
  <c r="X18" i="46" s="1"/>
  <c r="CL18" i="46"/>
  <c r="CK18" i="46"/>
  <c r="CJ18" i="46"/>
  <c r="U18" i="46" s="1"/>
  <c r="CI18" i="46"/>
  <c r="CH18" i="46"/>
  <c r="CG18" i="46"/>
  <c r="R18" i="46" s="1"/>
  <c r="CF18" i="46"/>
  <c r="Q18" i="46" s="1"/>
  <c r="CE18" i="46"/>
  <c r="P18" i="46" s="1"/>
  <c r="CD18" i="46"/>
  <c r="O18" i="46" s="1"/>
  <c r="CC18" i="46"/>
  <c r="N18" i="46" s="1"/>
  <c r="CB18" i="46"/>
  <c r="CA18" i="46"/>
  <c r="BZ18" i="46"/>
  <c r="K18" i="46" s="1"/>
  <c r="BY18" i="46"/>
  <c r="J18" i="46" s="1"/>
  <c r="BX18" i="46"/>
  <c r="I18" i="46" s="1"/>
  <c r="BW18" i="46"/>
  <c r="H18" i="46" s="1"/>
  <c r="BV18" i="46"/>
  <c r="BU18" i="46"/>
  <c r="F18" i="46" s="1"/>
  <c r="BT18" i="46"/>
  <c r="E18" i="46" s="1"/>
  <c r="BS18" i="46"/>
  <c r="B18" i="46"/>
  <c r="A18" i="46"/>
  <c r="A18" i="44" s="1"/>
  <c r="EF17" i="46"/>
  <c r="BQ17" i="46" s="1"/>
  <c r="EE17" i="46"/>
  <c r="ED17" i="46"/>
  <c r="EC17" i="46"/>
  <c r="EB17" i="46"/>
  <c r="BM17" i="46" s="1"/>
  <c r="EA17" i="46"/>
  <c r="DZ17" i="46"/>
  <c r="BK17" i="46" s="1"/>
  <c r="DY17" i="46"/>
  <c r="BJ17" i="46" s="1"/>
  <c r="DX17" i="46"/>
  <c r="BI17" i="46" s="1"/>
  <c r="DW17" i="46"/>
  <c r="DV17" i="46"/>
  <c r="BG17" i="46" s="1"/>
  <c r="DU17" i="46"/>
  <c r="BF17" i="46" s="1"/>
  <c r="DT17" i="46"/>
  <c r="BE17" i="46" s="1"/>
  <c r="DS17" i="46"/>
  <c r="BD17" i="46" s="1"/>
  <c r="DR17" i="46"/>
  <c r="BC17" i="46" s="1"/>
  <c r="DQ17" i="46"/>
  <c r="BB17" i="44" s="1"/>
  <c r="DP17" i="46"/>
  <c r="BA17" i="46" s="1"/>
  <c r="DO17" i="46"/>
  <c r="AZ17" i="46" s="1"/>
  <c r="DN17" i="46"/>
  <c r="AY17" i="44" s="1"/>
  <c r="DM17" i="46"/>
  <c r="AX17" i="46" s="1"/>
  <c r="DL17" i="46"/>
  <c r="DK17" i="46"/>
  <c r="DJ17" i="46"/>
  <c r="DI17" i="46"/>
  <c r="AT17" i="46" s="1"/>
  <c r="DH17" i="46"/>
  <c r="AS17" i="46" s="1"/>
  <c r="DG17" i="46"/>
  <c r="DF17" i="46"/>
  <c r="AQ17" i="46" s="1"/>
  <c r="DE17" i="46"/>
  <c r="AP17" i="46" s="1"/>
  <c r="DD17" i="46"/>
  <c r="DC17" i="46"/>
  <c r="DB17" i="46"/>
  <c r="AM17" i="46" s="1"/>
  <c r="DA17" i="46"/>
  <c r="AL17" i="46" s="1"/>
  <c r="CZ17" i="46"/>
  <c r="AK17" i="46" s="1"/>
  <c r="CY17" i="46"/>
  <c r="AJ17" i="46" s="1"/>
  <c r="CX17" i="46"/>
  <c r="CW17" i="46"/>
  <c r="AH17" i="46" s="1"/>
  <c r="CV17" i="46"/>
  <c r="AG17" i="46" s="1"/>
  <c r="CU17" i="46"/>
  <c r="AF17" i="46" s="1"/>
  <c r="CT17" i="46"/>
  <c r="AE17" i="46" s="1"/>
  <c r="CS17" i="46"/>
  <c r="AD17" i="46" s="1"/>
  <c r="CR17" i="46"/>
  <c r="CQ17" i="46"/>
  <c r="AB17" i="46" s="1"/>
  <c r="CP17" i="46"/>
  <c r="AA17" i="46" s="1"/>
  <c r="CO17" i="46"/>
  <c r="Z17" i="46" s="1"/>
  <c r="CN17" i="46"/>
  <c r="CM17" i="46"/>
  <c r="X17" i="46" s="1"/>
  <c r="CL17" i="46"/>
  <c r="W17" i="46" s="1"/>
  <c r="CK17" i="46"/>
  <c r="V17" i="46" s="1"/>
  <c r="CJ17" i="46"/>
  <c r="CI17" i="46"/>
  <c r="T17" i="46" s="1"/>
  <c r="CH17" i="46"/>
  <c r="CG17" i="46"/>
  <c r="R17" i="46" s="1"/>
  <c r="CF17" i="46"/>
  <c r="Q17" i="46" s="1"/>
  <c r="CE17" i="46"/>
  <c r="CD17" i="46"/>
  <c r="CC17" i="46"/>
  <c r="N17" i="44" s="1"/>
  <c r="CB17" i="46"/>
  <c r="M17" i="46" s="1"/>
  <c r="CA17" i="46"/>
  <c r="BZ17" i="46"/>
  <c r="BY17" i="46"/>
  <c r="BX17" i="46"/>
  <c r="BW17" i="46"/>
  <c r="BV17" i="46"/>
  <c r="G17" i="46" s="1"/>
  <c r="BU17" i="46"/>
  <c r="F17" i="46" s="1"/>
  <c r="BT17" i="46"/>
  <c r="E17" i="46" s="1"/>
  <c r="BS17" i="46"/>
  <c r="D17" i="46" s="1"/>
  <c r="B17" i="46"/>
  <c r="A17" i="46"/>
  <c r="A17" i="44" s="1"/>
  <c r="EF16" i="46"/>
  <c r="EE16" i="46"/>
  <c r="BP16" i="46" s="1"/>
  <c r="ED16" i="46"/>
  <c r="BO16" i="46" s="1"/>
  <c r="EC16" i="46"/>
  <c r="BN16" i="46" s="1"/>
  <c r="EB16" i="46"/>
  <c r="BM16" i="46" s="1"/>
  <c r="EA16" i="46"/>
  <c r="DZ16" i="46"/>
  <c r="BK16" i="46" s="1"/>
  <c r="DY16" i="46"/>
  <c r="BJ16" i="46" s="1"/>
  <c r="DX16" i="46"/>
  <c r="BI16" i="46" s="1"/>
  <c r="DW16" i="46"/>
  <c r="BH16" i="46" s="1"/>
  <c r="DV16" i="46"/>
  <c r="BG16" i="46" s="1"/>
  <c r="DU16" i="46"/>
  <c r="BF16" i="46" s="1"/>
  <c r="DT16" i="46"/>
  <c r="BE16" i="46" s="1"/>
  <c r="DS16" i="46"/>
  <c r="BD16" i="46" s="1"/>
  <c r="DR16" i="46"/>
  <c r="BC16" i="46" s="1"/>
  <c r="DQ16" i="46"/>
  <c r="BB16" i="46" s="1"/>
  <c r="DP16" i="46"/>
  <c r="BA16" i="46" s="1"/>
  <c r="DO16" i="46"/>
  <c r="AZ16" i="46" s="1"/>
  <c r="DN16" i="46"/>
  <c r="DM16" i="46"/>
  <c r="AX16" i="46" s="1"/>
  <c r="DL16" i="46"/>
  <c r="DK16" i="46"/>
  <c r="DJ16" i="46"/>
  <c r="AU16" i="46" s="1"/>
  <c r="DI16" i="46"/>
  <c r="DH16" i="46"/>
  <c r="DG16" i="46"/>
  <c r="DF16" i="46"/>
  <c r="AQ16" i="46" s="1"/>
  <c r="DE16" i="46"/>
  <c r="AP16" i="46" s="1"/>
  <c r="DD16" i="46"/>
  <c r="DC16" i="46"/>
  <c r="DB16" i="46"/>
  <c r="AM16" i="46" s="1"/>
  <c r="DA16" i="46"/>
  <c r="AL16" i="46" s="1"/>
  <c r="CZ16" i="46"/>
  <c r="CY16" i="46"/>
  <c r="AJ16" i="46" s="1"/>
  <c r="CX16" i="46"/>
  <c r="AI16" i="46" s="1"/>
  <c r="CW16" i="46"/>
  <c r="AH16" i="46" s="1"/>
  <c r="CV16" i="46"/>
  <c r="CU16" i="46"/>
  <c r="AF16" i="46" s="1"/>
  <c r="CT16" i="46"/>
  <c r="AE16" i="46" s="1"/>
  <c r="CS16" i="46"/>
  <c r="AD16" i="46" s="1"/>
  <c r="CR16" i="46"/>
  <c r="CQ16" i="46"/>
  <c r="AB16" i="46" s="1"/>
  <c r="CP16" i="46"/>
  <c r="CO16" i="46"/>
  <c r="CN16" i="46"/>
  <c r="Y16" i="46" s="1"/>
  <c r="CM16" i="46"/>
  <c r="CL16" i="46"/>
  <c r="W16" i="46" s="1"/>
  <c r="CK16" i="46"/>
  <c r="V16" i="46" s="1"/>
  <c r="CJ16" i="46"/>
  <c r="U16" i="46" s="1"/>
  <c r="CI16" i="46"/>
  <c r="T16" i="46" s="1"/>
  <c r="CH16" i="46"/>
  <c r="S16" i="46" s="1"/>
  <c r="CG16" i="46"/>
  <c r="R16" i="46" s="1"/>
  <c r="CF16" i="46"/>
  <c r="Q16" i="46" s="1"/>
  <c r="CE16" i="46"/>
  <c r="CD16" i="46"/>
  <c r="O16" i="46" s="1"/>
  <c r="CC16" i="46"/>
  <c r="CB16" i="46"/>
  <c r="M16" i="46" s="1"/>
  <c r="CA16" i="46"/>
  <c r="L16" i="46" s="1"/>
  <c r="BZ16" i="46"/>
  <c r="K16" i="46" s="1"/>
  <c r="BY16" i="46"/>
  <c r="J16" i="46" s="1"/>
  <c r="BX16" i="46"/>
  <c r="BW16" i="46"/>
  <c r="H16" i="46" s="1"/>
  <c r="BV16" i="46"/>
  <c r="G16" i="46" s="1"/>
  <c r="BU16" i="46"/>
  <c r="F16" i="46" s="1"/>
  <c r="BT16" i="46"/>
  <c r="BS16" i="46"/>
  <c r="D16" i="46" s="1"/>
  <c r="B16" i="46"/>
  <c r="A16" i="46"/>
  <c r="A14" i="27" s="1"/>
  <c r="EF15" i="46"/>
  <c r="EE15" i="46"/>
  <c r="ED15" i="46"/>
  <c r="BO15" i="44" s="1"/>
  <c r="EC15" i="46"/>
  <c r="BN15" i="44" s="1"/>
  <c r="EB15" i="46"/>
  <c r="EA15" i="46"/>
  <c r="BL15" i="46" s="1"/>
  <c r="DZ15" i="46"/>
  <c r="BK15" i="46" s="1"/>
  <c r="DY15" i="46"/>
  <c r="BJ15" i="46" s="1"/>
  <c r="DX15" i="46"/>
  <c r="BI15" i="46" s="1"/>
  <c r="DW15" i="46"/>
  <c r="DV15" i="46"/>
  <c r="BG15" i="46" s="1"/>
  <c r="DU15" i="46"/>
  <c r="BF15" i="46" s="1"/>
  <c r="DT15" i="46"/>
  <c r="DS15" i="46"/>
  <c r="BD15" i="46" s="1"/>
  <c r="DR15" i="46"/>
  <c r="BC15" i="46" s="1"/>
  <c r="DQ15" i="46"/>
  <c r="BB15" i="46" s="1"/>
  <c r="DP15" i="46"/>
  <c r="DO15" i="46"/>
  <c r="AZ15" i="46" s="1"/>
  <c r="DN15" i="46"/>
  <c r="AY15" i="46" s="1"/>
  <c r="DM15" i="46"/>
  <c r="AX15" i="46" s="1"/>
  <c r="DL15" i="46"/>
  <c r="DK15" i="46"/>
  <c r="AV15" i="46" s="1"/>
  <c r="DJ15" i="46"/>
  <c r="DI15" i="46"/>
  <c r="DH15" i="46"/>
  <c r="AS15" i="46" s="1"/>
  <c r="DG15" i="46"/>
  <c r="DF15" i="46"/>
  <c r="AQ15" i="46" s="1"/>
  <c r="DE15" i="46"/>
  <c r="AP15" i="46" s="1"/>
  <c r="DD15" i="46"/>
  <c r="AO15" i="46" s="1"/>
  <c r="DC15" i="46"/>
  <c r="AN15" i="46" s="1"/>
  <c r="DB15" i="46"/>
  <c r="DA15" i="46"/>
  <c r="AL15" i="46" s="1"/>
  <c r="CZ15" i="46"/>
  <c r="AK15" i="46" s="1"/>
  <c r="CY15" i="46"/>
  <c r="CX15" i="46"/>
  <c r="AI15" i="46" s="1"/>
  <c r="CW15" i="46"/>
  <c r="AH15" i="46" s="1"/>
  <c r="CV15" i="46"/>
  <c r="AG15" i="46" s="1"/>
  <c r="CU15" i="46"/>
  <c r="AF15" i="46" s="1"/>
  <c r="CT15" i="46"/>
  <c r="AE15" i="46" s="1"/>
  <c r="CS15" i="46"/>
  <c r="AD15" i="46" s="1"/>
  <c r="CR15" i="46"/>
  <c r="CQ15" i="46"/>
  <c r="AB15" i="46" s="1"/>
  <c r="CP15" i="46"/>
  <c r="AA15" i="46" s="1"/>
  <c r="CO15" i="46"/>
  <c r="CN15" i="46"/>
  <c r="CM15" i="46"/>
  <c r="CL15" i="46"/>
  <c r="W15" i="46" s="1"/>
  <c r="CK15" i="46"/>
  <c r="V15" i="46" s="1"/>
  <c r="CJ15" i="46"/>
  <c r="U15" i="46" s="1"/>
  <c r="CI15" i="46"/>
  <c r="T15" i="46" s="1"/>
  <c r="CH15" i="46"/>
  <c r="S15" i="46" s="1"/>
  <c r="CG15" i="46"/>
  <c r="CF15" i="46"/>
  <c r="Q15" i="46" s="1"/>
  <c r="CE15" i="46"/>
  <c r="P15" i="46" s="1"/>
  <c r="CD15" i="46"/>
  <c r="O15" i="46" s="1"/>
  <c r="CC15" i="46"/>
  <c r="N15" i="46" s="1"/>
  <c r="CB15" i="46"/>
  <c r="M15" i="46" s="1"/>
  <c r="CA15" i="46"/>
  <c r="BZ15" i="46"/>
  <c r="K15" i="46" s="1"/>
  <c r="BY15" i="46"/>
  <c r="J15" i="46" s="1"/>
  <c r="BX15" i="46"/>
  <c r="I15" i="46" s="1"/>
  <c r="BW15" i="46"/>
  <c r="H15" i="46" s="1"/>
  <c r="BV15" i="46"/>
  <c r="G15" i="46" s="1"/>
  <c r="BU15" i="46"/>
  <c r="F15" i="46" s="1"/>
  <c r="BT15" i="46"/>
  <c r="E15" i="46" s="1"/>
  <c r="BS15" i="46"/>
  <c r="BO15" i="46"/>
  <c r="B15" i="46"/>
  <c r="A15" i="46"/>
  <c r="A13" i="27" s="1"/>
  <c r="EF14" i="46"/>
  <c r="BQ14" i="46" s="1"/>
  <c r="EE14" i="46"/>
  <c r="BP14" i="46" s="1"/>
  <c r="ED14" i="46"/>
  <c r="EC14" i="46"/>
  <c r="BN14" i="46" s="1"/>
  <c r="EB14" i="46"/>
  <c r="EA14" i="46"/>
  <c r="DZ14" i="46"/>
  <c r="BK14" i="46" s="1"/>
  <c r="DY14" i="46"/>
  <c r="BJ14" i="46" s="1"/>
  <c r="DX14" i="46"/>
  <c r="BI14" i="46" s="1"/>
  <c r="DW14" i="46"/>
  <c r="BH14" i="46" s="1"/>
  <c r="DV14" i="46"/>
  <c r="BG14" i="46" s="1"/>
  <c r="DU14" i="46"/>
  <c r="BF14" i="46" s="1"/>
  <c r="DT14" i="46"/>
  <c r="BE14" i="46" s="1"/>
  <c r="DS14" i="46"/>
  <c r="BD14" i="46" s="1"/>
  <c r="DR14" i="46"/>
  <c r="DQ14" i="46"/>
  <c r="BB14" i="46" s="1"/>
  <c r="DP14" i="46"/>
  <c r="BA14" i="46" s="1"/>
  <c r="DO14" i="46"/>
  <c r="AZ14" i="46" s="1"/>
  <c r="DN14" i="46"/>
  <c r="DM14" i="46"/>
  <c r="DL14" i="46"/>
  <c r="AW14" i="46" s="1"/>
  <c r="DK14" i="46"/>
  <c r="AV14" i="46" s="1"/>
  <c r="DJ14" i="46"/>
  <c r="DI14" i="46"/>
  <c r="DH14" i="46"/>
  <c r="AS14" i="46" s="1"/>
  <c r="DG14" i="46"/>
  <c r="AR14" i="46" s="1"/>
  <c r="DF14" i="46"/>
  <c r="AQ14" i="46" s="1"/>
  <c r="DE14" i="46"/>
  <c r="DD14" i="46"/>
  <c r="AO14" i="46" s="1"/>
  <c r="DC14" i="46"/>
  <c r="AN14" i="46" s="1"/>
  <c r="DB14" i="46"/>
  <c r="DA14" i="46"/>
  <c r="AL14" i="46" s="1"/>
  <c r="CZ14" i="46"/>
  <c r="AK14" i="46" s="1"/>
  <c r="CY14" i="46"/>
  <c r="AJ14" i="46" s="1"/>
  <c r="CX14" i="46"/>
  <c r="AI14" i="46" s="1"/>
  <c r="CW14" i="46"/>
  <c r="AH14" i="46" s="1"/>
  <c r="CV14" i="46"/>
  <c r="CU14" i="46"/>
  <c r="CT14" i="46"/>
  <c r="AE14" i="46" s="1"/>
  <c r="CS14" i="46"/>
  <c r="AD14" i="46" s="1"/>
  <c r="CR14" i="46"/>
  <c r="AC14" i="46" s="1"/>
  <c r="CQ14" i="46"/>
  <c r="AB14" i="46" s="1"/>
  <c r="CP14" i="46"/>
  <c r="CO14" i="46"/>
  <c r="Z14" i="46" s="1"/>
  <c r="CN14" i="46"/>
  <c r="CM14" i="46"/>
  <c r="X14" i="46" s="1"/>
  <c r="CL14" i="46"/>
  <c r="CK14" i="46"/>
  <c r="V14" i="46" s="1"/>
  <c r="CJ14" i="46"/>
  <c r="U14" i="46" s="1"/>
  <c r="CI14" i="46"/>
  <c r="T14" i="46" s="1"/>
  <c r="CH14" i="46"/>
  <c r="S14" i="46" s="1"/>
  <c r="CG14" i="46"/>
  <c r="R14" i="46" s="1"/>
  <c r="CF14" i="46"/>
  <c r="Q14" i="46" s="1"/>
  <c r="CE14" i="46"/>
  <c r="CD14" i="46"/>
  <c r="O14" i="46" s="1"/>
  <c r="CC14" i="46"/>
  <c r="N14" i="46" s="1"/>
  <c r="CB14" i="46"/>
  <c r="M14" i="46" s="1"/>
  <c r="CA14" i="46"/>
  <c r="L14" i="46" s="1"/>
  <c r="BZ14" i="46"/>
  <c r="K14" i="46" s="1"/>
  <c r="BY14" i="46"/>
  <c r="BX14" i="46"/>
  <c r="I14" i="46" s="1"/>
  <c r="BW14" i="46"/>
  <c r="H14" i="46" s="1"/>
  <c r="BV14" i="46"/>
  <c r="G14" i="46" s="1"/>
  <c r="BU14" i="46"/>
  <c r="BT14" i="46"/>
  <c r="E14" i="46" s="1"/>
  <c r="BS14" i="46"/>
  <c r="D14" i="46" s="1"/>
  <c r="B14" i="46"/>
  <c r="A14" i="46"/>
  <c r="EF13" i="46"/>
  <c r="BQ13" i="46" s="1"/>
  <c r="EE13" i="46"/>
  <c r="BP13" i="46" s="1"/>
  <c r="ED13" i="46"/>
  <c r="BO13" i="46" s="1"/>
  <c r="EC13" i="46"/>
  <c r="EB13" i="46"/>
  <c r="BM13" i="46" s="1"/>
  <c r="EA13" i="46"/>
  <c r="BL13" i="46" s="1"/>
  <c r="DZ13" i="46"/>
  <c r="BK13" i="46" s="1"/>
  <c r="DY13" i="46"/>
  <c r="DX13" i="46"/>
  <c r="BI13" i="46" s="1"/>
  <c r="DW13" i="46"/>
  <c r="BH13" i="46" s="1"/>
  <c r="DV13" i="46"/>
  <c r="DU13" i="46"/>
  <c r="BF13" i="46" s="1"/>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AR13" i="46" s="1"/>
  <c r="DF13" i="46"/>
  <c r="DE13" i="46"/>
  <c r="AP13" i="46" s="1"/>
  <c r="DD13" i="46"/>
  <c r="AO13" i="46" s="1"/>
  <c r="DC13" i="46"/>
  <c r="AN13" i="46" s="1"/>
  <c r="DB13" i="46"/>
  <c r="DA13" i="46"/>
  <c r="AL13" i="46" s="1"/>
  <c r="CZ13" i="46"/>
  <c r="AK13" i="46" s="1"/>
  <c r="CY13" i="46"/>
  <c r="AJ13" i="46" s="1"/>
  <c r="CX13" i="46"/>
  <c r="AI13" i="46" s="1"/>
  <c r="CW13" i="46"/>
  <c r="CV13" i="46"/>
  <c r="CU13" i="46"/>
  <c r="AF13" i="46" s="1"/>
  <c r="CT13" i="46"/>
  <c r="AE13" i="46" s="1"/>
  <c r="CS13" i="46"/>
  <c r="AD13" i="46" s="1"/>
  <c r="CR13" i="46"/>
  <c r="AC13" i="46" s="1"/>
  <c r="CQ13" i="46"/>
  <c r="AB13" i="46" s="1"/>
  <c r="CP13" i="46"/>
  <c r="AA13" i="46" s="1"/>
  <c r="CO13" i="46"/>
  <c r="Z13" i="46" s="1"/>
  <c r="CN13" i="46"/>
  <c r="Y13" i="46" s="1"/>
  <c r="CM13" i="46"/>
  <c r="X13" i="46" s="1"/>
  <c r="CL13" i="46"/>
  <c r="W13" i="46" s="1"/>
  <c r="CK13" i="46"/>
  <c r="V13" i="46" s="1"/>
  <c r="CJ13" i="46"/>
  <c r="U13" i="46" s="1"/>
  <c r="CI13" i="46"/>
  <c r="T13" i="46" s="1"/>
  <c r="CH13" i="46"/>
  <c r="CG13" i="46"/>
  <c r="R13" i="46" s="1"/>
  <c r="CF13" i="46"/>
  <c r="CE13" i="46"/>
  <c r="P13" i="46" s="1"/>
  <c r="CD13" i="46"/>
  <c r="O13" i="46" s="1"/>
  <c r="CC13" i="46"/>
  <c r="CB13" i="46"/>
  <c r="M13" i="46" s="1"/>
  <c r="CA13" i="46"/>
  <c r="L13" i="46" s="1"/>
  <c r="BZ13" i="46"/>
  <c r="BY13" i="46"/>
  <c r="J13" i="46" s="1"/>
  <c r="BX13" i="46"/>
  <c r="I13" i="46" s="1"/>
  <c r="BW13" i="46"/>
  <c r="H13" i="46" s="1"/>
  <c r="BV13" i="46"/>
  <c r="G13" i="46" s="1"/>
  <c r="BU13" i="46"/>
  <c r="F13" i="46" s="1"/>
  <c r="BT13" i="46"/>
  <c r="E13" i="46" s="1"/>
  <c r="BS13" i="46"/>
  <c r="D13" i="46" s="1"/>
  <c r="A13" i="46"/>
  <c r="EF12" i="46"/>
  <c r="EE12" i="46"/>
  <c r="BP12" i="46" s="1"/>
  <c r="ED12" i="46"/>
  <c r="BO12" i="46" s="1"/>
  <c r="EC12" i="46"/>
  <c r="BN12" i="46" s="1"/>
  <c r="EB12" i="46"/>
  <c r="EA12" i="46"/>
  <c r="BL12" i="46" s="1"/>
  <c r="DZ12" i="46"/>
  <c r="DY12" i="46"/>
  <c r="BJ12" i="46" s="1"/>
  <c r="DX12" i="46"/>
  <c r="BI12" i="46" s="1"/>
  <c r="DW12" i="46"/>
  <c r="BH12" i="46" s="1"/>
  <c r="DV12" i="46"/>
  <c r="BG12" i="46" s="1"/>
  <c r="DU12" i="46"/>
  <c r="BF12" i="46" s="1"/>
  <c r="DT12" i="46"/>
  <c r="DS12" i="46"/>
  <c r="DR12" i="46"/>
  <c r="BC12" i="46" s="1"/>
  <c r="DQ12" i="46"/>
  <c r="DP12" i="46"/>
  <c r="BA12" i="46" s="1"/>
  <c r="DO12" i="46"/>
  <c r="AZ12" i="44" s="1"/>
  <c r="DN12" i="46"/>
  <c r="AY12" i="46" s="1"/>
  <c r="DM12" i="46"/>
  <c r="AX12" i="46" s="1"/>
  <c r="DL12" i="46"/>
  <c r="AW12" i="46" s="1"/>
  <c r="DK12" i="46"/>
  <c r="AV12" i="46" s="1"/>
  <c r="DJ12" i="46"/>
  <c r="DI12" i="46"/>
  <c r="AT12" i="46" s="1"/>
  <c r="DH12" i="46"/>
  <c r="AS12" i="46" s="1"/>
  <c r="DG12" i="46"/>
  <c r="AR12" i="46" s="1"/>
  <c r="DF12" i="46"/>
  <c r="AQ12" i="46" s="1"/>
  <c r="DE12" i="46"/>
  <c r="AP12" i="46" s="1"/>
  <c r="DD12" i="46"/>
  <c r="DC12" i="46"/>
  <c r="AN12" i="46" s="1"/>
  <c r="DB12" i="46"/>
  <c r="AM12" i="46" s="1"/>
  <c r="DA12" i="46"/>
  <c r="AL12" i="46" s="1"/>
  <c r="CZ12" i="46"/>
  <c r="AK12" i="46" s="1"/>
  <c r="CY12" i="46"/>
  <c r="AJ12" i="46" s="1"/>
  <c r="CX12" i="46"/>
  <c r="CW12" i="46"/>
  <c r="AH12" i="46" s="1"/>
  <c r="CV12" i="46"/>
  <c r="CU12" i="46"/>
  <c r="AF12" i="46" s="1"/>
  <c r="CT12" i="46"/>
  <c r="AE12" i="46" s="1"/>
  <c r="CS12" i="46"/>
  <c r="CR12" i="46"/>
  <c r="CQ12" i="46"/>
  <c r="AB12" i="46" s="1"/>
  <c r="CP12" i="46"/>
  <c r="AA12" i="46" s="1"/>
  <c r="CO12" i="46"/>
  <c r="Z12" i="46" s="1"/>
  <c r="CN12" i="46"/>
  <c r="CM12" i="46"/>
  <c r="X12" i="46" s="1"/>
  <c r="CL12" i="46"/>
  <c r="W12" i="46" s="1"/>
  <c r="CK12" i="46"/>
  <c r="V12" i="46" s="1"/>
  <c r="CJ12" i="46"/>
  <c r="U12" i="46" s="1"/>
  <c r="CI12" i="46"/>
  <c r="T12" i="46" s="1"/>
  <c r="CH12" i="46"/>
  <c r="CG12" i="46"/>
  <c r="R12" i="46" s="1"/>
  <c r="CF12" i="46"/>
  <c r="Q12" i="46" s="1"/>
  <c r="CE12" i="46"/>
  <c r="P12" i="46" s="1"/>
  <c r="CD12" i="46"/>
  <c r="O12" i="46" s="1"/>
  <c r="CC12" i="46"/>
  <c r="CB12" i="46"/>
  <c r="M12" i="46" s="1"/>
  <c r="CA12" i="46"/>
  <c r="L12" i="46" s="1"/>
  <c r="BZ12" i="46"/>
  <c r="K12" i="46" s="1"/>
  <c r="BY12" i="46"/>
  <c r="J12" i="46" s="1"/>
  <c r="BX12" i="46"/>
  <c r="BW12" i="46"/>
  <c r="H12" i="46" s="1"/>
  <c r="BV12" i="46"/>
  <c r="BU12" i="46"/>
  <c r="BT12" i="46"/>
  <c r="E12" i="46" s="1"/>
  <c r="BS12" i="46"/>
  <c r="D12" i="44" s="1"/>
  <c r="A12" i="46"/>
  <c r="C12" i="46" s="1"/>
  <c r="C12" i="44" s="1"/>
  <c r="EF11" i="46"/>
  <c r="BQ11" i="46" s="1"/>
  <c r="EE11" i="46"/>
  <c r="BP11" i="46" s="1"/>
  <c r="ED11" i="46"/>
  <c r="BO11" i="44" s="1"/>
  <c r="EC11" i="46"/>
  <c r="BN11" i="44" s="1"/>
  <c r="EB11" i="46"/>
  <c r="EA11" i="46"/>
  <c r="BL11" i="46" s="1"/>
  <c r="DZ11" i="46"/>
  <c r="BK11" i="46" s="1"/>
  <c r="DY11" i="46"/>
  <c r="BJ11" i="46" s="1"/>
  <c r="DX11" i="46"/>
  <c r="BI11" i="46" s="1"/>
  <c r="DW11" i="46"/>
  <c r="DV11" i="46"/>
  <c r="BG11" i="46" s="1"/>
  <c r="DU11" i="46"/>
  <c r="BF11" i="46" s="1"/>
  <c r="DT11" i="46"/>
  <c r="BE11" i="46" s="1"/>
  <c r="DS11" i="46"/>
  <c r="BD11" i="46" s="1"/>
  <c r="DR11" i="46"/>
  <c r="BC11" i="46" s="1"/>
  <c r="DQ11" i="46"/>
  <c r="BB11" i="46" s="1"/>
  <c r="DP11" i="46"/>
  <c r="DO11" i="46"/>
  <c r="DN11" i="46"/>
  <c r="AY11" i="46" s="1"/>
  <c r="DM11" i="46"/>
  <c r="AX11" i="46" s="1"/>
  <c r="DL11" i="46"/>
  <c r="DK11" i="46"/>
  <c r="DJ11" i="46"/>
  <c r="AU11" i="46" s="1"/>
  <c r="DI11" i="46"/>
  <c r="AT11" i="46" s="1"/>
  <c r="DH11" i="46"/>
  <c r="DG11" i="46"/>
  <c r="AR11" i="46" s="1"/>
  <c r="DF11" i="46"/>
  <c r="AQ11" i="46" s="1"/>
  <c r="DE11" i="46"/>
  <c r="AP11" i="46" s="1"/>
  <c r="DD11" i="46"/>
  <c r="DC11" i="46"/>
  <c r="AN11" i="46" s="1"/>
  <c r="DB11" i="46"/>
  <c r="AM11" i="46" s="1"/>
  <c r="DA11" i="46"/>
  <c r="AL11" i="46" s="1"/>
  <c r="CZ11" i="46"/>
  <c r="AK11" i="46" s="1"/>
  <c r="CY11" i="46"/>
  <c r="AJ11" i="46" s="1"/>
  <c r="CX11" i="46"/>
  <c r="AI11" i="46" s="1"/>
  <c r="CW11" i="46"/>
  <c r="CV11" i="46"/>
  <c r="CU11" i="46"/>
  <c r="CT11" i="46"/>
  <c r="AE11" i="46" s="1"/>
  <c r="CS11" i="46"/>
  <c r="AD11" i="44" s="1"/>
  <c r="CR11" i="46"/>
  <c r="AC11" i="46" s="1"/>
  <c r="CQ11" i="46"/>
  <c r="AB11" i="46" s="1"/>
  <c r="CP11" i="46"/>
  <c r="AA11" i="46" s="1"/>
  <c r="CO11" i="46"/>
  <c r="Z11" i="46" s="1"/>
  <c r="CN11" i="46"/>
  <c r="CM11" i="46"/>
  <c r="X11" i="46" s="1"/>
  <c r="CL11" i="46"/>
  <c r="W11" i="46" s="1"/>
  <c r="CK11" i="46"/>
  <c r="V11" i="46" s="1"/>
  <c r="CJ11" i="46"/>
  <c r="U11" i="46" s="1"/>
  <c r="CI11" i="46"/>
  <c r="CH11" i="46"/>
  <c r="S11" i="46" s="1"/>
  <c r="CG11" i="46"/>
  <c r="CF11" i="46"/>
  <c r="Q11" i="46" s="1"/>
  <c r="CE11" i="46"/>
  <c r="P11" i="46" s="1"/>
  <c r="CD11" i="46"/>
  <c r="O11" i="46" s="1"/>
  <c r="CC11" i="46"/>
  <c r="N11" i="46" s="1"/>
  <c r="CB11" i="46"/>
  <c r="M11" i="46" s="1"/>
  <c r="CA11" i="46"/>
  <c r="L11" i="46" s="1"/>
  <c r="BZ11" i="46"/>
  <c r="K11" i="46" s="1"/>
  <c r="BY11" i="46"/>
  <c r="BX11" i="46"/>
  <c r="BW11" i="46"/>
  <c r="H11" i="46" s="1"/>
  <c r="BV11" i="46"/>
  <c r="G11" i="46" s="1"/>
  <c r="BU11" i="46"/>
  <c r="F11" i="46" s="1"/>
  <c r="BT11" i="46"/>
  <c r="E11" i="46" s="1"/>
  <c r="BS11" i="46"/>
  <c r="D11" i="46" s="1"/>
  <c r="A11" i="46"/>
  <c r="A11" i="44" s="1"/>
  <c r="EF10" i="46"/>
  <c r="EE10" i="46"/>
  <c r="BP10" i="46" s="1"/>
  <c r="ED10" i="46"/>
  <c r="BO10" i="44" s="1"/>
  <c r="EC10" i="46"/>
  <c r="EB10" i="46"/>
  <c r="BM10" i="46" s="1"/>
  <c r="EA10" i="46"/>
  <c r="BL10" i="46" s="1"/>
  <c r="DZ10" i="46"/>
  <c r="DY10" i="46"/>
  <c r="DX10" i="46"/>
  <c r="BI10" i="46" s="1"/>
  <c r="DW10" i="46"/>
  <c r="BH10" i="44" s="1"/>
  <c r="DV10" i="46"/>
  <c r="BG10" i="46" s="1"/>
  <c r="DU10" i="46"/>
  <c r="BF10" i="46" s="1"/>
  <c r="DT10" i="46"/>
  <c r="BE10" i="46" s="1"/>
  <c r="DS10" i="46"/>
  <c r="BD10" i="46" s="1"/>
  <c r="DR10" i="46"/>
  <c r="DQ10" i="46"/>
  <c r="BB10" i="46" s="1"/>
  <c r="DP10" i="46"/>
  <c r="BA10" i="46" s="1"/>
  <c r="DO10" i="46"/>
  <c r="AZ10" i="46" s="1"/>
  <c r="DN10" i="46"/>
  <c r="DM10" i="46"/>
  <c r="DL10" i="46"/>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CZ10" i="46"/>
  <c r="AK10" i="46" s="1"/>
  <c r="CY10" i="46"/>
  <c r="AJ10" i="46" s="1"/>
  <c r="CX10" i="46"/>
  <c r="AI10" i="46" s="1"/>
  <c r="CW10" i="46"/>
  <c r="AH10" i="46" s="1"/>
  <c r="CV10" i="46"/>
  <c r="CU10" i="46"/>
  <c r="AF10" i="46" s="1"/>
  <c r="CT10" i="46"/>
  <c r="AE10" i="46" s="1"/>
  <c r="CS10" i="46"/>
  <c r="AD10" i="46" s="1"/>
  <c r="CR10" i="46"/>
  <c r="AC10" i="46" s="1"/>
  <c r="CQ10" i="46"/>
  <c r="AB10" i="44" s="1"/>
  <c r="CP10" i="46"/>
  <c r="AA10" i="46" s="1"/>
  <c r="CO10" i="46"/>
  <c r="CN10" i="46"/>
  <c r="Y10" i="46" s="1"/>
  <c r="CM10" i="46"/>
  <c r="X10" i="46" s="1"/>
  <c r="CL10" i="46"/>
  <c r="CK10" i="46"/>
  <c r="V10" i="46" s="1"/>
  <c r="CJ10" i="46"/>
  <c r="U10" i="46" s="1"/>
  <c r="CI10" i="46"/>
  <c r="T10" i="44" s="1"/>
  <c r="CH10" i="46"/>
  <c r="CG10" i="46"/>
  <c r="R10" i="46" s="1"/>
  <c r="CF10" i="46"/>
  <c r="CE10" i="46"/>
  <c r="CD10" i="46"/>
  <c r="O10" i="46" s="1"/>
  <c r="CC10" i="46"/>
  <c r="N10" i="46" s="1"/>
  <c r="CB10" i="46"/>
  <c r="M10" i="46" s="1"/>
  <c r="CA10" i="46"/>
  <c r="L10" i="46" s="1"/>
  <c r="BZ10" i="46"/>
  <c r="K10" i="46" s="1"/>
  <c r="BY10" i="46"/>
  <c r="J10" i="46" s="1"/>
  <c r="BX10" i="46"/>
  <c r="BW10" i="46"/>
  <c r="BV10" i="46"/>
  <c r="G10" i="46" s="1"/>
  <c r="BU10" i="46"/>
  <c r="BT10" i="46"/>
  <c r="E10" i="46" s="1"/>
  <c r="BS10" i="46"/>
  <c r="D10" i="44" s="1"/>
  <c r="BO10" i="46"/>
  <c r="A10" i="46"/>
  <c r="A10" i="44" s="1"/>
  <c r="EF9" i="46"/>
  <c r="BQ9" i="46" s="1"/>
  <c r="EE9" i="46"/>
  <c r="BP9" i="46" s="1"/>
  <c r="ED9" i="46"/>
  <c r="BO9" i="46" s="1"/>
  <c r="EC9" i="46"/>
  <c r="EB9" i="46"/>
  <c r="BM9" i="46" s="1"/>
  <c r="EA9" i="46"/>
  <c r="BL9" i="46" s="1"/>
  <c r="DZ9" i="46"/>
  <c r="BK9" i="46" s="1"/>
  <c r="DY9" i="46"/>
  <c r="BJ9" i="46" s="1"/>
  <c r="DX9" i="46"/>
  <c r="BI9" i="46" s="1"/>
  <c r="DW9" i="46"/>
  <c r="BH9" i="46" s="1"/>
  <c r="DV9" i="46"/>
  <c r="BG9" i="46" s="1"/>
  <c r="DU9" i="46"/>
  <c r="BF9" i="46" s="1"/>
  <c r="DT9" i="46"/>
  <c r="BE9" i="46" s="1"/>
  <c r="DS9" i="46"/>
  <c r="BD9" i="46" s="1"/>
  <c r="DR9" i="46"/>
  <c r="DQ9" i="46"/>
  <c r="DP9" i="46"/>
  <c r="BA9" i="46" s="1"/>
  <c r="DO9" i="46"/>
  <c r="DN9" i="46"/>
  <c r="DM9" i="46"/>
  <c r="AX9" i="46" s="1"/>
  <c r="DL9" i="46"/>
  <c r="DK9" i="46"/>
  <c r="AV9" i="46" s="1"/>
  <c r="DJ9" i="46"/>
  <c r="AU9" i="46" s="1"/>
  <c r="DI9" i="46"/>
  <c r="AT9" i="46" s="1"/>
  <c r="DH9" i="46"/>
  <c r="AS9" i="46" s="1"/>
  <c r="DG9" i="46"/>
  <c r="AR9" i="46" s="1"/>
  <c r="DF9" i="46"/>
  <c r="AQ9" i="46" s="1"/>
  <c r="DE9" i="46"/>
  <c r="AP9" i="46" s="1"/>
  <c r="DD9" i="46"/>
  <c r="AO9" i="46" s="1"/>
  <c r="DC9" i="46"/>
  <c r="AN9" i="46" s="1"/>
  <c r="DB9" i="46"/>
  <c r="AM9" i="46" s="1"/>
  <c r="DA9" i="46"/>
  <c r="CZ9" i="46"/>
  <c r="AK9" i="46" s="1"/>
  <c r="CY9" i="46"/>
  <c r="AJ9" i="46" s="1"/>
  <c r="CX9" i="46"/>
  <c r="AI9" i="46" s="1"/>
  <c r="CW9" i="46"/>
  <c r="CV9" i="46"/>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CH9" i="46"/>
  <c r="CG9" i="46"/>
  <c r="CF9" i="46"/>
  <c r="Q9" i="46" s="1"/>
  <c r="CE9" i="46"/>
  <c r="P9" i="46" s="1"/>
  <c r="CD9" i="46"/>
  <c r="O9" i="46" s="1"/>
  <c r="CC9" i="46"/>
  <c r="N9" i="46" s="1"/>
  <c r="CB9" i="46"/>
  <c r="M9" i="46" s="1"/>
  <c r="CA9" i="46"/>
  <c r="BZ9" i="46"/>
  <c r="K9" i="46" s="1"/>
  <c r="BY9" i="46"/>
  <c r="J9" i="46" s="1"/>
  <c r="BX9" i="46"/>
  <c r="I9" i="46" s="1"/>
  <c r="BW9" i="46"/>
  <c r="H9" i="46" s="1"/>
  <c r="BV9" i="46"/>
  <c r="G9" i="46" s="1"/>
  <c r="BU9" i="46"/>
  <c r="F9" i="46" s="1"/>
  <c r="BT9" i="46"/>
  <c r="E9" i="46" s="1"/>
  <c r="BS9" i="46"/>
  <c r="D9" i="46" s="1"/>
  <c r="A9" i="46"/>
  <c r="A7" i="27" s="1"/>
  <c r="EF8" i="46"/>
  <c r="BQ8" i="46" s="1"/>
  <c r="EE8" i="46"/>
  <c r="ED8" i="46"/>
  <c r="EC8" i="46"/>
  <c r="EB8" i="46"/>
  <c r="BM8" i="46" s="1"/>
  <c r="EA8" i="46"/>
  <c r="DZ8" i="46"/>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DM8" i="46"/>
  <c r="AX8" i="46" s="1"/>
  <c r="DL8" i="46"/>
  <c r="AW8" i="46" s="1"/>
  <c r="DK8" i="46"/>
  <c r="DJ8" i="46"/>
  <c r="AU8" i="46" s="1"/>
  <c r="DI8" i="46"/>
  <c r="AT8" i="46" s="1"/>
  <c r="DH8" i="46"/>
  <c r="AS8" i="46" s="1"/>
  <c r="DG8" i="46"/>
  <c r="AR8" i="46" s="1"/>
  <c r="DF8" i="46"/>
  <c r="AQ8" i="46" s="1"/>
  <c r="DE8" i="46"/>
  <c r="DD8" i="46"/>
  <c r="AO8" i="46" s="1"/>
  <c r="DC8" i="46"/>
  <c r="DB8" i="46"/>
  <c r="AM8" i="46" s="1"/>
  <c r="DA8" i="46"/>
  <c r="AL8" i="46" s="1"/>
  <c r="CZ8" i="46"/>
  <c r="AK8" i="46" s="1"/>
  <c r="CY8" i="46"/>
  <c r="AJ8" i="46" s="1"/>
  <c r="CX8" i="46"/>
  <c r="AI8" i="46" s="1"/>
  <c r="CW8" i="46"/>
  <c r="AH8" i="46" s="1"/>
  <c r="CV8" i="46"/>
  <c r="CU8" i="46"/>
  <c r="AF8" i="46" s="1"/>
  <c r="CT8" i="46"/>
  <c r="AE8" i="46" s="1"/>
  <c r="CS8" i="46"/>
  <c r="AD8" i="46" s="1"/>
  <c r="CR8" i="46"/>
  <c r="CQ8" i="46"/>
  <c r="AB8" i="46" s="1"/>
  <c r="CP8" i="46"/>
  <c r="CO8" i="46"/>
  <c r="Z8" i="46" s="1"/>
  <c r="CN8" i="46"/>
  <c r="Y8" i="46" s="1"/>
  <c r="CM8" i="46"/>
  <c r="X8" i="46" s="1"/>
  <c r="CL8" i="46"/>
  <c r="W8" i="46" s="1"/>
  <c r="CK8" i="46"/>
  <c r="V8" i="46" s="1"/>
  <c r="CJ8" i="46"/>
  <c r="U8" i="46" s="1"/>
  <c r="CI8" i="46"/>
  <c r="T8" i="46" s="1"/>
  <c r="CH8" i="46"/>
  <c r="S8" i="46" s="1"/>
  <c r="CG8" i="46"/>
  <c r="R8" i="46" s="1"/>
  <c r="CF8" i="46"/>
  <c r="Q8" i="46" s="1"/>
  <c r="CE8" i="46"/>
  <c r="P8" i="46" s="1"/>
  <c r="CD8" i="46"/>
  <c r="CC8" i="46"/>
  <c r="N8" i="46" s="1"/>
  <c r="CB8" i="46"/>
  <c r="M8" i="46" s="1"/>
  <c r="CA8" i="46"/>
  <c r="L8" i="46" s="1"/>
  <c r="BZ8" i="46"/>
  <c r="K8" i="46" s="1"/>
  <c r="BY8" i="46"/>
  <c r="J8" i="46" s="1"/>
  <c r="BX8" i="46"/>
  <c r="BW8" i="46"/>
  <c r="H8" i="46" s="1"/>
  <c r="BV8" i="46"/>
  <c r="G8" i="46" s="1"/>
  <c r="BU8" i="46"/>
  <c r="F8" i="46" s="1"/>
  <c r="BT8" i="46"/>
  <c r="E8" i="46" s="1"/>
  <c r="BS8" i="46"/>
  <c r="D8" i="46" s="1"/>
  <c r="A8" i="46"/>
  <c r="A6" i="27" s="1"/>
  <c r="EF7" i="46"/>
  <c r="BQ7" i="46" s="1"/>
  <c r="EE7" i="46"/>
  <c r="BP7" i="46" s="1"/>
  <c r="ED7" i="46"/>
  <c r="BO7" i="46" s="1"/>
  <c r="EC7" i="46"/>
  <c r="EB7" i="46"/>
  <c r="BM7" i="46" s="1"/>
  <c r="EA7" i="46"/>
  <c r="BL7" i="46" s="1"/>
  <c r="DZ7" i="46"/>
  <c r="BK7" i="46" s="1"/>
  <c r="DY7" i="46"/>
  <c r="BJ7" i="46" s="1"/>
  <c r="DX7" i="46"/>
  <c r="BI7" i="46" s="1"/>
  <c r="DW7" i="46"/>
  <c r="DV7" i="46"/>
  <c r="DU7" i="46"/>
  <c r="BF7" i="46" s="1"/>
  <c r="DT7" i="46"/>
  <c r="BE7" i="46" s="1"/>
  <c r="DS7" i="46"/>
  <c r="BD7" i="46" s="1"/>
  <c r="DR7" i="46"/>
  <c r="BC7" i="46" s="1"/>
  <c r="DQ7" i="46"/>
  <c r="DP7" i="46"/>
  <c r="BA7" i="46" s="1"/>
  <c r="DO7" i="46"/>
  <c r="AZ7" i="46" s="1"/>
  <c r="DN7" i="46"/>
  <c r="DM7" i="46"/>
  <c r="AX7" i="46" s="1"/>
  <c r="DL7" i="46"/>
  <c r="AW7" i="46" s="1"/>
  <c r="DK7" i="46"/>
  <c r="AV7" i="46" s="1"/>
  <c r="DJ7" i="46"/>
  <c r="AU7" i="46" s="1"/>
  <c r="DI7" i="46"/>
  <c r="AT7" i="46" s="1"/>
  <c r="DH7" i="46"/>
  <c r="DG7" i="46"/>
  <c r="DF7" i="46"/>
  <c r="AQ7" i="46" s="1"/>
  <c r="DE7" i="46"/>
  <c r="AP7" i="46" s="1"/>
  <c r="DD7" i="46"/>
  <c r="AO7" i="46" s="1"/>
  <c r="DC7" i="46"/>
  <c r="AN7" i="46" s="1"/>
  <c r="DB7" i="46"/>
  <c r="AM7" i="46" s="1"/>
  <c r="DA7" i="46"/>
  <c r="AL7" i="46" s="1"/>
  <c r="CZ7" i="46"/>
  <c r="AK7" i="46" s="1"/>
  <c r="CY7" i="46"/>
  <c r="AJ7" i="46" s="1"/>
  <c r="CX7" i="46"/>
  <c r="CW7" i="46"/>
  <c r="CV7" i="46"/>
  <c r="AG7" i="46" s="1"/>
  <c r="CU7" i="46"/>
  <c r="AF7" i="46" s="1"/>
  <c r="CT7" i="46"/>
  <c r="AE7" i="46" s="1"/>
  <c r="CS7" i="46"/>
  <c r="AD7" i="46" s="1"/>
  <c r="CR7" i="46"/>
  <c r="AC7" i="46" s="1"/>
  <c r="CQ7" i="46"/>
  <c r="CP7" i="46"/>
  <c r="AA7" i="46" s="1"/>
  <c r="CO7" i="46"/>
  <c r="Z7" i="46" s="1"/>
  <c r="CN7" i="46"/>
  <c r="Y7" i="46" s="1"/>
  <c r="CM7" i="46"/>
  <c r="X7" i="46" s="1"/>
  <c r="CL7" i="46"/>
  <c r="W7" i="46" s="1"/>
  <c r="CK7" i="46"/>
  <c r="V7" i="46" s="1"/>
  <c r="CJ7" i="46"/>
  <c r="U7" i="46" s="1"/>
  <c r="CI7" i="46"/>
  <c r="T7" i="46" s="1"/>
  <c r="CH7" i="46"/>
  <c r="S7" i="46" s="1"/>
  <c r="CG7" i="46"/>
  <c r="CF7" i="46"/>
  <c r="Q7" i="46" s="1"/>
  <c r="CE7" i="46"/>
  <c r="P7" i="46" s="1"/>
  <c r="CD7" i="46"/>
  <c r="O7" i="46" s="1"/>
  <c r="CC7" i="46"/>
  <c r="N7" i="46" s="1"/>
  <c r="CB7" i="46"/>
  <c r="CA7" i="46"/>
  <c r="L7" i="46" s="1"/>
  <c r="BZ7" i="46"/>
  <c r="K7" i="46" s="1"/>
  <c r="BY7" i="46"/>
  <c r="J7" i="46" s="1"/>
  <c r="BX7" i="46"/>
  <c r="I7" i="46" s="1"/>
  <c r="BW7" i="46"/>
  <c r="H7" i="46" s="1"/>
  <c r="BV7" i="46"/>
  <c r="G7" i="46" s="1"/>
  <c r="BU7" i="46"/>
  <c r="BT7" i="46"/>
  <c r="E7" i="46" s="1"/>
  <c r="BS7" i="46"/>
  <c r="D7" i="46" s="1"/>
  <c r="A7" i="46"/>
  <c r="A5" i="27" s="1"/>
  <c r="EF6" i="46"/>
  <c r="BQ6" i="46" s="1"/>
  <c r="EE6" i="46"/>
  <c r="BP6" i="46" s="1"/>
  <c r="ED6" i="46"/>
  <c r="EC6" i="46"/>
  <c r="EB6" i="46"/>
  <c r="BM6" i="46" s="1"/>
  <c r="EA6" i="46"/>
  <c r="DZ6" i="46"/>
  <c r="DY6" i="46"/>
  <c r="DX6" i="46"/>
  <c r="BI6" i="46" s="1"/>
  <c r="DW6" i="46"/>
  <c r="DV6" i="46"/>
  <c r="DU6" i="46"/>
  <c r="BF6" i="46" s="1"/>
  <c r="DT6" i="46"/>
  <c r="BE6" i="46" s="1"/>
  <c r="DS6" i="46"/>
  <c r="BD6" i="46" s="1"/>
  <c r="DR6" i="46"/>
  <c r="DQ6" i="46"/>
  <c r="DP6" i="46"/>
  <c r="BA6" i="46" s="1"/>
  <c r="DO6" i="46"/>
  <c r="DN6" i="46"/>
  <c r="DM6" i="46"/>
  <c r="DL6" i="46"/>
  <c r="AW6" i="46" s="1"/>
  <c r="DK6" i="46"/>
  <c r="AV6" i="46" s="1"/>
  <c r="DJ6" i="46"/>
  <c r="DI6" i="46"/>
  <c r="DH6" i="46"/>
  <c r="AS6" i="46" s="1"/>
  <c r="DG6" i="46"/>
  <c r="DF6" i="46"/>
  <c r="DE6" i="46"/>
  <c r="DD6" i="46"/>
  <c r="AO6" i="46" s="1"/>
  <c r="DC6" i="46"/>
  <c r="AN6" i="46" s="1"/>
  <c r="DB6" i="46"/>
  <c r="DA6" i="46"/>
  <c r="CZ6" i="46"/>
  <c r="AK6" i="46" s="1"/>
  <c r="CY6" i="46"/>
  <c r="AJ6" i="46" s="1"/>
  <c r="CX6" i="46"/>
  <c r="CW6" i="46"/>
  <c r="CV6" i="46"/>
  <c r="AG6" i="46" s="1"/>
  <c r="CU6" i="46"/>
  <c r="CT6" i="46"/>
  <c r="CS6" i="46"/>
  <c r="CR6" i="46"/>
  <c r="AC6" i="46" s="1"/>
  <c r="CQ6" i="46"/>
  <c r="CP6" i="46"/>
  <c r="CO6" i="46"/>
  <c r="Z6" i="46" s="1"/>
  <c r="CN6" i="46"/>
  <c r="Y6" i="46" s="1"/>
  <c r="CM6" i="46"/>
  <c r="X6" i="46" s="1"/>
  <c r="CL6" i="46"/>
  <c r="CK6" i="46"/>
  <c r="CJ6" i="46"/>
  <c r="U6" i="46" s="1"/>
  <c r="CI6" i="46"/>
  <c r="CH6" i="46"/>
  <c r="CG6" i="46"/>
  <c r="CF6" i="46"/>
  <c r="Q6" i="46" s="1"/>
  <c r="CE6" i="46"/>
  <c r="P6" i="46" s="1"/>
  <c r="CD6" i="46"/>
  <c r="CC6" i="46"/>
  <c r="CB6" i="46"/>
  <c r="M6" i="46" s="1"/>
  <c r="CA6" i="46"/>
  <c r="BZ6" i="46"/>
  <c r="BY6" i="46"/>
  <c r="BX6" i="46"/>
  <c r="I6" i="46" s="1"/>
  <c r="BW6" i="46"/>
  <c r="H6" i="46" s="1"/>
  <c r="BV6" i="46"/>
  <c r="BU6" i="46"/>
  <c r="BT6" i="46"/>
  <c r="E6" i="46" s="1"/>
  <c r="BS6" i="46"/>
  <c r="D6" i="46" s="1"/>
  <c r="BO6" i="46"/>
  <c r="BN6" i="46"/>
  <c r="BL6" i="46"/>
  <c r="BK6" i="46"/>
  <c r="BJ6" i="46"/>
  <c r="BH6" i="46"/>
  <c r="BG6" i="46"/>
  <c r="BC6" i="46"/>
  <c r="BB6" i="46"/>
  <c r="AZ6" i="46"/>
  <c r="AY6" i="46"/>
  <c r="AX6" i="46"/>
  <c r="AU6" i="46"/>
  <c r="AT6" i="46"/>
  <c r="AR6" i="46"/>
  <c r="AQ6" i="46"/>
  <c r="AP6" i="46"/>
  <c r="AM6" i="46"/>
  <c r="AL6" i="46"/>
  <c r="AI6" i="46"/>
  <c r="AH6" i="46"/>
  <c r="AF6" i="46"/>
  <c r="AE6" i="46"/>
  <c r="AD6" i="46"/>
  <c r="AB6" i="46"/>
  <c r="AA6" i="46"/>
  <c r="W6" i="46"/>
  <c r="V6" i="46"/>
  <c r="T6" i="46"/>
  <c r="S6" i="46"/>
  <c r="R6" i="46"/>
  <c r="O6" i="46"/>
  <c r="N6" i="46"/>
  <c r="L6" i="46"/>
  <c r="K6" i="46"/>
  <c r="J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A207" i="44"/>
  <c r="AS207" i="44"/>
  <c r="AK207" i="44"/>
  <c r="AC207" i="44"/>
  <c r="U207" i="44"/>
  <c r="M207" i="44"/>
  <c r="E207" i="44"/>
  <c r="BN206" i="44"/>
  <c r="BG206" i="44"/>
  <c r="BF206" i="44"/>
  <c r="AZ206" i="44"/>
  <c r="AX206" i="44"/>
  <c r="AP206" i="44"/>
  <c r="AJ206" i="44"/>
  <c r="AH206" i="44"/>
  <c r="AA206" i="44"/>
  <c r="Z206" i="44"/>
  <c r="T206" i="44"/>
  <c r="R206" i="44"/>
  <c r="J206" i="44"/>
  <c r="BK205" i="44"/>
  <c r="BJ205" i="44"/>
  <c r="BD205" i="44"/>
  <c r="BB205" i="44"/>
  <c r="AT205" i="44"/>
  <c r="AN205" i="44"/>
  <c r="AL205" i="44"/>
  <c r="AD205" i="44"/>
  <c r="V205" i="44"/>
  <c r="P205" i="44"/>
  <c r="N205" i="44"/>
  <c r="L205" i="44"/>
  <c r="F205" i="44"/>
  <c r="BP204" i="44"/>
  <c r="BN204" i="44"/>
  <c r="BH204" i="44"/>
  <c r="BF204" i="44"/>
  <c r="AX204" i="44"/>
  <c r="AR204" i="44"/>
  <c r="AP204" i="44"/>
  <c r="AJ204" i="44"/>
  <c r="AH204" i="44"/>
  <c r="Z204" i="44"/>
  <c r="R204" i="44"/>
  <c r="L204" i="44"/>
  <c r="J204" i="44"/>
  <c r="H204" i="44"/>
  <c r="BJ203" i="44"/>
  <c r="BB203" i="44"/>
  <c r="AV203" i="44"/>
  <c r="AT203" i="44"/>
  <c r="AO203" i="44"/>
  <c r="AL203" i="44"/>
  <c r="AE203" i="44"/>
  <c r="AD203" i="44"/>
  <c r="V203" i="44"/>
  <c r="P203" i="44"/>
  <c r="N203" i="44"/>
  <c r="I203" i="44"/>
  <c r="F203" i="44"/>
  <c r="BO202" i="44"/>
  <c r="BN202" i="44"/>
  <c r="BF202" i="44"/>
  <c r="AZ202" i="44"/>
  <c r="AX202" i="44"/>
  <c r="AP202" i="44"/>
  <c r="AJ202" i="44"/>
  <c r="AH202" i="44"/>
  <c r="Z202" i="44"/>
  <c r="R202" i="44"/>
  <c r="L202" i="44"/>
  <c r="J202" i="44"/>
  <c r="D202" i="44"/>
  <c r="BJ201" i="44"/>
  <c r="BB201" i="44"/>
  <c r="AV201" i="44"/>
  <c r="AU201" i="44"/>
  <c r="AT201" i="44"/>
  <c r="AL201" i="44"/>
  <c r="AF201" i="44"/>
  <c r="AD201" i="44"/>
  <c r="V201" i="44"/>
  <c r="N201" i="44"/>
  <c r="H201" i="44"/>
  <c r="F201" i="44"/>
  <c r="BN200" i="44"/>
  <c r="BF200" i="44"/>
  <c r="AY200" i="44"/>
  <c r="AX200" i="44"/>
  <c r="AR200" i="44"/>
  <c r="AP200" i="44"/>
  <c r="AI200" i="44"/>
  <c r="AH200" i="44"/>
  <c r="Z200" i="44"/>
  <c r="S200" i="44"/>
  <c r="R200" i="44"/>
  <c r="J200" i="44"/>
  <c r="BL199" i="44"/>
  <c r="BJ199" i="44"/>
  <c r="BB199" i="44"/>
  <c r="AT199" i="44"/>
  <c r="AM199" i="44"/>
  <c r="AL199" i="44"/>
  <c r="AF199" i="44"/>
  <c r="AD199" i="44"/>
  <c r="V199" i="44"/>
  <c r="P199" i="44"/>
  <c r="O199" i="44"/>
  <c r="N199" i="44"/>
  <c r="F199" i="44"/>
  <c r="BO198" i="44"/>
  <c r="BI198" i="44"/>
  <c r="BG198" i="44"/>
  <c r="BA198" i="44"/>
  <c r="AY198" i="44"/>
  <c r="AQ198" i="44"/>
  <c r="AI198" i="44"/>
  <c r="AC198" i="44"/>
  <c r="AA198" i="44"/>
  <c r="S198" i="44"/>
  <c r="K198" i="44"/>
  <c r="BM197" i="44"/>
  <c r="BK197" i="44"/>
  <c r="BC197" i="44"/>
  <c r="AU197" i="44"/>
  <c r="AO197" i="44"/>
  <c r="AM197" i="44"/>
  <c r="AE197" i="44"/>
  <c r="Y197" i="44"/>
  <c r="W197" i="44"/>
  <c r="Q197" i="44"/>
  <c r="O197" i="44"/>
  <c r="G197" i="44"/>
  <c r="BP196" i="44"/>
  <c r="BH196" i="44"/>
  <c r="AZ196" i="44"/>
  <c r="AT196" i="44"/>
  <c r="AR196" i="44"/>
  <c r="AJ196" i="44"/>
  <c r="AB196" i="44"/>
  <c r="V196" i="44"/>
  <c r="T196" i="44"/>
  <c r="L196" i="44"/>
  <c r="D196" i="44"/>
  <c r="BN195" i="44"/>
  <c r="BM195" i="44"/>
  <c r="BL195" i="44"/>
  <c r="BD195" i="44"/>
  <c r="AV195" i="44"/>
  <c r="AP195" i="44"/>
  <c r="AN195" i="44"/>
  <c r="AF195" i="44"/>
  <c r="X195" i="44"/>
  <c r="R195" i="44"/>
  <c r="P195" i="44"/>
  <c r="J195" i="44"/>
  <c r="I195" i="44"/>
  <c r="H195" i="44"/>
  <c r="BQ194" i="44"/>
  <c r="BK194" i="44"/>
  <c r="BJ194" i="44"/>
  <c r="BI194" i="44"/>
  <c r="BA194" i="44"/>
  <c r="AT194" i="44"/>
  <c r="AS194" i="44"/>
  <c r="AK194" i="44"/>
  <c r="AD194" i="44"/>
  <c r="AC194" i="44"/>
  <c r="U194" i="44"/>
  <c r="M194" i="44"/>
  <c r="E194" i="44"/>
  <c r="BQ193" i="44"/>
  <c r="BN193" i="44"/>
  <c r="BF193" i="44"/>
  <c r="AZ193" i="44"/>
  <c r="AX193" i="44"/>
  <c r="AP193" i="44"/>
  <c r="AJ193" i="44"/>
  <c r="AH193" i="44"/>
  <c r="Z193" i="44"/>
  <c r="R193" i="44"/>
  <c r="J193" i="44"/>
  <c r="E193" i="44"/>
  <c r="D193" i="44"/>
  <c r="BL192" i="44"/>
  <c r="BD192" i="44"/>
  <c r="AV192" i="44"/>
  <c r="AP192" i="44"/>
  <c r="AN192" i="44"/>
  <c r="AF192" i="44"/>
  <c r="X192" i="44"/>
  <c r="P192" i="44"/>
  <c r="H192" i="44"/>
  <c r="BP191" i="44"/>
  <c r="BJ191" i="44"/>
  <c r="BH191" i="44"/>
  <c r="AZ191" i="44"/>
  <c r="AR191" i="44"/>
  <c r="AJ191" i="44"/>
  <c r="AD191" i="44"/>
  <c r="AB191" i="44"/>
  <c r="T191" i="44"/>
  <c r="L191" i="44"/>
  <c r="E191" i="44"/>
  <c r="D191" i="44"/>
  <c r="BL190" i="44"/>
  <c r="BG190" i="44"/>
  <c r="BF190" i="44"/>
  <c r="BD190" i="44"/>
  <c r="AV190" i="44"/>
  <c r="AN190" i="44"/>
  <c r="AF190" i="44"/>
  <c r="X190" i="44"/>
  <c r="P190" i="44"/>
  <c r="H190" i="44"/>
  <c r="BQ189" i="44"/>
  <c r="BI189" i="44"/>
  <c r="BA189" i="44"/>
  <c r="AS189" i="44"/>
  <c r="AK189" i="44"/>
  <c r="AC189" i="44"/>
  <c r="W189" i="44"/>
  <c r="U189" i="44"/>
  <c r="M189" i="44"/>
  <c r="E189" i="44"/>
  <c r="BM188" i="44"/>
  <c r="BE188" i="44"/>
  <c r="AW188" i="44"/>
  <c r="AO188" i="44"/>
  <c r="AG188" i="44"/>
  <c r="AE188" i="44"/>
  <c r="AA188" i="44"/>
  <c r="Y188" i="44"/>
  <c r="S188" i="44"/>
  <c r="R188" i="44"/>
  <c r="Q188" i="44"/>
  <c r="O188" i="44"/>
  <c r="I188" i="44"/>
  <c r="BL187" i="44"/>
  <c r="BK187" i="44"/>
  <c r="BD187" i="44"/>
  <c r="AV187" i="44"/>
  <c r="AN187" i="44"/>
  <c r="AF187" i="44"/>
  <c r="X187" i="44"/>
  <c r="P187" i="44"/>
  <c r="J187" i="44"/>
  <c r="H187" i="44"/>
  <c r="BQ186" i="44"/>
  <c r="BI186" i="44"/>
  <c r="BA186" i="44"/>
  <c r="AS186" i="44"/>
  <c r="AM186" i="44"/>
  <c r="AK186" i="44"/>
  <c r="AE186" i="44"/>
  <c r="AC186" i="44"/>
  <c r="U186" i="44"/>
  <c r="M186" i="44"/>
  <c r="E186" i="44"/>
  <c r="BP185" i="44"/>
  <c r="BJ185" i="44"/>
  <c r="BH185" i="44"/>
  <c r="BB185" i="44"/>
  <c r="AZ185" i="44"/>
  <c r="AR185" i="44"/>
  <c r="AJ185" i="44"/>
  <c r="AC185" i="44"/>
  <c r="AB185" i="44"/>
  <c r="T185" i="44"/>
  <c r="L185" i="44"/>
  <c r="D185" i="44"/>
  <c r="BM184" i="44"/>
  <c r="BE184" i="44"/>
  <c r="AW184" i="44"/>
  <c r="AO184" i="44"/>
  <c r="AI184" i="44"/>
  <c r="AG184" i="44"/>
  <c r="Y184" i="44"/>
  <c r="Q184" i="44"/>
  <c r="I184" i="44"/>
  <c r="BQ183" i="44"/>
  <c r="BI183" i="44"/>
  <c r="BA183" i="44"/>
  <c r="AS183" i="44"/>
  <c r="AL183" i="44"/>
  <c r="AK183" i="44"/>
  <c r="AC183" i="44"/>
  <c r="W183" i="44"/>
  <c r="V183" i="44"/>
  <c r="U183" i="44"/>
  <c r="M183" i="44"/>
  <c r="E183" i="44"/>
  <c r="BP182" i="44"/>
  <c r="BO182" i="44"/>
  <c r="BG182" i="44"/>
  <c r="AY182" i="44"/>
  <c r="AQ182" i="44"/>
  <c r="AI182" i="44"/>
  <c r="AA182" i="44"/>
  <c r="S182" i="44"/>
  <c r="K182" i="44"/>
  <c r="BK181" i="44"/>
  <c r="BC181" i="44"/>
  <c r="AU181" i="44"/>
  <c r="AM181" i="44"/>
  <c r="AE181" i="44"/>
  <c r="W181" i="44"/>
  <c r="Q181" i="44"/>
  <c r="O181" i="44"/>
  <c r="G181" i="44"/>
  <c r="BP180" i="44"/>
  <c r="BI180" i="44"/>
  <c r="BH180" i="44"/>
  <c r="AZ180" i="44"/>
  <c r="AR180" i="44"/>
  <c r="AJ180" i="44"/>
  <c r="AB180" i="44"/>
  <c r="T180" i="44"/>
  <c r="L180" i="44"/>
  <c r="D180" i="44"/>
  <c r="BL179" i="44"/>
  <c r="BD179" i="44"/>
  <c r="AV179" i="44"/>
  <c r="AN179" i="44"/>
  <c r="AF179" i="44"/>
  <c r="X179" i="44"/>
  <c r="P179" i="44"/>
  <c r="H179" i="44"/>
  <c r="BJ178" i="44"/>
  <c r="BB178" i="44"/>
  <c r="AV178" i="44"/>
  <c r="AT178" i="44"/>
  <c r="AL178" i="44"/>
  <c r="AD178" i="44"/>
  <c r="V178" i="44"/>
  <c r="P178" i="44"/>
  <c r="N178" i="44"/>
  <c r="H178" i="44"/>
  <c r="F178" i="44"/>
  <c r="BN177" i="44"/>
  <c r="BF177" i="44"/>
  <c r="AX177" i="44"/>
  <c r="AQ177" i="44"/>
  <c r="AP177" i="44"/>
  <c r="AH177" i="44"/>
  <c r="AA177" i="44"/>
  <c r="Z177" i="44"/>
  <c r="R177" i="44"/>
  <c r="K177" i="44"/>
  <c r="J177" i="44"/>
  <c r="BL176" i="44"/>
  <c r="BF176" i="44"/>
  <c r="BD176" i="44"/>
  <c r="AV176" i="44"/>
  <c r="AN176" i="44"/>
  <c r="AF176" i="44"/>
  <c r="X176" i="44"/>
  <c r="P176" i="44"/>
  <c r="H176" i="44"/>
  <c r="BP175" i="44"/>
  <c r="BH175" i="44"/>
  <c r="AZ175" i="44"/>
  <c r="AR175" i="44"/>
  <c r="AJ175" i="44"/>
  <c r="AB175" i="44"/>
  <c r="T175" i="44"/>
  <c r="L175" i="44"/>
  <c r="D175" i="44"/>
  <c r="BO174" i="44"/>
  <c r="BM174" i="44"/>
  <c r="BE174" i="44"/>
  <c r="AW174" i="44"/>
  <c r="AO174" i="44"/>
  <c r="AG174" i="44"/>
  <c r="Y174" i="44"/>
  <c r="Q174" i="44"/>
  <c r="I174" i="44"/>
  <c r="BQ173" i="44"/>
  <c r="BI173" i="44"/>
  <c r="BA173" i="44"/>
  <c r="AS173" i="44"/>
  <c r="AK173" i="44"/>
  <c r="AC173" i="44"/>
  <c r="W173" i="44"/>
  <c r="U173" i="44"/>
  <c r="M173" i="44"/>
  <c r="E173" i="44"/>
  <c r="BO172" i="44"/>
  <c r="BN172" i="44"/>
  <c r="BF172" i="44"/>
  <c r="AX172" i="44"/>
  <c r="AR172" i="44"/>
  <c r="AP172" i="44"/>
  <c r="AH172" i="44"/>
  <c r="Z172" i="44"/>
  <c r="R172" i="44"/>
  <c r="J172" i="44"/>
  <c r="BL171" i="44"/>
  <c r="BJ171" i="44"/>
  <c r="BB171" i="44"/>
  <c r="AT171" i="44"/>
  <c r="AL171" i="44"/>
  <c r="AD171" i="44"/>
  <c r="V171" i="44"/>
  <c r="P171" i="44"/>
  <c r="N171" i="44"/>
  <c r="F171" i="44"/>
  <c r="BN170" i="44"/>
  <c r="BF170" i="44"/>
  <c r="AX170" i="44"/>
  <c r="AR170" i="44"/>
  <c r="AP170" i="44"/>
  <c r="AJ170" i="44"/>
  <c r="AH170" i="44"/>
  <c r="Z170" i="44"/>
  <c r="R170" i="44"/>
  <c r="J170" i="44"/>
  <c r="AU169" i="44"/>
  <c r="AO169" i="44"/>
  <c r="AM169" i="44"/>
  <c r="AG169" i="44"/>
  <c r="AE169" i="44"/>
  <c r="G169" i="44"/>
  <c r="BQ168" i="44"/>
  <c r="BI168" i="44"/>
  <c r="AM168" i="44"/>
  <c r="AK168" i="44"/>
  <c r="AC168" i="44"/>
  <c r="U168" i="44"/>
  <c r="BM167" i="44"/>
  <c r="BE167" i="44"/>
  <c r="AW167" i="44"/>
  <c r="Q167" i="44"/>
  <c r="J167" i="44"/>
  <c r="I167" i="44"/>
  <c r="BQ166" i="44"/>
  <c r="BI166" i="44"/>
  <c r="AS166" i="44"/>
  <c r="AK166" i="44"/>
  <c r="AC166" i="44"/>
  <c r="W166" i="44"/>
  <c r="BF165" i="44"/>
  <c r="AH165" i="44"/>
  <c r="J165" i="44"/>
  <c r="BE164" i="44"/>
  <c r="BC164" i="44"/>
  <c r="AU164" i="44"/>
  <c r="G164" i="44"/>
  <c r="BO163" i="44"/>
  <c r="AC163" i="44"/>
  <c r="M163" i="44"/>
  <c r="K163" i="44"/>
  <c r="BE162" i="44"/>
  <c r="BJ161" i="44"/>
  <c r="BI160" i="44"/>
  <c r="AX160" i="44"/>
  <c r="AP160" i="44"/>
  <c r="AN157" i="44"/>
  <c r="AR148" i="44"/>
  <c r="AF147" i="44"/>
  <c r="I142" i="44"/>
  <c r="AS139"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C29" i="42"/>
  <c r="J28" i="42"/>
  <c r="C28" i="42"/>
  <c r="C206" i="46"/>
  <c r="C206" i="44" s="1"/>
  <c r="C204" i="46"/>
  <c r="C204" i="44" s="1"/>
  <c r="C202" i="46"/>
  <c r="C202" i="44" s="1"/>
  <c r="C200" i="46"/>
  <c r="C200" i="44" s="1"/>
  <c r="C197" i="46"/>
  <c r="C197" i="44" s="1"/>
  <c r="C192" i="46"/>
  <c r="C192" i="44" s="1"/>
  <c r="C190" i="46"/>
  <c r="C190" i="44" s="1"/>
  <c r="C179" i="46"/>
  <c r="C179" i="44" s="1"/>
  <c r="C176" i="46"/>
  <c r="C176" i="44" s="1"/>
  <c r="C172" i="46"/>
  <c r="C172" i="44" s="1"/>
  <c r="C6" i="46"/>
  <c r="A206" i="44"/>
  <c r="A204" i="44"/>
  <c r="A202" i="44"/>
  <c r="A200" i="44"/>
  <c r="B198" i="44"/>
  <c r="A192" i="44"/>
  <c r="B190" i="44"/>
  <c r="B187" i="44"/>
  <c r="A187" i="44"/>
  <c r="B182" i="44"/>
  <c r="B179" i="44"/>
  <c r="A179" i="44"/>
  <c r="A176" i="44"/>
  <c r="A172" i="44"/>
  <c r="B170" i="44"/>
  <c r="C6" i="44"/>
  <c r="A6" i="44"/>
  <c r="R29" i="42"/>
  <c r="S29" i="42" s="1"/>
  <c r="T29" i="42" s="1"/>
  <c r="K29" i="42"/>
  <c r="L29" i="42" s="1"/>
  <c r="M29" i="42" s="1"/>
  <c r="D29" i="42"/>
  <c r="E29" i="42" s="1"/>
  <c r="F29" i="42" s="1"/>
  <c r="L46" i="41"/>
  <c r="AH12" i="40" a="1"/>
  <c r="AH12" i="40" s="1"/>
  <c r="X7" i="40" a="1"/>
  <c r="X7" i="40" s="1"/>
  <c r="X8" i="40" s="1"/>
  <c r="AM15" i="29"/>
  <c r="AL15" i="29"/>
  <c r="BB9" i="29" s="1"/>
  <c r="AJ15" i="29"/>
  <c r="AI15" i="29"/>
  <c r="AH15" i="29"/>
  <c r="AC15" i="29"/>
  <c r="AB15" i="29"/>
  <c r="S15" i="29"/>
  <c r="R15" i="29"/>
  <c r="I15" i="29"/>
  <c r="H15" i="29"/>
  <c r="AC14" i="29"/>
  <c r="AB14" i="29"/>
  <c r="AA14" i="29"/>
  <c r="X14" i="29"/>
  <c r="S14" i="29"/>
  <c r="R14" i="29"/>
  <c r="N14" i="29"/>
  <c r="I14" i="29"/>
  <c r="H14" i="29"/>
  <c r="BG9" i="29"/>
  <c r="AW9" i="29"/>
  <c r="AR9" i="29" s="1"/>
  <c r="AM4" i="29"/>
  <c r="AL4" i="29"/>
  <c r="AJ4" i="29"/>
  <c r="AI4" i="29"/>
  <c r="AH4" i="29"/>
  <c r="AC4" i="29"/>
  <c r="AB4" i="29"/>
  <c r="X4" i="29"/>
  <c r="CA34" i="28"/>
  <c r="BZ34" i="28"/>
  <c r="BY34" i="28"/>
  <c r="BX34" i="28"/>
  <c r="BW34" i="28"/>
  <c r="AM34" i="28"/>
  <c r="AL34" i="28"/>
  <c r="AR12" i="28" s="1"/>
  <c r="AJ34" i="28"/>
  <c r="AI34" i="28"/>
  <c r="AH34" i="28"/>
  <c r="AC34" i="28"/>
  <c r="AB34" i="28"/>
  <c r="S34" i="28"/>
  <c r="R34" i="28"/>
  <c r="I34" i="28"/>
  <c r="H34" i="28"/>
  <c r="D34" i="28" s="1"/>
  <c r="CA33" i="28"/>
  <c r="BZ33" i="28"/>
  <c r="BY33" i="28"/>
  <c r="BX33" i="28"/>
  <c r="BW33" i="28"/>
  <c r="AC33" i="28"/>
  <c r="AB33" i="28"/>
  <c r="AA33" i="28"/>
  <c r="X33" i="28"/>
  <c r="S33" i="28"/>
  <c r="R33" i="28"/>
  <c r="N33" i="28"/>
  <c r="I33" i="28"/>
  <c r="H33" i="28"/>
  <c r="BV18" i="28"/>
  <c r="BV17" i="28"/>
  <c r="BV16" i="28"/>
  <c r="BV14" i="28" s="1"/>
  <c r="S14" i="28"/>
  <c r="R14" i="28"/>
  <c r="N14" i="28"/>
  <c r="AC10" i="28"/>
  <c r="AB10" i="28"/>
  <c r="AB12" i="28" s="1"/>
  <c r="X10" i="28"/>
  <c r="CA6" i="28"/>
  <c r="BZ6" i="28"/>
  <c r="BY6" i="28"/>
  <c r="BX6" i="28"/>
  <c r="BW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C12" i="28" s="1"/>
  <c r="AB4" i="28"/>
  <c r="AA4" i="28"/>
  <c r="Z4" i="28"/>
  <c r="Y4" i="28"/>
  <c r="X4" i="28"/>
  <c r="X12" i="28" s="1"/>
  <c r="S4" i="28"/>
  <c r="R4" i="28"/>
  <c r="Q4" i="28"/>
  <c r="P4" i="28"/>
  <c r="O4" i="28"/>
  <c r="N4" i="28"/>
  <c r="I4" i="28"/>
  <c r="H4" i="28"/>
  <c r="G4" i="28"/>
  <c r="F4" i="28"/>
  <c r="E4" i="28"/>
  <c r="D4" i="28"/>
  <c r="BV19" i="27"/>
  <c r="BV18" i="27"/>
  <c r="BV17" i="27"/>
  <c r="BV16" i="27"/>
  <c r="I16" i="27"/>
  <c r="I6" i="27" s="1"/>
  <c r="H16" i="27"/>
  <c r="D16" i="27"/>
  <c r="D6" i="27" s="1"/>
  <c r="BV15" i="27"/>
  <c r="BV13" i="27" s="1"/>
  <c r="BV5" i="27" s="1"/>
  <c r="S13" i="27"/>
  <c r="R13" i="27"/>
  <c r="N13" i="27"/>
  <c r="BB9" i="27"/>
  <c r="AR9" i="27"/>
  <c r="AC9" i="27"/>
  <c r="AB9" i="27"/>
  <c r="X9" i="27"/>
  <c r="AC7" i="27"/>
  <c r="AB7" i="27"/>
  <c r="X7" i="27"/>
  <c r="CA6" i="27"/>
  <c r="BY6" i="27"/>
  <c r="BX6" i="27"/>
  <c r="BW6" i="27"/>
  <c r="BV6" i="27"/>
  <c r="BQ6" i="27"/>
  <c r="BO6" i="27"/>
  <c r="BN6" i="27"/>
  <c r="BM6" i="27"/>
  <c r="BL6" i="27"/>
  <c r="BG6" i="27"/>
  <c r="BE6" i="27"/>
  <c r="BD6" i="27"/>
  <c r="BC6" i="27"/>
  <c r="BB6" i="27"/>
  <c r="AW6" i="27"/>
  <c r="AU6" i="27"/>
  <c r="AT6" i="27"/>
  <c r="AS6" i="27"/>
  <c r="AR6" i="27"/>
  <c r="AM6" i="27"/>
  <c r="AL6" i="27"/>
  <c r="AK6" i="27"/>
  <c r="AJ6" i="27"/>
  <c r="AI6" i="27"/>
  <c r="AH6" i="27"/>
  <c r="AC6" i="27"/>
  <c r="AB6" i="27"/>
  <c r="AA6" i="27"/>
  <c r="Z6" i="27"/>
  <c r="Y6" i="27"/>
  <c r="X6" i="27"/>
  <c r="S6" i="27"/>
  <c r="Q6" i="27"/>
  <c r="P6" i="27"/>
  <c r="O6" i="27"/>
  <c r="N6" i="27"/>
  <c r="H6" i="27"/>
  <c r="G6" i="27"/>
  <c r="F6" i="27"/>
  <c r="E6" i="27"/>
  <c r="BZ5" i="27"/>
  <c r="BY5" i="27"/>
  <c r="BX5" i="27"/>
  <c r="BW5" i="27"/>
  <c r="BP5" i="27"/>
  <c r="BO5" i="27"/>
  <c r="BN5" i="27"/>
  <c r="BM5" i="27"/>
  <c r="BL5" i="27"/>
  <c r="BF5" i="27"/>
  <c r="BE5" i="27"/>
  <c r="BD5" i="27"/>
  <c r="BC5" i="27"/>
  <c r="BB5" i="27"/>
  <c r="AV5" i="27"/>
  <c r="AU5" i="27"/>
  <c r="AT5" i="27"/>
  <c r="AS5" i="27"/>
  <c r="AR5" i="27"/>
  <c r="AM5" i="27"/>
  <c r="AL5" i="27"/>
  <c r="AK5" i="27"/>
  <c r="AJ5" i="27"/>
  <c r="AJ8" i="27" s="1"/>
  <c r="AI5" i="27"/>
  <c r="AI8" i="27" s="1"/>
  <c r="AH5" i="27"/>
  <c r="AC5" i="27"/>
  <c r="AB5" i="27"/>
  <c r="AA5" i="27"/>
  <c r="Z5" i="27"/>
  <c r="Y5" i="27"/>
  <c r="X5" i="27"/>
  <c r="R5" i="27"/>
  <c r="Q5" i="27"/>
  <c r="P5" i="27"/>
  <c r="O5" i="27"/>
  <c r="N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M207" i="44" l="1"/>
  <c r="I207" i="44"/>
  <c r="AL202" i="44"/>
  <c r="N206" i="44"/>
  <c r="C205" i="46"/>
  <c r="C205" i="44" s="1"/>
  <c r="P196" i="44"/>
  <c r="AI197" i="44"/>
  <c r="BE207" i="44"/>
  <c r="BO87" i="46"/>
  <c r="BI188" i="44"/>
  <c r="AW194" i="44"/>
  <c r="AH205" i="44"/>
  <c r="AL206" i="44"/>
  <c r="AO207" i="44"/>
  <c r="BH195" i="44"/>
  <c r="J199" i="44"/>
  <c r="BF203" i="44"/>
  <c r="A203" i="44"/>
  <c r="Y207" i="44"/>
  <c r="R199" i="44"/>
  <c r="BJ206" i="44"/>
  <c r="AG207" i="44"/>
  <c r="A207" i="44"/>
  <c r="G182" i="44"/>
  <c r="AU198" i="44"/>
  <c r="AH201" i="44"/>
  <c r="J203" i="44"/>
  <c r="AN180" i="44"/>
  <c r="AD200" i="44"/>
  <c r="Q207" i="44"/>
  <c r="Z205" i="44"/>
  <c r="BF205" i="44"/>
  <c r="BB206" i="44"/>
  <c r="AW207" i="44"/>
  <c r="AD206" i="44"/>
  <c r="BF201" i="44"/>
  <c r="AH203" i="44"/>
  <c r="C201" i="46"/>
  <c r="C201" i="44" s="1"/>
  <c r="V170" i="44"/>
  <c r="BJ193" i="44"/>
  <c r="AJ195" i="44"/>
  <c r="K197" i="44"/>
  <c r="AE198" i="44"/>
  <c r="BK198" i="44"/>
  <c r="AX199" i="44"/>
  <c r="J201" i="44"/>
  <c r="AD202" i="44"/>
  <c r="BB202" i="44"/>
  <c r="AD204" i="44"/>
  <c r="AP205" i="44"/>
  <c r="BN205" i="44"/>
  <c r="AJ190" i="44"/>
  <c r="BE194" i="44"/>
  <c r="AV196" i="44"/>
  <c r="BN203" i="44"/>
  <c r="A166" i="44"/>
  <c r="BE166" i="44"/>
  <c r="AL193" i="44"/>
  <c r="BO197" i="44"/>
  <c r="Z199" i="44"/>
  <c r="V200" i="44"/>
  <c r="AP201" i="44"/>
  <c r="BJ204" i="44"/>
  <c r="R205" i="44"/>
  <c r="F206" i="44"/>
  <c r="U174" i="44"/>
  <c r="H191" i="44"/>
  <c r="BD191" i="44"/>
  <c r="AG194" i="44"/>
  <c r="L195" i="44"/>
  <c r="X196" i="44"/>
  <c r="AQ197" i="44"/>
  <c r="G198" i="44"/>
  <c r="R201" i="44"/>
  <c r="BJ202" i="44"/>
  <c r="R203" i="44"/>
  <c r="AP203" i="44"/>
  <c r="AX205" i="44"/>
  <c r="AT193" i="44"/>
  <c r="BP195" i="44"/>
  <c r="AK188" i="44"/>
  <c r="AJ187" i="44"/>
  <c r="I194" i="44"/>
  <c r="AO194" i="44"/>
  <c r="AF196" i="44"/>
  <c r="AY197" i="44"/>
  <c r="O198" i="44"/>
  <c r="AH199" i="44"/>
  <c r="BN199" i="44"/>
  <c r="BJ200" i="44"/>
  <c r="Z201" i="44"/>
  <c r="N202" i="44"/>
  <c r="Z203" i="44"/>
  <c r="F172" i="44"/>
  <c r="Q189" i="44"/>
  <c r="BD196" i="44"/>
  <c r="BL180" i="44"/>
  <c r="L190" i="44"/>
  <c r="T195" i="44"/>
  <c r="AX201" i="44"/>
  <c r="AT202" i="44"/>
  <c r="N204" i="44"/>
  <c r="J205" i="44"/>
  <c r="AR195" i="44"/>
  <c r="S197" i="44"/>
  <c r="V193" i="44"/>
  <c r="A178" i="44"/>
  <c r="A194" i="44"/>
  <c r="Q186" i="44"/>
  <c r="AZ192" i="44"/>
  <c r="AZ195" i="44"/>
  <c r="H196" i="44"/>
  <c r="BL196" i="44"/>
  <c r="AX203" i="44"/>
  <c r="BQ184" i="44"/>
  <c r="AD193" i="44"/>
  <c r="BB193" i="44"/>
  <c r="Q194" i="44"/>
  <c r="D195" i="44"/>
  <c r="AN196" i="44"/>
  <c r="BG197" i="44"/>
  <c r="N200" i="44"/>
  <c r="AL200" i="44"/>
  <c r="V202" i="44"/>
  <c r="BB204" i="44"/>
  <c r="V206" i="44"/>
  <c r="AT206" i="44"/>
  <c r="AK136" i="44"/>
  <c r="AD175" i="44"/>
  <c r="AU189" i="44"/>
  <c r="M182" i="44"/>
  <c r="K184" i="44"/>
  <c r="F180" i="44"/>
  <c r="O189" i="44"/>
  <c r="AL191" i="44"/>
  <c r="BI182" i="44"/>
  <c r="BG184" i="44"/>
  <c r="AL175" i="44"/>
  <c r="Z176" i="44"/>
  <c r="Z179" i="44"/>
  <c r="U182" i="44"/>
  <c r="AP187" i="44"/>
  <c r="AQ188" i="44"/>
  <c r="BC189" i="44"/>
  <c r="BF160" i="44"/>
  <c r="A157" i="44"/>
  <c r="BQ151" i="44"/>
  <c r="AY145" i="44"/>
  <c r="BO108" i="46"/>
  <c r="S162" i="46"/>
  <c r="S162" i="44"/>
  <c r="AI162" i="46"/>
  <c r="AI162" i="44"/>
  <c r="AE166" i="46"/>
  <c r="AE166" i="44"/>
  <c r="I169" i="46"/>
  <c r="I169" i="44"/>
  <c r="AY155" i="44"/>
  <c r="BC173" i="44"/>
  <c r="F175" i="44"/>
  <c r="AR177" i="44"/>
  <c r="BL178" i="44"/>
  <c r="AW181" i="44"/>
  <c r="AD185" i="44"/>
  <c r="BD161" i="44"/>
  <c r="BC166" i="44"/>
  <c r="BK168" i="44"/>
  <c r="AJ165" i="44"/>
  <c r="L177" i="44"/>
  <c r="AM183" i="44"/>
  <c r="BN187" i="44"/>
  <c r="K162" i="44"/>
  <c r="Y164" i="44"/>
  <c r="AZ165" i="44"/>
  <c r="O168" i="44"/>
  <c r="AJ172" i="44"/>
  <c r="AI174" i="44"/>
  <c r="X178" i="44"/>
  <c r="I181" i="44"/>
  <c r="BO184" i="44"/>
  <c r="AP190" i="44"/>
  <c r="F191" i="44"/>
  <c r="O194" i="44"/>
  <c r="BJ158" i="44"/>
  <c r="AG164" i="44"/>
  <c r="BK173" i="44"/>
  <c r="AX176" i="44"/>
  <c r="T177" i="44"/>
  <c r="AT180" i="44"/>
  <c r="AU183" i="44"/>
  <c r="K188" i="44"/>
  <c r="AM189" i="44"/>
  <c r="J190" i="44"/>
  <c r="Z192" i="44"/>
  <c r="BN192" i="44"/>
  <c r="AL196" i="44"/>
  <c r="BJ196" i="44"/>
  <c r="AW197" i="44"/>
  <c r="AH159" i="46"/>
  <c r="AH159" i="44"/>
  <c r="AQ162" i="46"/>
  <c r="AQ162" i="44"/>
  <c r="I164" i="46"/>
  <c r="I164" i="44"/>
  <c r="T165" i="46"/>
  <c r="T165" i="44"/>
  <c r="AM166" i="46"/>
  <c r="AM166" i="44"/>
  <c r="W168" i="46"/>
  <c r="W168" i="44"/>
  <c r="AE168" i="46"/>
  <c r="AE168" i="44"/>
  <c r="AZ170" i="46"/>
  <c r="AZ170" i="44"/>
  <c r="AF171" i="46"/>
  <c r="AF171" i="44"/>
  <c r="L172" i="46"/>
  <c r="L172" i="44"/>
  <c r="AZ172" i="46"/>
  <c r="AZ172" i="44"/>
  <c r="AM173" i="46"/>
  <c r="AM173" i="44"/>
  <c r="AQ174" i="46"/>
  <c r="AQ174" i="44"/>
  <c r="AY174" i="46"/>
  <c r="AY174" i="44"/>
  <c r="N175" i="46"/>
  <c r="N175" i="44"/>
  <c r="AT175" i="46"/>
  <c r="AT175" i="44"/>
  <c r="AP176" i="46"/>
  <c r="AP176" i="44"/>
  <c r="BN176" i="46"/>
  <c r="BN176" i="44"/>
  <c r="D177" i="46"/>
  <c r="D177" i="44"/>
  <c r="AB177" i="46"/>
  <c r="AB177" i="44"/>
  <c r="BH177" i="46"/>
  <c r="BH177" i="44"/>
  <c r="AN178" i="46"/>
  <c r="AN178" i="44"/>
  <c r="R179" i="46"/>
  <c r="R179" i="44"/>
  <c r="AX179" i="46"/>
  <c r="AX179" i="44"/>
  <c r="AD180" i="46"/>
  <c r="AD180" i="44"/>
  <c r="AL180" i="46"/>
  <c r="AL180" i="44"/>
  <c r="BJ180" i="46"/>
  <c r="BJ180" i="44"/>
  <c r="A181" i="44"/>
  <c r="C181" i="46"/>
  <c r="C181" i="44" s="1"/>
  <c r="AG181" i="46"/>
  <c r="AG181" i="44"/>
  <c r="E182" i="46"/>
  <c r="E182" i="44"/>
  <c r="AK182" i="46"/>
  <c r="AK182" i="44"/>
  <c r="AS182" i="46"/>
  <c r="AS182" i="44"/>
  <c r="BQ182" i="46"/>
  <c r="BQ182" i="44"/>
  <c r="G183" i="46"/>
  <c r="G183" i="44"/>
  <c r="AE183" i="46"/>
  <c r="AE183" i="44"/>
  <c r="BK183" i="46"/>
  <c r="BK183" i="44"/>
  <c r="AQ184" i="46"/>
  <c r="AQ184" i="44"/>
  <c r="F185" i="46"/>
  <c r="F185" i="44"/>
  <c r="AT185" i="46"/>
  <c r="AT185" i="44"/>
  <c r="A186" i="44"/>
  <c r="C186" i="46"/>
  <c r="C186" i="44" s="1"/>
  <c r="O186" i="46"/>
  <c r="O186" i="44"/>
  <c r="AU186" i="46"/>
  <c r="AU186" i="44"/>
  <c r="R187" i="46"/>
  <c r="R187" i="44"/>
  <c r="Z187" i="46"/>
  <c r="Z187" i="44"/>
  <c r="AX187" i="46"/>
  <c r="AX187" i="44"/>
  <c r="BF187" i="46"/>
  <c r="BF187" i="44"/>
  <c r="AI188" i="46"/>
  <c r="AI188" i="44"/>
  <c r="G189" i="46"/>
  <c r="G189" i="44"/>
  <c r="AE189" i="46"/>
  <c r="AE189" i="44"/>
  <c r="BK189" i="46"/>
  <c r="BK189" i="44"/>
  <c r="Z190" i="46"/>
  <c r="Z190" i="44"/>
  <c r="BN190" i="46"/>
  <c r="BN190" i="44"/>
  <c r="N191" i="46"/>
  <c r="N191" i="44"/>
  <c r="V191" i="46"/>
  <c r="V191" i="44"/>
  <c r="AT191" i="46"/>
  <c r="AT191" i="44"/>
  <c r="BB191" i="46"/>
  <c r="BB191" i="44"/>
  <c r="R192" i="46"/>
  <c r="R192" i="44"/>
  <c r="BF192" i="46"/>
  <c r="BF192" i="44"/>
  <c r="T193" i="46"/>
  <c r="T193" i="44"/>
  <c r="BP193" i="46"/>
  <c r="BP193" i="44"/>
  <c r="AE194" i="46"/>
  <c r="AE194" i="44"/>
  <c r="AU194" i="46"/>
  <c r="AU194" i="44"/>
  <c r="Z195" i="46"/>
  <c r="Z195" i="44"/>
  <c r="BF195" i="46"/>
  <c r="BF195" i="44"/>
  <c r="F196" i="46"/>
  <c r="F196" i="44"/>
  <c r="AD196" i="46"/>
  <c r="AD196" i="44"/>
  <c r="BB196" i="46"/>
  <c r="BB196" i="44"/>
  <c r="I197" i="46"/>
  <c r="I197" i="44"/>
  <c r="BE197" i="46"/>
  <c r="BE197" i="44"/>
  <c r="M198" i="46"/>
  <c r="M198" i="44"/>
  <c r="AK198" i="46"/>
  <c r="AK198" i="44"/>
  <c r="AS198" i="46"/>
  <c r="AS198" i="44"/>
  <c r="BQ198" i="46"/>
  <c r="BQ198" i="44"/>
  <c r="X199" i="46"/>
  <c r="X199" i="44"/>
  <c r="AN199" i="46"/>
  <c r="AN199" i="44"/>
  <c r="AV199" i="46"/>
  <c r="AV199" i="44"/>
  <c r="L200" i="46"/>
  <c r="L200" i="44"/>
  <c r="AB200" i="46"/>
  <c r="AB200" i="44"/>
  <c r="BH200" i="46"/>
  <c r="BH200" i="44"/>
  <c r="X201" i="46"/>
  <c r="X201" i="44"/>
  <c r="AN201" i="46"/>
  <c r="AN201" i="44"/>
  <c r="BD201" i="46"/>
  <c r="BD201" i="44"/>
  <c r="BL201" i="46"/>
  <c r="BL201" i="44"/>
  <c r="AB202" i="46"/>
  <c r="AB202" i="44"/>
  <c r="AR202" i="46"/>
  <c r="AR202" i="44"/>
  <c r="BP202" i="46"/>
  <c r="BP202" i="44"/>
  <c r="X203" i="46"/>
  <c r="X203" i="44"/>
  <c r="AN203" i="46"/>
  <c r="AN203" i="44"/>
  <c r="BL203" i="46"/>
  <c r="BL203" i="44"/>
  <c r="D204" i="46"/>
  <c r="D204" i="44"/>
  <c r="T204" i="46"/>
  <c r="T204" i="44"/>
  <c r="AZ204" i="46"/>
  <c r="AZ204" i="44"/>
  <c r="H205" i="46"/>
  <c r="H205" i="44"/>
  <c r="X205" i="46"/>
  <c r="X205" i="44"/>
  <c r="AF205" i="46"/>
  <c r="AF205" i="44"/>
  <c r="AV205" i="46"/>
  <c r="AV205" i="44"/>
  <c r="BL205" i="46"/>
  <c r="BL205" i="44"/>
  <c r="D206" i="46"/>
  <c r="D206" i="44"/>
  <c r="AB206" i="46"/>
  <c r="AB206" i="44"/>
  <c r="AR206" i="46"/>
  <c r="AR206" i="44"/>
  <c r="BH206" i="46"/>
  <c r="BH206" i="44"/>
  <c r="BP206" i="46"/>
  <c r="BP206" i="44"/>
  <c r="W207" i="46"/>
  <c r="W207" i="44"/>
  <c r="AU207" i="46"/>
  <c r="AU207" i="44"/>
  <c r="BA163" i="44"/>
  <c r="AA162" i="44"/>
  <c r="BM164" i="44"/>
  <c r="BM169" i="44"/>
  <c r="AF157" i="44"/>
  <c r="AQ151" i="46"/>
  <c r="BC179" i="44"/>
  <c r="BM202" i="44"/>
  <c r="BP183" i="44"/>
  <c r="BO11" i="46"/>
  <c r="BB125" i="44"/>
  <c r="BN114" i="44"/>
  <c r="O134" i="44"/>
  <c r="AE149" i="44"/>
  <c r="AL144" i="44"/>
  <c r="I147" i="44"/>
  <c r="AD182" i="44"/>
  <c r="BJ182" i="44"/>
  <c r="AN189" i="44"/>
  <c r="U193" i="44"/>
  <c r="BM199" i="44"/>
  <c r="BH162" i="44"/>
  <c r="AF207" i="44"/>
  <c r="AS133" i="44"/>
  <c r="AR167" i="44"/>
  <c r="AS193" i="44"/>
  <c r="AC193" i="44"/>
  <c r="AZ150" i="44"/>
  <c r="S190" i="44"/>
  <c r="BA165" i="44"/>
  <c r="Y203" i="44"/>
  <c r="AV207" i="44"/>
  <c r="L207" i="44"/>
  <c r="X114" i="44"/>
  <c r="I193" i="44"/>
  <c r="BQ201" i="44"/>
  <c r="Q204" i="44"/>
  <c r="AL197" i="44"/>
  <c r="L127" i="44"/>
  <c r="D168" i="44"/>
  <c r="AH182" i="44"/>
  <c r="N197" i="44"/>
  <c r="D146" i="44"/>
  <c r="BK192" i="44"/>
  <c r="I200" i="44"/>
  <c r="AK201" i="44"/>
  <c r="AO193" i="44"/>
  <c r="BP168" i="44"/>
  <c r="Q177" i="44"/>
  <c r="AL181" i="44"/>
  <c r="U134" i="44"/>
  <c r="AC147" i="44"/>
  <c r="BP194" i="44"/>
  <c r="BA199" i="44"/>
  <c r="Q202" i="44"/>
  <c r="AN152" i="44"/>
  <c r="P159" i="44"/>
  <c r="AL149" i="44"/>
  <c r="BJ149" i="44"/>
  <c r="R165" i="44"/>
  <c r="F149" i="44"/>
  <c r="AK146" i="44"/>
  <c r="AF159" i="44"/>
  <c r="Y162" i="44"/>
  <c r="AE164" i="44"/>
  <c r="AN159" i="44"/>
  <c r="P152" i="44"/>
  <c r="N149" i="44"/>
  <c r="BL152" i="44"/>
  <c r="BE155" i="44"/>
  <c r="AL161" i="44"/>
  <c r="S163" i="44"/>
  <c r="BN165" i="44"/>
  <c r="AK156" i="44"/>
  <c r="AT161" i="44"/>
  <c r="AG162" i="44"/>
  <c r="E166" i="44"/>
  <c r="AM140" i="44"/>
  <c r="AJ151" i="44"/>
  <c r="P157" i="44"/>
  <c r="AV159" i="44"/>
  <c r="BB161" i="44"/>
  <c r="AY163" i="44"/>
  <c r="AM164" i="44"/>
  <c r="Z165" i="44"/>
  <c r="BK140" i="44"/>
  <c r="AV157" i="44"/>
  <c r="I162" i="44"/>
  <c r="Y167" i="44"/>
  <c r="BC142" i="44"/>
  <c r="BP153" i="44"/>
  <c r="F161" i="44"/>
  <c r="BA166" i="44"/>
  <c r="A162" i="44"/>
  <c r="C150" i="46"/>
  <c r="C150" i="44" s="1"/>
  <c r="AW155" i="44"/>
  <c r="R160" i="44"/>
  <c r="AI163" i="44"/>
  <c r="AP165" i="44"/>
  <c r="M168" i="44"/>
  <c r="BK169" i="44"/>
  <c r="AW150" i="44"/>
  <c r="BD159" i="44"/>
  <c r="AO162" i="44"/>
  <c r="O164" i="44"/>
  <c r="M166" i="44"/>
  <c r="E168" i="44"/>
  <c r="BC169" i="44"/>
  <c r="E144" i="44"/>
  <c r="AJ158" i="44"/>
  <c r="V161" i="44"/>
  <c r="W164" i="44"/>
  <c r="BK164" i="44"/>
  <c r="U166" i="44"/>
  <c r="AG167" i="44"/>
  <c r="AS168" i="44"/>
  <c r="O169" i="44"/>
  <c r="AX148" i="44"/>
  <c r="BE150" i="44"/>
  <c r="Z160" i="44"/>
  <c r="AD161" i="44"/>
  <c r="Q162" i="44"/>
  <c r="AW162" i="44"/>
  <c r="AQ163" i="44"/>
  <c r="AX165" i="44"/>
  <c r="AO167" i="44"/>
  <c r="BA168" i="44"/>
  <c r="W169" i="44"/>
  <c r="M193" i="44"/>
  <c r="U206" i="44"/>
  <c r="K190" i="44"/>
  <c r="AU196" i="44"/>
  <c r="Y199" i="44"/>
  <c r="BH167" i="44"/>
  <c r="AT182" i="44"/>
  <c r="AE196" i="44"/>
  <c r="C199" i="46"/>
  <c r="C199" i="44" s="1"/>
  <c r="U165" i="44"/>
  <c r="N182" i="44"/>
  <c r="V198" i="44"/>
  <c r="G158" i="44"/>
  <c r="BE199" i="44"/>
  <c r="AO199" i="44"/>
  <c r="Q203" i="44"/>
  <c r="AG203" i="44"/>
  <c r="AW203" i="44"/>
  <c r="BI206" i="44"/>
  <c r="AN207" i="44"/>
  <c r="C183" i="46"/>
  <c r="C183" i="44" s="1"/>
  <c r="H156" i="44"/>
  <c r="Y161" i="44"/>
  <c r="T167" i="44"/>
  <c r="BD189" i="44"/>
  <c r="O196" i="44"/>
  <c r="AQ152" i="44"/>
  <c r="N198" i="44"/>
  <c r="Q199" i="44"/>
  <c r="AG199" i="44"/>
  <c r="AW199" i="44"/>
  <c r="BE203" i="44"/>
  <c r="R152" i="44"/>
  <c r="BG96" i="46"/>
  <c r="AH132" i="46"/>
  <c r="AH132" i="44"/>
  <c r="BQ133" i="46"/>
  <c r="BQ133" i="44"/>
  <c r="AW147" i="46"/>
  <c r="AW147" i="44"/>
  <c r="BI148" i="46"/>
  <c r="BI148" i="44"/>
  <c r="Y147" i="44"/>
  <c r="BN161" i="46"/>
  <c r="BN161" i="44"/>
  <c r="AQ164" i="46"/>
  <c r="AQ164" i="44"/>
  <c r="M167" i="46"/>
  <c r="M167" i="44"/>
  <c r="AK167" i="46"/>
  <c r="AK167" i="44"/>
  <c r="BM168" i="46"/>
  <c r="BM168" i="44"/>
  <c r="F170" i="46"/>
  <c r="F170" i="44"/>
  <c r="BN171" i="46"/>
  <c r="BN171" i="44"/>
  <c r="AD172" i="46"/>
  <c r="AD172" i="44"/>
  <c r="BJ172" i="46"/>
  <c r="BJ172" i="44"/>
  <c r="AK174" i="46"/>
  <c r="AK174" i="44"/>
  <c r="BI174" i="46"/>
  <c r="BI174" i="44"/>
  <c r="AF175" i="46"/>
  <c r="AF175" i="44"/>
  <c r="D176" i="46"/>
  <c r="D176" i="44"/>
  <c r="AH178" i="46"/>
  <c r="AH178" i="44"/>
  <c r="D179" i="46"/>
  <c r="D179" i="44"/>
  <c r="AJ179" i="46"/>
  <c r="AJ179" i="44"/>
  <c r="AZ179" i="46"/>
  <c r="AZ179" i="44"/>
  <c r="H180" i="46"/>
  <c r="H180" i="44"/>
  <c r="X180" i="46"/>
  <c r="X180" i="44"/>
  <c r="AV180" i="46"/>
  <c r="AV180" i="44"/>
  <c r="S181" i="46"/>
  <c r="S181" i="44"/>
  <c r="AG183" i="46"/>
  <c r="AG183" i="44"/>
  <c r="AW183" i="46"/>
  <c r="AW183" i="44"/>
  <c r="E184" i="46"/>
  <c r="E184" i="44"/>
  <c r="AK184" i="46"/>
  <c r="AK184" i="44"/>
  <c r="BI184" i="46"/>
  <c r="BI184" i="44"/>
  <c r="I186" i="46"/>
  <c r="I186" i="44"/>
  <c r="W158" i="44"/>
  <c r="X175" i="44"/>
  <c r="BJ177" i="44"/>
  <c r="Q183" i="44"/>
  <c r="AZ114" i="46"/>
  <c r="AZ114" i="44"/>
  <c r="BD125" i="46"/>
  <c r="BD125" i="44"/>
  <c r="A127" i="27"/>
  <c r="A129" i="44"/>
  <c r="Z132" i="46"/>
  <c r="Z132" i="44"/>
  <c r="AX132" i="46"/>
  <c r="AX132" i="44"/>
  <c r="I134" i="46"/>
  <c r="I134" i="44"/>
  <c r="AO134" i="46"/>
  <c r="AO134" i="44"/>
  <c r="A135" i="27"/>
  <c r="A137" i="44"/>
  <c r="C137" i="46"/>
  <c r="C137" i="44" s="1"/>
  <c r="BQ148" i="46"/>
  <c r="BQ148" i="44"/>
  <c r="I149" i="44"/>
  <c r="Q123" i="46"/>
  <c r="Q123" i="44"/>
  <c r="BG140" i="46"/>
  <c r="BG140" i="44"/>
  <c r="N160" i="46"/>
  <c r="N160" i="44"/>
  <c r="AT160" i="46"/>
  <c r="AT160" i="44"/>
  <c r="BB160" i="46"/>
  <c r="BB160" i="44"/>
  <c r="C161" i="46"/>
  <c r="C161" i="44" s="1"/>
  <c r="A161" i="44"/>
  <c r="E162" i="46"/>
  <c r="E162" i="44"/>
  <c r="W163" i="46"/>
  <c r="W163" i="44"/>
  <c r="BO164" i="46"/>
  <c r="BO164" i="44"/>
  <c r="I166" i="46"/>
  <c r="I166" i="44"/>
  <c r="BM166" i="46"/>
  <c r="BM166" i="44"/>
  <c r="U167" i="46"/>
  <c r="U167" i="44"/>
  <c r="K169" i="46"/>
  <c r="K169" i="44"/>
  <c r="S169" i="46"/>
  <c r="S169" i="44"/>
  <c r="AQ169" i="46"/>
  <c r="AQ169" i="44"/>
  <c r="BJ170" i="46"/>
  <c r="BJ170" i="44"/>
  <c r="R171" i="46"/>
  <c r="R171" i="44"/>
  <c r="AX171" i="46"/>
  <c r="AX171" i="44"/>
  <c r="AO173" i="46"/>
  <c r="AO173" i="44"/>
  <c r="H175" i="46"/>
  <c r="H175" i="44"/>
  <c r="AV175" i="46"/>
  <c r="AV175" i="44"/>
  <c r="L176" i="46"/>
  <c r="L176" i="44"/>
  <c r="AR176" i="46"/>
  <c r="AR176" i="44"/>
  <c r="BP176" i="46"/>
  <c r="BP176" i="44"/>
  <c r="N177" i="46"/>
  <c r="N177" i="44"/>
  <c r="AL177" i="46"/>
  <c r="AL177" i="44"/>
  <c r="AT177" i="46"/>
  <c r="AT177" i="44"/>
  <c r="J178" i="46"/>
  <c r="J178" i="44"/>
  <c r="BF178" i="46"/>
  <c r="BF178" i="44"/>
  <c r="AM182" i="46"/>
  <c r="AM182" i="44"/>
  <c r="BC182" i="46"/>
  <c r="BC182" i="44"/>
  <c r="Y183" i="46"/>
  <c r="Y183" i="44"/>
  <c r="BE183" i="46"/>
  <c r="BE183" i="44"/>
  <c r="AF125" i="44"/>
  <c r="AN151" i="44"/>
  <c r="AH171" i="44"/>
  <c r="P180" i="44"/>
  <c r="AS184" i="44"/>
  <c r="BG121" i="46"/>
  <c r="BG121" i="44"/>
  <c r="E133" i="46"/>
  <c r="E133" i="44"/>
  <c r="U133" i="46"/>
  <c r="U133" i="44"/>
  <c r="AC133" i="46"/>
  <c r="AC133" i="44"/>
  <c r="A138" i="27"/>
  <c r="A140" i="44"/>
  <c r="C140" i="46"/>
  <c r="C140" i="44" s="1"/>
  <c r="A140" i="27"/>
  <c r="C142" i="46"/>
  <c r="C142" i="44" s="1"/>
  <c r="AC148" i="46"/>
  <c r="AC148" i="44"/>
  <c r="Q149" i="46"/>
  <c r="Q149" i="44"/>
  <c r="BO118" i="46"/>
  <c r="BO118" i="44"/>
  <c r="AG146" i="46"/>
  <c r="AG146" i="44"/>
  <c r="T154" i="46"/>
  <c r="T154" i="44"/>
  <c r="AK155" i="46"/>
  <c r="AK155" i="44"/>
  <c r="AH161" i="46"/>
  <c r="AH161" i="44"/>
  <c r="AA164" i="46"/>
  <c r="AA164" i="44"/>
  <c r="AO166" i="46"/>
  <c r="AO166" i="44"/>
  <c r="BA167" i="46"/>
  <c r="BA167" i="44"/>
  <c r="I168" i="46"/>
  <c r="I168" i="44"/>
  <c r="AG168" i="46"/>
  <c r="AG168" i="44"/>
  <c r="AP171" i="46"/>
  <c r="AP171" i="44"/>
  <c r="N172" i="46"/>
  <c r="N172" i="44"/>
  <c r="E174" i="46"/>
  <c r="E174" i="44"/>
  <c r="M174" i="46"/>
  <c r="M174" i="44"/>
  <c r="AC174" i="46"/>
  <c r="AC174" i="44"/>
  <c r="BA174" i="46"/>
  <c r="BA174" i="44"/>
  <c r="P175" i="46"/>
  <c r="P175" i="44"/>
  <c r="BL175" i="46"/>
  <c r="BL175" i="44"/>
  <c r="AB176" i="46"/>
  <c r="AB176" i="44"/>
  <c r="BH176" i="46"/>
  <c r="BH176" i="44"/>
  <c r="F177" i="46"/>
  <c r="F177" i="44"/>
  <c r="AD177" i="46"/>
  <c r="AD177" i="44"/>
  <c r="BB177" i="46"/>
  <c r="BB177" i="44"/>
  <c r="R178" i="46"/>
  <c r="R178" i="44"/>
  <c r="AX178" i="46"/>
  <c r="AX178" i="44"/>
  <c r="AB179" i="46"/>
  <c r="AB179" i="44"/>
  <c r="BP179" i="46"/>
  <c r="BP179" i="44"/>
  <c r="AY181" i="46"/>
  <c r="AY181" i="44"/>
  <c r="W182" i="46"/>
  <c r="W182" i="44"/>
  <c r="H185" i="46"/>
  <c r="H185" i="44"/>
  <c r="X185" i="46"/>
  <c r="X185" i="44"/>
  <c r="AV185" i="46"/>
  <c r="AV185" i="44"/>
  <c r="AO168" i="44"/>
  <c r="BE173" i="44"/>
  <c r="Z178" i="44"/>
  <c r="BF161" i="44"/>
  <c r="AY169" i="44"/>
  <c r="Y173" i="44"/>
  <c r="BK182" i="44"/>
  <c r="A142" i="44"/>
  <c r="T138" i="44"/>
  <c r="E148" i="44"/>
  <c r="BC151" i="44"/>
  <c r="AI154" i="44"/>
  <c r="U160" i="44"/>
  <c r="BQ174" i="44"/>
  <c r="M133" i="46"/>
  <c r="M133" i="44"/>
  <c r="AG147" i="46"/>
  <c r="AG147" i="44"/>
  <c r="BE147" i="46"/>
  <c r="BE147" i="44"/>
  <c r="AS148" i="46"/>
  <c r="AS148" i="44"/>
  <c r="X125" i="44"/>
  <c r="AX134" i="46"/>
  <c r="AX134" i="44"/>
  <c r="AU136" i="46"/>
  <c r="AU136" i="44"/>
  <c r="BQ145" i="46"/>
  <c r="BQ145" i="44"/>
  <c r="BA162" i="46"/>
  <c r="BA162" i="44"/>
  <c r="AP178" i="46"/>
  <c r="AP178" i="44"/>
  <c r="L179" i="46"/>
  <c r="L179" i="44"/>
  <c r="AF180" i="46"/>
  <c r="AF180" i="44"/>
  <c r="BD180" i="46"/>
  <c r="BD180" i="44"/>
  <c r="K181" i="46"/>
  <c r="K181" i="44"/>
  <c r="AI181" i="46"/>
  <c r="AI181" i="44"/>
  <c r="BG181" i="46"/>
  <c r="BG181" i="44"/>
  <c r="AE182" i="46"/>
  <c r="AE182" i="44"/>
  <c r="BL185" i="46"/>
  <c r="BL185" i="44"/>
  <c r="AT130" i="44"/>
  <c r="AA157" i="44"/>
  <c r="F130" i="46"/>
  <c r="F130" i="44"/>
  <c r="AL130" i="46"/>
  <c r="AL130" i="44"/>
  <c r="AP132" i="46"/>
  <c r="AP132" i="44"/>
  <c r="AO147" i="46"/>
  <c r="AO147" i="44"/>
  <c r="BA148" i="46"/>
  <c r="BA148" i="44"/>
  <c r="AE130" i="46"/>
  <c r="AE130" i="44"/>
  <c r="AQ142" i="46"/>
  <c r="AQ142" i="44"/>
  <c r="Q146" i="46"/>
  <c r="Q146" i="44"/>
  <c r="AY164" i="46"/>
  <c r="AY164" i="44"/>
  <c r="Q166" i="46"/>
  <c r="Q166" i="44"/>
  <c r="Y168" i="46"/>
  <c r="Y168" i="44"/>
  <c r="BO169" i="46"/>
  <c r="BO169" i="44"/>
  <c r="N170" i="46"/>
  <c r="N170" i="44"/>
  <c r="AD170" i="46"/>
  <c r="AD170" i="44"/>
  <c r="AL170" i="46"/>
  <c r="AL170" i="44"/>
  <c r="BB170" i="46"/>
  <c r="BB170" i="44"/>
  <c r="A171" i="44"/>
  <c r="C171" i="46"/>
  <c r="C171" i="44" s="1"/>
  <c r="Z171" i="46"/>
  <c r="Z171" i="44"/>
  <c r="BF171" i="46"/>
  <c r="BF171" i="44"/>
  <c r="V172" i="46"/>
  <c r="V172" i="44"/>
  <c r="AT172" i="46"/>
  <c r="AT172" i="44"/>
  <c r="A173" i="44"/>
  <c r="C173" i="46"/>
  <c r="C173" i="44" s="1"/>
  <c r="Q173" i="46"/>
  <c r="Q173" i="44"/>
  <c r="AW173" i="46"/>
  <c r="AW173" i="44"/>
  <c r="AN175" i="46"/>
  <c r="AN175" i="44"/>
  <c r="AJ176" i="46"/>
  <c r="AJ176" i="44"/>
  <c r="BN178" i="46"/>
  <c r="BN178" i="44"/>
  <c r="AR179" i="46"/>
  <c r="AR179" i="44"/>
  <c r="O182" i="46"/>
  <c r="O182" i="44"/>
  <c r="AU182" i="46"/>
  <c r="AU182" i="44"/>
  <c r="I183" i="46"/>
  <c r="I183" i="44"/>
  <c r="BD185" i="46"/>
  <c r="BD185" i="44"/>
  <c r="P156" i="44"/>
  <c r="W139" i="44"/>
  <c r="AW149" i="44"/>
  <c r="J171" i="44"/>
  <c r="BP112" i="44"/>
  <c r="T179" i="44"/>
  <c r="AB114" i="46"/>
  <c r="AB114" i="44"/>
  <c r="N130" i="46"/>
  <c r="N130" i="44"/>
  <c r="R132" i="46"/>
  <c r="R132" i="44"/>
  <c r="M148" i="46"/>
  <c r="M148" i="44"/>
  <c r="E126" i="46"/>
  <c r="E126" i="44"/>
  <c r="K135" i="46"/>
  <c r="K135" i="44"/>
  <c r="W141" i="46"/>
  <c r="W141" i="44"/>
  <c r="AH149" i="46"/>
  <c r="AH149" i="44"/>
  <c r="R161" i="46"/>
  <c r="R161" i="44"/>
  <c r="U162" i="46"/>
  <c r="U162" i="44"/>
  <c r="AC162" i="46"/>
  <c r="AC162" i="44"/>
  <c r="AS162" i="46"/>
  <c r="AS162" i="44"/>
  <c r="BQ162" i="46"/>
  <c r="BQ162" i="44"/>
  <c r="AW168" i="46"/>
  <c r="AW168" i="44"/>
  <c r="BE168" i="46"/>
  <c r="BE168" i="44"/>
  <c r="AL172" i="46"/>
  <c r="AL172" i="44"/>
  <c r="BB172" i="46"/>
  <c r="BB172" i="44"/>
  <c r="I173" i="46"/>
  <c r="I173" i="44"/>
  <c r="AG173" i="46"/>
  <c r="AG173" i="44"/>
  <c r="BM173" i="46"/>
  <c r="BM173" i="44"/>
  <c r="BD175" i="46"/>
  <c r="BD175" i="44"/>
  <c r="T176" i="46"/>
  <c r="T176" i="44"/>
  <c r="AZ176" i="46"/>
  <c r="AZ176" i="44"/>
  <c r="V177" i="46"/>
  <c r="V177" i="44"/>
  <c r="BH179" i="46"/>
  <c r="BH179" i="44"/>
  <c r="AQ181" i="46"/>
  <c r="AQ181" i="44"/>
  <c r="AO183" i="46"/>
  <c r="AO183" i="44"/>
  <c r="BM183" i="46"/>
  <c r="BM183" i="44"/>
  <c r="M184" i="46"/>
  <c r="M184" i="44"/>
  <c r="AC184" i="46"/>
  <c r="AC184" i="44"/>
  <c r="BA184" i="46"/>
  <c r="BA184" i="44"/>
  <c r="P185" i="46"/>
  <c r="P185" i="44"/>
  <c r="AF185" i="46"/>
  <c r="AF185" i="44"/>
  <c r="AN185" i="46"/>
  <c r="AN185" i="44"/>
  <c r="U148" i="44"/>
  <c r="AQ154" i="44"/>
  <c r="AA169" i="44"/>
  <c r="U184" i="44"/>
  <c r="J132" i="44"/>
  <c r="AS174" i="44"/>
  <c r="AK133" i="44"/>
  <c r="M162" i="44"/>
  <c r="AT170" i="44"/>
  <c r="AA181" i="44"/>
  <c r="Y149" i="46"/>
  <c r="Y149" i="44"/>
  <c r="AG149" i="46"/>
  <c r="AG149" i="44"/>
  <c r="BE149" i="46"/>
  <c r="BE149" i="44"/>
  <c r="BM149" i="46"/>
  <c r="BM149" i="44"/>
  <c r="D150" i="46"/>
  <c r="D150" i="44"/>
  <c r="L150" i="46"/>
  <c r="L150" i="44"/>
  <c r="T150" i="46"/>
  <c r="T150" i="44"/>
  <c r="AB150" i="46"/>
  <c r="AB150" i="44"/>
  <c r="AJ150" i="46"/>
  <c r="AJ150" i="44"/>
  <c r="AR150" i="46"/>
  <c r="AR150" i="44"/>
  <c r="BH150" i="46"/>
  <c r="BH150" i="44"/>
  <c r="BP150" i="46"/>
  <c r="BP150" i="44"/>
  <c r="G151" i="46"/>
  <c r="G151" i="44"/>
  <c r="O151" i="46"/>
  <c r="O151" i="44"/>
  <c r="W151" i="46"/>
  <c r="W151" i="44"/>
  <c r="AE151" i="46"/>
  <c r="AE151" i="44"/>
  <c r="AM151" i="46"/>
  <c r="AM151" i="44"/>
  <c r="AU151" i="46"/>
  <c r="AU151" i="44"/>
  <c r="BK151" i="46"/>
  <c r="BK151" i="44"/>
  <c r="K152" i="46"/>
  <c r="K152" i="44"/>
  <c r="AA152" i="46"/>
  <c r="AA152" i="44"/>
  <c r="AI152" i="46"/>
  <c r="AI152" i="44"/>
  <c r="AY152" i="46"/>
  <c r="AY152" i="44"/>
  <c r="BG152" i="46"/>
  <c r="BG152" i="44"/>
  <c r="BO152" i="46"/>
  <c r="BO152" i="44"/>
  <c r="K154" i="46"/>
  <c r="K154" i="44"/>
  <c r="S154" i="46"/>
  <c r="S154" i="44"/>
  <c r="AA154" i="46"/>
  <c r="AA154" i="44"/>
  <c r="AY154" i="46"/>
  <c r="AY154" i="44"/>
  <c r="BG154" i="46"/>
  <c r="BG154" i="44"/>
  <c r="BO154" i="46"/>
  <c r="BO154" i="44"/>
  <c r="X156" i="46"/>
  <c r="X156" i="44"/>
  <c r="AF156" i="46"/>
  <c r="AF156" i="44"/>
  <c r="AN156" i="46"/>
  <c r="AN156" i="44"/>
  <c r="AV156" i="46"/>
  <c r="AV156" i="44"/>
  <c r="BD156" i="46"/>
  <c r="BD156" i="44"/>
  <c r="BL156" i="46"/>
  <c r="BL156" i="44"/>
  <c r="K157" i="46"/>
  <c r="K157" i="44"/>
  <c r="AI157" i="46"/>
  <c r="AI157" i="44"/>
  <c r="AQ157" i="46"/>
  <c r="AQ157" i="44"/>
  <c r="AY157" i="46"/>
  <c r="AY157" i="44"/>
  <c r="BG157" i="46"/>
  <c r="BG157" i="44"/>
  <c r="BO157" i="46"/>
  <c r="BO157" i="44"/>
  <c r="O158" i="46"/>
  <c r="O158" i="44"/>
  <c r="AE158" i="46"/>
  <c r="AE158" i="44"/>
  <c r="AM158" i="46"/>
  <c r="AM158" i="44"/>
  <c r="AU158" i="46"/>
  <c r="AU158" i="44"/>
  <c r="BC158" i="46"/>
  <c r="BC158" i="44"/>
  <c r="BK158" i="46"/>
  <c r="BK158" i="44"/>
  <c r="E160" i="46"/>
  <c r="E160" i="44"/>
  <c r="M160" i="46"/>
  <c r="M160" i="44"/>
  <c r="AC160" i="46"/>
  <c r="AC160" i="44"/>
  <c r="AK160" i="46"/>
  <c r="AK160" i="44"/>
  <c r="AS160" i="46"/>
  <c r="AS160" i="44"/>
  <c r="BA160" i="46"/>
  <c r="BA160" i="44"/>
  <c r="BQ160" i="46"/>
  <c r="BQ160" i="44"/>
  <c r="I161" i="46"/>
  <c r="I161" i="44"/>
  <c r="Q161" i="46"/>
  <c r="Q161" i="44"/>
  <c r="AG161" i="46"/>
  <c r="AG161" i="44"/>
  <c r="AO161" i="46"/>
  <c r="AO161" i="44"/>
  <c r="AW161" i="46"/>
  <c r="AW161" i="44"/>
  <c r="BE161" i="46"/>
  <c r="BE161" i="44"/>
  <c r="BM161" i="46"/>
  <c r="BM161" i="44"/>
  <c r="D162" i="46"/>
  <c r="D162" i="44"/>
  <c r="L162" i="46"/>
  <c r="L162" i="44"/>
  <c r="T162" i="46"/>
  <c r="T162" i="44"/>
  <c r="E188" i="46"/>
  <c r="E188" i="44"/>
  <c r="AN191" i="46"/>
  <c r="AN191" i="44"/>
  <c r="AJ192" i="46"/>
  <c r="AJ192" i="44"/>
  <c r="AR192" i="46"/>
  <c r="AR192" i="44"/>
  <c r="BH192" i="46"/>
  <c r="BH192" i="44"/>
  <c r="BH190" i="44"/>
  <c r="F193" i="44"/>
  <c r="AZ187" i="46"/>
  <c r="AZ187" i="44"/>
  <c r="Y189" i="46"/>
  <c r="Y189" i="44"/>
  <c r="AO189" i="46"/>
  <c r="AO189" i="44"/>
  <c r="BE189" i="46"/>
  <c r="BE189" i="44"/>
  <c r="T192" i="46"/>
  <c r="T192" i="44"/>
  <c r="AW186" i="44"/>
  <c r="BQ188" i="44"/>
  <c r="BM189" i="44"/>
  <c r="T187" i="46"/>
  <c r="T187" i="44"/>
  <c r="AR187" i="46"/>
  <c r="AR187" i="44"/>
  <c r="I189" i="46"/>
  <c r="I189" i="44"/>
  <c r="AZ190" i="46"/>
  <c r="AZ190" i="44"/>
  <c r="AF191" i="46"/>
  <c r="AF191" i="44"/>
  <c r="L192" i="46"/>
  <c r="L192" i="44"/>
  <c r="N193" i="46"/>
  <c r="N193" i="44"/>
  <c r="BP162" i="44"/>
  <c r="L187" i="44"/>
  <c r="BP187" i="44"/>
  <c r="AH164" i="44"/>
  <c r="E165" i="44"/>
  <c r="AB167" i="44"/>
  <c r="BB182" i="44"/>
  <c r="AG186" i="44"/>
  <c r="BE186" i="44"/>
  <c r="AS188" i="44"/>
  <c r="X189" i="44"/>
  <c r="T190" i="44"/>
  <c r="AQ190" i="44"/>
  <c r="P191" i="44"/>
  <c r="BL191" i="44"/>
  <c r="AB192" i="44"/>
  <c r="AR190" i="46"/>
  <c r="AR190" i="44"/>
  <c r="BP190" i="46"/>
  <c r="BP190" i="44"/>
  <c r="AW189" i="44"/>
  <c r="U188" i="46"/>
  <c r="U188" i="44"/>
  <c r="AS165" i="44"/>
  <c r="D190" i="44"/>
  <c r="AZ162" i="44"/>
  <c r="V182" i="44"/>
  <c r="AL182" i="44"/>
  <c r="M188" i="44"/>
  <c r="BA188" i="44"/>
  <c r="H189" i="44"/>
  <c r="AY190" i="44"/>
  <c r="AV191" i="44"/>
  <c r="D192" i="44"/>
  <c r="Y186" i="46"/>
  <c r="Y186" i="44"/>
  <c r="AB187" i="46"/>
  <c r="AB187" i="44"/>
  <c r="AC188" i="44"/>
  <c r="AB162" i="44"/>
  <c r="L167" i="44"/>
  <c r="AJ167" i="44"/>
  <c r="F182" i="44"/>
  <c r="AO186" i="44"/>
  <c r="D187" i="44"/>
  <c r="BH187" i="44"/>
  <c r="AG189" i="44"/>
  <c r="AB190" i="44"/>
  <c r="X191" i="44"/>
  <c r="BP192" i="44"/>
  <c r="AK193" i="44"/>
  <c r="BA193" i="44"/>
  <c r="G196" i="44"/>
  <c r="BK196" i="44"/>
  <c r="AJ162" i="46"/>
  <c r="AJ162" i="44"/>
  <c r="AR162" i="46"/>
  <c r="AR162" i="44"/>
  <c r="C164" i="46"/>
  <c r="C164" i="44" s="1"/>
  <c r="A164" i="44"/>
  <c r="AP164" i="46"/>
  <c r="AP164" i="44"/>
  <c r="BQ165" i="46"/>
  <c r="BQ165" i="44"/>
  <c r="D167" i="46"/>
  <c r="D167" i="44"/>
  <c r="AZ167" i="46"/>
  <c r="AZ167" i="44"/>
  <c r="BP167" i="46"/>
  <c r="BP167" i="44"/>
  <c r="P189" i="46"/>
  <c r="P189" i="44"/>
  <c r="AF189" i="46"/>
  <c r="AF189" i="44"/>
  <c r="AV189" i="46"/>
  <c r="AV189" i="44"/>
  <c r="BL189" i="46"/>
  <c r="BL189" i="44"/>
  <c r="AA190" i="46"/>
  <c r="AA190" i="44"/>
  <c r="AI190" i="46"/>
  <c r="AI190" i="44"/>
  <c r="BI193" i="46"/>
  <c r="BI193" i="44"/>
  <c r="W196" i="46"/>
  <c r="W196" i="44"/>
  <c r="AM196" i="46"/>
  <c r="AM196" i="44"/>
  <c r="BC196" i="46"/>
  <c r="BC196" i="44"/>
  <c r="F198" i="46"/>
  <c r="F198" i="44"/>
  <c r="AD198" i="46"/>
  <c r="AD198" i="44"/>
  <c r="AL198" i="46"/>
  <c r="AL198" i="44"/>
  <c r="AT198" i="46"/>
  <c r="AT198" i="44"/>
  <c r="BB198" i="46"/>
  <c r="BB198" i="44"/>
  <c r="BJ198" i="46"/>
  <c r="BJ198" i="44"/>
  <c r="I199" i="46"/>
  <c r="I199" i="44"/>
  <c r="BM203" i="46"/>
  <c r="BM203" i="44"/>
  <c r="H207" i="46"/>
  <c r="H207" i="44"/>
  <c r="P207" i="46"/>
  <c r="P207" i="44"/>
  <c r="X207" i="46"/>
  <c r="X207" i="44"/>
  <c r="BD207" i="46"/>
  <c r="BD207" i="44"/>
  <c r="BL207" i="46"/>
  <c r="BL207" i="44"/>
  <c r="Y194" i="44"/>
  <c r="BM194" i="44"/>
  <c r="AP199" i="44"/>
  <c r="BF199" i="44"/>
  <c r="BB200" i="44"/>
  <c r="F202" i="44"/>
  <c r="F204" i="44"/>
  <c r="V204" i="44"/>
  <c r="AT204" i="44"/>
  <c r="AB195" i="44"/>
  <c r="W198" i="44"/>
  <c r="AM198" i="44"/>
  <c r="BC198" i="44"/>
  <c r="F200" i="44"/>
  <c r="AT200" i="44"/>
  <c r="BN201" i="44"/>
  <c r="AL204" i="44"/>
  <c r="AC87" i="44"/>
  <c r="D103" i="44"/>
  <c r="L113" i="44"/>
  <c r="W137" i="44"/>
  <c r="J79" i="44"/>
  <c r="C83" i="46"/>
  <c r="C83" i="44" s="1"/>
  <c r="BB187" i="44"/>
  <c r="W174" i="44"/>
  <c r="P206" i="44"/>
  <c r="BM198" i="44"/>
  <c r="S183" i="44"/>
  <c r="S186" i="44"/>
  <c r="AQ207" i="44"/>
  <c r="BG194" i="44"/>
  <c r="AR203" i="44"/>
  <c r="AA207" i="44"/>
  <c r="AO145" i="44"/>
  <c r="I198" i="44"/>
  <c r="P200" i="44"/>
  <c r="D203" i="44"/>
  <c r="AJ203" i="44"/>
  <c r="AJ205" i="44"/>
  <c r="AW191" i="44"/>
  <c r="X198" i="44"/>
  <c r="BD198" i="44"/>
  <c r="C191" i="46"/>
  <c r="C191" i="44" s="1"/>
  <c r="L171" i="44"/>
  <c r="BB195" i="44"/>
  <c r="E197" i="44"/>
  <c r="AW185" i="44"/>
  <c r="P198" i="44"/>
  <c r="AU143" i="44"/>
  <c r="P128" i="44"/>
  <c r="BN207" i="44"/>
  <c r="AU202" i="44"/>
  <c r="J207" i="44"/>
  <c r="AP207" i="44"/>
  <c r="AY146" i="44"/>
  <c r="AH151" i="44"/>
  <c r="AT192" i="44"/>
  <c r="Y198" i="44"/>
  <c r="AJ178" i="44"/>
  <c r="AQ189" i="44"/>
  <c r="F192" i="44"/>
  <c r="T201" i="44"/>
  <c r="A153" i="44"/>
  <c r="K156" i="44"/>
  <c r="H148" i="44"/>
  <c r="N187" i="44"/>
  <c r="BB192" i="44"/>
  <c r="D201" i="44"/>
  <c r="BK167" i="44"/>
  <c r="BF180" i="44"/>
  <c r="AI189" i="44"/>
  <c r="N192" i="44"/>
  <c r="AY194" i="44"/>
  <c r="N195" i="44"/>
  <c r="T205" i="44"/>
  <c r="K141" i="44"/>
  <c r="A148" i="44"/>
  <c r="D151" i="44"/>
  <c r="I155" i="44"/>
  <c r="AJ153" i="44"/>
  <c r="Q155" i="44"/>
  <c r="AS156" i="44"/>
  <c r="BD157" i="44"/>
  <c r="AH143" i="44"/>
  <c r="AV138" i="44"/>
  <c r="S141" i="44"/>
  <c r="BM145" i="44"/>
  <c r="BA146" i="44"/>
  <c r="AO150" i="44"/>
  <c r="X157" i="44"/>
  <c r="AW126" i="44"/>
  <c r="BH143" i="44"/>
  <c r="BO145" i="44"/>
  <c r="BI146" i="44"/>
  <c r="AT147" i="44"/>
  <c r="Z148" i="44"/>
  <c r="I150" i="44"/>
  <c r="L151" i="44"/>
  <c r="BB153" i="44"/>
  <c r="AF154" i="44"/>
  <c r="AG155" i="44"/>
  <c r="M156" i="44"/>
  <c r="C148" i="46"/>
  <c r="C148" i="44" s="1"/>
  <c r="BG139" i="44"/>
  <c r="Q142" i="44"/>
  <c r="AK144" i="44"/>
  <c r="V147" i="44"/>
  <c r="AH148" i="44"/>
  <c r="AT149" i="44"/>
  <c r="Q150" i="44"/>
  <c r="H154" i="44"/>
  <c r="AO155" i="44"/>
  <c r="U156" i="44"/>
  <c r="BI156" i="44"/>
  <c r="BH158" i="44"/>
  <c r="AU142" i="44"/>
  <c r="Q145" i="44"/>
  <c r="Y150" i="44"/>
  <c r="P154" i="44"/>
  <c r="BN15" i="46"/>
  <c r="BH169" i="44"/>
  <c r="S201" i="44"/>
  <c r="AY201" i="44"/>
  <c r="W202" i="44"/>
  <c r="AX207" i="44"/>
  <c r="N155" i="44"/>
  <c r="AF198" i="44"/>
  <c r="M159" i="44"/>
  <c r="F188" i="44"/>
  <c r="BM196" i="44"/>
  <c r="AV198" i="44"/>
  <c r="AE204" i="44"/>
  <c r="S205" i="44"/>
  <c r="AY205" i="44"/>
  <c r="AC176" i="44"/>
  <c r="AK154" i="44"/>
  <c r="AN117" i="44"/>
  <c r="BF125" i="44"/>
  <c r="BH140" i="44"/>
  <c r="AX156" i="44"/>
  <c r="AH168" i="44"/>
  <c r="T197" i="44"/>
  <c r="BL198" i="44"/>
  <c r="AA199" i="44"/>
  <c r="BC204" i="44"/>
  <c r="BF111" i="44"/>
  <c r="Y196" i="44"/>
  <c r="K205" i="44"/>
  <c r="P139" i="44"/>
  <c r="G143" i="44"/>
  <c r="AR197" i="44"/>
  <c r="AQ205" i="44"/>
  <c r="BG205" i="44"/>
  <c r="C163" i="46"/>
  <c r="C163" i="44" s="1"/>
  <c r="AK157" i="44"/>
  <c r="AX173" i="44"/>
  <c r="BM180" i="44"/>
  <c r="C129" i="46"/>
  <c r="C129" i="44" s="1"/>
  <c r="BA108" i="44"/>
  <c r="AV125" i="44"/>
  <c r="BB130" i="44"/>
  <c r="BF132" i="44"/>
  <c r="BA133" i="44"/>
  <c r="AL106" i="44"/>
  <c r="A131" i="44"/>
  <c r="C131" i="46"/>
  <c r="C131" i="44" s="1"/>
  <c r="AT117" i="44"/>
  <c r="BJ130" i="44"/>
  <c r="BI133" i="44"/>
  <c r="AD82" i="44"/>
  <c r="BO121" i="44"/>
  <c r="BL125" i="44"/>
  <c r="AD130" i="44"/>
  <c r="J158" i="44"/>
  <c r="BO173" i="44"/>
  <c r="F176" i="44"/>
  <c r="A155" i="44"/>
  <c r="A180" i="44"/>
  <c r="AU167" i="44"/>
  <c r="AO182" i="44"/>
  <c r="BN191" i="44"/>
  <c r="BA197" i="44"/>
  <c r="BP201" i="44"/>
  <c r="AV202" i="44"/>
  <c r="AZ203" i="44"/>
  <c r="AF204" i="44"/>
  <c r="V159" i="44"/>
  <c r="U169" i="44"/>
  <c r="AK197" i="44"/>
  <c r="AW198" i="44"/>
  <c r="L203" i="44"/>
  <c r="AN177" i="44"/>
  <c r="AK181" i="44"/>
  <c r="AY189" i="44"/>
  <c r="U197" i="44"/>
  <c r="BD200" i="44"/>
  <c r="AR205" i="44"/>
  <c r="X206" i="44"/>
  <c r="BG207" i="44"/>
  <c r="AT99" i="44"/>
  <c r="V117" i="44"/>
  <c r="BB154" i="44"/>
  <c r="AQ166" i="44"/>
  <c r="AN170" i="44"/>
  <c r="V179" i="44"/>
  <c r="AA186" i="44"/>
  <c r="R191" i="44"/>
  <c r="K194" i="44"/>
  <c r="Q198" i="44"/>
  <c r="AO198" i="44"/>
  <c r="AX158" i="44"/>
  <c r="BG183" i="44"/>
  <c r="AM188" i="44"/>
  <c r="K189" i="44"/>
  <c r="BJ195" i="44"/>
  <c r="P202" i="44"/>
  <c r="P204" i="44"/>
  <c r="AV204" i="44"/>
  <c r="AB205" i="44"/>
  <c r="A193" i="44"/>
  <c r="AH191" i="44"/>
  <c r="BQ197" i="44"/>
  <c r="AZ201" i="44"/>
  <c r="AF202" i="44"/>
  <c r="H206" i="44"/>
  <c r="D112" i="44"/>
  <c r="AA168" i="44"/>
  <c r="AD176" i="44"/>
  <c r="BE182" i="44"/>
  <c r="J185" i="44"/>
  <c r="AA189" i="44"/>
  <c r="H200" i="44"/>
  <c r="AN200" i="44"/>
  <c r="AB203" i="44"/>
  <c r="D205" i="44"/>
  <c r="BH205" i="44"/>
  <c r="AN206" i="44"/>
  <c r="BD206" i="44"/>
  <c r="S207" i="44"/>
  <c r="A158" i="44"/>
  <c r="A188" i="44"/>
  <c r="Q102" i="44"/>
  <c r="AJ112" i="44"/>
  <c r="AZ147" i="44"/>
  <c r="D149" i="44"/>
  <c r="V152" i="44"/>
  <c r="BG156" i="44"/>
  <c r="BB157" i="44"/>
  <c r="E164" i="44"/>
  <c r="T171" i="44"/>
  <c r="AF172" i="44"/>
  <c r="K173" i="44"/>
  <c r="BC174" i="44"/>
  <c r="AT179" i="44"/>
  <c r="Q182" i="44"/>
  <c r="AG182" i="44"/>
  <c r="BK184" i="44"/>
  <c r="AH185" i="44"/>
  <c r="F187" i="44"/>
  <c r="AT187" i="44"/>
  <c r="BJ192" i="44"/>
  <c r="AD195" i="44"/>
  <c r="M197" i="44"/>
  <c r="L201" i="44"/>
  <c r="AR201" i="44"/>
  <c r="AX180" i="44"/>
  <c r="F179" i="44"/>
  <c r="W184" i="44"/>
  <c r="AG163" i="44"/>
  <c r="V176" i="44"/>
  <c r="AU184" i="44"/>
  <c r="BF185" i="44"/>
  <c r="S189" i="44"/>
  <c r="AP191" i="44"/>
  <c r="AG198" i="44"/>
  <c r="BL200" i="44"/>
  <c r="BH203" i="44"/>
  <c r="X204" i="44"/>
  <c r="AY207" i="44"/>
  <c r="AK132" i="44"/>
  <c r="O145" i="44"/>
  <c r="AB103" i="44"/>
  <c r="BN158" i="44"/>
  <c r="BF191" i="44"/>
  <c r="AI194" i="44"/>
  <c r="AC197" i="44"/>
  <c r="BI197" i="44"/>
  <c r="BH201" i="44"/>
  <c r="X202" i="44"/>
  <c r="BD202" i="44"/>
  <c r="T203" i="44"/>
  <c r="C91" i="46"/>
  <c r="C91" i="44" s="1"/>
  <c r="AI59" i="44"/>
  <c r="N106" i="44"/>
  <c r="S121" i="44"/>
  <c r="AS129" i="44"/>
  <c r="BE130" i="44"/>
  <c r="BN151" i="44"/>
  <c r="F157" i="44"/>
  <c r="AP158" i="44"/>
  <c r="AV170" i="44"/>
  <c r="AB171" i="44"/>
  <c r="S173" i="44"/>
  <c r="AD179" i="44"/>
  <c r="AW182" i="44"/>
  <c r="BG186" i="44"/>
  <c r="BC188" i="44"/>
  <c r="BG189" i="44"/>
  <c r="J191" i="44"/>
  <c r="AD192" i="44"/>
  <c r="S194" i="44"/>
  <c r="AL195" i="44"/>
  <c r="BE198" i="44"/>
  <c r="AF200" i="44"/>
  <c r="AJ201" i="44"/>
  <c r="AF206" i="44"/>
  <c r="AV206" i="44"/>
  <c r="AO124" i="44"/>
  <c r="AQ139" i="44"/>
  <c r="C107" i="46"/>
  <c r="C107" i="44" s="1"/>
  <c r="Y102" i="44"/>
  <c r="BH103" i="44"/>
  <c r="D114" i="44"/>
  <c r="AJ103" i="44"/>
  <c r="F99" i="44"/>
  <c r="BB106" i="44"/>
  <c r="BP114" i="44"/>
  <c r="AD99" i="44"/>
  <c r="T112" i="44"/>
  <c r="AK87" i="44"/>
  <c r="AO102" i="44"/>
  <c r="L112" i="44"/>
  <c r="BB117" i="44"/>
  <c r="A107" i="44"/>
  <c r="C118" i="46"/>
  <c r="C118" i="44" s="1"/>
  <c r="AW102" i="44"/>
  <c r="BP103" i="44"/>
  <c r="M108" i="44"/>
  <c r="L114" i="44"/>
  <c r="F117" i="44"/>
  <c r="A118" i="44"/>
  <c r="AL99" i="44"/>
  <c r="BM102" i="44"/>
  <c r="F106" i="44"/>
  <c r="AC108" i="44"/>
  <c r="AB112" i="44"/>
  <c r="N117" i="44"/>
  <c r="K121" i="44"/>
  <c r="H125" i="44"/>
  <c r="L103" i="44"/>
  <c r="BI108" i="44"/>
  <c r="AD117" i="44"/>
  <c r="M87" i="44"/>
  <c r="BB99" i="44"/>
  <c r="V106" i="44"/>
  <c r="AR112" i="44"/>
  <c r="AJ114" i="44"/>
  <c r="AI121" i="44"/>
  <c r="A91" i="44"/>
  <c r="C86" i="46"/>
  <c r="C86" i="44" s="1"/>
  <c r="U87" i="44"/>
  <c r="I102" i="44"/>
  <c r="T103" i="44"/>
  <c r="AD106" i="44"/>
  <c r="BQ108" i="44"/>
  <c r="AZ112" i="44"/>
  <c r="AR114" i="44"/>
  <c r="AL117" i="44"/>
  <c r="AY121" i="44"/>
  <c r="AT106" i="44"/>
  <c r="BG150" i="44"/>
  <c r="AA150" i="44"/>
  <c r="C154" i="46"/>
  <c r="C154" i="44" s="1"/>
  <c r="W146" i="44"/>
  <c r="X147" i="44"/>
  <c r="AB148" i="44"/>
  <c r="AA155" i="44"/>
  <c r="BA128" i="44"/>
  <c r="BO29" i="46"/>
  <c r="Y83" i="44"/>
  <c r="BE141" i="44"/>
  <c r="E131" i="44"/>
  <c r="C112" i="46"/>
  <c r="C112" i="44" s="1"/>
  <c r="V127" i="44"/>
  <c r="V123" i="44"/>
  <c r="AM119" i="44"/>
  <c r="BF43" i="46"/>
  <c r="C77" i="46"/>
  <c r="C77" i="44" s="1"/>
  <c r="C122" i="46"/>
  <c r="C122" i="44" s="1"/>
  <c r="AY64" i="44"/>
  <c r="U140" i="44"/>
  <c r="AW141" i="44"/>
  <c r="M139" i="44"/>
  <c r="BA141" i="44"/>
  <c r="AM144" i="44"/>
  <c r="F158" i="44"/>
  <c r="BD134" i="44"/>
  <c r="T143" i="44"/>
  <c r="AN147" i="44"/>
  <c r="O156" i="44"/>
  <c r="BG114" i="44"/>
  <c r="P147" i="44"/>
  <c r="AH152" i="44"/>
  <c r="F153" i="44"/>
  <c r="R157" i="44"/>
  <c r="J159" i="44"/>
  <c r="BG162" i="44"/>
  <c r="BQ163" i="44"/>
  <c r="BB104" i="44"/>
  <c r="AG137" i="44"/>
  <c r="U141" i="44"/>
  <c r="O144" i="44"/>
  <c r="AD158" i="44"/>
  <c r="E163" i="44"/>
  <c r="AW66" i="44"/>
  <c r="A77" i="44"/>
  <c r="AS124" i="44"/>
  <c r="AU128" i="44"/>
  <c r="BF147" i="44"/>
  <c r="V148" i="44"/>
  <c r="BM156" i="44"/>
  <c r="T159" i="44"/>
  <c r="BJ160" i="44"/>
  <c r="O90" i="44"/>
  <c r="AP109" i="44"/>
  <c r="G117" i="44"/>
  <c r="AQ118" i="44"/>
  <c r="AS126" i="44"/>
  <c r="BK136" i="44"/>
  <c r="BN149" i="44"/>
  <c r="AJ152" i="44"/>
  <c r="BH154" i="44"/>
  <c r="AW156" i="44"/>
  <c r="V110" i="44"/>
  <c r="C149" i="46"/>
  <c r="C149" i="44" s="1"/>
  <c r="AW111" i="44"/>
  <c r="AL119" i="44"/>
  <c r="AK145" i="44"/>
  <c r="D159" i="44"/>
  <c r="BJ119" i="44"/>
  <c r="BM127" i="44"/>
  <c r="AA131" i="44"/>
  <c r="BG142" i="44"/>
  <c r="AG144" i="44"/>
  <c r="N148" i="44"/>
  <c r="AD160" i="44"/>
  <c r="Y145" i="44"/>
  <c r="AX110" i="44"/>
  <c r="AY128" i="44"/>
  <c r="AY141" i="44"/>
  <c r="F147" i="44"/>
  <c r="BP86" i="44"/>
  <c r="AG145" i="44"/>
  <c r="T153" i="44"/>
  <c r="D120" i="44"/>
  <c r="H121" i="44"/>
  <c r="G140" i="44"/>
  <c r="BF143" i="44"/>
  <c r="BI144" i="44"/>
  <c r="AW43" i="46"/>
  <c r="AQ59" i="44"/>
  <c r="BO43" i="46"/>
  <c r="BN11" i="46"/>
  <c r="J100" i="44"/>
  <c r="A144" i="44"/>
  <c r="C134" i="46"/>
  <c r="C134" i="44" s="1"/>
  <c r="AJ98" i="44"/>
  <c r="AH100" i="44"/>
  <c r="AL110" i="44"/>
  <c r="AN122" i="44"/>
  <c r="BC128" i="44"/>
  <c r="BB133" i="44"/>
  <c r="BG137" i="44"/>
  <c r="G141" i="44"/>
  <c r="BC141" i="44"/>
  <c r="U145" i="44"/>
  <c r="Z161" i="44"/>
  <c r="S164" i="44"/>
  <c r="Y166" i="44"/>
  <c r="AW166" i="44"/>
  <c r="E167" i="44"/>
  <c r="Q168" i="44"/>
  <c r="BI94" i="44"/>
  <c r="BB110" i="44"/>
  <c r="AQ129" i="44"/>
  <c r="AI135" i="44"/>
  <c r="S140" i="44"/>
  <c r="AD143" i="44"/>
  <c r="AR159" i="44"/>
  <c r="AC167" i="44"/>
  <c r="BQ167" i="44"/>
  <c r="AM99" i="44"/>
  <c r="AH109" i="44"/>
  <c r="AK114" i="44"/>
  <c r="BE93" i="44"/>
  <c r="AF104" i="44"/>
  <c r="BN109" i="44"/>
  <c r="AG113" i="44"/>
  <c r="U126" i="44"/>
  <c r="K131" i="44"/>
  <c r="BA145" i="44"/>
  <c r="AL148" i="44"/>
  <c r="L157" i="44"/>
  <c r="BH157" i="44"/>
  <c r="AL160" i="44"/>
  <c r="AP161" i="44"/>
  <c r="AU163" i="44"/>
  <c r="K164" i="44"/>
  <c r="BG164" i="44"/>
  <c r="BI167" i="44"/>
  <c r="BG169" i="44"/>
  <c r="BE103" i="44"/>
  <c r="W129" i="44"/>
  <c r="AA139" i="44"/>
  <c r="AE140" i="44"/>
  <c r="BO141" i="44"/>
  <c r="BN143" i="44"/>
  <c r="AS144" i="44"/>
  <c r="BQ146" i="44"/>
  <c r="AD147" i="44"/>
  <c r="BB147" i="44"/>
  <c r="J148" i="44"/>
  <c r="BF148" i="44"/>
  <c r="AZ151" i="44"/>
  <c r="AV152" i="44"/>
  <c r="AB153" i="44"/>
  <c r="AV154" i="44"/>
  <c r="L158" i="44"/>
  <c r="BP158" i="44"/>
  <c r="X159" i="44"/>
  <c r="J160" i="44"/>
  <c r="AH160" i="44"/>
  <c r="N161" i="44"/>
  <c r="BM162" i="44"/>
  <c r="AA163" i="44"/>
  <c r="BG163" i="44"/>
  <c r="R119" i="44"/>
  <c r="F134" i="44"/>
  <c r="W135" i="44"/>
  <c r="AA141" i="44"/>
  <c r="Z143" i="44"/>
  <c r="BQ144" i="44"/>
  <c r="AC146" i="44"/>
  <c r="BN148" i="44"/>
  <c r="BH151" i="44"/>
  <c r="BD152" i="44"/>
  <c r="X154" i="44"/>
  <c r="Y155" i="44"/>
  <c r="AZ158" i="44"/>
  <c r="H159" i="44"/>
  <c r="AF138" i="44"/>
  <c r="AY139" i="44"/>
  <c r="AE142" i="44"/>
  <c r="AC144" i="44"/>
  <c r="BJ147" i="44"/>
  <c r="R148" i="44"/>
  <c r="AP148" i="44"/>
  <c r="BH153" i="44"/>
  <c r="BD154" i="44"/>
  <c r="E156" i="44"/>
  <c r="AC156" i="44"/>
  <c r="BA156" i="44"/>
  <c r="A68" i="44"/>
  <c r="AH68" i="44"/>
  <c r="BO61" i="46"/>
  <c r="BN85" i="46"/>
  <c r="BE26" i="44"/>
  <c r="A139" i="44"/>
  <c r="C139" i="46"/>
  <c r="C139" i="44" s="1"/>
  <c r="AD138" i="44"/>
  <c r="AO139" i="44"/>
  <c r="BO83" i="46"/>
  <c r="AA83" i="44"/>
  <c r="Y130" i="44"/>
  <c r="BH134" i="44"/>
  <c r="AW136" i="44"/>
  <c r="AL138" i="44"/>
  <c r="AQ144" i="44"/>
  <c r="Z153" i="44"/>
  <c r="F154" i="44"/>
  <c r="H160" i="44"/>
  <c r="O167" i="44"/>
  <c r="AE167" i="44"/>
  <c r="G174" i="44"/>
  <c r="BO85" i="46"/>
  <c r="BD148" i="44"/>
  <c r="AZ149" i="44"/>
  <c r="AP153" i="44"/>
  <c r="AL154" i="44"/>
  <c r="BD160" i="44"/>
  <c r="BH171" i="44"/>
  <c r="M135" i="44"/>
  <c r="S144" i="44"/>
  <c r="AG130" i="44"/>
  <c r="BJ152" i="44"/>
  <c r="BJ157" i="44"/>
  <c r="AQ173" i="44"/>
  <c r="AI99" i="44"/>
  <c r="Z101" i="44"/>
  <c r="BP109" i="44"/>
  <c r="BK124" i="44"/>
  <c r="BQ131" i="44"/>
  <c r="BA132" i="44"/>
  <c r="AC135" i="44"/>
  <c r="AV143" i="44"/>
  <c r="G145" i="44"/>
  <c r="AX151" i="44"/>
  <c r="N152" i="44"/>
  <c r="AL152" i="44"/>
  <c r="AX153" i="44"/>
  <c r="V157" i="44"/>
  <c r="AT157" i="44"/>
  <c r="P160" i="44"/>
  <c r="W167" i="44"/>
  <c r="AY168" i="44"/>
  <c r="E169" i="44"/>
  <c r="BK174" i="44"/>
  <c r="Y84" i="44"/>
  <c r="I103" i="44"/>
  <c r="AY106" i="44"/>
  <c r="AF116" i="44"/>
  <c r="AS127" i="44"/>
  <c r="BE140" i="44"/>
  <c r="BJ97" i="44"/>
  <c r="BC107" i="44"/>
  <c r="F120" i="44"/>
  <c r="P96" i="44"/>
  <c r="C105" i="46"/>
  <c r="C105" i="44" s="1"/>
  <c r="BB109" i="44"/>
  <c r="O118" i="44"/>
  <c r="AI76" i="44"/>
  <c r="H98" i="44"/>
  <c r="AD102" i="44"/>
  <c r="BB120" i="44"/>
  <c r="F122" i="44"/>
  <c r="BM137" i="44"/>
  <c r="I140" i="44"/>
  <c r="BC144" i="44"/>
  <c r="BC146" i="44"/>
  <c r="AI150" i="44"/>
  <c r="H130" i="44"/>
  <c r="D107" i="44"/>
  <c r="AQ90" i="44"/>
  <c r="X99" i="44"/>
  <c r="AR141" i="44"/>
  <c r="BK149" i="44"/>
  <c r="AF169" i="44"/>
  <c r="A195" i="44"/>
  <c r="BP130" i="44"/>
  <c r="BJ156" i="44"/>
  <c r="G161" i="44"/>
  <c r="J188" i="44"/>
  <c r="BM190" i="44"/>
  <c r="AW192" i="44"/>
  <c r="X197" i="44"/>
  <c r="AB198" i="44"/>
  <c r="BG200" i="44"/>
  <c r="S204" i="44"/>
  <c r="O205" i="44"/>
  <c r="AB106" i="44"/>
  <c r="AR136" i="44"/>
  <c r="V166" i="44"/>
  <c r="AL189" i="44"/>
  <c r="AU199" i="44"/>
  <c r="AJ198" i="44"/>
  <c r="W201" i="44"/>
  <c r="P169" i="44"/>
  <c r="BO193" i="44"/>
  <c r="AI204" i="44"/>
  <c r="AI206" i="44"/>
  <c r="AN65" i="44"/>
  <c r="T128" i="44"/>
  <c r="BG160" i="44"/>
  <c r="O178" i="44"/>
  <c r="N186" i="44"/>
  <c r="BA196" i="44"/>
  <c r="T198" i="44"/>
  <c r="W199" i="44"/>
  <c r="BK199" i="44"/>
  <c r="BC201" i="44"/>
  <c r="BK203" i="44"/>
  <c r="K204" i="44"/>
  <c r="BP198" i="44"/>
  <c r="AQ202" i="44"/>
  <c r="A145" i="44"/>
  <c r="BI122" i="44"/>
  <c r="P131" i="44"/>
  <c r="AA133" i="44"/>
  <c r="AL173" i="44"/>
  <c r="L182" i="44"/>
  <c r="BI185" i="44"/>
  <c r="S202" i="44"/>
  <c r="AM203" i="44"/>
  <c r="K206" i="44"/>
  <c r="BO206" i="44"/>
  <c r="AY136" i="46"/>
  <c r="AY136" i="44"/>
  <c r="AK88" i="44"/>
  <c r="BL98" i="44"/>
  <c r="AT102" i="44"/>
  <c r="AM105" i="44"/>
  <c r="BN110" i="44"/>
  <c r="AO114" i="44"/>
  <c r="E125" i="44"/>
  <c r="BI88" i="46"/>
  <c r="BI88" i="44"/>
  <c r="BO90" i="46"/>
  <c r="BO90" i="44"/>
  <c r="AL91" i="46"/>
  <c r="AL91" i="44"/>
  <c r="T97" i="46"/>
  <c r="T97" i="44"/>
  <c r="S106" i="46"/>
  <c r="S106" i="44"/>
  <c r="AE107" i="46"/>
  <c r="AE107" i="44"/>
  <c r="AU107" i="46"/>
  <c r="AU107" i="44"/>
  <c r="AS111" i="46"/>
  <c r="AS111" i="44"/>
  <c r="AG112" i="46"/>
  <c r="AG112" i="44"/>
  <c r="BN119" i="46"/>
  <c r="BN119" i="44"/>
  <c r="BQ123" i="46"/>
  <c r="BQ123" i="44"/>
  <c r="BQ127" i="46"/>
  <c r="BQ127" i="44"/>
  <c r="G131" i="46"/>
  <c r="G131" i="44"/>
  <c r="O132" i="46"/>
  <c r="O132" i="44"/>
  <c r="AA136" i="46"/>
  <c r="AA136" i="44"/>
  <c r="BD96" i="44"/>
  <c r="BN101" i="44"/>
  <c r="R110" i="44"/>
  <c r="BM112" i="44"/>
  <c r="T115" i="44"/>
  <c r="AQ117" i="44"/>
  <c r="T120" i="44"/>
  <c r="AS123" i="44"/>
  <c r="BA125" i="44"/>
  <c r="I126" i="44"/>
  <c r="BG128" i="44"/>
  <c r="W131" i="44"/>
  <c r="BQ70" i="44"/>
  <c r="AH82" i="44"/>
  <c r="AE86" i="44"/>
  <c r="AM89" i="44"/>
  <c r="Y92" i="44"/>
  <c r="BE94" i="44"/>
  <c r="BL96" i="44"/>
  <c r="AL100" i="44"/>
  <c r="F102" i="44"/>
  <c r="AB104" i="44"/>
  <c r="BC105" i="44"/>
  <c r="AI106" i="44"/>
  <c r="R108" i="44"/>
  <c r="AD109" i="44"/>
  <c r="E111" i="44"/>
  <c r="I114" i="44"/>
  <c r="BH115" i="44"/>
  <c r="K117" i="44"/>
  <c r="AU118" i="44"/>
  <c r="AP119" i="44"/>
  <c r="AB120" i="44"/>
  <c r="AF121" i="44"/>
  <c r="BP122" i="44"/>
  <c r="BA123" i="44"/>
  <c r="Q126" i="44"/>
  <c r="M127" i="44"/>
  <c r="S128" i="44"/>
  <c r="BG130" i="44"/>
  <c r="BC132" i="44"/>
  <c r="BJ134" i="44"/>
  <c r="BC135" i="44"/>
  <c r="A82" i="44"/>
  <c r="AG71" i="44"/>
  <c r="AX82" i="44"/>
  <c r="BK89" i="44"/>
  <c r="AG92" i="44"/>
  <c r="AJ97" i="44"/>
  <c r="AY99" i="44"/>
  <c r="AT100" i="44"/>
  <c r="BJ102" i="44"/>
  <c r="AG103" i="44"/>
  <c r="BK105" i="44"/>
  <c r="G107" i="44"/>
  <c r="Z110" i="44"/>
  <c r="U111" i="44"/>
  <c r="E113" i="44"/>
  <c r="AW114" i="44"/>
  <c r="H116" i="44"/>
  <c r="BK118" i="44"/>
  <c r="AX119" i="44"/>
  <c r="AJ120" i="44"/>
  <c r="L122" i="44"/>
  <c r="E123" i="44"/>
  <c r="I124" i="44"/>
  <c r="M125" i="44"/>
  <c r="AU129" i="44"/>
  <c r="AM131" i="44"/>
  <c r="AE132" i="44"/>
  <c r="Z133" i="44"/>
  <c r="AD134" i="44"/>
  <c r="BK135" i="44"/>
  <c r="BK137" i="44"/>
  <c r="AN138" i="44"/>
  <c r="AQ141" i="44"/>
  <c r="G142" i="44"/>
  <c r="AY76" i="46"/>
  <c r="AY76" i="44"/>
  <c r="AU89" i="46"/>
  <c r="AU89" i="44"/>
  <c r="BI95" i="46"/>
  <c r="BI95" i="44"/>
  <c r="AE105" i="46"/>
  <c r="AE105" i="44"/>
  <c r="AU105" i="46"/>
  <c r="AU105" i="44"/>
  <c r="AY117" i="46"/>
  <c r="AY117" i="44"/>
  <c r="BH120" i="46"/>
  <c r="BH120" i="44"/>
  <c r="D122" i="46"/>
  <c r="D122" i="44"/>
  <c r="BM124" i="46"/>
  <c r="BM124" i="44"/>
  <c r="AO126" i="46"/>
  <c r="AO126" i="44"/>
  <c r="BI127" i="46"/>
  <c r="BI127" i="44"/>
  <c r="AA128" i="46"/>
  <c r="AA128" i="44"/>
  <c r="AI128" i="46"/>
  <c r="AI128" i="44"/>
  <c r="AM135" i="46"/>
  <c r="AM135" i="44"/>
  <c r="Q92" i="44"/>
  <c r="BO106" i="44"/>
  <c r="AW92" i="44"/>
  <c r="AZ97" i="44"/>
  <c r="BJ100" i="44"/>
  <c r="AR104" i="44"/>
  <c r="AQ106" i="44"/>
  <c r="AP108" i="44"/>
  <c r="AH110" i="44"/>
  <c r="Q114" i="44"/>
  <c r="P116" i="44"/>
  <c r="BF119" i="44"/>
  <c r="T122" i="44"/>
  <c r="Y124" i="44"/>
  <c r="AG126" i="44"/>
  <c r="K136" i="44"/>
  <c r="AY17" i="46"/>
  <c r="I94" i="46"/>
  <c r="I94" i="44"/>
  <c r="E95" i="46"/>
  <c r="E95" i="44"/>
  <c r="AR97" i="46"/>
  <c r="AR97" i="44"/>
  <c r="AN98" i="46"/>
  <c r="AN98" i="44"/>
  <c r="N102" i="46"/>
  <c r="N102" i="44"/>
  <c r="D104" i="46"/>
  <c r="D104" i="44"/>
  <c r="Z108" i="46"/>
  <c r="Z108" i="44"/>
  <c r="J110" i="46"/>
  <c r="J110" i="44"/>
  <c r="BE112" i="46"/>
  <c r="BE112" i="44"/>
  <c r="BQ113" i="46"/>
  <c r="BQ113" i="44"/>
  <c r="AJ115" i="46"/>
  <c r="AJ115" i="44"/>
  <c r="BP115" i="46"/>
  <c r="BP115" i="44"/>
  <c r="AA117" i="46"/>
  <c r="AA117" i="44"/>
  <c r="AM118" i="46"/>
  <c r="AM118" i="44"/>
  <c r="AZ120" i="46"/>
  <c r="AZ120" i="44"/>
  <c r="Q124" i="46"/>
  <c r="Q124" i="44"/>
  <c r="AK125" i="46"/>
  <c r="AK125" i="44"/>
  <c r="Y126" i="46"/>
  <c r="Y126" i="44"/>
  <c r="U127" i="46"/>
  <c r="U127" i="44"/>
  <c r="BC129" i="46"/>
  <c r="BC129" i="44"/>
  <c r="S130" i="46"/>
  <c r="S130" i="44"/>
  <c r="AQ130" i="46"/>
  <c r="AQ130" i="44"/>
  <c r="W132" i="46"/>
  <c r="W132" i="44"/>
  <c r="AM132" i="46"/>
  <c r="AM132" i="44"/>
  <c r="BG136" i="46"/>
  <c r="BG136" i="44"/>
  <c r="Y94" i="44"/>
  <c r="AQ99" i="44"/>
  <c r="Y73" i="44"/>
  <c r="BM94" i="44"/>
  <c r="AA99" i="44"/>
  <c r="W107" i="44"/>
  <c r="AC111" i="44"/>
  <c r="S117" i="44"/>
  <c r="BG117" i="44"/>
  <c r="AN121" i="44"/>
  <c r="U125" i="44"/>
  <c r="AC127" i="44"/>
  <c r="AQ128" i="44"/>
  <c r="BK129" i="44"/>
  <c r="BC131" i="44"/>
  <c r="BK132" i="44"/>
  <c r="BN133" i="44"/>
  <c r="G137" i="44"/>
  <c r="AW73" i="44"/>
  <c r="AA90" i="44"/>
  <c r="BM92" i="44"/>
  <c r="AC95" i="44"/>
  <c r="BG99" i="44"/>
  <c r="J101" i="44"/>
  <c r="AO103" i="44"/>
  <c r="AZ104" i="44"/>
  <c r="K106" i="44"/>
  <c r="AM107" i="44"/>
  <c r="AX108" i="44"/>
  <c r="AT109" i="44"/>
  <c r="AO112" i="44"/>
  <c r="M113" i="44"/>
  <c r="X116" i="44"/>
  <c r="G118" i="44"/>
  <c r="J119" i="44"/>
  <c r="BP120" i="44"/>
  <c r="AV121" i="44"/>
  <c r="AB122" i="44"/>
  <c r="U123" i="44"/>
  <c r="AG124" i="44"/>
  <c r="BI125" i="44"/>
  <c r="AK127" i="44"/>
  <c r="O129" i="44"/>
  <c r="AI130" i="44"/>
  <c r="BK131" i="44"/>
  <c r="AT134" i="44"/>
  <c r="O135" i="44"/>
  <c r="AI136" i="44"/>
  <c r="O137" i="44"/>
  <c r="H138" i="44"/>
  <c r="K139" i="44"/>
  <c r="W140" i="44"/>
  <c r="O142" i="44"/>
  <c r="J143" i="44"/>
  <c r="BN108" i="46"/>
  <c r="BN108" i="44"/>
  <c r="Y114" i="46"/>
  <c r="Y114" i="44"/>
  <c r="BE114" i="46"/>
  <c r="BE114" i="44"/>
  <c r="AR115" i="46"/>
  <c r="AR115" i="44"/>
  <c r="AI117" i="46"/>
  <c r="AI117" i="44"/>
  <c r="BC118" i="46"/>
  <c r="BC118" i="44"/>
  <c r="AR120" i="46"/>
  <c r="AR120" i="44"/>
  <c r="BL121" i="46"/>
  <c r="BL121" i="44"/>
  <c r="BE124" i="46"/>
  <c r="BE124" i="44"/>
  <c r="AC125" i="46"/>
  <c r="AC125" i="44"/>
  <c r="BF133" i="46"/>
  <c r="BF133" i="44"/>
  <c r="V134" i="46"/>
  <c r="V134" i="44"/>
  <c r="G135" i="46"/>
  <c r="G135" i="44"/>
  <c r="S136" i="46"/>
  <c r="S136" i="44"/>
  <c r="BO136" i="46"/>
  <c r="BO136" i="44"/>
  <c r="AM137" i="46"/>
  <c r="AM137" i="44"/>
  <c r="BC137" i="46"/>
  <c r="BC137" i="44"/>
  <c r="BD138" i="46"/>
  <c r="BD138" i="44"/>
  <c r="BL138" i="46"/>
  <c r="BL138" i="44"/>
  <c r="AI139" i="46"/>
  <c r="AI139" i="44"/>
  <c r="O140" i="46"/>
  <c r="O140" i="44"/>
  <c r="BC140" i="46"/>
  <c r="BC140" i="44"/>
  <c r="AI141" i="46"/>
  <c r="AI141" i="44"/>
  <c r="BG141" i="46"/>
  <c r="BG141" i="44"/>
  <c r="W142" i="46"/>
  <c r="W142" i="44"/>
  <c r="AM142" i="46"/>
  <c r="AM142" i="44"/>
  <c r="BK142" i="46"/>
  <c r="BK142" i="44"/>
  <c r="R143" i="46"/>
  <c r="R143" i="44"/>
  <c r="AP143" i="46"/>
  <c r="AP143" i="44"/>
  <c r="AX143" i="46"/>
  <c r="AX143" i="44"/>
  <c r="M144" i="46"/>
  <c r="M144" i="44"/>
  <c r="U144" i="46"/>
  <c r="U144" i="44"/>
  <c r="BA144" i="46"/>
  <c r="BA144" i="44"/>
  <c r="I145" i="46"/>
  <c r="I145" i="44"/>
  <c r="AW145" i="46"/>
  <c r="AW145" i="44"/>
  <c r="BE145" i="46"/>
  <c r="BE145" i="44"/>
  <c r="E146" i="46"/>
  <c r="E146" i="44"/>
  <c r="M146" i="46"/>
  <c r="M146" i="44"/>
  <c r="AH101" i="46"/>
  <c r="AH101" i="44"/>
  <c r="BB102" i="46"/>
  <c r="BB102" i="44"/>
  <c r="AA106" i="46"/>
  <c r="AA106" i="44"/>
  <c r="AH108" i="46"/>
  <c r="AH108" i="44"/>
  <c r="AS113" i="46"/>
  <c r="AS113" i="44"/>
  <c r="BM114" i="46"/>
  <c r="BM114" i="44"/>
  <c r="Z119" i="46"/>
  <c r="Z119" i="44"/>
  <c r="M123" i="46"/>
  <c r="M123" i="44"/>
  <c r="BI123" i="46"/>
  <c r="BI123" i="44"/>
  <c r="BA127" i="46"/>
  <c r="BA127" i="44"/>
  <c r="G129" i="46"/>
  <c r="G129" i="44"/>
  <c r="AA130" i="46"/>
  <c r="AA130" i="44"/>
  <c r="AY130" i="46"/>
  <c r="AY130" i="44"/>
  <c r="BO130" i="46"/>
  <c r="BO130" i="44"/>
  <c r="AH133" i="46"/>
  <c r="AH133" i="44"/>
  <c r="AP133" i="46"/>
  <c r="AP133" i="44"/>
  <c r="AL134" i="46"/>
  <c r="AL134" i="44"/>
  <c r="A133" i="27"/>
  <c r="C135" i="46"/>
  <c r="C135" i="44" s="1"/>
  <c r="AE135" i="46"/>
  <c r="AE135" i="44"/>
  <c r="P138" i="46"/>
  <c r="P138" i="44"/>
  <c r="A92" i="44"/>
  <c r="C92" i="46"/>
  <c r="C92" i="44" s="1"/>
  <c r="AX101" i="44"/>
  <c r="BK107" i="44"/>
  <c r="BF108" i="44"/>
  <c r="AW112" i="44"/>
  <c r="AK113" i="44"/>
  <c r="BD116" i="44"/>
  <c r="W118" i="44"/>
  <c r="AH119" i="44"/>
  <c r="BD121" i="44"/>
  <c r="AR122" i="44"/>
  <c r="AC123" i="44"/>
  <c r="AS125" i="44"/>
  <c r="BQ125" i="44"/>
  <c r="BE126" i="44"/>
  <c r="AE129" i="44"/>
  <c r="K130" i="44"/>
  <c r="O131" i="44"/>
  <c r="AU132" i="44"/>
  <c r="J133" i="44"/>
  <c r="BB134" i="44"/>
  <c r="AQ136" i="44"/>
  <c r="AE137" i="44"/>
  <c r="X138" i="44"/>
  <c r="AN75" i="46"/>
  <c r="AN75" i="44"/>
  <c r="I84" i="46"/>
  <c r="I84" i="44"/>
  <c r="BC86" i="46"/>
  <c r="BC86" i="44"/>
  <c r="N100" i="46"/>
  <c r="N100" i="44"/>
  <c r="AD100" i="46"/>
  <c r="AD100" i="44"/>
  <c r="A99" i="27"/>
  <c r="C101" i="46"/>
  <c r="C101" i="44" s="1"/>
  <c r="R101" i="46"/>
  <c r="R101" i="44"/>
  <c r="V109" i="46"/>
  <c r="V109" i="44"/>
  <c r="AP110" i="46"/>
  <c r="AP110" i="44"/>
  <c r="BA111" i="46"/>
  <c r="BA111" i="44"/>
  <c r="Y112" i="46"/>
  <c r="Y112" i="44"/>
  <c r="X121" i="46"/>
  <c r="X121" i="44"/>
  <c r="AJ122" i="46"/>
  <c r="AJ122" i="44"/>
  <c r="AZ122" i="46"/>
  <c r="AZ122" i="44"/>
  <c r="AW124" i="46"/>
  <c r="AW124" i="44"/>
  <c r="E127" i="46"/>
  <c r="E127" i="44"/>
  <c r="AE131" i="46"/>
  <c r="AE131" i="44"/>
  <c r="AU131" i="46"/>
  <c r="AU131" i="44"/>
  <c r="BM84" i="44"/>
  <c r="AY90" i="44"/>
  <c r="BQ93" i="44"/>
  <c r="AF96" i="44"/>
  <c r="AF98" i="44"/>
  <c r="AL102" i="44"/>
  <c r="BP104" i="44"/>
  <c r="G132" i="44"/>
  <c r="AT79" i="44"/>
  <c r="AI85" i="44"/>
  <c r="U88" i="44"/>
  <c r="N91" i="44"/>
  <c r="Q94" i="44"/>
  <c r="AN96" i="44"/>
  <c r="V100" i="44"/>
  <c r="BF101" i="44"/>
  <c r="Q103" i="44"/>
  <c r="BM103" i="44"/>
  <c r="W105" i="44"/>
  <c r="BG106" i="44"/>
  <c r="J108" i="44"/>
  <c r="BF110" i="44"/>
  <c r="I112" i="44"/>
  <c r="BI113" i="44"/>
  <c r="L115" i="44"/>
  <c r="AE118" i="44"/>
  <c r="L120" i="44"/>
  <c r="P121" i="44"/>
  <c r="BH122" i="44"/>
  <c r="AK123" i="44"/>
  <c r="BM126" i="44"/>
  <c r="K128" i="44"/>
  <c r="AM129" i="44"/>
  <c r="AX133" i="44"/>
  <c r="N134" i="44"/>
  <c r="S139" i="44"/>
  <c r="AU140" i="44"/>
  <c r="AN116" i="46"/>
  <c r="AN116" i="44"/>
  <c r="AV116" i="46"/>
  <c r="AV116" i="44"/>
  <c r="R133" i="44"/>
  <c r="AU135" i="44"/>
  <c r="AU137" i="44"/>
  <c r="U146" i="44"/>
  <c r="AD149" i="44"/>
  <c r="BB149" i="44"/>
  <c r="BM150" i="44"/>
  <c r="AB151" i="44"/>
  <c r="H152" i="44"/>
  <c r="AF152" i="44"/>
  <c r="L153" i="44"/>
  <c r="AZ153" i="44"/>
  <c r="AN154" i="44"/>
  <c r="BL154" i="44"/>
  <c r="H157" i="44"/>
  <c r="D158" i="44"/>
  <c r="AB158" i="44"/>
  <c r="AS146" i="44"/>
  <c r="N147" i="44"/>
  <c r="AF119" i="44"/>
  <c r="AL147" i="44"/>
  <c r="V149" i="44"/>
  <c r="AG150" i="44"/>
  <c r="T151" i="44"/>
  <c r="AR151" i="44"/>
  <c r="BP151" i="44"/>
  <c r="X152" i="44"/>
  <c r="D153" i="44"/>
  <c r="AR153" i="44"/>
  <c r="BQ156" i="44"/>
  <c r="BL157" i="44"/>
  <c r="T158" i="44"/>
  <c r="AR158" i="44"/>
  <c r="BL159" i="44"/>
  <c r="A156" i="44"/>
  <c r="L64" i="44"/>
  <c r="AM72" i="44"/>
  <c r="AH81" i="44"/>
  <c r="AS84" i="44"/>
  <c r="R87" i="44"/>
  <c r="BN127" i="44"/>
  <c r="BB68" i="44"/>
  <c r="BJ87" i="44"/>
  <c r="AP91" i="44"/>
  <c r="A134" i="44"/>
  <c r="A149" i="44"/>
  <c r="BH64" i="44"/>
  <c r="BF68" i="44"/>
  <c r="AC73" i="44"/>
  <c r="AY77" i="44"/>
  <c r="J82" i="44"/>
  <c r="AO83" i="44"/>
  <c r="BQ84" i="44"/>
  <c r="E88" i="44"/>
  <c r="BC89" i="44"/>
  <c r="BG90" i="44"/>
  <c r="I92" i="44"/>
  <c r="M93" i="44"/>
  <c r="AK94" i="44"/>
  <c r="BA95" i="44"/>
  <c r="D97" i="44"/>
  <c r="L98" i="44"/>
  <c r="W99" i="44"/>
  <c r="V101" i="44"/>
  <c r="BI103" i="44"/>
  <c r="AA107" i="44"/>
  <c r="AT110" i="44"/>
  <c r="T116" i="44"/>
  <c r="P122" i="44"/>
  <c r="AG123" i="44"/>
  <c r="U124" i="44"/>
  <c r="AG125" i="44"/>
  <c r="BE127" i="44"/>
  <c r="AA129" i="44"/>
  <c r="AQ132" i="44"/>
  <c r="AA135" i="44"/>
  <c r="AA137" i="44"/>
  <c r="AA142" i="44"/>
  <c r="AX147" i="44"/>
  <c r="AT148" i="44"/>
  <c r="M150" i="44"/>
  <c r="X151" i="44"/>
  <c r="AR152" i="44"/>
  <c r="U155" i="44"/>
  <c r="AJ159" i="44"/>
  <c r="F160" i="44"/>
  <c r="V160" i="44"/>
  <c r="BI162" i="44"/>
  <c r="O163" i="44"/>
  <c r="AM163" i="44"/>
  <c r="F82" i="44"/>
  <c r="I93" i="44"/>
  <c r="AO95" i="44"/>
  <c r="AN104" i="44"/>
  <c r="R109" i="44"/>
  <c r="Y111" i="44"/>
  <c r="BA114" i="44"/>
  <c r="A81" i="44"/>
  <c r="BP58" i="44"/>
  <c r="AB65" i="44"/>
  <c r="BA70" i="44"/>
  <c r="AO73" i="44"/>
  <c r="BG78" i="44"/>
  <c r="Z82" i="44"/>
  <c r="BM83" i="44"/>
  <c r="K85" i="44"/>
  <c r="Q88" i="44"/>
  <c r="BK90" i="44"/>
  <c r="Y93" i="44"/>
  <c r="N108" i="44"/>
  <c r="U112" i="44"/>
  <c r="E114" i="44"/>
  <c r="AN115" i="44"/>
  <c r="AM117" i="44"/>
  <c r="G130" i="44"/>
  <c r="F133" i="44"/>
  <c r="BO137" i="44"/>
  <c r="BO140" i="44"/>
  <c r="BK141" i="44"/>
  <c r="AT143" i="44"/>
  <c r="Y74" i="44"/>
  <c r="U84" i="44"/>
  <c r="AB96" i="44"/>
  <c r="BK106" i="44"/>
  <c r="C102" i="46"/>
  <c r="C102" i="44" s="1"/>
  <c r="Z66" i="44"/>
  <c r="AU85" i="44"/>
  <c r="AN97" i="44"/>
  <c r="AE106" i="44"/>
  <c r="R91" i="44"/>
  <c r="AS103" i="44"/>
  <c r="BJ108" i="44"/>
  <c r="AD110" i="44"/>
  <c r="BL115" i="44"/>
  <c r="W117" i="44"/>
  <c r="AA118" i="44"/>
  <c r="P120" i="44"/>
  <c r="E71" i="44"/>
  <c r="BC99" i="44"/>
  <c r="G106" i="44"/>
  <c r="J63" i="44"/>
  <c r="F80" i="44"/>
  <c r="AE90" i="44"/>
  <c r="AZ98" i="44"/>
  <c r="H104" i="44"/>
  <c r="AC112" i="44"/>
  <c r="BI112" i="44"/>
  <c r="F119" i="44"/>
  <c r="BP121" i="44"/>
  <c r="A88" i="44"/>
  <c r="A102" i="44"/>
  <c r="A120" i="44"/>
  <c r="C80" i="46"/>
  <c r="C80" i="44" s="1"/>
  <c r="AH63" i="44"/>
  <c r="R67" i="44"/>
  <c r="AS71" i="44"/>
  <c r="AA76" i="44"/>
  <c r="J80" i="44"/>
  <c r="U83" i="44"/>
  <c r="AC84" i="44"/>
  <c r="W86" i="44"/>
  <c r="AH87" i="44"/>
  <c r="O89" i="44"/>
  <c r="AI90" i="44"/>
  <c r="AD91" i="44"/>
  <c r="BE92" i="44"/>
  <c r="M94" i="44"/>
  <c r="Q95" i="44"/>
  <c r="BH98" i="44"/>
  <c r="BA103" i="44"/>
  <c r="BG107" i="44"/>
  <c r="AD108" i="44"/>
  <c r="BE113" i="44"/>
  <c r="U114" i="44"/>
  <c r="BQ114" i="44"/>
  <c r="D121" i="44"/>
  <c r="BI126" i="44"/>
  <c r="K129" i="44"/>
  <c r="O130" i="44"/>
  <c r="BK130" i="44"/>
  <c r="G139" i="44"/>
  <c r="AY142" i="44"/>
  <c r="BE146" i="44"/>
  <c r="BL153" i="44"/>
  <c r="I156" i="44"/>
  <c r="AV158" i="44"/>
  <c r="BH159" i="44"/>
  <c r="AX161" i="44"/>
  <c r="G163" i="44"/>
  <c r="AE163" i="44"/>
  <c r="BC163" i="44"/>
  <c r="AI80" i="44"/>
  <c r="AX63" i="46"/>
  <c r="AX63" i="44"/>
  <c r="AP66" i="46"/>
  <c r="AP66" i="44"/>
  <c r="AT69" i="46"/>
  <c r="AT69" i="44"/>
  <c r="AJ75" i="46"/>
  <c r="AJ75" i="44"/>
  <c r="AG107" i="46"/>
  <c r="AG107" i="44"/>
  <c r="W85" i="46"/>
  <c r="W85" i="44"/>
  <c r="A83" i="44"/>
  <c r="BF51" i="44"/>
  <c r="S64" i="44"/>
  <c r="BN67" i="44"/>
  <c r="AC71" i="44"/>
  <c r="E74" i="44"/>
  <c r="AU78" i="44"/>
  <c r="BB80" i="44"/>
  <c r="I83" i="44"/>
  <c r="BK85" i="44"/>
  <c r="AG88" i="44"/>
  <c r="BC93" i="44"/>
  <c r="AI108" i="44"/>
  <c r="BO112" i="44"/>
  <c r="AG121" i="44"/>
  <c r="AF129" i="44"/>
  <c r="Q132" i="44"/>
  <c r="AN132" i="44"/>
  <c r="AY133" i="44"/>
  <c r="AF134" i="44"/>
  <c r="M136" i="44"/>
  <c r="Q137" i="44"/>
  <c r="AW137" i="44"/>
  <c r="U139" i="44"/>
  <c r="AJ143" i="44"/>
  <c r="BK146" i="44"/>
  <c r="BL147" i="44"/>
  <c r="AJ148" i="44"/>
  <c r="AQ150" i="44"/>
  <c r="Z152" i="44"/>
  <c r="BN152" i="44"/>
  <c r="AD153" i="44"/>
  <c r="R159" i="44"/>
  <c r="G168" i="44"/>
  <c r="T170" i="44"/>
  <c r="G173" i="44"/>
  <c r="S174" i="44"/>
  <c r="R176" i="44"/>
  <c r="AP179" i="44"/>
  <c r="BF179" i="44"/>
  <c r="T51" i="46"/>
  <c r="T51" i="44"/>
  <c r="BD57" i="44"/>
  <c r="F68" i="44"/>
  <c r="Q74" i="44"/>
  <c r="BF116" i="44"/>
  <c r="BC123" i="44"/>
  <c r="AW131" i="44"/>
  <c r="AZ133" i="44"/>
  <c r="H134" i="44"/>
  <c r="T148" i="44"/>
  <c r="P149" i="44"/>
  <c r="J152" i="44"/>
  <c r="K155" i="44"/>
  <c r="BC156" i="44"/>
  <c r="X161" i="44"/>
  <c r="L165" i="44"/>
  <c r="G166" i="44"/>
  <c r="AU168" i="44"/>
  <c r="H79" i="44"/>
  <c r="AJ101" i="44"/>
  <c r="AI103" i="44"/>
  <c r="I135" i="44"/>
  <c r="U136" i="44"/>
  <c r="Y137" i="44"/>
  <c r="Z138" i="44"/>
  <c r="BN138" i="44"/>
  <c r="AO142" i="44"/>
  <c r="A65" i="27"/>
  <c r="C67" i="46"/>
  <c r="C67" i="44" s="1"/>
  <c r="BO78" i="46"/>
  <c r="BO78" i="44"/>
  <c r="V81" i="46"/>
  <c r="V81" i="44"/>
  <c r="BN82" i="46"/>
  <c r="BN82" i="44"/>
  <c r="Q84" i="46"/>
  <c r="Q84" i="44"/>
  <c r="BK86" i="46"/>
  <c r="BK86" i="44"/>
  <c r="G89" i="46"/>
  <c r="G89" i="44"/>
  <c r="AO92" i="46"/>
  <c r="AO92" i="44"/>
  <c r="E93" i="46"/>
  <c r="E93" i="44"/>
  <c r="M95" i="46"/>
  <c r="M95" i="44"/>
  <c r="BQ95" i="46"/>
  <c r="BQ95" i="44"/>
  <c r="R126" i="46"/>
  <c r="R126" i="44"/>
  <c r="BL129" i="46"/>
  <c r="BL129" i="44"/>
  <c r="AR130" i="46"/>
  <c r="AR130" i="44"/>
  <c r="H135" i="46"/>
  <c r="H135" i="44"/>
  <c r="BD142" i="46"/>
  <c r="BD142" i="44"/>
  <c r="AY143" i="46"/>
  <c r="AY143" i="44"/>
  <c r="AX145" i="46"/>
  <c r="AX145" i="44"/>
  <c r="G111" i="46"/>
  <c r="G111" i="44"/>
  <c r="BQ117" i="46"/>
  <c r="BQ117" i="44"/>
  <c r="AE127" i="46"/>
  <c r="AE127" i="44"/>
  <c r="AO135" i="46"/>
  <c r="AO135" i="44"/>
  <c r="BI139" i="46"/>
  <c r="BI139" i="44"/>
  <c r="AO140" i="46"/>
  <c r="AO140" i="44"/>
  <c r="BM140" i="46"/>
  <c r="BM140" i="44"/>
  <c r="BE142" i="46"/>
  <c r="BE142" i="44"/>
  <c r="AZ143" i="46"/>
  <c r="AZ143" i="44"/>
  <c r="S145" i="46"/>
  <c r="S145" i="44"/>
  <c r="X149" i="46"/>
  <c r="X149" i="44"/>
  <c r="BL149" i="46"/>
  <c r="BL149" i="44"/>
  <c r="S150" i="46"/>
  <c r="S150" i="44"/>
  <c r="V153" i="46"/>
  <c r="V153" i="44"/>
  <c r="AL153" i="46"/>
  <c r="AL153" i="44"/>
  <c r="AP157" i="46"/>
  <c r="AP157" i="44"/>
  <c r="V158" i="46"/>
  <c r="V158" i="44"/>
  <c r="AL158" i="46"/>
  <c r="AL158" i="44"/>
  <c r="BB158" i="46"/>
  <c r="BB158" i="44"/>
  <c r="C159" i="46"/>
  <c r="C159" i="44" s="1"/>
  <c r="A159" i="44"/>
  <c r="H161" i="46"/>
  <c r="H161" i="44"/>
  <c r="AF161" i="46"/>
  <c r="AF161" i="44"/>
  <c r="AV161" i="46"/>
  <c r="AV161" i="44"/>
  <c r="BL161" i="46"/>
  <c r="BL161" i="44"/>
  <c r="AY162" i="46"/>
  <c r="AY162" i="44"/>
  <c r="U163" i="46"/>
  <c r="U163" i="44"/>
  <c r="AK163" i="46"/>
  <c r="AK163" i="44"/>
  <c r="BI163" i="46"/>
  <c r="BI163" i="44"/>
  <c r="Q164" i="46"/>
  <c r="Q164" i="44"/>
  <c r="AW164" i="46"/>
  <c r="AW164" i="44"/>
  <c r="D165" i="46"/>
  <c r="D165" i="44"/>
  <c r="AB165" i="46"/>
  <c r="AB165" i="44"/>
  <c r="AR165" i="46"/>
  <c r="AR165" i="44"/>
  <c r="AU166" i="46"/>
  <c r="AU166" i="44"/>
  <c r="BC168" i="46"/>
  <c r="BC168" i="44"/>
  <c r="Y169" i="46"/>
  <c r="Y169" i="44"/>
  <c r="AW169" i="46"/>
  <c r="AW169" i="44"/>
  <c r="D170" i="46"/>
  <c r="D170" i="44"/>
  <c r="AB170" i="46"/>
  <c r="AB170" i="44"/>
  <c r="BP170" i="46"/>
  <c r="BP170" i="44"/>
  <c r="H171" i="46"/>
  <c r="H171" i="44"/>
  <c r="AN171" i="46"/>
  <c r="AN171" i="44"/>
  <c r="AV171" i="46"/>
  <c r="AV171" i="44"/>
  <c r="D172" i="46"/>
  <c r="D172" i="44"/>
  <c r="AB172" i="46"/>
  <c r="AB172" i="44"/>
  <c r="BH172" i="46"/>
  <c r="BH172" i="44"/>
  <c r="BP172" i="46"/>
  <c r="BP172" i="44"/>
  <c r="AE173" i="46"/>
  <c r="AE173" i="44"/>
  <c r="AU173" i="46"/>
  <c r="AU173" i="44"/>
  <c r="K174" i="46"/>
  <c r="K174" i="44"/>
  <c r="BB175" i="46"/>
  <c r="BB175" i="44"/>
  <c r="J176" i="46"/>
  <c r="J176" i="44"/>
  <c r="AJ177" i="46"/>
  <c r="AJ177" i="44"/>
  <c r="AZ177" i="46"/>
  <c r="AZ177" i="44"/>
  <c r="BD178" i="46"/>
  <c r="BD178" i="44"/>
  <c r="J179" i="46"/>
  <c r="J179" i="44"/>
  <c r="N180" i="46"/>
  <c r="N180" i="44"/>
  <c r="V180" i="46"/>
  <c r="V180" i="44"/>
  <c r="BB180" i="46"/>
  <c r="BB180" i="44"/>
  <c r="Y181" i="46"/>
  <c r="Y181" i="44"/>
  <c r="BE181" i="46"/>
  <c r="BE181" i="44"/>
  <c r="BM181" i="46"/>
  <c r="BM181" i="44"/>
  <c r="AC182" i="46"/>
  <c r="AC182" i="44"/>
  <c r="BA182" i="46"/>
  <c r="BA182" i="44"/>
  <c r="AA184" i="46"/>
  <c r="AA184" i="44"/>
  <c r="AY184" i="46"/>
  <c r="AY184" i="44"/>
  <c r="N185" i="46"/>
  <c r="N185" i="44"/>
  <c r="V185" i="46"/>
  <c r="V185" i="44"/>
  <c r="AL185" i="46"/>
  <c r="AL185" i="44"/>
  <c r="G186" i="46"/>
  <c r="G186" i="44"/>
  <c r="W186" i="46"/>
  <c r="W186" i="44"/>
  <c r="BC186" i="46"/>
  <c r="BC186" i="44"/>
  <c r="BK186" i="46"/>
  <c r="BK186" i="44"/>
  <c r="AH187" i="46"/>
  <c r="AH187" i="44"/>
  <c r="AY188" i="46"/>
  <c r="AY188" i="44"/>
  <c r="BG188" i="46"/>
  <c r="BG188" i="44"/>
  <c r="R190" i="46"/>
  <c r="R190" i="44"/>
  <c r="AH190" i="46"/>
  <c r="AH190" i="44"/>
  <c r="AX190" i="46"/>
  <c r="AX190" i="44"/>
  <c r="N97" i="46"/>
  <c r="N97" i="44"/>
  <c r="D73" i="46"/>
  <c r="D73" i="44"/>
  <c r="BI87" i="46"/>
  <c r="BI87" i="44"/>
  <c r="V99" i="46"/>
  <c r="V99" i="44"/>
  <c r="A98" i="27"/>
  <c r="C100" i="46"/>
  <c r="C100" i="44" s="1"/>
  <c r="AZ103" i="44"/>
  <c r="AX150" i="44"/>
  <c r="J155" i="44"/>
  <c r="AH155" i="44"/>
  <c r="J192" i="44"/>
  <c r="AR193" i="44"/>
  <c r="BH193" i="44"/>
  <c r="G194" i="44"/>
  <c r="W194" i="44"/>
  <c r="AM194" i="44"/>
  <c r="BC194" i="44"/>
  <c r="AH195" i="44"/>
  <c r="E198" i="44"/>
  <c r="BD199" i="44"/>
  <c r="D200" i="44"/>
  <c r="BP200" i="44"/>
  <c r="T202" i="44"/>
  <c r="AB97" i="46"/>
  <c r="AB97" i="44"/>
  <c r="X98" i="46"/>
  <c r="X98" i="44"/>
  <c r="S99" i="46"/>
  <c r="S99" i="44"/>
  <c r="F100" i="46"/>
  <c r="F100" i="44"/>
  <c r="BB100" i="46"/>
  <c r="BB100" i="44"/>
  <c r="AP101" i="46"/>
  <c r="AP101" i="44"/>
  <c r="V102" i="46"/>
  <c r="V102" i="44"/>
  <c r="Y103" i="46"/>
  <c r="Y103" i="44"/>
  <c r="T104" i="46"/>
  <c r="T104" i="44"/>
  <c r="G105" i="46"/>
  <c r="G105" i="44"/>
  <c r="F109" i="46"/>
  <c r="F109" i="44"/>
  <c r="BQ111" i="46"/>
  <c r="BQ111" i="44"/>
  <c r="AH192" i="46"/>
  <c r="AH192" i="44"/>
  <c r="AX192" i="46"/>
  <c r="AX192" i="44"/>
  <c r="L193" i="46"/>
  <c r="L193" i="44"/>
  <c r="AB193" i="46"/>
  <c r="AB193" i="44"/>
  <c r="AX195" i="46"/>
  <c r="AX195" i="44"/>
  <c r="N196" i="46"/>
  <c r="N196" i="44"/>
  <c r="AG197" i="46"/>
  <c r="AG197" i="44"/>
  <c r="U198" i="46"/>
  <c r="U198" i="44"/>
  <c r="H199" i="46"/>
  <c r="H199" i="44"/>
  <c r="T200" i="46"/>
  <c r="T200" i="44"/>
  <c r="AJ200" i="46"/>
  <c r="AJ200" i="44"/>
  <c r="AZ200" i="46"/>
  <c r="AZ200" i="44"/>
  <c r="P201" i="46"/>
  <c r="P201" i="44"/>
  <c r="BH202" i="46"/>
  <c r="BH202" i="44"/>
  <c r="H203" i="46"/>
  <c r="H203" i="44"/>
  <c r="AF203" i="46"/>
  <c r="AF203" i="44"/>
  <c r="BD203" i="46"/>
  <c r="BD203" i="44"/>
  <c r="AB204" i="46"/>
  <c r="AB204" i="44"/>
  <c r="L206" i="46"/>
  <c r="L206" i="44"/>
  <c r="BE102" i="46"/>
  <c r="BE102" i="44"/>
  <c r="BJ106" i="46"/>
  <c r="BJ106" i="44"/>
  <c r="AS108" i="46"/>
  <c r="AS108" i="44"/>
  <c r="BH112" i="46"/>
  <c r="BH112" i="44"/>
  <c r="P125" i="46"/>
  <c r="P125" i="44"/>
  <c r="AC113" i="44"/>
  <c r="AG114" i="44"/>
  <c r="BB183" i="44"/>
  <c r="Z44" i="44"/>
  <c r="AW50" i="44"/>
  <c r="A70" i="44"/>
  <c r="AD63" i="44"/>
  <c r="H65" i="44"/>
  <c r="V67" i="44"/>
  <c r="AY72" i="44"/>
  <c r="BH73" i="44"/>
  <c r="AS87" i="44"/>
  <c r="Q26" i="44"/>
  <c r="AB73" i="44"/>
  <c r="BQ87" i="44"/>
  <c r="A86" i="44"/>
  <c r="C79" i="46"/>
  <c r="C79" i="44" s="1"/>
  <c r="AG50" i="44"/>
  <c r="BC62" i="44"/>
  <c r="BG64" i="44"/>
  <c r="BF66" i="44"/>
  <c r="J69" i="44"/>
  <c r="AA72" i="44"/>
  <c r="AR73" i="44"/>
  <c r="BH75" i="44"/>
  <c r="AD81" i="44"/>
  <c r="BB82" i="44"/>
  <c r="AI86" i="44"/>
  <c r="A80" i="44"/>
  <c r="AC49" i="44"/>
  <c r="BP56" i="44"/>
  <c r="Z64" i="44"/>
  <c r="U69" i="44"/>
  <c r="AO71" i="44"/>
  <c r="BJ79" i="44"/>
  <c r="AL81" i="44"/>
  <c r="AS83" i="44"/>
  <c r="BG85" i="44"/>
  <c r="AC88" i="44"/>
  <c r="Y53" i="44"/>
  <c r="AK49" i="44"/>
  <c r="L57" i="44"/>
  <c r="BG62" i="44"/>
  <c r="AA64" i="44"/>
  <c r="AZ65" i="44"/>
  <c r="BF67" i="44"/>
  <c r="AS69" i="44"/>
  <c r="AJ73" i="44"/>
  <c r="AF75" i="44"/>
  <c r="BC77" i="44"/>
  <c r="AT81" i="44"/>
  <c r="BF82" i="44"/>
  <c r="BA83" i="44"/>
  <c r="AW84" i="44"/>
  <c r="J87" i="44"/>
  <c r="BF87" i="44"/>
  <c r="BO47" i="44"/>
  <c r="M49" i="44"/>
  <c r="AU61" i="44"/>
  <c r="AE14" i="44"/>
  <c r="AS49" i="44"/>
  <c r="X57" i="44"/>
  <c r="AV64" i="44"/>
  <c r="V66" i="44"/>
  <c r="AT10" i="44"/>
  <c r="T56" i="44"/>
  <c r="O61" i="44"/>
  <c r="BJ63" i="44"/>
  <c r="I139" i="44"/>
  <c r="AF110" i="44"/>
  <c r="Q128" i="44"/>
  <c r="U132" i="44"/>
  <c r="AJ134" i="44"/>
  <c r="X41" i="44"/>
  <c r="L128" i="46"/>
  <c r="L128" i="44"/>
  <c r="AV132" i="46"/>
  <c r="AV132" i="44"/>
  <c r="H140" i="46"/>
  <c r="H140" i="44"/>
  <c r="AF142" i="46"/>
  <c r="AF142" i="44"/>
  <c r="K69" i="44"/>
  <c r="AX92" i="44"/>
  <c r="N123" i="44"/>
  <c r="R124" i="44"/>
  <c r="BH128" i="44"/>
  <c r="I138" i="44"/>
  <c r="AB141" i="44"/>
  <c r="A169" i="44"/>
  <c r="A174" i="44"/>
  <c r="C126" i="46"/>
  <c r="C126" i="44" s="1"/>
  <c r="AU79" i="44"/>
  <c r="BE121" i="44"/>
  <c r="M122" i="44"/>
  <c r="F127" i="44"/>
  <c r="AL127" i="44"/>
  <c r="BD129" i="44"/>
  <c r="P132" i="44"/>
  <c r="BH136" i="44"/>
  <c r="K143" i="44"/>
  <c r="O147" i="44"/>
  <c r="BN150" i="44"/>
  <c r="N156" i="44"/>
  <c r="U158" i="44"/>
  <c r="R162" i="44"/>
  <c r="AA165" i="44"/>
  <c r="AU171" i="44"/>
  <c r="BI175" i="44"/>
  <c r="BL181" i="44"/>
  <c r="BF184" i="44"/>
  <c r="AT189" i="44"/>
  <c r="S193" i="44"/>
  <c r="L198" i="44"/>
  <c r="AY119" i="46"/>
  <c r="AY119" i="44"/>
  <c r="AN131" i="46"/>
  <c r="AN131" i="44"/>
  <c r="AF132" i="46"/>
  <c r="AF132" i="44"/>
  <c r="BL140" i="46"/>
  <c r="BL140" i="44"/>
  <c r="AS122" i="44"/>
  <c r="AT123" i="44"/>
  <c r="AX124" i="44"/>
  <c r="AT125" i="44"/>
  <c r="AJ128" i="44"/>
  <c r="H131" i="44"/>
  <c r="AI133" i="44"/>
  <c r="AV135" i="44"/>
  <c r="J145" i="44"/>
  <c r="BN145" i="44"/>
  <c r="BB146" i="44"/>
  <c r="BK147" i="44"/>
  <c r="U151" i="44"/>
  <c r="BI151" i="44"/>
  <c r="BM157" i="44"/>
  <c r="AK158" i="44"/>
  <c r="BK171" i="44"/>
  <c r="C145" i="46"/>
  <c r="C145" i="44" s="1"/>
  <c r="BN103" i="44"/>
  <c r="U115" i="44"/>
  <c r="BD132" i="44"/>
  <c r="AM134" i="44"/>
  <c r="BD137" i="44"/>
  <c r="X142" i="44"/>
  <c r="AD144" i="44"/>
  <c r="BB144" i="44"/>
  <c r="BI153" i="44"/>
  <c r="I159" i="44"/>
  <c r="AM161" i="44"/>
  <c r="BC161" i="44"/>
  <c r="AH162" i="44"/>
  <c r="AX162" i="44"/>
  <c r="F168" i="44"/>
  <c r="AA170" i="44"/>
  <c r="AQ170" i="44"/>
  <c r="BG170" i="44"/>
  <c r="AT173" i="44"/>
  <c r="BJ173" i="44"/>
  <c r="J174" i="44"/>
  <c r="AX174" i="44"/>
  <c r="AE178" i="44"/>
  <c r="AF181" i="44"/>
  <c r="AV181" i="44"/>
  <c r="I190" i="44"/>
  <c r="AM109" i="44"/>
  <c r="AH124" i="44"/>
  <c r="AZ128" i="44"/>
  <c r="BP128" i="44"/>
  <c r="BP136" i="44"/>
  <c r="BM138" i="44"/>
  <c r="T141" i="44"/>
  <c r="F144" i="44"/>
  <c r="AL146" i="44"/>
  <c r="W147" i="44"/>
  <c r="AM147" i="44"/>
  <c r="BC147" i="44"/>
  <c r="BG148" i="44"/>
  <c r="J103" i="46"/>
  <c r="J103" i="44"/>
  <c r="AR106" i="46"/>
  <c r="AR106" i="44"/>
  <c r="AA108" i="46"/>
  <c r="AA108" i="44"/>
  <c r="AC120" i="46"/>
  <c r="AC120" i="44"/>
  <c r="F125" i="46"/>
  <c r="F125" i="44"/>
  <c r="AH126" i="46"/>
  <c r="AH126" i="44"/>
  <c r="T130" i="46"/>
  <c r="T130" i="44"/>
  <c r="AJ136" i="46"/>
  <c r="AJ136" i="44"/>
  <c r="BE138" i="46"/>
  <c r="BE138" i="44"/>
  <c r="P140" i="46"/>
  <c r="P140" i="44"/>
  <c r="AZ141" i="46"/>
  <c r="AZ141" i="44"/>
  <c r="R145" i="46"/>
  <c r="R145" i="44"/>
  <c r="AQ148" i="46"/>
  <c r="AQ148" i="44"/>
  <c r="W149" i="46"/>
  <c r="W149" i="44"/>
  <c r="BQ153" i="46"/>
  <c r="BQ153" i="44"/>
  <c r="BM154" i="46"/>
  <c r="BM154" i="44"/>
  <c r="BM159" i="46"/>
  <c r="BM159" i="44"/>
  <c r="AI160" i="46"/>
  <c r="AI160" i="44"/>
  <c r="O161" i="46"/>
  <c r="O161" i="44"/>
  <c r="AE161" i="46"/>
  <c r="AE161" i="44"/>
  <c r="BK161" i="46"/>
  <c r="BK161" i="44"/>
  <c r="AI165" i="46"/>
  <c r="AI165" i="44"/>
  <c r="AH167" i="46"/>
  <c r="AH167" i="44"/>
  <c r="F173" i="46"/>
  <c r="F173" i="44"/>
  <c r="R174" i="46"/>
  <c r="R174" i="44"/>
  <c r="AK175" i="46"/>
  <c r="AK175" i="44"/>
  <c r="BA175" i="46"/>
  <c r="BA175" i="44"/>
  <c r="G178" i="46"/>
  <c r="G178" i="44"/>
  <c r="BE179" i="46"/>
  <c r="BE179" i="44"/>
  <c r="E180" i="46"/>
  <c r="E180" i="44"/>
  <c r="BD181" i="46"/>
  <c r="BD181" i="44"/>
  <c r="J184" i="46"/>
  <c r="J184" i="44"/>
  <c r="Z184" i="46"/>
  <c r="Z184" i="44"/>
  <c r="U185" i="46"/>
  <c r="U185" i="44"/>
  <c r="F186" i="46"/>
  <c r="F186" i="44"/>
  <c r="V186" i="46"/>
  <c r="V186" i="44"/>
  <c r="BM187" i="46"/>
  <c r="BM187" i="44"/>
  <c r="Z188" i="46"/>
  <c r="Z188" i="44"/>
  <c r="F189" i="46"/>
  <c r="F189" i="44"/>
  <c r="BI191" i="46"/>
  <c r="BI191" i="44"/>
  <c r="Y192" i="46"/>
  <c r="Y192" i="44"/>
  <c r="AO192" i="46"/>
  <c r="AO192" i="44"/>
  <c r="BE192" i="46"/>
  <c r="BE192" i="44"/>
  <c r="BM192" i="46"/>
  <c r="BM192" i="44"/>
  <c r="K193" i="46"/>
  <c r="K193" i="44"/>
  <c r="AA193" i="46"/>
  <c r="AA193" i="44"/>
  <c r="AI193" i="46"/>
  <c r="AI193" i="44"/>
  <c r="BG193" i="46"/>
  <c r="BG193" i="44"/>
  <c r="BB194" i="46"/>
  <c r="BB194" i="44"/>
  <c r="AG195" i="46"/>
  <c r="AG195" i="44"/>
  <c r="AO195" i="46"/>
  <c r="AO195" i="44"/>
  <c r="E196" i="46"/>
  <c r="E196" i="44"/>
  <c r="U196" i="46"/>
  <c r="U196" i="44"/>
  <c r="AC196" i="46"/>
  <c r="AC196" i="44"/>
  <c r="AS196" i="46"/>
  <c r="AS196" i="44"/>
  <c r="BQ196" i="46"/>
  <c r="BQ196" i="44"/>
  <c r="H197" i="46"/>
  <c r="H197" i="44"/>
  <c r="AF197" i="46"/>
  <c r="AF197" i="44"/>
  <c r="BD197" i="46"/>
  <c r="BD197" i="44"/>
  <c r="D198" i="46"/>
  <c r="D198" i="44"/>
  <c r="AR198" i="46"/>
  <c r="AR198" i="44"/>
  <c r="AZ198" i="46"/>
  <c r="AZ198" i="44"/>
  <c r="BD118" i="46"/>
  <c r="BD118" i="44"/>
  <c r="AT127" i="46"/>
  <c r="AT127" i="44"/>
  <c r="BH130" i="46"/>
  <c r="BH130" i="44"/>
  <c r="AG138" i="46"/>
  <c r="AG138" i="44"/>
  <c r="AI143" i="46"/>
  <c r="AI143" i="44"/>
  <c r="Z150" i="46"/>
  <c r="Z150" i="44"/>
  <c r="AC151" i="46"/>
  <c r="AC151" i="44"/>
  <c r="AC153" i="46"/>
  <c r="AC153" i="44"/>
  <c r="R155" i="46"/>
  <c r="R155" i="44"/>
  <c r="AP155" i="46"/>
  <c r="AP155" i="44"/>
  <c r="AY160" i="46"/>
  <c r="AY160" i="44"/>
  <c r="BB166" i="46"/>
  <c r="BB166" i="44"/>
  <c r="BO170" i="46"/>
  <c r="BO170" i="44"/>
  <c r="BC171" i="46"/>
  <c r="BC171" i="44"/>
  <c r="BQ175" i="46"/>
  <c r="BQ175" i="44"/>
  <c r="AW176" i="46"/>
  <c r="AW176" i="44"/>
  <c r="BM176" i="46"/>
  <c r="BM176" i="44"/>
  <c r="BC178" i="46"/>
  <c r="BC178" i="44"/>
  <c r="AS180" i="46"/>
  <c r="AS180" i="44"/>
  <c r="D182" i="46"/>
  <c r="D182" i="44"/>
  <c r="AB182" i="46"/>
  <c r="AB182" i="44"/>
  <c r="AJ182" i="46"/>
  <c r="AJ182" i="44"/>
  <c r="AZ182" i="46"/>
  <c r="AZ182" i="44"/>
  <c r="N183" i="46"/>
  <c r="N183" i="44"/>
  <c r="BA185" i="46"/>
  <c r="BA185" i="44"/>
  <c r="AD186" i="46"/>
  <c r="AD186" i="44"/>
  <c r="BB186" i="46"/>
  <c r="BB186" i="44"/>
  <c r="BB189" i="46"/>
  <c r="BB189" i="44"/>
  <c r="A128" i="44"/>
  <c r="BG101" i="44"/>
  <c r="BF103" i="44"/>
  <c r="F123" i="44"/>
  <c r="J124" i="44"/>
  <c r="AZ130" i="44"/>
  <c r="AN137" i="44"/>
  <c r="Z145" i="44"/>
  <c r="AA148" i="44"/>
  <c r="I152" i="44"/>
  <c r="Y152" i="44"/>
  <c r="AO159" i="44"/>
  <c r="AQ165" i="44"/>
  <c r="BJ166" i="44"/>
  <c r="K172" i="44"/>
  <c r="AY172" i="44"/>
  <c r="AW179" i="44"/>
  <c r="AK180" i="44"/>
  <c r="BA180" i="44"/>
  <c r="T182" i="44"/>
  <c r="AH184" i="44"/>
  <c r="BN184" i="44"/>
  <c r="AO187" i="44"/>
  <c r="U191" i="44"/>
  <c r="BA191" i="44"/>
  <c r="BE116" i="46"/>
  <c r="BE116" i="44"/>
  <c r="H129" i="46"/>
  <c r="H129" i="44"/>
  <c r="AV129" i="46"/>
  <c r="AV129" i="44"/>
  <c r="D130" i="46"/>
  <c r="D130" i="44"/>
  <c r="BL137" i="46"/>
  <c r="BL137" i="44"/>
  <c r="BH139" i="46"/>
  <c r="BH139" i="44"/>
  <c r="AY148" i="46"/>
  <c r="AY148" i="44"/>
  <c r="AU149" i="46"/>
  <c r="AU149" i="44"/>
  <c r="BF150" i="46"/>
  <c r="BF150" i="44"/>
  <c r="AS151" i="46"/>
  <c r="AS151" i="44"/>
  <c r="Q152" i="46"/>
  <c r="Q152" i="44"/>
  <c r="AG152" i="46"/>
  <c r="AG152" i="44"/>
  <c r="AW152" i="46"/>
  <c r="AW152" i="44"/>
  <c r="BM152" i="46"/>
  <c r="BM152" i="44"/>
  <c r="I154" i="46"/>
  <c r="I154" i="44"/>
  <c r="Y154" i="46"/>
  <c r="Y154" i="44"/>
  <c r="AO154" i="46"/>
  <c r="AO154" i="44"/>
  <c r="Z155" i="46"/>
  <c r="Z155" i="44"/>
  <c r="AX155" i="46"/>
  <c r="AX155" i="44"/>
  <c r="AS158" i="46"/>
  <c r="AS158" i="44"/>
  <c r="Q159" i="46"/>
  <c r="Q159" i="44"/>
  <c r="T163" i="46"/>
  <c r="T163" i="44"/>
  <c r="AY165" i="46"/>
  <c r="AY165" i="44"/>
  <c r="AN169" i="46"/>
  <c r="AN169" i="44"/>
  <c r="BD169" i="46"/>
  <c r="BD169" i="44"/>
  <c r="O171" i="46"/>
  <c r="O171" i="44"/>
  <c r="S172" i="46"/>
  <c r="S172" i="44"/>
  <c r="AQ172" i="46"/>
  <c r="AQ172" i="44"/>
  <c r="AG176" i="46"/>
  <c r="AG176" i="44"/>
  <c r="AM178" i="46"/>
  <c r="AM178" i="44"/>
  <c r="I179" i="46"/>
  <c r="I179" i="44"/>
  <c r="BQ180" i="46"/>
  <c r="BQ180" i="44"/>
  <c r="H181" i="46"/>
  <c r="H181" i="44"/>
  <c r="AN181" i="46"/>
  <c r="AN181" i="44"/>
  <c r="AT183" i="46"/>
  <c r="AT183" i="44"/>
  <c r="BJ183" i="46"/>
  <c r="BJ183" i="44"/>
  <c r="E185" i="46"/>
  <c r="E185" i="44"/>
  <c r="Q187" i="46"/>
  <c r="Q187" i="44"/>
  <c r="AP188" i="46"/>
  <c r="AP188" i="44"/>
  <c r="V189" i="46"/>
  <c r="V189" i="44"/>
  <c r="AG190" i="46"/>
  <c r="AG190" i="44"/>
  <c r="AO190" i="46"/>
  <c r="AO190" i="44"/>
  <c r="BE190" i="46"/>
  <c r="BE190" i="44"/>
  <c r="V194" i="46"/>
  <c r="V194" i="44"/>
  <c r="A184" i="44"/>
  <c r="C94" i="46"/>
  <c r="C94" i="44" s="1"/>
  <c r="H105" i="44"/>
  <c r="BJ113" i="44"/>
  <c r="T117" i="44"/>
  <c r="N125" i="44"/>
  <c r="BJ125" i="44"/>
  <c r="BN126" i="44"/>
  <c r="AF131" i="44"/>
  <c r="G134" i="44"/>
  <c r="AZ136" i="44"/>
  <c r="BP139" i="44"/>
  <c r="P142" i="44"/>
  <c r="BO148" i="44"/>
  <c r="AP150" i="44"/>
  <c r="AK151" i="44"/>
  <c r="AO152" i="44"/>
  <c r="AA160" i="44"/>
  <c r="BF162" i="44"/>
  <c r="D163" i="44"/>
  <c r="AT166" i="44"/>
  <c r="G171" i="44"/>
  <c r="I176" i="44"/>
  <c r="Y176" i="44"/>
  <c r="AG179" i="44"/>
  <c r="U180" i="44"/>
  <c r="Y187" i="44"/>
  <c r="AW190" i="44"/>
  <c r="AQ193" i="44"/>
  <c r="AW195" i="44"/>
  <c r="A51" i="44"/>
  <c r="AK54" i="44"/>
  <c r="BH198" i="44"/>
  <c r="K200" i="44"/>
  <c r="AI202" i="44"/>
  <c r="AY204" i="44"/>
  <c r="BO204" i="44"/>
  <c r="AM205" i="44"/>
  <c r="AY206" i="44"/>
  <c r="AA200" i="44"/>
  <c r="BO200" i="44"/>
  <c r="O201" i="44"/>
  <c r="AM201" i="44"/>
  <c r="BK201" i="44"/>
  <c r="W203" i="44"/>
  <c r="AA204" i="44"/>
  <c r="G199" i="44"/>
  <c r="AE199" i="44"/>
  <c r="BC199" i="44"/>
  <c r="P64" i="44"/>
  <c r="BL64" i="44"/>
  <c r="AT66" i="44"/>
  <c r="AX69" i="44"/>
  <c r="BM71" i="44"/>
  <c r="AC74" i="44"/>
  <c r="BO76" i="44"/>
  <c r="N79" i="44"/>
  <c r="F81" i="44"/>
  <c r="R82" i="44"/>
  <c r="E83" i="44"/>
  <c r="AQ200" i="44"/>
  <c r="AE201" i="44"/>
  <c r="O203" i="44"/>
  <c r="AU203" i="44"/>
  <c r="AQ204" i="44"/>
  <c r="AE205" i="44"/>
  <c r="S206" i="44"/>
  <c r="AQ206" i="44"/>
  <c r="AN110" i="44"/>
  <c r="AW21" i="44"/>
  <c r="Z24" i="44"/>
  <c r="AN55" i="44"/>
  <c r="BP65" i="44"/>
  <c r="BD75" i="44"/>
  <c r="BB79" i="44"/>
  <c r="AI123" i="44"/>
  <c r="U129" i="44"/>
  <c r="W67" i="44"/>
  <c r="BG81" i="44"/>
  <c r="N103" i="44"/>
  <c r="AF139" i="44"/>
  <c r="A64" i="44"/>
  <c r="C95" i="46"/>
  <c r="C95" i="44" s="1"/>
  <c r="C175" i="46"/>
  <c r="C175" i="44" s="1"/>
  <c r="Z49" i="44"/>
  <c r="N52" i="44"/>
  <c r="AV59" i="44"/>
  <c r="V63" i="44"/>
  <c r="BM64" i="44"/>
  <c r="AP67" i="44"/>
  <c r="BJ68" i="44"/>
  <c r="M70" i="44"/>
  <c r="M74" i="44"/>
  <c r="AZ77" i="44"/>
  <c r="AC104" i="44"/>
  <c r="AT112" i="44"/>
  <c r="W148" i="44"/>
  <c r="BE158" i="44"/>
  <c r="AV163" i="44"/>
  <c r="AL167" i="44"/>
  <c r="BK177" i="44"/>
  <c r="AH183" i="44"/>
  <c r="AN198" i="44"/>
  <c r="AH207" i="44"/>
  <c r="BI54" i="44"/>
  <c r="BK61" i="44"/>
  <c r="BJ92" i="44"/>
  <c r="BI98" i="44"/>
  <c r="AM102" i="44"/>
  <c r="W110" i="44"/>
  <c r="BE115" i="44"/>
  <c r="AR137" i="44"/>
  <c r="A115" i="44"/>
  <c r="D58" i="44"/>
  <c r="AK65" i="44"/>
  <c r="BD78" i="44"/>
  <c r="T86" i="44"/>
  <c r="R92" i="44"/>
  <c r="Z103" i="44"/>
  <c r="AM108" i="44"/>
  <c r="BD136" i="44"/>
  <c r="O148" i="44"/>
  <c r="G165" i="44"/>
  <c r="BP169" i="44"/>
  <c r="BJ174" i="44"/>
  <c r="AZ181" i="44"/>
  <c r="V188" i="44"/>
  <c r="X45" i="44"/>
  <c r="H55" i="44"/>
  <c r="AB58" i="44"/>
  <c r="K62" i="44"/>
  <c r="BB63" i="44"/>
  <c r="V68" i="44"/>
  <c r="Z69" i="44"/>
  <c r="I71" i="44"/>
  <c r="AU72" i="44"/>
  <c r="BI74" i="44"/>
  <c r="AR76" i="44"/>
  <c r="V92" i="44"/>
  <c r="BB103" i="44"/>
  <c r="AS104" i="44"/>
  <c r="AO106" i="44"/>
  <c r="F112" i="44"/>
  <c r="BL117" i="44"/>
  <c r="AN136" i="44"/>
  <c r="BF146" i="44"/>
  <c r="I153" i="44"/>
  <c r="AG153" i="44"/>
  <c r="AJ169" i="44"/>
  <c r="AU172" i="44"/>
  <c r="BK172" i="44"/>
  <c r="AK190" i="44"/>
  <c r="E195" i="44"/>
  <c r="H198" i="44"/>
  <c r="O202" i="44"/>
  <c r="AM204" i="44"/>
  <c r="A93" i="44"/>
  <c r="T47" i="44"/>
  <c r="AP111" i="44"/>
  <c r="AD114" i="44"/>
  <c r="Q115" i="44"/>
  <c r="X53" i="46"/>
  <c r="X53" i="44"/>
  <c r="C143" i="46"/>
  <c r="C143" i="44" s="1"/>
  <c r="E68" i="44"/>
  <c r="BH70" i="44"/>
  <c r="N140" i="44"/>
  <c r="AY151" i="44"/>
  <c r="BN163" i="44"/>
  <c r="BP95" i="46"/>
  <c r="BP95" i="44"/>
  <c r="AT118" i="46"/>
  <c r="AT118" i="44"/>
  <c r="AJ125" i="46"/>
  <c r="AJ125" i="44"/>
  <c r="BH125" i="46"/>
  <c r="BH125" i="44"/>
  <c r="A128" i="27"/>
  <c r="A130" i="44"/>
  <c r="C130" i="46"/>
  <c r="C130" i="44" s="1"/>
  <c r="AH136" i="46"/>
  <c r="AH136" i="44"/>
  <c r="F137" i="46"/>
  <c r="F137" i="44"/>
  <c r="F140" i="46"/>
  <c r="F140" i="44"/>
  <c r="A139" i="27"/>
  <c r="A141" i="44"/>
  <c r="AJ144" i="46"/>
  <c r="AJ144" i="44"/>
  <c r="BL145" i="46"/>
  <c r="BL145" i="44"/>
  <c r="BI147" i="46"/>
  <c r="BI147" i="44"/>
  <c r="AK149" i="46"/>
  <c r="AK149" i="44"/>
  <c r="AN150" i="46"/>
  <c r="AN150" i="44"/>
  <c r="BD150" i="46"/>
  <c r="BD150" i="44"/>
  <c r="S153" i="46"/>
  <c r="S153" i="44"/>
  <c r="G154" i="46"/>
  <c r="G154" i="44"/>
  <c r="BK154" i="46"/>
  <c r="BK154" i="44"/>
  <c r="P155" i="46"/>
  <c r="P155" i="44"/>
  <c r="BD155" i="46"/>
  <c r="BD155" i="44"/>
  <c r="P162" i="46"/>
  <c r="P162" i="44"/>
  <c r="AH163" i="46"/>
  <c r="AH163" i="44"/>
  <c r="AX163" i="46"/>
  <c r="AX163" i="44"/>
  <c r="F164" i="46"/>
  <c r="F164" i="44"/>
  <c r="BB164" i="46"/>
  <c r="BB164" i="44"/>
  <c r="AG165" i="46"/>
  <c r="AG165" i="44"/>
  <c r="AN167" i="46"/>
  <c r="AN167" i="44"/>
  <c r="AV167" i="46"/>
  <c r="AV167" i="44"/>
  <c r="AB168" i="46"/>
  <c r="AB168" i="44"/>
  <c r="AJ168" i="46"/>
  <c r="AJ168" i="44"/>
  <c r="AR168" i="46"/>
  <c r="AR168" i="44"/>
  <c r="F169" i="46"/>
  <c r="F169" i="44"/>
  <c r="AL169" i="46"/>
  <c r="AL169" i="44"/>
  <c r="BJ169" i="46"/>
  <c r="BJ169" i="44"/>
  <c r="AS171" i="46"/>
  <c r="AS171" i="44"/>
  <c r="T173" i="46"/>
  <c r="T173" i="44"/>
  <c r="AJ173" i="46"/>
  <c r="AJ173" i="44"/>
  <c r="AZ173" i="46"/>
  <c r="AZ173" i="44"/>
  <c r="AN174" i="46"/>
  <c r="AN174" i="44"/>
  <c r="S175" i="46"/>
  <c r="S175" i="44"/>
  <c r="AA175" i="46"/>
  <c r="AA175" i="44"/>
  <c r="AI175" i="46"/>
  <c r="AI175" i="44"/>
  <c r="G176" i="46"/>
  <c r="G176" i="44"/>
  <c r="O176" i="46"/>
  <c r="O176" i="44"/>
  <c r="AM176" i="46"/>
  <c r="AM176" i="44"/>
  <c r="AU176" i="46"/>
  <c r="AU176" i="44"/>
  <c r="E178" i="46"/>
  <c r="E178" i="44"/>
  <c r="U178" i="46"/>
  <c r="U178" i="44"/>
  <c r="AS178" i="46"/>
  <c r="AS178" i="44"/>
  <c r="BA178" i="46"/>
  <c r="BA178" i="44"/>
  <c r="BQ178" i="46"/>
  <c r="BQ178" i="44"/>
  <c r="O179" i="46"/>
  <c r="O179" i="44"/>
  <c r="BK179" i="46"/>
  <c r="BK179" i="44"/>
  <c r="AI180" i="46"/>
  <c r="AI180" i="44"/>
  <c r="AY180" i="46"/>
  <c r="AY180" i="44"/>
  <c r="BO180" i="46"/>
  <c r="BO180" i="44"/>
  <c r="F181" i="46"/>
  <c r="F181" i="44"/>
  <c r="N181" i="46"/>
  <c r="N181" i="44"/>
  <c r="A182" i="44"/>
  <c r="C182" i="46"/>
  <c r="C182" i="44" s="1"/>
  <c r="J182" i="46"/>
  <c r="J182" i="44"/>
  <c r="Z182" i="46"/>
  <c r="Z182" i="44"/>
  <c r="AP182" i="46"/>
  <c r="AP182" i="44"/>
  <c r="BF182" i="46"/>
  <c r="BF182" i="44"/>
  <c r="D183" i="46"/>
  <c r="D183" i="44"/>
  <c r="L183" i="46"/>
  <c r="L183" i="44"/>
  <c r="T183" i="46"/>
  <c r="T183" i="44"/>
  <c r="AB183" i="46"/>
  <c r="AB183" i="44"/>
  <c r="AR183" i="46"/>
  <c r="AR183" i="44"/>
  <c r="X184" i="46"/>
  <c r="X184" i="44"/>
  <c r="AF184" i="46"/>
  <c r="AF184" i="44"/>
  <c r="AN184" i="46"/>
  <c r="AN184" i="44"/>
  <c r="AV184" i="46"/>
  <c r="AV184" i="44"/>
  <c r="AA185" i="46"/>
  <c r="AA185" i="44"/>
  <c r="AQ185" i="46"/>
  <c r="AQ185" i="44"/>
  <c r="AY185" i="46"/>
  <c r="AY185" i="44"/>
  <c r="BG185" i="46"/>
  <c r="BG185" i="44"/>
  <c r="L186" i="46"/>
  <c r="L186" i="44"/>
  <c r="AB186" i="46"/>
  <c r="AB186" i="44"/>
  <c r="AJ186" i="46"/>
  <c r="AJ186" i="44"/>
  <c r="AR186" i="46"/>
  <c r="AR186" i="44"/>
  <c r="BP186" i="46"/>
  <c r="BP186" i="44"/>
  <c r="O187" i="46"/>
  <c r="O187" i="44"/>
  <c r="W187" i="46"/>
  <c r="W187" i="44"/>
  <c r="AM187" i="46"/>
  <c r="AM187" i="44"/>
  <c r="AU187" i="46"/>
  <c r="AU187" i="44"/>
  <c r="BC187" i="46"/>
  <c r="BC187" i="44"/>
  <c r="H188" i="46"/>
  <c r="H188" i="44"/>
  <c r="P188" i="46"/>
  <c r="P188" i="44"/>
  <c r="X188" i="46"/>
  <c r="X188" i="44"/>
  <c r="AV188" i="46"/>
  <c r="AV188" i="44"/>
  <c r="BD188" i="46"/>
  <c r="BD188" i="44"/>
  <c r="BL188" i="46"/>
  <c r="BL188" i="44"/>
  <c r="D189" i="46"/>
  <c r="D189" i="44"/>
  <c r="L189" i="46"/>
  <c r="L189" i="44"/>
  <c r="T189" i="46"/>
  <c r="T189" i="44"/>
  <c r="AB189" i="46"/>
  <c r="AB189" i="44"/>
  <c r="AR189" i="46"/>
  <c r="AR189" i="44"/>
  <c r="BH189" i="46"/>
  <c r="BH189" i="44"/>
  <c r="BP189" i="46"/>
  <c r="BP189" i="44"/>
  <c r="G190" i="46"/>
  <c r="G190" i="44"/>
  <c r="O190" i="46"/>
  <c r="O190" i="44"/>
  <c r="W190" i="46"/>
  <c r="W190" i="44"/>
  <c r="AE190" i="46"/>
  <c r="AE190" i="44"/>
  <c r="BK190" i="46"/>
  <c r="BK190" i="44"/>
  <c r="K191" i="46"/>
  <c r="K191" i="44"/>
  <c r="S191" i="46"/>
  <c r="S191" i="44"/>
  <c r="AA191" i="46"/>
  <c r="AA191" i="44"/>
  <c r="AI191" i="46"/>
  <c r="AI191" i="44"/>
  <c r="AQ191" i="46"/>
  <c r="AQ191" i="44"/>
  <c r="AY191" i="46"/>
  <c r="AY191" i="44"/>
  <c r="BG191" i="46"/>
  <c r="BG191" i="44"/>
  <c r="BO191" i="46"/>
  <c r="BO191" i="44"/>
  <c r="O192" i="46"/>
  <c r="O192" i="44"/>
  <c r="AM192" i="46"/>
  <c r="AM192" i="44"/>
  <c r="AU192" i="46"/>
  <c r="AU192" i="44"/>
  <c r="BC192" i="46"/>
  <c r="BC192" i="44"/>
  <c r="Q193" i="46"/>
  <c r="Q193" i="44"/>
  <c r="Y193" i="46"/>
  <c r="Y193" i="44"/>
  <c r="AG193" i="46"/>
  <c r="AG193" i="44"/>
  <c r="AW193" i="46"/>
  <c r="AW193" i="44"/>
  <c r="BE193" i="46"/>
  <c r="BE193" i="44"/>
  <c r="BM193" i="46"/>
  <c r="BM193" i="44"/>
  <c r="D194" i="46"/>
  <c r="D194" i="44"/>
  <c r="L194" i="46"/>
  <c r="L194" i="44"/>
  <c r="AJ194" i="46"/>
  <c r="AJ194" i="44"/>
  <c r="AR194" i="46"/>
  <c r="AR194" i="44"/>
  <c r="AZ194" i="46"/>
  <c r="AZ194" i="44"/>
  <c r="BH194" i="46"/>
  <c r="BH194" i="44"/>
  <c r="W195" i="46"/>
  <c r="W195" i="44"/>
  <c r="AE195" i="46"/>
  <c r="AE195" i="44"/>
  <c r="AM195" i="46"/>
  <c r="AM195" i="44"/>
  <c r="AU195" i="46"/>
  <c r="AU195" i="44"/>
  <c r="BC195" i="46"/>
  <c r="BC195" i="44"/>
  <c r="BK195" i="46"/>
  <c r="BK195" i="44"/>
  <c r="K196" i="46"/>
  <c r="K196" i="44"/>
  <c r="S196" i="46"/>
  <c r="S196" i="44"/>
  <c r="AY196" i="46"/>
  <c r="AY196" i="44"/>
  <c r="BO196" i="46"/>
  <c r="BO196" i="44"/>
  <c r="F197" i="46"/>
  <c r="F197" i="44"/>
  <c r="AT197" i="46"/>
  <c r="AT197" i="44"/>
  <c r="C198" i="46"/>
  <c r="C198" i="44" s="1"/>
  <c r="A198" i="44"/>
  <c r="J198" i="46"/>
  <c r="J198" i="44"/>
  <c r="R198" i="46"/>
  <c r="R198" i="44"/>
  <c r="Z198" i="46"/>
  <c r="Z198" i="44"/>
  <c r="AH198" i="46"/>
  <c r="AH198" i="44"/>
  <c r="AP198" i="46"/>
  <c r="AP198" i="44"/>
  <c r="AX198" i="46"/>
  <c r="AX198" i="44"/>
  <c r="BF198" i="46"/>
  <c r="BF198" i="44"/>
  <c r="BN198" i="46"/>
  <c r="BN198" i="44"/>
  <c r="M199" i="46"/>
  <c r="M199" i="44"/>
  <c r="AC199" i="46"/>
  <c r="AC199" i="44"/>
  <c r="AK199" i="46"/>
  <c r="AK199" i="44"/>
  <c r="AS199" i="46"/>
  <c r="AS199" i="44"/>
  <c r="BI199" i="46"/>
  <c r="BI199" i="44"/>
  <c r="BQ199" i="46"/>
  <c r="BQ199" i="44"/>
  <c r="Q200" i="46"/>
  <c r="Q200" i="44"/>
  <c r="Y200" i="46"/>
  <c r="Y200" i="44"/>
  <c r="AG200" i="46"/>
  <c r="AG200" i="44"/>
  <c r="AO200" i="46"/>
  <c r="AO200" i="44"/>
  <c r="E201" i="46"/>
  <c r="E201" i="44"/>
  <c r="M201" i="46"/>
  <c r="M201" i="44"/>
  <c r="AC201" i="46"/>
  <c r="AC201" i="44"/>
  <c r="AS201" i="46"/>
  <c r="AS201" i="44"/>
  <c r="BI201" i="46"/>
  <c r="BI201" i="44"/>
  <c r="Y202" i="46"/>
  <c r="Y202" i="44"/>
  <c r="AG202" i="46"/>
  <c r="AG202" i="44"/>
  <c r="AW202" i="46"/>
  <c r="AW202" i="44"/>
  <c r="BE202" i="46"/>
  <c r="BE202" i="44"/>
  <c r="M203" i="46"/>
  <c r="M203" i="44"/>
  <c r="AC203" i="46"/>
  <c r="AC203" i="44"/>
  <c r="AK203" i="46"/>
  <c r="AK203" i="44"/>
  <c r="AS203" i="46"/>
  <c r="AS203" i="44"/>
  <c r="BI203" i="46"/>
  <c r="BI203" i="44"/>
  <c r="I204" i="46"/>
  <c r="I204" i="44"/>
  <c r="AG204" i="46"/>
  <c r="AG204" i="44"/>
  <c r="AW204" i="46"/>
  <c r="AW204" i="44"/>
  <c r="BE204" i="46"/>
  <c r="BE204" i="44"/>
  <c r="BM204" i="46"/>
  <c r="BM204" i="44"/>
  <c r="M205" i="46"/>
  <c r="M205" i="44"/>
  <c r="U205" i="46"/>
  <c r="U205" i="44"/>
  <c r="AC205" i="46"/>
  <c r="AC205" i="44"/>
  <c r="AS205" i="46"/>
  <c r="AS205" i="44"/>
  <c r="BI205" i="46"/>
  <c r="BI205" i="44"/>
  <c r="BQ205" i="46"/>
  <c r="BQ205" i="44"/>
  <c r="I206" i="46"/>
  <c r="I206" i="44"/>
  <c r="Q206" i="46"/>
  <c r="Q206" i="44"/>
  <c r="Y206" i="46"/>
  <c r="Y206" i="44"/>
  <c r="AG206" i="46"/>
  <c r="AG206" i="44"/>
  <c r="BE206" i="46"/>
  <c r="BE206" i="44"/>
  <c r="BM206" i="46"/>
  <c r="BM206" i="44"/>
  <c r="D207" i="46"/>
  <c r="D207" i="44"/>
  <c r="T207" i="46"/>
  <c r="T207" i="44"/>
  <c r="AR207" i="46"/>
  <c r="AR207" i="44"/>
  <c r="AZ207" i="46"/>
  <c r="AZ207" i="44"/>
  <c r="AD129" i="46"/>
  <c r="AD129" i="44"/>
  <c r="AT131" i="46"/>
  <c r="AT131" i="44"/>
  <c r="A136" i="27"/>
  <c r="A138" i="44"/>
  <c r="C138" i="46"/>
  <c r="C138" i="44" s="1"/>
  <c r="BN141" i="46"/>
  <c r="BN141" i="44"/>
  <c r="AL142" i="46"/>
  <c r="AL142" i="44"/>
  <c r="AB146" i="46"/>
  <c r="AB146" i="44"/>
  <c r="AR146" i="46"/>
  <c r="AR146" i="44"/>
  <c r="E149" i="46"/>
  <c r="E149" i="44"/>
  <c r="U149" i="46"/>
  <c r="U149" i="44"/>
  <c r="AC149" i="46"/>
  <c r="AC149" i="44"/>
  <c r="BA149" i="46"/>
  <c r="BA149" i="44"/>
  <c r="BI149" i="46"/>
  <c r="BI149" i="44"/>
  <c r="H150" i="46"/>
  <c r="H150" i="44"/>
  <c r="BO151" i="46"/>
  <c r="BO151" i="44"/>
  <c r="AI153" i="46"/>
  <c r="AI153" i="44"/>
  <c r="AQ153" i="46"/>
  <c r="AQ153" i="44"/>
  <c r="AM154" i="46"/>
  <c r="AM154" i="44"/>
  <c r="X155" i="46"/>
  <c r="X155" i="44"/>
  <c r="BC159" i="46"/>
  <c r="BC159" i="44"/>
  <c r="I160" i="46"/>
  <c r="I160" i="44"/>
  <c r="U161" i="46"/>
  <c r="U161" i="44"/>
  <c r="AK161" i="46"/>
  <c r="AK161" i="44"/>
  <c r="H162" i="46"/>
  <c r="H162" i="44"/>
  <c r="V164" i="46"/>
  <c r="V164" i="44"/>
  <c r="A165" i="44"/>
  <c r="C165" i="46"/>
  <c r="C165" i="44" s="1"/>
  <c r="BM165" i="46"/>
  <c r="BM165" i="44"/>
  <c r="D166" i="46"/>
  <c r="D166" i="44"/>
  <c r="T166" i="46"/>
  <c r="T166" i="44"/>
  <c r="AJ166" i="46"/>
  <c r="AJ166" i="44"/>
  <c r="BP166" i="46"/>
  <c r="BP166" i="44"/>
  <c r="V169" i="46"/>
  <c r="V169" i="44"/>
  <c r="AW170" i="46"/>
  <c r="AW170" i="44"/>
  <c r="BE170" i="46"/>
  <c r="BE170" i="44"/>
  <c r="AO172" i="46"/>
  <c r="AO172" i="44"/>
  <c r="AW172" i="46"/>
  <c r="AW172" i="44"/>
  <c r="D173" i="46"/>
  <c r="D173" i="44"/>
  <c r="AR173" i="46"/>
  <c r="AR173" i="44"/>
  <c r="X174" i="46"/>
  <c r="X174" i="44"/>
  <c r="BD174" i="46"/>
  <c r="BD174" i="44"/>
  <c r="BL174" i="46"/>
  <c r="BL174" i="44"/>
  <c r="AY175" i="46"/>
  <c r="AY175" i="44"/>
  <c r="AO177" i="46"/>
  <c r="AO177" i="44"/>
  <c r="AW177" i="46"/>
  <c r="AW177" i="44"/>
  <c r="AZ183" i="46"/>
  <c r="AZ183" i="44"/>
  <c r="C119" i="46"/>
  <c r="C119" i="44" s="1"/>
  <c r="BN23" i="44"/>
  <c r="BC138" i="44"/>
  <c r="AW160" i="44"/>
  <c r="AI185" i="44"/>
  <c r="BH186" i="44"/>
  <c r="U91" i="46"/>
  <c r="U91" i="44"/>
  <c r="X103" i="46"/>
  <c r="X103" i="44"/>
  <c r="AQ120" i="46"/>
  <c r="AQ120" i="44"/>
  <c r="BP123" i="46"/>
  <c r="BP123" i="44"/>
  <c r="A134" i="27"/>
  <c r="A136" i="44"/>
  <c r="C136" i="46"/>
  <c r="C136" i="44" s="1"/>
  <c r="H145" i="44"/>
  <c r="BQ147" i="44"/>
  <c r="BG153" i="44"/>
  <c r="Q160" i="44"/>
  <c r="AD86" i="46"/>
  <c r="AD86" i="44"/>
  <c r="G98" i="46"/>
  <c r="G98" i="44"/>
  <c r="K115" i="46"/>
  <c r="K115" i="44"/>
  <c r="BH127" i="46"/>
  <c r="BH127" i="44"/>
  <c r="A131" i="27"/>
  <c r="A133" i="44"/>
  <c r="AX139" i="46"/>
  <c r="AX139" i="44"/>
  <c r="BJ142" i="46"/>
  <c r="BJ142" i="44"/>
  <c r="E147" i="46"/>
  <c r="E147" i="44"/>
  <c r="S151" i="46"/>
  <c r="S151" i="44"/>
  <c r="E171" i="44"/>
  <c r="BP173" i="44"/>
  <c r="M178" i="44"/>
  <c r="AI58" i="46"/>
  <c r="AI58" i="44"/>
  <c r="BN62" i="46"/>
  <c r="BN62" i="44"/>
  <c r="BJ107" i="46"/>
  <c r="BJ107" i="44"/>
  <c r="P112" i="46"/>
  <c r="P112" i="44"/>
  <c r="R117" i="46"/>
  <c r="R117" i="44"/>
  <c r="AI122" i="46"/>
  <c r="AI122" i="44"/>
  <c r="AL137" i="46"/>
  <c r="AL137" i="44"/>
  <c r="AP139" i="46"/>
  <c r="AP139" i="44"/>
  <c r="BN139" i="46"/>
  <c r="BN139" i="44"/>
  <c r="AZ146" i="46"/>
  <c r="AZ146" i="44"/>
  <c r="AK147" i="46"/>
  <c r="AK147" i="44"/>
  <c r="AA151" i="46"/>
  <c r="AA151" i="44"/>
  <c r="AO160" i="46"/>
  <c r="AO160" i="44"/>
  <c r="AS161" i="46"/>
  <c r="AS161" i="44"/>
  <c r="BQ161" i="46"/>
  <c r="BQ161" i="44"/>
  <c r="AN162" i="46"/>
  <c r="AN162" i="44"/>
  <c r="Z163" i="46"/>
  <c r="Z163" i="44"/>
  <c r="AL164" i="46"/>
  <c r="AL164" i="44"/>
  <c r="Q165" i="46"/>
  <c r="Q165" i="44"/>
  <c r="AW165" i="46"/>
  <c r="AW165" i="44"/>
  <c r="H167" i="46"/>
  <c r="H167" i="44"/>
  <c r="AD169" i="46"/>
  <c r="AD169" i="44"/>
  <c r="BB169" i="46"/>
  <c r="BB169" i="44"/>
  <c r="C170" i="46"/>
  <c r="C170" i="44" s="1"/>
  <c r="A170" i="44"/>
  <c r="I170" i="46"/>
  <c r="I170" i="44"/>
  <c r="Y170" i="46"/>
  <c r="Y170" i="44"/>
  <c r="BG120" i="44"/>
  <c r="A143" i="44"/>
  <c r="AE121" i="44"/>
  <c r="F142" i="44"/>
  <c r="T186" i="44"/>
  <c r="C64" i="46"/>
  <c r="C64" i="44" s="1"/>
  <c r="AV35" i="44"/>
  <c r="H57" i="44"/>
  <c r="AF59" i="44"/>
  <c r="S62" i="44"/>
  <c r="AF64" i="44"/>
  <c r="T65" i="44"/>
  <c r="AL66" i="44"/>
  <c r="AH67" i="44"/>
  <c r="BH51" i="44"/>
  <c r="BQ45" i="44"/>
  <c r="G93" i="44"/>
  <c r="AO15" i="44"/>
  <c r="AI64" i="44"/>
  <c r="L73" i="44"/>
  <c r="S84" i="44"/>
  <c r="J98" i="44"/>
  <c r="AZ108" i="44"/>
  <c r="G32" i="44"/>
  <c r="BA49" i="44"/>
  <c r="T101" i="44"/>
  <c r="K112" i="44"/>
  <c r="BB115" i="44"/>
  <c r="AG129" i="44"/>
  <c r="BE129" i="44"/>
  <c r="BQ130" i="44"/>
  <c r="C57" i="46"/>
  <c r="C57" i="44" s="1"/>
  <c r="C82" i="46"/>
  <c r="C82" i="44" s="1"/>
  <c r="G19" i="44"/>
  <c r="AD34" i="44"/>
  <c r="AS47" i="44"/>
  <c r="BI49" i="44"/>
  <c r="AC52" i="44"/>
  <c r="AB56" i="44"/>
  <c r="AM61" i="44"/>
  <c r="BO62" i="44"/>
  <c r="K64" i="44"/>
  <c r="AN64" i="44"/>
  <c r="AP69" i="44"/>
  <c r="W72" i="44"/>
  <c r="Q73" i="44"/>
  <c r="AZ73" i="44"/>
  <c r="P75" i="44"/>
  <c r="AQ76" i="44"/>
  <c r="BK77" i="44"/>
  <c r="AD79" i="44"/>
  <c r="AX80" i="44"/>
  <c r="AC83" i="44"/>
  <c r="S85" i="44"/>
  <c r="BA87" i="44"/>
  <c r="AJ119" i="44"/>
  <c r="R138" i="44"/>
  <c r="AS141" i="44"/>
  <c r="BI141" i="44"/>
  <c r="AI145" i="44"/>
  <c r="O146" i="44"/>
  <c r="S155" i="44"/>
  <c r="AI155" i="44"/>
  <c r="AM156" i="44"/>
  <c r="Z157" i="44"/>
  <c r="AF28" i="44"/>
  <c r="K73" i="44"/>
  <c r="C121" i="46"/>
  <c r="C121" i="44" s="1"/>
  <c r="BC34" i="44"/>
  <c r="P50" i="44"/>
  <c r="E99" i="44"/>
  <c r="R59" i="44"/>
  <c r="K71" i="44"/>
  <c r="AS76" i="44"/>
  <c r="M23" i="44"/>
  <c r="AM32" i="44"/>
  <c r="BM44" i="44"/>
  <c r="AW130" i="46"/>
  <c r="AW130" i="44"/>
  <c r="BP134" i="46"/>
  <c r="BP134" i="44"/>
  <c r="X148" i="46"/>
  <c r="X148" i="44"/>
  <c r="Z151" i="46"/>
  <c r="Z151" i="44"/>
  <c r="AI156" i="46"/>
  <c r="AI156" i="44"/>
  <c r="AY156" i="46"/>
  <c r="AY156" i="44"/>
  <c r="R158" i="46"/>
  <c r="R158" i="44"/>
  <c r="BJ159" i="46"/>
  <c r="BJ159" i="44"/>
  <c r="C160" i="46"/>
  <c r="C160" i="44" s="1"/>
  <c r="A160" i="44"/>
  <c r="AN160" i="46"/>
  <c r="AN160" i="44"/>
  <c r="BL160" i="46"/>
  <c r="BL160" i="44"/>
  <c r="Q163" i="46"/>
  <c r="Q163" i="44"/>
  <c r="AC164" i="46"/>
  <c r="AC164" i="44"/>
  <c r="AS164" i="46"/>
  <c r="AS164" i="44"/>
  <c r="BI164" i="46"/>
  <c r="BI164" i="44"/>
  <c r="AF165" i="46"/>
  <c r="AF165" i="44"/>
  <c r="BG166" i="46"/>
  <c r="BG166" i="44"/>
  <c r="G167" i="46"/>
  <c r="G167" i="44"/>
  <c r="AM167" i="46"/>
  <c r="AM167" i="44"/>
  <c r="AQ168" i="46"/>
  <c r="AQ168" i="44"/>
  <c r="M169" i="46"/>
  <c r="M169" i="44"/>
  <c r="AF170" i="46"/>
  <c r="AF170" i="44"/>
  <c r="BD170" i="46"/>
  <c r="BD170" i="44"/>
  <c r="D171" i="46"/>
  <c r="D171" i="44"/>
  <c r="BP171" i="46"/>
  <c r="BP171" i="44"/>
  <c r="AV172" i="46"/>
  <c r="AV172" i="44"/>
  <c r="AY173" i="46"/>
  <c r="AY173" i="44"/>
  <c r="N176" i="46"/>
  <c r="N176" i="44"/>
  <c r="BB176" i="46"/>
  <c r="BB176" i="44"/>
  <c r="C177" i="46"/>
  <c r="C177" i="44" s="1"/>
  <c r="A177" i="44"/>
  <c r="BD177" i="46"/>
  <c r="BD177" i="44"/>
  <c r="BL177" i="46"/>
  <c r="BL177" i="44"/>
  <c r="L178" i="46"/>
  <c r="L178" i="44"/>
  <c r="BH178" i="46"/>
  <c r="BH178" i="44"/>
  <c r="BJ179" i="46"/>
  <c r="BJ179" i="44"/>
  <c r="M181" i="46"/>
  <c r="M181" i="44"/>
  <c r="AC181" i="46"/>
  <c r="AC181" i="44"/>
  <c r="BQ181" i="46"/>
  <c r="BQ181" i="44"/>
  <c r="Y182" i="46"/>
  <c r="Y182" i="44"/>
  <c r="BM182" i="46"/>
  <c r="BM182" i="44"/>
  <c r="AA183" i="46"/>
  <c r="AA183" i="44"/>
  <c r="O184" i="46"/>
  <c r="O184" i="44"/>
  <c r="AM184" i="46"/>
  <c r="AM184" i="44"/>
  <c r="R185" i="46"/>
  <c r="R185" i="44"/>
  <c r="AP185" i="46"/>
  <c r="AP185" i="44"/>
  <c r="BN185" i="46"/>
  <c r="BN185" i="44"/>
  <c r="AI186" i="46"/>
  <c r="AI186" i="44"/>
  <c r="AQ186" i="46"/>
  <c r="AQ186" i="44"/>
  <c r="V187" i="46"/>
  <c r="V187" i="44"/>
  <c r="BE106" i="46"/>
  <c r="BE106" i="44"/>
  <c r="AO141" i="46"/>
  <c r="AO141" i="44"/>
  <c r="AF143" i="46"/>
  <c r="AF143" i="44"/>
  <c r="AI144" i="46"/>
  <c r="AI144" i="44"/>
  <c r="D147" i="46"/>
  <c r="D147" i="44"/>
  <c r="BH147" i="46"/>
  <c r="BH147" i="44"/>
  <c r="AB149" i="46"/>
  <c r="AB149" i="44"/>
  <c r="J151" i="46"/>
  <c r="J151" i="44"/>
  <c r="AM155" i="46"/>
  <c r="AM155" i="44"/>
  <c r="A121" i="44"/>
  <c r="AC45" i="44"/>
  <c r="AD58" i="44"/>
  <c r="BJ104" i="44"/>
  <c r="Y106" i="44"/>
  <c r="L110" i="44"/>
  <c r="BA117" i="44"/>
  <c r="AM126" i="44"/>
  <c r="U130" i="44"/>
  <c r="E132" i="44"/>
  <c r="BQ135" i="44"/>
  <c r="AS140" i="44"/>
  <c r="Y141" i="44"/>
  <c r="U142" i="44"/>
  <c r="AQ146" i="44"/>
  <c r="L147" i="44"/>
  <c r="AB147" i="44"/>
  <c r="P148" i="44"/>
  <c r="BF151" i="44"/>
  <c r="F152" i="44"/>
  <c r="AT152" i="44"/>
  <c r="BF153" i="44"/>
  <c r="BJ154" i="44"/>
  <c r="AU155" i="44"/>
  <c r="S156" i="44"/>
  <c r="AF160" i="44"/>
  <c r="AO163" i="44"/>
  <c r="BE163" i="44"/>
  <c r="AK169" i="44"/>
  <c r="P170" i="44"/>
  <c r="H172" i="44"/>
  <c r="AH175" i="44"/>
  <c r="AB178" i="44"/>
  <c r="C117" i="46"/>
  <c r="C117" i="44" s="1"/>
  <c r="AS38" i="44"/>
  <c r="AO46" i="44"/>
  <c r="L51" i="44"/>
  <c r="I72" i="44"/>
  <c r="X81" i="44"/>
  <c r="M90" i="44"/>
  <c r="AL96" i="44"/>
  <c r="AS106" i="44"/>
  <c r="AH120" i="44"/>
  <c r="Y128" i="44"/>
  <c r="BE136" i="44"/>
  <c r="BI137" i="44"/>
  <c r="AR147" i="44"/>
  <c r="AF148" i="44"/>
  <c r="BL148" i="44"/>
  <c r="L149" i="44"/>
  <c r="Q86" i="46"/>
  <c r="Q86" i="44"/>
  <c r="BE86" i="46"/>
  <c r="BE86" i="44"/>
  <c r="BG92" i="46"/>
  <c r="BG92" i="44"/>
  <c r="BI99" i="46"/>
  <c r="BI99" i="44"/>
  <c r="AV100" i="46"/>
  <c r="AV100" i="44"/>
  <c r="BH101" i="46"/>
  <c r="BH101" i="44"/>
  <c r="I105" i="46"/>
  <c r="I105" i="44"/>
  <c r="AW105" i="46"/>
  <c r="AW105" i="44"/>
  <c r="U106" i="46"/>
  <c r="U106" i="44"/>
  <c r="AB110" i="46"/>
  <c r="AB110" i="44"/>
  <c r="AY112" i="46"/>
  <c r="AY112" i="44"/>
  <c r="A121" i="27"/>
  <c r="C123" i="46"/>
  <c r="C123" i="44" s="1"/>
  <c r="AC130" i="46"/>
  <c r="AC130" i="44"/>
  <c r="P134" i="46"/>
  <c r="P134" i="44"/>
  <c r="AN134" i="46"/>
  <c r="AN134" i="44"/>
  <c r="Q135" i="46"/>
  <c r="Q135" i="44"/>
  <c r="AW135" i="46"/>
  <c r="AW135" i="44"/>
  <c r="BI136" i="46"/>
  <c r="BI136" i="44"/>
  <c r="AO137" i="46"/>
  <c r="AO137" i="44"/>
  <c r="J138" i="46"/>
  <c r="J138" i="44"/>
  <c r="AP138" i="46"/>
  <c r="AP138" i="44"/>
  <c r="AK139" i="46"/>
  <c r="AK139" i="44"/>
  <c r="E141" i="46"/>
  <c r="E141" i="44"/>
  <c r="Y142" i="46"/>
  <c r="Y142" i="44"/>
  <c r="D143" i="46"/>
  <c r="D143" i="44"/>
  <c r="G144" i="46"/>
  <c r="G144" i="44"/>
  <c r="K145" i="46"/>
  <c r="K145" i="44"/>
  <c r="AA145" i="46"/>
  <c r="AA145" i="44"/>
  <c r="AU146" i="46"/>
  <c r="AU146" i="44"/>
  <c r="V36" i="46"/>
  <c r="V36" i="44"/>
  <c r="AY73" i="46"/>
  <c r="AY73" i="44"/>
  <c r="AN79" i="46"/>
  <c r="AN79" i="44"/>
  <c r="Q89" i="46"/>
  <c r="Q89" i="44"/>
  <c r="S92" i="46"/>
  <c r="S92" i="44"/>
  <c r="AE30" i="44"/>
  <c r="AS43" i="44"/>
  <c r="U47" i="44"/>
  <c r="AZ49" i="44"/>
  <c r="Z57" i="44"/>
  <c r="AA71" i="44"/>
  <c r="BQ77" i="44"/>
  <c r="X79" i="44"/>
  <c r="T80" i="44"/>
  <c r="AW86" i="44"/>
  <c r="BH109" i="44"/>
  <c r="K113" i="44"/>
  <c r="AY127" i="44"/>
  <c r="AG139" i="44"/>
  <c r="BE139" i="44"/>
  <c r="G188" i="44"/>
  <c r="BJ187" i="44"/>
  <c r="A67" i="44"/>
  <c r="BI15" i="44"/>
  <c r="BE27" i="44"/>
  <c r="AD45" i="44"/>
  <c r="U49" i="44"/>
  <c r="BQ49" i="44"/>
  <c r="BO55" i="44"/>
  <c r="AN57" i="44"/>
  <c r="X59" i="44"/>
  <c r="BC61" i="44"/>
  <c r="AQ64" i="44"/>
  <c r="D65" i="44"/>
  <c r="N66" i="44"/>
  <c r="BJ66" i="44"/>
  <c r="AS70" i="44"/>
  <c r="AE72" i="44"/>
  <c r="T73" i="44"/>
  <c r="AS74" i="44"/>
  <c r="BL75" i="44"/>
  <c r="AU77" i="44"/>
  <c r="AV147" i="44"/>
  <c r="D148" i="44"/>
  <c r="H149" i="44"/>
  <c r="BD149" i="44"/>
  <c r="N153" i="44"/>
  <c r="Z191" i="44"/>
  <c r="V192" i="44"/>
  <c r="AA194" i="44"/>
  <c r="F195" i="44"/>
  <c r="H202" i="44"/>
  <c r="AN204" i="44"/>
  <c r="BL204" i="44"/>
  <c r="AZ205" i="44"/>
  <c r="BL206" i="44"/>
  <c r="W188" i="46"/>
  <c r="W188" i="44"/>
  <c r="BK188" i="46"/>
  <c r="BK188" i="44"/>
  <c r="BO189" i="46"/>
  <c r="BO189" i="44"/>
  <c r="AT195" i="46"/>
  <c r="AT195" i="44"/>
  <c r="X200" i="46"/>
  <c r="X200" i="44"/>
  <c r="AN202" i="46"/>
  <c r="AN202" i="44"/>
  <c r="BL202" i="46"/>
  <c r="BL202" i="44"/>
  <c r="BP203" i="46"/>
  <c r="BP203" i="44"/>
  <c r="BD204" i="46"/>
  <c r="BD204" i="44"/>
  <c r="BP205" i="46"/>
  <c r="BP205" i="44"/>
  <c r="K207" i="46"/>
  <c r="K207" i="44"/>
  <c r="AI207" i="46"/>
  <c r="AI207" i="44"/>
  <c r="BE71" i="46"/>
  <c r="BE71" i="44"/>
  <c r="BQ74" i="46"/>
  <c r="BQ74" i="44"/>
  <c r="AM77" i="46"/>
  <c r="AM77" i="44"/>
  <c r="AH80" i="46"/>
  <c r="AH80" i="44"/>
  <c r="M83" i="46"/>
  <c r="M83" i="44"/>
  <c r="BI83" i="46"/>
  <c r="BI83" i="44"/>
  <c r="AP87" i="46"/>
  <c r="AP87" i="44"/>
  <c r="AK93" i="46"/>
  <c r="AK93" i="44"/>
  <c r="AG94" i="46"/>
  <c r="AG94" i="44"/>
  <c r="U95" i="46"/>
  <c r="U95" i="44"/>
  <c r="X96" i="46"/>
  <c r="X96" i="44"/>
  <c r="L97" i="46"/>
  <c r="L97" i="44"/>
  <c r="AZ148" i="46"/>
  <c r="AZ148" i="44"/>
  <c r="AN149" i="46"/>
  <c r="AN149" i="44"/>
  <c r="AP152" i="46"/>
  <c r="AP152" i="44"/>
  <c r="BJ153" i="46"/>
  <c r="BJ153" i="44"/>
  <c r="AX157" i="46"/>
  <c r="AX157" i="44"/>
  <c r="BP73" i="46"/>
  <c r="BP73" i="44"/>
  <c r="F76" i="46"/>
  <c r="F76" i="44"/>
  <c r="E87" i="46"/>
  <c r="E87" i="44"/>
  <c r="BH97" i="44"/>
  <c r="N99" i="44"/>
  <c r="AP42" i="44"/>
  <c r="BA52" i="44"/>
  <c r="L36" i="44"/>
  <c r="A49" i="44"/>
  <c r="X55" i="44"/>
  <c r="P57" i="44"/>
  <c r="BD59" i="44"/>
  <c r="AJ65" i="44"/>
  <c r="AD66" i="44"/>
  <c r="N68" i="44"/>
  <c r="R69" i="44"/>
  <c r="AC70" i="44"/>
  <c r="O72" i="44"/>
  <c r="I73" i="44"/>
  <c r="AG73" i="44"/>
  <c r="BM73" i="44"/>
  <c r="BA74" i="44"/>
  <c r="S40" i="44"/>
  <c r="AX84" i="44"/>
  <c r="G91" i="44"/>
  <c r="BK91" i="44"/>
  <c r="AP94" i="44"/>
  <c r="AA40" i="44"/>
  <c r="BB48" i="44"/>
  <c r="BM53" i="44"/>
  <c r="AO98" i="44"/>
  <c r="R103" i="44"/>
  <c r="A89" i="44"/>
  <c r="A96" i="44"/>
  <c r="AY38" i="44"/>
  <c r="W68" i="44"/>
  <c r="AX73" i="44"/>
  <c r="AI82" i="44"/>
  <c r="BJ88" i="44"/>
  <c r="AT93" i="44"/>
  <c r="A75" i="44"/>
  <c r="A126" i="44"/>
  <c r="C69" i="46"/>
  <c r="C69" i="44" s="1"/>
  <c r="M12" i="44"/>
  <c r="X33" i="44"/>
  <c r="Q39" i="44"/>
  <c r="K45" i="44"/>
  <c r="J51" i="44"/>
  <c r="P59" i="44"/>
  <c r="G61" i="44"/>
  <c r="AQ62" i="44"/>
  <c r="X64" i="44"/>
  <c r="L65" i="44"/>
  <c r="F66" i="44"/>
  <c r="AX67" i="44"/>
  <c r="AD68" i="44"/>
  <c r="AK70" i="44"/>
  <c r="Y71" i="44"/>
  <c r="U74" i="44"/>
  <c r="X75" i="44"/>
  <c r="K76" i="44"/>
  <c r="AE77" i="44"/>
  <c r="K78" i="44"/>
  <c r="V79" i="44"/>
  <c r="N81" i="44"/>
  <c r="BJ81" i="44"/>
  <c r="AP82" i="44"/>
  <c r="F88" i="44"/>
  <c r="AU91" i="44"/>
  <c r="Z92" i="44"/>
  <c r="AE100" i="44"/>
  <c r="P118" i="44"/>
  <c r="AW121" i="44"/>
  <c r="BJ123" i="44"/>
  <c r="BF124" i="44"/>
  <c r="H132" i="44"/>
  <c r="X132" i="44"/>
  <c r="L136" i="44"/>
  <c r="A51" i="27"/>
  <c r="C53" i="46"/>
  <c r="C53" i="44" s="1"/>
  <c r="AU66" i="46"/>
  <c r="AU66" i="44"/>
  <c r="AY67" i="46"/>
  <c r="AY67" i="44"/>
  <c r="Q75" i="46"/>
  <c r="Q75" i="44"/>
  <c r="V83" i="44"/>
  <c r="AK56" i="46"/>
  <c r="AK56" i="44"/>
  <c r="G66" i="46"/>
  <c r="G66" i="44"/>
  <c r="T78" i="46"/>
  <c r="T78" i="44"/>
  <c r="AD88" i="44"/>
  <c r="AX94" i="44"/>
  <c r="AO96" i="44"/>
  <c r="U97" i="44"/>
  <c r="K101" i="44"/>
  <c r="AQ101" i="44"/>
  <c r="BD105" i="44"/>
  <c r="AJ106" i="44"/>
  <c r="AN107" i="44"/>
  <c r="W109" i="44"/>
  <c r="BK109" i="44"/>
  <c r="BB111" i="44"/>
  <c r="AL113" i="44"/>
  <c r="BQ115" i="44"/>
  <c r="I59" i="46"/>
  <c r="I59" i="44"/>
  <c r="N70" i="46"/>
  <c r="N70" i="44"/>
  <c r="AP73" i="46"/>
  <c r="AP73" i="44"/>
  <c r="BB74" i="46"/>
  <c r="BB74" i="44"/>
  <c r="X37" i="44"/>
  <c r="BQ65" i="44"/>
  <c r="BD77" i="44"/>
  <c r="S82" i="44"/>
  <c r="AE91" i="44"/>
  <c r="V93" i="44"/>
  <c r="AG98" i="44"/>
  <c r="Z53" i="44"/>
  <c r="BL61" i="44"/>
  <c r="I64" i="44"/>
  <c r="AN72" i="44"/>
  <c r="G81" i="44"/>
  <c r="T85" i="44"/>
  <c r="T90" i="44"/>
  <c r="BQ97" i="44"/>
  <c r="G100" i="44"/>
  <c r="AP103" i="44"/>
  <c r="U104" i="44"/>
  <c r="BA104" i="44"/>
  <c r="P107" i="44"/>
  <c r="M115" i="44"/>
  <c r="AS115" i="44"/>
  <c r="AW116" i="44"/>
  <c r="AJ117" i="44"/>
  <c r="AZ117" i="44"/>
  <c r="AF118" i="44"/>
  <c r="AC58" i="46"/>
  <c r="AC58" i="44"/>
  <c r="BC63" i="46"/>
  <c r="BC63" i="44"/>
  <c r="BI65" i="46"/>
  <c r="BI65" i="44"/>
  <c r="N74" i="46"/>
  <c r="N74" i="44"/>
  <c r="C84" i="46"/>
  <c r="C84" i="44" s="1"/>
  <c r="BC41" i="44"/>
  <c r="J71" i="44"/>
  <c r="BB83" i="44"/>
  <c r="P89" i="44"/>
  <c r="BE64" i="44"/>
  <c r="AA69" i="44"/>
  <c r="P77" i="44"/>
  <c r="AF86" i="44"/>
  <c r="BF71" i="44"/>
  <c r="A112" i="44"/>
  <c r="BH43" i="44"/>
  <c r="BO49" i="44"/>
  <c r="BA60" i="44"/>
  <c r="AG64" i="44"/>
  <c r="BC66" i="44"/>
  <c r="O68" i="44"/>
  <c r="BK68" i="44"/>
  <c r="AQ69" i="44"/>
  <c r="AW75" i="44"/>
  <c r="BL77" i="44"/>
  <c r="AA80" i="44"/>
  <c r="AU81" i="44"/>
  <c r="H86" i="44"/>
  <c r="AV86" i="44"/>
  <c r="AN89" i="44"/>
  <c r="AD93" i="44"/>
  <c r="AL95" i="44"/>
  <c r="Q96" i="44"/>
  <c r="BE96" i="44"/>
  <c r="L99" i="44"/>
  <c r="AB99" i="44"/>
  <c r="AU102" i="44"/>
  <c r="X105" i="44"/>
  <c r="AQ108" i="44"/>
  <c r="R112" i="44"/>
  <c r="AH112" i="44"/>
  <c r="H118" i="44"/>
  <c r="U120" i="44"/>
  <c r="Q121" i="44"/>
  <c r="U122" i="44"/>
  <c r="H44" i="44"/>
  <c r="N54" i="44"/>
  <c r="AV72" i="44"/>
  <c r="AN77" i="44"/>
  <c r="BP78" i="44"/>
  <c r="F83" i="44"/>
  <c r="AD83" i="44"/>
  <c r="J84" i="44"/>
  <c r="AQ87" i="44"/>
  <c r="AW35" i="46"/>
  <c r="AW35" i="44"/>
  <c r="BP117" i="46"/>
  <c r="BP117" i="44"/>
  <c r="AN118" i="46"/>
  <c r="AN118" i="44"/>
  <c r="BL118" i="46"/>
  <c r="BL118" i="44"/>
  <c r="S119" i="46"/>
  <c r="S119" i="44"/>
  <c r="AA119" i="46"/>
  <c r="AA119" i="44"/>
  <c r="AI119" i="46"/>
  <c r="AI119" i="44"/>
  <c r="BG119" i="46"/>
  <c r="BG119" i="44"/>
  <c r="M120" i="46"/>
  <c r="M120" i="44"/>
  <c r="AK120" i="46"/>
  <c r="AK120" i="44"/>
  <c r="AS120" i="46"/>
  <c r="AS120" i="44"/>
  <c r="BA120" i="46"/>
  <c r="BA120" i="44"/>
  <c r="BI120" i="46"/>
  <c r="BI120" i="44"/>
  <c r="BQ120" i="46"/>
  <c r="BQ120" i="44"/>
  <c r="I121" i="46"/>
  <c r="I121" i="44"/>
  <c r="AO121" i="46"/>
  <c r="AO121" i="44"/>
  <c r="BM121" i="46"/>
  <c r="BM121" i="44"/>
  <c r="E122" i="46"/>
  <c r="E122" i="44"/>
  <c r="AC122" i="46"/>
  <c r="AC122" i="44"/>
  <c r="BA122" i="46"/>
  <c r="BA122" i="44"/>
  <c r="BQ122" i="46"/>
  <c r="BQ122" i="44"/>
  <c r="AD123" i="46"/>
  <c r="AD123" i="44"/>
  <c r="AL123" i="46"/>
  <c r="AL123" i="44"/>
  <c r="BB123" i="46"/>
  <c r="BB123" i="44"/>
  <c r="A122" i="27"/>
  <c r="A124" i="44"/>
  <c r="Z124" i="46"/>
  <c r="Z124" i="44"/>
  <c r="AP124" i="46"/>
  <c r="AP124" i="44"/>
  <c r="BN124" i="46"/>
  <c r="BN124" i="44"/>
  <c r="V125" i="46"/>
  <c r="V125" i="44"/>
  <c r="AD125" i="46"/>
  <c r="AD125" i="44"/>
  <c r="AL125" i="46"/>
  <c r="AL125" i="44"/>
  <c r="J126" i="46"/>
  <c r="J126" i="44"/>
  <c r="Z126" i="46"/>
  <c r="Z126" i="44"/>
  <c r="AF61" i="46"/>
  <c r="AF61" i="44"/>
  <c r="W79" i="46"/>
  <c r="W79" i="44"/>
  <c r="AH84" i="46"/>
  <c r="AH84" i="44"/>
  <c r="L85" i="46"/>
  <c r="L85" i="44"/>
  <c r="X89" i="46"/>
  <c r="X89" i="44"/>
  <c r="AV89" i="46"/>
  <c r="AV89" i="44"/>
  <c r="BP90" i="46"/>
  <c r="BP90" i="44"/>
  <c r="AP92" i="46"/>
  <c r="AP92" i="44"/>
  <c r="F93" i="46"/>
  <c r="F93" i="44"/>
  <c r="R94" i="46"/>
  <c r="R94" i="44"/>
  <c r="AD95" i="46"/>
  <c r="AD95" i="44"/>
  <c r="BB95" i="46"/>
  <c r="BB95" i="44"/>
  <c r="Y96" i="46"/>
  <c r="Y96" i="44"/>
  <c r="AK97" i="46"/>
  <c r="AK97" i="44"/>
  <c r="AZ99" i="46"/>
  <c r="AZ99" i="44"/>
  <c r="AF105" i="46"/>
  <c r="AF105" i="44"/>
  <c r="AY108" i="46"/>
  <c r="AY108" i="44"/>
  <c r="BG110" i="46"/>
  <c r="BG110" i="44"/>
  <c r="N111" i="46"/>
  <c r="N111" i="44"/>
  <c r="BJ111" i="46"/>
  <c r="BJ111" i="44"/>
  <c r="AX112" i="46"/>
  <c r="AX112" i="44"/>
  <c r="BF112" i="46"/>
  <c r="BF112" i="44"/>
  <c r="BN112" i="46"/>
  <c r="BN112" i="44"/>
  <c r="F113" i="46"/>
  <c r="F113" i="44"/>
  <c r="N113" i="46"/>
  <c r="N113" i="44"/>
  <c r="BB113" i="46"/>
  <c r="BB113" i="44"/>
  <c r="I116" i="46"/>
  <c r="I116" i="44"/>
  <c r="Y116" i="46"/>
  <c r="Y116" i="44"/>
  <c r="D117" i="46"/>
  <c r="D117" i="44"/>
  <c r="AQ119" i="46"/>
  <c r="AQ119" i="44"/>
  <c r="AB40" i="44"/>
  <c r="BQ56" i="44"/>
  <c r="AR62" i="44"/>
  <c r="BG67" i="44"/>
  <c r="AH71" i="44"/>
  <c r="AJ78" i="44"/>
  <c r="AQ80" i="44"/>
  <c r="R84" i="44"/>
  <c r="AZ85" i="44"/>
  <c r="BD86" i="44"/>
  <c r="S87" i="44"/>
  <c r="AY87" i="44"/>
  <c r="BD89" i="44"/>
  <c r="AH94" i="44"/>
  <c r="F95" i="44"/>
  <c r="AS97" i="44"/>
  <c r="T99" i="44"/>
  <c r="AJ99" i="44"/>
  <c r="W100" i="44"/>
  <c r="BC100" i="44"/>
  <c r="BC102" i="44"/>
  <c r="BQ104" i="44"/>
  <c r="L106" i="44"/>
  <c r="AF107" i="44"/>
  <c r="O109" i="44"/>
  <c r="AT111" i="44"/>
  <c r="AD113" i="44"/>
  <c r="AC115" i="44"/>
  <c r="BI115" i="44"/>
  <c r="BH117" i="44"/>
  <c r="K119" i="44"/>
  <c r="E120" i="44"/>
  <c r="Y121" i="44"/>
  <c r="S51" i="46"/>
  <c r="S51" i="44"/>
  <c r="AY82" i="46"/>
  <c r="AY82" i="44"/>
  <c r="K87" i="46"/>
  <c r="K87" i="44"/>
  <c r="N93" i="46"/>
  <c r="N93" i="44"/>
  <c r="Q98" i="46"/>
  <c r="Q98" i="44"/>
  <c r="BE98" i="46"/>
  <c r="BE98" i="44"/>
  <c r="BM98" i="46"/>
  <c r="BM98" i="44"/>
  <c r="S101" i="46"/>
  <c r="S101" i="44"/>
  <c r="BD107" i="46"/>
  <c r="BD107" i="44"/>
  <c r="BL107" i="46"/>
  <c r="BL107" i="44"/>
  <c r="BG108" i="46"/>
  <c r="BG108" i="44"/>
  <c r="AU109" i="46"/>
  <c r="AU109" i="44"/>
  <c r="AI110" i="46"/>
  <c r="AI110" i="44"/>
  <c r="AD111" i="46"/>
  <c r="AD111" i="44"/>
  <c r="AP112" i="46"/>
  <c r="AP112" i="44"/>
  <c r="AH114" i="46"/>
  <c r="AH114" i="44"/>
  <c r="E115" i="46"/>
  <c r="E115" i="44"/>
  <c r="A84" i="44"/>
  <c r="S67" i="44"/>
  <c r="V74" i="44"/>
  <c r="D76" i="44"/>
  <c r="AR78" i="44"/>
  <c r="AE81" i="44"/>
  <c r="AR90" i="44"/>
  <c r="BJ95" i="44"/>
  <c r="BO101" i="44"/>
  <c r="E104" i="44"/>
  <c r="BP106" i="44"/>
  <c r="F111" i="44"/>
  <c r="J112" i="44"/>
  <c r="Z112" i="44"/>
  <c r="AX114" i="44"/>
  <c r="AG116" i="44"/>
  <c r="AR117" i="44"/>
  <c r="X118" i="44"/>
  <c r="AV118" i="44"/>
  <c r="AK122" i="44"/>
  <c r="Z120" i="46"/>
  <c r="Z120" i="44"/>
  <c r="AP122" i="46"/>
  <c r="AP122" i="44"/>
  <c r="AY123" i="46"/>
  <c r="AY123" i="44"/>
  <c r="G124" i="46"/>
  <c r="G124" i="44"/>
  <c r="AI127" i="46"/>
  <c r="AI127" i="44"/>
  <c r="E129" i="46"/>
  <c r="E129" i="44"/>
  <c r="BI129" i="46"/>
  <c r="BI129" i="44"/>
  <c r="AS132" i="46"/>
  <c r="AS132" i="44"/>
  <c r="BI132" i="46"/>
  <c r="BI132" i="44"/>
  <c r="L134" i="46"/>
  <c r="L134" i="44"/>
  <c r="C128" i="46"/>
  <c r="C128" i="44" s="1"/>
  <c r="N19" i="44"/>
  <c r="L27" i="44"/>
  <c r="Z33" i="44"/>
  <c r="BC37" i="44"/>
  <c r="P41" i="44"/>
  <c r="W44" i="44"/>
  <c r="O46" i="44"/>
  <c r="I53" i="44"/>
  <c r="AB102" i="44"/>
  <c r="BF126" i="44"/>
  <c r="N127" i="44"/>
  <c r="BJ127" i="44"/>
  <c r="AR128" i="44"/>
  <c r="P129" i="44"/>
  <c r="X135" i="44"/>
  <c r="AW138" i="44"/>
  <c r="D139" i="44"/>
  <c r="T139" i="44"/>
  <c r="AJ139" i="44"/>
  <c r="AZ139" i="44"/>
  <c r="BD140" i="44"/>
  <c r="D141" i="44"/>
  <c r="V144" i="44"/>
  <c r="BJ144" i="44"/>
  <c r="AH145" i="44"/>
  <c r="AE147" i="44"/>
  <c r="O149" i="44"/>
  <c r="AM149" i="44"/>
  <c r="BC149" i="44"/>
  <c r="BE154" i="44"/>
  <c r="AD156" i="44"/>
  <c r="AT156" i="44"/>
  <c r="I157" i="44"/>
  <c r="Y157" i="44"/>
  <c r="AO157" i="44"/>
  <c r="K160" i="44"/>
  <c r="J162" i="44"/>
  <c r="P164" i="44"/>
  <c r="AL166" i="44"/>
  <c r="Z167" i="44"/>
  <c r="AX167" i="44"/>
  <c r="AC175" i="44"/>
  <c r="AX126" i="46"/>
  <c r="AX126" i="44"/>
  <c r="AB128" i="46"/>
  <c r="AB128" i="44"/>
  <c r="X129" i="46"/>
  <c r="X129" i="44"/>
  <c r="AN129" i="46"/>
  <c r="AN129" i="44"/>
  <c r="L130" i="46"/>
  <c r="L130" i="44"/>
  <c r="AB130" i="46"/>
  <c r="AB130" i="44"/>
  <c r="BD131" i="46"/>
  <c r="BD131" i="44"/>
  <c r="BL131" i="46"/>
  <c r="BL131" i="44"/>
  <c r="K133" i="46"/>
  <c r="K133" i="44"/>
  <c r="S133" i="46"/>
  <c r="S133" i="44"/>
  <c r="W134" i="46"/>
  <c r="W134" i="44"/>
  <c r="AE134" i="46"/>
  <c r="AE134" i="44"/>
  <c r="AU134" i="46"/>
  <c r="AU134" i="44"/>
  <c r="BC134" i="46"/>
  <c r="BC134" i="44"/>
  <c r="BK134" i="46"/>
  <c r="BK134" i="44"/>
  <c r="P135" i="46"/>
  <c r="P135" i="44"/>
  <c r="AN135" i="46"/>
  <c r="AN135" i="44"/>
  <c r="BD135" i="46"/>
  <c r="BD135" i="44"/>
  <c r="BL135" i="46"/>
  <c r="BL135" i="44"/>
  <c r="D136" i="46"/>
  <c r="D136" i="44"/>
  <c r="T136" i="46"/>
  <c r="T136" i="44"/>
  <c r="AB136" i="46"/>
  <c r="AB136" i="44"/>
  <c r="H137" i="46"/>
  <c r="H137" i="44"/>
  <c r="P137" i="46"/>
  <c r="P137" i="44"/>
  <c r="AF137" i="46"/>
  <c r="AF137" i="44"/>
  <c r="AV137" i="46"/>
  <c r="AV137" i="44"/>
  <c r="Y138" i="46"/>
  <c r="Y138" i="44"/>
  <c r="AR139" i="46"/>
  <c r="AR139" i="44"/>
  <c r="X140" i="46"/>
  <c r="X140" i="44"/>
  <c r="AF140" i="46"/>
  <c r="AF140" i="44"/>
  <c r="AN140" i="46"/>
  <c r="AN140" i="44"/>
  <c r="AV140" i="46"/>
  <c r="AV140" i="44"/>
  <c r="AJ141" i="46"/>
  <c r="AJ141" i="44"/>
  <c r="BH141" i="46"/>
  <c r="BH141" i="44"/>
  <c r="H142" i="46"/>
  <c r="H142" i="44"/>
  <c r="AV142" i="46"/>
  <c r="AV142" i="44"/>
  <c r="BL142" i="46"/>
  <c r="BL142" i="44"/>
  <c r="S143" i="46"/>
  <c r="S143" i="44"/>
  <c r="AA143" i="46"/>
  <c r="AA143" i="44"/>
  <c r="AT144" i="46"/>
  <c r="AT144" i="44"/>
  <c r="AP145" i="46"/>
  <c r="AP145" i="44"/>
  <c r="BF145" i="46"/>
  <c r="BF145" i="44"/>
  <c r="F146" i="46"/>
  <c r="F146" i="44"/>
  <c r="N146" i="46"/>
  <c r="N146" i="44"/>
  <c r="AD146" i="46"/>
  <c r="AD146" i="44"/>
  <c r="AT146" i="46"/>
  <c r="AT146" i="44"/>
  <c r="BJ146" i="46"/>
  <c r="BJ146" i="44"/>
  <c r="G147" i="46"/>
  <c r="G147" i="44"/>
  <c r="AU147" i="46"/>
  <c r="AU147" i="44"/>
  <c r="K148" i="46"/>
  <c r="K148" i="44"/>
  <c r="S148" i="46"/>
  <c r="S148" i="44"/>
  <c r="AI148" i="46"/>
  <c r="AI148" i="44"/>
  <c r="G149" i="46"/>
  <c r="G149" i="44"/>
  <c r="J150" i="46"/>
  <c r="J150" i="44"/>
  <c r="R150" i="46"/>
  <c r="R150" i="44"/>
  <c r="AH150" i="46"/>
  <c r="AH150" i="44"/>
  <c r="E151" i="46"/>
  <c r="E151" i="44"/>
  <c r="M151" i="46"/>
  <c r="M151" i="44"/>
  <c r="BA151" i="46"/>
  <c r="BA151" i="44"/>
  <c r="BE152" i="46"/>
  <c r="BE152" i="44"/>
  <c r="E153" i="46"/>
  <c r="E153" i="44"/>
  <c r="U153" i="46"/>
  <c r="U153" i="44"/>
  <c r="AK153" i="46"/>
  <c r="AK153" i="44"/>
  <c r="BA153" i="46"/>
  <c r="BA153" i="44"/>
  <c r="Q154" i="46"/>
  <c r="Q154" i="44"/>
  <c r="AG154" i="46"/>
  <c r="AG154" i="44"/>
  <c r="BF155" i="46"/>
  <c r="BF155" i="44"/>
  <c r="F156" i="46"/>
  <c r="F156" i="44"/>
  <c r="V156" i="46"/>
  <c r="V156" i="44"/>
  <c r="BB156" i="46"/>
  <c r="BB156" i="44"/>
  <c r="Q157" i="46"/>
  <c r="Q157" i="44"/>
  <c r="AW157" i="46"/>
  <c r="AW157" i="44"/>
  <c r="BE157" i="46"/>
  <c r="BE157" i="44"/>
  <c r="E158" i="46"/>
  <c r="E158" i="44"/>
  <c r="M158" i="46"/>
  <c r="M158" i="44"/>
  <c r="AC158" i="46"/>
  <c r="AC158" i="44"/>
  <c r="BA158" i="46"/>
  <c r="BA158" i="44"/>
  <c r="BQ158" i="46"/>
  <c r="BQ158" i="44"/>
  <c r="AG159" i="46"/>
  <c r="AG159" i="44"/>
  <c r="BE159" i="46"/>
  <c r="BE159" i="44"/>
  <c r="S160" i="46"/>
  <c r="S160" i="44"/>
  <c r="W161" i="46"/>
  <c r="W161" i="44"/>
  <c r="AU161" i="46"/>
  <c r="AU161" i="44"/>
  <c r="Z162" i="46"/>
  <c r="Z162" i="44"/>
  <c r="BN162" i="46"/>
  <c r="BN162" i="44"/>
  <c r="L163" i="46"/>
  <c r="L163" i="44"/>
  <c r="AB163" i="46"/>
  <c r="AB163" i="44"/>
  <c r="AJ163" i="46"/>
  <c r="AJ163" i="44"/>
  <c r="AZ163" i="46"/>
  <c r="AZ163" i="44"/>
  <c r="BH163" i="46"/>
  <c r="BH163" i="44"/>
  <c r="BP163" i="46"/>
  <c r="BP163" i="44"/>
  <c r="K165" i="46"/>
  <c r="K165" i="44"/>
  <c r="S165" i="46"/>
  <c r="S165" i="44"/>
  <c r="BG165" i="46"/>
  <c r="BG165" i="44"/>
  <c r="F166" i="46"/>
  <c r="F166" i="44"/>
  <c r="N166" i="46"/>
  <c r="N166" i="44"/>
  <c r="AD166" i="46"/>
  <c r="AD166" i="44"/>
  <c r="R167" i="46"/>
  <c r="R167" i="44"/>
  <c r="AP167" i="46"/>
  <c r="AP167" i="44"/>
  <c r="BN167" i="46"/>
  <c r="BN167" i="44"/>
  <c r="N168" i="46"/>
  <c r="N168" i="44"/>
  <c r="AD168" i="46"/>
  <c r="AD168" i="44"/>
  <c r="AL168" i="46"/>
  <c r="AL168" i="44"/>
  <c r="BB168" i="46"/>
  <c r="BB168" i="44"/>
  <c r="X169" i="46"/>
  <c r="X169" i="44"/>
  <c r="AV169" i="46"/>
  <c r="AV169" i="44"/>
  <c r="BL169" i="46"/>
  <c r="BL169" i="44"/>
  <c r="K170" i="46"/>
  <c r="K170" i="44"/>
  <c r="AI170" i="46"/>
  <c r="AI170" i="44"/>
  <c r="AE171" i="46"/>
  <c r="AE171" i="44"/>
  <c r="AM171" i="46"/>
  <c r="AM171" i="44"/>
  <c r="AA172" i="46"/>
  <c r="AA172" i="44"/>
  <c r="AI172" i="46"/>
  <c r="AI172" i="44"/>
  <c r="BG172" i="46"/>
  <c r="BG172" i="44"/>
  <c r="N173" i="46"/>
  <c r="N173" i="44"/>
  <c r="V173" i="46"/>
  <c r="V173" i="44"/>
  <c r="AD173" i="46"/>
  <c r="AD173" i="44"/>
  <c r="BB173" i="46"/>
  <c r="BB173" i="44"/>
  <c r="AH174" i="46"/>
  <c r="AH174" i="44"/>
  <c r="AP174" i="46"/>
  <c r="AP174" i="44"/>
  <c r="BF174" i="46"/>
  <c r="BF174" i="44"/>
  <c r="BN174" i="46"/>
  <c r="BN174" i="44"/>
  <c r="M175" i="46"/>
  <c r="M175" i="44"/>
  <c r="AS175" i="46"/>
  <c r="AS175" i="44"/>
  <c r="Q176" i="46"/>
  <c r="Q176" i="44"/>
  <c r="AO176" i="46"/>
  <c r="AO176" i="44"/>
  <c r="BE176" i="46"/>
  <c r="BE176" i="44"/>
  <c r="S177" i="46"/>
  <c r="S177" i="44"/>
  <c r="AI177" i="46"/>
  <c r="AI177" i="44"/>
  <c r="AY177" i="46"/>
  <c r="AY177" i="44"/>
  <c r="BG177" i="46"/>
  <c r="BG177" i="44"/>
  <c r="W178" i="46"/>
  <c r="W178" i="44"/>
  <c r="AU178" i="46"/>
  <c r="AU178" i="44"/>
  <c r="BK178" i="46"/>
  <c r="BK178" i="44"/>
  <c r="Q179" i="46"/>
  <c r="Q179" i="44"/>
  <c r="Y179" i="46"/>
  <c r="Y179" i="44"/>
  <c r="AO179" i="46"/>
  <c r="AO179" i="44"/>
  <c r="BM179" i="46"/>
  <c r="BM179" i="44"/>
  <c r="M180" i="46"/>
  <c r="M180" i="44"/>
  <c r="AC180" i="46"/>
  <c r="AC180" i="44"/>
  <c r="P181" i="46"/>
  <c r="P181" i="44"/>
  <c r="X181" i="46"/>
  <c r="X181" i="44"/>
  <c r="AR182" i="46"/>
  <c r="AR182" i="44"/>
  <c r="BH182" i="46"/>
  <c r="BH182" i="44"/>
  <c r="F183" i="46"/>
  <c r="F183" i="44"/>
  <c r="AD183" i="46"/>
  <c r="AD183" i="44"/>
  <c r="R184" i="46"/>
  <c r="R184" i="44"/>
  <c r="AP184" i="46"/>
  <c r="AP184" i="44"/>
  <c r="AX184" i="46"/>
  <c r="AX184" i="44"/>
  <c r="M185" i="46"/>
  <c r="M185" i="44"/>
  <c r="BK30" i="44"/>
  <c r="AM39" i="44"/>
  <c r="AR42" i="44"/>
  <c r="AC47" i="44"/>
  <c r="BN51" i="44"/>
  <c r="BE53" i="44"/>
  <c r="BL55" i="44"/>
  <c r="BK84" i="44"/>
  <c r="O124" i="44"/>
  <c r="AP126" i="44"/>
  <c r="AD127" i="44"/>
  <c r="BB127" i="44"/>
  <c r="D128" i="44"/>
  <c r="AC129" i="44"/>
  <c r="AJ130" i="44"/>
  <c r="X131" i="44"/>
  <c r="AV131" i="44"/>
  <c r="AQ133" i="44"/>
  <c r="BG133" i="44"/>
  <c r="AF135" i="44"/>
  <c r="X137" i="44"/>
  <c r="Q138" i="44"/>
  <c r="L139" i="44"/>
  <c r="AB139" i="44"/>
  <c r="L141" i="44"/>
  <c r="BP141" i="44"/>
  <c r="AN142" i="44"/>
  <c r="AQ143" i="44"/>
  <c r="BG143" i="44"/>
  <c r="N144" i="44"/>
  <c r="V146" i="44"/>
  <c r="M153" i="44"/>
  <c r="AS153" i="44"/>
  <c r="AW154" i="44"/>
  <c r="AL156" i="44"/>
  <c r="AG157" i="44"/>
  <c r="BI158" i="44"/>
  <c r="Y159" i="44"/>
  <c r="AW159" i="44"/>
  <c r="AQ160" i="44"/>
  <c r="AP162" i="44"/>
  <c r="AR163" i="44"/>
  <c r="H164" i="44"/>
  <c r="BF167" i="44"/>
  <c r="V168" i="44"/>
  <c r="AT168" i="44"/>
  <c r="BJ168" i="44"/>
  <c r="H169" i="44"/>
  <c r="AY170" i="44"/>
  <c r="W171" i="44"/>
  <c r="Z174" i="44"/>
  <c r="E175" i="44"/>
  <c r="U175" i="44"/>
  <c r="I141" i="44"/>
  <c r="AK185" i="44"/>
  <c r="BQ185" i="44"/>
  <c r="AW187" i="44"/>
  <c r="AX188" i="44"/>
  <c r="N189" i="44"/>
  <c r="BJ189" i="44"/>
  <c r="Q190" i="44"/>
  <c r="AC191" i="44"/>
  <c r="I192" i="44"/>
  <c r="AG192" i="44"/>
  <c r="BA142" i="46"/>
  <c r="BA142" i="44"/>
  <c r="W145" i="46"/>
  <c r="W145" i="44"/>
  <c r="AJ147" i="46"/>
  <c r="AJ147" i="44"/>
  <c r="BP147" i="46"/>
  <c r="BP147" i="44"/>
  <c r="AV148" i="46"/>
  <c r="AV148" i="44"/>
  <c r="T149" i="46"/>
  <c r="T149" i="44"/>
  <c r="AR149" i="46"/>
  <c r="AR149" i="44"/>
  <c r="BP149" i="46"/>
  <c r="BP149" i="44"/>
  <c r="AT154" i="46"/>
  <c r="AT154" i="44"/>
  <c r="AQ156" i="46"/>
  <c r="AQ156" i="44"/>
  <c r="BO156" i="46"/>
  <c r="BO156" i="44"/>
  <c r="AD157" i="46"/>
  <c r="AD157" i="44"/>
  <c r="AH158" i="46"/>
  <c r="AH158" i="44"/>
  <c r="BF158" i="46"/>
  <c r="BF158" i="44"/>
  <c r="AL159" i="46"/>
  <c r="AL159" i="44"/>
  <c r="AL186" i="46"/>
  <c r="AL186" i="44"/>
  <c r="BJ186" i="46"/>
  <c r="BJ186" i="44"/>
  <c r="I187" i="46"/>
  <c r="I187" i="44"/>
  <c r="AG187" i="46"/>
  <c r="AG187" i="44"/>
  <c r="M191" i="46"/>
  <c r="M191" i="44"/>
  <c r="AS191" i="46"/>
  <c r="AS191" i="44"/>
  <c r="BQ191" i="46"/>
  <c r="BQ191" i="44"/>
  <c r="N194" i="46"/>
  <c r="N194" i="44"/>
  <c r="AL194" i="46"/>
  <c r="AL194" i="44"/>
  <c r="Q195" i="46"/>
  <c r="Q195" i="44"/>
  <c r="AK196" i="46"/>
  <c r="AK196" i="44"/>
  <c r="BI196" i="46"/>
  <c r="BI196" i="44"/>
  <c r="AN197" i="46"/>
  <c r="AN197" i="44"/>
  <c r="AV197" i="46"/>
  <c r="AV197" i="44"/>
  <c r="BL197" i="46"/>
  <c r="BL197" i="44"/>
  <c r="G201" i="46"/>
  <c r="G201" i="44"/>
  <c r="K202" i="46"/>
  <c r="K202" i="44"/>
  <c r="AA202" i="46"/>
  <c r="AA202" i="44"/>
  <c r="AY202" i="46"/>
  <c r="AY202" i="44"/>
  <c r="BG202" i="46"/>
  <c r="BG202" i="44"/>
  <c r="G203" i="46"/>
  <c r="G203" i="44"/>
  <c r="BC203" i="46"/>
  <c r="BC203" i="44"/>
  <c r="BG204" i="46"/>
  <c r="BG204" i="44"/>
  <c r="G205" i="46"/>
  <c r="G205" i="44"/>
  <c r="W205" i="46"/>
  <c r="W205" i="44"/>
  <c r="AU205" i="46"/>
  <c r="AU205" i="44"/>
  <c r="BC205" i="46"/>
  <c r="BC205" i="44"/>
  <c r="BM139" i="44"/>
  <c r="M140" i="44"/>
  <c r="AS185" i="44"/>
  <c r="AT186" i="44"/>
  <c r="BE187" i="44"/>
  <c r="AH188" i="44"/>
  <c r="BF188" i="44"/>
  <c r="AD189" i="44"/>
  <c r="Y190" i="44"/>
  <c r="AK191" i="44"/>
  <c r="Q192" i="44"/>
  <c r="F194" i="44"/>
  <c r="Y195" i="44"/>
  <c r="BE195" i="44"/>
  <c r="M196" i="44"/>
  <c r="P197" i="44"/>
  <c r="AQ74" i="44"/>
  <c r="AU18" i="44"/>
  <c r="BH28" i="44"/>
  <c r="A117" i="44"/>
  <c r="C97" i="46"/>
  <c r="C97" i="44" s="1"/>
  <c r="AN11" i="44"/>
  <c r="AH34" i="44"/>
  <c r="S88" i="44"/>
  <c r="AB100" i="44"/>
  <c r="T102" i="44"/>
  <c r="AR102" i="44"/>
  <c r="BM106" i="44"/>
  <c r="T109" i="44"/>
  <c r="AD116" i="44"/>
  <c r="AN119" i="44"/>
  <c r="T28" i="44"/>
  <c r="K74" i="44"/>
  <c r="A37" i="44"/>
  <c r="A69" i="44"/>
  <c r="C71" i="46"/>
  <c r="C71" i="44" s="1"/>
  <c r="AR11" i="44"/>
  <c r="AX20" i="44"/>
  <c r="J27" i="44"/>
  <c r="AI31" i="44"/>
  <c r="E38" i="44"/>
  <c r="AQ40" i="44"/>
  <c r="BP43" i="44"/>
  <c r="AY47" i="44"/>
  <c r="M52" i="44"/>
  <c r="AG53" i="44"/>
  <c r="Z55" i="44"/>
  <c r="AZ56" i="44"/>
  <c r="AG57" i="44"/>
  <c r="BH58" i="44"/>
  <c r="AN61" i="44"/>
  <c r="AA62" i="44"/>
  <c r="N63" i="44"/>
  <c r="H64" i="44"/>
  <c r="BD64" i="44"/>
  <c r="E65" i="44"/>
  <c r="AR65" i="44"/>
  <c r="P66" i="44"/>
  <c r="Z67" i="44"/>
  <c r="AL68" i="44"/>
  <c r="F70" i="44"/>
  <c r="BI70" i="44"/>
  <c r="G72" i="44"/>
  <c r="AO75" i="44"/>
  <c r="AC77" i="44"/>
  <c r="BL101" i="44"/>
  <c r="U105" i="44"/>
  <c r="W126" i="44"/>
  <c r="Q130" i="44"/>
  <c r="AC132" i="44"/>
  <c r="U135" i="44"/>
  <c r="Q136" i="44"/>
  <c r="U137" i="44"/>
  <c r="BA137" i="44"/>
  <c r="AK142" i="44"/>
  <c r="X143" i="44"/>
  <c r="BD143" i="44"/>
  <c r="BO144" i="44"/>
  <c r="AE145" i="44"/>
  <c r="AN148" i="44"/>
  <c r="BH149" i="44"/>
  <c r="BN153" i="44"/>
  <c r="N154" i="44"/>
  <c r="AD154" i="44"/>
  <c r="G155" i="44"/>
  <c r="AL157" i="44"/>
  <c r="Z158" i="44"/>
  <c r="AN165" i="44"/>
  <c r="AI166" i="44"/>
  <c r="BC167" i="44"/>
  <c r="R175" i="44"/>
  <c r="AP175" i="44"/>
  <c r="P177" i="44"/>
  <c r="BB179" i="44"/>
  <c r="Z180" i="44"/>
  <c r="U181" i="44"/>
  <c r="BI72" i="46"/>
  <c r="BI72" i="44"/>
  <c r="BN97" i="46"/>
  <c r="BN97" i="44"/>
  <c r="AD98" i="46"/>
  <c r="AD98" i="44"/>
  <c r="BF104" i="46"/>
  <c r="BF104" i="44"/>
  <c r="AW106" i="46"/>
  <c r="AW106" i="44"/>
  <c r="AK129" i="46"/>
  <c r="AK129" i="44"/>
  <c r="U131" i="46"/>
  <c r="U131" i="44"/>
  <c r="E137" i="46"/>
  <c r="E137" i="44"/>
  <c r="BQ137" i="46"/>
  <c r="BQ137" i="44"/>
  <c r="V138" i="46"/>
  <c r="V138" i="44"/>
  <c r="BM141" i="46"/>
  <c r="BM141" i="44"/>
  <c r="AC142" i="46"/>
  <c r="AC142" i="44"/>
  <c r="BK145" i="46"/>
  <c r="BK145" i="44"/>
  <c r="AA146" i="46"/>
  <c r="AA146" i="44"/>
  <c r="T147" i="46"/>
  <c r="T147" i="44"/>
  <c r="AJ149" i="46"/>
  <c r="AJ149" i="44"/>
  <c r="R151" i="46"/>
  <c r="R151" i="44"/>
  <c r="AP151" i="46"/>
  <c r="AP151" i="44"/>
  <c r="AD152" i="46"/>
  <c r="AD152" i="44"/>
  <c r="BB152" i="46"/>
  <c r="BB152" i="44"/>
  <c r="V154" i="46"/>
  <c r="V154" i="44"/>
  <c r="BK155" i="46"/>
  <c r="BK155" i="44"/>
  <c r="AA156" i="46"/>
  <c r="AA156" i="44"/>
  <c r="N157" i="46"/>
  <c r="N157" i="44"/>
  <c r="AT159" i="46"/>
  <c r="AT159" i="44"/>
  <c r="X160" i="46"/>
  <c r="X160" i="44"/>
  <c r="AV160" i="46"/>
  <c r="AV160" i="44"/>
  <c r="AW163" i="46"/>
  <c r="AW163" i="44"/>
  <c r="U164" i="46"/>
  <c r="U164" i="44"/>
  <c r="BL165" i="46"/>
  <c r="BL165" i="44"/>
  <c r="S168" i="46"/>
  <c r="S168" i="44"/>
  <c r="BO168" i="46"/>
  <c r="BO168" i="44"/>
  <c r="BI169" i="46"/>
  <c r="BI169" i="44"/>
  <c r="AN172" i="46"/>
  <c r="AN172" i="44"/>
  <c r="AI173" i="46"/>
  <c r="AI173" i="44"/>
  <c r="O174" i="46"/>
  <c r="O174" i="44"/>
  <c r="Z175" i="46"/>
  <c r="Z175" i="44"/>
  <c r="H177" i="46"/>
  <c r="H177" i="44"/>
  <c r="AR178" i="46"/>
  <c r="AR178" i="44"/>
  <c r="AP180" i="46"/>
  <c r="AP180" i="44"/>
  <c r="I182" i="46"/>
  <c r="I182" i="44"/>
  <c r="BB55" i="44"/>
  <c r="J67" i="46"/>
  <c r="J67" i="44"/>
  <c r="AT68" i="46"/>
  <c r="AT68" i="44"/>
  <c r="BN69" i="46"/>
  <c r="BN69" i="44"/>
  <c r="Q71" i="46"/>
  <c r="Q71" i="44"/>
  <c r="AW71" i="46"/>
  <c r="AW71" i="44"/>
  <c r="AV75" i="46"/>
  <c r="AV75" i="44"/>
  <c r="S76" i="46"/>
  <c r="S76" i="44"/>
  <c r="G77" i="46"/>
  <c r="G77" i="44"/>
  <c r="AI78" i="46"/>
  <c r="AI78" i="44"/>
  <c r="F79" i="46"/>
  <c r="F79" i="44"/>
  <c r="BN80" i="46"/>
  <c r="BN80" i="44"/>
  <c r="AK83" i="46"/>
  <c r="AK83" i="44"/>
  <c r="BQ83" i="46"/>
  <c r="BQ83" i="44"/>
  <c r="AQ85" i="46"/>
  <c r="AQ85" i="44"/>
  <c r="O86" i="46"/>
  <c r="O86" i="44"/>
  <c r="AM86" i="46"/>
  <c r="AM86" i="44"/>
  <c r="M88" i="46"/>
  <c r="M88" i="44"/>
  <c r="AE89" i="46"/>
  <c r="AE89" i="44"/>
  <c r="K90" i="46"/>
  <c r="K90" i="44"/>
  <c r="BJ91" i="46"/>
  <c r="BJ91" i="44"/>
  <c r="J36" i="44"/>
  <c r="AQ67" i="46"/>
  <c r="AQ67" i="44"/>
  <c r="G68" i="46"/>
  <c r="G68" i="44"/>
  <c r="BB70" i="46"/>
  <c r="BB70" i="44"/>
  <c r="X72" i="46"/>
  <c r="X72" i="44"/>
  <c r="I75" i="46"/>
  <c r="I75" i="44"/>
  <c r="AM79" i="46"/>
  <c r="AM79" i="44"/>
  <c r="K80" i="46"/>
  <c r="K80" i="44"/>
  <c r="K82" i="46"/>
  <c r="K82" i="44"/>
  <c r="AQ82" i="46"/>
  <c r="AQ82" i="44"/>
  <c r="Z84" i="46"/>
  <c r="Z84" i="44"/>
  <c r="BN84" i="46"/>
  <c r="BN84" i="44"/>
  <c r="AA87" i="46"/>
  <c r="AA87" i="44"/>
  <c r="V33" i="44"/>
  <c r="D87" i="46"/>
  <c r="D87" i="44"/>
  <c r="P91" i="46"/>
  <c r="P91" i="44"/>
  <c r="AF102" i="46"/>
  <c r="AF102" i="44"/>
  <c r="K103" i="46"/>
  <c r="K103" i="44"/>
  <c r="BQ72" i="44"/>
  <c r="I106" i="44"/>
  <c r="A56" i="44"/>
  <c r="A97" i="44"/>
  <c r="A122" i="44"/>
  <c r="AE11" i="44"/>
  <c r="Q62" i="44"/>
  <c r="BK126" i="44"/>
  <c r="AQ127" i="44"/>
  <c r="BE128" i="44"/>
  <c r="BA131" i="44"/>
  <c r="BQ132" i="44"/>
  <c r="BA135" i="44"/>
  <c r="AG136" i="44"/>
  <c r="AT88" i="44"/>
  <c r="U93" i="44"/>
  <c r="BI93" i="44"/>
  <c r="BJ122" i="44"/>
  <c r="S124" i="44"/>
  <c r="W125" i="44"/>
  <c r="K126" i="44"/>
  <c r="Z85" i="46"/>
  <c r="Z85" i="44"/>
  <c r="AJ7" i="44"/>
  <c r="AQ14" i="44"/>
  <c r="AK50" i="44"/>
  <c r="BP52" i="44"/>
  <c r="K60" i="44"/>
  <c r="BF62" i="44"/>
  <c r="D70" i="44"/>
  <c r="Q80" i="44"/>
  <c r="Y67" i="44"/>
  <c r="H73" i="44"/>
  <c r="AG27" i="44"/>
  <c r="AD37" i="44"/>
  <c r="AK41" i="44"/>
  <c r="Q49" i="44"/>
  <c r="BE49" i="44"/>
  <c r="AA60" i="44"/>
  <c r="AL61" i="44"/>
  <c r="P71" i="44"/>
  <c r="G75" i="44"/>
  <c r="BA79" i="44"/>
  <c r="AK81" i="44"/>
  <c r="AK100" i="44"/>
  <c r="Y108" i="44"/>
  <c r="M109" i="44"/>
  <c r="BH111" i="44"/>
  <c r="AJ113" i="44"/>
  <c r="BC116" i="44"/>
  <c r="BN117" i="44"/>
  <c r="S120" i="44"/>
  <c r="O121" i="44"/>
  <c r="BC121" i="44"/>
  <c r="AA122" i="44"/>
  <c r="BL124" i="44"/>
  <c r="AR127" i="44"/>
  <c r="AP141" i="44"/>
  <c r="D144" i="44"/>
  <c r="AK89" i="46"/>
  <c r="AK89" i="44"/>
  <c r="AL98" i="46"/>
  <c r="AL98" i="44"/>
  <c r="BB77" i="46"/>
  <c r="BB77" i="44"/>
  <c r="BG97" i="46"/>
  <c r="BG97" i="44"/>
  <c r="P114" i="46"/>
  <c r="P114" i="44"/>
  <c r="BJ118" i="46"/>
  <c r="BJ118" i="44"/>
  <c r="AN126" i="46"/>
  <c r="AN126" i="44"/>
  <c r="BP127" i="46"/>
  <c r="BP127" i="44"/>
  <c r="AT129" i="46"/>
  <c r="AT129" i="44"/>
  <c r="F131" i="46"/>
  <c r="F131" i="44"/>
  <c r="AK134" i="46"/>
  <c r="AK134" i="44"/>
  <c r="AL135" i="46"/>
  <c r="AL135" i="44"/>
  <c r="BB135" i="46"/>
  <c r="BB135" i="44"/>
  <c r="N137" i="46"/>
  <c r="N137" i="44"/>
  <c r="AH141" i="46"/>
  <c r="AH141" i="44"/>
  <c r="I143" i="46"/>
  <c r="I143" i="44"/>
  <c r="BE143" i="46"/>
  <c r="BE143" i="44"/>
  <c r="BH144" i="46"/>
  <c r="BH144" i="44"/>
  <c r="AN145" i="46"/>
  <c r="AN145" i="44"/>
  <c r="M147" i="46"/>
  <c r="M147" i="44"/>
  <c r="BQ149" i="46"/>
  <c r="BQ149" i="44"/>
  <c r="K151" i="46"/>
  <c r="K151" i="44"/>
  <c r="AI151" i="46"/>
  <c r="AI151" i="44"/>
  <c r="BG151" i="46"/>
  <c r="BG151" i="44"/>
  <c r="O154" i="46"/>
  <c r="O154" i="44"/>
  <c r="W154" i="46"/>
  <c r="W154" i="44"/>
  <c r="AU154" i="46"/>
  <c r="AU154" i="44"/>
  <c r="AU159" i="46"/>
  <c r="AU159" i="44"/>
  <c r="BK159" i="46"/>
  <c r="BK159" i="44"/>
  <c r="Y160" i="46"/>
  <c r="Y160" i="44"/>
  <c r="AG160" i="46"/>
  <c r="AG160" i="44"/>
  <c r="BE160" i="46"/>
  <c r="BE160" i="44"/>
  <c r="BM160" i="46"/>
  <c r="BM160" i="44"/>
  <c r="AF162" i="46"/>
  <c r="AF162" i="44"/>
  <c r="BD162" i="46"/>
  <c r="BD162" i="44"/>
  <c r="BL162" i="46"/>
  <c r="BL162" i="44"/>
  <c r="AT164" i="46"/>
  <c r="AT164" i="44"/>
  <c r="AO165" i="46"/>
  <c r="AO165" i="44"/>
  <c r="L166" i="46"/>
  <c r="L166" i="44"/>
  <c r="AZ166" i="46"/>
  <c r="AZ166" i="44"/>
  <c r="X167" i="46"/>
  <c r="X167" i="44"/>
  <c r="AF167" i="46"/>
  <c r="AF167" i="44"/>
  <c r="BD167" i="46"/>
  <c r="BD167" i="44"/>
  <c r="BL167" i="46"/>
  <c r="BL167" i="44"/>
  <c r="N169" i="46"/>
  <c r="N169" i="44"/>
  <c r="AT169" i="46"/>
  <c r="AT169" i="44"/>
  <c r="Q170" i="46"/>
  <c r="Q170" i="44"/>
  <c r="BM170" i="46"/>
  <c r="BM170" i="44"/>
  <c r="U171" i="46"/>
  <c r="U171" i="44"/>
  <c r="AK171" i="46"/>
  <c r="AK171" i="44"/>
  <c r="BI171" i="46"/>
  <c r="BI171" i="44"/>
  <c r="Y172" i="46"/>
  <c r="Y172" i="44"/>
  <c r="AG172" i="46"/>
  <c r="AG172" i="44"/>
  <c r="BE172" i="46"/>
  <c r="BE172" i="44"/>
  <c r="H174" i="46"/>
  <c r="H174" i="44"/>
  <c r="P174" i="46"/>
  <c r="P174" i="44"/>
  <c r="K175" i="46"/>
  <c r="K175" i="44"/>
  <c r="BG175" i="46"/>
  <c r="BG175" i="44"/>
  <c r="BC176" i="46"/>
  <c r="BC176" i="44"/>
  <c r="AC178" i="46"/>
  <c r="AC178" i="44"/>
  <c r="W179" i="46"/>
  <c r="W179" i="44"/>
  <c r="AE179" i="46"/>
  <c r="AE179" i="44"/>
  <c r="S180" i="46"/>
  <c r="S180" i="44"/>
  <c r="AA180" i="46"/>
  <c r="AA180" i="44"/>
  <c r="AD181" i="46"/>
  <c r="AD181" i="44"/>
  <c r="AT181" i="46"/>
  <c r="AT181" i="44"/>
  <c r="BB181" i="46"/>
  <c r="BB181" i="44"/>
  <c r="AX182" i="46"/>
  <c r="AX182" i="44"/>
  <c r="BN182" i="46"/>
  <c r="BN182" i="44"/>
  <c r="AJ183" i="46"/>
  <c r="AJ183" i="44"/>
  <c r="H184" i="46"/>
  <c r="H184" i="44"/>
  <c r="BD184" i="46"/>
  <c r="BD184" i="44"/>
  <c r="BL184" i="46"/>
  <c r="BL184" i="44"/>
  <c r="K185" i="46"/>
  <c r="K185" i="44"/>
  <c r="S185" i="46"/>
  <c r="S185" i="44"/>
  <c r="AZ186" i="46"/>
  <c r="AZ186" i="44"/>
  <c r="AE187" i="46"/>
  <c r="AE187" i="44"/>
  <c r="AF188" i="46"/>
  <c r="AF188" i="44"/>
  <c r="AN188" i="46"/>
  <c r="AN188" i="44"/>
  <c r="AJ189" i="46"/>
  <c r="AJ189" i="44"/>
  <c r="AZ189" i="46"/>
  <c r="AZ189" i="44"/>
  <c r="AM190" i="46"/>
  <c r="AM190" i="44"/>
  <c r="AU190" i="46"/>
  <c r="AU190" i="44"/>
  <c r="W192" i="46"/>
  <c r="W192" i="44"/>
  <c r="AE192" i="46"/>
  <c r="AE192" i="44"/>
  <c r="T194" i="46"/>
  <c r="T194" i="44"/>
  <c r="AB194" i="46"/>
  <c r="AB194" i="44"/>
  <c r="G195" i="46"/>
  <c r="G195" i="44"/>
  <c r="O195" i="46"/>
  <c r="O195" i="44"/>
  <c r="AA196" i="46"/>
  <c r="AA196" i="44"/>
  <c r="AI196" i="46"/>
  <c r="AI196" i="44"/>
  <c r="BG196" i="46"/>
  <c r="BG196" i="44"/>
  <c r="V197" i="46"/>
  <c r="V197" i="44"/>
  <c r="AD197" i="46"/>
  <c r="AD197" i="44"/>
  <c r="BB197" i="46"/>
  <c r="BB197" i="44"/>
  <c r="BJ197" i="46"/>
  <c r="BJ197" i="44"/>
  <c r="E199" i="46"/>
  <c r="E199" i="44"/>
  <c r="AW200" i="46"/>
  <c r="AW200" i="44"/>
  <c r="BE200" i="46"/>
  <c r="BE200" i="44"/>
  <c r="U201" i="46"/>
  <c r="U201" i="44"/>
  <c r="BA201" i="46"/>
  <c r="BA201" i="44"/>
  <c r="I202" i="46"/>
  <c r="I202" i="44"/>
  <c r="AO202" i="46"/>
  <c r="AO202" i="44"/>
  <c r="E203" i="46"/>
  <c r="E203" i="44"/>
  <c r="U203" i="46"/>
  <c r="U203" i="44"/>
  <c r="BQ203" i="46"/>
  <c r="BQ203" i="44"/>
  <c r="Y204" i="46"/>
  <c r="Y204" i="44"/>
  <c r="AO204" i="46"/>
  <c r="AO204" i="44"/>
  <c r="E205" i="46"/>
  <c r="E205" i="44"/>
  <c r="AK205" i="46"/>
  <c r="AK205" i="44"/>
  <c r="BA205" i="46"/>
  <c r="BA205" i="44"/>
  <c r="AO206" i="46"/>
  <c r="AO206" i="44"/>
  <c r="AW206" i="46"/>
  <c r="AW206" i="44"/>
  <c r="AB207" i="46"/>
  <c r="AB207" i="44"/>
  <c r="AJ207" i="46"/>
  <c r="AJ207" i="44"/>
  <c r="BH207" i="46"/>
  <c r="BH207" i="44"/>
  <c r="BP207" i="46"/>
  <c r="BP207" i="44"/>
  <c r="A87" i="44"/>
  <c r="C106" i="46"/>
  <c r="C106" i="44" s="1"/>
  <c r="AB32" i="44"/>
  <c r="BQ41" i="44"/>
  <c r="L52" i="44"/>
  <c r="BH54" i="44"/>
  <c r="G57" i="44"/>
  <c r="F61" i="44"/>
  <c r="BD71" i="44"/>
  <c r="BB72" i="44"/>
  <c r="BI79" i="44"/>
  <c r="Q82" i="44"/>
  <c r="BQ91" i="44"/>
  <c r="F105" i="44"/>
  <c r="I110" i="44"/>
  <c r="AW119" i="44"/>
  <c r="H124" i="44"/>
  <c r="X124" i="44"/>
  <c r="AV124" i="44"/>
  <c r="BD126" i="44"/>
  <c r="AK79" i="46"/>
  <c r="AK79" i="44"/>
  <c r="AB88" i="46"/>
  <c r="AB88" i="44"/>
  <c r="BA102" i="46"/>
  <c r="BA102" i="44"/>
  <c r="A106" i="44"/>
  <c r="C38" i="46"/>
  <c r="C38" i="44" s="1"/>
  <c r="AP62" i="44"/>
  <c r="BL73" i="44"/>
  <c r="N77" i="44"/>
  <c r="D93" i="44"/>
  <c r="G96" i="44"/>
  <c r="AW108" i="44"/>
  <c r="AV114" i="44"/>
  <c r="AJ93" i="46"/>
  <c r="AJ93" i="44"/>
  <c r="AS68" i="44"/>
  <c r="D95" i="44"/>
  <c r="AY97" i="44"/>
  <c r="BL103" i="44"/>
  <c r="F107" i="44"/>
  <c r="AY115" i="44"/>
  <c r="BN40" i="44"/>
  <c r="K58" i="44"/>
  <c r="N61" i="44"/>
  <c r="AJ70" i="44"/>
  <c r="BH74" i="44"/>
  <c r="AF84" i="44"/>
  <c r="AK91" i="44"/>
  <c r="AA104" i="44"/>
  <c r="T113" i="44"/>
  <c r="AZ113" i="44"/>
  <c r="Q119" i="44"/>
  <c r="W121" i="44"/>
  <c r="BI134" i="44"/>
  <c r="AT140" i="44"/>
  <c r="L144" i="44"/>
  <c r="U147" i="44"/>
  <c r="F89" i="46"/>
  <c r="F89" i="44"/>
  <c r="BD92" i="46"/>
  <c r="BD92" i="44"/>
  <c r="S104" i="46"/>
  <c r="S104" i="44"/>
  <c r="C47" i="46"/>
  <c r="C47" i="44" s="1"/>
  <c r="C132" i="46"/>
  <c r="C132" i="44" s="1"/>
  <c r="AF53" i="44"/>
  <c r="BA109" i="44"/>
  <c r="T111" i="44"/>
  <c r="H114" i="44"/>
  <c r="F118" i="44"/>
  <c r="AJ123" i="44"/>
  <c r="W138" i="44"/>
  <c r="A132" i="44"/>
  <c r="C87" i="46"/>
  <c r="C87" i="44" s="1"/>
  <c r="C133" i="46"/>
  <c r="C133" i="44" s="1"/>
  <c r="C141" i="46"/>
  <c r="C141" i="44" s="1"/>
  <c r="F13" i="44"/>
  <c r="AU20" i="44"/>
  <c r="AY29" i="44"/>
  <c r="J43" i="44"/>
  <c r="AU48" i="44"/>
  <c r="U50" i="44"/>
  <c r="Y51" i="44"/>
  <c r="O55" i="44"/>
  <c r="S58" i="44"/>
  <c r="O59" i="44"/>
  <c r="BE69" i="44"/>
  <c r="AV73" i="44"/>
  <c r="BI81" i="44"/>
  <c r="O98" i="44"/>
  <c r="Q110" i="44"/>
  <c r="X112" i="44"/>
  <c r="D113" i="44"/>
  <c r="AA115" i="44"/>
  <c r="AU116" i="44"/>
  <c r="AP117" i="44"/>
  <c r="BB129" i="44"/>
  <c r="AW133" i="44"/>
  <c r="BH146" i="44"/>
  <c r="BA147" i="44"/>
  <c r="AS149" i="44"/>
  <c r="AF150" i="44"/>
  <c r="BC154" i="44"/>
  <c r="AV155" i="44"/>
  <c r="BL155" i="44"/>
  <c r="AC161" i="44"/>
  <c r="R163" i="44"/>
  <c r="T168" i="44"/>
  <c r="AZ168" i="44"/>
  <c r="BQ171" i="44"/>
  <c r="Q172" i="44"/>
  <c r="AV174" i="44"/>
  <c r="W176" i="44"/>
  <c r="AG177" i="44"/>
  <c r="BM177" i="44"/>
  <c r="BI178" i="44"/>
  <c r="G179" i="44"/>
  <c r="AU179" i="44"/>
  <c r="AQ180" i="44"/>
  <c r="R182" i="44"/>
  <c r="BH183" i="44"/>
  <c r="D186" i="44"/>
  <c r="G187" i="44"/>
  <c r="BC190" i="44"/>
  <c r="G192" i="44"/>
  <c r="AQ196" i="44"/>
  <c r="U199" i="44"/>
  <c r="BM200" i="44"/>
  <c r="BA203" i="44"/>
  <c r="AP38" i="44"/>
  <c r="AM59" i="44"/>
  <c r="Q69" i="44"/>
  <c r="BC75" i="44"/>
  <c r="F86" i="44"/>
  <c r="BJ86" i="44"/>
  <c r="BP93" i="44"/>
  <c r="A119" i="44"/>
  <c r="C90" i="46"/>
  <c r="C90" i="44" s="1"/>
  <c r="O7" i="44"/>
  <c r="U41" i="44"/>
  <c r="Z43" i="44"/>
  <c r="J45" i="44"/>
  <c r="R47" i="44"/>
  <c r="AO51" i="44"/>
  <c r="AD61" i="44"/>
  <c r="AC63" i="44"/>
  <c r="AE64" i="44"/>
  <c r="BP74" i="44"/>
  <c r="AD77" i="44"/>
  <c r="AN84" i="44"/>
  <c r="AD89" i="44"/>
  <c r="AV94" i="44"/>
  <c r="AU98" i="44"/>
  <c r="AG101" i="44"/>
  <c r="BD103" i="44"/>
  <c r="BB105" i="44"/>
  <c r="T127" i="44"/>
  <c r="M134" i="44"/>
  <c r="AT137" i="44"/>
  <c r="AW143" i="44"/>
  <c r="AJ146" i="44"/>
  <c r="AS147" i="44"/>
  <c r="M149" i="44"/>
  <c r="AE154" i="44"/>
  <c r="O159" i="44"/>
  <c r="AE159" i="44"/>
  <c r="E161" i="44"/>
  <c r="AR166" i="44"/>
  <c r="P167" i="44"/>
  <c r="AG170" i="44"/>
  <c r="AC171" i="44"/>
  <c r="BK176" i="44"/>
  <c r="I177" i="44"/>
  <c r="BE177" i="44"/>
  <c r="AC105" i="44"/>
  <c r="AG106" i="44"/>
  <c r="A94" i="44"/>
  <c r="AL28" i="44"/>
  <c r="Y35" i="44"/>
  <c r="AE48" i="44"/>
  <c r="AW55" i="44"/>
  <c r="BQ60" i="44"/>
  <c r="D62" i="44"/>
  <c r="G63" i="44"/>
  <c r="AU63" i="44"/>
  <c r="AW64" i="44"/>
  <c r="AC65" i="44"/>
  <c r="W66" i="44"/>
  <c r="AM68" i="44"/>
  <c r="AL70" i="44"/>
  <c r="AX71" i="44"/>
  <c r="Z73" i="44"/>
  <c r="AT74" i="44"/>
  <c r="AB76" i="44"/>
  <c r="BP76" i="44"/>
  <c r="AF77" i="44"/>
  <c r="AB78" i="44"/>
  <c r="BH78" i="44"/>
  <c r="O79" i="44"/>
  <c r="BK79" i="44"/>
  <c r="BO80" i="44"/>
  <c r="BC81" i="44"/>
  <c r="BO82" i="44"/>
  <c r="AT83" i="44"/>
  <c r="BF84" i="44"/>
  <c r="AR85" i="44"/>
  <c r="BP85" i="44"/>
  <c r="X86" i="44"/>
  <c r="V88" i="44"/>
  <c r="BB88" i="44"/>
  <c r="L90" i="44"/>
  <c r="AJ90" i="44"/>
  <c r="W91" i="44"/>
  <c r="BC91" i="44"/>
  <c r="BN92" i="44"/>
  <c r="BB93" i="44"/>
  <c r="J94" i="44"/>
  <c r="BN94" i="44"/>
  <c r="V95" i="44"/>
  <c r="AW96" i="44"/>
  <c r="M97" i="44"/>
  <c r="BI97" i="44"/>
  <c r="BP99" i="44"/>
  <c r="AU100" i="44"/>
  <c r="AI101" i="44"/>
  <c r="O102" i="44"/>
  <c r="AE102" i="44"/>
  <c r="AZ106" i="44"/>
  <c r="X107" i="44"/>
  <c r="AV107" i="44"/>
  <c r="K108" i="44"/>
  <c r="S110" i="44"/>
  <c r="AY110" i="44"/>
  <c r="AL111" i="44"/>
  <c r="J114" i="44"/>
  <c r="Z114" i="44"/>
  <c r="AP114" i="44"/>
  <c r="BF114" i="44"/>
  <c r="AK115" i="44"/>
  <c r="Q116" i="44"/>
  <c r="AO116" i="44"/>
  <c r="BM116" i="44"/>
  <c r="C55" i="46"/>
  <c r="C55" i="44" s="1"/>
  <c r="BM57" i="44"/>
  <c r="Y59" i="44"/>
  <c r="U60" i="44"/>
  <c r="AV61" i="44"/>
  <c r="T62" i="44"/>
  <c r="AM66" i="44"/>
  <c r="BK66" i="44"/>
  <c r="BC68" i="44"/>
  <c r="S69" i="44"/>
  <c r="V70" i="44"/>
  <c r="AH73" i="44"/>
  <c r="F74" i="44"/>
  <c r="L76" i="44"/>
  <c r="X77" i="44"/>
  <c r="AV77" i="44"/>
  <c r="G79" i="44"/>
  <c r="AY80" i="44"/>
  <c r="O81" i="44"/>
  <c r="BK81" i="44"/>
  <c r="AA82" i="44"/>
  <c r="BJ83" i="44"/>
  <c r="AP84" i="44"/>
  <c r="AB85" i="44"/>
  <c r="BH85" i="44"/>
  <c r="P86" i="44"/>
  <c r="AI87" i="44"/>
  <c r="BG87" i="44"/>
  <c r="N88" i="44"/>
  <c r="AF89" i="44"/>
  <c r="AZ90" i="44"/>
  <c r="O91" i="44"/>
  <c r="BF92" i="44"/>
  <c r="BJ93" i="44"/>
  <c r="AG96" i="44"/>
  <c r="BM96" i="44"/>
  <c r="Y98" i="44"/>
  <c r="D99" i="44"/>
  <c r="W102" i="44"/>
  <c r="AX103" i="44"/>
  <c r="M104" i="44"/>
  <c r="AK104" i="44"/>
  <c r="BI104" i="44"/>
  <c r="P105" i="44"/>
  <c r="AN105" i="44"/>
  <c r="BL105" i="44"/>
  <c r="BH106" i="44"/>
  <c r="S108" i="44"/>
  <c r="K110" i="44"/>
  <c r="AA110" i="44"/>
  <c r="V111" i="44"/>
  <c r="R114" i="44"/>
  <c r="BK15" i="44"/>
  <c r="AR38" i="44"/>
  <c r="A71" i="44"/>
  <c r="C75" i="46"/>
  <c r="C75" i="44" s="1"/>
  <c r="C96" i="46"/>
  <c r="C96" i="44" s="1"/>
  <c r="R18" i="44"/>
  <c r="Q31" i="44"/>
  <c r="M36" i="44"/>
  <c r="S49" i="44"/>
  <c r="AU50" i="44"/>
  <c r="BI58" i="44"/>
  <c r="P61" i="44"/>
  <c r="BH62" i="44"/>
  <c r="BK63" i="44"/>
  <c r="Y64" i="44"/>
  <c r="AO64" i="44"/>
  <c r="AS65" i="44"/>
  <c r="O66" i="44"/>
  <c r="AI67" i="44"/>
  <c r="AE68" i="44"/>
  <c r="AP71" i="44"/>
  <c r="AF72" i="44"/>
  <c r="AD74" i="44"/>
  <c r="BJ74" i="44"/>
  <c r="D78" i="44"/>
  <c r="AZ78" i="44"/>
  <c r="AE79" i="44"/>
  <c r="BC79" i="44"/>
  <c r="S80" i="44"/>
  <c r="AM81" i="44"/>
  <c r="N83" i="44"/>
  <c r="AL83" i="44"/>
  <c r="D85" i="44"/>
  <c r="O87" i="44"/>
  <c r="H89" i="44"/>
  <c r="BL89" i="44"/>
  <c r="AB90" i="44"/>
  <c r="AM91" i="44"/>
  <c r="J92" i="44"/>
  <c r="AH92" i="44"/>
  <c r="Z94" i="44"/>
  <c r="BF94" i="44"/>
  <c r="N95" i="44"/>
  <c r="AT95" i="44"/>
  <c r="I96" i="44"/>
  <c r="AC97" i="44"/>
  <c r="BA97" i="44"/>
  <c r="AW98" i="44"/>
  <c r="BH99" i="44"/>
  <c r="O100" i="44"/>
  <c r="BK100" i="44"/>
  <c r="AA101" i="44"/>
  <c r="AY101" i="44"/>
  <c r="G102" i="44"/>
  <c r="D106" i="44"/>
  <c r="T106" i="44"/>
  <c r="H107" i="44"/>
  <c r="G109" i="44"/>
  <c r="AE109" i="44"/>
  <c r="BC109" i="44"/>
  <c r="AQ110" i="44"/>
  <c r="BO110" i="44"/>
  <c r="V113" i="44"/>
  <c r="AT113" i="44"/>
  <c r="BA115" i="44"/>
  <c r="L117" i="44"/>
  <c r="AB117" i="44"/>
  <c r="C89" i="46"/>
  <c r="C89" i="44" s="1"/>
  <c r="P46" i="44"/>
  <c r="AZ47" i="44"/>
  <c r="BN53" i="44"/>
  <c r="AC56" i="44"/>
  <c r="AC60" i="44"/>
  <c r="AJ62" i="44"/>
  <c r="AE63" i="44"/>
  <c r="U65" i="44"/>
  <c r="BG69" i="44"/>
  <c r="BJ70" i="44"/>
  <c r="R71" i="44"/>
  <c r="H72" i="44"/>
  <c r="AG75" i="44"/>
  <c r="BE75" i="44"/>
  <c r="T76" i="44"/>
  <c r="BH76" i="44"/>
  <c r="BG80" i="44"/>
  <c r="W81" i="44"/>
  <c r="BG82" i="44"/>
  <c r="AJ85" i="44"/>
  <c r="AN86" i="44"/>
  <c r="BL86" i="44"/>
  <c r="AL88" i="44"/>
  <c r="D90" i="44"/>
  <c r="BH90" i="44"/>
  <c r="AL93" i="44"/>
  <c r="E97" i="44"/>
  <c r="I98" i="44"/>
  <c r="AR99" i="44"/>
  <c r="AM100" i="44"/>
  <c r="BK102" i="44"/>
  <c r="AH103" i="44"/>
  <c r="AV105" i="44"/>
  <c r="X65" i="46"/>
  <c r="X65" i="44"/>
  <c r="BD65" i="46"/>
  <c r="BD65" i="44"/>
  <c r="BJ67" i="46"/>
  <c r="BJ67" i="44"/>
  <c r="AO70" i="46"/>
  <c r="AO70" i="44"/>
  <c r="BA73" i="46"/>
  <c r="BA73" i="44"/>
  <c r="BQ73" i="46"/>
  <c r="BQ73" i="44"/>
  <c r="AW74" i="46"/>
  <c r="AW74" i="44"/>
  <c r="BK76" i="46"/>
  <c r="BK76" i="44"/>
  <c r="Q83" i="46"/>
  <c r="Q83" i="44"/>
  <c r="G85" i="46"/>
  <c r="G85" i="44"/>
  <c r="BC85" i="46"/>
  <c r="BC85" i="44"/>
  <c r="AA86" i="46"/>
  <c r="AA86" i="44"/>
  <c r="AQ86" i="46"/>
  <c r="AQ86" i="44"/>
  <c r="Y88" i="46"/>
  <c r="Y88" i="44"/>
  <c r="AA89" i="46"/>
  <c r="AA89" i="44"/>
  <c r="AQ89" i="46"/>
  <c r="AQ89" i="44"/>
  <c r="J91" i="46"/>
  <c r="J91" i="44"/>
  <c r="Q93" i="46"/>
  <c r="Q93" i="44"/>
  <c r="D96" i="46"/>
  <c r="D96" i="44"/>
  <c r="AB98" i="46"/>
  <c r="AB98" i="44"/>
  <c r="AE99" i="46"/>
  <c r="AE99" i="44"/>
  <c r="AD101" i="46"/>
  <c r="AD101" i="44"/>
  <c r="E103" i="46"/>
  <c r="E103" i="44"/>
  <c r="BG105" i="46"/>
  <c r="BG105" i="44"/>
  <c r="W106" i="46"/>
  <c r="W106" i="44"/>
  <c r="AY107" i="46"/>
  <c r="AY107" i="44"/>
  <c r="F110" i="46"/>
  <c r="F110" i="44"/>
  <c r="E112" i="46"/>
  <c r="E112" i="44"/>
  <c r="M112" i="46"/>
  <c r="M112" i="44"/>
  <c r="BQ112" i="46"/>
  <c r="BQ112" i="44"/>
  <c r="Y113" i="46"/>
  <c r="Y113" i="44"/>
  <c r="AC114" i="46"/>
  <c r="AC114" i="44"/>
  <c r="BH116" i="46"/>
  <c r="BH116" i="44"/>
  <c r="BC117" i="46"/>
  <c r="BC117" i="44"/>
  <c r="N119" i="46"/>
  <c r="N119" i="44"/>
  <c r="AD119" i="46"/>
  <c r="AD119" i="44"/>
  <c r="BL120" i="46"/>
  <c r="BL120" i="44"/>
  <c r="L121" i="46"/>
  <c r="L121" i="44"/>
  <c r="AB121" i="46"/>
  <c r="AB121" i="44"/>
  <c r="Y123" i="46"/>
  <c r="Y123" i="44"/>
  <c r="AW123" i="46"/>
  <c r="AW123" i="44"/>
  <c r="BE123" i="46"/>
  <c r="BE123" i="44"/>
  <c r="AK126" i="46"/>
  <c r="AK126" i="44"/>
  <c r="BF63" i="46"/>
  <c r="BF63" i="44"/>
  <c r="V69" i="46"/>
  <c r="V69" i="44"/>
  <c r="U71" i="46"/>
  <c r="U71" i="44"/>
  <c r="E73" i="46"/>
  <c r="E73" i="44"/>
  <c r="U73" i="46"/>
  <c r="U73" i="44"/>
  <c r="BM74" i="46"/>
  <c r="BM74" i="44"/>
  <c r="AE76" i="46"/>
  <c r="AE76" i="44"/>
  <c r="V82" i="46"/>
  <c r="V82" i="44"/>
  <c r="BJ82" i="46"/>
  <c r="BJ82" i="44"/>
  <c r="M84" i="46"/>
  <c r="M84" i="44"/>
  <c r="BA84" i="46"/>
  <c r="BA84" i="44"/>
  <c r="AE85" i="46"/>
  <c r="AE85" i="44"/>
  <c r="I88" i="46"/>
  <c r="I88" i="44"/>
  <c r="Z91" i="46"/>
  <c r="Z91" i="44"/>
  <c r="BA92" i="46"/>
  <c r="BA92" i="44"/>
  <c r="BQ92" i="46"/>
  <c r="BQ92" i="44"/>
  <c r="AO93" i="46"/>
  <c r="AO93" i="44"/>
  <c r="L96" i="46"/>
  <c r="L96" i="44"/>
  <c r="AZ96" i="46"/>
  <c r="AZ96" i="44"/>
  <c r="BP96" i="46"/>
  <c r="BP96" i="44"/>
  <c r="O99" i="46"/>
  <c r="O99" i="44"/>
  <c r="AC103" i="46"/>
  <c r="AC103" i="44"/>
  <c r="AK103" i="46"/>
  <c r="AK103" i="44"/>
  <c r="S118" i="46"/>
  <c r="S118" i="44"/>
  <c r="AT119" i="46"/>
  <c r="AT119" i="44"/>
  <c r="AN120" i="46"/>
  <c r="AN120" i="44"/>
  <c r="AR121" i="46"/>
  <c r="AR121" i="44"/>
  <c r="BH121" i="46"/>
  <c r="BH121" i="44"/>
  <c r="M124" i="46"/>
  <c r="M124" i="44"/>
  <c r="BQ124" i="46"/>
  <c r="BQ124" i="44"/>
  <c r="Q125" i="46"/>
  <c r="Q125" i="44"/>
  <c r="M126" i="46"/>
  <c r="M126" i="44"/>
  <c r="Q127" i="46"/>
  <c r="Q127" i="44"/>
  <c r="AG127" i="46"/>
  <c r="AG127" i="44"/>
  <c r="AW127" i="46"/>
  <c r="AW127" i="44"/>
  <c r="BO129" i="46"/>
  <c r="BO129" i="44"/>
  <c r="W130" i="46"/>
  <c r="W130" i="44"/>
  <c r="AU130" i="46"/>
  <c r="AU130" i="44"/>
  <c r="AY131" i="46"/>
  <c r="AY131" i="44"/>
  <c r="AA132" i="46"/>
  <c r="AA132" i="44"/>
  <c r="AI132" i="46"/>
  <c r="AI132" i="44"/>
  <c r="BG132" i="46"/>
  <c r="BG132" i="44"/>
  <c r="BJ133" i="46"/>
  <c r="BJ133" i="44"/>
  <c r="Z134" i="46"/>
  <c r="Z134" i="44"/>
  <c r="W136" i="46"/>
  <c r="W136" i="44"/>
  <c r="S137" i="46"/>
  <c r="S137" i="44"/>
  <c r="D138" i="46"/>
  <c r="D138" i="44"/>
  <c r="L138" i="46"/>
  <c r="L138" i="44"/>
  <c r="O139" i="46"/>
  <c r="O139" i="44"/>
  <c r="AE139" i="46"/>
  <c r="AE139" i="44"/>
  <c r="BC139" i="46"/>
  <c r="BC139" i="44"/>
  <c r="AI140" i="46"/>
  <c r="AI140" i="44"/>
  <c r="AY140" i="46"/>
  <c r="AY140" i="44"/>
  <c r="AE141" i="46"/>
  <c r="AE141" i="44"/>
  <c r="F143" i="46"/>
  <c r="F143" i="44"/>
  <c r="N143" i="46"/>
  <c r="N143" i="44"/>
  <c r="V143" i="46"/>
  <c r="V143" i="44"/>
  <c r="BB143" i="46"/>
  <c r="BB143" i="44"/>
  <c r="AO144" i="46"/>
  <c r="AO144" i="44"/>
  <c r="E145" i="46"/>
  <c r="E145" i="44"/>
  <c r="M145" i="46"/>
  <c r="M145" i="44"/>
  <c r="Y146" i="46"/>
  <c r="Y146" i="44"/>
  <c r="R147" i="46"/>
  <c r="R147" i="44"/>
  <c r="AH147" i="46"/>
  <c r="AH147" i="44"/>
  <c r="BJ148" i="46"/>
  <c r="BJ148" i="44"/>
  <c r="P151" i="46"/>
  <c r="P151" i="44"/>
  <c r="L152" i="46"/>
  <c r="L152" i="44"/>
  <c r="T152" i="46"/>
  <c r="T152" i="44"/>
  <c r="P153" i="46"/>
  <c r="P153" i="44"/>
  <c r="X153" i="46"/>
  <c r="X153" i="44"/>
  <c r="BD153" i="46"/>
  <c r="BD153" i="44"/>
  <c r="AJ154" i="46"/>
  <c r="AJ154" i="44"/>
  <c r="BP154" i="46"/>
  <c r="BP154" i="44"/>
  <c r="AC155" i="46"/>
  <c r="AC155" i="44"/>
  <c r="BE156" i="46"/>
  <c r="BE156" i="44"/>
  <c r="T157" i="46"/>
  <c r="T157" i="44"/>
  <c r="AB157" i="46"/>
  <c r="AB157" i="44"/>
  <c r="AJ157" i="46"/>
  <c r="AJ157" i="44"/>
  <c r="AF158" i="46"/>
  <c r="AF158" i="44"/>
  <c r="L159" i="46"/>
  <c r="L159" i="44"/>
  <c r="AB159" i="46"/>
  <c r="AB159" i="44"/>
  <c r="BP159" i="46"/>
  <c r="BP159" i="44"/>
  <c r="A109" i="44"/>
  <c r="R20" i="44"/>
  <c r="X26" i="44"/>
  <c r="E30" i="44"/>
  <c r="BC32" i="44"/>
  <c r="K38" i="44"/>
  <c r="F41" i="44"/>
  <c r="AA43" i="44"/>
  <c r="S72" i="44"/>
  <c r="AQ72" i="44"/>
  <c r="BE74" i="44"/>
  <c r="AU76" i="44"/>
  <c r="Q77" i="44"/>
  <c r="BG77" i="44"/>
  <c r="W78" i="44"/>
  <c r="AG83" i="44"/>
  <c r="BE83" i="44"/>
  <c r="AM85" i="44"/>
  <c r="S86" i="44"/>
  <c r="W88" i="44"/>
  <c r="AW88" i="44"/>
  <c r="K89" i="44"/>
  <c r="AI89" i="44"/>
  <c r="BG89" i="44"/>
  <c r="U92" i="44"/>
  <c r="BE95" i="44"/>
  <c r="X97" i="44"/>
  <c r="AV97" i="44"/>
  <c r="BL97" i="44"/>
  <c r="Z100" i="44"/>
  <c r="AP100" i="44"/>
  <c r="BN100" i="44"/>
  <c r="R102" i="44"/>
  <c r="AM106" i="44"/>
  <c r="S107" i="44"/>
  <c r="BA112" i="44"/>
  <c r="BM113" i="44"/>
  <c r="BI114" i="44"/>
  <c r="AF115" i="44"/>
  <c r="AY118" i="44"/>
  <c r="X122" i="44"/>
  <c r="BA124" i="44"/>
  <c r="BG129" i="44"/>
  <c r="AY132" i="44"/>
  <c r="AP134" i="44"/>
  <c r="AQ135" i="44"/>
  <c r="BG135" i="44"/>
  <c r="AL143" i="44"/>
  <c r="AW144" i="44"/>
  <c r="BM144" i="44"/>
  <c r="BI145" i="44"/>
  <c r="J147" i="44"/>
  <c r="U150" i="44"/>
  <c r="AS150" i="44"/>
  <c r="H151" i="44"/>
  <c r="BA155" i="44"/>
  <c r="BQ155" i="44"/>
  <c r="AZ157" i="44"/>
  <c r="AZ159" i="44"/>
  <c r="A105" i="44"/>
  <c r="C109" i="46"/>
  <c r="C109" i="44" s="1"/>
  <c r="C120" i="46"/>
  <c r="C120" i="44" s="1"/>
  <c r="Z8" i="44"/>
  <c r="AX13" i="44"/>
  <c r="AZ16" i="44"/>
  <c r="O24" i="44"/>
  <c r="AL26" i="44"/>
  <c r="M30" i="44"/>
  <c r="AY31" i="44"/>
  <c r="J33" i="44"/>
  <c r="AK34" i="44"/>
  <c r="BN35" i="44"/>
  <c r="BA36" i="44"/>
  <c r="BK39" i="44"/>
  <c r="H41" i="44"/>
  <c r="AB43" i="44"/>
  <c r="AK45" i="44"/>
  <c r="V48" i="44"/>
  <c r="AM62" i="44"/>
  <c r="BK62" i="44"/>
  <c r="Z63" i="44"/>
  <c r="AZ64" i="44"/>
  <c r="F67" i="44"/>
  <c r="AD67" i="44"/>
  <c r="AL69" i="44"/>
  <c r="BH69" i="44"/>
  <c r="AG70" i="44"/>
  <c r="BI73" i="44"/>
  <c r="L75" i="44"/>
  <c r="W76" i="44"/>
  <c r="AX81" i="44"/>
  <c r="BI84" i="44"/>
  <c r="BB87" i="44"/>
  <c r="BN91" i="44"/>
  <c r="AS92" i="44"/>
  <c r="BA94" i="44"/>
  <c r="D101" i="44"/>
  <c r="AH102" i="44"/>
  <c r="AX102" i="44"/>
  <c r="AO107" i="44"/>
  <c r="T108" i="44"/>
  <c r="BH110" i="44"/>
  <c r="Q111" i="44"/>
  <c r="AM111" i="44"/>
  <c r="BE111" i="44"/>
  <c r="N115" i="44"/>
  <c r="AH116" i="44"/>
  <c r="V120" i="44"/>
  <c r="AK124" i="44"/>
  <c r="Y125" i="44"/>
  <c r="G127" i="44"/>
  <c r="W127" i="44"/>
  <c r="AC128" i="44"/>
  <c r="AH134" i="44"/>
  <c r="AU139" i="44"/>
  <c r="BK139" i="44"/>
  <c r="Q144" i="44"/>
  <c r="AC145" i="44"/>
  <c r="AO146" i="44"/>
  <c r="J149" i="44"/>
  <c r="AP149" i="44"/>
  <c r="BI150" i="44"/>
  <c r="AB152" i="44"/>
  <c r="AZ154" i="44"/>
  <c r="M155" i="44"/>
  <c r="J66" i="46"/>
  <c r="J66" i="44"/>
  <c r="AX66" i="46"/>
  <c r="AX66" i="44"/>
  <c r="N67" i="46"/>
  <c r="N67" i="44"/>
  <c r="R68" i="46"/>
  <c r="R68" i="44"/>
  <c r="BN68" i="46"/>
  <c r="BN68" i="44"/>
  <c r="I70" i="46"/>
  <c r="I70" i="44"/>
  <c r="BM70" i="46"/>
  <c r="BM70" i="44"/>
  <c r="Z81" i="46"/>
  <c r="Z81" i="44"/>
  <c r="BN81" i="46"/>
  <c r="BN81" i="44"/>
  <c r="K86" i="46"/>
  <c r="K86" i="44"/>
  <c r="AD87" i="46"/>
  <c r="AD87" i="44"/>
  <c r="AL87" i="46"/>
  <c r="AL87" i="44"/>
  <c r="AO88" i="46"/>
  <c r="AO88" i="44"/>
  <c r="W90" i="46"/>
  <c r="W90" i="44"/>
  <c r="AU90" i="46"/>
  <c r="AU90" i="44"/>
  <c r="M92" i="46"/>
  <c r="M92" i="44"/>
  <c r="D98" i="46"/>
  <c r="D98" i="44"/>
  <c r="T98" i="46"/>
  <c r="T98" i="44"/>
  <c r="BP98" i="46"/>
  <c r="BP98" i="44"/>
  <c r="AU99" i="46"/>
  <c r="AU99" i="44"/>
  <c r="BK99" i="46"/>
  <c r="BK99" i="44"/>
  <c r="BF100" i="46"/>
  <c r="BF100" i="44"/>
  <c r="BL104" i="46"/>
  <c r="BL104" i="44"/>
  <c r="AU106" i="46"/>
  <c r="AU106" i="44"/>
  <c r="BB108" i="46"/>
  <c r="BB108" i="44"/>
  <c r="AO113" i="46"/>
  <c r="AO113" i="44"/>
  <c r="H115" i="46"/>
  <c r="H115" i="44"/>
  <c r="AV115" i="46"/>
  <c r="AV115" i="44"/>
  <c r="AE117" i="46"/>
  <c r="AE117" i="44"/>
  <c r="V119" i="46"/>
  <c r="V119" i="44"/>
  <c r="H120" i="46"/>
  <c r="H120" i="44"/>
  <c r="AV122" i="46"/>
  <c r="AV122" i="44"/>
  <c r="AO125" i="46"/>
  <c r="AO125" i="44"/>
  <c r="AW125" i="46"/>
  <c r="AW125" i="44"/>
  <c r="BM125" i="46"/>
  <c r="BM125" i="44"/>
  <c r="Y127" i="46"/>
  <c r="Y127" i="44"/>
  <c r="AO127" i="46"/>
  <c r="AO127" i="44"/>
  <c r="W128" i="46"/>
  <c r="W128" i="44"/>
  <c r="AI129" i="46"/>
  <c r="AI129" i="44"/>
  <c r="N133" i="46"/>
  <c r="N133" i="44"/>
  <c r="AD133" i="46"/>
  <c r="AD133" i="44"/>
  <c r="J134" i="46"/>
  <c r="J134" i="44"/>
  <c r="S135" i="46"/>
  <c r="S135" i="44"/>
  <c r="AY135" i="46"/>
  <c r="AY135" i="44"/>
  <c r="O136" i="46"/>
  <c r="O136" i="44"/>
  <c r="AE136" i="46"/>
  <c r="AE136" i="44"/>
  <c r="AM136" i="46"/>
  <c r="AM136" i="44"/>
  <c r="AI137" i="46"/>
  <c r="AI137" i="44"/>
  <c r="AQ137" i="46"/>
  <c r="AQ137" i="44"/>
  <c r="AJ138" i="46"/>
  <c r="AJ138" i="44"/>
  <c r="AR138" i="46"/>
  <c r="AR138" i="44"/>
  <c r="BH138" i="46"/>
  <c r="BH138" i="44"/>
  <c r="O141" i="46"/>
  <c r="O141" i="44"/>
  <c r="AI142" i="46"/>
  <c r="AI142" i="44"/>
  <c r="BJ143" i="46"/>
  <c r="BJ143" i="44"/>
  <c r="I144" i="46"/>
  <c r="I144" i="44"/>
  <c r="BE144" i="46"/>
  <c r="BE144" i="44"/>
  <c r="BM146" i="46"/>
  <c r="BM146" i="44"/>
  <c r="Z147" i="46"/>
  <c r="Z147" i="44"/>
  <c r="AP147" i="46"/>
  <c r="AP147" i="44"/>
  <c r="F148" i="46"/>
  <c r="F148" i="44"/>
  <c r="AD148" i="46"/>
  <c r="AD148" i="44"/>
  <c r="R149" i="46"/>
  <c r="R149" i="44"/>
  <c r="Z149" i="46"/>
  <c r="Z149" i="44"/>
  <c r="AX149" i="46"/>
  <c r="AX149" i="44"/>
  <c r="BF149" i="46"/>
  <c r="BF149" i="44"/>
  <c r="AC150" i="46"/>
  <c r="AC150" i="44"/>
  <c r="BA150" i="46"/>
  <c r="BA150" i="44"/>
  <c r="AF151" i="46"/>
  <c r="AF151" i="44"/>
  <c r="AV151" i="46"/>
  <c r="AV151" i="44"/>
  <c r="BD151" i="46"/>
  <c r="BD151" i="44"/>
  <c r="BL151" i="46"/>
  <c r="BL151" i="44"/>
  <c r="AZ152" i="46"/>
  <c r="AZ152" i="44"/>
  <c r="BH152" i="46"/>
  <c r="BH152" i="44"/>
  <c r="BP152" i="46"/>
  <c r="BP152" i="44"/>
  <c r="AN153" i="46"/>
  <c r="AN153" i="44"/>
  <c r="D154" i="46"/>
  <c r="D154" i="44"/>
  <c r="L154" i="46"/>
  <c r="L154" i="44"/>
  <c r="AB154" i="46"/>
  <c r="AB154" i="44"/>
  <c r="AR154" i="46"/>
  <c r="AR154" i="44"/>
  <c r="E155" i="46"/>
  <c r="E155" i="44"/>
  <c r="AS155" i="46"/>
  <c r="AS155" i="44"/>
  <c r="BI155" i="46"/>
  <c r="BI155" i="44"/>
  <c r="Q156" i="46"/>
  <c r="Q156" i="44"/>
  <c r="Y156" i="46"/>
  <c r="Y156" i="44"/>
  <c r="AG156" i="46"/>
  <c r="AG156" i="44"/>
  <c r="AO156" i="46"/>
  <c r="AO156" i="44"/>
  <c r="D157" i="46"/>
  <c r="D157" i="44"/>
  <c r="BP157" i="46"/>
  <c r="BP157" i="44"/>
  <c r="H158" i="46"/>
  <c r="H158" i="44"/>
  <c r="X158" i="46"/>
  <c r="X158" i="44"/>
  <c r="BD158" i="46"/>
  <c r="BD158" i="44"/>
  <c r="BL158" i="46"/>
  <c r="BL158" i="44"/>
  <c r="A66" i="44"/>
  <c r="C35" i="46"/>
  <c r="C35" i="44" s="1"/>
  <c r="C88" i="46"/>
  <c r="C88" i="44" s="1"/>
  <c r="C144" i="46"/>
  <c r="C144" i="44" s="1"/>
  <c r="R16" i="44"/>
  <c r="BH27" i="44"/>
  <c r="AO31" i="44"/>
  <c r="AR36" i="44"/>
  <c r="BC39" i="44"/>
  <c r="BL41" i="44"/>
  <c r="Y44" i="44"/>
  <c r="E47" i="44"/>
  <c r="AK62" i="44"/>
  <c r="X63" i="44"/>
  <c r="BL65" i="44"/>
  <c r="R66" i="44"/>
  <c r="AK71" i="44"/>
  <c r="G74" i="44"/>
  <c r="C70" i="46"/>
  <c r="C70" i="44" s="1"/>
  <c r="C81" i="46"/>
  <c r="C81" i="44" s="1"/>
  <c r="C111" i="46"/>
  <c r="C111" i="44" s="1"/>
  <c r="AZ8" i="44"/>
  <c r="O14" i="44"/>
  <c r="BP16" i="44"/>
  <c r="AV20" i="44"/>
  <c r="Y24" i="44"/>
  <c r="AV26" i="44"/>
  <c r="V28" i="44"/>
  <c r="U30" i="44"/>
  <c r="BO31" i="44"/>
  <c r="R33" i="44"/>
  <c r="BB34" i="44"/>
  <c r="F36" i="44"/>
  <c r="E40" i="44"/>
  <c r="N41" i="44"/>
  <c r="AH42" i="44"/>
  <c r="AC43" i="44"/>
  <c r="AE44" i="44"/>
  <c r="AQ45" i="44"/>
  <c r="X48" i="44"/>
  <c r="AV50" i="44"/>
  <c r="AR51" i="44"/>
  <c r="AP57" i="44"/>
  <c r="AJ64" i="44"/>
  <c r="AV66" i="44"/>
  <c r="AX68" i="44"/>
  <c r="N69" i="44"/>
  <c r="AS73" i="44"/>
  <c r="AG74" i="44"/>
  <c r="E76" i="44"/>
  <c r="R79" i="44"/>
  <c r="BF79" i="44"/>
  <c r="L80" i="44"/>
  <c r="AF81" i="44"/>
  <c r="AL82" i="44"/>
  <c r="BH82" i="44"/>
  <c r="AK84" i="44"/>
  <c r="BO86" i="44"/>
  <c r="N87" i="44"/>
  <c r="BE88" i="44"/>
  <c r="BC90" i="44"/>
  <c r="E94" i="44"/>
  <c r="AC94" i="44"/>
  <c r="I95" i="44"/>
  <c r="AE95" i="44"/>
  <c r="AR96" i="44"/>
  <c r="H97" i="44"/>
  <c r="BB101" i="44"/>
  <c r="BO105" i="44"/>
  <c r="O106" i="44"/>
  <c r="BC106" i="44"/>
  <c r="AQ107" i="44"/>
  <c r="BJ110" i="44"/>
  <c r="AO111" i="44"/>
  <c r="AW113" i="44"/>
  <c r="P115" i="44"/>
  <c r="AJ116" i="44"/>
  <c r="BK117" i="44"/>
  <c r="AJ121" i="44"/>
  <c r="E124" i="44"/>
  <c r="I127" i="44"/>
  <c r="AE128" i="44"/>
  <c r="S129" i="44"/>
  <c r="AM130" i="44"/>
  <c r="BC130" i="44"/>
  <c r="S131" i="44"/>
  <c r="BG131" i="44"/>
  <c r="K132" i="44"/>
  <c r="AL133" i="44"/>
  <c r="AZ138" i="44"/>
  <c r="AA140" i="44"/>
  <c r="BB148" i="44"/>
  <c r="AK150" i="44"/>
  <c r="D152" i="44"/>
  <c r="AF153" i="44"/>
  <c r="AR157" i="44"/>
  <c r="P158" i="44"/>
  <c r="AN158" i="44"/>
  <c r="G37" i="46"/>
  <c r="G37" i="44"/>
  <c r="AX42" i="46"/>
  <c r="AX42" i="44"/>
  <c r="BG43" i="46"/>
  <c r="BG43" i="44"/>
  <c r="AU44" i="46"/>
  <c r="AU44" i="44"/>
  <c r="AP49" i="46"/>
  <c r="AP49" i="44"/>
  <c r="AI18" i="44"/>
  <c r="BF20" i="44"/>
  <c r="BE24" i="44"/>
  <c r="AU30" i="44"/>
  <c r="W32" i="44"/>
  <c r="BJ34" i="44"/>
  <c r="AO37" i="44"/>
  <c r="AN39" i="46"/>
  <c r="AN39" i="44"/>
  <c r="G50" i="46"/>
  <c r="G50" i="44"/>
  <c r="I55" i="46"/>
  <c r="I55" i="44"/>
  <c r="Y57" i="46"/>
  <c r="Y57" i="44"/>
  <c r="E58" i="46"/>
  <c r="E58" i="44"/>
  <c r="BI47" i="46"/>
  <c r="BI47" i="44"/>
  <c r="BN55" i="46"/>
  <c r="BN55" i="44"/>
  <c r="BJ56" i="46"/>
  <c r="BJ56" i="44"/>
  <c r="AL58" i="46"/>
  <c r="AL58" i="44"/>
  <c r="BF59" i="46"/>
  <c r="BF59" i="44"/>
  <c r="R64" i="46"/>
  <c r="R64" i="44"/>
  <c r="AX64" i="46"/>
  <c r="AX64" i="44"/>
  <c r="AZ69" i="46"/>
  <c r="AZ69" i="44"/>
  <c r="P79" i="46"/>
  <c r="P79" i="44"/>
  <c r="BL81" i="46"/>
  <c r="BL81" i="44"/>
  <c r="T82" i="46"/>
  <c r="T82" i="44"/>
  <c r="BM86" i="46"/>
  <c r="BM86" i="44"/>
  <c r="BP87" i="46"/>
  <c r="BP87" i="44"/>
  <c r="BK88" i="46"/>
  <c r="BK88" i="44"/>
  <c r="X91" i="46"/>
  <c r="X91" i="44"/>
  <c r="BD91" i="46"/>
  <c r="BD91" i="44"/>
  <c r="AI92" i="46"/>
  <c r="AI92" i="44"/>
  <c r="S94" i="46"/>
  <c r="S94" i="44"/>
  <c r="W95" i="46"/>
  <c r="W95" i="44"/>
  <c r="Z96" i="46"/>
  <c r="Z96" i="44"/>
  <c r="AH96" i="46"/>
  <c r="AH96" i="44"/>
  <c r="AD97" i="46"/>
  <c r="AD97" i="44"/>
  <c r="BD100" i="46"/>
  <c r="BD100" i="44"/>
  <c r="L101" i="46"/>
  <c r="L101" i="44"/>
  <c r="AN102" i="46"/>
  <c r="AN102" i="44"/>
  <c r="M106" i="46"/>
  <c r="M106" i="44"/>
  <c r="AK106" i="46"/>
  <c r="AK106" i="44"/>
  <c r="BI106" i="46"/>
  <c r="BI106" i="44"/>
  <c r="AR108" i="46"/>
  <c r="AR108" i="44"/>
  <c r="X109" i="46"/>
  <c r="X109" i="44"/>
  <c r="AN109" i="46"/>
  <c r="AN109" i="44"/>
  <c r="AV109" i="46"/>
  <c r="AV109" i="44"/>
  <c r="D110" i="46"/>
  <c r="D110" i="44"/>
  <c r="T110" i="46"/>
  <c r="T110" i="44"/>
  <c r="W111" i="46"/>
  <c r="W111" i="44"/>
  <c r="W113" i="46"/>
  <c r="W113" i="44"/>
  <c r="AM113" i="46"/>
  <c r="AM113" i="44"/>
  <c r="K114" i="46"/>
  <c r="K114" i="44"/>
  <c r="AQ114" i="46"/>
  <c r="AQ114" i="44"/>
  <c r="Z116" i="46"/>
  <c r="Z116" i="44"/>
  <c r="BN116" i="46"/>
  <c r="BN116" i="44"/>
  <c r="M117" i="46"/>
  <c r="M117" i="44"/>
  <c r="I118" i="46"/>
  <c r="I118" i="44"/>
  <c r="AG118" i="46"/>
  <c r="AG118" i="44"/>
  <c r="BE118" i="46"/>
  <c r="BE118" i="44"/>
  <c r="D119" i="46"/>
  <c r="D119" i="44"/>
  <c r="BH119" i="46"/>
  <c r="BH119" i="44"/>
  <c r="Z121" i="46"/>
  <c r="Z121" i="44"/>
  <c r="BF121" i="46"/>
  <c r="BF121" i="44"/>
  <c r="N122" i="46"/>
  <c r="N122" i="44"/>
  <c r="V122" i="46"/>
  <c r="V122" i="44"/>
  <c r="AL122" i="46"/>
  <c r="AL122" i="44"/>
  <c r="AT122" i="46"/>
  <c r="AT122" i="44"/>
  <c r="W123" i="46"/>
  <c r="W123" i="44"/>
  <c r="BK123" i="46"/>
  <c r="BK123" i="44"/>
  <c r="AY124" i="46"/>
  <c r="AY124" i="44"/>
  <c r="O125" i="46"/>
  <c r="O125" i="44"/>
  <c r="AE125" i="46"/>
  <c r="AE125" i="44"/>
  <c r="BC125" i="46"/>
  <c r="BC125" i="44"/>
  <c r="BK125" i="46"/>
  <c r="BK125" i="44"/>
  <c r="BO126" i="46"/>
  <c r="BO126" i="44"/>
  <c r="BC127" i="46"/>
  <c r="BC127" i="44"/>
  <c r="Y129" i="46"/>
  <c r="Y129" i="44"/>
  <c r="AW129" i="46"/>
  <c r="AW129" i="44"/>
  <c r="BM129" i="46"/>
  <c r="BM129" i="44"/>
  <c r="M130" i="46"/>
  <c r="M130" i="44"/>
  <c r="AK130" i="46"/>
  <c r="AK130" i="44"/>
  <c r="AS130" i="46"/>
  <c r="AS130" i="44"/>
  <c r="AG131" i="46"/>
  <c r="AG131" i="44"/>
  <c r="I132" i="46"/>
  <c r="I132" i="44"/>
  <c r="AO132" i="46"/>
  <c r="AO132" i="44"/>
  <c r="D133" i="46"/>
  <c r="D133" i="44"/>
  <c r="AB133" i="46"/>
  <c r="AB133" i="44"/>
  <c r="BH133" i="46"/>
  <c r="BH133" i="44"/>
  <c r="AG135" i="46"/>
  <c r="AG135" i="44"/>
  <c r="U38" i="46"/>
  <c r="U38" i="44"/>
  <c r="BA40" i="46"/>
  <c r="BA40" i="44"/>
  <c r="AF41" i="46"/>
  <c r="AF41" i="44"/>
  <c r="M47" i="46"/>
  <c r="M47" i="44"/>
  <c r="BD50" i="46"/>
  <c r="BD50" i="44"/>
  <c r="A35" i="44"/>
  <c r="AW22" i="44"/>
  <c r="H26" i="44"/>
  <c r="AQ29" i="44"/>
  <c r="AE32" i="44"/>
  <c r="V34" i="44"/>
  <c r="AH35" i="44"/>
  <c r="N36" i="44"/>
  <c r="BM37" i="44"/>
  <c r="Y39" i="44"/>
  <c r="U43" i="44"/>
  <c r="Y46" i="44"/>
  <c r="BL48" i="44"/>
  <c r="AL56" i="44"/>
  <c r="F58" i="44"/>
  <c r="AR67" i="44"/>
  <c r="BA71" i="44"/>
  <c r="K72" i="44"/>
  <c r="D75" i="44"/>
  <c r="O76" i="44"/>
  <c r="AI77" i="44"/>
  <c r="O78" i="44"/>
  <c r="Z79" i="44"/>
  <c r="AX79" i="44"/>
  <c r="BN79" i="44"/>
  <c r="BJ80" i="44"/>
  <c r="E84" i="44"/>
  <c r="F87" i="44"/>
  <c r="AK92" i="44"/>
  <c r="AG93" i="44"/>
  <c r="AJ96" i="44"/>
  <c r="G99" i="44"/>
  <c r="BJ101" i="44"/>
  <c r="P104" i="44"/>
  <c r="K105" i="44"/>
  <c r="AI105" i="44"/>
  <c r="AL45" i="46"/>
  <c r="AL45" i="44"/>
  <c r="E49" i="46"/>
  <c r="E49" i="44"/>
  <c r="AX51" i="44"/>
  <c r="BE59" i="44"/>
  <c r="AX138" i="46"/>
  <c r="AX138" i="44"/>
  <c r="E139" i="46"/>
  <c r="E139" i="44"/>
  <c r="AC139" i="46"/>
  <c r="AC139" i="44"/>
  <c r="BA139" i="46"/>
  <c r="BA139" i="44"/>
  <c r="AG140" i="46"/>
  <c r="AG140" i="44"/>
  <c r="AW142" i="46"/>
  <c r="AW142" i="44"/>
  <c r="AB143" i="46"/>
  <c r="AB143" i="44"/>
  <c r="AE144" i="46"/>
  <c r="AE144" i="44"/>
  <c r="AQ145" i="46"/>
  <c r="AQ145" i="44"/>
  <c r="H147" i="46"/>
  <c r="H147" i="44"/>
  <c r="BD147" i="46"/>
  <c r="BD147" i="44"/>
  <c r="AF149" i="46"/>
  <c r="AF149" i="44"/>
  <c r="AV149" i="46"/>
  <c r="AV149" i="44"/>
  <c r="BJ99" i="46"/>
  <c r="BJ99" i="44"/>
  <c r="AG102" i="46"/>
  <c r="AG102" i="44"/>
  <c r="AR103" i="46"/>
  <c r="AR103" i="44"/>
  <c r="E108" i="46"/>
  <c r="E108" i="44"/>
  <c r="U108" i="46"/>
  <c r="U108" i="44"/>
  <c r="AK108" i="46"/>
  <c r="AK108" i="44"/>
  <c r="T114" i="46"/>
  <c r="T114" i="44"/>
  <c r="BH114" i="46"/>
  <c r="BH114" i="44"/>
  <c r="BJ117" i="46"/>
  <c r="BJ117" i="44"/>
  <c r="AA121" i="44"/>
  <c r="AL128" i="44"/>
  <c r="BG155" i="44"/>
  <c r="AE156" i="44"/>
  <c r="J157" i="44"/>
  <c r="BN157" i="44"/>
  <c r="AP159" i="44"/>
  <c r="P161" i="44"/>
  <c r="AU156" i="46"/>
  <c r="AU156" i="44"/>
  <c r="BN159" i="46"/>
  <c r="BN159" i="44"/>
  <c r="AQ121" i="46"/>
  <c r="AQ121" i="44"/>
  <c r="AN125" i="46"/>
  <c r="AN125" i="44"/>
  <c r="N128" i="46"/>
  <c r="N128" i="44"/>
  <c r="AT128" i="46"/>
  <c r="AT128" i="44"/>
  <c r="V130" i="46"/>
  <c r="V130" i="44"/>
  <c r="Q147" i="46"/>
  <c r="Q147" i="44"/>
  <c r="AK148" i="46"/>
  <c r="AK148" i="44"/>
  <c r="AO149" i="44"/>
  <c r="S152" i="44"/>
  <c r="J161" i="44"/>
  <c r="AK162" i="44"/>
  <c r="BK163" i="44"/>
  <c r="AI164" i="44"/>
  <c r="AG166" i="44"/>
  <c r="AS167" i="44"/>
  <c r="BC48" i="46"/>
  <c r="BC48" i="44"/>
  <c r="AK58" i="46"/>
  <c r="AK58" i="44"/>
  <c r="BE35" i="44"/>
  <c r="I13" i="44"/>
  <c r="AK17" i="44"/>
  <c r="P22" i="44"/>
  <c r="K42" i="44"/>
  <c r="E56" i="44"/>
  <c r="AM50" i="46"/>
  <c r="AM50" i="44"/>
  <c r="BM8" i="44"/>
  <c r="BP38" i="44"/>
  <c r="AT54" i="44"/>
  <c r="H15" i="44"/>
  <c r="AO33" i="44"/>
  <c r="AZ45" i="44"/>
  <c r="AV46" i="44"/>
  <c r="G48" i="44"/>
  <c r="AI49" i="44"/>
  <c r="W50" i="44"/>
  <c r="AA51" i="44"/>
  <c r="A55" i="44"/>
  <c r="C37" i="46"/>
  <c r="C37" i="44" s="1"/>
  <c r="C66" i="46"/>
  <c r="C66" i="44" s="1"/>
  <c r="L7" i="44"/>
  <c r="X11" i="44"/>
  <c r="AE13" i="44"/>
  <c r="BK17" i="44"/>
  <c r="AD20" i="44"/>
  <c r="AE22" i="44"/>
  <c r="L25" i="44"/>
  <c r="BB26" i="44"/>
  <c r="BP27" i="44"/>
  <c r="AW29" i="44"/>
  <c r="BJ30" i="44"/>
  <c r="E32" i="44"/>
  <c r="BP32" i="44"/>
  <c r="T34" i="44"/>
  <c r="Q35" i="44"/>
  <c r="D36" i="44"/>
  <c r="AK36" i="44"/>
  <c r="AS37" i="44"/>
  <c r="AC38" i="44"/>
  <c r="X39" i="44"/>
  <c r="L40" i="44"/>
  <c r="BP40" i="44"/>
  <c r="AD41" i="44"/>
  <c r="AB42" i="44"/>
  <c r="Q43" i="44"/>
  <c r="AY43" i="44"/>
  <c r="Z45" i="44"/>
  <c r="BA45" i="44"/>
  <c r="AW46" i="44"/>
  <c r="AQ47" i="44"/>
  <c r="P48" i="44"/>
  <c r="BM49" i="44"/>
  <c r="AF50" i="44"/>
  <c r="I51" i="44"/>
  <c r="AB51" i="44"/>
  <c r="E52" i="44"/>
  <c r="BL53" i="44"/>
  <c r="AP55" i="44"/>
  <c r="K56" i="44"/>
  <c r="BB56" i="44"/>
  <c r="BK57" i="44"/>
  <c r="U58" i="44"/>
  <c r="BJ58" i="44"/>
  <c r="AE59" i="44"/>
  <c r="M63" i="44"/>
  <c r="AJ67" i="44"/>
  <c r="T69" i="44"/>
  <c r="AC72" i="44"/>
  <c r="BM77" i="44"/>
  <c r="AC78" i="44"/>
  <c r="D80" i="44"/>
  <c r="X80" i="44"/>
  <c r="BD80" i="44"/>
  <c r="AR87" i="44"/>
  <c r="AC90" i="44"/>
  <c r="AL97" i="44"/>
  <c r="BQ46" i="46"/>
  <c r="BQ46" i="44"/>
  <c r="AD96" i="46"/>
  <c r="AD96" i="44"/>
  <c r="BD101" i="46"/>
  <c r="BD101" i="44"/>
  <c r="BN104" i="46"/>
  <c r="BN104" i="44"/>
  <c r="AK105" i="46"/>
  <c r="AK105" i="44"/>
  <c r="Q106" i="46"/>
  <c r="Q106" i="44"/>
  <c r="AV119" i="46"/>
  <c r="AV119" i="44"/>
  <c r="Y49" i="46"/>
  <c r="Y49" i="44"/>
  <c r="BQ63" i="46"/>
  <c r="BQ63" i="44"/>
  <c r="AC68" i="46"/>
  <c r="AC68" i="44"/>
  <c r="D74" i="46"/>
  <c r="D74" i="44"/>
  <c r="T74" i="46"/>
  <c r="T74" i="44"/>
  <c r="AU75" i="46"/>
  <c r="AU75" i="44"/>
  <c r="AL77" i="46"/>
  <c r="AL77" i="44"/>
  <c r="Y87" i="46"/>
  <c r="Y87" i="44"/>
  <c r="AR88" i="46"/>
  <c r="AR88" i="44"/>
  <c r="BP88" i="46"/>
  <c r="BP88" i="44"/>
  <c r="G46" i="46"/>
  <c r="G46" i="44"/>
  <c r="F48" i="46"/>
  <c r="F48" i="44"/>
  <c r="AH51" i="46"/>
  <c r="AH51" i="44"/>
  <c r="AW53" i="46"/>
  <c r="AW53" i="44"/>
  <c r="AS54" i="46"/>
  <c r="AS54" i="44"/>
  <c r="P55" i="46"/>
  <c r="P55" i="44"/>
  <c r="BD55" i="46"/>
  <c r="BD55" i="44"/>
  <c r="BH56" i="46"/>
  <c r="BH56" i="44"/>
  <c r="K51" i="46"/>
  <c r="K51" i="44"/>
  <c r="Q57" i="46"/>
  <c r="Q57" i="44"/>
  <c r="AO59" i="46"/>
  <c r="AO59" i="44"/>
  <c r="O63" i="46"/>
  <c r="O63" i="44"/>
  <c r="BA65" i="46"/>
  <c r="BA65" i="44"/>
  <c r="AA67" i="46"/>
  <c r="AA67" i="44"/>
  <c r="AU68" i="46"/>
  <c r="AU68" i="44"/>
  <c r="BO69" i="46"/>
  <c r="BO69" i="44"/>
  <c r="Z71" i="46"/>
  <c r="Z71" i="44"/>
  <c r="L38" i="44"/>
  <c r="BO42" i="44"/>
  <c r="BE44" i="46"/>
  <c r="BE44" i="44"/>
  <c r="AK47" i="46"/>
  <c r="AK47" i="44"/>
  <c r="H50" i="46"/>
  <c r="H50" i="44"/>
  <c r="N60" i="46"/>
  <c r="N60" i="44"/>
  <c r="L67" i="46"/>
  <c r="L67" i="44"/>
  <c r="D69" i="46"/>
  <c r="D69" i="44"/>
  <c r="AB80" i="46"/>
  <c r="AB80" i="44"/>
  <c r="AO86" i="46"/>
  <c r="AO86" i="44"/>
  <c r="J96" i="46"/>
  <c r="J96" i="44"/>
  <c r="V97" i="46"/>
  <c r="V97" i="44"/>
  <c r="X100" i="46"/>
  <c r="X100" i="44"/>
  <c r="AT104" i="46"/>
  <c r="AT104" i="44"/>
  <c r="AW107" i="46"/>
  <c r="AW107" i="44"/>
  <c r="AJ108" i="46"/>
  <c r="AJ108" i="44"/>
  <c r="AJ110" i="46"/>
  <c r="AJ110" i="44"/>
  <c r="BK111" i="46"/>
  <c r="BK111" i="44"/>
  <c r="AU113" i="46"/>
  <c r="AU113" i="44"/>
  <c r="AA114" i="46"/>
  <c r="AA114" i="44"/>
  <c r="AD120" i="46"/>
  <c r="AD120" i="44"/>
  <c r="AT120" i="46"/>
  <c r="AT120" i="44"/>
  <c r="AP121" i="46"/>
  <c r="AP121" i="44"/>
  <c r="E15" i="44"/>
  <c r="BQ43" i="46"/>
  <c r="BQ43" i="44"/>
  <c r="BP51" i="46"/>
  <c r="BP51" i="44"/>
  <c r="BK52" i="46"/>
  <c r="BK52" i="44"/>
  <c r="V56" i="46"/>
  <c r="V56" i="44"/>
  <c r="AX57" i="46"/>
  <c r="AX57" i="44"/>
  <c r="AN63" i="46"/>
  <c r="AN63" i="44"/>
  <c r="AE70" i="46"/>
  <c r="AE70" i="44"/>
  <c r="AQ71" i="46"/>
  <c r="AQ71" i="44"/>
  <c r="BG71" i="46"/>
  <c r="BG71" i="44"/>
  <c r="AA73" i="46"/>
  <c r="AA73" i="44"/>
  <c r="BQ78" i="46"/>
  <c r="BQ78" i="44"/>
  <c r="P81" i="46"/>
  <c r="P81" i="44"/>
  <c r="A38" i="44"/>
  <c r="A53" i="44"/>
  <c r="A62" i="44"/>
  <c r="A73" i="44"/>
  <c r="C27" i="46"/>
  <c r="C27" i="44" s="1"/>
  <c r="U10" i="44"/>
  <c r="H13" i="44"/>
  <c r="G15" i="44"/>
  <c r="AB17" i="44"/>
  <c r="T19" i="44"/>
  <c r="AX21" i="44"/>
  <c r="AN26" i="44"/>
  <c r="BF27" i="44"/>
  <c r="G29" i="44"/>
  <c r="AS30" i="44"/>
  <c r="BL31" i="44"/>
  <c r="AW32" i="44"/>
  <c r="AE33" i="44"/>
  <c r="BF35" i="44"/>
  <c r="T36" i="44"/>
  <c r="AN37" i="44"/>
  <c r="S38" i="44"/>
  <c r="M39" i="44"/>
  <c r="BM39" i="44"/>
  <c r="BG40" i="44"/>
  <c r="V41" i="44"/>
  <c r="J42" i="44"/>
  <c r="BP42" i="44"/>
  <c r="AR43" i="44"/>
  <c r="X44" i="44"/>
  <c r="U45" i="44"/>
  <c r="AS45" i="44"/>
  <c r="AU46" i="44"/>
  <c r="AB47" i="44"/>
  <c r="BQ47" i="44"/>
  <c r="BJ48" i="44"/>
  <c r="BG49" i="44"/>
  <c r="V50" i="44"/>
  <c r="BC50" i="44"/>
  <c r="Z51" i="44"/>
  <c r="BM51" i="44"/>
  <c r="BB52" i="44"/>
  <c r="AY53" i="44"/>
  <c r="BA54" i="44"/>
  <c r="AG55" i="44"/>
  <c r="D56" i="44"/>
  <c r="AQ56" i="44"/>
  <c r="AW57" i="44"/>
  <c r="M58" i="44"/>
  <c r="AW59" i="44"/>
  <c r="AK60" i="44"/>
  <c r="X61" i="44"/>
  <c r="U62" i="44"/>
  <c r="H63" i="44"/>
  <c r="AA65" i="44"/>
  <c r="BE67" i="44"/>
  <c r="H68" i="44"/>
  <c r="AO69" i="44"/>
  <c r="AZ70" i="44"/>
  <c r="F72" i="44"/>
  <c r="AV79" i="44"/>
  <c r="AV81" i="44"/>
  <c r="BM82" i="44"/>
  <c r="BG83" i="44"/>
  <c r="BQ85" i="44"/>
  <c r="AS89" i="44"/>
  <c r="BK95" i="44"/>
  <c r="AH98" i="44"/>
  <c r="AK99" i="44"/>
  <c r="AJ102" i="44"/>
  <c r="BL102" i="44"/>
  <c r="AS105" i="44"/>
  <c r="BQ106" i="44"/>
  <c r="AA112" i="44"/>
  <c r="AQ112" i="44"/>
  <c r="S113" i="44"/>
  <c r="V116" i="44"/>
  <c r="L58" i="44"/>
  <c r="P72" i="44"/>
  <c r="J73" i="44"/>
  <c r="BF73" i="44"/>
  <c r="BK98" i="44"/>
  <c r="E100" i="44"/>
  <c r="I130" i="44"/>
  <c r="AO130" i="44"/>
  <c r="BM130" i="44"/>
  <c r="I131" i="44"/>
  <c r="M132" i="44"/>
  <c r="M137" i="44"/>
  <c r="N138" i="44"/>
  <c r="A33" i="44"/>
  <c r="C29" i="46"/>
  <c r="C29" i="44" s="1"/>
  <c r="BK7" i="44"/>
  <c r="AY12" i="44"/>
  <c r="AS15" i="44"/>
  <c r="T17" i="44"/>
  <c r="BN18" i="44"/>
  <c r="AI21" i="44"/>
  <c r="BH23" i="44"/>
  <c r="AA25" i="44"/>
  <c r="AH27" i="44"/>
  <c r="AE28" i="44"/>
  <c r="AX29" i="44"/>
  <c r="AX31" i="44"/>
  <c r="AC32" i="44"/>
  <c r="P33" i="44"/>
  <c r="BD33" i="44"/>
  <c r="AS34" i="44"/>
  <c r="AN35" i="44"/>
  <c r="E36" i="44"/>
  <c r="U36" i="44"/>
  <c r="O37" i="44"/>
  <c r="AI38" i="44"/>
  <c r="AY40" i="44"/>
  <c r="O41" i="44"/>
  <c r="BB41" i="44"/>
  <c r="AI42" i="44"/>
  <c r="T43" i="44"/>
  <c r="O44" i="44"/>
  <c r="AE46" i="44"/>
  <c r="BP47" i="44"/>
  <c r="AL48" i="44"/>
  <c r="AP51" i="44"/>
  <c r="BO51" i="44"/>
  <c r="AK52" i="44"/>
  <c r="Q53" i="44"/>
  <c r="AX53" i="44"/>
  <c r="U54" i="44"/>
  <c r="BJ54" i="44"/>
  <c r="BA56" i="44"/>
  <c r="I57" i="44"/>
  <c r="BL13" i="44"/>
  <c r="K21" i="44"/>
  <c r="C33" i="46"/>
  <c r="C33" i="44" s="1"/>
  <c r="Y8" i="44"/>
  <c r="M11" i="44"/>
  <c r="D19" i="44"/>
  <c r="AN20" i="44"/>
  <c r="AX25" i="44"/>
  <c r="BB30" i="44"/>
  <c r="D34" i="44"/>
  <c r="AO35" i="44"/>
  <c r="P37" i="44"/>
  <c r="AI45" i="44"/>
  <c r="BP45" i="44"/>
  <c r="AM46" i="44"/>
  <c r="K47" i="44"/>
  <c r="AM48" i="44"/>
  <c r="K49" i="44"/>
  <c r="AH49" i="44"/>
  <c r="O50" i="44"/>
  <c r="AL50" i="44"/>
  <c r="BJ50" i="44"/>
  <c r="AQ51" i="44"/>
  <c r="AL52" i="44"/>
  <c r="AD54" i="44"/>
  <c r="BQ54" i="44"/>
  <c r="AF55" i="44"/>
  <c r="AH18" i="44"/>
  <c r="BC24" i="44"/>
  <c r="Y29" i="44"/>
  <c r="Y31" i="44"/>
  <c r="BH36" i="44"/>
  <c r="A8" i="44"/>
  <c r="C8" i="46"/>
  <c r="C8" i="44" s="1"/>
  <c r="F9" i="44"/>
  <c r="AK19" i="44"/>
  <c r="V26" i="44"/>
  <c r="O28" i="44"/>
  <c r="A27" i="44"/>
  <c r="C23" i="46"/>
  <c r="C23" i="44" s="1"/>
  <c r="C49" i="46"/>
  <c r="C49" i="44" s="1"/>
  <c r="W7" i="44"/>
  <c r="Y9" i="44"/>
  <c r="BD11" i="44"/>
  <c r="BF13" i="44"/>
  <c r="AD15" i="44"/>
  <c r="BN16" i="44"/>
  <c r="O20" i="44"/>
  <c r="BK20" i="44"/>
  <c r="D23" i="44"/>
  <c r="R27" i="44"/>
  <c r="AL30" i="44"/>
  <c r="BQ32" i="44"/>
  <c r="AN33" i="44"/>
  <c r="AJ34" i="44"/>
  <c r="AF35" i="44"/>
  <c r="S36" i="44"/>
  <c r="BQ36" i="44"/>
  <c r="AA38" i="44"/>
  <c r="G39" i="44"/>
  <c r="BD39" i="44"/>
  <c r="AI40" i="44"/>
  <c r="AQ43" i="44"/>
  <c r="G44" i="44"/>
  <c r="AM44" i="44"/>
  <c r="AY45" i="44"/>
  <c r="W46" i="44"/>
  <c r="BL46" i="44"/>
  <c r="AA47" i="44"/>
  <c r="BK48" i="44"/>
  <c r="AY49" i="44"/>
  <c r="BB50" i="44"/>
  <c r="R51" i="44"/>
  <c r="AI51" i="44"/>
  <c r="V52" i="44"/>
  <c r="BQ52" i="44"/>
  <c r="AO53" i="44"/>
  <c r="E54" i="44"/>
  <c r="Q55" i="44"/>
  <c r="L56" i="44"/>
  <c r="AR56" i="44"/>
  <c r="BL57" i="44"/>
  <c r="AR58" i="44"/>
  <c r="Q59" i="44"/>
  <c r="AN59" i="44"/>
  <c r="BM59" i="44"/>
  <c r="BI60" i="44"/>
  <c r="BD61" i="44"/>
  <c r="AY62" i="44"/>
  <c r="F63" i="44"/>
  <c r="W63" i="44"/>
  <c r="AT63" i="44"/>
  <c r="T64" i="44"/>
  <c r="AV65" i="44"/>
  <c r="AP16" i="44"/>
  <c r="N42" i="46"/>
  <c r="N42" i="44"/>
  <c r="AD51" i="46"/>
  <c r="AD51" i="44"/>
  <c r="BM54" i="46"/>
  <c r="BM54" i="44"/>
  <c r="AF56" i="46"/>
  <c r="AF56" i="44"/>
  <c r="AY61" i="46"/>
  <c r="AY61" i="44"/>
  <c r="K79" i="46"/>
  <c r="K79" i="44"/>
  <c r="AA79" i="46"/>
  <c r="AA79" i="44"/>
  <c r="BK80" i="46"/>
  <c r="BK80" i="44"/>
  <c r="S81" i="46"/>
  <c r="S81" i="44"/>
  <c r="AQ81" i="46"/>
  <c r="AQ81" i="44"/>
  <c r="BC82" i="46"/>
  <c r="BC82" i="44"/>
  <c r="AN85" i="46"/>
  <c r="AN85" i="44"/>
  <c r="AP88" i="46"/>
  <c r="AP88" i="44"/>
  <c r="D89" i="46"/>
  <c r="D89" i="44"/>
  <c r="AZ89" i="46"/>
  <c r="AZ89" i="44"/>
  <c r="P90" i="46"/>
  <c r="P90" i="44"/>
  <c r="AV90" i="46"/>
  <c r="AV90" i="44"/>
  <c r="AK96" i="46"/>
  <c r="AK96" i="44"/>
  <c r="Q97" i="46"/>
  <c r="Q97" i="44"/>
  <c r="AW97" i="46"/>
  <c r="AW97" i="44"/>
  <c r="M98" i="46"/>
  <c r="M98" i="44"/>
  <c r="AS98" i="46"/>
  <c r="AS98" i="44"/>
  <c r="BQ98" i="46"/>
  <c r="BQ98" i="44"/>
  <c r="W101" i="46"/>
  <c r="W101" i="44"/>
  <c r="BK101" i="46"/>
  <c r="BK101" i="44"/>
  <c r="S102" i="46"/>
  <c r="S102" i="44"/>
  <c r="BJ103" i="46"/>
  <c r="BJ103" i="44"/>
  <c r="AZ105" i="46"/>
  <c r="AZ105" i="44"/>
  <c r="AB107" i="46"/>
  <c r="AB107" i="44"/>
  <c r="AJ107" i="46"/>
  <c r="AJ107" i="44"/>
  <c r="AR107" i="46"/>
  <c r="AR107" i="44"/>
  <c r="G108" i="46"/>
  <c r="G108" i="44"/>
  <c r="BK108" i="46"/>
  <c r="BK108" i="44"/>
  <c r="AI109" i="46"/>
  <c r="AI109" i="44"/>
  <c r="G110" i="46"/>
  <c r="G110" i="44"/>
  <c r="A111" i="27"/>
  <c r="C113" i="46"/>
  <c r="C113" i="44" s="1"/>
  <c r="A113" i="44"/>
  <c r="AX113" i="46"/>
  <c r="AX113" i="44"/>
  <c r="AW115" i="46"/>
  <c r="AW115" i="44"/>
  <c r="P117" i="46"/>
  <c r="P117" i="44"/>
  <c r="AW122" i="46"/>
  <c r="AW122" i="44"/>
  <c r="BM122" i="46"/>
  <c r="BM122" i="44"/>
  <c r="N124" i="46"/>
  <c r="N124" i="44"/>
  <c r="N126" i="46"/>
  <c r="N126" i="44"/>
  <c r="AL126" i="46"/>
  <c r="AL126" i="44"/>
  <c r="BJ126" i="46"/>
  <c r="BJ126" i="44"/>
  <c r="R127" i="46"/>
  <c r="R127" i="44"/>
  <c r="AV128" i="46"/>
  <c r="AV128" i="44"/>
  <c r="BP129" i="46"/>
  <c r="BP129" i="44"/>
  <c r="AJ131" i="46"/>
  <c r="AJ131" i="44"/>
  <c r="AZ131" i="46"/>
  <c r="AZ131" i="44"/>
  <c r="BP131" i="46"/>
  <c r="BP131" i="44"/>
  <c r="L132" i="46"/>
  <c r="L132" i="44"/>
  <c r="AJ132" i="46"/>
  <c r="AJ132" i="44"/>
  <c r="BH132" i="46"/>
  <c r="BH132" i="44"/>
  <c r="O133" i="46"/>
  <c r="O133" i="44"/>
  <c r="AM133" i="46"/>
  <c r="AM133" i="44"/>
  <c r="BK133" i="46"/>
  <c r="BK133" i="44"/>
  <c r="AZ135" i="46"/>
  <c r="AZ135" i="44"/>
  <c r="H136" i="46"/>
  <c r="H136" i="44"/>
  <c r="BL136" i="46"/>
  <c r="BL136" i="44"/>
  <c r="T137" i="46"/>
  <c r="T137" i="44"/>
  <c r="BQ138" i="46"/>
  <c r="BQ138" i="44"/>
  <c r="AN139" i="46"/>
  <c r="AN139" i="44"/>
  <c r="BD139" i="46"/>
  <c r="BD139" i="44"/>
  <c r="D140" i="46"/>
  <c r="D140" i="44"/>
  <c r="T140" i="46"/>
  <c r="T140" i="44"/>
  <c r="AJ140" i="46"/>
  <c r="AJ140" i="44"/>
  <c r="AZ140" i="46"/>
  <c r="AZ140" i="44"/>
  <c r="T142" i="46"/>
  <c r="T142" i="44"/>
  <c r="AB142" i="46"/>
  <c r="AB142" i="44"/>
  <c r="AR142" i="46"/>
  <c r="AR142" i="44"/>
  <c r="BH142" i="46"/>
  <c r="BH142" i="44"/>
  <c r="O143" i="46"/>
  <c r="O143" i="44"/>
  <c r="Z144" i="46"/>
  <c r="Z144" i="44"/>
  <c r="AX144" i="46"/>
  <c r="AX144" i="44"/>
  <c r="BN144" i="46"/>
  <c r="BN144" i="44"/>
  <c r="F145" i="46"/>
  <c r="F145" i="44"/>
  <c r="N145" i="46"/>
  <c r="N145" i="44"/>
  <c r="V145" i="46"/>
  <c r="V145" i="44"/>
  <c r="AT145" i="46"/>
  <c r="AT145" i="44"/>
  <c r="BJ145" i="46"/>
  <c r="BJ145" i="44"/>
  <c r="K147" i="46"/>
  <c r="K147" i="44"/>
  <c r="AQ147" i="46"/>
  <c r="AQ147" i="44"/>
  <c r="AU148" i="46"/>
  <c r="AU148" i="44"/>
  <c r="K149" i="46"/>
  <c r="K149" i="44"/>
  <c r="AD150" i="46"/>
  <c r="AD150" i="44"/>
  <c r="AL150" i="46"/>
  <c r="AL150" i="44"/>
  <c r="AT150" i="46"/>
  <c r="AT150" i="44"/>
  <c r="BB150" i="46"/>
  <c r="BB150" i="44"/>
  <c r="I151" i="46"/>
  <c r="I151" i="44"/>
  <c r="Y151" i="46"/>
  <c r="Y151" i="44"/>
  <c r="AG151" i="46"/>
  <c r="AG151" i="44"/>
  <c r="AW151" i="46"/>
  <c r="AW151" i="44"/>
  <c r="BE151" i="46"/>
  <c r="BE151" i="44"/>
  <c r="E152" i="46"/>
  <c r="E152" i="44"/>
  <c r="Q153" i="46"/>
  <c r="Q153" i="44"/>
  <c r="AS154" i="46"/>
  <c r="AS154" i="44"/>
  <c r="BI154" i="46"/>
  <c r="BI154" i="44"/>
  <c r="F155" i="46"/>
  <c r="F155" i="44"/>
  <c r="V155" i="46"/>
  <c r="V155" i="44"/>
  <c r="BJ155" i="46"/>
  <c r="BJ155" i="44"/>
  <c r="AS157" i="46"/>
  <c r="AS157" i="44"/>
  <c r="BA157" i="46"/>
  <c r="BA157" i="44"/>
  <c r="G160" i="46"/>
  <c r="G160" i="44"/>
  <c r="O160" i="46"/>
  <c r="O160" i="44"/>
  <c r="W160" i="46"/>
  <c r="W160" i="44"/>
  <c r="AU160" i="46"/>
  <c r="AU160" i="44"/>
  <c r="BP164" i="46"/>
  <c r="BP164" i="44"/>
  <c r="AR35" i="46"/>
  <c r="AR35" i="44"/>
  <c r="AI37" i="46"/>
  <c r="AI37" i="44"/>
  <c r="AE40" i="46"/>
  <c r="AE40" i="44"/>
  <c r="BL60" i="46"/>
  <c r="BL60" i="44"/>
  <c r="AN36" i="44"/>
  <c r="AX70" i="46"/>
  <c r="AX70" i="44"/>
  <c r="BN70" i="46"/>
  <c r="BN70" i="44"/>
  <c r="AP74" i="46"/>
  <c r="AP74" i="44"/>
  <c r="V84" i="46"/>
  <c r="V84" i="44"/>
  <c r="AF85" i="46"/>
  <c r="AF85" i="44"/>
  <c r="BL85" i="46"/>
  <c r="BL85" i="44"/>
  <c r="AQ91" i="46"/>
  <c r="AQ91" i="44"/>
  <c r="BG91" i="46"/>
  <c r="BG91" i="44"/>
  <c r="N92" i="46"/>
  <c r="N92" i="44"/>
  <c r="AT92" i="46"/>
  <c r="AT92" i="44"/>
  <c r="BN93" i="46"/>
  <c r="BN93" i="44"/>
  <c r="AD94" i="46"/>
  <c r="AD94" i="44"/>
  <c r="BI96" i="46"/>
  <c r="BI96" i="44"/>
  <c r="AG97" i="46"/>
  <c r="AG97" i="44"/>
  <c r="BM97" i="46"/>
  <c r="BM97" i="44"/>
  <c r="AC98" i="46"/>
  <c r="AC98" i="44"/>
  <c r="S100" i="46"/>
  <c r="S100" i="44"/>
  <c r="BO100" i="46"/>
  <c r="BO100" i="44"/>
  <c r="BC101" i="46"/>
  <c r="BC101" i="44"/>
  <c r="AW104" i="46"/>
  <c r="AW104" i="44"/>
  <c r="D105" i="46"/>
  <c r="D105" i="44"/>
  <c r="AB105" i="46"/>
  <c r="AB105" i="44"/>
  <c r="BH105" i="46"/>
  <c r="BH105" i="44"/>
  <c r="AQ109" i="46"/>
  <c r="AQ109" i="44"/>
  <c r="O110" i="46"/>
  <c r="O110" i="44"/>
  <c r="AE110" i="46"/>
  <c r="AE110" i="44"/>
  <c r="BC110" i="46"/>
  <c r="BC110" i="44"/>
  <c r="BK110" i="46"/>
  <c r="BK110" i="44"/>
  <c r="R111" i="46"/>
  <c r="R111" i="44"/>
  <c r="AL112" i="46"/>
  <c r="AL112" i="44"/>
  <c r="R113" i="46"/>
  <c r="R113" i="44"/>
  <c r="I115" i="46"/>
  <c r="I115" i="44"/>
  <c r="AJ118" i="46"/>
  <c r="AJ118" i="44"/>
  <c r="BP118" i="46"/>
  <c r="BP118" i="44"/>
  <c r="AE119" i="46"/>
  <c r="AE119" i="44"/>
  <c r="BA121" i="46"/>
  <c r="BA121" i="44"/>
  <c r="I122" i="46"/>
  <c r="I122" i="44"/>
  <c r="Z123" i="46"/>
  <c r="Z123" i="44"/>
  <c r="AP123" i="46"/>
  <c r="AP123" i="44"/>
  <c r="BF123" i="46"/>
  <c r="BF123" i="44"/>
  <c r="BB124" i="46"/>
  <c r="BB124" i="44"/>
  <c r="A123" i="27"/>
  <c r="A125" i="44"/>
  <c r="J125" i="46"/>
  <c r="J125" i="44"/>
  <c r="R125" i="46"/>
  <c r="R125" i="44"/>
  <c r="Z125" i="46"/>
  <c r="Z125" i="44"/>
  <c r="AX125" i="46"/>
  <c r="AX125" i="44"/>
  <c r="F126" i="46"/>
  <c r="F126" i="44"/>
  <c r="V126" i="46"/>
  <c r="V126" i="44"/>
  <c r="AT126" i="46"/>
  <c r="AT126" i="44"/>
  <c r="BB126" i="46"/>
  <c r="BB126" i="44"/>
  <c r="J127" i="46"/>
  <c r="J127" i="44"/>
  <c r="Z127" i="46"/>
  <c r="Z127" i="44"/>
  <c r="AH127" i="46"/>
  <c r="AH127" i="44"/>
  <c r="AP127" i="46"/>
  <c r="AP127" i="44"/>
  <c r="AX127" i="46"/>
  <c r="AX127" i="44"/>
  <c r="BF127" i="46"/>
  <c r="BF127" i="44"/>
  <c r="AF128" i="46"/>
  <c r="AF128" i="44"/>
  <c r="AN128" i="46"/>
  <c r="AN128" i="44"/>
  <c r="BD128" i="46"/>
  <c r="BD128" i="44"/>
  <c r="D129" i="46"/>
  <c r="D129" i="44"/>
  <c r="T129" i="46"/>
  <c r="T129" i="44"/>
  <c r="AB129" i="46"/>
  <c r="AB129" i="44"/>
  <c r="AJ129" i="46"/>
  <c r="AJ129" i="44"/>
  <c r="AZ129" i="46"/>
  <c r="AZ129" i="44"/>
  <c r="BH129" i="46"/>
  <c r="BH129" i="44"/>
  <c r="P130" i="46"/>
  <c r="P130" i="44"/>
  <c r="AF130" i="46"/>
  <c r="AF130" i="44"/>
  <c r="AV130" i="46"/>
  <c r="AV130" i="44"/>
  <c r="BL130" i="46"/>
  <c r="BL130" i="44"/>
  <c r="D131" i="46"/>
  <c r="D131" i="44"/>
  <c r="AB131" i="46"/>
  <c r="AB131" i="44"/>
  <c r="AR131" i="46"/>
  <c r="AR131" i="44"/>
  <c r="BH131" i="46"/>
  <c r="BH131" i="44"/>
  <c r="D132" i="46"/>
  <c r="D132" i="44"/>
  <c r="T132" i="46"/>
  <c r="T132" i="44"/>
  <c r="AR132" i="46"/>
  <c r="AR132" i="44"/>
  <c r="BP132" i="46"/>
  <c r="BP132" i="44"/>
  <c r="W133" i="46"/>
  <c r="W133" i="44"/>
  <c r="AU133" i="46"/>
  <c r="AU133" i="44"/>
  <c r="D135" i="46"/>
  <c r="D135" i="44"/>
  <c r="T135" i="46"/>
  <c r="T135" i="44"/>
  <c r="AR135" i="46"/>
  <c r="AR135" i="44"/>
  <c r="BP135" i="46"/>
  <c r="BP135" i="44"/>
  <c r="X136" i="46"/>
  <c r="X136" i="44"/>
  <c r="D137" i="46"/>
  <c r="D137" i="44"/>
  <c r="L137" i="46"/>
  <c r="L137" i="44"/>
  <c r="AB137" i="46"/>
  <c r="AB137" i="44"/>
  <c r="AJ137" i="46"/>
  <c r="AJ137" i="44"/>
  <c r="U138" i="46"/>
  <c r="U138" i="44"/>
  <c r="AC138" i="46"/>
  <c r="AC138" i="44"/>
  <c r="AK138" i="46"/>
  <c r="AK138" i="44"/>
  <c r="BA138" i="46"/>
  <c r="BA138" i="44"/>
  <c r="X139" i="46"/>
  <c r="X139" i="44"/>
  <c r="AB140" i="46"/>
  <c r="AB140" i="44"/>
  <c r="AR140" i="46"/>
  <c r="AR140" i="44"/>
  <c r="BL141" i="46"/>
  <c r="BL141" i="44"/>
  <c r="L142" i="46"/>
  <c r="L142" i="44"/>
  <c r="AJ142" i="46"/>
  <c r="AJ142" i="44"/>
  <c r="AZ142" i="46"/>
  <c r="AZ142" i="44"/>
  <c r="BP142" i="46"/>
  <c r="BP142" i="44"/>
  <c r="AM143" i="46"/>
  <c r="AM143" i="44"/>
  <c r="BK143" i="46"/>
  <c r="BK143" i="44"/>
  <c r="J144" i="46"/>
  <c r="J144" i="44"/>
  <c r="AH144" i="46"/>
  <c r="AH144" i="44"/>
  <c r="BB145" i="46"/>
  <c r="BB145" i="44"/>
  <c r="AH146" i="46"/>
  <c r="AH146" i="44"/>
  <c r="AA147" i="46"/>
  <c r="AA147" i="44"/>
  <c r="AY147" i="46"/>
  <c r="AY147" i="44"/>
  <c r="AM148" i="46"/>
  <c r="AM148" i="44"/>
  <c r="BK148" i="46"/>
  <c r="BK148" i="44"/>
  <c r="S149" i="46"/>
  <c r="S149" i="44"/>
  <c r="AI149" i="46"/>
  <c r="AI149" i="44"/>
  <c r="AY149" i="46"/>
  <c r="AY149" i="44"/>
  <c r="BO149" i="46"/>
  <c r="BO149" i="44"/>
  <c r="Y153" i="46"/>
  <c r="Y153" i="44"/>
  <c r="AO153" i="46"/>
  <c r="AO153" i="44"/>
  <c r="BE153" i="46"/>
  <c r="BE153" i="44"/>
  <c r="E154" i="46"/>
  <c r="E154" i="44"/>
  <c r="U154" i="46"/>
  <c r="U154" i="44"/>
  <c r="AC154" i="46"/>
  <c r="AC154" i="44"/>
  <c r="BA154" i="46"/>
  <c r="BA154" i="44"/>
  <c r="BQ154" i="46"/>
  <c r="BQ154" i="44"/>
  <c r="AL155" i="46"/>
  <c r="AL155" i="44"/>
  <c r="R156" i="46"/>
  <c r="R156" i="44"/>
  <c r="AH156" i="46"/>
  <c r="AH156" i="44"/>
  <c r="AP156" i="46"/>
  <c r="AP156" i="44"/>
  <c r="BF156" i="46"/>
  <c r="BF156" i="44"/>
  <c r="BN156" i="46"/>
  <c r="BN156" i="44"/>
  <c r="E157" i="46"/>
  <c r="E157" i="44"/>
  <c r="M157" i="46"/>
  <c r="M157" i="44"/>
  <c r="AC157" i="46"/>
  <c r="AC157" i="44"/>
  <c r="Y158" i="46"/>
  <c r="Y158" i="44"/>
  <c r="AG158" i="46"/>
  <c r="AG158" i="44"/>
  <c r="AW158" i="46"/>
  <c r="AW158" i="44"/>
  <c r="BM158" i="46"/>
  <c r="BM158" i="44"/>
  <c r="E159" i="46"/>
  <c r="E159" i="44"/>
  <c r="BC160" i="46"/>
  <c r="BC160" i="44"/>
  <c r="K161" i="46"/>
  <c r="K161" i="44"/>
  <c r="S161" i="46"/>
  <c r="S161" i="44"/>
  <c r="AA161" i="46"/>
  <c r="AA161" i="44"/>
  <c r="AI161" i="46"/>
  <c r="AI161" i="44"/>
  <c r="AQ161" i="46"/>
  <c r="AQ161" i="44"/>
  <c r="BG161" i="46"/>
  <c r="BG161" i="44"/>
  <c r="AD162" i="46"/>
  <c r="AD162" i="44"/>
  <c r="AL162" i="46"/>
  <c r="AL162" i="44"/>
  <c r="AT162" i="46"/>
  <c r="AT162" i="44"/>
  <c r="BJ162" i="46"/>
  <c r="BJ162" i="44"/>
  <c r="H163" i="46"/>
  <c r="H163" i="44"/>
  <c r="P163" i="46"/>
  <c r="P163" i="44"/>
  <c r="X163" i="46"/>
  <c r="X163" i="44"/>
  <c r="BD163" i="46"/>
  <c r="BD163" i="44"/>
  <c r="BL163" i="46"/>
  <c r="BL163" i="44"/>
  <c r="L164" i="46"/>
  <c r="L164" i="44"/>
  <c r="T164" i="46"/>
  <c r="T164" i="44"/>
  <c r="AB164" i="46"/>
  <c r="AB164" i="44"/>
  <c r="AJ164" i="46"/>
  <c r="AJ164" i="44"/>
  <c r="AR164" i="46"/>
  <c r="AR164" i="44"/>
  <c r="AZ164" i="46"/>
  <c r="AZ164" i="44"/>
  <c r="AE165" i="46"/>
  <c r="AE165" i="44"/>
  <c r="AU165" i="46"/>
  <c r="AU165" i="44"/>
  <c r="R166" i="46"/>
  <c r="R166" i="44"/>
  <c r="AH166" i="46"/>
  <c r="AH166" i="44"/>
  <c r="AX166" i="46"/>
  <c r="AX166" i="44"/>
  <c r="BN166" i="46"/>
  <c r="BN166" i="44"/>
  <c r="N167" i="46"/>
  <c r="N167" i="44"/>
  <c r="V167" i="46"/>
  <c r="V167" i="44"/>
  <c r="AD167" i="46"/>
  <c r="AD167" i="44"/>
  <c r="BB167" i="46"/>
  <c r="BB167" i="44"/>
  <c r="BJ167" i="46"/>
  <c r="BJ167" i="44"/>
  <c r="AP168" i="46"/>
  <c r="AP168" i="44"/>
  <c r="AX168" i="46"/>
  <c r="AX168" i="44"/>
  <c r="BN168" i="46"/>
  <c r="BN168" i="44"/>
  <c r="L169" i="46"/>
  <c r="L169" i="44"/>
  <c r="AR169" i="46"/>
  <c r="AR169" i="44"/>
  <c r="G170" i="46"/>
  <c r="G170" i="44"/>
  <c r="W170" i="46"/>
  <c r="W170" i="44"/>
  <c r="AU170" i="46"/>
  <c r="AU170" i="44"/>
  <c r="BK170" i="46"/>
  <c r="BK170" i="44"/>
  <c r="K171" i="46"/>
  <c r="K171" i="44"/>
  <c r="BG171" i="46"/>
  <c r="BG171" i="44"/>
  <c r="BO171" i="46"/>
  <c r="BO171" i="44"/>
  <c r="G172" i="46"/>
  <c r="G172" i="44"/>
  <c r="W172" i="46"/>
  <c r="W172" i="44"/>
  <c r="BC172" i="46"/>
  <c r="BC172" i="44"/>
  <c r="BF173" i="46"/>
  <c r="BF173" i="44"/>
  <c r="BN173" i="46"/>
  <c r="BN173" i="44"/>
  <c r="N174" i="46"/>
  <c r="N174" i="44"/>
  <c r="AD174" i="46"/>
  <c r="AD174" i="44"/>
  <c r="I175" i="46"/>
  <c r="I175" i="44"/>
  <c r="Y175" i="46"/>
  <c r="Y175" i="44"/>
  <c r="AO175" i="46"/>
  <c r="AO175" i="44"/>
  <c r="BE175" i="46"/>
  <c r="BE175" i="44"/>
  <c r="AK176" i="46"/>
  <c r="AK176" i="44"/>
  <c r="G177" i="46"/>
  <c r="G177" i="44"/>
  <c r="O177" i="46"/>
  <c r="O177" i="44"/>
  <c r="K178" i="46"/>
  <c r="K178" i="44"/>
  <c r="AA178" i="46"/>
  <c r="AA178" i="44"/>
  <c r="AI178" i="46"/>
  <c r="AI178" i="44"/>
  <c r="AQ178" i="46"/>
  <c r="AQ178" i="44"/>
  <c r="AY178" i="46"/>
  <c r="AY178" i="44"/>
  <c r="BG178" i="46"/>
  <c r="BG178" i="44"/>
  <c r="BO178" i="46"/>
  <c r="BO178" i="44"/>
  <c r="M179" i="46"/>
  <c r="M179" i="44"/>
  <c r="AS179" i="46"/>
  <c r="AS179" i="44"/>
  <c r="BA179" i="46"/>
  <c r="BA179" i="44"/>
  <c r="BI179" i="46"/>
  <c r="BI179" i="44"/>
  <c r="BQ179" i="46"/>
  <c r="BQ179" i="44"/>
  <c r="I180" i="46"/>
  <c r="I180" i="44"/>
  <c r="AO180" i="46"/>
  <c r="AO180" i="44"/>
  <c r="AW180" i="46"/>
  <c r="AW180" i="44"/>
  <c r="BE180" i="46"/>
  <c r="BE180" i="44"/>
  <c r="D181" i="46"/>
  <c r="D181" i="44"/>
  <c r="L181" i="46"/>
  <c r="L181" i="44"/>
  <c r="T181" i="46"/>
  <c r="T181" i="44"/>
  <c r="AB181" i="46"/>
  <c r="AB181" i="44"/>
  <c r="AJ181" i="46"/>
  <c r="AJ181" i="44"/>
  <c r="AR181" i="46"/>
  <c r="AR181" i="44"/>
  <c r="J183" i="46"/>
  <c r="J183" i="44"/>
  <c r="AP183" i="46"/>
  <c r="AP183" i="44"/>
  <c r="AX183" i="46"/>
  <c r="AX183" i="44"/>
  <c r="BN183" i="46"/>
  <c r="BN183" i="44"/>
  <c r="N184" i="46"/>
  <c r="N184" i="44"/>
  <c r="AD184" i="46"/>
  <c r="AD184" i="44"/>
  <c r="AT184" i="46"/>
  <c r="AT184" i="44"/>
  <c r="BJ184" i="46"/>
  <c r="BJ184" i="44"/>
  <c r="Q185" i="46"/>
  <c r="Q185" i="44"/>
  <c r="Y185" i="46"/>
  <c r="Y185" i="44"/>
  <c r="AG185" i="46"/>
  <c r="AG185" i="44"/>
  <c r="AO185" i="46"/>
  <c r="AO185" i="44"/>
  <c r="R186" i="46"/>
  <c r="R186" i="44"/>
  <c r="Z186" i="46"/>
  <c r="Z186" i="44"/>
  <c r="AP186" i="46"/>
  <c r="AP186" i="44"/>
  <c r="AX186" i="46"/>
  <c r="AX186" i="44"/>
  <c r="BF186" i="46"/>
  <c r="BF186" i="44"/>
  <c r="E187" i="46"/>
  <c r="E187" i="44"/>
  <c r="U187" i="46"/>
  <c r="U187" i="44"/>
  <c r="BI187" i="46"/>
  <c r="BI187" i="44"/>
  <c r="BQ187" i="46"/>
  <c r="BQ187" i="44"/>
  <c r="N188" i="46"/>
  <c r="N188" i="44"/>
  <c r="AT188" i="46"/>
  <c r="AT188" i="44"/>
  <c r="BJ188" i="46"/>
  <c r="BJ188" i="44"/>
  <c r="J189" i="46"/>
  <c r="J189" i="44"/>
  <c r="Z189" i="46"/>
  <c r="Z189" i="44"/>
  <c r="AP189" i="46"/>
  <c r="AP189" i="44"/>
  <c r="BF189" i="46"/>
  <c r="BF189" i="44"/>
  <c r="BN189" i="46"/>
  <c r="BN189" i="44"/>
  <c r="E190" i="46"/>
  <c r="E190" i="44"/>
  <c r="M190" i="46"/>
  <c r="M190" i="44"/>
  <c r="U190" i="46"/>
  <c r="U190" i="44"/>
  <c r="AC190" i="46"/>
  <c r="AC190" i="44"/>
  <c r="AS190" i="46"/>
  <c r="AS190" i="44"/>
  <c r="BI190" i="46"/>
  <c r="BI190" i="44"/>
  <c r="I191" i="46"/>
  <c r="I191" i="44"/>
  <c r="BE191" i="46"/>
  <c r="BE191" i="44"/>
  <c r="BM191" i="46"/>
  <c r="BM191" i="44"/>
  <c r="E192" i="46"/>
  <c r="E192" i="44"/>
  <c r="U192" i="46"/>
  <c r="U192" i="44"/>
  <c r="AK192" i="46"/>
  <c r="AK192" i="44"/>
  <c r="BQ192" i="46"/>
  <c r="BQ192" i="44"/>
  <c r="G193" i="46"/>
  <c r="G193" i="44"/>
  <c r="W193" i="46"/>
  <c r="W193" i="44"/>
  <c r="AM193" i="46"/>
  <c r="AM193" i="44"/>
  <c r="BC193" i="46"/>
  <c r="BC193" i="44"/>
  <c r="AH194" i="46"/>
  <c r="AH194" i="44"/>
  <c r="AP194" i="46"/>
  <c r="AP194" i="44"/>
  <c r="AX194" i="46"/>
  <c r="AX194" i="44"/>
  <c r="M195" i="46"/>
  <c r="M195" i="44"/>
  <c r="AZ197" i="46"/>
  <c r="AZ197" i="44"/>
  <c r="K199" i="46"/>
  <c r="K199" i="44"/>
  <c r="S199" i="46"/>
  <c r="S199" i="44"/>
  <c r="AI199" i="46"/>
  <c r="AI199" i="44"/>
  <c r="AY199" i="46"/>
  <c r="AY199" i="44"/>
  <c r="BG199" i="46"/>
  <c r="BG199" i="44"/>
  <c r="O200" i="46"/>
  <c r="O200" i="44"/>
  <c r="AE200" i="46"/>
  <c r="AE200" i="44"/>
  <c r="AU200" i="46"/>
  <c r="AU200" i="44"/>
  <c r="AA201" i="46"/>
  <c r="AA201" i="44"/>
  <c r="AI201" i="46"/>
  <c r="AI201" i="44"/>
  <c r="AQ201" i="46"/>
  <c r="AQ201" i="44"/>
  <c r="BG201" i="46"/>
  <c r="BG201" i="44"/>
  <c r="G202" i="46"/>
  <c r="G202" i="44"/>
  <c r="A146" i="44"/>
  <c r="A168" i="44"/>
  <c r="A185" i="44"/>
  <c r="A189" i="44"/>
  <c r="C127" i="46"/>
  <c r="C127" i="44" s="1"/>
  <c r="AE9" i="44"/>
  <c r="AO13" i="44"/>
  <c r="BA14" i="44"/>
  <c r="BC15" i="44"/>
  <c r="AS19" i="44"/>
  <c r="BC26" i="44"/>
  <c r="AI27" i="44"/>
  <c r="J29" i="44"/>
  <c r="AQ61" i="44"/>
  <c r="BP72" i="44"/>
  <c r="BB73" i="44"/>
  <c r="BD76" i="44"/>
  <c r="AJ77" i="44"/>
  <c r="H85" i="44"/>
  <c r="AU87" i="44"/>
  <c r="J88" i="44"/>
  <c r="J93" i="44"/>
  <c r="Z93" i="44"/>
  <c r="AP93" i="44"/>
  <c r="J95" i="44"/>
  <c r="Z95" i="44"/>
  <c r="AX95" i="44"/>
  <c r="BN95" i="44"/>
  <c r="AI100" i="44"/>
  <c r="AY102" i="44"/>
  <c r="Y104" i="44"/>
  <c r="AO104" i="44"/>
  <c r="BH107" i="44"/>
  <c r="J111" i="44"/>
  <c r="Z111" i="44"/>
  <c r="BA116" i="44"/>
  <c r="BQ116" i="44"/>
  <c r="U121" i="44"/>
  <c r="BQ121" i="44"/>
  <c r="Q122" i="44"/>
  <c r="AS138" i="44"/>
  <c r="Z146" i="44"/>
  <c r="N150" i="44"/>
  <c r="M152" i="44"/>
  <c r="BI157" i="44"/>
  <c r="BA159" i="44"/>
  <c r="AM160" i="44"/>
  <c r="BH164" i="44"/>
  <c r="BF168" i="44"/>
  <c r="AS176" i="44"/>
  <c r="W177" i="44"/>
  <c r="AC179" i="44"/>
  <c r="AG180" i="44"/>
  <c r="F184" i="44"/>
  <c r="I185" i="44"/>
  <c r="BA187" i="44"/>
  <c r="BQ195" i="44"/>
  <c r="AJ197" i="44"/>
  <c r="G200" i="44"/>
  <c r="BC10" i="46"/>
  <c r="BC10" i="44"/>
  <c r="D35" i="46"/>
  <c r="D35" i="44"/>
  <c r="I54" i="46"/>
  <c r="I54" i="44"/>
  <c r="AY68" i="46"/>
  <c r="AY68" i="44"/>
  <c r="AZ72" i="46"/>
  <c r="AZ72" i="44"/>
  <c r="AV76" i="46"/>
  <c r="AV76" i="44"/>
  <c r="AB77" i="46"/>
  <c r="AB77" i="44"/>
  <c r="BD85" i="46"/>
  <c r="BD85" i="44"/>
  <c r="Z88" i="46"/>
  <c r="Z88" i="44"/>
  <c r="BF88" i="46"/>
  <c r="BF88" i="44"/>
  <c r="L89" i="46"/>
  <c r="L89" i="44"/>
  <c r="AR89" i="46"/>
  <c r="AR89" i="44"/>
  <c r="H90" i="46"/>
  <c r="H90" i="44"/>
  <c r="AN90" i="46"/>
  <c r="AN90" i="44"/>
  <c r="BL90" i="46"/>
  <c r="BL90" i="44"/>
  <c r="K91" i="46"/>
  <c r="K91" i="44"/>
  <c r="AI91" i="46"/>
  <c r="AI91" i="44"/>
  <c r="AY91" i="46"/>
  <c r="AY91" i="44"/>
  <c r="F92" i="46"/>
  <c r="F92" i="44"/>
  <c r="M96" i="46"/>
  <c r="M96" i="44"/>
  <c r="BA96" i="46"/>
  <c r="BA96" i="44"/>
  <c r="Y97" i="46"/>
  <c r="Y97" i="44"/>
  <c r="E98" i="46"/>
  <c r="E98" i="44"/>
  <c r="AK98" i="46"/>
  <c r="AK98" i="44"/>
  <c r="K100" i="46"/>
  <c r="K100" i="44"/>
  <c r="BG100" i="46"/>
  <c r="BG100" i="44"/>
  <c r="AU101" i="46"/>
  <c r="AU101" i="44"/>
  <c r="BE104" i="46"/>
  <c r="BE104" i="44"/>
  <c r="AN106" i="46"/>
  <c r="AN106" i="44"/>
  <c r="AE108" i="46"/>
  <c r="AE108" i="44"/>
  <c r="AU110" i="46"/>
  <c r="AU110" i="44"/>
  <c r="V112" i="46"/>
  <c r="V112" i="44"/>
  <c r="AT114" i="46"/>
  <c r="AT114" i="44"/>
  <c r="AG115" i="46"/>
  <c r="AG115" i="44"/>
  <c r="BM115" i="46"/>
  <c r="BM115" i="44"/>
  <c r="U116" i="46"/>
  <c r="U116" i="44"/>
  <c r="D118" i="46"/>
  <c r="D118" i="44"/>
  <c r="BE120" i="46"/>
  <c r="BE120" i="44"/>
  <c r="AH123" i="46"/>
  <c r="AH123" i="44"/>
  <c r="AX123" i="46"/>
  <c r="AX123" i="44"/>
  <c r="AP125" i="46"/>
  <c r="AP125" i="44"/>
  <c r="BN125" i="46"/>
  <c r="BN125" i="44"/>
  <c r="AD126" i="46"/>
  <c r="AD126" i="44"/>
  <c r="L129" i="46"/>
  <c r="L129" i="44"/>
  <c r="X130" i="46"/>
  <c r="X130" i="44"/>
  <c r="AN130" i="46"/>
  <c r="AN130" i="44"/>
  <c r="BD130" i="46"/>
  <c r="BD130" i="44"/>
  <c r="L131" i="46"/>
  <c r="L131" i="44"/>
  <c r="AZ132" i="46"/>
  <c r="AZ132" i="44"/>
  <c r="G133" i="46"/>
  <c r="G133" i="44"/>
  <c r="AE133" i="46"/>
  <c r="AE133" i="44"/>
  <c r="BC133" i="46"/>
  <c r="BC133" i="44"/>
  <c r="L135" i="46"/>
  <c r="L135" i="44"/>
  <c r="AJ135" i="46"/>
  <c r="AJ135" i="44"/>
  <c r="BH135" i="46"/>
  <c r="BH135" i="44"/>
  <c r="P136" i="46"/>
  <c r="P136" i="44"/>
  <c r="AF136" i="46"/>
  <c r="AF136" i="44"/>
  <c r="AZ137" i="46"/>
  <c r="AZ137" i="44"/>
  <c r="BH137" i="46"/>
  <c r="BH137" i="44"/>
  <c r="E138" i="46"/>
  <c r="E138" i="44"/>
  <c r="H139" i="46"/>
  <c r="H139" i="44"/>
  <c r="BL139" i="46"/>
  <c r="BL139" i="44"/>
  <c r="H141" i="46"/>
  <c r="H141" i="44"/>
  <c r="AF141" i="46"/>
  <c r="AF141" i="44"/>
  <c r="AN141" i="46"/>
  <c r="AN141" i="44"/>
  <c r="BD141" i="46"/>
  <c r="BD141" i="44"/>
  <c r="W143" i="46"/>
  <c r="W143" i="44"/>
  <c r="R144" i="46"/>
  <c r="R144" i="44"/>
  <c r="AP144" i="46"/>
  <c r="AP144" i="44"/>
  <c r="BF144" i="46"/>
  <c r="BF144" i="44"/>
  <c r="AD145" i="46"/>
  <c r="AD145" i="44"/>
  <c r="J146" i="46"/>
  <c r="J146" i="44"/>
  <c r="AX146" i="46"/>
  <c r="AX146" i="44"/>
  <c r="BN146" i="46"/>
  <c r="BN146" i="44"/>
  <c r="S147" i="46"/>
  <c r="S147" i="44"/>
  <c r="AI147" i="46"/>
  <c r="AI147" i="44"/>
  <c r="BG147" i="46"/>
  <c r="BG147" i="44"/>
  <c r="G148" i="46"/>
  <c r="G148" i="44"/>
  <c r="AE148" i="46"/>
  <c r="AE148" i="44"/>
  <c r="BC148" i="46"/>
  <c r="BC148" i="44"/>
  <c r="AA149" i="46"/>
  <c r="AA149" i="44"/>
  <c r="AQ149" i="46"/>
  <c r="AQ149" i="44"/>
  <c r="BG149" i="46"/>
  <c r="BG149" i="44"/>
  <c r="F150" i="46"/>
  <c r="F150" i="44"/>
  <c r="V150" i="46"/>
  <c r="V150" i="44"/>
  <c r="Q151" i="46"/>
  <c r="Q151" i="44"/>
  <c r="AO151" i="46"/>
  <c r="AO151" i="44"/>
  <c r="U152" i="46"/>
  <c r="U152" i="44"/>
  <c r="AC152" i="46"/>
  <c r="AC152" i="44"/>
  <c r="BA152" i="46"/>
  <c r="BA152" i="44"/>
  <c r="BI152" i="46"/>
  <c r="BI152" i="44"/>
  <c r="AW153" i="46"/>
  <c r="AW153" i="44"/>
  <c r="BM153" i="46"/>
  <c r="BM153" i="44"/>
  <c r="M154" i="46"/>
  <c r="M154" i="44"/>
  <c r="Z156" i="46"/>
  <c r="Z156" i="44"/>
  <c r="BQ157" i="46"/>
  <c r="BQ157" i="44"/>
  <c r="Q158" i="46"/>
  <c r="Q158" i="44"/>
  <c r="AO158" i="46"/>
  <c r="AO158" i="44"/>
  <c r="U159" i="46"/>
  <c r="U159" i="44"/>
  <c r="AC159" i="46"/>
  <c r="AC159" i="44"/>
  <c r="AS159" i="46"/>
  <c r="AS159" i="44"/>
  <c r="BK160" i="46"/>
  <c r="BK160" i="44"/>
  <c r="BO161" i="46"/>
  <c r="BO161" i="44"/>
  <c r="F162" i="46"/>
  <c r="F162" i="44"/>
  <c r="N162" i="46"/>
  <c r="N162" i="44"/>
  <c r="D164" i="46"/>
  <c r="D164" i="44"/>
  <c r="W165" i="46"/>
  <c r="W165" i="44"/>
  <c r="AM165" i="46"/>
  <c r="AM165" i="44"/>
  <c r="BC165" i="46"/>
  <c r="BC165" i="44"/>
  <c r="BK165" i="46"/>
  <c r="BK165" i="44"/>
  <c r="J166" i="46"/>
  <c r="J166" i="44"/>
  <c r="Z166" i="46"/>
  <c r="Z166" i="44"/>
  <c r="AP166" i="46"/>
  <c r="AP166" i="44"/>
  <c r="BF166" i="46"/>
  <c r="BF166" i="44"/>
  <c r="F167" i="46"/>
  <c r="F167" i="44"/>
  <c r="R168" i="46"/>
  <c r="R168" i="44"/>
  <c r="Z168" i="46"/>
  <c r="Z168" i="44"/>
  <c r="D169" i="46"/>
  <c r="D169" i="44"/>
  <c r="T169" i="46"/>
  <c r="T169" i="44"/>
  <c r="AB169" i="46"/>
  <c r="AB169" i="44"/>
  <c r="O170" i="46"/>
  <c r="O170" i="44"/>
  <c r="AE170" i="46"/>
  <c r="AE170" i="44"/>
  <c r="AM170" i="46"/>
  <c r="AM170" i="44"/>
  <c r="BC170" i="46"/>
  <c r="BC170" i="44"/>
  <c r="S171" i="46"/>
  <c r="S171" i="44"/>
  <c r="AA171" i="46"/>
  <c r="AA171" i="44"/>
  <c r="AI171" i="46"/>
  <c r="AI171" i="44"/>
  <c r="AQ171" i="46"/>
  <c r="AQ171" i="44"/>
  <c r="AE172" i="46"/>
  <c r="AE172" i="44"/>
  <c r="AM172" i="46"/>
  <c r="AM172" i="44"/>
  <c r="J173" i="46"/>
  <c r="J173" i="44"/>
  <c r="Z173" i="46"/>
  <c r="Z173" i="44"/>
  <c r="AH173" i="46"/>
  <c r="AH173" i="44"/>
  <c r="AP173" i="46"/>
  <c r="AP173" i="44"/>
  <c r="V174" i="46"/>
  <c r="V174" i="44"/>
  <c r="AL174" i="46"/>
  <c r="AL174" i="44"/>
  <c r="AT174" i="46"/>
  <c r="AT174" i="44"/>
  <c r="BB174" i="46"/>
  <c r="BB174" i="44"/>
  <c r="Q175" i="46"/>
  <c r="Q175" i="44"/>
  <c r="AG175" i="46"/>
  <c r="AG175" i="44"/>
  <c r="AW175" i="46"/>
  <c r="AW175" i="44"/>
  <c r="BM175" i="46"/>
  <c r="BM175" i="44"/>
  <c r="U176" i="46"/>
  <c r="U176" i="44"/>
  <c r="BA176" i="46"/>
  <c r="BA176" i="44"/>
  <c r="BI176" i="46"/>
  <c r="BI176" i="44"/>
  <c r="AE177" i="46"/>
  <c r="AE177" i="44"/>
  <c r="AM177" i="46"/>
  <c r="AM177" i="44"/>
  <c r="AU177" i="46"/>
  <c r="AU177" i="44"/>
  <c r="BC177" i="46"/>
  <c r="BC177" i="44"/>
  <c r="S178" i="46"/>
  <c r="S178" i="44"/>
  <c r="AK179" i="46"/>
  <c r="AK179" i="44"/>
  <c r="Y180" i="46"/>
  <c r="Y180" i="44"/>
  <c r="BH181" i="46"/>
  <c r="BH181" i="44"/>
  <c r="BP181" i="46"/>
  <c r="BP181" i="44"/>
  <c r="Z183" i="46"/>
  <c r="Z183" i="44"/>
  <c r="V184" i="46"/>
  <c r="V184" i="44"/>
  <c r="AL184" i="46"/>
  <c r="AL184" i="44"/>
  <c r="BB184" i="46"/>
  <c r="BB184" i="44"/>
  <c r="BE185" i="46"/>
  <c r="BE185" i="44"/>
  <c r="BM185" i="46"/>
  <c r="BM185" i="44"/>
  <c r="J186" i="46"/>
  <c r="J186" i="44"/>
  <c r="AH186" i="46"/>
  <c r="AH186" i="44"/>
  <c r="M187" i="46"/>
  <c r="M187" i="44"/>
  <c r="AC187" i="46"/>
  <c r="AC187" i="44"/>
  <c r="AK187" i="46"/>
  <c r="AK187" i="44"/>
  <c r="AS187" i="46"/>
  <c r="AS187" i="44"/>
  <c r="AL188" i="46"/>
  <c r="AL188" i="44"/>
  <c r="BB188" i="46"/>
  <c r="BB188" i="44"/>
  <c r="R189" i="46"/>
  <c r="R189" i="44"/>
  <c r="AH189" i="46"/>
  <c r="AH189" i="44"/>
  <c r="AX189" i="46"/>
  <c r="AX189" i="44"/>
  <c r="BA190" i="46"/>
  <c r="BA190" i="44"/>
  <c r="BQ190" i="46"/>
  <c r="BQ190" i="44"/>
  <c r="Q191" i="46"/>
  <c r="Q191" i="44"/>
  <c r="Y191" i="46"/>
  <c r="Y191" i="44"/>
  <c r="AG191" i="46"/>
  <c r="AG191" i="44"/>
  <c r="AO191" i="46"/>
  <c r="AO191" i="44"/>
  <c r="AC192" i="46"/>
  <c r="AC192" i="44"/>
  <c r="AS192" i="46"/>
  <c r="AS192" i="44"/>
  <c r="BA192" i="46"/>
  <c r="BA192" i="44"/>
  <c r="AE193" i="46"/>
  <c r="AE193" i="44"/>
  <c r="AU193" i="46"/>
  <c r="AU193" i="44"/>
  <c r="BK193" i="46"/>
  <c r="BK193" i="44"/>
  <c r="J194" i="46"/>
  <c r="J194" i="44"/>
  <c r="R194" i="46"/>
  <c r="R194" i="44"/>
  <c r="BN194" i="46"/>
  <c r="BN194" i="44"/>
  <c r="AC195" i="46"/>
  <c r="AC195" i="44"/>
  <c r="AK195" i="46"/>
  <c r="AK195" i="44"/>
  <c r="AS195" i="46"/>
  <c r="AS195" i="44"/>
  <c r="BA195" i="46"/>
  <c r="BA195" i="44"/>
  <c r="BI195" i="46"/>
  <c r="BI195" i="44"/>
  <c r="I196" i="46"/>
  <c r="I196" i="44"/>
  <c r="AG196" i="46"/>
  <c r="AG196" i="44"/>
  <c r="AO196" i="46"/>
  <c r="AO196" i="44"/>
  <c r="AW196" i="46"/>
  <c r="AW196" i="44"/>
  <c r="D197" i="46"/>
  <c r="D197" i="44"/>
  <c r="L197" i="46"/>
  <c r="L197" i="44"/>
  <c r="AB197" i="46"/>
  <c r="AB197" i="44"/>
  <c r="BH197" i="46"/>
  <c r="BH197" i="44"/>
  <c r="BP197" i="46"/>
  <c r="BP197" i="44"/>
  <c r="AQ199" i="46"/>
  <c r="AQ199" i="44"/>
  <c r="W200" i="46"/>
  <c r="W200" i="44"/>
  <c r="AM200" i="46"/>
  <c r="AM200" i="44"/>
  <c r="BC200" i="46"/>
  <c r="BC200" i="44"/>
  <c r="BK200" i="46"/>
  <c r="BK200" i="44"/>
  <c r="K201" i="46"/>
  <c r="K201" i="44"/>
  <c r="BO201" i="46"/>
  <c r="BO201" i="44"/>
  <c r="A31" i="44"/>
  <c r="A151" i="44"/>
  <c r="K8" i="44"/>
  <c r="AN9" i="44"/>
  <c r="I20" i="44"/>
  <c r="H22" i="44"/>
  <c r="AZ23" i="44"/>
  <c r="BO24" i="44"/>
  <c r="AQ27" i="44"/>
  <c r="R29" i="44"/>
  <c r="BN29" i="44"/>
  <c r="AP31" i="44"/>
  <c r="AV36" i="44"/>
  <c r="BG44" i="44"/>
  <c r="BO68" i="44"/>
  <c r="AL71" i="44"/>
  <c r="AB72" i="44"/>
  <c r="AH74" i="44"/>
  <c r="AY79" i="44"/>
  <c r="BK87" i="44"/>
  <c r="BN88" i="44"/>
  <c r="AA91" i="44"/>
  <c r="V94" i="44"/>
  <c r="AT94" i="44"/>
  <c r="BJ94" i="44"/>
  <c r="AR105" i="44"/>
  <c r="Y115" i="44"/>
  <c r="BD117" i="44"/>
  <c r="Y120" i="44"/>
  <c r="R123" i="44"/>
  <c r="AD124" i="44"/>
  <c r="AT124" i="44"/>
  <c r="BJ124" i="44"/>
  <c r="AH125" i="44"/>
  <c r="BJ150" i="44"/>
  <c r="AD155" i="44"/>
  <c r="BB155" i="44"/>
  <c r="J156" i="44"/>
  <c r="AE160" i="44"/>
  <c r="AN163" i="44"/>
  <c r="M176" i="44"/>
  <c r="BQ176" i="44"/>
  <c r="U179" i="44"/>
  <c r="R183" i="44"/>
  <c r="BI192" i="44"/>
  <c r="O193" i="44"/>
  <c r="W47" i="46"/>
  <c r="W47" i="44"/>
  <c r="BB49" i="46"/>
  <c r="BB49" i="44"/>
  <c r="S61" i="46"/>
  <c r="S61" i="44"/>
  <c r="AI61" i="46"/>
  <c r="AI61" i="44"/>
  <c r="BC69" i="46"/>
  <c r="BC69" i="44"/>
  <c r="Z70" i="46"/>
  <c r="Z70" i="44"/>
  <c r="BA75" i="46"/>
  <c r="BA75" i="44"/>
  <c r="H76" i="46"/>
  <c r="H76" i="44"/>
  <c r="T77" i="46"/>
  <c r="T77" i="44"/>
  <c r="H78" i="46"/>
  <c r="H78" i="44"/>
  <c r="AF78" i="46"/>
  <c r="AF78" i="44"/>
  <c r="AM80" i="46"/>
  <c r="AM80" i="44"/>
  <c r="AE87" i="46"/>
  <c r="AE87" i="44"/>
  <c r="AM87" i="46"/>
  <c r="AM87" i="44"/>
  <c r="AF90" i="46"/>
  <c r="AF90" i="44"/>
  <c r="AL92" i="46"/>
  <c r="AL92" i="44"/>
  <c r="AL94" i="46"/>
  <c r="AL94" i="44"/>
  <c r="BQ96" i="46"/>
  <c r="BQ96" i="44"/>
  <c r="BE97" i="46"/>
  <c r="BE97" i="44"/>
  <c r="AF99" i="46"/>
  <c r="AF99" i="44"/>
  <c r="AN99" i="46"/>
  <c r="AN99" i="44"/>
  <c r="BL99" i="46"/>
  <c r="BL99" i="44"/>
  <c r="AA100" i="46"/>
  <c r="AA100" i="44"/>
  <c r="G101" i="46"/>
  <c r="G101" i="44"/>
  <c r="AE101" i="46"/>
  <c r="AE101" i="44"/>
  <c r="AA102" i="46"/>
  <c r="AA102" i="44"/>
  <c r="AQ102" i="46"/>
  <c r="AQ102" i="44"/>
  <c r="BG102" i="46"/>
  <c r="BG102" i="44"/>
  <c r="F103" i="46"/>
  <c r="F103" i="44"/>
  <c r="AL103" i="46"/>
  <c r="AL103" i="44"/>
  <c r="Q104" i="46"/>
  <c r="Q104" i="44"/>
  <c r="H106" i="46"/>
  <c r="H106" i="44"/>
  <c r="O108" i="46"/>
  <c r="O108" i="44"/>
  <c r="AU108" i="46"/>
  <c r="AU108" i="44"/>
  <c r="S109" i="46"/>
  <c r="S109" i="44"/>
  <c r="BO109" i="46"/>
  <c r="BO109" i="44"/>
  <c r="AD112" i="46"/>
  <c r="AD112" i="44"/>
  <c r="BJ112" i="46"/>
  <c r="BJ112" i="44"/>
  <c r="Z113" i="46"/>
  <c r="Z113" i="44"/>
  <c r="BF113" i="46"/>
  <c r="BF113" i="44"/>
  <c r="N114" i="46"/>
  <c r="N114" i="44"/>
  <c r="AL114" i="46"/>
  <c r="AL114" i="44"/>
  <c r="BB114" i="46"/>
  <c r="BB114" i="44"/>
  <c r="AS116" i="46"/>
  <c r="AS116" i="44"/>
  <c r="BI116" i="46"/>
  <c r="BI116" i="44"/>
  <c r="AB118" i="46"/>
  <c r="AB118" i="44"/>
  <c r="AZ118" i="46"/>
  <c r="AZ118" i="44"/>
  <c r="G119" i="46"/>
  <c r="G119" i="44"/>
  <c r="AU119" i="46"/>
  <c r="AU119" i="44"/>
  <c r="I120" i="46"/>
  <c r="I120" i="44"/>
  <c r="AO120" i="46"/>
  <c r="AO120" i="44"/>
  <c r="BM120" i="46"/>
  <c r="BM120" i="44"/>
  <c r="E121" i="46"/>
  <c r="E121" i="44"/>
  <c r="M121" i="46"/>
  <c r="M121" i="44"/>
  <c r="AC121" i="46"/>
  <c r="AC121" i="44"/>
  <c r="AS121" i="46"/>
  <c r="AS121" i="44"/>
  <c r="F124" i="46"/>
  <c r="F124" i="44"/>
  <c r="BP140" i="46"/>
  <c r="BP140" i="44"/>
  <c r="AE45" i="44"/>
  <c r="O62" i="44"/>
  <c r="AN76" i="44"/>
  <c r="AN78" i="44"/>
  <c r="W80" i="44"/>
  <c r="G87" i="44"/>
  <c r="F94" i="44"/>
  <c r="BD99" i="44"/>
  <c r="AT103" i="44"/>
  <c r="BL106" i="44"/>
  <c r="BC108" i="44"/>
  <c r="BJ114" i="44"/>
  <c r="AF117" i="44"/>
  <c r="AB132" i="44"/>
  <c r="BI138" i="44"/>
  <c r="AV139" i="44"/>
  <c r="D142" i="44"/>
  <c r="AL145" i="44"/>
  <c r="AP146" i="44"/>
  <c r="AS152" i="44"/>
  <c r="AT155" i="44"/>
  <c r="U157" i="44"/>
  <c r="AY161" i="44"/>
  <c r="AF163" i="44"/>
  <c r="AZ169" i="44"/>
  <c r="AY171" i="44"/>
  <c r="F174" i="44"/>
  <c r="E176" i="44"/>
  <c r="H182" i="44"/>
  <c r="P182" i="44"/>
  <c r="X182" i="44"/>
  <c r="AF182" i="44"/>
  <c r="AN182" i="44"/>
  <c r="AV182" i="44"/>
  <c r="BD182" i="44"/>
  <c r="BL182" i="44"/>
  <c r="AD188" i="44"/>
  <c r="AP8" i="46"/>
  <c r="AP8" i="44"/>
  <c r="BN8" i="46"/>
  <c r="BN8" i="44"/>
  <c r="BC9" i="46"/>
  <c r="BC9" i="44"/>
  <c r="AI12" i="46"/>
  <c r="AI12" i="44"/>
  <c r="AT15" i="46"/>
  <c r="AT15" i="44"/>
  <c r="U17" i="46"/>
  <c r="U17" i="44"/>
  <c r="Y18" i="46"/>
  <c r="Y18" i="44"/>
  <c r="BI29" i="46"/>
  <c r="BI29" i="44"/>
  <c r="AT42" i="46"/>
  <c r="AT42" i="44"/>
  <c r="G62" i="46"/>
  <c r="G62" i="44"/>
  <c r="W62" i="44"/>
  <c r="L105" i="44"/>
  <c r="L107" i="44"/>
  <c r="AA16" i="46"/>
  <c r="AA16" i="44"/>
  <c r="Z18" i="46"/>
  <c r="Z18" i="44"/>
  <c r="Q20" i="46"/>
  <c r="Q20" i="44"/>
  <c r="D21" i="46"/>
  <c r="D21" i="44"/>
  <c r="AR21" i="46"/>
  <c r="AR21" i="44"/>
  <c r="BH21" i="46"/>
  <c r="BH21" i="44"/>
  <c r="BD22" i="46"/>
  <c r="BD22" i="44"/>
  <c r="AB23" i="46"/>
  <c r="AB23" i="44"/>
  <c r="BP23" i="46"/>
  <c r="BP23" i="44"/>
  <c r="AQ25" i="46"/>
  <c r="AQ25" i="44"/>
  <c r="AE26" i="46"/>
  <c r="AE26" i="44"/>
  <c r="W28" i="46"/>
  <c r="W28" i="44"/>
  <c r="Z29" i="46"/>
  <c r="Z29" i="44"/>
  <c r="BF29" i="46"/>
  <c r="BF29" i="44"/>
  <c r="F30" i="46"/>
  <c r="F30" i="44"/>
  <c r="V30" i="46"/>
  <c r="V30" i="44"/>
  <c r="AT30" i="46"/>
  <c r="AT30" i="44"/>
  <c r="N32" i="46"/>
  <c r="N32" i="44"/>
  <c r="AD32" i="46"/>
  <c r="AD32" i="44"/>
  <c r="AT32" i="46"/>
  <c r="AT32" i="44"/>
  <c r="BJ32" i="46"/>
  <c r="BJ32" i="44"/>
  <c r="Q33" i="46"/>
  <c r="Q33" i="44"/>
  <c r="Y33" i="46"/>
  <c r="Y33" i="44"/>
  <c r="AG33" i="46"/>
  <c r="AG33" i="44"/>
  <c r="BE33" i="46"/>
  <c r="BE33" i="44"/>
  <c r="BM33" i="46"/>
  <c r="BM33" i="44"/>
  <c r="M34" i="46"/>
  <c r="M34" i="44"/>
  <c r="BA34" i="46"/>
  <c r="BA34" i="44"/>
  <c r="BQ34" i="46"/>
  <c r="BQ34" i="44"/>
  <c r="AC36" i="46"/>
  <c r="AC36" i="44"/>
  <c r="AS36" i="46"/>
  <c r="AS36" i="44"/>
  <c r="BI36" i="46"/>
  <c r="BI36" i="44"/>
  <c r="H37" i="46"/>
  <c r="H37" i="44"/>
  <c r="AF37" i="46"/>
  <c r="AF37" i="44"/>
  <c r="AV37" i="46"/>
  <c r="AV37" i="44"/>
  <c r="D38" i="46"/>
  <c r="D38" i="44"/>
  <c r="T38" i="46"/>
  <c r="T38" i="44"/>
  <c r="AB38" i="46"/>
  <c r="AB38" i="44"/>
  <c r="AZ38" i="46"/>
  <c r="AZ38" i="44"/>
  <c r="P39" i="46"/>
  <c r="P39" i="44"/>
  <c r="AF39" i="46"/>
  <c r="AF39" i="44"/>
  <c r="BL39" i="46"/>
  <c r="BL39" i="44"/>
  <c r="D40" i="46"/>
  <c r="D40" i="44"/>
  <c r="AR40" i="46"/>
  <c r="AR40" i="44"/>
  <c r="G41" i="46"/>
  <c r="G41" i="44"/>
  <c r="AE41" i="46"/>
  <c r="AE41" i="44"/>
  <c r="AM41" i="46"/>
  <c r="AM41" i="44"/>
  <c r="AU41" i="46"/>
  <c r="AU41" i="44"/>
  <c r="AA42" i="46"/>
  <c r="AA42" i="44"/>
  <c r="AQ42" i="46"/>
  <c r="AQ42" i="44"/>
  <c r="AY42" i="46"/>
  <c r="AY42" i="44"/>
  <c r="BG42" i="46"/>
  <c r="BG42" i="44"/>
  <c r="D43" i="46"/>
  <c r="D43" i="44"/>
  <c r="AV44" i="46"/>
  <c r="AV44" i="44"/>
  <c r="BD44" i="46"/>
  <c r="BD44" i="44"/>
  <c r="BL44" i="46"/>
  <c r="BL44" i="44"/>
  <c r="L45" i="46"/>
  <c r="L45" i="44"/>
  <c r="AB45" i="46"/>
  <c r="AB45" i="44"/>
  <c r="AJ45" i="46"/>
  <c r="AJ45" i="44"/>
  <c r="BH45" i="46"/>
  <c r="BH45" i="44"/>
  <c r="X46" i="46"/>
  <c r="X46" i="44"/>
  <c r="AF46" i="46"/>
  <c r="AF46" i="44"/>
  <c r="AN46" i="46"/>
  <c r="AN46" i="44"/>
  <c r="BD46" i="46"/>
  <c r="BD46" i="44"/>
  <c r="D47" i="46"/>
  <c r="D47" i="44"/>
  <c r="J26" i="46"/>
  <c r="J26" i="44"/>
  <c r="AY39" i="46"/>
  <c r="AY39" i="44"/>
  <c r="AO52" i="46"/>
  <c r="AO52" i="44"/>
  <c r="AO54" i="44"/>
  <c r="D61" i="46"/>
  <c r="D61" i="44"/>
  <c r="Q65" i="46"/>
  <c r="Q65" i="44"/>
  <c r="A72" i="27"/>
  <c r="C74" i="46"/>
  <c r="C74" i="44" s="1"/>
  <c r="BN83" i="46"/>
  <c r="BN83" i="44"/>
  <c r="AJ89" i="46"/>
  <c r="AJ89" i="44"/>
  <c r="BP89" i="46"/>
  <c r="BP89" i="44"/>
  <c r="X90" i="46"/>
  <c r="X90" i="44"/>
  <c r="BD90" i="46"/>
  <c r="BD90" i="44"/>
  <c r="S91" i="46"/>
  <c r="S91" i="44"/>
  <c r="AD92" i="46"/>
  <c r="AD92" i="44"/>
  <c r="BB92" i="46"/>
  <c r="BB92" i="44"/>
  <c r="AX93" i="46"/>
  <c r="AX93" i="44"/>
  <c r="AP95" i="46"/>
  <c r="AP95" i="44"/>
  <c r="AC96" i="46"/>
  <c r="AC96" i="44"/>
  <c r="P99" i="46"/>
  <c r="P99" i="44"/>
  <c r="BO102" i="46"/>
  <c r="BO102" i="44"/>
  <c r="AD103" i="46"/>
  <c r="AD103" i="44"/>
  <c r="BM104" i="46"/>
  <c r="BM104" i="44"/>
  <c r="T105" i="46"/>
  <c r="T105" i="44"/>
  <c r="T107" i="46"/>
  <c r="T107" i="44"/>
  <c r="AA109" i="46"/>
  <c r="AA109" i="44"/>
  <c r="BG109" i="46"/>
  <c r="BG109" i="44"/>
  <c r="AM110" i="46"/>
  <c r="AM110" i="44"/>
  <c r="BN113" i="46"/>
  <c r="BN113" i="44"/>
  <c r="V114" i="46"/>
  <c r="V114" i="44"/>
  <c r="M116" i="46"/>
  <c r="M116" i="44"/>
  <c r="AK116" i="46"/>
  <c r="AK116" i="44"/>
  <c r="L118" i="46"/>
  <c r="L118" i="44"/>
  <c r="AR118" i="46"/>
  <c r="AR118" i="44"/>
  <c r="O119" i="46"/>
  <c r="O119" i="44"/>
  <c r="BK119" i="46"/>
  <c r="BK119" i="44"/>
  <c r="AG120" i="46"/>
  <c r="AG120" i="44"/>
  <c r="Y122" i="46"/>
  <c r="Y122" i="44"/>
  <c r="P141" i="46"/>
  <c r="P141" i="44"/>
  <c r="C146" i="46"/>
  <c r="C146" i="44" s="1"/>
  <c r="AC29" i="44"/>
  <c r="G47" i="44"/>
  <c r="W87" i="44"/>
  <c r="V103" i="44"/>
  <c r="AX111" i="44"/>
  <c r="AK152" i="44"/>
  <c r="O165" i="44"/>
  <c r="AM15" i="46"/>
  <c r="AM15" i="44"/>
  <c r="AY16" i="46"/>
  <c r="AY16" i="44"/>
  <c r="U19" i="46"/>
  <c r="U19" i="44"/>
  <c r="AC19" i="46"/>
  <c r="AC19" i="44"/>
  <c r="AO20" i="46"/>
  <c r="AO20" i="44"/>
  <c r="BE20" i="46"/>
  <c r="BE20" i="44"/>
  <c r="AJ21" i="46"/>
  <c r="AJ21" i="44"/>
  <c r="AZ21" i="46"/>
  <c r="AZ21" i="44"/>
  <c r="X22" i="46"/>
  <c r="X22" i="44"/>
  <c r="G28" i="46"/>
  <c r="G28" i="44"/>
  <c r="AU28" i="46"/>
  <c r="AU28" i="44"/>
  <c r="BK28" i="46"/>
  <c r="BK28" i="44"/>
  <c r="J31" i="46"/>
  <c r="J31" i="44"/>
  <c r="C93" i="46"/>
  <c r="C93" i="44" s="1"/>
  <c r="AF22" i="44"/>
  <c r="AI25" i="44"/>
  <c r="AM26" i="44"/>
  <c r="BG27" i="44"/>
  <c r="AH29" i="44"/>
  <c r="N30" i="44"/>
  <c r="AL32" i="44"/>
  <c r="Y54" i="44"/>
  <c r="F73" i="44"/>
  <c r="M75" i="44"/>
  <c r="AT84" i="44"/>
  <c r="BC87" i="44"/>
  <c r="R88" i="44"/>
  <c r="AB89" i="44"/>
  <c r="R93" i="44"/>
  <c r="R95" i="44"/>
  <c r="AH95" i="44"/>
  <c r="BF95" i="44"/>
  <c r="E96" i="44"/>
  <c r="AJ105" i="44"/>
  <c r="X106" i="44"/>
  <c r="AZ107" i="44"/>
  <c r="BP107" i="44"/>
  <c r="AH113" i="44"/>
  <c r="H117" i="44"/>
  <c r="AK121" i="44"/>
  <c r="X128" i="44"/>
  <c r="T131" i="44"/>
  <c r="AB135" i="44"/>
  <c r="M138" i="44"/>
  <c r="BM151" i="44"/>
  <c r="I158" i="44"/>
  <c r="BQ159" i="44"/>
  <c r="V162" i="44"/>
  <c r="R173" i="44"/>
  <c r="Q180" i="44"/>
  <c r="Z194" i="44"/>
  <c r="BF194" i="44"/>
  <c r="U195" i="44"/>
  <c r="Q196" i="44"/>
  <c r="BE196" i="44"/>
  <c r="AW17" i="46"/>
  <c r="AW17" i="44"/>
  <c r="L59" i="46"/>
  <c r="L59" i="44"/>
  <c r="K44" i="44"/>
  <c r="AK75" i="46"/>
  <c r="AK75" i="44"/>
  <c r="BQ75" i="46"/>
  <c r="BQ75" i="44"/>
  <c r="BH77" i="46"/>
  <c r="BH77" i="44"/>
  <c r="O80" i="46"/>
  <c r="O80" i="44"/>
  <c r="AE82" i="46"/>
  <c r="AE82" i="44"/>
  <c r="L86" i="46"/>
  <c r="L86" i="44"/>
  <c r="AB86" i="46"/>
  <c r="AB86" i="44"/>
  <c r="AJ86" i="46"/>
  <c r="AJ86" i="44"/>
  <c r="AZ86" i="46"/>
  <c r="AZ86" i="44"/>
  <c r="BH86" i="46"/>
  <c r="BH86" i="44"/>
  <c r="AH88" i="46"/>
  <c r="AH88" i="44"/>
  <c r="AX88" i="46"/>
  <c r="AX88" i="44"/>
  <c r="T89" i="46"/>
  <c r="T89" i="44"/>
  <c r="BF93" i="46"/>
  <c r="BF93" i="44"/>
  <c r="N94" i="46"/>
  <c r="N94" i="44"/>
  <c r="AS96" i="46"/>
  <c r="AS96" i="44"/>
  <c r="I97" i="46"/>
  <c r="I97" i="44"/>
  <c r="AO97" i="46"/>
  <c r="AO97" i="44"/>
  <c r="U98" i="46"/>
  <c r="U98" i="44"/>
  <c r="BA98" i="46"/>
  <c r="BA98" i="44"/>
  <c r="H99" i="46"/>
  <c r="H99" i="44"/>
  <c r="O101" i="46"/>
  <c r="O101" i="44"/>
  <c r="AM101" i="46"/>
  <c r="AM101" i="44"/>
  <c r="K102" i="46"/>
  <c r="K102" i="44"/>
  <c r="AI102" i="46"/>
  <c r="AI102" i="44"/>
  <c r="I104" i="46"/>
  <c r="I104" i="44"/>
  <c r="BP105" i="46"/>
  <c r="BP105" i="44"/>
  <c r="P106" i="46"/>
  <c r="P106" i="44"/>
  <c r="AF106" i="46"/>
  <c r="AF106" i="44"/>
  <c r="AV106" i="46"/>
  <c r="AV106" i="44"/>
  <c r="W108" i="46"/>
  <c r="W108" i="44"/>
  <c r="K109" i="46"/>
  <c r="K109" i="44"/>
  <c r="AY109" i="46"/>
  <c r="AY109" i="44"/>
  <c r="N112" i="46"/>
  <c r="N112" i="44"/>
  <c r="BB112" i="46"/>
  <c r="BB112" i="44"/>
  <c r="J113" i="46"/>
  <c r="J113" i="44"/>
  <c r="AP113" i="46"/>
  <c r="AP113" i="44"/>
  <c r="F114" i="46"/>
  <c r="F114" i="44"/>
  <c r="AO115" i="46"/>
  <c r="AO115" i="44"/>
  <c r="E116" i="46"/>
  <c r="E116" i="44"/>
  <c r="X117" i="46"/>
  <c r="X117" i="44"/>
  <c r="AV117" i="46"/>
  <c r="AV117" i="44"/>
  <c r="T118" i="46"/>
  <c r="T118" i="44"/>
  <c r="BH118" i="46"/>
  <c r="BH118" i="44"/>
  <c r="W119" i="46"/>
  <c r="W119" i="44"/>
  <c r="BC119" i="46"/>
  <c r="BC119" i="44"/>
  <c r="Q120" i="46"/>
  <c r="Q120" i="44"/>
  <c r="AW120" i="46"/>
  <c r="AW120" i="44"/>
  <c r="AG122" i="46"/>
  <c r="AG122" i="44"/>
  <c r="X141" i="46"/>
  <c r="X141" i="44"/>
  <c r="A50" i="44"/>
  <c r="A95" i="44"/>
  <c r="A127" i="44"/>
  <c r="C115" i="46"/>
  <c r="C115" i="44" s="1"/>
  <c r="AQ39" i="44"/>
  <c r="P78" i="44"/>
  <c r="AR86" i="44"/>
  <c r="BH89" i="44"/>
  <c r="AH93" i="44"/>
  <c r="U96" i="44"/>
  <c r="BD106" i="44"/>
  <c r="AH111" i="44"/>
  <c r="BN111" i="44"/>
  <c r="BI121" i="44"/>
  <c r="H128" i="44"/>
  <c r="AR129" i="44"/>
  <c r="AV136" i="44"/>
  <c r="AV141" i="44"/>
  <c r="R146" i="44"/>
  <c r="BQ152" i="44"/>
  <c r="BB162" i="44"/>
  <c r="Q13" i="46"/>
  <c r="Q13" i="44"/>
  <c r="BF18" i="46"/>
  <c r="BF18" i="44"/>
  <c r="E19" i="46"/>
  <c r="E19" i="44"/>
  <c r="BA19" i="46"/>
  <c r="BA19" i="44"/>
  <c r="BI19" i="46"/>
  <c r="BI19" i="44"/>
  <c r="AR23" i="46"/>
  <c r="AR23" i="44"/>
  <c r="S25" i="46"/>
  <c r="S25" i="44"/>
  <c r="U7" i="44"/>
  <c r="AC14" i="44"/>
  <c r="AE15" i="44"/>
  <c r="AQ16" i="44"/>
  <c r="J18" i="44"/>
  <c r="AG20" i="44"/>
  <c r="L21" i="44"/>
  <c r="AN22" i="44"/>
  <c r="S27" i="44"/>
  <c r="BC28" i="44"/>
  <c r="E34" i="44"/>
  <c r="N71" i="44"/>
  <c r="AL73" i="44"/>
  <c r="J74" i="44"/>
  <c r="BN74" i="44"/>
  <c r="D77" i="44"/>
  <c r="G82" i="44"/>
  <c r="R83" i="44"/>
  <c r="BB94" i="44"/>
  <c r="AV99" i="44"/>
  <c r="AQ100" i="44"/>
  <c r="AG104" i="44"/>
  <c r="AC116" i="44"/>
  <c r="AO122" i="44"/>
  <c r="BE122" i="44"/>
  <c r="J123" i="44"/>
  <c r="V124" i="44"/>
  <c r="AL124" i="44"/>
  <c r="BP137" i="44"/>
  <c r="L140" i="44"/>
  <c r="AE143" i="44"/>
  <c r="BC143" i="44"/>
  <c r="AK159" i="44"/>
  <c r="BI159" i="44"/>
  <c r="AT167" i="44"/>
  <c r="J168" i="44"/>
  <c r="O172" i="44"/>
  <c r="E179" i="44"/>
  <c r="M192" i="44"/>
  <c r="L47" i="44"/>
  <c r="BH47" i="44"/>
  <c r="AJ47" i="44"/>
  <c r="W48" i="44"/>
  <c r="O48" i="46"/>
  <c r="O48" i="44"/>
  <c r="AA49" i="46"/>
  <c r="AA49" i="44"/>
  <c r="AE50" i="46"/>
  <c r="AE50" i="44"/>
  <c r="AY51" i="46"/>
  <c r="AY51" i="44"/>
  <c r="F52" i="46"/>
  <c r="F52" i="44"/>
  <c r="AT52" i="46"/>
  <c r="AT52" i="44"/>
  <c r="J53" i="46"/>
  <c r="J53" i="44"/>
  <c r="AP53" i="46"/>
  <c r="AP53" i="44"/>
  <c r="BB54" i="46"/>
  <c r="BB54" i="44"/>
  <c r="AR47" i="44"/>
  <c r="AM202" i="46"/>
  <c r="AM202" i="44"/>
  <c r="BK202" i="46"/>
  <c r="BK202" i="44"/>
  <c r="BC202" i="44"/>
  <c r="G204" i="44"/>
  <c r="BG38" i="46"/>
  <c r="BG38" i="44"/>
  <c r="BO40" i="46"/>
  <c r="BO40" i="44"/>
  <c r="AT41" i="46"/>
  <c r="AT41" i="44"/>
  <c r="K43" i="46"/>
  <c r="K43" i="44"/>
  <c r="AI43" i="46"/>
  <c r="AI43" i="44"/>
  <c r="BK44" i="46"/>
  <c r="BK44" i="44"/>
  <c r="BK46" i="46"/>
  <c r="BK46" i="44"/>
  <c r="AI47" i="46"/>
  <c r="AI47" i="44"/>
  <c r="BG47" i="46"/>
  <c r="BG47" i="44"/>
  <c r="BE55" i="46"/>
  <c r="BE55" i="44"/>
  <c r="AS60" i="46"/>
  <c r="AS60" i="44"/>
  <c r="H61" i="46"/>
  <c r="H61" i="44"/>
  <c r="L62" i="46"/>
  <c r="L62" i="44"/>
  <c r="AB62" i="46"/>
  <c r="AB62" i="44"/>
  <c r="AZ62" i="46"/>
  <c r="AZ62" i="44"/>
  <c r="BP62" i="46"/>
  <c r="BP62" i="44"/>
  <c r="AM63" i="46"/>
  <c r="AM63" i="44"/>
  <c r="Q64" i="46"/>
  <c r="Q64" i="44"/>
  <c r="M65" i="46"/>
  <c r="M65" i="44"/>
  <c r="AE66" i="46"/>
  <c r="AE66" i="44"/>
  <c r="K67" i="46"/>
  <c r="K67" i="44"/>
  <c r="BO67" i="46"/>
  <c r="BO67" i="44"/>
  <c r="AI69" i="46"/>
  <c r="AI69" i="44"/>
  <c r="AY69" i="46"/>
  <c r="AY69" i="44"/>
  <c r="AD70" i="46"/>
  <c r="AD70" i="44"/>
  <c r="AT70" i="46"/>
  <c r="AT70" i="44"/>
  <c r="BN71" i="46"/>
  <c r="BN71" i="44"/>
  <c r="BD72" i="46"/>
  <c r="BD72" i="44"/>
  <c r="R73" i="46"/>
  <c r="R73" i="44"/>
  <c r="AL74" i="46"/>
  <c r="AL74" i="44"/>
  <c r="Y75" i="46"/>
  <c r="Y75" i="44"/>
  <c r="BM75" i="46"/>
  <c r="BM75" i="44"/>
  <c r="AJ76" i="46"/>
  <c r="AJ76" i="44"/>
  <c r="AZ76" i="46"/>
  <c r="AZ76" i="44"/>
  <c r="H77" i="46"/>
  <c r="H77" i="44"/>
  <c r="K203" i="44"/>
  <c r="S203" i="44"/>
  <c r="AA203" i="44"/>
  <c r="AI203" i="44"/>
  <c r="AQ203" i="44"/>
  <c r="AY203" i="44"/>
  <c r="BG203" i="44"/>
  <c r="BO203" i="44"/>
  <c r="AO55" i="44"/>
  <c r="AE202" i="44"/>
  <c r="W204" i="46"/>
  <c r="W204" i="44"/>
  <c r="AU204" i="46"/>
  <c r="AU204" i="44"/>
  <c r="AA205" i="46"/>
  <c r="AA205" i="44"/>
  <c r="AT48" i="44"/>
  <c r="J49" i="44"/>
  <c r="L78" i="44"/>
  <c r="O204" i="44"/>
  <c r="BK204" i="44"/>
  <c r="AI205" i="44"/>
  <c r="BO205" i="46"/>
  <c r="BO205" i="44"/>
  <c r="R207" i="46"/>
  <c r="R207" i="44"/>
  <c r="BF207" i="46"/>
  <c r="BF207" i="44"/>
  <c r="Z207" i="44"/>
  <c r="R15" i="46"/>
  <c r="R15" i="44"/>
  <c r="I30" i="46"/>
  <c r="I30" i="44"/>
  <c r="Q30" i="46"/>
  <c r="Q30" i="44"/>
  <c r="BM32" i="46"/>
  <c r="BM32" i="44"/>
  <c r="AB33" i="46"/>
  <c r="AB33" i="44"/>
  <c r="AM38" i="46"/>
  <c r="AM38" i="44"/>
  <c r="BC43" i="46"/>
  <c r="BC43" i="44"/>
  <c r="BK43" i="46"/>
  <c r="BK43" i="44"/>
  <c r="AA46" i="46"/>
  <c r="AA46" i="44"/>
  <c r="AX48" i="46"/>
  <c r="AX48" i="44"/>
  <c r="AL51" i="46"/>
  <c r="AL51" i="44"/>
  <c r="BE54" i="46"/>
  <c r="BE54" i="44"/>
  <c r="T57" i="46"/>
  <c r="T57" i="44"/>
  <c r="AJ57" i="46"/>
  <c r="AJ57" i="44"/>
  <c r="H58" i="46"/>
  <c r="H58" i="44"/>
  <c r="X58" i="46"/>
  <c r="X58" i="44"/>
  <c r="BP59" i="46"/>
  <c r="BP59" i="44"/>
  <c r="P60" i="46"/>
  <c r="P60" i="44"/>
  <c r="BF11" i="44"/>
  <c r="BM17" i="44"/>
  <c r="AG30" i="44"/>
  <c r="AQ37" i="44"/>
  <c r="BC45" i="44"/>
  <c r="F49" i="44"/>
  <c r="P58" i="44"/>
  <c r="AI24" i="46"/>
  <c r="AI24" i="44"/>
  <c r="BM30" i="46"/>
  <c r="BM30" i="44"/>
  <c r="P34" i="46"/>
  <c r="P34" i="44"/>
  <c r="AF34" i="46"/>
  <c r="AF34" i="44"/>
  <c r="W40" i="46"/>
  <c r="W40" i="44"/>
  <c r="BF41" i="46"/>
  <c r="BF41" i="44"/>
  <c r="AE43" i="46"/>
  <c r="AE43" i="44"/>
  <c r="O45" i="46"/>
  <c r="O45" i="44"/>
  <c r="BG46" i="46"/>
  <c r="BG46" i="44"/>
  <c r="R48" i="46"/>
  <c r="R48" i="44"/>
  <c r="V51" i="46"/>
  <c r="V51" i="44"/>
  <c r="Q54" i="46"/>
  <c r="Q54" i="44"/>
  <c r="BD56" i="46"/>
  <c r="BD56" i="44"/>
  <c r="D57" i="46"/>
  <c r="D57" i="44"/>
  <c r="AB57" i="46"/>
  <c r="AB57" i="44"/>
  <c r="AR57" i="46"/>
  <c r="AR57" i="44"/>
  <c r="AJ59" i="46"/>
  <c r="AJ59" i="44"/>
  <c r="C28" i="46"/>
  <c r="C28" i="44" s="1"/>
  <c r="C50" i="46"/>
  <c r="C50" i="44" s="1"/>
  <c r="AM7" i="44"/>
  <c r="BE9" i="44"/>
  <c r="BA12" i="44"/>
  <c r="AQ18" i="44"/>
  <c r="AS29" i="44"/>
  <c r="T33" i="44"/>
  <c r="L35" i="44"/>
  <c r="AV60" i="44"/>
  <c r="X62" i="46"/>
  <c r="X62" i="44"/>
  <c r="A57" i="44"/>
  <c r="C52" i="46"/>
  <c r="C52" i="44" s="1"/>
  <c r="AT7" i="44"/>
  <c r="AB8" i="44"/>
  <c r="G9" i="44"/>
  <c r="BM9" i="44"/>
  <c r="BL11" i="44"/>
  <c r="BG12" i="44"/>
  <c r="BB14" i="44"/>
  <c r="AX16" i="44"/>
  <c r="W17" i="44"/>
  <c r="I18" i="44"/>
  <c r="AR19" i="44"/>
  <c r="P20" i="44"/>
  <c r="BA23" i="44"/>
  <c r="BB25" i="44"/>
  <c r="D27" i="44"/>
  <c r="K29" i="44"/>
  <c r="G30" i="44"/>
  <c r="BG31" i="44"/>
  <c r="AR33" i="44"/>
  <c r="F34" i="44"/>
  <c r="BD36" i="44"/>
  <c r="Q37" i="44"/>
  <c r="AG39" i="44"/>
  <c r="M40" i="44"/>
  <c r="AK40" i="44"/>
  <c r="AJ42" i="44"/>
  <c r="BH42" i="44"/>
  <c r="M43" i="44"/>
  <c r="BI43" i="44"/>
  <c r="BO44" i="44"/>
  <c r="AQ46" i="44"/>
  <c r="BM46" i="44"/>
  <c r="O47" i="44"/>
  <c r="AE47" i="44"/>
  <c r="AF48" i="44"/>
  <c r="BD48" i="44"/>
  <c r="AT49" i="44"/>
  <c r="AN50" i="44"/>
  <c r="BL50" i="44"/>
  <c r="AU52" i="44"/>
  <c r="AE54" i="44"/>
  <c r="AH59" i="44"/>
  <c r="AC62" i="44"/>
  <c r="AP64" i="44"/>
  <c r="AT65" i="44"/>
  <c r="BG66" i="44"/>
  <c r="AB67" i="44"/>
  <c r="W70" i="44"/>
  <c r="AC76" i="44"/>
  <c r="AF79" i="44"/>
  <c r="BL79" i="44"/>
  <c r="L82" i="44"/>
  <c r="AB82" i="44"/>
  <c r="AR82" i="44"/>
  <c r="BK83" i="44"/>
  <c r="K84" i="44"/>
  <c r="BG84" i="44"/>
  <c r="AC85" i="44"/>
  <c r="Y86" i="44"/>
  <c r="N16" i="46"/>
  <c r="N16" i="44"/>
  <c r="AP26" i="46"/>
  <c r="AP26" i="44"/>
  <c r="D33" i="46"/>
  <c r="D33" i="44"/>
  <c r="O43" i="46"/>
  <c r="O43" i="44"/>
  <c r="BC47" i="46"/>
  <c r="BC47" i="44"/>
  <c r="BN48" i="46"/>
  <c r="BN48" i="44"/>
  <c r="N49" i="46"/>
  <c r="N49" i="44"/>
  <c r="BB51" i="46"/>
  <c r="BB51" i="44"/>
  <c r="X56" i="46"/>
  <c r="X56" i="44"/>
  <c r="AV58" i="46"/>
  <c r="AV58" i="44"/>
  <c r="BL58" i="46"/>
  <c r="BL58" i="44"/>
  <c r="T59" i="46"/>
  <c r="T59" i="44"/>
  <c r="AB59" i="46"/>
  <c r="AB59" i="44"/>
  <c r="AZ59" i="46"/>
  <c r="AZ59" i="44"/>
  <c r="BI10" i="44"/>
  <c r="R13" i="44"/>
  <c r="K22" i="44"/>
  <c r="AY66" i="46"/>
  <c r="AY66" i="44"/>
  <c r="A28" i="44"/>
  <c r="A52" i="44"/>
  <c r="BC7" i="44"/>
  <c r="AJ8" i="44"/>
  <c r="Q9" i="44"/>
  <c r="M10" i="44"/>
  <c r="P11" i="44"/>
  <c r="E12" i="44"/>
  <c r="BI12" i="44"/>
  <c r="AN13" i="44"/>
  <c r="V14" i="44"/>
  <c r="BJ14" i="44"/>
  <c r="AN15" i="44"/>
  <c r="BL15" i="44"/>
  <c r="BE18" i="44"/>
  <c r="L19" i="44"/>
  <c r="AP20" i="44"/>
  <c r="BL20" i="44"/>
  <c r="Q22" i="44"/>
  <c r="BG23" i="44"/>
  <c r="AE24" i="44"/>
  <c r="T25" i="44"/>
  <c r="BH25" i="44"/>
  <c r="AJ27" i="44"/>
  <c r="AV28" i="44"/>
  <c r="I39" i="44"/>
  <c r="AJ39" i="44"/>
  <c r="BE39" i="44"/>
  <c r="O40" i="44"/>
  <c r="BJ42" i="44"/>
  <c r="AK43" i="44"/>
  <c r="AW44" i="44"/>
  <c r="E45" i="44"/>
  <c r="BK45" i="44"/>
  <c r="H48" i="44"/>
  <c r="BF48" i="44"/>
  <c r="W52" i="44"/>
  <c r="S53" i="44"/>
  <c r="AX55" i="44"/>
  <c r="V60" i="44"/>
  <c r="BA62" i="44"/>
  <c r="AA68" i="44"/>
  <c r="AJ69" i="44"/>
  <c r="BP69" i="44"/>
  <c r="AM70" i="44"/>
  <c r="Y72" i="44"/>
  <c r="AO72" i="44"/>
  <c r="BG73" i="44"/>
  <c r="O74" i="44"/>
  <c r="AE74" i="44"/>
  <c r="AU74" i="44"/>
  <c r="AH75" i="44"/>
  <c r="AX75" i="44"/>
  <c r="BN75" i="44"/>
  <c r="M76" i="44"/>
  <c r="Y77" i="44"/>
  <c r="AE83" i="44"/>
  <c r="AU83" i="44"/>
  <c r="AA84" i="44"/>
  <c r="AQ84" i="44"/>
  <c r="BC88" i="44"/>
  <c r="AK90" i="44"/>
  <c r="N27" i="46"/>
  <c r="N27" i="44"/>
  <c r="AY24" i="44"/>
  <c r="M7" i="46"/>
  <c r="M7" i="44"/>
  <c r="AS7" i="46"/>
  <c r="AS7" i="44"/>
  <c r="S10" i="46"/>
  <c r="S10" i="44"/>
  <c r="AY10" i="46"/>
  <c r="AY10" i="44"/>
  <c r="S12" i="46"/>
  <c r="S12" i="44"/>
  <c r="Z16" i="46"/>
  <c r="Z16" i="44"/>
  <c r="AC17" i="46"/>
  <c r="AC17" i="44"/>
  <c r="AW18" i="46"/>
  <c r="AW18" i="44"/>
  <c r="BG21" i="46"/>
  <c r="BG21" i="44"/>
  <c r="AM22" i="46"/>
  <c r="AM22" i="44"/>
  <c r="BK22" i="46"/>
  <c r="BK22" i="44"/>
  <c r="AA23" i="46"/>
  <c r="AA23" i="44"/>
  <c r="AQ23" i="46"/>
  <c r="AQ23" i="44"/>
  <c r="BK24" i="46"/>
  <c r="BK24" i="44"/>
  <c r="R25" i="46"/>
  <c r="R25" i="44"/>
  <c r="AH25" i="46"/>
  <c r="AH25" i="44"/>
  <c r="AP25" i="46"/>
  <c r="AP25" i="44"/>
  <c r="BN25" i="46"/>
  <c r="BN25" i="44"/>
  <c r="AP27" i="46"/>
  <c r="AP27" i="44"/>
  <c r="AT28" i="46"/>
  <c r="AT28" i="44"/>
  <c r="AO29" i="46"/>
  <c r="AO29" i="44"/>
  <c r="BM29" i="46"/>
  <c r="BM29" i="44"/>
  <c r="V25" i="44"/>
  <c r="D8" i="44"/>
  <c r="AR8" i="44"/>
  <c r="AC10" i="44"/>
  <c r="U12" i="44"/>
  <c r="AP13" i="44"/>
  <c r="AD14" i="44"/>
  <c r="T16" i="44"/>
  <c r="AM17" i="44"/>
  <c r="BG18" i="44"/>
  <c r="P19" i="44"/>
  <c r="BB19" i="44"/>
  <c r="AB20" i="44"/>
  <c r="O23" i="44"/>
  <c r="BH33" i="44"/>
  <c r="BH35" i="44"/>
  <c r="BG37" i="44"/>
  <c r="Z41" i="44"/>
  <c r="AU45" i="44"/>
  <c r="BH59" i="44"/>
  <c r="BB7" i="46"/>
  <c r="BB7" i="44"/>
  <c r="AA8" i="46"/>
  <c r="AA8" i="44"/>
  <c r="AG13" i="46"/>
  <c r="AG13" i="44"/>
  <c r="AU15" i="46"/>
  <c r="AU15" i="44"/>
  <c r="BP8" i="46"/>
  <c r="BP8" i="44"/>
  <c r="AG9" i="46"/>
  <c r="AG9" i="44"/>
  <c r="BQ10" i="46"/>
  <c r="BQ10" i="44"/>
  <c r="AV11" i="46"/>
  <c r="AV11" i="44"/>
  <c r="AH13" i="46"/>
  <c r="AH13" i="44"/>
  <c r="F14" i="46"/>
  <c r="F14" i="44"/>
  <c r="AT14" i="46"/>
  <c r="AT14" i="44"/>
  <c r="O17" i="46"/>
  <c r="O17" i="44"/>
  <c r="F19" i="46"/>
  <c r="F19" i="44"/>
  <c r="AD19" i="46"/>
  <c r="AD19" i="44"/>
  <c r="AL19" i="46"/>
  <c r="AL19" i="44"/>
  <c r="BJ19" i="46"/>
  <c r="BJ19" i="44"/>
  <c r="A18" i="27"/>
  <c r="C20" i="46"/>
  <c r="C20" i="44" s="1"/>
  <c r="J20" i="46"/>
  <c r="J20" i="44"/>
  <c r="AC21" i="46"/>
  <c r="AC21" i="44"/>
  <c r="AK21" i="46"/>
  <c r="AK21" i="44"/>
  <c r="AS21" i="46"/>
  <c r="AS21" i="44"/>
  <c r="I22" i="46"/>
  <c r="I22" i="44"/>
  <c r="Y22" i="46"/>
  <c r="Y22" i="44"/>
  <c r="BM22" i="46"/>
  <c r="BM22" i="44"/>
  <c r="BQ23" i="46"/>
  <c r="BQ23" i="44"/>
  <c r="AG24" i="46"/>
  <c r="AG24" i="44"/>
  <c r="AR25" i="46"/>
  <c r="AR25" i="44"/>
  <c r="P26" i="46"/>
  <c r="P26" i="44"/>
  <c r="H28" i="46"/>
  <c r="H28" i="44"/>
  <c r="P28" i="46"/>
  <c r="P28" i="44"/>
  <c r="BD28" i="46"/>
  <c r="BD28" i="44"/>
  <c r="AA31" i="46"/>
  <c r="AA31" i="44"/>
  <c r="AX33" i="46"/>
  <c r="AX33" i="44"/>
  <c r="AL34" i="46"/>
  <c r="AL34" i="44"/>
  <c r="J35" i="46"/>
  <c r="J35" i="44"/>
  <c r="BB36" i="46"/>
  <c r="BB36" i="44"/>
  <c r="BJ36" i="46"/>
  <c r="BJ36" i="44"/>
  <c r="BQ38" i="46"/>
  <c r="BQ38" i="44"/>
  <c r="AO39" i="46"/>
  <c r="AO39" i="44"/>
  <c r="AS40" i="46"/>
  <c r="AS40" i="44"/>
  <c r="BQ40" i="46"/>
  <c r="BQ40" i="44"/>
  <c r="AN41" i="46"/>
  <c r="AN41" i="44"/>
  <c r="T42" i="46"/>
  <c r="T42" i="44"/>
  <c r="BA43" i="46"/>
  <c r="BA43" i="44"/>
  <c r="Q44" i="46"/>
  <c r="Q44" i="44"/>
  <c r="AO44" i="46"/>
  <c r="AO44" i="44"/>
  <c r="BI45" i="46"/>
  <c r="BI45" i="44"/>
  <c r="Q46" i="46"/>
  <c r="Q46" i="44"/>
  <c r="BP49" i="46"/>
  <c r="BP49" i="44"/>
  <c r="D51" i="46"/>
  <c r="D51" i="44"/>
  <c r="AZ51" i="46"/>
  <c r="AZ51" i="44"/>
  <c r="G52" i="46"/>
  <c r="G52" i="44"/>
  <c r="O52" i="46"/>
  <c r="O52" i="44"/>
  <c r="K53" i="46"/>
  <c r="K53" i="44"/>
  <c r="AI53" i="46"/>
  <c r="AI53" i="44"/>
  <c r="AQ53" i="46"/>
  <c r="AQ53" i="44"/>
  <c r="BG53" i="46"/>
  <c r="BG53" i="44"/>
  <c r="AM54" i="46"/>
  <c r="AM54" i="44"/>
  <c r="BC54" i="46"/>
  <c r="BC54" i="44"/>
  <c r="AH55" i="46"/>
  <c r="AH55" i="44"/>
  <c r="F56" i="46"/>
  <c r="F56" i="44"/>
  <c r="AD56" i="46"/>
  <c r="AD56" i="44"/>
  <c r="J57" i="46"/>
  <c r="J57" i="44"/>
  <c r="R57" i="46"/>
  <c r="R57" i="44"/>
  <c r="BF57" i="46"/>
  <c r="BF57" i="44"/>
  <c r="BN57" i="46"/>
  <c r="BN57" i="44"/>
  <c r="N58" i="46"/>
  <c r="N58" i="44"/>
  <c r="V58" i="46"/>
  <c r="V58" i="44"/>
  <c r="AT58" i="46"/>
  <c r="AT58" i="44"/>
  <c r="BB58" i="46"/>
  <c r="BB58" i="44"/>
  <c r="AP59" i="46"/>
  <c r="AP59" i="44"/>
  <c r="AX59" i="46"/>
  <c r="AX59" i="44"/>
  <c r="F60" i="46"/>
  <c r="F60" i="44"/>
  <c r="AD60" i="46"/>
  <c r="AD60" i="44"/>
  <c r="AT60" i="46"/>
  <c r="AT60" i="44"/>
  <c r="BJ60" i="46"/>
  <c r="BJ60" i="44"/>
  <c r="AS62" i="46"/>
  <c r="AS62" i="44"/>
  <c r="P63" i="46"/>
  <c r="P63" i="44"/>
  <c r="AV63" i="46"/>
  <c r="AV63" i="44"/>
  <c r="BD63" i="46"/>
  <c r="BD63" i="44"/>
  <c r="BL63" i="46"/>
  <c r="BL63" i="44"/>
  <c r="J64" i="46"/>
  <c r="J64" i="44"/>
  <c r="BF64" i="46"/>
  <c r="BF64" i="44"/>
  <c r="F65" i="46"/>
  <c r="F65" i="44"/>
  <c r="N65" i="46"/>
  <c r="N65" i="44"/>
  <c r="V65" i="46"/>
  <c r="V65" i="44"/>
  <c r="AD65" i="46"/>
  <c r="AD65" i="44"/>
  <c r="AL65" i="46"/>
  <c r="AL65" i="44"/>
  <c r="BB65" i="46"/>
  <c r="BB65" i="44"/>
  <c r="X66" i="46"/>
  <c r="X66" i="44"/>
  <c r="AF66" i="46"/>
  <c r="AF66" i="44"/>
  <c r="AN66" i="46"/>
  <c r="AN66" i="44"/>
  <c r="T67" i="46"/>
  <c r="T67" i="44"/>
  <c r="X68" i="46"/>
  <c r="X68" i="44"/>
  <c r="AF68" i="46"/>
  <c r="AF68" i="44"/>
  <c r="L69" i="46"/>
  <c r="L69" i="44"/>
  <c r="AR69" i="46"/>
  <c r="AR69" i="44"/>
  <c r="AI71" i="46"/>
  <c r="AI71" i="44"/>
  <c r="AG72" i="46"/>
  <c r="AG72" i="44"/>
  <c r="AQ73" i="46"/>
  <c r="AQ73" i="44"/>
  <c r="W74" i="46"/>
  <c r="W74" i="44"/>
  <c r="BK74" i="46"/>
  <c r="BK74" i="44"/>
  <c r="J75" i="46"/>
  <c r="J75" i="44"/>
  <c r="AP75" i="46"/>
  <c r="AP75" i="44"/>
  <c r="U76" i="46"/>
  <c r="U76" i="44"/>
  <c r="BI76" i="46"/>
  <c r="BI76" i="44"/>
  <c r="I77" i="46"/>
  <c r="I77" i="44"/>
  <c r="AG77" i="46"/>
  <c r="AG77" i="44"/>
  <c r="AW77" i="46"/>
  <c r="AW77" i="44"/>
  <c r="BE77" i="46"/>
  <c r="BE77" i="44"/>
  <c r="E78" i="46"/>
  <c r="E78" i="44"/>
  <c r="M78" i="46"/>
  <c r="M78" i="44"/>
  <c r="U78" i="46"/>
  <c r="U78" i="44"/>
  <c r="AK78" i="46"/>
  <c r="AK78" i="44"/>
  <c r="AS78" i="46"/>
  <c r="AS78" i="44"/>
  <c r="BA78" i="46"/>
  <c r="BA78" i="44"/>
  <c r="BI78" i="46"/>
  <c r="BI78" i="44"/>
  <c r="BD79" i="46"/>
  <c r="BD79" i="44"/>
  <c r="AJ80" i="46"/>
  <c r="AJ80" i="44"/>
  <c r="AR80" i="46"/>
  <c r="AR80" i="44"/>
  <c r="BH80" i="46"/>
  <c r="BH80" i="44"/>
  <c r="H81" i="46"/>
  <c r="H81" i="44"/>
  <c r="AN81" i="46"/>
  <c r="AN81" i="44"/>
  <c r="D82" i="46"/>
  <c r="D82" i="44"/>
  <c r="AJ82" i="46"/>
  <c r="AJ82" i="44"/>
  <c r="AZ82" i="46"/>
  <c r="AZ82" i="44"/>
  <c r="BP82" i="46"/>
  <c r="BP82" i="44"/>
  <c r="G83" i="46"/>
  <c r="G83" i="44"/>
  <c r="O83" i="46"/>
  <c r="O83" i="44"/>
  <c r="W83" i="46"/>
  <c r="W83" i="44"/>
  <c r="BC83" i="46"/>
  <c r="BC83" i="44"/>
  <c r="AY84" i="46"/>
  <c r="AY84" i="44"/>
  <c r="BO84" i="46"/>
  <c r="BO84" i="44"/>
  <c r="E85" i="46"/>
  <c r="E85" i="44"/>
  <c r="M85" i="46"/>
  <c r="M85" i="44"/>
  <c r="U85" i="46"/>
  <c r="U85" i="44"/>
  <c r="AK85" i="46"/>
  <c r="AK85" i="44"/>
  <c r="AS85" i="46"/>
  <c r="AS85" i="44"/>
  <c r="BA85" i="46"/>
  <c r="BA85" i="44"/>
  <c r="BI85" i="46"/>
  <c r="BI85" i="44"/>
  <c r="I86" i="46"/>
  <c r="I86" i="44"/>
  <c r="AG86" i="46"/>
  <c r="AG86" i="44"/>
  <c r="L87" i="46"/>
  <c r="L87" i="44"/>
  <c r="AB87" i="46"/>
  <c r="AB87" i="44"/>
  <c r="AJ87" i="46"/>
  <c r="AJ87" i="44"/>
  <c r="AZ87" i="46"/>
  <c r="AZ87" i="44"/>
  <c r="G88" i="46"/>
  <c r="G88" i="44"/>
  <c r="O88" i="46"/>
  <c r="O88" i="44"/>
  <c r="AE88" i="46"/>
  <c r="AE88" i="44"/>
  <c r="AM88" i="46"/>
  <c r="AM88" i="44"/>
  <c r="AG89" i="46"/>
  <c r="AG89" i="44"/>
  <c r="AO89" i="46"/>
  <c r="AO89" i="44"/>
  <c r="BE89" i="46"/>
  <c r="BE89" i="44"/>
  <c r="E90" i="46"/>
  <c r="E90" i="44"/>
  <c r="U90" i="46"/>
  <c r="U90" i="44"/>
  <c r="BA90" i="46"/>
  <c r="BA90" i="44"/>
  <c r="BI90" i="46"/>
  <c r="BI90" i="44"/>
  <c r="BQ90" i="46"/>
  <c r="BQ90" i="44"/>
  <c r="H91" i="46"/>
  <c r="H91" i="44"/>
  <c r="AF91" i="46"/>
  <c r="AF91" i="44"/>
  <c r="AV91" i="46"/>
  <c r="AV91" i="44"/>
  <c r="BL91" i="46"/>
  <c r="BL91" i="44"/>
  <c r="AA92" i="46"/>
  <c r="AA92" i="44"/>
  <c r="AQ92" i="46"/>
  <c r="AQ92" i="44"/>
  <c r="AY92" i="46"/>
  <c r="AY92" i="44"/>
  <c r="O93" i="46"/>
  <c r="O93" i="44"/>
  <c r="W93" i="46"/>
  <c r="W93" i="44"/>
  <c r="AE93" i="46"/>
  <c r="AE93" i="44"/>
  <c r="AM93" i="46"/>
  <c r="AM93" i="44"/>
  <c r="AU93" i="46"/>
  <c r="AU93" i="44"/>
  <c r="BK93" i="46"/>
  <c r="BK93" i="44"/>
  <c r="K94" i="46"/>
  <c r="K94" i="44"/>
  <c r="AA94" i="46"/>
  <c r="AA94" i="44"/>
  <c r="AI94" i="46"/>
  <c r="AI94" i="44"/>
  <c r="AQ94" i="46"/>
  <c r="AQ94" i="44"/>
  <c r="AY94" i="46"/>
  <c r="AY94" i="44"/>
  <c r="BG94" i="46"/>
  <c r="BG94" i="44"/>
  <c r="BO94" i="46"/>
  <c r="BO94" i="44"/>
  <c r="G95" i="46"/>
  <c r="G95" i="44"/>
  <c r="O95" i="46"/>
  <c r="O95" i="44"/>
  <c r="AM95" i="46"/>
  <c r="AM95" i="44"/>
  <c r="AU95" i="46"/>
  <c r="AU95" i="44"/>
  <c r="BC95" i="46"/>
  <c r="BC95" i="44"/>
  <c r="R96" i="46"/>
  <c r="R96" i="44"/>
  <c r="AP96" i="46"/>
  <c r="AP96" i="44"/>
  <c r="AX96" i="46"/>
  <c r="AX96" i="44"/>
  <c r="BF96" i="46"/>
  <c r="BF96" i="44"/>
  <c r="BN96" i="46"/>
  <c r="BN96" i="44"/>
  <c r="F97" i="46"/>
  <c r="F97" i="44"/>
  <c r="AT97" i="46"/>
  <c r="AT97" i="44"/>
  <c r="BB97" i="46"/>
  <c r="BB97" i="44"/>
  <c r="A96" i="27"/>
  <c r="C98" i="46"/>
  <c r="C98" i="44" s="1"/>
  <c r="R98" i="46"/>
  <c r="R98" i="44"/>
  <c r="Z98" i="46"/>
  <c r="Z98" i="44"/>
  <c r="AP98" i="46"/>
  <c r="AP98" i="44"/>
  <c r="AX98" i="46"/>
  <c r="AX98" i="44"/>
  <c r="BF98" i="46"/>
  <c r="BF98" i="44"/>
  <c r="BN98" i="46"/>
  <c r="BN98" i="44"/>
  <c r="M99" i="46"/>
  <c r="M99" i="44"/>
  <c r="U99" i="46"/>
  <c r="U99" i="44"/>
  <c r="AC99" i="46"/>
  <c r="AC99" i="44"/>
  <c r="AS99" i="46"/>
  <c r="AS99" i="44"/>
  <c r="BA99" i="46"/>
  <c r="BA99" i="44"/>
  <c r="BQ99" i="46"/>
  <c r="BQ99" i="44"/>
  <c r="H100" i="46"/>
  <c r="H100" i="44"/>
  <c r="P100" i="46"/>
  <c r="P100" i="44"/>
  <c r="AF100" i="46"/>
  <c r="AF100" i="44"/>
  <c r="AN100" i="46"/>
  <c r="AN100" i="44"/>
  <c r="AW9" i="46"/>
  <c r="AW9" i="44"/>
  <c r="AF11" i="46"/>
  <c r="AF11" i="44"/>
  <c r="AC12" i="46"/>
  <c r="AC12" i="44"/>
  <c r="BQ12" i="46"/>
  <c r="BQ12" i="44"/>
  <c r="BN13" i="46"/>
  <c r="BN13" i="44"/>
  <c r="X15" i="46"/>
  <c r="X15" i="44"/>
  <c r="AR16" i="46"/>
  <c r="AR16" i="44"/>
  <c r="AU17" i="46"/>
  <c r="AU17" i="44"/>
  <c r="S18" i="46"/>
  <c r="S18" i="44"/>
  <c r="Z20" i="46"/>
  <c r="Z20" i="44"/>
  <c r="BN20" i="46"/>
  <c r="BN20" i="44"/>
  <c r="BI21" i="46"/>
  <c r="BI21" i="44"/>
  <c r="Q24" i="46"/>
  <c r="Q24" i="44"/>
  <c r="AF26" i="46"/>
  <c r="AF26" i="44"/>
  <c r="BD26" i="46"/>
  <c r="BD26" i="44"/>
  <c r="T27" i="46"/>
  <c r="T27" i="44"/>
  <c r="S29" i="46"/>
  <c r="S29" i="44"/>
  <c r="K31" i="46"/>
  <c r="K31" i="44"/>
  <c r="AQ31" i="46"/>
  <c r="AQ31" i="44"/>
  <c r="O32" i="46"/>
  <c r="O32" i="44"/>
  <c r="BF33" i="46"/>
  <c r="BF33" i="44"/>
  <c r="Z35" i="46"/>
  <c r="Z35" i="44"/>
  <c r="AP35" i="46"/>
  <c r="AP35" i="44"/>
  <c r="AD36" i="46"/>
  <c r="AD36" i="44"/>
  <c r="I37" i="46"/>
  <c r="I37" i="44"/>
  <c r="AG37" i="46"/>
  <c r="AG37" i="44"/>
  <c r="BE37" i="46"/>
  <c r="BE37" i="44"/>
  <c r="M38" i="46"/>
  <c r="M38" i="44"/>
  <c r="BI38" i="46"/>
  <c r="BI38" i="44"/>
  <c r="D42" i="46"/>
  <c r="D42" i="44"/>
  <c r="AG46" i="46"/>
  <c r="AG46" i="44"/>
  <c r="BA47" i="46"/>
  <c r="BA47" i="44"/>
  <c r="AN48" i="46"/>
  <c r="AN48" i="44"/>
  <c r="L49" i="46"/>
  <c r="L49" i="44"/>
  <c r="T49" i="46"/>
  <c r="T49" i="44"/>
  <c r="AB49" i="46"/>
  <c r="AB49" i="44"/>
  <c r="AJ49" i="46"/>
  <c r="AJ49" i="44"/>
  <c r="AR49" i="46"/>
  <c r="AR49" i="44"/>
  <c r="BH49" i="46"/>
  <c r="BH49" i="44"/>
  <c r="X50" i="46"/>
  <c r="X50" i="44"/>
  <c r="AE52" i="46"/>
  <c r="AE52" i="44"/>
  <c r="BC52" i="46"/>
  <c r="BC52" i="44"/>
  <c r="BO53" i="46"/>
  <c r="BO53" i="44"/>
  <c r="O54" i="46"/>
  <c r="O54" i="44"/>
  <c r="BK54" i="46"/>
  <c r="BK54" i="44"/>
  <c r="R55" i="46"/>
  <c r="R55" i="44"/>
  <c r="AT56" i="46"/>
  <c r="AT56" i="44"/>
  <c r="A57" i="27"/>
  <c r="C59" i="46"/>
  <c r="C59" i="44" s="1"/>
  <c r="J59" i="46"/>
  <c r="J59" i="44"/>
  <c r="BB60" i="46"/>
  <c r="BB60" i="44"/>
  <c r="A59" i="27"/>
  <c r="C61" i="46"/>
  <c r="C61" i="44" s="1"/>
  <c r="E62" i="46"/>
  <c r="E62" i="44"/>
  <c r="M62" i="46"/>
  <c r="M62" i="44"/>
  <c r="BI62" i="46"/>
  <c r="BI62" i="44"/>
  <c r="BQ62" i="46"/>
  <c r="BQ62" i="44"/>
  <c r="AF63" i="46"/>
  <c r="AF63" i="44"/>
  <c r="AH64" i="46"/>
  <c r="AH64" i="44"/>
  <c r="BJ65" i="46"/>
  <c r="BJ65" i="44"/>
  <c r="H66" i="46"/>
  <c r="H66" i="44"/>
  <c r="BD66" i="46"/>
  <c r="BD66" i="44"/>
  <c r="BL66" i="46"/>
  <c r="BL66" i="44"/>
  <c r="D67" i="46"/>
  <c r="D67" i="44"/>
  <c r="AZ67" i="46"/>
  <c r="AZ67" i="44"/>
  <c r="BH67" i="46"/>
  <c r="BH67" i="44"/>
  <c r="BP67" i="46"/>
  <c r="BP67" i="44"/>
  <c r="P68" i="46"/>
  <c r="P68" i="44"/>
  <c r="AN68" i="46"/>
  <c r="AN68" i="44"/>
  <c r="AV68" i="46"/>
  <c r="AV68" i="44"/>
  <c r="BD68" i="46"/>
  <c r="BD68" i="44"/>
  <c r="BL68" i="46"/>
  <c r="BL68" i="44"/>
  <c r="AB69" i="46"/>
  <c r="AB69" i="44"/>
  <c r="G70" i="46"/>
  <c r="G70" i="44"/>
  <c r="O70" i="46"/>
  <c r="O70" i="44"/>
  <c r="BC70" i="46"/>
  <c r="BC70" i="44"/>
  <c r="S71" i="46"/>
  <c r="S71" i="44"/>
  <c r="AY71" i="46"/>
  <c r="AY71" i="44"/>
  <c r="BO71" i="46"/>
  <c r="BO71" i="44"/>
  <c r="Q72" i="46"/>
  <c r="Q72" i="44"/>
  <c r="AW72" i="46"/>
  <c r="AW72" i="44"/>
  <c r="BE72" i="46"/>
  <c r="BE72" i="44"/>
  <c r="S73" i="46"/>
  <c r="S73" i="44"/>
  <c r="AI73" i="46"/>
  <c r="AI73" i="44"/>
  <c r="AM74" i="46"/>
  <c r="AM74" i="44"/>
  <c r="R75" i="46"/>
  <c r="R75" i="44"/>
  <c r="Z75" i="46"/>
  <c r="Z75" i="44"/>
  <c r="BF75" i="46"/>
  <c r="BF75" i="44"/>
  <c r="AK76" i="46"/>
  <c r="AK76" i="44"/>
  <c r="BA76" i="46"/>
  <c r="BA76" i="44"/>
  <c r="BQ76" i="46"/>
  <c r="BQ76" i="44"/>
  <c r="AO77" i="46"/>
  <c r="AO77" i="44"/>
  <c r="AE7" i="44"/>
  <c r="R8" i="44"/>
  <c r="AO9" i="44"/>
  <c r="BA10" i="44"/>
  <c r="AK12" i="44"/>
  <c r="J13" i="44"/>
  <c r="BD13" i="44"/>
  <c r="AN14" i="44"/>
  <c r="V15" i="44"/>
  <c r="AV15" i="44"/>
  <c r="AB16" i="44"/>
  <c r="E17" i="44"/>
  <c r="BC17" i="44"/>
  <c r="BO18" i="44"/>
  <c r="H20" i="44"/>
  <c r="AF20" i="44"/>
  <c r="BD20" i="44"/>
  <c r="U21" i="44"/>
  <c r="G22" i="44"/>
  <c r="AG22" i="44"/>
  <c r="AC23" i="44"/>
  <c r="G24" i="44"/>
  <c r="BM24" i="44"/>
  <c r="AJ25" i="44"/>
  <c r="AB27" i="44"/>
  <c r="BL28" i="44"/>
  <c r="W30" i="44"/>
  <c r="BC30" i="44"/>
  <c r="BN33" i="44"/>
  <c r="AT36" i="44"/>
  <c r="BA38" i="44"/>
  <c r="AW39" i="44"/>
  <c r="AC40" i="44"/>
  <c r="BC40" i="44"/>
  <c r="BD41" i="44"/>
  <c r="AD42" i="44"/>
  <c r="E43" i="44"/>
  <c r="I44" i="44"/>
  <c r="AG44" i="44"/>
  <c r="M45" i="44"/>
  <c r="I46" i="44"/>
  <c r="BE46" i="44"/>
  <c r="AV48" i="44"/>
  <c r="D49" i="44"/>
  <c r="AL49" i="44"/>
  <c r="AM52" i="44"/>
  <c r="AA53" i="44"/>
  <c r="W54" i="44"/>
  <c r="BF55" i="44"/>
  <c r="N56" i="44"/>
  <c r="AN56" i="44"/>
  <c r="Z59" i="44"/>
  <c r="BN59" i="44"/>
  <c r="AL60" i="44"/>
  <c r="AI66" i="44"/>
  <c r="AU70" i="44"/>
  <c r="BK70" i="44"/>
  <c r="BC74" i="44"/>
  <c r="AZ80" i="44"/>
  <c r="BP80" i="44"/>
  <c r="BD81" i="44"/>
  <c r="AM83" i="44"/>
  <c r="AI84" i="44"/>
  <c r="T87" i="44"/>
  <c r="BH87" i="44"/>
  <c r="AU88" i="44"/>
  <c r="I89" i="44"/>
  <c r="Y89" i="44"/>
  <c r="AW89" i="44"/>
  <c r="BM89" i="44"/>
  <c r="AS90" i="44"/>
  <c r="AN91" i="44"/>
  <c r="K92" i="44"/>
  <c r="BL100" i="44"/>
  <c r="AB101" i="44"/>
  <c r="AV102" i="44"/>
  <c r="AQ103" i="44"/>
  <c r="AG105" i="44"/>
  <c r="BE105" i="44"/>
  <c r="E106" i="44"/>
  <c r="BG16" i="44"/>
  <c r="BO103" i="44"/>
  <c r="N104" i="44"/>
  <c r="BM107" i="44"/>
  <c r="BD109" i="44"/>
  <c r="BP110" i="44"/>
  <c r="O113" i="44"/>
  <c r="AS32" i="46"/>
  <c r="AS32" i="44"/>
  <c r="BH34" i="46"/>
  <c r="BH34" i="44"/>
  <c r="W39" i="46"/>
  <c r="W39" i="44"/>
  <c r="AL41" i="46"/>
  <c r="AL41" i="44"/>
  <c r="A40" i="27"/>
  <c r="C42" i="46"/>
  <c r="C42" i="44" s="1"/>
  <c r="Z42" i="46"/>
  <c r="Z42" i="44"/>
  <c r="BN42" i="46"/>
  <c r="BN42" i="44"/>
  <c r="AA45" i="46"/>
  <c r="AA45" i="44"/>
  <c r="AX18" i="46"/>
  <c r="AX18" i="44"/>
  <c r="AR101" i="46"/>
  <c r="AR101" i="44"/>
  <c r="BP101" i="46"/>
  <c r="BP101" i="44"/>
  <c r="H102" i="46"/>
  <c r="H102" i="44"/>
  <c r="P102" i="46"/>
  <c r="P102" i="44"/>
  <c r="BD102" i="46"/>
  <c r="BD102" i="44"/>
  <c r="S103" i="46"/>
  <c r="S103" i="44"/>
  <c r="AA103" i="46"/>
  <c r="AA103" i="44"/>
  <c r="AY103" i="46"/>
  <c r="AY103" i="44"/>
  <c r="V104" i="46"/>
  <c r="V104" i="44"/>
  <c r="AD104" i="46"/>
  <c r="AD104" i="44"/>
  <c r="AL104" i="46"/>
  <c r="AL104" i="44"/>
  <c r="Q105" i="46"/>
  <c r="Q105" i="44"/>
  <c r="Y105" i="46"/>
  <c r="Y105" i="44"/>
  <c r="AO105" i="46"/>
  <c r="AO105" i="44"/>
  <c r="BM105" i="46"/>
  <c r="BM105" i="44"/>
  <c r="AC106" i="46"/>
  <c r="AC106" i="44"/>
  <c r="BA106" i="46"/>
  <c r="BA106" i="44"/>
  <c r="I107" i="46"/>
  <c r="I107" i="44"/>
  <c r="Y107" i="46"/>
  <c r="Y107" i="44"/>
  <c r="BE107" i="46"/>
  <c r="BE107" i="44"/>
  <c r="D108" i="46"/>
  <c r="D108" i="44"/>
  <c r="L108" i="46"/>
  <c r="L108" i="44"/>
  <c r="AB108" i="46"/>
  <c r="AB108" i="44"/>
  <c r="BH108" i="46"/>
  <c r="BH108" i="44"/>
  <c r="BP108" i="46"/>
  <c r="BP108" i="44"/>
  <c r="H109" i="46"/>
  <c r="H109" i="44"/>
  <c r="P109" i="46"/>
  <c r="P109" i="44"/>
  <c r="AF109" i="46"/>
  <c r="AF109" i="44"/>
  <c r="BL109" i="46"/>
  <c r="BL109" i="44"/>
  <c r="AR110" i="46"/>
  <c r="AR110" i="44"/>
  <c r="AZ110" i="46"/>
  <c r="AZ110" i="44"/>
  <c r="O111" i="46"/>
  <c r="O111" i="44"/>
  <c r="AE111" i="46"/>
  <c r="AE111" i="44"/>
  <c r="AU111" i="46"/>
  <c r="AU111" i="44"/>
  <c r="BC111" i="46"/>
  <c r="BC111" i="44"/>
  <c r="S112" i="46"/>
  <c r="S112" i="44"/>
  <c r="AI112" i="46"/>
  <c r="AI112" i="44"/>
  <c r="BG112" i="46"/>
  <c r="BG112" i="44"/>
  <c r="G113" i="46"/>
  <c r="G113" i="44"/>
  <c r="AE113" i="46"/>
  <c r="AE113" i="44"/>
  <c r="BC113" i="46"/>
  <c r="BC113" i="44"/>
  <c r="BK113" i="46"/>
  <c r="BK113" i="44"/>
  <c r="S114" i="46"/>
  <c r="S114" i="44"/>
  <c r="AI114" i="46"/>
  <c r="AI114" i="44"/>
  <c r="AY114" i="46"/>
  <c r="AY114" i="44"/>
  <c r="BO114" i="46"/>
  <c r="BO114" i="44"/>
  <c r="F115" i="46"/>
  <c r="F115" i="44"/>
  <c r="V115" i="46"/>
  <c r="V115" i="44"/>
  <c r="AD115" i="46"/>
  <c r="AD115" i="44"/>
  <c r="AL115" i="46"/>
  <c r="AL115" i="44"/>
  <c r="AT115" i="46"/>
  <c r="AT115" i="44"/>
  <c r="BJ115" i="46"/>
  <c r="BJ115" i="44"/>
  <c r="J116" i="46"/>
  <c r="J116" i="44"/>
  <c r="R116" i="46"/>
  <c r="R116" i="44"/>
  <c r="AP116" i="46"/>
  <c r="AP116" i="44"/>
  <c r="AX116" i="46"/>
  <c r="AX116" i="44"/>
  <c r="E117" i="46"/>
  <c r="E117" i="44"/>
  <c r="U117" i="46"/>
  <c r="U117" i="44"/>
  <c r="AC117" i="46"/>
  <c r="AC117" i="44"/>
  <c r="AK117" i="46"/>
  <c r="AK117" i="44"/>
  <c r="AS117" i="46"/>
  <c r="AS117" i="44"/>
  <c r="BI117" i="46"/>
  <c r="BI117" i="44"/>
  <c r="Q118" i="46"/>
  <c r="Q118" i="44"/>
  <c r="Y118" i="46"/>
  <c r="Y118" i="44"/>
  <c r="AO118" i="46"/>
  <c r="AO118" i="44"/>
  <c r="AW118" i="46"/>
  <c r="AW118" i="44"/>
  <c r="BM118" i="46"/>
  <c r="BM118" i="44"/>
  <c r="L119" i="46"/>
  <c r="L119" i="44"/>
  <c r="T119" i="46"/>
  <c r="T119" i="44"/>
  <c r="AB119" i="46"/>
  <c r="AB119" i="44"/>
  <c r="AR119" i="46"/>
  <c r="AR119" i="44"/>
  <c r="AZ119" i="46"/>
  <c r="AZ119" i="44"/>
  <c r="BP119" i="46"/>
  <c r="BP119" i="44"/>
  <c r="N120" i="46"/>
  <c r="N120" i="44"/>
  <c r="AL120" i="46"/>
  <c r="AL120" i="44"/>
  <c r="BJ120" i="46"/>
  <c r="BJ120" i="44"/>
  <c r="J121" i="46"/>
  <c r="J121" i="44"/>
  <c r="R121" i="46"/>
  <c r="R121" i="44"/>
  <c r="AH121" i="46"/>
  <c r="AH121" i="44"/>
  <c r="AX121" i="46"/>
  <c r="AX121" i="44"/>
  <c r="BN121" i="46"/>
  <c r="BN121" i="44"/>
  <c r="AZ101" i="44"/>
  <c r="X102" i="44"/>
  <c r="F104" i="44"/>
  <c r="Q107" i="44"/>
  <c r="G26" i="44"/>
  <c r="BC46" i="44"/>
  <c r="BF49" i="44"/>
  <c r="F50" i="44"/>
  <c r="S126" i="44"/>
  <c r="AQ126" i="44"/>
  <c r="O127" i="44"/>
  <c r="AU127" i="44"/>
  <c r="AG132" i="44"/>
  <c r="AV134" i="44"/>
  <c r="BA136" i="44"/>
  <c r="Q140" i="44"/>
  <c r="M141" i="44"/>
  <c r="AK141" i="44"/>
  <c r="BQ141" i="44"/>
  <c r="AU144" i="44"/>
  <c r="G125" i="44"/>
  <c r="AM125" i="44"/>
  <c r="AI126" i="44"/>
  <c r="BG126" i="44"/>
  <c r="AM127" i="44"/>
  <c r="E128" i="44"/>
  <c r="BQ128" i="44"/>
  <c r="Q131" i="44"/>
  <c r="BE131" i="44"/>
  <c r="Y132" i="44"/>
  <c r="AR133" i="44"/>
  <c r="X134" i="44"/>
  <c r="BL134" i="44"/>
  <c r="E136" i="44"/>
  <c r="AD122" i="46"/>
  <c r="AD122" i="44"/>
  <c r="BB122" i="46"/>
  <c r="BB122" i="44"/>
  <c r="G123" i="46"/>
  <c r="G123" i="44"/>
  <c r="AE123" i="46"/>
  <c r="AE123" i="44"/>
  <c r="AU123" i="46"/>
  <c r="AU123" i="44"/>
  <c r="K124" i="46"/>
  <c r="K124" i="44"/>
  <c r="AA124" i="46"/>
  <c r="AA124" i="44"/>
  <c r="AI124" i="46"/>
  <c r="AI124" i="44"/>
  <c r="AQ124" i="46"/>
  <c r="AQ124" i="44"/>
  <c r="BG124" i="46"/>
  <c r="BG124" i="44"/>
  <c r="BO124" i="46"/>
  <c r="BO124" i="44"/>
  <c r="AU125" i="46"/>
  <c r="AU125" i="44"/>
  <c r="AA126" i="46"/>
  <c r="AA126" i="44"/>
  <c r="AY126" i="46"/>
  <c r="AY126" i="44"/>
  <c r="BK127" i="46"/>
  <c r="BK127" i="44"/>
  <c r="M128" i="46"/>
  <c r="M128" i="44"/>
  <c r="U128" i="46"/>
  <c r="U128" i="44"/>
  <c r="AK128" i="46"/>
  <c r="AK128" i="44"/>
  <c r="AS128" i="46"/>
  <c r="AS128" i="44"/>
  <c r="BI128" i="46"/>
  <c r="BI128" i="44"/>
  <c r="I129" i="46"/>
  <c r="I129" i="44"/>
  <c r="Q129" i="46"/>
  <c r="Q129" i="44"/>
  <c r="AO129" i="46"/>
  <c r="AO129" i="44"/>
  <c r="E130" i="46"/>
  <c r="E130" i="44"/>
  <c r="BA130" i="46"/>
  <c r="BA130" i="44"/>
  <c r="BI130" i="46"/>
  <c r="BI130" i="44"/>
  <c r="Y131" i="46"/>
  <c r="Y131" i="44"/>
  <c r="AO131" i="46"/>
  <c r="AO131" i="44"/>
  <c r="BM131" i="46"/>
  <c r="BM131" i="44"/>
  <c r="AW132" i="46"/>
  <c r="AW132" i="44"/>
  <c r="BE132" i="46"/>
  <c r="BE132" i="44"/>
  <c r="L133" i="46"/>
  <c r="L133" i="44"/>
  <c r="T133" i="46"/>
  <c r="T133" i="44"/>
  <c r="AJ133" i="46"/>
  <c r="AJ133" i="44"/>
  <c r="BP133" i="46"/>
  <c r="BP133" i="44"/>
  <c r="Y135" i="46"/>
  <c r="Y135" i="44"/>
  <c r="BE135" i="46"/>
  <c r="BE135" i="44"/>
  <c r="AC136" i="46"/>
  <c r="AC136" i="44"/>
  <c r="AS136" i="46"/>
  <c r="AS136" i="44"/>
  <c r="BQ136" i="46"/>
  <c r="BQ136" i="44"/>
  <c r="I137" i="46"/>
  <c r="I137" i="44"/>
  <c r="BE137" i="46"/>
  <c r="BE137" i="44"/>
  <c r="AH138" i="46"/>
  <c r="AH138" i="44"/>
  <c r="BQ139" i="46"/>
  <c r="BQ139" i="44"/>
  <c r="Y140" i="46"/>
  <c r="Y140" i="44"/>
  <c r="AW140" i="46"/>
  <c r="AW140" i="44"/>
  <c r="AC141" i="46"/>
  <c r="AC141" i="44"/>
  <c r="AG142" i="46"/>
  <c r="AG142" i="44"/>
  <c r="BM142" i="46"/>
  <c r="BM142" i="44"/>
  <c r="L143" i="46"/>
  <c r="L143" i="44"/>
  <c r="AR143" i="46"/>
  <c r="AR143" i="44"/>
  <c r="BP143" i="46"/>
  <c r="BP143" i="44"/>
  <c r="W144" i="46"/>
  <c r="W144" i="44"/>
  <c r="BK144" i="46"/>
  <c r="BK144" i="44"/>
  <c r="BG145" i="46"/>
  <c r="BG145" i="44"/>
  <c r="G146" i="46"/>
  <c r="G146" i="44"/>
  <c r="AE146" i="46"/>
  <c r="AE146" i="44"/>
  <c r="AM146" i="46"/>
  <c r="AM146" i="44"/>
  <c r="L148" i="46"/>
  <c r="L148" i="44"/>
  <c r="BH148" i="46"/>
  <c r="BH148" i="44"/>
  <c r="BP148" i="46"/>
  <c r="BP148" i="44"/>
  <c r="K150" i="46"/>
  <c r="K150" i="44"/>
  <c r="AY150" i="46"/>
  <c r="AY150" i="44"/>
  <c r="F151" i="46"/>
  <c r="F151" i="44"/>
  <c r="N151" i="46"/>
  <c r="N151" i="44"/>
  <c r="V151" i="46"/>
  <c r="V151" i="44"/>
  <c r="AD151" i="46"/>
  <c r="AD151" i="44"/>
  <c r="AL151" i="46"/>
  <c r="AL151" i="44"/>
  <c r="AT151" i="46"/>
  <c r="AT151" i="44"/>
  <c r="BB151" i="46"/>
  <c r="BB151" i="44"/>
  <c r="BJ151" i="46"/>
  <c r="BJ151" i="44"/>
  <c r="AX152" i="46"/>
  <c r="AX152" i="44"/>
  <c r="BF152" i="46"/>
  <c r="BF152" i="44"/>
  <c r="AT153" i="46"/>
  <c r="AT153" i="44"/>
  <c r="J154" i="46"/>
  <c r="J154" i="44"/>
  <c r="R154" i="46"/>
  <c r="R154" i="44"/>
  <c r="Z154" i="46"/>
  <c r="Z154" i="44"/>
  <c r="AH154" i="46"/>
  <c r="AH154" i="44"/>
  <c r="AP154" i="46"/>
  <c r="AP154" i="44"/>
  <c r="AX154" i="46"/>
  <c r="AX154" i="44"/>
  <c r="BF154" i="46"/>
  <c r="BF154" i="44"/>
  <c r="BN154" i="46"/>
  <c r="BN154" i="44"/>
  <c r="O123" i="44"/>
  <c r="AM123" i="44"/>
  <c r="AQ155" i="44"/>
  <c r="G156" i="44"/>
  <c r="BK156" i="44"/>
  <c r="AH157" i="44"/>
  <c r="N158" i="44"/>
  <c r="Z159" i="44"/>
  <c r="BF159" i="44"/>
  <c r="BH165" i="44"/>
  <c r="O166" i="44"/>
  <c r="K167" i="44"/>
  <c r="S167" i="44"/>
  <c r="AA167" i="44"/>
  <c r="AI167" i="44"/>
  <c r="AQ167" i="44"/>
  <c r="AY167" i="44"/>
  <c r="BG167" i="44"/>
  <c r="BO167" i="44"/>
  <c r="W156" i="46"/>
  <c r="W156" i="44"/>
  <c r="BF157" i="46"/>
  <c r="BF157" i="44"/>
  <c r="AT158" i="46"/>
  <c r="AT158" i="44"/>
  <c r="AX159" i="46"/>
  <c r="AX159" i="44"/>
  <c r="D160" i="46"/>
  <c r="D160" i="44"/>
  <c r="L160" i="46"/>
  <c r="L160" i="44"/>
  <c r="T160" i="46"/>
  <c r="T160" i="44"/>
  <c r="AB160" i="46"/>
  <c r="AB160" i="44"/>
  <c r="AJ160" i="46"/>
  <c r="AJ160" i="44"/>
  <c r="AR160" i="46"/>
  <c r="AR160" i="44"/>
  <c r="AZ160" i="46"/>
  <c r="AZ160" i="44"/>
  <c r="BH160" i="46"/>
  <c r="BH160" i="44"/>
  <c r="BP160" i="46"/>
  <c r="BP160" i="44"/>
  <c r="AN161" i="46"/>
  <c r="AN161" i="44"/>
  <c r="AS163" i="46"/>
  <c r="AS163" i="44"/>
  <c r="AO164" i="46"/>
  <c r="AO164" i="44"/>
  <c r="BP165" i="46"/>
  <c r="BP165" i="44"/>
  <c r="BK166" i="46"/>
  <c r="BK166" i="44"/>
  <c r="Q169" i="46"/>
  <c r="Q169" i="44"/>
  <c r="BE169" i="46"/>
  <c r="BE169" i="44"/>
  <c r="L170" i="46"/>
  <c r="L170" i="44"/>
  <c r="BH170" i="46"/>
  <c r="BH170" i="44"/>
  <c r="X171" i="46"/>
  <c r="X171" i="44"/>
  <c r="BD171" i="46"/>
  <c r="BD171" i="44"/>
  <c r="T172" i="46"/>
  <c r="T172" i="44"/>
  <c r="O173" i="46"/>
  <c r="O173" i="44"/>
  <c r="AA174" i="46"/>
  <c r="AA174" i="44"/>
  <c r="BG174" i="46"/>
  <c r="BG174" i="44"/>
  <c r="V175" i="46"/>
  <c r="V175" i="44"/>
  <c r="BJ175" i="46"/>
  <c r="BJ175" i="44"/>
  <c r="AH176" i="46"/>
  <c r="AH176" i="44"/>
  <c r="BP177" i="44"/>
  <c r="AF178" i="44"/>
  <c r="AH179" i="44"/>
  <c r="AO181" i="44"/>
  <c r="O183" i="44"/>
  <c r="BC183" i="44"/>
  <c r="S184" i="44"/>
  <c r="A29" i="44"/>
  <c r="A90" i="44"/>
  <c r="C26" i="46"/>
  <c r="C26" i="44" s="1"/>
  <c r="C40" i="46"/>
  <c r="C40" i="44" s="1"/>
  <c r="N7" i="44"/>
  <c r="AL7" i="44"/>
  <c r="BJ7" i="44"/>
  <c r="S8" i="44"/>
  <c r="AQ8" i="44"/>
  <c r="BD9" i="44"/>
  <c r="AA10" i="44"/>
  <c r="W11" i="44"/>
  <c r="BF12" i="44"/>
  <c r="BE13" i="44"/>
  <c r="U14" i="44"/>
  <c r="AS14" i="44"/>
  <c r="F15" i="44"/>
  <c r="W15" i="44"/>
  <c r="BJ15" i="44"/>
  <c r="BO16" i="44"/>
  <c r="BA17" i="44"/>
  <c r="Q18" i="44"/>
  <c r="AP18" i="44"/>
  <c r="M19" i="44"/>
  <c r="AF19" i="44"/>
  <c r="BH19" i="44"/>
  <c r="AW20" i="44"/>
  <c r="AH21" i="44"/>
  <c r="AY21" i="44"/>
  <c r="BJ22" i="44"/>
  <c r="S23" i="44"/>
  <c r="AY23" i="44"/>
  <c r="AD24" i="44"/>
  <c r="AX26" i="44"/>
  <c r="AK28" i="44"/>
  <c r="BL29" i="44"/>
  <c r="AK30" i="44"/>
  <c r="BI30" i="44"/>
  <c r="M31" i="44"/>
  <c r="BM31" i="44"/>
  <c r="AR32" i="44"/>
  <c r="AF33" i="44"/>
  <c r="P35" i="44"/>
  <c r="AJ36" i="44"/>
  <c r="AE37" i="44"/>
  <c r="AU37" i="44"/>
  <c r="BO38" i="44"/>
  <c r="O39" i="44"/>
  <c r="K40" i="44"/>
  <c r="BA41" i="44"/>
  <c r="BN43" i="44"/>
  <c r="U48" i="44"/>
  <c r="BQ48" i="44"/>
  <c r="AB52" i="44"/>
  <c r="BG56" i="44"/>
  <c r="AM57" i="44"/>
  <c r="BC59" i="44"/>
  <c r="O64" i="44"/>
  <c r="AG67" i="44"/>
  <c r="Y69" i="44"/>
  <c r="T70" i="44"/>
  <c r="AD72" i="44"/>
  <c r="P73" i="44"/>
  <c r="AN73" i="44"/>
  <c r="AR74" i="44"/>
  <c r="BJ77" i="44"/>
  <c r="J78" i="44"/>
  <c r="AP78" i="44"/>
  <c r="BF78" i="44"/>
  <c r="U79" i="44"/>
  <c r="AG80" i="44"/>
  <c r="AB83" i="44"/>
  <c r="AV84" i="44"/>
  <c r="V86" i="44"/>
  <c r="AL89" i="44"/>
  <c r="BA91" i="44"/>
  <c r="AZ93" i="44"/>
  <c r="AB95" i="44"/>
  <c r="AO101" i="44"/>
  <c r="AN103" i="44"/>
  <c r="AO108" i="44"/>
  <c r="BP111" i="44"/>
  <c r="AF112" i="44"/>
  <c r="AH43" i="46"/>
  <c r="AH43" i="44"/>
  <c r="AH47" i="46"/>
  <c r="AH47" i="44"/>
  <c r="AX47" i="46"/>
  <c r="AX47" i="44"/>
  <c r="G55" i="46"/>
  <c r="G55" i="44"/>
  <c r="AU59" i="46"/>
  <c r="AU59" i="44"/>
  <c r="AX62" i="46"/>
  <c r="AX62" i="44"/>
  <c r="AW67" i="46"/>
  <c r="AW67" i="44"/>
  <c r="M68" i="46"/>
  <c r="M68" i="44"/>
  <c r="BQ68" i="46"/>
  <c r="BQ68" i="44"/>
  <c r="AN71" i="46"/>
  <c r="AN71" i="44"/>
  <c r="X73" i="46"/>
  <c r="X73" i="44"/>
  <c r="W75" i="46"/>
  <c r="W75" i="44"/>
  <c r="BK75" i="46"/>
  <c r="BK75" i="44"/>
  <c r="F77" i="46"/>
  <c r="F77" i="44"/>
  <c r="V77" i="46"/>
  <c r="V77" i="44"/>
  <c r="R78" i="46"/>
  <c r="R78" i="44"/>
  <c r="BN78" i="46"/>
  <c r="BN78" i="44"/>
  <c r="AC79" i="46"/>
  <c r="AC79" i="44"/>
  <c r="AS79" i="46"/>
  <c r="AS79" i="44"/>
  <c r="I80" i="46"/>
  <c r="I80" i="44"/>
  <c r="BM80" i="46"/>
  <c r="BM80" i="44"/>
  <c r="E81" i="46"/>
  <c r="E81" i="44"/>
  <c r="U81" i="46"/>
  <c r="U81" i="44"/>
  <c r="AS81" i="46"/>
  <c r="AS81" i="44"/>
  <c r="AG82" i="46"/>
  <c r="AG82" i="44"/>
  <c r="AO82" i="46"/>
  <c r="AO82" i="44"/>
  <c r="T83" i="46"/>
  <c r="T83" i="44"/>
  <c r="BH83" i="46"/>
  <c r="BH83" i="44"/>
  <c r="P84" i="46"/>
  <c r="P84" i="44"/>
  <c r="BL84" i="46"/>
  <c r="BL84" i="44"/>
  <c r="J85" i="46"/>
  <c r="J85" i="44"/>
  <c r="AH85" i="46"/>
  <c r="AH85" i="44"/>
  <c r="BF85" i="46"/>
  <c r="BF85" i="44"/>
  <c r="N86" i="46"/>
  <c r="N86" i="44"/>
  <c r="AT86" i="46"/>
  <c r="AT86" i="44"/>
  <c r="I87" i="46"/>
  <c r="I87" i="44"/>
  <c r="AW87" i="46"/>
  <c r="AW87" i="44"/>
  <c r="D88" i="46"/>
  <c r="D88" i="44"/>
  <c r="T88" i="46"/>
  <c r="T88" i="44"/>
  <c r="N89" i="46"/>
  <c r="N89" i="44"/>
  <c r="AT89" i="46"/>
  <c r="AT89" i="44"/>
  <c r="BB89" i="46"/>
  <c r="BB89" i="44"/>
  <c r="Z90" i="46"/>
  <c r="Z90" i="44"/>
  <c r="AH90" i="46"/>
  <c r="AH90" i="44"/>
  <c r="AP90" i="46"/>
  <c r="AP90" i="44"/>
  <c r="E91" i="46"/>
  <c r="E91" i="44"/>
  <c r="AC91" i="46"/>
  <c r="AC91" i="44"/>
  <c r="H92" i="46"/>
  <c r="H92" i="44"/>
  <c r="AF92" i="46"/>
  <c r="AF92" i="44"/>
  <c r="AV92" i="46"/>
  <c r="AV92" i="44"/>
  <c r="L93" i="46"/>
  <c r="L93" i="44"/>
  <c r="AB93" i="46"/>
  <c r="AB93" i="44"/>
  <c r="P94" i="46"/>
  <c r="P94" i="44"/>
  <c r="X94" i="46"/>
  <c r="X94" i="44"/>
  <c r="L95" i="46"/>
  <c r="L95" i="44"/>
  <c r="O96" i="46"/>
  <c r="O96" i="44"/>
  <c r="AE96" i="46"/>
  <c r="AE96" i="44"/>
  <c r="BC96" i="46"/>
  <c r="BC96" i="44"/>
  <c r="S97" i="46"/>
  <c r="S97" i="44"/>
  <c r="W98" i="46"/>
  <c r="W98" i="44"/>
  <c r="M100" i="46"/>
  <c r="M100" i="44"/>
  <c r="U100" i="46"/>
  <c r="U100" i="44"/>
  <c r="BQ100" i="46"/>
  <c r="BQ100" i="44"/>
  <c r="I101" i="46"/>
  <c r="I101" i="44"/>
  <c r="BE101" i="46"/>
  <c r="BE101" i="44"/>
  <c r="H103" i="46"/>
  <c r="H103" i="44"/>
  <c r="AV103" i="46"/>
  <c r="AV103" i="44"/>
  <c r="AQ104" i="46"/>
  <c r="AQ104" i="44"/>
  <c r="AY104" i="46"/>
  <c r="AY104" i="44"/>
  <c r="AD105" i="46"/>
  <c r="AD105" i="44"/>
  <c r="AT105" i="46"/>
  <c r="AT105" i="44"/>
  <c r="J106" i="46"/>
  <c r="J106" i="44"/>
  <c r="R106" i="46"/>
  <c r="R106" i="44"/>
  <c r="Z106" i="46"/>
  <c r="Z106" i="44"/>
  <c r="AH106" i="46"/>
  <c r="AH106" i="44"/>
  <c r="AP106" i="46"/>
  <c r="AP106" i="44"/>
  <c r="AX106" i="46"/>
  <c r="AX106" i="44"/>
  <c r="BF106" i="46"/>
  <c r="BF106" i="44"/>
  <c r="BN106" i="46"/>
  <c r="BN106" i="44"/>
  <c r="V107" i="46"/>
  <c r="V107" i="44"/>
  <c r="AL107" i="46"/>
  <c r="AL107" i="44"/>
  <c r="BB107" i="46"/>
  <c r="BB107" i="44"/>
  <c r="Q108" i="46"/>
  <c r="Q108" i="44"/>
  <c r="AG108" i="46"/>
  <c r="AG108" i="44"/>
  <c r="AO110" i="46"/>
  <c r="AO110" i="44"/>
  <c r="AV112" i="46"/>
  <c r="AV112" i="44"/>
  <c r="BL112" i="46"/>
  <c r="BL112" i="44"/>
  <c r="AR113" i="46"/>
  <c r="AR113" i="44"/>
  <c r="AN114" i="46"/>
  <c r="AN114" i="44"/>
  <c r="O116" i="46"/>
  <c r="O116" i="44"/>
  <c r="Z117" i="46"/>
  <c r="Z117" i="44"/>
  <c r="I119" i="46"/>
  <c r="I119" i="44"/>
  <c r="Y119" i="46"/>
  <c r="Y119" i="44"/>
  <c r="AG119" i="46"/>
  <c r="AG119" i="44"/>
  <c r="BE119" i="46"/>
  <c r="BE119" i="44"/>
  <c r="AY120" i="46"/>
  <c r="AY120" i="44"/>
  <c r="AU121" i="46"/>
  <c r="AU121" i="44"/>
  <c r="AQ122" i="46"/>
  <c r="AQ122" i="44"/>
  <c r="BG122" i="46"/>
  <c r="BG122" i="44"/>
  <c r="D123" i="46"/>
  <c r="D123" i="44"/>
  <c r="AB123" i="46"/>
  <c r="AB123" i="44"/>
  <c r="AR123" i="46"/>
  <c r="AR123" i="44"/>
  <c r="BH123" i="46"/>
  <c r="BH123" i="44"/>
  <c r="P124" i="46"/>
  <c r="P124" i="44"/>
  <c r="BD124" i="46"/>
  <c r="BD124" i="44"/>
  <c r="L125" i="46"/>
  <c r="L125" i="44"/>
  <c r="AZ125" i="46"/>
  <c r="AZ125" i="44"/>
  <c r="BP125" i="46"/>
  <c r="BP125" i="44"/>
  <c r="P126" i="46"/>
  <c r="P126" i="44"/>
  <c r="X126" i="46"/>
  <c r="X126" i="44"/>
  <c r="AF126" i="46"/>
  <c r="AF126" i="44"/>
  <c r="BL126" i="46"/>
  <c r="BL126" i="44"/>
  <c r="AB127" i="46"/>
  <c r="AB127" i="44"/>
  <c r="AL129" i="46"/>
  <c r="AL129" i="44"/>
  <c r="J130" i="46"/>
  <c r="J130" i="44"/>
  <c r="R130" i="46"/>
  <c r="R130" i="44"/>
  <c r="Z130" i="46"/>
  <c r="Z130" i="44"/>
  <c r="AH130" i="46"/>
  <c r="AH130" i="44"/>
  <c r="AP130" i="46"/>
  <c r="AP130" i="44"/>
  <c r="AX130" i="46"/>
  <c r="AX130" i="44"/>
  <c r="BF130" i="46"/>
  <c r="BF130" i="44"/>
  <c r="BN130" i="46"/>
  <c r="BN130" i="44"/>
  <c r="AD131" i="46"/>
  <c r="AD131" i="44"/>
  <c r="BB131" i="46"/>
  <c r="BB131" i="44"/>
  <c r="BJ131" i="46"/>
  <c r="BJ131" i="44"/>
  <c r="I133" i="46"/>
  <c r="I133" i="44"/>
  <c r="Y133" i="46"/>
  <c r="Y133" i="44"/>
  <c r="BE133" i="46"/>
  <c r="BE133" i="44"/>
  <c r="E134" i="46"/>
  <c r="E134" i="44"/>
  <c r="AC134" i="46"/>
  <c r="AC134" i="44"/>
  <c r="AS134" i="46"/>
  <c r="AS134" i="44"/>
  <c r="BA134" i="46"/>
  <c r="BA134" i="44"/>
  <c r="F135" i="46"/>
  <c r="F135" i="44"/>
  <c r="N135" i="46"/>
  <c r="N135" i="44"/>
  <c r="AD135" i="46"/>
  <c r="AD135" i="44"/>
  <c r="AT135" i="46"/>
  <c r="AT135" i="44"/>
  <c r="R136" i="46"/>
  <c r="R136" i="44"/>
  <c r="AP136" i="46"/>
  <c r="AP136" i="44"/>
  <c r="BN136" i="46"/>
  <c r="BN136" i="44"/>
  <c r="BP30" i="46"/>
  <c r="BP30" i="44"/>
  <c r="AH40" i="46"/>
  <c r="AH40" i="44"/>
  <c r="AH10" i="44"/>
  <c r="D17" i="44"/>
  <c r="N24" i="44"/>
  <c r="BM27" i="44"/>
  <c r="AW42" i="44"/>
  <c r="J47" i="44"/>
  <c r="AA21" i="46"/>
  <c r="AA21" i="44"/>
  <c r="W22" i="46"/>
  <c r="W22" i="44"/>
  <c r="BO23" i="46"/>
  <c r="BO23" i="44"/>
  <c r="W24" i="46"/>
  <c r="W24" i="44"/>
  <c r="F26" i="46"/>
  <c r="F26" i="44"/>
  <c r="AT26" i="46"/>
  <c r="AT26" i="44"/>
  <c r="BN27" i="46"/>
  <c r="BN27" i="44"/>
  <c r="BJ28" i="46"/>
  <c r="BJ28" i="44"/>
  <c r="Q29" i="46"/>
  <c r="Q29" i="44"/>
  <c r="BE29" i="46"/>
  <c r="BE29" i="44"/>
  <c r="AW31" i="46"/>
  <c r="AW31" i="44"/>
  <c r="BP34" i="46"/>
  <c r="BP34" i="44"/>
  <c r="BL35" i="46"/>
  <c r="BL35" i="44"/>
  <c r="AZ36" i="46"/>
  <c r="AZ36" i="44"/>
  <c r="BP36" i="46"/>
  <c r="BP36" i="44"/>
  <c r="AM37" i="46"/>
  <c r="AM37" i="44"/>
  <c r="AQ38" i="46"/>
  <c r="AQ38" i="44"/>
  <c r="AE39" i="46"/>
  <c r="AE39" i="44"/>
  <c r="AU39" i="46"/>
  <c r="AU39" i="44"/>
  <c r="BF42" i="46"/>
  <c r="BF42" i="44"/>
  <c r="S43" i="46"/>
  <c r="S43" i="44"/>
  <c r="BC44" i="46"/>
  <c r="BC44" i="44"/>
  <c r="S45" i="46"/>
  <c r="S45" i="44"/>
  <c r="BG45" i="46"/>
  <c r="BG45" i="44"/>
  <c r="S47" i="46"/>
  <c r="S47" i="44"/>
  <c r="N48" i="46"/>
  <c r="N48" i="44"/>
  <c r="R49" i="46"/>
  <c r="R49" i="44"/>
  <c r="BN49" i="46"/>
  <c r="BN49" i="44"/>
  <c r="N50" i="46"/>
  <c r="N50" i="44"/>
  <c r="AD50" i="46"/>
  <c r="AD50" i="44"/>
  <c r="AT50" i="46"/>
  <c r="AT50" i="44"/>
  <c r="AS52" i="46"/>
  <c r="AS52" i="44"/>
  <c r="AV55" i="46"/>
  <c r="AV55" i="44"/>
  <c r="T58" i="46"/>
  <c r="T58" i="44"/>
  <c r="AJ58" i="46"/>
  <c r="AJ58" i="44"/>
  <c r="AE61" i="46"/>
  <c r="AE61" i="44"/>
  <c r="AI62" i="46"/>
  <c r="AI62" i="44"/>
  <c r="AL63" i="46"/>
  <c r="AL63" i="44"/>
  <c r="BH65" i="46"/>
  <c r="BH65" i="44"/>
  <c r="BB66" i="46"/>
  <c r="BB66" i="44"/>
  <c r="AH69" i="46"/>
  <c r="AH69" i="44"/>
  <c r="BF69" i="46"/>
  <c r="BF69" i="44"/>
  <c r="E70" i="46"/>
  <c r="E70" i="44"/>
  <c r="U70" i="46"/>
  <c r="U70" i="44"/>
  <c r="BC72" i="46"/>
  <c r="BC72" i="44"/>
  <c r="BE73" i="46"/>
  <c r="BE73" i="44"/>
  <c r="AK74" i="46"/>
  <c r="AK74" i="44"/>
  <c r="BP7" i="44"/>
  <c r="AT46" i="44"/>
  <c r="BF8" i="44"/>
  <c r="AT9" i="44"/>
  <c r="X13" i="44"/>
  <c r="J16" i="44"/>
  <c r="AT22" i="44"/>
  <c r="F39" i="44"/>
  <c r="R43" i="44"/>
  <c r="E50" i="44"/>
  <c r="AW51" i="44"/>
  <c r="BL22" i="46"/>
  <c r="BL22" i="44"/>
  <c r="AY25" i="46"/>
  <c r="AY25" i="44"/>
  <c r="W26" i="46"/>
  <c r="W26" i="44"/>
  <c r="AA27" i="46"/>
  <c r="AA27" i="44"/>
  <c r="AM28" i="46"/>
  <c r="AM28" i="44"/>
  <c r="Z31" i="46"/>
  <c r="Z31" i="44"/>
  <c r="BN31" i="46"/>
  <c r="BN31" i="44"/>
  <c r="V32" i="46"/>
  <c r="V32" i="44"/>
  <c r="U34" i="46"/>
  <c r="U34" i="44"/>
  <c r="BD37" i="46"/>
  <c r="BD37" i="44"/>
  <c r="BH38" i="46"/>
  <c r="BH38" i="44"/>
  <c r="AZ40" i="46"/>
  <c r="AZ40" i="44"/>
  <c r="S42" i="46"/>
  <c r="S42" i="44"/>
  <c r="AZ43" i="46"/>
  <c r="AZ43" i="44"/>
  <c r="P44" i="46"/>
  <c r="P44" i="44"/>
  <c r="AF44" i="46"/>
  <c r="AF44" i="44"/>
  <c r="D45" i="46"/>
  <c r="D45" i="44"/>
  <c r="AR45" i="46"/>
  <c r="AR45" i="44"/>
  <c r="H46" i="46"/>
  <c r="H46" i="44"/>
  <c r="AQ49" i="46"/>
  <c r="AQ49" i="44"/>
  <c r="BK50" i="46"/>
  <c r="BK50" i="44"/>
  <c r="BJ52" i="46"/>
  <c r="BJ52" i="44"/>
  <c r="R53" i="46"/>
  <c r="R53" i="44"/>
  <c r="AH53" i="46"/>
  <c r="AH53" i="44"/>
  <c r="F54" i="46"/>
  <c r="F54" i="44"/>
  <c r="V54" i="46"/>
  <c r="V54" i="44"/>
  <c r="AL54" i="46"/>
  <c r="AL54" i="44"/>
  <c r="Y55" i="46"/>
  <c r="Y55" i="44"/>
  <c r="BM55" i="46"/>
  <c r="BM55" i="44"/>
  <c r="M56" i="46"/>
  <c r="M56" i="44"/>
  <c r="AW27" i="46"/>
  <c r="AW27" i="44"/>
  <c r="AU33" i="46"/>
  <c r="AU33" i="44"/>
  <c r="Z38" i="46"/>
  <c r="Z38" i="44"/>
  <c r="A40" i="44"/>
  <c r="O9" i="44"/>
  <c r="AI10" i="44"/>
  <c r="BO19" i="44"/>
  <c r="R45" i="44"/>
  <c r="AR54" i="44"/>
  <c r="BO58" i="44"/>
  <c r="Z62" i="44"/>
  <c r="AW7" i="44"/>
  <c r="BG8" i="44"/>
  <c r="AU9" i="44"/>
  <c r="AQ12" i="44"/>
  <c r="Y13" i="44"/>
  <c r="BP13" i="44"/>
  <c r="BG14" i="44"/>
  <c r="AK15" i="44"/>
  <c r="K16" i="44"/>
  <c r="BB16" i="44"/>
  <c r="K23" i="44"/>
  <c r="AM24" i="44"/>
  <c r="N26" i="44"/>
  <c r="AX27" i="44"/>
  <c r="AF31" i="44"/>
  <c r="L32" i="44"/>
  <c r="BA32" i="44"/>
  <c r="M48" i="44"/>
  <c r="BH52" i="44"/>
  <c r="L54" i="44"/>
  <c r="AE57" i="44"/>
  <c r="AK63" i="44"/>
  <c r="AY65" i="44"/>
  <c r="AB70" i="44"/>
  <c r="BQ81" i="44"/>
  <c r="AZ83" i="44"/>
  <c r="BB86" i="44"/>
  <c r="AG87" i="44"/>
  <c r="BH88" i="44"/>
  <c r="U23" i="46"/>
  <c r="U23" i="44"/>
  <c r="AS23" i="46"/>
  <c r="AS23" i="44"/>
  <c r="AO24" i="46"/>
  <c r="AO24" i="44"/>
  <c r="AB25" i="46"/>
  <c r="AB25" i="44"/>
  <c r="R40" i="46"/>
  <c r="R40" i="44"/>
  <c r="BJ9" i="44"/>
  <c r="AV29" i="44"/>
  <c r="BJ46" i="44"/>
  <c r="BF47" i="44"/>
  <c r="BQ7" i="44"/>
  <c r="BN12" i="44"/>
  <c r="M15" i="44"/>
  <c r="BE25" i="44"/>
  <c r="BQ28" i="44"/>
  <c r="AS48" i="44"/>
  <c r="BO56" i="44"/>
  <c r="AI65" i="44"/>
  <c r="A12" i="44"/>
  <c r="A47" i="44"/>
  <c r="C16" i="46"/>
  <c r="C16" i="44" s="1"/>
  <c r="C62" i="46"/>
  <c r="C62" i="44" s="1"/>
  <c r="AC7" i="44"/>
  <c r="AP10" i="44"/>
  <c r="AK11" i="44"/>
  <c r="AR13" i="44"/>
  <c r="N15" i="44"/>
  <c r="AI16" i="44"/>
  <c r="M17" i="44"/>
  <c r="BQ17" i="44"/>
  <c r="BP19" i="44"/>
  <c r="S21" i="44"/>
  <c r="AU22" i="44"/>
  <c r="AI23" i="44"/>
  <c r="J25" i="44"/>
  <c r="BF25" i="44"/>
  <c r="E28" i="44"/>
  <c r="BQ30" i="44"/>
  <c r="BE31" i="44"/>
  <c r="H33" i="44"/>
  <c r="Q42" i="44"/>
  <c r="AC48" i="44"/>
  <c r="AW49" i="44"/>
  <c r="AB54" i="44"/>
  <c r="AU57" i="44"/>
  <c r="AY58" i="44"/>
  <c r="AU64" i="44"/>
  <c r="AV71" i="44"/>
  <c r="AL72" i="44"/>
  <c r="AX78" i="44"/>
  <c r="AW82" i="44"/>
  <c r="AP85" i="44"/>
  <c r="BF90" i="44"/>
  <c r="A42" i="44"/>
  <c r="C18" i="46"/>
  <c r="C18" i="44" s="1"/>
  <c r="C51" i="46"/>
  <c r="C51" i="44" s="1"/>
  <c r="C73" i="46"/>
  <c r="C73" i="44" s="1"/>
  <c r="C108" i="46"/>
  <c r="C108" i="44" s="1"/>
  <c r="E7" i="44"/>
  <c r="AD7" i="44"/>
  <c r="BA7" i="44"/>
  <c r="J8" i="44"/>
  <c r="AH8" i="44"/>
  <c r="BH8" i="44"/>
  <c r="V9" i="44"/>
  <c r="AV9" i="44"/>
  <c r="O10" i="44"/>
  <c r="AS10" i="44"/>
  <c r="H11" i="44"/>
  <c r="AM11" i="44"/>
  <c r="K12" i="44"/>
  <c r="AS12" i="44"/>
  <c r="AB13" i="44"/>
  <c r="AW13" i="44"/>
  <c r="E14" i="44"/>
  <c r="AK14" i="44"/>
  <c r="BI14" i="44"/>
  <c r="P15" i="44"/>
  <c r="AL15" i="44"/>
  <c r="BB15" i="44"/>
  <c r="L16" i="44"/>
  <c r="AJ16" i="44"/>
  <c r="BF16" i="44"/>
  <c r="AS17" i="44"/>
  <c r="H18" i="44"/>
  <c r="AG18" i="44"/>
  <c r="BD18" i="44"/>
  <c r="AB19" i="44"/>
  <c r="AZ19" i="44"/>
  <c r="BQ19" i="44"/>
  <c r="X20" i="44"/>
  <c r="BH20" i="44"/>
  <c r="T21" i="44"/>
  <c r="BP21" i="44"/>
  <c r="AV22" i="44"/>
  <c r="L23" i="44"/>
  <c r="AJ23" i="44"/>
  <c r="BK23" i="44"/>
  <c r="V24" i="44"/>
  <c r="AU24" i="44"/>
  <c r="BG25" i="44"/>
  <c r="BK26" i="44"/>
  <c r="AY27" i="44"/>
  <c r="F28" i="44"/>
  <c r="AD28" i="44"/>
  <c r="AX28" i="44"/>
  <c r="I29" i="44"/>
  <c r="AG29" i="44"/>
  <c r="AD30" i="44"/>
  <c r="BA30" i="44"/>
  <c r="I31" i="44"/>
  <c r="AG31" i="44"/>
  <c r="BF31" i="44"/>
  <c r="M32" i="44"/>
  <c r="AK32" i="44"/>
  <c r="BB32" i="44"/>
  <c r="AV33" i="44"/>
  <c r="BP33" i="44"/>
  <c r="AB34" i="44"/>
  <c r="AZ34" i="44"/>
  <c r="H35" i="44"/>
  <c r="AG35" i="44"/>
  <c r="BD35" i="44"/>
  <c r="AB36" i="44"/>
  <c r="BO36" i="44"/>
  <c r="W37" i="44"/>
  <c r="BK37" i="44"/>
  <c r="O38" i="44"/>
  <c r="AJ38" i="44"/>
  <c r="BC38" i="44"/>
  <c r="H39" i="44"/>
  <c r="BO39" i="44"/>
  <c r="T40" i="44"/>
  <c r="AM40" i="44"/>
  <c r="BH40" i="44"/>
  <c r="M41" i="44"/>
  <c r="AC41" i="44"/>
  <c r="AS41" i="44"/>
  <c r="BJ41" i="44"/>
  <c r="R42" i="44"/>
  <c r="G43" i="44"/>
  <c r="AM43" i="44"/>
  <c r="AA44" i="44"/>
  <c r="AY44" i="44"/>
  <c r="W45" i="44"/>
  <c r="AH45" i="44"/>
  <c r="AX45" i="44"/>
  <c r="BO45" i="44"/>
  <c r="S46" i="44"/>
  <c r="AI46" i="44"/>
  <c r="AU47" i="44"/>
  <c r="AD48" i="44"/>
  <c r="V49" i="44"/>
  <c r="AX49" i="44"/>
  <c r="AC50" i="44"/>
  <c r="BQ50" i="44"/>
  <c r="U52" i="44"/>
  <c r="BI52" i="44"/>
  <c r="AN53" i="44"/>
  <c r="M54" i="44"/>
  <c r="AC54" i="44"/>
  <c r="P56" i="44"/>
  <c r="AJ56" i="44"/>
  <c r="AF57" i="44"/>
  <c r="AV57" i="44"/>
  <c r="AZ58" i="44"/>
  <c r="H59" i="44"/>
  <c r="BL59" i="44"/>
  <c r="W61" i="44"/>
  <c r="AW69" i="44"/>
  <c r="BM69" i="44"/>
  <c r="BL71" i="44"/>
  <c r="L74" i="44"/>
  <c r="AE75" i="44"/>
  <c r="AO80" i="44"/>
  <c r="BD84" i="44"/>
  <c r="R85" i="44"/>
  <c r="BE87" i="44"/>
  <c r="AJ88" i="44"/>
  <c r="X92" i="44"/>
  <c r="T93" i="44"/>
  <c r="H94" i="44"/>
  <c r="AJ95" i="44"/>
  <c r="AZ95" i="44"/>
  <c r="AU96" i="44"/>
  <c r="AM98" i="44"/>
  <c r="AW101" i="44"/>
  <c r="P103" i="44"/>
  <c r="K104" i="44"/>
  <c r="AD107" i="44"/>
  <c r="AC109" i="44"/>
  <c r="AW110" i="44"/>
  <c r="AJ111" i="44"/>
  <c r="AB113" i="44"/>
  <c r="N118" i="44"/>
  <c r="AZ123" i="44"/>
  <c r="F129" i="44"/>
  <c r="AU21" i="46"/>
  <c r="AU21" i="44"/>
  <c r="BK21" i="46"/>
  <c r="BK21" i="44"/>
  <c r="AQ22" i="46"/>
  <c r="AQ22" i="44"/>
  <c r="F25" i="46"/>
  <c r="F25" i="44"/>
  <c r="BN26" i="46"/>
  <c r="BN26" i="44"/>
  <c r="Y30" i="46"/>
  <c r="Y30" i="44"/>
  <c r="BE32" i="46"/>
  <c r="BE32" i="44"/>
  <c r="L33" i="46"/>
  <c r="L33" i="44"/>
  <c r="T35" i="46"/>
  <c r="T35" i="44"/>
  <c r="AF36" i="46"/>
  <c r="AF36" i="44"/>
  <c r="S37" i="46"/>
  <c r="S37" i="44"/>
  <c r="G38" i="46"/>
  <c r="G38" i="44"/>
  <c r="R41" i="46"/>
  <c r="R41" i="44"/>
  <c r="AX41" i="46"/>
  <c r="AX41" i="44"/>
  <c r="BN41" i="46"/>
  <c r="BN41" i="44"/>
  <c r="Z48" i="46"/>
  <c r="Z48" i="44"/>
  <c r="AP48" i="46"/>
  <c r="AP48" i="44"/>
  <c r="N51" i="46"/>
  <c r="N51" i="44"/>
  <c r="BJ51" i="46"/>
  <c r="BJ51" i="44"/>
  <c r="I52" i="46"/>
  <c r="I52" i="44"/>
  <c r="Y52" i="46"/>
  <c r="Y52" i="44"/>
  <c r="AF60" i="46"/>
  <c r="AF60" i="44"/>
  <c r="BD60" i="46"/>
  <c r="BD60" i="44"/>
  <c r="V137" i="44"/>
  <c r="AE138" i="44"/>
  <c r="J139" i="44"/>
  <c r="J141" i="44"/>
  <c r="BB142" i="44"/>
  <c r="BB137" i="46"/>
  <c r="BB137" i="44"/>
  <c r="G138" i="46"/>
  <c r="G138" i="44"/>
  <c r="O138" i="46"/>
  <c r="O138" i="44"/>
  <c r="BK138" i="46"/>
  <c r="BK138" i="44"/>
  <c r="R139" i="46"/>
  <c r="R139" i="44"/>
  <c r="Z139" i="46"/>
  <c r="Z139" i="44"/>
  <c r="AH139" i="46"/>
  <c r="AH139" i="44"/>
  <c r="AD140" i="46"/>
  <c r="AD140" i="44"/>
  <c r="AL140" i="46"/>
  <c r="AL140" i="44"/>
  <c r="Z141" i="46"/>
  <c r="Z141" i="44"/>
  <c r="AX141" i="46"/>
  <c r="AX141" i="44"/>
  <c r="N142" i="46"/>
  <c r="N142" i="44"/>
  <c r="AD142" i="46"/>
  <c r="AD142" i="44"/>
  <c r="AT142" i="46"/>
  <c r="AT142" i="44"/>
  <c r="Q143" i="46"/>
  <c r="Q143" i="44"/>
  <c r="Y143" i="46"/>
  <c r="Y143" i="44"/>
  <c r="O77" i="46"/>
  <c r="O77" i="44"/>
  <c r="W77" i="46"/>
  <c r="W77" i="44"/>
  <c r="AA78" i="46"/>
  <c r="AA78" i="44"/>
  <c r="AQ78" i="46"/>
  <c r="AQ78" i="44"/>
  <c r="AY78" i="46"/>
  <c r="AY78" i="44"/>
  <c r="AL79" i="46"/>
  <c r="AL79" i="44"/>
  <c r="R80" i="46"/>
  <c r="R80" i="44"/>
  <c r="Z80" i="46"/>
  <c r="Z80" i="44"/>
  <c r="AP80" i="46"/>
  <c r="AP80" i="44"/>
  <c r="BF80" i="46"/>
  <c r="BF80" i="44"/>
  <c r="BB81" i="46"/>
  <c r="BB81" i="44"/>
  <c r="AG84" i="46"/>
  <c r="AG84" i="44"/>
  <c r="AO84" i="46"/>
  <c r="AO84" i="44"/>
  <c r="BE84" i="46"/>
  <c r="BE84" i="44"/>
  <c r="AA85" i="46"/>
  <c r="AA85" i="44"/>
  <c r="AY85" i="46"/>
  <c r="AY85" i="44"/>
  <c r="G86" i="46"/>
  <c r="G86" i="44"/>
  <c r="AU86" i="46"/>
  <c r="AU86" i="44"/>
  <c r="Z87" i="46"/>
  <c r="Z87" i="44"/>
  <c r="AX87" i="46"/>
  <c r="AX87" i="44"/>
  <c r="BN87" i="46"/>
  <c r="BN87" i="44"/>
  <c r="AS88" i="46"/>
  <c r="AS88" i="44"/>
  <c r="BA88" i="46"/>
  <c r="BA88" i="44"/>
  <c r="BQ88" i="46"/>
  <c r="BQ88" i="44"/>
  <c r="W89" i="46"/>
  <c r="W89" i="44"/>
  <c r="S90" i="46"/>
  <c r="S90" i="44"/>
  <c r="F91" i="46"/>
  <c r="F91" i="44"/>
  <c r="V91" i="46"/>
  <c r="V91" i="44"/>
  <c r="AT91" i="46"/>
  <c r="AT91" i="44"/>
  <c r="BB91" i="46"/>
  <c r="BB91" i="44"/>
  <c r="AC93" i="46"/>
  <c r="AC93" i="44"/>
  <c r="AS93" i="46"/>
  <c r="AS93" i="44"/>
  <c r="BA93" i="46"/>
  <c r="BA93" i="44"/>
  <c r="AO94" i="46"/>
  <c r="AO94" i="44"/>
  <c r="AW94" i="46"/>
  <c r="AW94" i="44"/>
  <c r="AK95" i="46"/>
  <c r="AK95" i="44"/>
  <c r="AS95" i="46"/>
  <c r="AS95" i="44"/>
  <c r="H96" i="46"/>
  <c r="H96" i="44"/>
  <c r="AI29" i="44"/>
  <c r="AS56" i="44"/>
  <c r="AO57" i="44"/>
  <c r="BE57" i="44"/>
  <c r="BA58" i="44"/>
  <c r="BQ58" i="44"/>
  <c r="M60" i="44"/>
  <c r="AR64" i="44"/>
  <c r="BP64" i="44"/>
  <c r="P65" i="44"/>
  <c r="H75" i="44"/>
  <c r="S78" i="44"/>
  <c r="BJ137" i="44"/>
  <c r="BJ140" i="44"/>
  <c r="AO143" i="44"/>
  <c r="G76" i="46"/>
  <c r="G76" i="44"/>
  <c r="AA77" i="46"/>
  <c r="AA77" i="44"/>
  <c r="AQ77" i="46"/>
  <c r="AQ77" i="44"/>
  <c r="G78" i="46"/>
  <c r="G78" i="44"/>
  <c r="AE78" i="46"/>
  <c r="AE78" i="44"/>
  <c r="AM78" i="46"/>
  <c r="AM78" i="44"/>
  <c r="AD80" i="46"/>
  <c r="AD80" i="44"/>
  <c r="AL80" i="46"/>
  <c r="AL80" i="44"/>
  <c r="J81" i="46"/>
  <c r="J81" i="44"/>
  <c r="BF81" i="44"/>
  <c r="P98" i="44"/>
  <c r="AV98" i="44"/>
  <c r="BM143" i="44"/>
  <c r="K158" i="44"/>
  <c r="S158" i="44"/>
  <c r="AA158" i="44"/>
  <c r="AI158" i="44"/>
  <c r="AQ158" i="44"/>
  <c r="AY158" i="44"/>
  <c r="BG158" i="44"/>
  <c r="BO158" i="44"/>
  <c r="BI161" i="44"/>
  <c r="AZ144" i="46"/>
  <c r="AZ144" i="44"/>
  <c r="BP144" i="46"/>
  <c r="BP144" i="44"/>
  <c r="AF145" i="46"/>
  <c r="AF145" i="44"/>
  <c r="AV145" i="46"/>
  <c r="AV145" i="44"/>
  <c r="BP146" i="46"/>
  <c r="BP146" i="44"/>
  <c r="X150" i="46"/>
  <c r="X150" i="44"/>
  <c r="AV150" i="46"/>
  <c r="AV150" i="44"/>
  <c r="G152" i="46"/>
  <c r="G152" i="44"/>
  <c r="O152" i="46"/>
  <c r="O152" i="44"/>
  <c r="W152" i="46"/>
  <c r="W152" i="44"/>
  <c r="AE152" i="46"/>
  <c r="AE152" i="44"/>
  <c r="AM152" i="46"/>
  <c r="AM152" i="44"/>
  <c r="AU152" i="46"/>
  <c r="AU152" i="44"/>
  <c r="BC152" i="46"/>
  <c r="BC152" i="44"/>
  <c r="BK152" i="46"/>
  <c r="BK152" i="44"/>
  <c r="K153" i="46"/>
  <c r="K153" i="44"/>
  <c r="AA153" i="46"/>
  <c r="AA153" i="44"/>
  <c r="AY153" i="46"/>
  <c r="AY153" i="44"/>
  <c r="AF155" i="46"/>
  <c r="AF155" i="44"/>
  <c r="D156" i="46"/>
  <c r="D156" i="44"/>
  <c r="L156" i="46"/>
  <c r="L156" i="44"/>
  <c r="T156" i="46"/>
  <c r="T156" i="44"/>
  <c r="AB156" i="46"/>
  <c r="AB156" i="44"/>
  <c r="AJ156" i="46"/>
  <c r="AJ156" i="44"/>
  <c r="AR156" i="46"/>
  <c r="AR156" i="44"/>
  <c r="AZ156" i="46"/>
  <c r="AZ156" i="44"/>
  <c r="BH156" i="46"/>
  <c r="BH156" i="44"/>
  <c r="BP156" i="46"/>
  <c r="BP156" i="44"/>
  <c r="G157" i="46"/>
  <c r="G157" i="44"/>
  <c r="O157" i="46"/>
  <c r="O157" i="44"/>
  <c r="W157" i="46"/>
  <c r="W157" i="44"/>
  <c r="AE157" i="46"/>
  <c r="AE157" i="44"/>
  <c r="AM157" i="46"/>
  <c r="AM157" i="44"/>
  <c r="AU157" i="46"/>
  <c r="AU157" i="44"/>
  <c r="BC157" i="46"/>
  <c r="BC157" i="44"/>
  <c r="BK157" i="46"/>
  <c r="BK157" i="44"/>
  <c r="G159" i="46"/>
  <c r="G159" i="44"/>
  <c r="W159" i="46"/>
  <c r="W159" i="44"/>
  <c r="M161" i="46"/>
  <c r="M161" i="44"/>
  <c r="BA161" i="46"/>
  <c r="BA161" i="44"/>
  <c r="X162" i="46"/>
  <c r="X162" i="44"/>
  <c r="AV162" i="46"/>
  <c r="AV162" i="44"/>
  <c r="J163" i="46"/>
  <c r="J163" i="44"/>
  <c r="AP163" i="46"/>
  <c r="AP163" i="44"/>
  <c r="N164" i="46"/>
  <c r="N164" i="44"/>
  <c r="AD164" i="46"/>
  <c r="AD164" i="44"/>
  <c r="BJ164" i="46"/>
  <c r="BJ164" i="44"/>
  <c r="I165" i="46"/>
  <c r="I165" i="44"/>
  <c r="Y165" i="46"/>
  <c r="Y165" i="44"/>
  <c r="BE165" i="46"/>
  <c r="BE165" i="44"/>
  <c r="AB166" i="46"/>
  <c r="AB166" i="44"/>
  <c r="BH166" i="46"/>
  <c r="BH166" i="44"/>
  <c r="AW103" i="46"/>
  <c r="AW103" i="44"/>
  <c r="L104" i="46"/>
  <c r="L104" i="44"/>
  <c r="AJ104" i="46"/>
  <c r="AJ104" i="44"/>
  <c r="BH104" i="46"/>
  <c r="BH104" i="44"/>
  <c r="O105" i="46"/>
  <c r="O105" i="44"/>
  <c r="O107" i="46"/>
  <c r="O107" i="44"/>
  <c r="N109" i="46"/>
  <c r="N109" i="44"/>
  <c r="AL109" i="46"/>
  <c r="AL109" i="44"/>
  <c r="BJ109" i="46"/>
  <c r="BJ109" i="44"/>
  <c r="M111" i="46"/>
  <c r="M111" i="44"/>
  <c r="AK111" i="46"/>
  <c r="AK111" i="44"/>
  <c r="BI111" i="46"/>
  <c r="BI111" i="44"/>
  <c r="Q112" i="46"/>
  <c r="Q112" i="44"/>
  <c r="U113" i="46"/>
  <c r="U113" i="44"/>
  <c r="BA113" i="46"/>
  <c r="BA113" i="44"/>
  <c r="D115" i="46"/>
  <c r="D115" i="44"/>
  <c r="AB115" i="46"/>
  <c r="AB115" i="44"/>
  <c r="AZ115" i="46"/>
  <c r="AZ115" i="44"/>
  <c r="BL116" i="46"/>
  <c r="BL116" i="44"/>
  <c r="AV96" i="44"/>
  <c r="BP97" i="44"/>
  <c r="BD98" i="44"/>
  <c r="K99" i="44"/>
  <c r="AB144" i="44"/>
  <c r="I148" i="44"/>
  <c r="Q148" i="44"/>
  <c r="Y148" i="44"/>
  <c r="AG148" i="44"/>
  <c r="AO148" i="44"/>
  <c r="AW148" i="44"/>
  <c r="BE148" i="44"/>
  <c r="BM148" i="44"/>
  <c r="P150" i="44"/>
  <c r="BL150" i="44"/>
  <c r="BO153" i="44"/>
  <c r="H155" i="44"/>
  <c r="AN155" i="44"/>
  <c r="AM159" i="44"/>
  <c r="AA105" i="46"/>
  <c r="AA105" i="44"/>
  <c r="F108" i="46"/>
  <c r="F108" i="44"/>
  <c r="AT108" i="44"/>
  <c r="AX109" i="44"/>
  <c r="AO170" i="44"/>
  <c r="M171" i="44"/>
  <c r="BA171" i="44"/>
  <c r="BM172" i="44"/>
  <c r="AB173" i="44"/>
  <c r="AE176" i="44"/>
  <c r="Y177" i="44"/>
  <c r="AK178" i="44"/>
  <c r="AM179" i="44"/>
  <c r="K180" i="44"/>
  <c r="BG180" i="44"/>
  <c r="V181" i="44"/>
  <c r="BJ181" i="44"/>
  <c r="P184" i="44"/>
  <c r="L168" i="44"/>
  <c r="BH168" i="44"/>
  <c r="I172" i="44"/>
  <c r="L173" i="44"/>
  <c r="BH173" i="44"/>
  <c r="AF174" i="44"/>
  <c r="AQ175" i="44"/>
  <c r="AB61" i="46"/>
  <c r="AB61" i="44"/>
  <c r="BH61" i="46"/>
  <c r="BH61" i="44"/>
  <c r="AA66" i="46"/>
  <c r="AA66" i="44"/>
  <c r="AQ66" i="46"/>
  <c r="AQ66" i="44"/>
  <c r="O67" i="46"/>
  <c r="O67" i="44"/>
  <c r="AI68" i="46"/>
  <c r="AI68" i="44"/>
  <c r="BG68" i="46"/>
  <c r="BG68" i="44"/>
  <c r="J70" i="46"/>
  <c r="J70" i="44"/>
  <c r="AH70" i="46"/>
  <c r="AH70" i="44"/>
  <c r="F71" i="46"/>
  <c r="F71" i="44"/>
  <c r="AD71" i="46"/>
  <c r="AD71" i="44"/>
  <c r="AT71" i="46"/>
  <c r="AT71" i="44"/>
  <c r="BB71" i="46"/>
  <c r="BB71" i="44"/>
  <c r="L72" i="46"/>
  <c r="L72" i="44"/>
  <c r="AJ72" i="46"/>
  <c r="AJ72" i="44"/>
  <c r="BH72" i="46"/>
  <c r="BH72" i="44"/>
  <c r="V73" i="46"/>
  <c r="V73" i="44"/>
  <c r="AD73" i="46"/>
  <c r="AD73" i="44"/>
  <c r="AT73" i="46"/>
  <c r="AT73" i="44"/>
  <c r="BJ73" i="46"/>
  <c r="BJ73" i="44"/>
  <c r="R74" i="46"/>
  <c r="R74" i="44"/>
  <c r="Z74" i="46"/>
  <c r="Z74" i="44"/>
  <c r="AX74" i="46"/>
  <c r="AX74" i="44"/>
  <c r="E75" i="46"/>
  <c r="E75" i="44"/>
  <c r="BI75" i="46"/>
  <c r="BI75" i="44"/>
  <c r="P76" i="46"/>
  <c r="P76" i="44"/>
  <c r="X76" i="46"/>
  <c r="X76" i="44"/>
  <c r="BL76" i="46"/>
  <c r="BL76" i="44"/>
  <c r="L77" i="46"/>
  <c r="L77" i="44"/>
  <c r="AR77" i="46"/>
  <c r="AR77" i="44"/>
  <c r="BP77" i="46"/>
  <c r="BP77" i="44"/>
  <c r="X78" i="46"/>
  <c r="X78" i="44"/>
  <c r="AV78" i="46"/>
  <c r="AV78" i="44"/>
  <c r="S79" i="46"/>
  <c r="S79" i="44"/>
  <c r="AQ79" i="46"/>
  <c r="AQ79" i="44"/>
  <c r="AU80" i="46"/>
  <c r="AU80" i="44"/>
  <c r="AA81" i="46"/>
  <c r="AA81" i="44"/>
  <c r="AI81" i="46"/>
  <c r="AI81" i="44"/>
  <c r="AY81" i="46"/>
  <c r="AY81" i="44"/>
  <c r="BO81" i="46"/>
  <c r="BO81" i="44"/>
  <c r="W82" i="46"/>
  <c r="W82" i="44"/>
  <c r="AU82" i="46"/>
  <c r="AU82" i="44"/>
  <c r="Z83" i="46"/>
  <c r="Z83" i="44"/>
  <c r="AH83" i="46"/>
  <c r="AH83" i="44"/>
  <c r="AP83" i="46"/>
  <c r="AP83" i="44"/>
  <c r="BF83" i="46"/>
  <c r="BF83" i="44"/>
  <c r="N84" i="46"/>
  <c r="N84" i="44"/>
  <c r="AD84" i="46"/>
  <c r="AD84" i="44"/>
  <c r="AL84" i="46"/>
  <c r="AL84" i="44"/>
  <c r="BJ84" i="46"/>
  <c r="BJ84" i="44"/>
  <c r="A83" i="27"/>
  <c r="C85" i="46"/>
  <c r="C85" i="44" s="1"/>
  <c r="P85" i="46"/>
  <c r="P85" i="44"/>
  <c r="AV85" i="46"/>
  <c r="AV85" i="44"/>
  <c r="D86" i="46"/>
  <c r="D86" i="44"/>
  <c r="BK25" i="46"/>
  <c r="BK25" i="44"/>
  <c r="AU51" i="46"/>
  <c r="AU51" i="44"/>
  <c r="BM60" i="46"/>
  <c r="BM60" i="44"/>
  <c r="AZ7" i="44"/>
  <c r="AW8" i="44"/>
  <c r="AQ9" i="44"/>
  <c r="BG9" i="44"/>
  <c r="R10" i="44"/>
  <c r="AM10" i="44"/>
  <c r="BF10" i="44"/>
  <c r="U11" i="44"/>
  <c r="BI11" i="44"/>
  <c r="O12" i="44"/>
  <c r="AM12" i="44"/>
  <c r="L13" i="44"/>
  <c r="X14" i="44"/>
  <c r="AH15" i="44"/>
  <c r="Q16" i="44"/>
  <c r="E18" i="44"/>
  <c r="X18" i="44"/>
  <c r="AK18" i="44"/>
  <c r="BA18" i="44"/>
  <c r="BQ18" i="44"/>
  <c r="AE20" i="44"/>
  <c r="R21" i="44"/>
  <c r="AE21" i="44"/>
  <c r="R23" i="44"/>
  <c r="BB24" i="44"/>
  <c r="I25" i="44"/>
  <c r="BQ26" i="44"/>
  <c r="R28" i="44"/>
  <c r="AZ30" i="44"/>
  <c r="P31" i="44"/>
  <c r="G35" i="44"/>
  <c r="AT37" i="44"/>
  <c r="BJ37" i="44"/>
  <c r="P62" i="44"/>
  <c r="AQ68" i="44"/>
  <c r="BA11" i="46"/>
  <c r="BA11" i="44"/>
  <c r="AY14" i="46"/>
  <c r="AY14" i="44"/>
  <c r="BO14" i="46"/>
  <c r="BO14" i="44"/>
  <c r="BN21" i="46"/>
  <c r="BN21" i="44"/>
  <c r="AB30" i="46"/>
  <c r="AB30" i="44"/>
  <c r="W35" i="46"/>
  <c r="W35" i="44"/>
  <c r="AM35" i="46"/>
  <c r="AM35" i="44"/>
  <c r="K36" i="46"/>
  <c r="K36" i="44"/>
  <c r="AL37" i="46"/>
  <c r="AL37" i="44"/>
  <c r="J38" i="46"/>
  <c r="J38" i="44"/>
  <c r="AX38" i="46"/>
  <c r="AX38" i="44"/>
  <c r="BN38" i="46"/>
  <c r="BN38" i="44"/>
  <c r="V39" i="46"/>
  <c r="V39" i="44"/>
  <c r="BJ39" i="46"/>
  <c r="BJ39" i="44"/>
  <c r="J40" i="46"/>
  <c r="J40" i="44"/>
  <c r="AX40" i="46"/>
  <c r="AX40" i="44"/>
  <c r="Y42" i="46"/>
  <c r="Y42" i="44"/>
  <c r="AO42" i="46"/>
  <c r="AO42" i="44"/>
  <c r="BM42" i="46"/>
  <c r="BM42" i="44"/>
  <c r="AP45" i="46"/>
  <c r="AP45" i="44"/>
  <c r="BN45" i="46"/>
  <c r="BN45" i="44"/>
  <c r="N46" i="46"/>
  <c r="N46" i="44"/>
  <c r="BB46" i="46"/>
  <c r="BB46" i="44"/>
  <c r="Z47" i="46"/>
  <c r="Z47" i="44"/>
  <c r="BN47" i="46"/>
  <c r="BN47" i="44"/>
  <c r="AK48" i="46"/>
  <c r="AK48" i="44"/>
  <c r="I49" i="46"/>
  <c r="I49" i="44"/>
  <c r="AO49" i="46"/>
  <c r="AO49" i="44"/>
  <c r="AG51" i="46"/>
  <c r="AG51" i="44"/>
  <c r="T52" i="46"/>
  <c r="T52" i="44"/>
  <c r="AJ52" i="46"/>
  <c r="AJ52" i="44"/>
  <c r="AR52" i="46"/>
  <c r="AR52" i="44"/>
  <c r="H53" i="46"/>
  <c r="H53" i="44"/>
  <c r="BD53" i="46"/>
  <c r="BD53" i="44"/>
  <c r="T54" i="46"/>
  <c r="T54" i="44"/>
  <c r="AZ54" i="46"/>
  <c r="AZ54" i="44"/>
  <c r="AE55" i="46"/>
  <c r="AE55" i="44"/>
  <c r="AM55" i="46"/>
  <c r="AM55" i="44"/>
  <c r="AU55" i="46"/>
  <c r="AU55" i="44"/>
  <c r="BK55" i="46"/>
  <c r="BK55" i="44"/>
  <c r="S56" i="46"/>
  <c r="S56" i="44"/>
  <c r="AI56" i="46"/>
  <c r="AI56" i="44"/>
  <c r="AY56" i="46"/>
  <c r="AY56" i="44"/>
  <c r="W57" i="46"/>
  <c r="W57" i="44"/>
  <c r="BC57" i="46"/>
  <c r="BC57" i="44"/>
  <c r="AA58" i="46"/>
  <c r="AA58" i="44"/>
  <c r="AQ58" i="46"/>
  <c r="AQ58" i="44"/>
  <c r="G59" i="46"/>
  <c r="G59" i="44"/>
  <c r="S60" i="46"/>
  <c r="S60" i="44"/>
  <c r="AI60" i="46"/>
  <c r="AI60" i="44"/>
  <c r="AQ60" i="46"/>
  <c r="AQ60" i="44"/>
  <c r="AY60" i="46"/>
  <c r="AY60" i="44"/>
  <c r="BG60" i="46"/>
  <c r="BG60" i="44"/>
  <c r="AT61" i="46"/>
  <c r="AT61" i="44"/>
  <c r="BJ61" i="46"/>
  <c r="BJ61" i="44"/>
  <c r="J62" i="46"/>
  <c r="J62" i="44"/>
  <c r="AH62" i="46"/>
  <c r="AH62" i="44"/>
  <c r="E63" i="46"/>
  <c r="E63" i="44"/>
  <c r="AN18" i="46"/>
  <c r="AN18" i="44"/>
  <c r="BL18" i="46"/>
  <c r="BL18" i="44"/>
  <c r="AH23" i="46"/>
  <c r="AH23" i="44"/>
  <c r="BM25" i="46"/>
  <c r="BM25" i="44"/>
  <c r="Y27" i="46"/>
  <c r="Y27" i="44"/>
  <c r="BA28" i="46"/>
  <c r="BA28" i="44"/>
  <c r="T32" i="46"/>
  <c r="T32" i="44"/>
  <c r="W33" i="46"/>
  <c r="W33" i="44"/>
  <c r="AJ13" i="44"/>
  <c r="H14" i="44"/>
  <c r="AV14" i="44"/>
  <c r="U15" i="44"/>
  <c r="AX15" i="44"/>
  <c r="AL16" i="44"/>
  <c r="BE16" i="44"/>
  <c r="AZ17" i="44"/>
  <c r="D20" i="44"/>
  <c r="T20" i="44"/>
  <c r="BC20" i="44"/>
  <c r="BP20" i="44"/>
  <c r="S22" i="44"/>
  <c r="AI22" i="44"/>
  <c r="AM23" i="44"/>
  <c r="BC23" i="44"/>
  <c r="AD25" i="44"/>
  <c r="AT25" i="44"/>
  <c r="F27" i="44"/>
  <c r="V27" i="44"/>
  <c r="AO27" i="44"/>
  <c r="U28" i="44"/>
  <c r="U29" i="44"/>
  <c r="AK29" i="44"/>
  <c r="D30" i="44"/>
  <c r="T30" i="44"/>
  <c r="AJ30" i="44"/>
  <c r="U31" i="44"/>
  <c r="AK31" i="44"/>
  <c r="BA31" i="44"/>
  <c r="BQ31" i="44"/>
  <c r="Q32" i="44"/>
  <c r="AZ32" i="44"/>
  <c r="AE35" i="44"/>
  <c r="AU35" i="44"/>
  <c r="BK35" i="44"/>
  <c r="AA36" i="44"/>
  <c r="AQ36" i="44"/>
  <c r="F37" i="44"/>
  <c r="V37" i="44"/>
  <c r="AL39" i="44"/>
  <c r="BB39" i="44"/>
  <c r="AI63" i="44"/>
  <c r="AW65" i="44"/>
  <c r="G69" i="44"/>
  <c r="R70" i="44"/>
  <c r="AP70" i="44"/>
  <c r="D72" i="44"/>
  <c r="BF74" i="44"/>
  <c r="AC75" i="44"/>
  <c r="AA9" i="44"/>
  <c r="AB7" i="46"/>
  <c r="AB7" i="44"/>
  <c r="AG8" i="46"/>
  <c r="AG8" i="44"/>
  <c r="AL9" i="46"/>
  <c r="AL9" i="44"/>
  <c r="BB9" i="46"/>
  <c r="BB9" i="44"/>
  <c r="AG16" i="46"/>
  <c r="AG16" i="44"/>
  <c r="AW16" i="46"/>
  <c r="AW16" i="44"/>
  <c r="AI19" i="46"/>
  <c r="AI19" i="44"/>
  <c r="AY19" i="46"/>
  <c r="AY19" i="44"/>
  <c r="AM20" i="46"/>
  <c r="AM20" i="44"/>
  <c r="N22" i="46"/>
  <c r="N22" i="44"/>
  <c r="BB22" i="46"/>
  <c r="BB22" i="44"/>
  <c r="AX23" i="46"/>
  <c r="AX23" i="44"/>
  <c r="Y25" i="46"/>
  <c r="Y25" i="44"/>
  <c r="M28" i="46"/>
  <c r="M28" i="44"/>
  <c r="P29" i="46"/>
  <c r="P29" i="44"/>
  <c r="AV31" i="46"/>
  <c r="AV31" i="44"/>
  <c r="AP11" i="44"/>
  <c r="Q8" i="44"/>
  <c r="T13" i="44"/>
  <c r="K14" i="44"/>
  <c r="AG17" i="44"/>
  <c r="AS18" i="44"/>
  <c r="W20" i="44"/>
  <c r="F22" i="44"/>
  <c r="AY22" i="44"/>
  <c r="AP23" i="44"/>
  <c r="AG25" i="44"/>
  <c r="I27" i="44"/>
  <c r="AN29" i="44"/>
  <c r="X31" i="44"/>
  <c r="BG36" i="44"/>
  <c r="BB37" i="44"/>
  <c r="L39" i="44"/>
  <c r="K66" i="44"/>
  <c r="S68" i="44"/>
  <c r="F7" i="46"/>
  <c r="F7" i="44"/>
  <c r="BO8" i="46"/>
  <c r="BO8" i="44"/>
  <c r="Z10" i="46"/>
  <c r="Z10" i="44"/>
  <c r="BQ15" i="46"/>
  <c r="BQ15" i="44"/>
  <c r="BH17" i="46"/>
  <c r="BH17" i="44"/>
  <c r="BK33" i="46"/>
  <c r="BK33" i="44"/>
  <c r="AY36" i="46"/>
  <c r="AY36" i="44"/>
  <c r="A23" i="44"/>
  <c r="BE8" i="44"/>
  <c r="BO9" i="44"/>
  <c r="BQ11" i="44"/>
  <c r="V16" i="44"/>
  <c r="AC18" i="44"/>
  <c r="AL22" i="44"/>
  <c r="G23" i="44"/>
  <c r="BF23" i="44"/>
  <c r="BJ24" i="44"/>
  <c r="AW25" i="44"/>
  <c r="X29" i="44"/>
  <c r="H31" i="44"/>
  <c r="AN31" i="44"/>
  <c r="D32" i="44"/>
  <c r="AN43" i="44"/>
  <c r="BF70" i="44"/>
  <c r="A26" i="44"/>
  <c r="AO7" i="44"/>
  <c r="AO8" i="44"/>
  <c r="N9" i="44"/>
  <c r="G10" i="44"/>
  <c r="AU10" i="44"/>
  <c r="E11" i="44"/>
  <c r="AC11" i="44"/>
  <c r="BH13" i="44"/>
  <c r="AI14" i="44"/>
  <c r="Y16" i="44"/>
  <c r="AJ17" i="44"/>
  <c r="P18" i="44"/>
  <c r="AF18" i="44"/>
  <c r="AT18" i="44"/>
  <c r="X19" i="44"/>
  <c r="AN19" i="44"/>
  <c r="G21" i="44"/>
  <c r="W21" i="44"/>
  <c r="BC21" i="44"/>
  <c r="Z23" i="44"/>
  <c r="AR24" i="44"/>
  <c r="AP28" i="44"/>
  <c r="BF28" i="44"/>
  <c r="BH30" i="44"/>
  <c r="G33" i="44"/>
  <c r="AJ33" i="44"/>
  <c r="BC33" i="44"/>
  <c r="X34" i="44"/>
  <c r="BL34" i="44"/>
  <c r="O35" i="44"/>
  <c r="BP37" i="44"/>
  <c r="R38" i="44"/>
  <c r="AH38" i="44"/>
  <c r="AU38" i="44"/>
  <c r="AA39" i="44"/>
  <c r="AP40" i="44"/>
  <c r="BF40" i="44"/>
  <c r="BB42" i="44"/>
  <c r="P43" i="44"/>
  <c r="AP43" i="44"/>
  <c r="S44" i="44"/>
  <c r="BF45" i="44"/>
  <c r="F46" i="44"/>
  <c r="V46" i="44"/>
  <c r="AP47" i="44"/>
  <c r="BI48" i="44"/>
  <c r="AS50" i="44"/>
  <c r="BI50" i="44"/>
  <c r="BE51" i="44"/>
  <c r="D52" i="44"/>
  <c r="AJ61" i="44"/>
  <c r="BM65" i="44"/>
  <c r="AE67" i="44"/>
  <c r="AU69" i="44"/>
  <c r="T72" i="44"/>
  <c r="AR72" i="44"/>
  <c r="AS75" i="44"/>
  <c r="BC80" i="44"/>
  <c r="K81" i="44"/>
  <c r="BK82" i="44"/>
  <c r="BB84" i="44"/>
  <c r="AR7" i="46"/>
  <c r="AR7" i="44"/>
  <c r="AC15" i="46"/>
  <c r="AC15" i="44"/>
  <c r="L17" i="46"/>
  <c r="L17" i="44"/>
  <c r="AR30" i="46"/>
  <c r="AR30" i="44"/>
  <c r="BH32" i="46"/>
  <c r="BH32" i="44"/>
  <c r="AD9" i="44"/>
  <c r="T7" i="44"/>
  <c r="K9" i="44"/>
  <c r="Z11" i="44"/>
  <c r="W12" i="44"/>
  <c r="D13" i="44"/>
  <c r="F16" i="44"/>
  <c r="BG19" i="44"/>
  <c r="V22" i="44"/>
  <c r="W23" i="44"/>
  <c r="F24" i="44"/>
  <c r="Q25" i="44"/>
  <c r="BJ25" i="44"/>
  <c r="H29" i="44"/>
  <c r="BD29" i="44"/>
  <c r="Q60" i="44"/>
  <c r="AY63" i="44"/>
  <c r="D7" i="44"/>
  <c r="AI9" i="44"/>
  <c r="J10" i="44"/>
  <c r="AE10" i="44"/>
  <c r="AX11" i="44"/>
  <c r="J12" i="44"/>
  <c r="AE12" i="44"/>
  <c r="BC12" i="44"/>
  <c r="S14" i="44"/>
  <c r="BD14" i="44"/>
  <c r="J15" i="44"/>
  <c r="BF15" i="44"/>
  <c r="BM16" i="44"/>
  <c r="Q17" i="44"/>
  <c r="BI18" i="44"/>
  <c r="K19" i="44"/>
  <c r="AA19" i="44"/>
  <c r="J21" i="44"/>
  <c r="Z21" i="44"/>
  <c r="BF21" i="44"/>
  <c r="BG22" i="44"/>
  <c r="K24" i="44"/>
  <c r="AA24" i="44"/>
  <c r="AT24" i="44"/>
  <c r="R26" i="44"/>
  <c r="AD27" i="44"/>
  <c r="AT27" i="44"/>
  <c r="BJ27" i="44"/>
  <c r="J28" i="44"/>
  <c r="AC28" i="44"/>
  <c r="AS28" i="44"/>
  <c r="Y32" i="44"/>
  <c r="AO32" i="44"/>
  <c r="AM33" i="44"/>
  <c r="AV34" i="44"/>
  <c r="AZ35" i="44"/>
  <c r="BP35" i="44"/>
  <c r="P36" i="44"/>
  <c r="AA37" i="44"/>
  <c r="N39" i="44"/>
  <c r="AD39" i="44"/>
  <c r="I42" i="44"/>
  <c r="V42" i="44"/>
  <c r="BE42" i="44"/>
  <c r="AI44" i="44"/>
  <c r="AL46" i="44"/>
  <c r="E48" i="44"/>
  <c r="AG49" i="44"/>
  <c r="AO65" i="44"/>
  <c r="G67" i="44"/>
  <c r="BK67" i="44"/>
  <c r="K68" i="44"/>
  <c r="AM69" i="44"/>
  <c r="V71" i="44"/>
  <c r="BJ71" i="44"/>
  <c r="N73" i="44"/>
  <c r="U75" i="44"/>
  <c r="AF76" i="44"/>
  <c r="BL78" i="44"/>
  <c r="AI79" i="44"/>
  <c r="BG79" i="44"/>
  <c r="G80" i="44"/>
  <c r="AE80" i="44"/>
  <c r="O82" i="44"/>
  <c r="AM82" i="44"/>
  <c r="J83" i="44"/>
  <c r="AX83" i="44"/>
  <c r="F84" i="44"/>
  <c r="X85" i="44"/>
  <c r="S9" i="46"/>
  <c r="S9" i="44"/>
  <c r="R11" i="46"/>
  <c r="R11" i="44"/>
  <c r="AH11" i="46"/>
  <c r="AH11" i="44"/>
  <c r="G12" i="46"/>
  <c r="G12" i="44"/>
  <c r="AU12" i="46"/>
  <c r="AU12" i="44"/>
  <c r="P14" i="46"/>
  <c r="P14" i="44"/>
  <c r="AF14" i="46"/>
  <c r="AF14" i="44"/>
  <c r="BL14" i="46"/>
  <c r="BL14" i="44"/>
  <c r="Z15" i="46"/>
  <c r="Z15" i="44"/>
  <c r="AT16" i="46"/>
  <c r="AT16" i="44"/>
  <c r="A15" i="27"/>
  <c r="C17" i="46"/>
  <c r="C17" i="44" s="1"/>
  <c r="I17" i="46"/>
  <c r="I17" i="44"/>
  <c r="Y17" i="46"/>
  <c r="Y17" i="44"/>
  <c r="AO17" i="46"/>
  <c r="AO17" i="44"/>
  <c r="M18" i="46"/>
  <c r="M18" i="44"/>
  <c r="H19" i="46"/>
  <c r="H19" i="44"/>
  <c r="AV19" i="46"/>
  <c r="AV19" i="44"/>
  <c r="BL19" i="46"/>
  <c r="BL19" i="44"/>
  <c r="L20" i="46"/>
  <c r="L20" i="44"/>
  <c r="AJ20" i="46"/>
  <c r="AJ20" i="44"/>
  <c r="AZ20" i="46"/>
  <c r="AZ20" i="44"/>
  <c r="AM21" i="46"/>
  <c r="AM21" i="44"/>
  <c r="AA22" i="46"/>
  <c r="AA22" i="44"/>
  <c r="AE23" i="46"/>
  <c r="AE23" i="44"/>
  <c r="AQ24" i="46"/>
  <c r="AQ24" i="44"/>
  <c r="BG24" i="46"/>
  <c r="BG24" i="44"/>
  <c r="AL25" i="46"/>
  <c r="AL25" i="44"/>
  <c r="Z26" i="46"/>
  <c r="Z26" i="44"/>
  <c r="BF26" i="46"/>
  <c r="BF26" i="44"/>
  <c r="AL27" i="46"/>
  <c r="AL27" i="44"/>
  <c r="Z28" i="46"/>
  <c r="Z28" i="44"/>
  <c r="BN28" i="46"/>
  <c r="BN28" i="44"/>
  <c r="M29" i="46"/>
  <c r="M29" i="44"/>
  <c r="BA29" i="46"/>
  <c r="BA29" i="44"/>
  <c r="AO30" i="46"/>
  <c r="AO30" i="44"/>
  <c r="BE30" i="46"/>
  <c r="BE30" i="44"/>
  <c r="E31" i="46"/>
  <c r="E31" i="44"/>
  <c r="AS31" i="46"/>
  <c r="AS31" i="44"/>
  <c r="BI31" i="46"/>
  <c r="BI31" i="44"/>
  <c r="AG32" i="46"/>
  <c r="AG32" i="44"/>
  <c r="H34" i="46"/>
  <c r="H34" i="44"/>
  <c r="AN34" i="46"/>
  <c r="AN34" i="44"/>
  <c r="AJ35" i="46"/>
  <c r="AJ35" i="44"/>
  <c r="X36" i="46"/>
  <c r="X36" i="44"/>
  <c r="BL36" i="46"/>
  <c r="BL36" i="44"/>
  <c r="K37" i="46"/>
  <c r="K37" i="44"/>
  <c r="W38" i="46"/>
  <c r="W38" i="44"/>
  <c r="BK38" i="46"/>
  <c r="BK38" i="44"/>
  <c r="K39" i="46"/>
  <c r="K39" i="44"/>
  <c r="AI39" i="46"/>
  <c r="AI39" i="44"/>
  <c r="BG39" i="46"/>
  <c r="BG39" i="44"/>
  <c r="G40" i="46"/>
  <c r="G40" i="44"/>
  <c r="AU40" i="46"/>
  <c r="AU40" i="44"/>
  <c r="J41" i="46"/>
  <c r="J41" i="44"/>
  <c r="AH41" i="46"/>
  <c r="AH41" i="44"/>
  <c r="AL42" i="46"/>
  <c r="AL42" i="44"/>
  <c r="A41" i="27"/>
  <c r="C43" i="46"/>
  <c r="C43" i="44" s="1"/>
  <c r="AU43" i="46"/>
  <c r="AU43" i="44"/>
  <c r="G45" i="46"/>
  <c r="G45" i="44"/>
  <c r="AM45" i="46"/>
  <c r="AM45" i="44"/>
  <c r="K46" i="46"/>
  <c r="K46" i="44"/>
  <c r="AY46" i="46"/>
  <c r="AY46" i="44"/>
  <c r="AM47" i="46"/>
  <c r="AM47" i="44"/>
  <c r="BK47" i="46"/>
  <c r="BK47" i="44"/>
  <c r="J48" i="46"/>
  <c r="J48" i="44"/>
  <c r="AH48" i="46"/>
  <c r="AH48" i="44"/>
  <c r="AD49" i="46"/>
  <c r="AD49" i="44"/>
  <c r="BJ49" i="46"/>
  <c r="BJ49" i="44"/>
  <c r="F51" i="46"/>
  <c r="F51" i="44"/>
  <c r="AT51" i="46"/>
  <c r="AT51" i="44"/>
  <c r="Q52" i="46"/>
  <c r="Q52" i="44"/>
  <c r="AG52" i="46"/>
  <c r="AG52" i="44"/>
  <c r="AW52" i="46"/>
  <c r="AW52" i="44"/>
  <c r="BE52" i="46"/>
  <c r="BE52" i="44"/>
  <c r="BM52" i="46"/>
  <c r="BM52" i="44"/>
  <c r="AG54" i="46"/>
  <c r="AG54" i="44"/>
  <c r="AW54" i="46"/>
  <c r="AW54" i="44"/>
  <c r="H56" i="46"/>
  <c r="H56" i="44"/>
  <c r="AV56" i="46"/>
  <c r="AV56" i="44"/>
  <c r="BL56" i="46"/>
  <c r="BL56" i="44"/>
  <c r="AZ57" i="46"/>
  <c r="AZ57" i="44"/>
  <c r="BH57" i="46"/>
  <c r="BH57" i="44"/>
  <c r="BP57" i="46"/>
  <c r="BP57" i="44"/>
  <c r="AF58" i="46"/>
  <c r="AF58" i="44"/>
  <c r="AN58" i="46"/>
  <c r="AN58" i="44"/>
  <c r="BD58" i="46"/>
  <c r="BD58" i="44"/>
  <c r="D59" i="46"/>
  <c r="D59" i="44"/>
  <c r="AR59" i="46"/>
  <c r="AR59" i="44"/>
  <c r="H60" i="46"/>
  <c r="H60" i="44"/>
  <c r="AV51" i="46"/>
  <c r="AV51" i="44"/>
  <c r="BA63" i="46"/>
  <c r="BA63" i="44"/>
  <c r="W64" i="46"/>
  <c r="W64" i="44"/>
  <c r="BC64" i="46"/>
  <c r="BC64" i="44"/>
  <c r="BG65" i="46"/>
  <c r="BG65" i="44"/>
  <c r="Q67" i="46"/>
  <c r="Q67" i="44"/>
  <c r="BM67" i="46"/>
  <c r="BM67" i="44"/>
  <c r="U68" i="46"/>
  <c r="U68" i="44"/>
  <c r="BA68" i="46"/>
  <c r="BA68" i="44"/>
  <c r="I69" i="46"/>
  <c r="I69" i="44"/>
  <c r="L70" i="46"/>
  <c r="L70" i="44"/>
  <c r="BP70" i="46"/>
  <c r="BP70" i="44"/>
  <c r="N72" i="46"/>
  <c r="N72" i="44"/>
  <c r="AT72" i="46"/>
  <c r="AT72" i="44"/>
  <c r="BD73" i="46"/>
  <c r="BD73" i="44"/>
  <c r="AM75" i="46"/>
  <c r="AM75" i="44"/>
  <c r="AH78" i="46"/>
  <c r="AH78" i="44"/>
  <c r="M79" i="46"/>
  <c r="M79" i="44"/>
  <c r="Y80" i="46"/>
  <c r="Y80" i="44"/>
  <c r="BE80" i="46"/>
  <c r="BE80" i="44"/>
  <c r="M81" i="46"/>
  <c r="M81" i="44"/>
  <c r="Y82" i="46"/>
  <c r="Y82" i="44"/>
  <c r="BE82" i="46"/>
  <c r="BE82" i="44"/>
  <c r="L83" i="46"/>
  <c r="L83" i="44"/>
  <c r="H84" i="46"/>
  <c r="H84" i="44"/>
  <c r="AO87" i="46"/>
  <c r="AO87" i="44"/>
  <c r="L88" i="46"/>
  <c r="L88" i="44"/>
  <c r="BJ89" i="46"/>
  <c r="BJ89" i="44"/>
  <c r="R90" i="46"/>
  <c r="R90" i="44"/>
  <c r="AX90" i="46"/>
  <c r="AX90" i="44"/>
  <c r="BI91" i="46"/>
  <c r="BI91" i="44"/>
  <c r="AN92" i="46"/>
  <c r="AN92" i="44"/>
  <c r="AR93" i="46"/>
  <c r="AR93" i="44"/>
  <c r="BD94" i="46"/>
  <c r="BD94" i="44"/>
  <c r="BL94" i="46"/>
  <c r="BL94" i="44"/>
  <c r="AR95" i="46"/>
  <c r="AR95" i="44"/>
  <c r="W96" i="46"/>
  <c r="W96" i="44"/>
  <c r="AM96" i="46"/>
  <c r="AM96" i="44"/>
  <c r="K97" i="46"/>
  <c r="K97" i="44"/>
  <c r="AA97" i="46"/>
  <c r="AA97" i="44"/>
  <c r="AI97" i="46"/>
  <c r="AI97" i="44"/>
  <c r="BO97" i="46"/>
  <c r="BO97" i="44"/>
  <c r="BC98" i="46"/>
  <c r="BC98" i="44"/>
  <c r="AC100" i="46"/>
  <c r="AC100" i="44"/>
  <c r="BA100" i="46"/>
  <c r="BA100" i="44"/>
  <c r="BI100" i="46"/>
  <c r="BI100" i="44"/>
  <c r="Q101" i="46"/>
  <c r="Q101" i="44"/>
  <c r="BM101" i="46"/>
  <c r="BM101" i="44"/>
  <c r="BI102" i="46"/>
  <c r="BI102" i="44"/>
  <c r="BQ102" i="46"/>
  <c r="BQ102" i="44"/>
  <c r="AF103" i="46"/>
  <c r="AF103" i="44"/>
  <c r="AI104" i="46"/>
  <c r="AI104" i="44"/>
  <c r="BG104" i="46"/>
  <c r="BG104" i="44"/>
  <c r="V105" i="46"/>
  <c r="V105" i="44"/>
  <c r="AL105" i="46"/>
  <c r="AL105" i="44"/>
  <c r="BJ105" i="46"/>
  <c r="BJ105" i="44"/>
  <c r="N107" i="46"/>
  <c r="N107" i="44"/>
  <c r="AT107" i="46"/>
  <c r="AT107" i="44"/>
  <c r="I108" i="46"/>
  <c r="I108" i="44"/>
  <c r="BE108" i="46"/>
  <c r="BE108" i="44"/>
  <c r="E109" i="46"/>
  <c r="E109" i="44"/>
  <c r="AK109" i="46"/>
  <c r="AK109" i="44"/>
  <c r="BI109" i="46"/>
  <c r="BI109" i="44"/>
  <c r="BQ109" i="46"/>
  <c r="BQ109" i="44"/>
  <c r="Y110" i="46"/>
  <c r="Y110" i="44"/>
  <c r="AG110" i="46"/>
  <c r="AG110" i="44"/>
  <c r="BM110" i="46"/>
  <c r="BM110" i="44"/>
  <c r="L111" i="46"/>
  <c r="L111" i="44"/>
  <c r="AR111" i="46"/>
  <c r="AR111" i="44"/>
  <c r="AZ111" i="46"/>
  <c r="AZ111" i="44"/>
  <c r="H112" i="46"/>
  <c r="H112" i="44"/>
  <c r="BD112" i="46"/>
  <c r="BD112" i="44"/>
  <c r="AF114" i="46"/>
  <c r="AF114" i="44"/>
  <c r="BD114" i="46"/>
  <c r="BD114" i="44"/>
  <c r="BL114" i="46"/>
  <c r="BL114" i="44"/>
  <c r="AI115" i="46"/>
  <c r="AI115" i="44"/>
  <c r="AQ115" i="46"/>
  <c r="AQ115" i="44"/>
  <c r="BG115" i="46"/>
  <c r="BG115" i="44"/>
  <c r="W116" i="46"/>
  <c r="W116" i="44"/>
  <c r="AE116" i="46"/>
  <c r="AE116" i="44"/>
  <c r="AM116" i="46"/>
  <c r="AM116" i="44"/>
  <c r="BK116" i="46"/>
  <c r="BK116" i="44"/>
  <c r="AH117" i="46"/>
  <c r="AH117" i="44"/>
  <c r="AX117" i="46"/>
  <c r="AX117" i="44"/>
  <c r="BF117" i="46"/>
  <c r="BF117" i="44"/>
  <c r="V118" i="46"/>
  <c r="V118" i="44"/>
  <c r="AL118" i="46"/>
  <c r="AL118" i="44"/>
  <c r="K120" i="46"/>
  <c r="K120" i="44"/>
  <c r="AI120" i="46"/>
  <c r="AI120" i="44"/>
  <c r="G121" i="46"/>
  <c r="G121" i="44"/>
  <c r="AM121" i="46"/>
  <c r="AM121" i="44"/>
  <c r="K122" i="46"/>
  <c r="K122" i="44"/>
  <c r="BO122" i="46"/>
  <c r="BO122" i="44"/>
  <c r="L123" i="46"/>
  <c r="L123" i="44"/>
  <c r="T123" i="46"/>
  <c r="T123" i="44"/>
  <c r="AN124" i="46"/>
  <c r="AN124" i="44"/>
  <c r="D125" i="46"/>
  <c r="D125" i="44"/>
  <c r="T125" i="46"/>
  <c r="T125" i="44"/>
  <c r="AB125" i="46"/>
  <c r="AB125" i="44"/>
  <c r="AR125" i="46"/>
  <c r="AR125" i="44"/>
  <c r="H126" i="46"/>
  <c r="H126" i="44"/>
  <c r="AJ127" i="46"/>
  <c r="AJ127" i="44"/>
  <c r="AZ127" i="46"/>
  <c r="AZ127" i="44"/>
  <c r="BG51" i="46"/>
  <c r="BG51" i="44"/>
  <c r="AD52" i="46"/>
  <c r="AD52" i="44"/>
  <c r="BF53" i="46"/>
  <c r="BF53" i="44"/>
  <c r="U56" i="46"/>
  <c r="U56" i="44"/>
  <c r="BI56" i="46"/>
  <c r="BI56" i="44"/>
  <c r="AS58" i="46"/>
  <c r="AS58" i="44"/>
  <c r="AG59" i="46"/>
  <c r="AG59" i="44"/>
  <c r="AN60" i="44"/>
  <c r="AE62" i="44"/>
  <c r="R63" i="44"/>
  <c r="AP63" i="44"/>
  <c r="D64" i="44"/>
  <c r="S65" i="44"/>
  <c r="AQ65" i="44"/>
  <c r="BO65" i="44"/>
  <c r="AJ51" i="46"/>
  <c r="AJ51" i="44"/>
  <c r="G54" i="46"/>
  <c r="G54" i="44"/>
  <c r="AU54" i="46"/>
  <c r="AU54" i="44"/>
  <c r="J55" i="46"/>
  <c r="J55" i="44"/>
  <c r="AA61" i="44"/>
  <c r="BG61" i="44"/>
  <c r="AM64" i="44"/>
  <c r="A16" i="44"/>
  <c r="C31" i="46"/>
  <c r="C31" i="44" s="1"/>
  <c r="C68" i="46"/>
  <c r="C68" i="44" s="1"/>
  <c r="BI7" i="44"/>
  <c r="L8" i="44"/>
  <c r="AX8" i="44"/>
  <c r="E10" i="44"/>
  <c r="AQ10" i="44"/>
  <c r="BG10" i="44"/>
  <c r="AA12" i="44"/>
  <c r="BO12" i="44"/>
  <c r="P13" i="44"/>
  <c r="AF13" i="44"/>
  <c r="AV13" i="44"/>
  <c r="BM13" i="44"/>
  <c r="O15" i="44"/>
  <c r="BD15" i="44"/>
  <c r="D16" i="44"/>
  <c r="S16" i="44"/>
  <c r="AH16" i="44"/>
  <c r="BH16" i="44"/>
  <c r="AA17" i="44"/>
  <c r="AQ17" i="44"/>
  <c r="BI17" i="44"/>
  <c r="AA18" i="44"/>
  <c r="AO18" i="44"/>
  <c r="AY18" i="44"/>
  <c r="BM18" i="44"/>
  <c r="V19" i="44"/>
  <c r="AJ19" i="44"/>
  <c r="Y20" i="44"/>
  <c r="BM20" i="44"/>
  <c r="M21" i="44"/>
  <c r="AB21" i="44"/>
  <c r="AQ21" i="44"/>
  <c r="BA21" i="44"/>
  <c r="O22" i="44"/>
  <c r="AO22" i="44"/>
  <c r="BC22" i="44"/>
  <c r="E23" i="44"/>
  <c r="T23" i="44"/>
  <c r="BI23" i="44"/>
  <c r="I24" i="44"/>
  <c r="K25" i="44"/>
  <c r="Z25" i="44"/>
  <c r="AZ25" i="44"/>
  <c r="O26" i="44"/>
  <c r="AD26" i="44"/>
  <c r="AU26" i="44"/>
  <c r="BJ26" i="44"/>
  <c r="K27" i="44"/>
  <c r="Z27" i="44"/>
  <c r="AZ27" i="44"/>
  <c r="BO27" i="44"/>
  <c r="N28" i="44"/>
  <c r="AN28" i="44"/>
  <c r="BB28" i="44"/>
  <c r="AA29" i="44"/>
  <c r="AP29" i="44"/>
  <c r="BC29" i="44"/>
  <c r="O30" i="44"/>
  <c r="AC30" i="44"/>
  <c r="R31" i="44"/>
  <c r="AH31" i="44"/>
  <c r="F32" i="44"/>
  <c r="U32" i="44"/>
  <c r="AU32" i="44"/>
  <c r="BI32" i="44"/>
  <c r="I33" i="44"/>
  <c r="AH33" i="44"/>
  <c r="AW33" i="44"/>
  <c r="BL33" i="44"/>
  <c r="L34" i="44"/>
  <c r="AC34" i="44"/>
  <c r="AR34" i="44"/>
  <c r="BI34" i="44"/>
  <c r="I35" i="44"/>
  <c r="X35" i="44"/>
  <c r="AX35" i="44"/>
  <c r="BM35" i="44"/>
  <c r="AL36" i="44"/>
  <c r="Y37" i="44"/>
  <c r="AW37" i="44"/>
  <c r="BL37" i="44"/>
  <c r="AK38" i="44"/>
  <c r="AV39" i="44"/>
  <c r="U40" i="44"/>
  <c r="AJ40" i="44"/>
  <c r="BI40" i="44"/>
  <c r="W41" i="44"/>
  <c r="AJ41" i="44"/>
  <c r="AV41" i="44"/>
  <c r="BK41" i="44"/>
  <c r="L42" i="44"/>
  <c r="AZ42" i="44"/>
  <c r="L43" i="44"/>
  <c r="AJ43" i="44"/>
  <c r="AN44" i="44"/>
  <c r="T45" i="44"/>
  <c r="X60" i="44"/>
  <c r="K61" i="44"/>
  <c r="AU62" i="44"/>
  <c r="U63" i="44"/>
  <c r="AS63" i="44"/>
  <c r="G64" i="44"/>
  <c r="AB64" i="44"/>
  <c r="BK64" i="44"/>
  <c r="AF65" i="44"/>
  <c r="AO67" i="44"/>
  <c r="BB67" i="44"/>
  <c r="Z68" i="44"/>
  <c r="AK68" i="44"/>
  <c r="BI68" i="44"/>
  <c r="F69" i="44"/>
  <c r="AG69" i="44"/>
  <c r="Y70" i="44"/>
  <c r="AW70" i="44"/>
  <c r="H71" i="44"/>
  <c r="AF71" i="44"/>
  <c r="M73" i="44"/>
  <c r="AF73" i="44"/>
  <c r="AB74" i="44"/>
  <c r="AZ74" i="44"/>
  <c r="T75" i="44"/>
  <c r="AR75" i="44"/>
  <c r="BP75" i="44"/>
  <c r="AM76" i="44"/>
  <c r="K77" i="44"/>
  <c r="R81" i="44"/>
  <c r="AP81" i="44"/>
  <c r="BA81" i="44"/>
  <c r="D83" i="44"/>
  <c r="AJ83" i="44"/>
  <c r="AW83" i="44"/>
  <c r="BP83" i="44"/>
  <c r="O85" i="44"/>
  <c r="AY86" i="44"/>
  <c r="Q87" i="44"/>
  <c r="AT87" i="44"/>
  <c r="BM87" i="44"/>
  <c r="S89" i="44"/>
  <c r="J90" i="44"/>
  <c r="M91" i="44"/>
  <c r="AH91" i="44"/>
  <c r="BF91" i="44"/>
  <c r="E92" i="44"/>
  <c r="BL92" i="44"/>
  <c r="BM93" i="44"/>
  <c r="U94" i="44"/>
  <c r="AF94" i="44"/>
  <c r="BQ94" i="44"/>
  <c r="Y95" i="44"/>
  <c r="AW95" i="44"/>
  <c r="BH95" i="44"/>
  <c r="AF97" i="44"/>
  <c r="BD97" i="44"/>
  <c r="N101" i="44"/>
  <c r="AL101" i="44"/>
  <c r="Z102" i="44"/>
  <c r="BN102" i="44"/>
  <c r="U103" i="44"/>
  <c r="AV104" i="44"/>
  <c r="N105" i="44"/>
  <c r="BM108" i="44"/>
  <c r="U109" i="44"/>
  <c r="AS109" i="44"/>
  <c r="D111" i="44"/>
  <c r="AN112" i="44"/>
  <c r="BP113" i="44"/>
  <c r="J117" i="44"/>
  <c r="BB118" i="44"/>
  <c r="AO119" i="44"/>
  <c r="BK121" i="44"/>
  <c r="S122" i="44"/>
  <c r="AY122" i="44"/>
  <c r="AF124" i="44"/>
  <c r="AV126" i="44"/>
  <c r="D127" i="44"/>
  <c r="BN63" i="46"/>
  <c r="BN63" i="44"/>
  <c r="AL67" i="46"/>
  <c r="AL67" i="44"/>
  <c r="J68" i="46"/>
  <c r="J68" i="44"/>
  <c r="AP68" i="46"/>
  <c r="AP68" i="44"/>
  <c r="BB69" i="46"/>
  <c r="BB69" i="44"/>
  <c r="BE70" i="46"/>
  <c r="BE70" i="44"/>
  <c r="M71" i="46"/>
  <c r="M71" i="44"/>
  <c r="BQ71" i="46"/>
  <c r="BQ71" i="44"/>
  <c r="AI72" i="46"/>
  <c r="AI72" i="44"/>
  <c r="AK73" i="46"/>
  <c r="AK73" i="44"/>
  <c r="AO74" i="46"/>
  <c r="AO74" i="44"/>
  <c r="AB75" i="46"/>
  <c r="AB75" i="44"/>
  <c r="BC76" i="46"/>
  <c r="BC76" i="44"/>
  <c r="BO77" i="46"/>
  <c r="BO77" i="44"/>
  <c r="BC78" i="46"/>
  <c r="BC78" i="44"/>
  <c r="AH79" i="46"/>
  <c r="AH79" i="44"/>
  <c r="N80" i="46"/>
  <c r="N80" i="44"/>
  <c r="AT80" i="46"/>
  <c r="AT80" i="44"/>
  <c r="N82" i="46"/>
  <c r="N82" i="44"/>
  <c r="AT82" i="46"/>
  <c r="AT82" i="44"/>
  <c r="BG86" i="46"/>
  <c r="BG86" i="44"/>
  <c r="V87" i="46"/>
  <c r="V87" i="44"/>
  <c r="BM88" i="46"/>
  <c r="BM88" i="44"/>
  <c r="AY89" i="46"/>
  <c r="AY89" i="44"/>
  <c r="G90" i="46"/>
  <c r="G90" i="44"/>
  <c r="AM90" i="46"/>
  <c r="AM90" i="44"/>
  <c r="AX91" i="46"/>
  <c r="AX91" i="44"/>
  <c r="AC92" i="46"/>
  <c r="AC92" i="44"/>
  <c r="BI92" i="46"/>
  <c r="BI92" i="44"/>
  <c r="AW93" i="46"/>
  <c r="AW93" i="44"/>
  <c r="AS94" i="46"/>
  <c r="AS94" i="44"/>
  <c r="AG95" i="46"/>
  <c r="AG95" i="44"/>
  <c r="BM95" i="46"/>
  <c r="BM95" i="44"/>
  <c r="T96" i="46"/>
  <c r="T96" i="44"/>
  <c r="BH96" i="46"/>
  <c r="BH96" i="44"/>
  <c r="P97" i="46"/>
  <c r="P97" i="44"/>
  <c r="AR98" i="46"/>
  <c r="AR98" i="44"/>
  <c r="R100" i="46"/>
  <c r="R100" i="44"/>
  <c r="AX100" i="46"/>
  <c r="AX100" i="44"/>
  <c r="F101" i="46"/>
  <c r="F101" i="44"/>
  <c r="AT101" i="46"/>
  <c r="AT101" i="44"/>
  <c r="J102" i="46"/>
  <c r="J102" i="44"/>
  <c r="AP102" i="46"/>
  <c r="AP102" i="44"/>
  <c r="BF102" i="46"/>
  <c r="BF102" i="44"/>
  <c r="M103" i="46"/>
  <c r="M103" i="44"/>
  <c r="BQ103" i="46"/>
  <c r="BQ103" i="44"/>
  <c r="X104" i="46"/>
  <c r="X104" i="44"/>
  <c r="BD104" i="46"/>
  <c r="BD104" i="44"/>
  <c r="S105" i="46"/>
  <c r="S105" i="44"/>
  <c r="AY105" i="46"/>
  <c r="AY105" i="44"/>
  <c r="K107" i="46"/>
  <c r="K107" i="44"/>
  <c r="AI107" i="46"/>
  <c r="AI107" i="44"/>
  <c r="BO107" i="46"/>
  <c r="BO107" i="44"/>
  <c r="V108" i="46"/>
  <c r="V108" i="44"/>
  <c r="AL108" i="46"/>
  <c r="AL108" i="44"/>
  <c r="J109" i="46"/>
  <c r="J109" i="44"/>
  <c r="Z109" i="46"/>
  <c r="Z109" i="44"/>
  <c r="BF109" i="46"/>
  <c r="BF109" i="44"/>
  <c r="N110" i="46"/>
  <c r="N110" i="44"/>
  <c r="I111" i="46"/>
  <c r="I111" i="44"/>
  <c r="AG111" i="46"/>
  <c r="AG111" i="44"/>
  <c r="BM111" i="46"/>
  <c r="BM111" i="44"/>
  <c r="AK112" i="46"/>
  <c r="AK112" i="44"/>
  <c r="AS112" i="46"/>
  <c r="AS112" i="44"/>
  <c r="I113" i="46"/>
  <c r="I113" i="44"/>
  <c r="Q113" i="46"/>
  <c r="Q113" i="44"/>
  <c r="N129" i="46"/>
  <c r="N129" i="44"/>
  <c r="BJ129" i="46"/>
  <c r="BJ129" i="44"/>
  <c r="N131" i="46"/>
  <c r="N131" i="44"/>
  <c r="V131" i="46"/>
  <c r="V131" i="44"/>
  <c r="F132" i="46"/>
  <c r="F132" i="44"/>
  <c r="N132" i="46"/>
  <c r="N132" i="44"/>
  <c r="V132" i="46"/>
  <c r="V132" i="44"/>
  <c r="AD132" i="46"/>
  <c r="AD132" i="44"/>
  <c r="AL132" i="46"/>
  <c r="AL132" i="44"/>
  <c r="AT132" i="46"/>
  <c r="AT132" i="44"/>
  <c r="BB132" i="46"/>
  <c r="BB132" i="44"/>
  <c r="BJ132" i="46"/>
  <c r="BJ132" i="44"/>
  <c r="Q133" i="46"/>
  <c r="Q133" i="44"/>
  <c r="AO133" i="46"/>
  <c r="AO133" i="44"/>
  <c r="BM133" i="46"/>
  <c r="BM133" i="44"/>
  <c r="BQ134" i="46"/>
  <c r="BQ134" i="44"/>
  <c r="V135" i="46"/>
  <c r="V135" i="44"/>
  <c r="BJ135" i="46"/>
  <c r="BJ135" i="44"/>
  <c r="Z136" i="46"/>
  <c r="Z136" i="44"/>
  <c r="BF136" i="46"/>
  <c r="BF136" i="44"/>
  <c r="AD137" i="46"/>
  <c r="AD137" i="44"/>
  <c r="AU138" i="46"/>
  <c r="AU138" i="44"/>
  <c r="BF139" i="46"/>
  <c r="BF139" i="44"/>
  <c r="V140" i="46"/>
  <c r="V140" i="44"/>
  <c r="R141" i="46"/>
  <c r="R141" i="44"/>
  <c r="BF141" i="46"/>
  <c r="BF141" i="44"/>
  <c r="V142" i="46"/>
  <c r="V142" i="44"/>
  <c r="T144" i="46"/>
  <c r="T144" i="44"/>
  <c r="AR144" i="46"/>
  <c r="AR144" i="44"/>
  <c r="P145" i="46"/>
  <c r="P145" i="44"/>
  <c r="X145" i="46"/>
  <c r="X145" i="44"/>
  <c r="BD145" i="46"/>
  <c r="BD145" i="44"/>
  <c r="L146" i="46"/>
  <c r="L146" i="44"/>
  <c r="T146" i="46"/>
  <c r="T146" i="44"/>
  <c r="AH57" i="44"/>
  <c r="E60" i="44"/>
  <c r="D116" i="44"/>
  <c r="AB116" i="44"/>
  <c r="AU117" i="44"/>
  <c r="K118" i="44"/>
  <c r="AV120" i="44"/>
  <c r="H122" i="44"/>
  <c r="AC124" i="44"/>
  <c r="BI124" i="44"/>
  <c r="V129" i="44"/>
  <c r="AL131" i="44"/>
  <c r="AG133" i="44"/>
  <c r="J136" i="44"/>
  <c r="AX136" i="44"/>
  <c r="AM138" i="44"/>
  <c r="BB140" i="44"/>
  <c r="AG143" i="44"/>
  <c r="M114" i="46"/>
  <c r="M114" i="44"/>
  <c r="AS114" i="46"/>
  <c r="AS114" i="44"/>
  <c r="X115" i="46"/>
  <c r="X115" i="44"/>
  <c r="BD115" i="46"/>
  <c r="BD115" i="44"/>
  <c r="L116" i="46"/>
  <c r="L116" i="44"/>
  <c r="AR116" i="46"/>
  <c r="AR116" i="44"/>
  <c r="AZ116" i="46"/>
  <c r="AZ116" i="44"/>
  <c r="BP116" i="46"/>
  <c r="BP116" i="44"/>
  <c r="O117" i="46"/>
  <c r="O117" i="44"/>
  <c r="AI118" i="46"/>
  <c r="AI118" i="44"/>
  <c r="BG118" i="46"/>
  <c r="BG118" i="44"/>
  <c r="BB119" i="46"/>
  <c r="BB119" i="44"/>
  <c r="X120" i="46"/>
  <c r="X120" i="44"/>
  <c r="AF120" i="46"/>
  <c r="AF120" i="44"/>
  <c r="BD120" i="46"/>
  <c r="BD120" i="44"/>
  <c r="T121" i="46"/>
  <c r="T121" i="44"/>
  <c r="AZ121" i="46"/>
  <c r="AZ121" i="44"/>
  <c r="AF122" i="46"/>
  <c r="AF122" i="44"/>
  <c r="BD122" i="46"/>
  <c r="BD122" i="44"/>
  <c r="BL122" i="46"/>
  <c r="BL122" i="44"/>
  <c r="I123" i="46"/>
  <c r="I123" i="44"/>
  <c r="AO123" i="46"/>
  <c r="AO123" i="44"/>
  <c r="I125" i="46"/>
  <c r="I125" i="44"/>
  <c r="BE125" i="46"/>
  <c r="BE125" i="44"/>
  <c r="AC126" i="46"/>
  <c r="AC126" i="44"/>
  <c r="BA126" i="46"/>
  <c r="BA126" i="44"/>
  <c r="BQ126" i="46"/>
  <c r="BQ126" i="44"/>
  <c r="G128" i="46"/>
  <c r="G128" i="44"/>
  <c r="O128" i="46"/>
  <c r="O128" i="44"/>
  <c r="AM128" i="46"/>
  <c r="AM128" i="44"/>
  <c r="AY129" i="46"/>
  <c r="AY129" i="44"/>
  <c r="AI131" i="46"/>
  <c r="AI131" i="44"/>
  <c r="AQ131" i="46"/>
  <c r="AQ131" i="44"/>
  <c r="BO131" i="46"/>
  <c r="BO131" i="44"/>
  <c r="S132" i="46"/>
  <c r="S132" i="44"/>
  <c r="AT133" i="44"/>
  <c r="R134" i="44"/>
  <c r="BN134" i="44"/>
  <c r="G136" i="44"/>
  <c r="K137" i="44"/>
  <c r="AY137" i="44"/>
  <c r="AM139" i="44"/>
  <c r="K140" i="44"/>
  <c r="AM141" i="44"/>
  <c r="K142" i="44"/>
  <c r="V133" i="46"/>
  <c r="V133" i="44"/>
  <c r="BF134" i="46"/>
  <c r="BF134" i="44"/>
  <c r="BC136" i="46"/>
  <c r="BC136" i="44"/>
  <c r="AB138" i="46"/>
  <c r="AB138" i="44"/>
  <c r="BP138" i="46"/>
  <c r="BP138" i="44"/>
  <c r="AQ140" i="46"/>
  <c r="AQ140" i="44"/>
  <c r="AU141" i="46"/>
  <c r="AU141" i="44"/>
  <c r="S142" i="46"/>
  <c r="S142" i="44"/>
  <c r="BO142" i="46"/>
  <c r="BO142" i="44"/>
  <c r="Y144" i="44"/>
  <c r="AS145" i="44"/>
  <c r="I146" i="44"/>
  <c r="AW146" i="44"/>
  <c r="E150" i="44"/>
  <c r="BQ150" i="44"/>
  <c r="H153" i="44"/>
  <c r="AV153" i="44"/>
  <c r="R7" i="46"/>
  <c r="R7" i="44"/>
  <c r="AH7" i="46"/>
  <c r="AH7" i="44"/>
  <c r="Q19" i="46"/>
  <c r="Q19" i="44"/>
  <c r="BO26" i="46"/>
  <c r="BO26" i="44"/>
  <c r="V29" i="46"/>
  <c r="V29" i="44"/>
  <c r="U35" i="46"/>
  <c r="U35" i="44"/>
  <c r="BI35" i="46"/>
  <c r="BI35" i="44"/>
  <c r="AG36" i="46"/>
  <c r="AG36" i="44"/>
  <c r="BM36" i="46"/>
  <c r="BM36" i="44"/>
  <c r="BL38" i="46"/>
  <c r="BL38" i="44"/>
  <c r="T39" i="46"/>
  <c r="T39" i="44"/>
  <c r="AB39" i="46"/>
  <c r="AB39" i="44"/>
  <c r="AR39" i="46"/>
  <c r="AR39" i="44"/>
  <c r="AZ39" i="46"/>
  <c r="AZ39" i="44"/>
  <c r="BH39" i="46"/>
  <c r="BH39" i="44"/>
  <c r="BP39" i="46"/>
  <c r="BP39" i="44"/>
  <c r="H40" i="46"/>
  <c r="H40" i="44"/>
  <c r="X40" i="46"/>
  <c r="X40" i="44"/>
  <c r="AF40" i="46"/>
  <c r="AF40" i="44"/>
  <c r="AN40" i="46"/>
  <c r="AN40" i="44"/>
  <c r="AV40" i="46"/>
  <c r="AV40" i="44"/>
  <c r="BD40" i="46"/>
  <c r="BD40" i="44"/>
  <c r="BL40" i="46"/>
  <c r="BL40" i="44"/>
  <c r="K41" i="46"/>
  <c r="K41" i="44"/>
  <c r="S41" i="46"/>
  <c r="S41" i="44"/>
  <c r="AI41" i="46"/>
  <c r="AI41" i="44"/>
  <c r="AQ41" i="46"/>
  <c r="AQ41" i="44"/>
  <c r="AY41" i="46"/>
  <c r="AY41" i="44"/>
  <c r="BG41" i="46"/>
  <c r="BG41" i="44"/>
  <c r="G42" i="46"/>
  <c r="G42" i="44"/>
  <c r="O42" i="46"/>
  <c r="O42" i="44"/>
  <c r="W42" i="46"/>
  <c r="W42" i="44"/>
  <c r="AE42" i="46"/>
  <c r="AE42" i="44"/>
  <c r="AM42" i="46"/>
  <c r="AM42" i="44"/>
  <c r="AU42" i="46"/>
  <c r="AU42" i="44"/>
  <c r="BL43" i="46"/>
  <c r="BL43" i="44"/>
  <c r="D44" i="46"/>
  <c r="D44" i="44"/>
  <c r="L44" i="46"/>
  <c r="L44" i="44"/>
  <c r="T44" i="46"/>
  <c r="T44" i="44"/>
  <c r="AB44" i="46"/>
  <c r="AB44" i="44"/>
  <c r="AJ44" i="46"/>
  <c r="AJ44" i="44"/>
  <c r="AR44" i="46"/>
  <c r="AR44" i="44"/>
  <c r="AZ44" i="46"/>
  <c r="AZ44" i="44"/>
  <c r="BH44" i="46"/>
  <c r="BH44" i="44"/>
  <c r="BP44" i="46"/>
  <c r="BP44" i="44"/>
  <c r="H45" i="46"/>
  <c r="H45" i="44"/>
  <c r="P45" i="46"/>
  <c r="P45" i="44"/>
  <c r="AN45" i="46"/>
  <c r="AN45" i="44"/>
  <c r="AV45" i="46"/>
  <c r="AV45" i="44"/>
  <c r="BD45" i="46"/>
  <c r="BD45" i="44"/>
  <c r="D46" i="46"/>
  <c r="D46" i="44"/>
  <c r="L46" i="46"/>
  <c r="L46" i="44"/>
  <c r="T46" i="46"/>
  <c r="T46" i="44"/>
  <c r="AB46" i="46"/>
  <c r="AB46" i="44"/>
  <c r="AJ46" i="46"/>
  <c r="AJ46" i="44"/>
  <c r="AR46" i="46"/>
  <c r="AR46" i="44"/>
  <c r="AZ46" i="46"/>
  <c r="AZ46" i="44"/>
  <c r="BH46" i="46"/>
  <c r="BH46" i="44"/>
  <c r="BP46" i="46"/>
  <c r="BP46" i="44"/>
  <c r="K48" i="46"/>
  <c r="K48" i="44"/>
  <c r="AI48" i="46"/>
  <c r="AI48" i="44"/>
  <c r="AQ48" i="46"/>
  <c r="AQ48" i="44"/>
  <c r="BG48" i="46"/>
  <c r="BG48" i="44"/>
  <c r="G49" i="46"/>
  <c r="G49" i="44"/>
  <c r="O49" i="46"/>
  <c r="O49" i="44"/>
  <c r="W49" i="46"/>
  <c r="W49" i="44"/>
  <c r="AE49" i="46"/>
  <c r="AE49" i="44"/>
  <c r="AM49" i="46"/>
  <c r="AM49" i="44"/>
  <c r="AU49" i="46"/>
  <c r="AU49" i="44"/>
  <c r="BC49" i="46"/>
  <c r="BC49" i="44"/>
  <c r="BK49" i="46"/>
  <c r="BK49" i="44"/>
  <c r="K50" i="46"/>
  <c r="K50" i="44"/>
  <c r="S50" i="46"/>
  <c r="S50" i="44"/>
  <c r="AA50" i="46"/>
  <c r="AA50" i="44"/>
  <c r="AI50" i="46"/>
  <c r="AI50" i="44"/>
  <c r="AY50" i="46"/>
  <c r="AY50" i="44"/>
  <c r="BG50" i="46"/>
  <c r="BG50" i="44"/>
  <c r="G51" i="46"/>
  <c r="G51" i="44"/>
  <c r="O51" i="46"/>
  <c r="O51" i="44"/>
  <c r="W51" i="46"/>
  <c r="W51" i="44"/>
  <c r="AE51" i="46"/>
  <c r="AE51" i="44"/>
  <c r="BC51" i="46"/>
  <c r="BC51" i="44"/>
  <c r="BK51" i="46"/>
  <c r="BK51" i="44"/>
  <c r="J52" i="46"/>
  <c r="J52" i="44"/>
  <c r="R52" i="46"/>
  <c r="R52" i="44"/>
  <c r="Z52" i="46"/>
  <c r="Z52" i="44"/>
  <c r="AH52" i="46"/>
  <c r="AH52" i="44"/>
  <c r="AP52" i="46"/>
  <c r="AP52" i="44"/>
  <c r="AX52" i="46"/>
  <c r="AX52" i="44"/>
  <c r="BF52" i="46"/>
  <c r="BF52" i="44"/>
  <c r="BN52" i="46"/>
  <c r="BN52" i="44"/>
  <c r="F53" i="46"/>
  <c r="F53" i="44"/>
  <c r="N53" i="46"/>
  <c r="N53" i="44"/>
  <c r="V53" i="46"/>
  <c r="V53" i="44"/>
  <c r="AD53" i="46"/>
  <c r="AD53" i="44"/>
  <c r="AL53" i="46"/>
  <c r="AL53" i="44"/>
  <c r="AT53" i="46"/>
  <c r="AT53" i="44"/>
  <c r="BJ53" i="46"/>
  <c r="BJ53" i="44"/>
  <c r="A52" i="27"/>
  <c r="A54" i="44"/>
  <c r="E55" i="46"/>
  <c r="E55" i="44"/>
  <c r="M55" i="46"/>
  <c r="M55" i="44"/>
  <c r="U55" i="46"/>
  <c r="U55" i="44"/>
  <c r="AC55" i="46"/>
  <c r="AC55" i="44"/>
  <c r="AK55" i="46"/>
  <c r="AK55" i="44"/>
  <c r="AS55" i="46"/>
  <c r="AS55" i="44"/>
  <c r="BA55" i="46"/>
  <c r="BA55" i="44"/>
  <c r="BI55" i="46"/>
  <c r="BI55" i="44"/>
  <c r="I56" i="46"/>
  <c r="I56" i="44"/>
  <c r="Q56" i="46"/>
  <c r="Q56" i="44"/>
  <c r="Y56" i="46"/>
  <c r="Y56" i="44"/>
  <c r="AG56" i="46"/>
  <c r="AG56" i="44"/>
  <c r="AO56" i="46"/>
  <c r="AO56" i="44"/>
  <c r="AW56" i="46"/>
  <c r="AW56" i="44"/>
  <c r="BE56" i="46"/>
  <c r="BE56" i="44"/>
  <c r="BM56" i="46"/>
  <c r="BM56" i="44"/>
  <c r="E57" i="46"/>
  <c r="E57" i="44"/>
  <c r="U57" i="46"/>
  <c r="U57" i="44"/>
  <c r="AC57" i="46"/>
  <c r="AC57" i="44"/>
  <c r="AK57" i="46"/>
  <c r="AK57" i="44"/>
  <c r="AS57" i="46"/>
  <c r="AS57" i="44"/>
  <c r="BA57" i="46"/>
  <c r="BA57" i="44"/>
  <c r="BI57" i="46"/>
  <c r="BI57" i="44"/>
  <c r="I58" i="46"/>
  <c r="I58" i="44"/>
  <c r="Q58" i="46"/>
  <c r="Q58" i="44"/>
  <c r="Y58" i="46"/>
  <c r="Y58" i="44"/>
  <c r="AG58" i="46"/>
  <c r="AG58" i="44"/>
  <c r="AO58" i="46"/>
  <c r="AO58" i="44"/>
  <c r="BE58" i="46"/>
  <c r="BE58" i="44"/>
  <c r="BM58" i="46"/>
  <c r="BM58" i="44"/>
  <c r="T9" i="46"/>
  <c r="T9" i="44"/>
  <c r="AD18" i="46"/>
  <c r="AD18" i="44"/>
  <c r="BB18" i="46"/>
  <c r="BB18" i="44"/>
  <c r="Y19" i="46"/>
  <c r="Y19" i="44"/>
  <c r="BD23" i="46"/>
  <c r="BD23" i="44"/>
  <c r="AB24" i="46"/>
  <c r="AB24" i="44"/>
  <c r="W27" i="46"/>
  <c r="W27" i="44"/>
  <c r="AP32" i="46"/>
  <c r="AP32" i="44"/>
  <c r="AC33" i="46"/>
  <c r="AC33" i="44"/>
  <c r="Q36" i="46"/>
  <c r="Q36" i="44"/>
  <c r="L37" i="46"/>
  <c r="L37" i="44"/>
  <c r="A12" i="27"/>
  <c r="C14" i="46"/>
  <c r="C14" i="44" s="1"/>
  <c r="AJ15" i="46"/>
  <c r="AJ15" i="44"/>
  <c r="BP15" i="46"/>
  <c r="BP15" i="44"/>
  <c r="X16" i="46"/>
  <c r="X16" i="44"/>
  <c r="AN16" i="46"/>
  <c r="AN16" i="44"/>
  <c r="BL16" i="46"/>
  <c r="BL16" i="44"/>
  <c r="K17" i="46"/>
  <c r="K17" i="44"/>
  <c r="AI17" i="46"/>
  <c r="AI17" i="44"/>
  <c r="AH19" i="46"/>
  <c r="AH19" i="44"/>
  <c r="A19" i="27"/>
  <c r="A21" i="44"/>
  <c r="Y21" i="46"/>
  <c r="Y21" i="44"/>
  <c r="E22" i="46"/>
  <c r="E22" i="44"/>
  <c r="BQ24" i="46"/>
  <c r="BQ24" i="44"/>
  <c r="W29" i="46"/>
  <c r="W29" i="44"/>
  <c r="K32" i="46"/>
  <c r="K32" i="44"/>
  <c r="J34" i="46"/>
  <c r="J34" i="44"/>
  <c r="BN34" i="46"/>
  <c r="BN34" i="44"/>
  <c r="AT35" i="46"/>
  <c r="AT35" i="44"/>
  <c r="Z36" i="46"/>
  <c r="Z36" i="44"/>
  <c r="BI39" i="46"/>
  <c r="BI39" i="44"/>
  <c r="BE40" i="46"/>
  <c r="BE40" i="44"/>
  <c r="AG43" i="46"/>
  <c r="AG43" i="44"/>
  <c r="E44" i="46"/>
  <c r="E44" i="44"/>
  <c r="AK44" i="46"/>
  <c r="AK44" i="44"/>
  <c r="BI44" i="46"/>
  <c r="BI44" i="44"/>
  <c r="Y47" i="46"/>
  <c r="Y47" i="44"/>
  <c r="AG47" i="46"/>
  <c r="AG47" i="44"/>
  <c r="BM47" i="46"/>
  <c r="BM47" i="44"/>
  <c r="D48" i="46"/>
  <c r="D48" i="44"/>
  <c r="T48" i="46"/>
  <c r="T48" i="44"/>
  <c r="AR48" i="46"/>
  <c r="AR48" i="44"/>
  <c r="AZ48" i="46"/>
  <c r="AZ48" i="44"/>
  <c r="H49" i="46"/>
  <c r="H49" i="44"/>
  <c r="P49" i="46"/>
  <c r="P49" i="44"/>
  <c r="X49" i="46"/>
  <c r="X49" i="44"/>
  <c r="AF49" i="46"/>
  <c r="AF49" i="44"/>
  <c r="AN49" i="46"/>
  <c r="AN49" i="44"/>
  <c r="AV49" i="46"/>
  <c r="AV49" i="44"/>
  <c r="BD49" i="46"/>
  <c r="BD49" i="44"/>
  <c r="BL49" i="46"/>
  <c r="BL49" i="44"/>
  <c r="D50" i="46"/>
  <c r="D50" i="44"/>
  <c r="L50" i="46"/>
  <c r="L50" i="44"/>
  <c r="T50" i="46"/>
  <c r="T50" i="44"/>
  <c r="AB50" i="46"/>
  <c r="AB50" i="44"/>
  <c r="AJ50" i="46"/>
  <c r="AJ50" i="44"/>
  <c r="AR50" i="46"/>
  <c r="AR50" i="44"/>
  <c r="BH50" i="46"/>
  <c r="BH50" i="44"/>
  <c r="BP50" i="46"/>
  <c r="BP50" i="44"/>
  <c r="H51" i="46"/>
  <c r="H51" i="44"/>
  <c r="P51" i="46"/>
  <c r="P51" i="44"/>
  <c r="X51" i="46"/>
  <c r="X51" i="44"/>
  <c r="AF51" i="46"/>
  <c r="AF51" i="44"/>
  <c r="AN51" i="46"/>
  <c r="AN51" i="44"/>
  <c r="BL51" i="46"/>
  <c r="BL51" i="44"/>
  <c r="S52" i="46"/>
  <c r="S52" i="44"/>
  <c r="AA52" i="46"/>
  <c r="AA52" i="44"/>
  <c r="AI52" i="46"/>
  <c r="AI52" i="44"/>
  <c r="AY52" i="46"/>
  <c r="AY52" i="44"/>
  <c r="BG52" i="46"/>
  <c r="BG52" i="44"/>
  <c r="BO52" i="46"/>
  <c r="BO52" i="44"/>
  <c r="G53" i="46"/>
  <c r="G53" i="44"/>
  <c r="O53" i="46"/>
  <c r="O53" i="44"/>
  <c r="W53" i="46"/>
  <c r="W53" i="44"/>
  <c r="AE53" i="46"/>
  <c r="AE53" i="44"/>
  <c r="BC53" i="46"/>
  <c r="BC53" i="44"/>
  <c r="BK53" i="46"/>
  <c r="BK53" i="44"/>
  <c r="AY54" i="46"/>
  <c r="AY54" i="44"/>
  <c r="BG54" i="46"/>
  <c r="BG54" i="44"/>
  <c r="BO54" i="46"/>
  <c r="BO54" i="44"/>
  <c r="F55" i="46"/>
  <c r="F55" i="44"/>
  <c r="N55" i="46"/>
  <c r="N55" i="44"/>
  <c r="V55" i="46"/>
  <c r="V55" i="44"/>
  <c r="AD55" i="46"/>
  <c r="AD55" i="44"/>
  <c r="AL55" i="46"/>
  <c r="AL55" i="44"/>
  <c r="AT55" i="46"/>
  <c r="AT55" i="44"/>
  <c r="BJ55" i="46"/>
  <c r="BJ55" i="44"/>
  <c r="J56" i="46"/>
  <c r="J56" i="44"/>
  <c r="R56" i="46"/>
  <c r="R56" i="44"/>
  <c r="Z56" i="46"/>
  <c r="Z56" i="44"/>
  <c r="AH56" i="46"/>
  <c r="AH56" i="44"/>
  <c r="AP56" i="46"/>
  <c r="AP56" i="44"/>
  <c r="AX56" i="46"/>
  <c r="AX56" i="44"/>
  <c r="BF56" i="46"/>
  <c r="BF56" i="44"/>
  <c r="BN56" i="46"/>
  <c r="BN56" i="44"/>
  <c r="F57" i="46"/>
  <c r="F57" i="44"/>
  <c r="N57" i="46"/>
  <c r="N57" i="44"/>
  <c r="AD57" i="46"/>
  <c r="AD57" i="44"/>
  <c r="AL57" i="46"/>
  <c r="AL57" i="44"/>
  <c r="AT57" i="46"/>
  <c r="AT57" i="44"/>
  <c r="BB57" i="46"/>
  <c r="BB57" i="44"/>
  <c r="BJ57" i="46"/>
  <c r="BJ57" i="44"/>
  <c r="A56" i="27"/>
  <c r="C58" i="46"/>
  <c r="C58" i="44" s="1"/>
  <c r="A58" i="44"/>
  <c r="J58" i="46"/>
  <c r="J58" i="44"/>
  <c r="R58" i="46"/>
  <c r="R58" i="44"/>
  <c r="Z58" i="46"/>
  <c r="Z58" i="44"/>
  <c r="AH58" i="46"/>
  <c r="AH58" i="44"/>
  <c r="AP58" i="46"/>
  <c r="AP58" i="44"/>
  <c r="AX58" i="46"/>
  <c r="AX58" i="44"/>
  <c r="BF58" i="46"/>
  <c r="BF58" i="44"/>
  <c r="BN58" i="46"/>
  <c r="BN58" i="44"/>
  <c r="F59" i="46"/>
  <c r="F59" i="44"/>
  <c r="N59" i="46"/>
  <c r="N59" i="44"/>
  <c r="V59" i="46"/>
  <c r="V59" i="44"/>
  <c r="AD59" i="46"/>
  <c r="AD59" i="44"/>
  <c r="AL59" i="46"/>
  <c r="AL59" i="44"/>
  <c r="AT59" i="46"/>
  <c r="AT59" i="44"/>
  <c r="BB59" i="46"/>
  <c r="BB59" i="44"/>
  <c r="BJ59" i="46"/>
  <c r="BJ59" i="44"/>
  <c r="A58" i="27"/>
  <c r="C60" i="46"/>
  <c r="C60" i="44" s="1"/>
  <c r="J60" i="46"/>
  <c r="J60" i="44"/>
  <c r="R60" i="46"/>
  <c r="R60" i="44"/>
  <c r="Z60" i="46"/>
  <c r="Z60" i="44"/>
  <c r="AH60" i="46"/>
  <c r="AH60" i="44"/>
  <c r="AX60" i="46"/>
  <c r="AX60" i="44"/>
  <c r="BF60" i="46"/>
  <c r="BF60" i="44"/>
  <c r="E61" i="46"/>
  <c r="E61" i="44"/>
  <c r="M61" i="46"/>
  <c r="M61" i="44"/>
  <c r="U61" i="46"/>
  <c r="U61" i="44"/>
  <c r="AC61" i="46"/>
  <c r="AC61" i="44"/>
  <c r="AK61" i="46"/>
  <c r="AK61" i="44"/>
  <c r="AS61" i="46"/>
  <c r="AS61" i="44"/>
  <c r="BA61" i="46"/>
  <c r="BA61" i="44"/>
  <c r="BI61" i="46"/>
  <c r="BI61" i="44"/>
  <c r="BQ61" i="46"/>
  <c r="BQ61" i="44"/>
  <c r="I62" i="46"/>
  <c r="I62" i="44"/>
  <c r="Y62" i="46"/>
  <c r="Y62" i="44"/>
  <c r="AG62" i="46"/>
  <c r="AG62" i="44"/>
  <c r="AO62" i="46"/>
  <c r="AO62" i="44"/>
  <c r="AW62" i="46"/>
  <c r="AW62" i="44"/>
  <c r="BE62" i="46"/>
  <c r="BE62" i="44"/>
  <c r="BM62" i="46"/>
  <c r="BM62" i="44"/>
  <c r="D63" i="46"/>
  <c r="D63" i="44"/>
  <c r="L63" i="46"/>
  <c r="L63" i="44"/>
  <c r="T63" i="46"/>
  <c r="T63" i="44"/>
  <c r="AB63" i="46"/>
  <c r="AB63" i="44"/>
  <c r="AJ63" i="46"/>
  <c r="AJ63" i="44"/>
  <c r="AR63" i="46"/>
  <c r="AR63" i="44"/>
  <c r="AZ63" i="46"/>
  <c r="AZ63" i="44"/>
  <c r="BH63" i="46"/>
  <c r="BH63" i="44"/>
  <c r="BP63" i="46"/>
  <c r="BP63" i="44"/>
  <c r="F64" i="46"/>
  <c r="F64" i="44"/>
  <c r="N64" i="46"/>
  <c r="N64" i="44"/>
  <c r="V64" i="46"/>
  <c r="V64" i="44"/>
  <c r="AD64" i="46"/>
  <c r="AD64" i="44"/>
  <c r="AL64" i="46"/>
  <c r="AL64" i="44"/>
  <c r="AT64" i="46"/>
  <c r="AT64" i="44"/>
  <c r="BB64" i="46"/>
  <c r="BB64" i="44"/>
  <c r="BJ64" i="46"/>
  <c r="BJ64" i="44"/>
  <c r="A63" i="27"/>
  <c r="C65" i="46"/>
  <c r="C65" i="44" s="1"/>
  <c r="R65" i="46"/>
  <c r="R65" i="44"/>
  <c r="Z65" i="46"/>
  <c r="Z65" i="44"/>
  <c r="AH65" i="46"/>
  <c r="AH65" i="44"/>
  <c r="AP65" i="46"/>
  <c r="AP65" i="44"/>
  <c r="AX65" i="46"/>
  <c r="AX65" i="44"/>
  <c r="BF65" i="46"/>
  <c r="BF65" i="44"/>
  <c r="BN65" i="46"/>
  <c r="BN65" i="44"/>
  <c r="D66" i="46"/>
  <c r="D66" i="44"/>
  <c r="L66" i="46"/>
  <c r="L66" i="44"/>
  <c r="T66" i="46"/>
  <c r="T66" i="44"/>
  <c r="AB66" i="46"/>
  <c r="AB66" i="44"/>
  <c r="AJ66" i="46"/>
  <c r="AJ66" i="44"/>
  <c r="AR66" i="46"/>
  <c r="AR66" i="44"/>
  <c r="AZ66" i="46"/>
  <c r="AZ66" i="44"/>
  <c r="BH66" i="46"/>
  <c r="BH66" i="44"/>
  <c r="BP66" i="46"/>
  <c r="BP66" i="44"/>
  <c r="H67" i="46"/>
  <c r="H67" i="44"/>
  <c r="P67" i="46"/>
  <c r="P67" i="44"/>
  <c r="X67" i="46"/>
  <c r="X67" i="44"/>
  <c r="AF67" i="46"/>
  <c r="AF67" i="44"/>
  <c r="AN67" i="46"/>
  <c r="AN67" i="44"/>
  <c r="AV67" i="46"/>
  <c r="AV67" i="44"/>
  <c r="BD67" i="46"/>
  <c r="BD67" i="44"/>
  <c r="BL67" i="46"/>
  <c r="BL67" i="44"/>
  <c r="K70" i="46"/>
  <c r="K70" i="44"/>
  <c r="S70" i="46"/>
  <c r="S70" i="44"/>
  <c r="AA70" i="46"/>
  <c r="AA70" i="44"/>
  <c r="AI70" i="46"/>
  <c r="AI70" i="44"/>
  <c r="AQ70" i="46"/>
  <c r="AQ70" i="44"/>
  <c r="AY70" i="46"/>
  <c r="AY70" i="44"/>
  <c r="BG70" i="46"/>
  <c r="BG70" i="44"/>
  <c r="G71" i="46"/>
  <c r="G71" i="44"/>
  <c r="O71" i="46"/>
  <c r="O71" i="44"/>
  <c r="W71" i="46"/>
  <c r="W71" i="44"/>
  <c r="AE71" i="46"/>
  <c r="AE71" i="44"/>
  <c r="AM71" i="46"/>
  <c r="AM71" i="44"/>
  <c r="AU71" i="46"/>
  <c r="AU71" i="44"/>
  <c r="BC71" i="46"/>
  <c r="BC71" i="44"/>
  <c r="BK71" i="46"/>
  <c r="BK71" i="44"/>
  <c r="E72" i="46"/>
  <c r="E72" i="44"/>
  <c r="M72" i="46"/>
  <c r="M72" i="44"/>
  <c r="U72" i="46"/>
  <c r="U72" i="44"/>
  <c r="AK72" i="46"/>
  <c r="AK72" i="44"/>
  <c r="AS72" i="46"/>
  <c r="AS72" i="44"/>
  <c r="BA72" i="46"/>
  <c r="BA72" i="44"/>
  <c r="G73" i="46"/>
  <c r="G73" i="44"/>
  <c r="O73" i="46"/>
  <c r="O73" i="44"/>
  <c r="W73" i="46"/>
  <c r="W73" i="44"/>
  <c r="AE73" i="46"/>
  <c r="AE73" i="44"/>
  <c r="AM73" i="46"/>
  <c r="AM73" i="44"/>
  <c r="AU73" i="46"/>
  <c r="AU73" i="44"/>
  <c r="BC73" i="46"/>
  <c r="BC73" i="44"/>
  <c r="BK73" i="46"/>
  <c r="BK73" i="44"/>
  <c r="S74" i="46"/>
  <c r="S74" i="44"/>
  <c r="AA74" i="46"/>
  <c r="AA74" i="44"/>
  <c r="AI74" i="46"/>
  <c r="AI74" i="44"/>
  <c r="AY74" i="46"/>
  <c r="AY74" i="44"/>
  <c r="BG74" i="46"/>
  <c r="BG74" i="44"/>
  <c r="BO74" i="46"/>
  <c r="BO74" i="44"/>
  <c r="F75" i="46"/>
  <c r="F75" i="44"/>
  <c r="N75" i="46"/>
  <c r="N75" i="44"/>
  <c r="V75" i="46"/>
  <c r="V75" i="44"/>
  <c r="AD75" i="46"/>
  <c r="AD75" i="44"/>
  <c r="AL75" i="46"/>
  <c r="AL75" i="44"/>
  <c r="AT75" i="46"/>
  <c r="AT75" i="44"/>
  <c r="BB75" i="46"/>
  <c r="BB75" i="44"/>
  <c r="BN7" i="46"/>
  <c r="BN7" i="44"/>
  <c r="O8" i="46"/>
  <c r="O8" i="44"/>
  <c r="AZ9" i="46"/>
  <c r="AZ9" i="44"/>
  <c r="P10" i="46"/>
  <c r="P10" i="44"/>
  <c r="AK20" i="46"/>
  <c r="AK20" i="44"/>
  <c r="BQ20" i="46"/>
  <c r="BQ20" i="44"/>
  <c r="BD21" i="46"/>
  <c r="BD21" i="44"/>
  <c r="L22" i="46"/>
  <c r="L22" i="44"/>
  <c r="BH24" i="46"/>
  <c r="BH24" i="44"/>
  <c r="W25" i="46"/>
  <c r="W25" i="44"/>
  <c r="AU25" i="46"/>
  <c r="AU25" i="44"/>
  <c r="AI26" i="46"/>
  <c r="AI26" i="44"/>
  <c r="AQ28" i="46"/>
  <c r="AQ28" i="44"/>
  <c r="N29" i="46"/>
  <c r="N29" i="44"/>
  <c r="J32" i="46"/>
  <c r="J32" i="44"/>
  <c r="AX32" i="46"/>
  <c r="AX32" i="44"/>
  <c r="AK35" i="46"/>
  <c r="AK35" i="44"/>
  <c r="I36" i="46"/>
  <c r="I36" i="44"/>
  <c r="AW36" i="46"/>
  <c r="AW36" i="44"/>
  <c r="D37" i="46"/>
  <c r="D37" i="44"/>
  <c r="AR37" i="46"/>
  <c r="AR37" i="44"/>
  <c r="X38" i="46"/>
  <c r="X38" i="44"/>
  <c r="AV43" i="46"/>
  <c r="AV43" i="44"/>
  <c r="U20" i="44"/>
  <c r="BH22" i="44"/>
  <c r="K28" i="44"/>
  <c r="BK42" i="44"/>
  <c r="AV8" i="46"/>
  <c r="AV8" i="44"/>
  <c r="I10" i="46"/>
  <c r="I10" i="44"/>
  <c r="AG10" i="46"/>
  <c r="AG10" i="44"/>
  <c r="P16" i="46"/>
  <c r="P16" i="44"/>
  <c r="AV16" i="46"/>
  <c r="AV16" i="44"/>
  <c r="AM18" i="46"/>
  <c r="AM18" i="44"/>
  <c r="AT20" i="46"/>
  <c r="AT20" i="44"/>
  <c r="AV25" i="46"/>
  <c r="AV25" i="44"/>
  <c r="D26" i="46"/>
  <c r="D26" i="44"/>
  <c r="L26" i="46"/>
  <c r="L26" i="44"/>
  <c r="AJ26" i="46"/>
  <c r="AJ26" i="44"/>
  <c r="BP26" i="46"/>
  <c r="BP26" i="44"/>
  <c r="AF27" i="46"/>
  <c r="AF27" i="44"/>
  <c r="BL27" i="46"/>
  <c r="BL27" i="44"/>
  <c r="AJ28" i="46"/>
  <c r="AJ28" i="44"/>
  <c r="AR28" i="46"/>
  <c r="AR28" i="44"/>
  <c r="BP28" i="46"/>
  <c r="BP28" i="44"/>
  <c r="O29" i="46"/>
  <c r="O29" i="44"/>
  <c r="AM29" i="46"/>
  <c r="AM29" i="44"/>
  <c r="AI30" i="46"/>
  <c r="AI30" i="44"/>
  <c r="O31" i="46"/>
  <c r="O31" i="44"/>
  <c r="BK31" i="46"/>
  <c r="BK31" i="44"/>
  <c r="AY32" i="46"/>
  <c r="AY32" i="44"/>
  <c r="BQ37" i="46"/>
  <c r="BQ37" i="44"/>
  <c r="AW38" i="46"/>
  <c r="AW38" i="44"/>
  <c r="AC39" i="46"/>
  <c r="AC39" i="44"/>
  <c r="BQ39" i="46"/>
  <c r="BQ39" i="44"/>
  <c r="AO40" i="46"/>
  <c r="AO40" i="44"/>
  <c r="D41" i="46"/>
  <c r="D41" i="44"/>
  <c r="AZ41" i="46"/>
  <c r="AZ41" i="44"/>
  <c r="H42" i="46"/>
  <c r="H42" i="44"/>
  <c r="AN42" i="46"/>
  <c r="AN42" i="44"/>
  <c r="I43" i="46"/>
  <c r="I43" i="44"/>
  <c r="BM43" i="46"/>
  <c r="BM43" i="44"/>
  <c r="E46" i="46"/>
  <c r="E46" i="44"/>
  <c r="U46" i="46"/>
  <c r="U46" i="44"/>
  <c r="AK46" i="46"/>
  <c r="AK46" i="44"/>
  <c r="BA46" i="46"/>
  <c r="BA46" i="44"/>
  <c r="Q47" i="46"/>
  <c r="Q47" i="44"/>
  <c r="BP48" i="46"/>
  <c r="BP48" i="44"/>
  <c r="AU53" i="46"/>
  <c r="AU53" i="44"/>
  <c r="V13" i="44"/>
  <c r="V20" i="44"/>
  <c r="T24" i="44"/>
  <c r="P27" i="44"/>
  <c r="AD31" i="44"/>
  <c r="BL42" i="44"/>
  <c r="AM51" i="44"/>
  <c r="AM53" i="44"/>
  <c r="BB53" i="44"/>
  <c r="BQ55" i="44"/>
  <c r="M57" i="44"/>
  <c r="H10" i="46"/>
  <c r="H10" i="44"/>
  <c r="D22" i="46"/>
  <c r="D22" i="44"/>
  <c r="AB22" i="46"/>
  <c r="AB22" i="44"/>
  <c r="AZ22" i="46"/>
  <c r="AZ22" i="44"/>
  <c r="H23" i="46"/>
  <c r="H23" i="44"/>
  <c r="AV23" i="46"/>
  <c r="AV23" i="44"/>
  <c r="L24" i="46"/>
  <c r="L24" i="44"/>
  <c r="AJ24" i="46"/>
  <c r="AJ24" i="44"/>
  <c r="G25" i="46"/>
  <c r="G25" i="44"/>
  <c r="AM25" i="46"/>
  <c r="AM25" i="44"/>
  <c r="AQ26" i="46"/>
  <c r="AQ26" i="44"/>
  <c r="O27" i="46"/>
  <c r="O27" i="44"/>
  <c r="AD29" i="46"/>
  <c r="AD29" i="44"/>
  <c r="A28" i="27"/>
  <c r="A30" i="44"/>
  <c r="C30" i="46"/>
  <c r="C30" i="44" s="1"/>
  <c r="AP30" i="46"/>
  <c r="AP30" i="44"/>
  <c r="F31" i="46"/>
  <c r="F31" i="44"/>
  <c r="AT31" i="46"/>
  <c r="AT31" i="44"/>
  <c r="R32" i="46"/>
  <c r="R32" i="44"/>
  <c r="BF32" i="46"/>
  <c r="BF32" i="44"/>
  <c r="U33" i="46"/>
  <c r="U33" i="44"/>
  <c r="AS33" i="46"/>
  <c r="AS33" i="44"/>
  <c r="BQ33" i="46"/>
  <c r="BQ33" i="44"/>
  <c r="AW34" i="46"/>
  <c r="AW34" i="44"/>
  <c r="BH37" i="46"/>
  <c r="BH37" i="44"/>
  <c r="AN38" i="46"/>
  <c r="AN38" i="44"/>
  <c r="BD43" i="46"/>
  <c r="BD43" i="44"/>
  <c r="T22" i="44"/>
  <c r="AA26" i="44"/>
  <c r="AW10" i="46"/>
  <c r="AW10" i="44"/>
  <c r="I12" i="46"/>
  <c r="I12" i="44"/>
  <c r="AO12" i="46"/>
  <c r="AO12" i="44"/>
  <c r="L15" i="46"/>
  <c r="L15" i="44"/>
  <c r="AR15" i="46"/>
  <c r="AR15" i="44"/>
  <c r="BO17" i="46"/>
  <c r="BO17" i="44"/>
  <c r="AE18" i="46"/>
  <c r="AE18" i="44"/>
  <c r="BK18" i="46"/>
  <c r="BK18" i="44"/>
  <c r="AL20" i="46"/>
  <c r="AL20" i="44"/>
  <c r="BJ20" i="46"/>
  <c r="BJ20" i="44"/>
  <c r="AG21" i="46"/>
  <c r="AG21" i="44"/>
  <c r="BM23" i="46"/>
  <c r="BM23" i="44"/>
  <c r="AS24" i="46"/>
  <c r="AS24" i="44"/>
  <c r="H25" i="46"/>
  <c r="H25" i="44"/>
  <c r="AN25" i="46"/>
  <c r="AN25" i="44"/>
  <c r="BL25" i="46"/>
  <c r="BL25" i="44"/>
  <c r="T26" i="46"/>
  <c r="T26" i="44"/>
  <c r="AZ28" i="46"/>
  <c r="AZ28" i="44"/>
  <c r="W31" i="46"/>
  <c r="W31" i="44"/>
  <c r="BC31" i="46"/>
  <c r="BC31" i="44"/>
  <c r="AQ32" i="46"/>
  <c r="AQ32" i="44"/>
  <c r="AL35" i="46"/>
  <c r="AL35" i="44"/>
  <c r="A34" i="27"/>
  <c r="C36" i="46"/>
  <c r="C36" i="44" s="1"/>
  <c r="AP36" i="46"/>
  <c r="AP36" i="44"/>
  <c r="E37" i="46"/>
  <c r="E37" i="44"/>
  <c r="BA37" i="46"/>
  <c r="BA37" i="44"/>
  <c r="AG38" i="46"/>
  <c r="AG38" i="44"/>
  <c r="E39" i="46"/>
  <c r="E39" i="44"/>
  <c r="BA39" i="46"/>
  <c r="BA39" i="44"/>
  <c r="AG40" i="46"/>
  <c r="AG40" i="44"/>
  <c r="AB41" i="46"/>
  <c r="AB41" i="44"/>
  <c r="BE43" i="46"/>
  <c r="BE43" i="44"/>
  <c r="AC44" i="46"/>
  <c r="AC44" i="44"/>
  <c r="AS44" i="46"/>
  <c r="AS44" i="44"/>
  <c r="BA44" i="46"/>
  <c r="BA44" i="44"/>
  <c r="BQ44" i="46"/>
  <c r="BQ44" i="44"/>
  <c r="M46" i="46"/>
  <c r="M46" i="44"/>
  <c r="AC46" i="46"/>
  <c r="AC46" i="44"/>
  <c r="AS46" i="46"/>
  <c r="AS46" i="44"/>
  <c r="BI46" i="46"/>
  <c r="BI46" i="44"/>
  <c r="I47" i="46"/>
  <c r="I47" i="44"/>
  <c r="AO47" i="46"/>
  <c r="AO47" i="44"/>
  <c r="AW47" i="46"/>
  <c r="AW47" i="44"/>
  <c r="BE47" i="46"/>
  <c r="BE47" i="44"/>
  <c r="L48" i="46"/>
  <c r="L48" i="44"/>
  <c r="AJ48" i="46"/>
  <c r="AJ48" i="44"/>
  <c r="BH48" i="46"/>
  <c r="BH48" i="44"/>
  <c r="S54" i="46"/>
  <c r="S54" i="44"/>
  <c r="AZ15" i="44"/>
  <c r="AN21" i="44"/>
  <c r="BI22" i="44"/>
  <c r="AB26" i="44"/>
  <c r="M35" i="44"/>
  <c r="AJ37" i="44"/>
  <c r="D39" i="44"/>
  <c r="H43" i="44"/>
  <c r="AL13" i="44"/>
  <c r="BB13" i="44"/>
  <c r="AB15" i="44"/>
  <c r="N18" i="44"/>
  <c r="R19" i="44"/>
  <c r="N20" i="44"/>
  <c r="AG23" i="44"/>
  <c r="U24" i="44"/>
  <c r="AY28" i="44"/>
  <c r="AU29" i="44"/>
  <c r="AQ30" i="44"/>
  <c r="AE31" i="44"/>
  <c r="Z32" i="44"/>
  <c r="BN32" i="44"/>
  <c r="BA33" i="44"/>
  <c r="I34" i="44"/>
  <c r="N35" i="44"/>
  <c r="AK37" i="44"/>
  <c r="AA41" i="44"/>
  <c r="BC42" i="44"/>
  <c r="AA48" i="44"/>
  <c r="AZ50" i="44"/>
  <c r="BO50" i="44"/>
  <c r="BN17" i="46"/>
  <c r="BN17" i="44"/>
  <c r="AF21" i="46"/>
  <c r="AF21" i="44"/>
  <c r="BL21" i="46"/>
  <c r="BL21" i="44"/>
  <c r="AJ22" i="46"/>
  <c r="AJ22" i="44"/>
  <c r="O25" i="46"/>
  <c r="O25" i="44"/>
  <c r="BC25" i="46"/>
  <c r="BC25" i="44"/>
  <c r="BK27" i="46"/>
  <c r="BK27" i="44"/>
  <c r="AA28" i="46"/>
  <c r="AA28" i="44"/>
  <c r="BG28" i="46"/>
  <c r="BG28" i="44"/>
  <c r="BB29" i="46"/>
  <c r="BB29" i="44"/>
  <c r="J30" i="46"/>
  <c r="J30" i="44"/>
  <c r="AX30" i="46"/>
  <c r="AX30" i="44"/>
  <c r="N31" i="46"/>
  <c r="N31" i="44"/>
  <c r="BB31" i="46"/>
  <c r="BB31" i="44"/>
  <c r="AH32" i="46"/>
  <c r="AH32" i="44"/>
  <c r="E33" i="46"/>
  <c r="E33" i="44"/>
  <c r="BA35" i="46"/>
  <c r="BA35" i="44"/>
  <c r="Y36" i="46"/>
  <c r="Y36" i="44"/>
  <c r="BE36" i="46"/>
  <c r="BE36" i="44"/>
  <c r="T37" i="46"/>
  <c r="T37" i="44"/>
  <c r="AZ37" i="46"/>
  <c r="AZ37" i="44"/>
  <c r="H38" i="46"/>
  <c r="H38" i="44"/>
  <c r="BD38" i="46"/>
  <c r="BD38" i="44"/>
  <c r="W18" i="46"/>
  <c r="W18" i="44"/>
  <c r="AO21" i="46"/>
  <c r="AO21" i="44"/>
  <c r="BM21" i="46"/>
  <c r="BM21" i="44"/>
  <c r="AC22" i="46"/>
  <c r="AC22" i="44"/>
  <c r="BA22" i="46"/>
  <c r="BA22" i="44"/>
  <c r="Q23" i="46"/>
  <c r="Q23" i="44"/>
  <c r="BE23" i="46"/>
  <c r="BE23" i="44"/>
  <c r="AC24" i="46"/>
  <c r="AC24" i="44"/>
  <c r="BI24" i="46"/>
  <c r="BI24" i="44"/>
  <c r="AF25" i="46"/>
  <c r="AF25" i="44"/>
  <c r="AV27" i="46"/>
  <c r="AV27" i="44"/>
  <c r="D28" i="46"/>
  <c r="D28" i="44"/>
  <c r="S30" i="46"/>
  <c r="S30" i="44"/>
  <c r="BO30" i="46"/>
  <c r="BO30" i="44"/>
  <c r="AM31" i="46"/>
  <c r="AM31" i="44"/>
  <c r="AI32" i="46"/>
  <c r="AI32" i="44"/>
  <c r="F35" i="46"/>
  <c r="F35" i="44"/>
  <c r="I38" i="46"/>
  <c r="I38" i="44"/>
  <c r="BE38" i="46"/>
  <c r="BE38" i="44"/>
  <c r="AK39" i="46"/>
  <c r="AK39" i="44"/>
  <c r="Y40" i="46"/>
  <c r="Y40" i="44"/>
  <c r="BM40" i="46"/>
  <c r="BM40" i="44"/>
  <c r="AR41" i="46"/>
  <c r="AR41" i="44"/>
  <c r="AF42" i="46"/>
  <c r="AF42" i="44"/>
  <c r="BD42" i="46"/>
  <c r="BD42" i="44"/>
  <c r="Y43" i="46"/>
  <c r="Y43" i="44"/>
  <c r="U44" i="46"/>
  <c r="U44" i="44"/>
  <c r="AI54" i="46"/>
  <c r="AI54" i="44"/>
  <c r="M20" i="44"/>
  <c r="Q21" i="44"/>
  <c r="BD27" i="44"/>
  <c r="C21" i="46"/>
  <c r="C21" i="44" s="1"/>
  <c r="C56" i="46"/>
  <c r="C56" i="44" s="1"/>
  <c r="BL12" i="44"/>
  <c r="BD16" i="44"/>
  <c r="O18" i="44"/>
  <c r="BF19" i="44"/>
  <c r="BI20" i="44"/>
  <c r="H21" i="44"/>
  <c r="X23" i="44"/>
  <c r="BP24" i="44"/>
  <c r="G27" i="44"/>
  <c r="AL29" i="44"/>
  <c r="BB33" i="44"/>
  <c r="BE34" i="44"/>
  <c r="AB37" i="44"/>
  <c r="AV38" i="44"/>
  <c r="P40" i="44"/>
  <c r="AB48" i="44"/>
  <c r="AY48" i="44"/>
  <c r="AW58" i="44"/>
  <c r="BN60" i="44"/>
  <c r="J65" i="44"/>
  <c r="V18" i="46"/>
  <c r="V18" i="44"/>
  <c r="AS20" i="46"/>
  <c r="AS20" i="44"/>
  <c r="P21" i="46"/>
  <c r="P21" i="44"/>
  <c r="AN23" i="46"/>
  <c r="AN23" i="44"/>
  <c r="D24" i="46"/>
  <c r="D24" i="44"/>
  <c r="AZ24" i="46"/>
  <c r="AZ24" i="44"/>
  <c r="AE27" i="46"/>
  <c r="AE27" i="44"/>
  <c r="BC27" i="46"/>
  <c r="BC27" i="44"/>
  <c r="AI28" i="46"/>
  <c r="AI28" i="44"/>
  <c r="BO28" i="46"/>
  <c r="BO28" i="44"/>
  <c r="BJ29" i="46"/>
  <c r="BJ29" i="44"/>
  <c r="Z30" i="46"/>
  <c r="Z30" i="44"/>
  <c r="BF30" i="46"/>
  <c r="BF30" i="44"/>
  <c r="V31" i="46"/>
  <c r="V31" i="44"/>
  <c r="A30" i="27"/>
  <c r="A32" i="44"/>
  <c r="AO34" i="46"/>
  <c r="AO34" i="44"/>
  <c r="AC35" i="46"/>
  <c r="AC35" i="44"/>
  <c r="AO36" i="46"/>
  <c r="AO36" i="44"/>
  <c r="AN8" i="46"/>
  <c r="AN8" i="44"/>
  <c r="BJ13" i="46"/>
  <c r="BJ13" i="44"/>
  <c r="J14" i="46"/>
  <c r="J14" i="44"/>
  <c r="BH15" i="46"/>
  <c r="BH15" i="44"/>
  <c r="U22" i="46"/>
  <c r="U22" i="44"/>
  <c r="AS22" i="46"/>
  <c r="AS22" i="44"/>
  <c r="I23" i="46"/>
  <c r="I23" i="44"/>
  <c r="AW23" i="46"/>
  <c r="AW23" i="44"/>
  <c r="AK24" i="46"/>
  <c r="AK24" i="44"/>
  <c r="X27" i="46"/>
  <c r="X27" i="44"/>
  <c r="AE29" i="46"/>
  <c r="AE29" i="44"/>
  <c r="BK29" i="46"/>
  <c r="BK29" i="44"/>
  <c r="AY30" i="46"/>
  <c r="AY30" i="44"/>
  <c r="AP34" i="46"/>
  <c r="AP34" i="44"/>
  <c r="V35" i="46"/>
  <c r="V35" i="44"/>
  <c r="BB35" i="46"/>
  <c r="BB35" i="44"/>
  <c r="R36" i="46"/>
  <c r="R36" i="44"/>
  <c r="BF36" i="46"/>
  <c r="BF36" i="44"/>
  <c r="U37" i="46"/>
  <c r="U37" i="44"/>
  <c r="BI37" i="46"/>
  <c r="BI37" i="44"/>
  <c r="AO38" i="46"/>
  <c r="AO38" i="44"/>
  <c r="U39" i="46"/>
  <c r="U39" i="44"/>
  <c r="I40" i="46"/>
  <c r="I40" i="44"/>
  <c r="AW40" i="46"/>
  <c r="AW40" i="44"/>
  <c r="T41" i="46"/>
  <c r="T41" i="44"/>
  <c r="P42" i="46"/>
  <c r="P42" i="44"/>
  <c r="AV42" i="46"/>
  <c r="AV42" i="44"/>
  <c r="AO43" i="46"/>
  <c r="AO43" i="44"/>
  <c r="AQ54" i="46"/>
  <c r="AQ54" i="44"/>
  <c r="C54" i="46"/>
  <c r="C54" i="44" s="1"/>
  <c r="AM8" i="44"/>
  <c r="AT29" i="44"/>
  <c r="A14" i="44"/>
  <c r="A36" i="44"/>
  <c r="AP7" i="44"/>
  <c r="AV12" i="44"/>
  <c r="BF14" i="44"/>
  <c r="T15" i="44"/>
  <c r="AF16" i="44"/>
  <c r="I21" i="44"/>
  <c r="Y23" i="44"/>
  <c r="BH26" i="44"/>
  <c r="AU27" i="44"/>
  <c r="BF34" i="44"/>
  <c r="BL45" i="44"/>
  <c r="S48" i="44"/>
  <c r="AQ50" i="44"/>
  <c r="BD12" i="46"/>
  <c r="BD12" i="44"/>
  <c r="Y14" i="46"/>
  <c r="Y14" i="44"/>
  <c r="AO19" i="46"/>
  <c r="AO19" i="44"/>
  <c r="BM19" i="46"/>
  <c r="BM19" i="44"/>
  <c r="AR22" i="46"/>
  <c r="AR22" i="44"/>
  <c r="BP22" i="46"/>
  <c r="BP22" i="44"/>
  <c r="AE25" i="46"/>
  <c r="AE25" i="44"/>
  <c r="K26" i="46"/>
  <c r="K26" i="44"/>
  <c r="BN30" i="46"/>
  <c r="BN30" i="44"/>
  <c r="AL31" i="46"/>
  <c r="AL31" i="44"/>
  <c r="Q34" i="46"/>
  <c r="Q34" i="44"/>
  <c r="E35" i="46"/>
  <c r="E35" i="44"/>
  <c r="P38" i="46"/>
  <c r="P38" i="44"/>
  <c r="X43" i="46"/>
  <c r="X43" i="44"/>
  <c r="BL8" i="46"/>
  <c r="BL8" i="44"/>
  <c r="Q10" i="46"/>
  <c r="Q10" i="44"/>
  <c r="T11" i="46"/>
  <c r="T11" i="44"/>
  <c r="BH11" i="46"/>
  <c r="BH11" i="44"/>
  <c r="Y12" i="46"/>
  <c r="Y12" i="44"/>
  <c r="BE12" i="46"/>
  <c r="BE12" i="44"/>
  <c r="BM12" i="46"/>
  <c r="BM12" i="44"/>
  <c r="N13" i="46"/>
  <c r="N13" i="44"/>
  <c r="G18" i="46"/>
  <c r="G18" i="44"/>
  <c r="M24" i="46"/>
  <c r="M24" i="44"/>
  <c r="AR26" i="46"/>
  <c r="AR26" i="44"/>
  <c r="H27" i="46"/>
  <c r="H27" i="44"/>
  <c r="AN27" i="46"/>
  <c r="AN27" i="44"/>
  <c r="L28" i="46"/>
  <c r="L28" i="44"/>
  <c r="AA30" i="46"/>
  <c r="AA30" i="44"/>
  <c r="G31" i="46"/>
  <c r="G31" i="44"/>
  <c r="AU31" i="46"/>
  <c r="AU31" i="44"/>
  <c r="S32" i="46"/>
  <c r="S32" i="44"/>
  <c r="BG32" i="46"/>
  <c r="BG32" i="44"/>
  <c r="F33" i="46"/>
  <c r="F33" i="44"/>
  <c r="AD33" i="46"/>
  <c r="AD33" i="44"/>
  <c r="AT33" i="46"/>
  <c r="AT33" i="44"/>
  <c r="Z34" i="46"/>
  <c r="Z34" i="44"/>
  <c r="AX36" i="46"/>
  <c r="AX36" i="44"/>
  <c r="M37" i="46"/>
  <c r="M37" i="44"/>
  <c r="Y38" i="46"/>
  <c r="Y38" i="44"/>
  <c r="X42" i="46"/>
  <c r="X42" i="44"/>
  <c r="AA54" i="46"/>
  <c r="AA54" i="44"/>
  <c r="W8" i="44"/>
  <c r="C7" i="46"/>
  <c r="C7" i="44" s="1"/>
  <c r="AA11" i="44"/>
  <c r="BG11" i="44"/>
  <c r="F18" i="44"/>
  <c r="BC18" i="44"/>
  <c r="AW19" i="44"/>
  <c r="BB20" i="44"/>
  <c r="BE21" i="44"/>
  <c r="P23" i="44"/>
  <c r="BL23" i="44"/>
  <c r="AY26" i="44"/>
  <c r="AH30" i="44"/>
  <c r="AS35" i="44"/>
  <c r="K52" i="44"/>
  <c r="BQ57" i="44"/>
  <c r="AP60" i="44"/>
  <c r="BK8" i="46"/>
  <c r="BK8" i="44"/>
  <c r="AG14" i="46"/>
  <c r="AG14" i="44"/>
  <c r="BM14" i="46"/>
  <c r="BM14" i="44"/>
  <c r="J17" i="46"/>
  <c r="J17" i="44"/>
  <c r="AL18" i="46"/>
  <c r="AL18" i="44"/>
  <c r="BJ18" i="46"/>
  <c r="BJ18" i="44"/>
  <c r="AG19" i="46"/>
  <c r="AG19" i="44"/>
  <c r="BE19" i="46"/>
  <c r="BE19" i="44"/>
  <c r="E20" i="46"/>
  <c r="E20" i="44"/>
  <c r="AC20" i="46"/>
  <c r="AC20" i="44"/>
  <c r="BA20" i="46"/>
  <c r="BA20" i="44"/>
  <c r="X21" i="46"/>
  <c r="X21" i="44"/>
  <c r="AF23" i="46"/>
  <c r="AF23" i="44"/>
  <c r="S26" i="46"/>
  <c r="S26" i="44"/>
  <c r="BG26" i="46"/>
  <c r="BG26" i="44"/>
  <c r="AM27" i="46"/>
  <c r="AM27" i="44"/>
  <c r="R30" i="46"/>
  <c r="R30" i="44"/>
  <c r="M33" i="46"/>
  <c r="M33" i="44"/>
  <c r="AK33" i="46"/>
  <c r="AK33" i="44"/>
  <c r="BI33" i="46"/>
  <c r="BI33" i="44"/>
  <c r="Y34" i="46"/>
  <c r="Y34" i="44"/>
  <c r="BM34" i="46"/>
  <c r="BM34" i="44"/>
  <c r="BQ35" i="46"/>
  <c r="BQ35" i="44"/>
  <c r="AF38" i="46"/>
  <c r="AF38" i="44"/>
  <c r="AF43" i="46"/>
  <c r="AF43" i="44"/>
  <c r="AY7" i="46"/>
  <c r="AY7" i="44"/>
  <c r="BG7" i="46"/>
  <c r="BG7" i="44"/>
  <c r="AZ11" i="46"/>
  <c r="AZ11" i="44"/>
  <c r="AG12" i="46"/>
  <c r="AG12" i="44"/>
  <c r="AX14" i="46"/>
  <c r="AX14" i="44"/>
  <c r="D15" i="46"/>
  <c r="D15" i="44"/>
  <c r="S17" i="46"/>
  <c r="S17" i="44"/>
  <c r="J19" i="46"/>
  <c r="J19" i="44"/>
  <c r="Z19" i="46"/>
  <c r="Z19" i="44"/>
  <c r="AP19" i="46"/>
  <c r="AP19" i="44"/>
  <c r="BN19" i="46"/>
  <c r="BN19" i="44"/>
  <c r="F20" i="46"/>
  <c r="F20" i="44"/>
  <c r="M22" i="46"/>
  <c r="M22" i="44"/>
  <c r="AK22" i="46"/>
  <c r="AK22" i="44"/>
  <c r="BQ22" i="46"/>
  <c r="BQ22" i="44"/>
  <c r="AO23" i="46"/>
  <c r="AO23" i="44"/>
  <c r="E24" i="46"/>
  <c r="E24" i="44"/>
  <c r="BA24" i="46"/>
  <c r="BA24" i="44"/>
  <c r="P25" i="46"/>
  <c r="P25" i="44"/>
  <c r="BD25" i="46"/>
  <c r="BD25" i="44"/>
  <c r="AB28" i="46"/>
  <c r="AB28" i="44"/>
  <c r="BG30" i="46"/>
  <c r="BG30" i="44"/>
  <c r="AA32" i="46"/>
  <c r="AA32" i="44"/>
  <c r="BO32" i="46"/>
  <c r="BO32" i="44"/>
  <c r="N33" i="46"/>
  <c r="N33" i="44"/>
  <c r="AL33" i="46"/>
  <c r="AL33" i="44"/>
  <c r="BJ33" i="46"/>
  <c r="BJ33" i="44"/>
  <c r="R34" i="46"/>
  <c r="R34" i="44"/>
  <c r="AX34" i="46"/>
  <c r="AX34" i="44"/>
  <c r="AD35" i="46"/>
  <c r="AD35" i="44"/>
  <c r="BJ35" i="46"/>
  <c r="BJ35" i="44"/>
  <c r="AH36" i="46"/>
  <c r="AH36" i="44"/>
  <c r="BN36" i="46"/>
  <c r="BN36" i="44"/>
  <c r="AC37" i="46"/>
  <c r="AC37" i="44"/>
  <c r="Q38" i="46"/>
  <c r="Q38" i="44"/>
  <c r="BM38" i="46"/>
  <c r="BM38" i="44"/>
  <c r="AS39" i="46"/>
  <c r="AS39" i="44"/>
  <c r="Q40" i="46"/>
  <c r="Q40" i="44"/>
  <c r="L41" i="46"/>
  <c r="L41" i="44"/>
  <c r="M44" i="46"/>
  <c r="M44" i="44"/>
  <c r="K54" i="46"/>
  <c r="K54" i="44"/>
  <c r="BD10" i="44"/>
  <c r="AB11" i="44"/>
  <c r="H16" i="44"/>
  <c r="BG17" i="44"/>
  <c r="AX19" i="44"/>
  <c r="AV21" i="44"/>
  <c r="X25" i="44"/>
  <c r="AZ26" i="44"/>
  <c r="S28" i="44"/>
  <c r="F29" i="44"/>
  <c r="K30" i="44"/>
  <c r="BJ31" i="44"/>
  <c r="AG34" i="44"/>
  <c r="AF45" i="44"/>
  <c r="BD51" i="44"/>
  <c r="V57" i="44"/>
  <c r="I76" i="46"/>
  <c r="I76" i="44"/>
  <c r="Q76" i="46"/>
  <c r="Q76" i="44"/>
  <c r="Y76" i="46"/>
  <c r="Y76" i="44"/>
  <c r="AG76" i="46"/>
  <c r="AG76" i="44"/>
  <c r="AW76" i="46"/>
  <c r="AW76" i="44"/>
  <c r="BE76" i="46"/>
  <c r="BE76" i="44"/>
  <c r="BM76" i="46"/>
  <c r="BM76" i="44"/>
  <c r="E77" i="46"/>
  <c r="E77" i="44"/>
  <c r="M77" i="46"/>
  <c r="M77" i="44"/>
  <c r="U77" i="46"/>
  <c r="U77" i="44"/>
  <c r="AK77" i="46"/>
  <c r="AK77" i="44"/>
  <c r="BA77" i="46"/>
  <c r="BA77" i="44"/>
  <c r="BI77" i="46"/>
  <c r="BI77" i="44"/>
  <c r="I78" i="46"/>
  <c r="I78" i="44"/>
  <c r="Q78" i="46"/>
  <c r="Q78" i="44"/>
  <c r="Y78" i="46"/>
  <c r="Y78" i="44"/>
  <c r="AW78" i="46"/>
  <c r="AW78" i="44"/>
  <c r="BE78" i="46"/>
  <c r="BE78" i="44"/>
  <c r="BM78" i="46"/>
  <c r="BM78" i="44"/>
  <c r="D79" i="46"/>
  <c r="D79" i="44"/>
  <c r="L79" i="46"/>
  <c r="L79" i="44"/>
  <c r="T79" i="46"/>
  <c r="T79" i="44"/>
  <c r="AJ79" i="46"/>
  <c r="AJ79" i="44"/>
  <c r="AR79" i="46"/>
  <c r="AR79" i="44"/>
  <c r="AZ79" i="46"/>
  <c r="AZ79" i="44"/>
  <c r="BH79" i="46"/>
  <c r="BH79" i="44"/>
  <c r="BP79" i="46"/>
  <c r="BP79" i="44"/>
  <c r="H80" i="46"/>
  <c r="H80" i="44"/>
  <c r="P80" i="46"/>
  <c r="P80" i="44"/>
  <c r="AF80" i="46"/>
  <c r="AF80" i="44"/>
  <c r="AN80" i="46"/>
  <c r="AN80" i="44"/>
  <c r="AV80" i="46"/>
  <c r="AV80" i="44"/>
  <c r="D81" i="46"/>
  <c r="D81" i="44"/>
  <c r="L81" i="46"/>
  <c r="L81" i="44"/>
  <c r="T81" i="46"/>
  <c r="T81" i="44"/>
  <c r="AJ81" i="46"/>
  <c r="AJ81" i="44"/>
  <c r="AR81" i="46"/>
  <c r="AR81" i="44"/>
  <c r="AZ81" i="46"/>
  <c r="AZ81" i="44"/>
  <c r="BH81" i="46"/>
  <c r="BH81" i="44"/>
  <c r="BP81" i="46"/>
  <c r="BP81" i="44"/>
  <c r="H82" i="46"/>
  <c r="H82" i="44"/>
  <c r="P82" i="46"/>
  <c r="P82" i="44"/>
  <c r="AF82" i="46"/>
  <c r="AF82" i="44"/>
  <c r="AN82" i="46"/>
  <c r="AN82" i="44"/>
  <c r="AV82" i="46"/>
  <c r="AV82" i="44"/>
  <c r="BL82" i="46"/>
  <c r="BL82" i="44"/>
  <c r="K83" i="46"/>
  <c r="K83" i="44"/>
  <c r="AI83" i="46"/>
  <c r="AI83" i="44"/>
  <c r="AQ83" i="46"/>
  <c r="AQ83" i="44"/>
  <c r="AY83" i="46"/>
  <c r="AY83" i="44"/>
  <c r="G84" i="46"/>
  <c r="G84" i="44"/>
  <c r="O84" i="46"/>
  <c r="O84" i="44"/>
  <c r="W84" i="46"/>
  <c r="W84" i="44"/>
  <c r="AM84" i="46"/>
  <c r="AM84" i="44"/>
  <c r="AU84" i="46"/>
  <c r="AU84" i="44"/>
  <c r="BC84" i="46"/>
  <c r="BC84" i="44"/>
  <c r="I85" i="46"/>
  <c r="I85" i="44"/>
  <c r="Q85" i="46"/>
  <c r="Q85" i="44"/>
  <c r="AG85" i="46"/>
  <c r="AG85" i="44"/>
  <c r="AO85" i="46"/>
  <c r="AO85" i="44"/>
  <c r="AW85" i="46"/>
  <c r="AW85" i="44"/>
  <c r="BM85" i="46"/>
  <c r="BM85" i="44"/>
  <c r="E86" i="46"/>
  <c r="E86" i="44"/>
  <c r="M86" i="46"/>
  <c r="M86" i="44"/>
  <c r="AC86" i="46"/>
  <c r="AC86" i="44"/>
  <c r="AS86" i="46"/>
  <c r="AS86" i="44"/>
  <c r="BA86" i="46"/>
  <c r="BA86" i="44"/>
  <c r="BI86" i="46"/>
  <c r="BI86" i="44"/>
  <c r="H87" i="46"/>
  <c r="H87" i="44"/>
  <c r="P87" i="46"/>
  <c r="P87" i="44"/>
  <c r="X87" i="46"/>
  <c r="X87" i="44"/>
  <c r="AF87" i="46"/>
  <c r="AF87" i="44"/>
  <c r="AN87" i="46"/>
  <c r="AN87" i="44"/>
  <c r="AV87" i="46"/>
  <c r="AV87" i="44"/>
  <c r="BD87" i="46"/>
  <c r="BD87" i="44"/>
  <c r="BL87" i="46"/>
  <c r="BL87" i="44"/>
  <c r="K88" i="46"/>
  <c r="K88" i="44"/>
  <c r="AA88" i="46"/>
  <c r="AA88" i="44"/>
  <c r="AI88" i="46"/>
  <c r="AI88" i="44"/>
  <c r="AQ88" i="46"/>
  <c r="AQ88" i="44"/>
  <c r="BG88" i="46"/>
  <c r="BG88" i="44"/>
  <c r="E89" i="46"/>
  <c r="E89" i="44"/>
  <c r="M89" i="46"/>
  <c r="M89" i="44"/>
  <c r="U89" i="46"/>
  <c r="U89" i="44"/>
  <c r="AC89" i="46"/>
  <c r="AC89" i="44"/>
  <c r="BA89" i="46"/>
  <c r="BA89" i="44"/>
  <c r="BI89" i="46"/>
  <c r="BI89" i="44"/>
  <c r="BQ89" i="46"/>
  <c r="BQ89" i="44"/>
  <c r="Y90" i="46"/>
  <c r="Y90" i="44"/>
  <c r="AG90" i="46"/>
  <c r="AG90" i="44"/>
  <c r="AO90" i="46"/>
  <c r="AO90" i="44"/>
  <c r="AW90" i="46"/>
  <c r="AW90" i="44"/>
  <c r="BE90" i="46"/>
  <c r="BE90" i="44"/>
  <c r="BM90" i="46"/>
  <c r="BM90" i="44"/>
  <c r="D91" i="46"/>
  <c r="D91" i="44"/>
  <c r="L91" i="46"/>
  <c r="L91" i="44"/>
  <c r="T91" i="46"/>
  <c r="T91" i="44"/>
  <c r="AB91" i="46"/>
  <c r="AB91" i="44"/>
  <c r="AJ91" i="46"/>
  <c r="AJ91" i="44"/>
  <c r="AZ91" i="46"/>
  <c r="AZ91" i="44"/>
  <c r="BH91" i="46"/>
  <c r="BH91" i="44"/>
  <c r="BP91" i="46"/>
  <c r="BP91" i="44"/>
  <c r="G92" i="46"/>
  <c r="G92" i="44"/>
  <c r="O92" i="46"/>
  <c r="O92" i="44"/>
  <c r="W92" i="46"/>
  <c r="W92" i="44"/>
  <c r="AE92" i="46"/>
  <c r="AE92" i="44"/>
  <c r="AM92" i="46"/>
  <c r="AM92" i="44"/>
  <c r="AU92" i="46"/>
  <c r="AU92" i="44"/>
  <c r="BC92" i="46"/>
  <c r="BC92" i="44"/>
  <c r="BK92" i="46"/>
  <c r="BK92" i="44"/>
  <c r="K93" i="46"/>
  <c r="K93" i="44"/>
  <c r="S93" i="46"/>
  <c r="S93" i="44"/>
  <c r="AA93" i="46"/>
  <c r="AA93" i="44"/>
  <c r="AQ93" i="46"/>
  <c r="AQ93" i="44"/>
  <c r="AY93" i="46"/>
  <c r="AY93" i="44"/>
  <c r="BG93" i="46"/>
  <c r="BG93" i="44"/>
  <c r="G94" i="46"/>
  <c r="G94" i="44"/>
  <c r="O94" i="46"/>
  <c r="O94" i="44"/>
  <c r="W94" i="46"/>
  <c r="W94" i="44"/>
  <c r="AE94" i="46"/>
  <c r="AE94" i="44"/>
  <c r="AU94" i="46"/>
  <c r="AU94" i="44"/>
  <c r="BC94" i="46"/>
  <c r="BC94" i="44"/>
  <c r="BK94" i="46"/>
  <c r="BK94" i="44"/>
  <c r="K95" i="46"/>
  <c r="K95" i="44"/>
  <c r="S95" i="46"/>
  <c r="S95" i="44"/>
  <c r="AA95" i="46"/>
  <c r="AA95" i="44"/>
  <c r="AI95" i="46"/>
  <c r="AI95" i="44"/>
  <c r="AQ95" i="46"/>
  <c r="AQ95" i="44"/>
  <c r="AY95" i="46"/>
  <c r="AY95" i="44"/>
  <c r="F96" i="46"/>
  <c r="F96" i="44"/>
  <c r="N96" i="46"/>
  <c r="N96" i="44"/>
  <c r="V96" i="46"/>
  <c r="V96" i="44"/>
  <c r="AT96" i="46"/>
  <c r="AT96" i="44"/>
  <c r="BB96" i="46"/>
  <c r="BB96" i="44"/>
  <c r="BJ96" i="46"/>
  <c r="BJ96" i="44"/>
  <c r="BH7" i="46"/>
  <c r="BH7" i="44"/>
  <c r="I8" i="46"/>
  <c r="I8" i="44"/>
  <c r="A8" i="27"/>
  <c r="C10" i="46"/>
  <c r="C10" i="44" s="1"/>
  <c r="A76" i="44"/>
  <c r="X82" i="44"/>
  <c r="S83" i="44"/>
  <c r="AK86" i="44"/>
  <c r="BQ86" i="44"/>
  <c r="AY88" i="44"/>
  <c r="BO95" i="44"/>
  <c r="BJ75" i="44"/>
  <c r="AO76" i="44"/>
  <c r="AB79" i="44"/>
  <c r="BD82" i="44"/>
  <c r="AR91" i="44"/>
  <c r="AM94" i="44"/>
  <c r="BG95" i="44"/>
  <c r="AO78" i="44"/>
  <c r="AS77" i="44"/>
  <c r="AG78" i="44"/>
  <c r="AB81" i="44"/>
  <c r="Y85" i="44"/>
  <c r="BE85" i="44"/>
  <c r="U86" i="44"/>
  <c r="Q90" i="44"/>
  <c r="C76" i="46"/>
  <c r="C76" i="44" s="1"/>
  <c r="BL80" i="44"/>
  <c r="AE84" i="44"/>
  <c r="I90" i="44"/>
  <c r="AI93" i="44"/>
  <c r="BO93" i="44"/>
  <c r="BE60" i="46"/>
  <c r="BE60" i="44"/>
  <c r="L61" i="46"/>
  <c r="L61" i="44"/>
  <c r="AR61" i="46"/>
  <c r="AR61" i="44"/>
  <c r="BL62" i="46"/>
  <c r="BL62" i="44"/>
  <c r="AQ63" i="46"/>
  <c r="AQ63" i="44"/>
  <c r="BG63" i="46"/>
  <c r="BG63" i="44"/>
  <c r="I65" i="46"/>
  <c r="I65" i="44"/>
  <c r="BE65" i="46"/>
  <c r="BE65" i="44"/>
  <c r="S66" i="46"/>
  <c r="S66" i="44"/>
  <c r="AM67" i="46"/>
  <c r="AM67" i="44"/>
  <c r="AU67" i="46"/>
  <c r="AU67" i="44"/>
  <c r="BC67" i="46"/>
  <c r="BC67" i="44"/>
  <c r="Z97" i="46"/>
  <c r="Z97" i="44"/>
  <c r="AH97" i="46"/>
  <c r="AH97" i="44"/>
  <c r="AP97" i="46"/>
  <c r="AP97" i="44"/>
  <c r="F98" i="46"/>
  <c r="F98" i="44"/>
  <c r="N98" i="46"/>
  <c r="N98" i="44"/>
  <c r="V98" i="46"/>
  <c r="V98" i="44"/>
  <c r="AT98" i="46"/>
  <c r="AT98" i="44"/>
  <c r="BB98" i="46"/>
  <c r="BB98" i="44"/>
  <c r="BJ98" i="46"/>
  <c r="BJ98" i="44"/>
  <c r="A97" i="27"/>
  <c r="A99" i="44"/>
  <c r="Y99" i="46"/>
  <c r="Y99" i="44"/>
  <c r="AG99" i="46"/>
  <c r="AG99" i="44"/>
  <c r="AO99" i="46"/>
  <c r="AO99" i="44"/>
  <c r="AW99" i="46"/>
  <c r="AW99" i="44"/>
  <c r="D100" i="46"/>
  <c r="D100" i="44"/>
  <c r="L100" i="46"/>
  <c r="L100" i="44"/>
  <c r="T100" i="46"/>
  <c r="T100" i="44"/>
  <c r="AJ100" i="46"/>
  <c r="AJ100" i="44"/>
  <c r="AZ100" i="46"/>
  <c r="AZ100" i="44"/>
  <c r="BH100" i="46"/>
  <c r="BH100" i="44"/>
  <c r="BP100" i="46"/>
  <c r="BP100" i="44"/>
  <c r="P101" i="46"/>
  <c r="P101" i="44"/>
  <c r="X101" i="46"/>
  <c r="X101" i="44"/>
  <c r="AF101" i="46"/>
  <c r="AF101" i="44"/>
  <c r="D102" i="46"/>
  <c r="D102" i="44"/>
  <c r="L102" i="46"/>
  <c r="L102" i="44"/>
  <c r="AZ102" i="46"/>
  <c r="AZ102" i="44"/>
  <c r="BH102" i="46"/>
  <c r="BH102" i="44"/>
  <c r="BP102" i="46"/>
  <c r="BP102" i="44"/>
  <c r="G103" i="46"/>
  <c r="G103" i="44"/>
  <c r="O103" i="46"/>
  <c r="O103" i="44"/>
  <c r="W103" i="46"/>
  <c r="W103" i="44"/>
  <c r="AE103" i="46"/>
  <c r="AE103" i="44"/>
  <c r="AM103" i="46"/>
  <c r="AM103" i="44"/>
  <c r="AU103" i="46"/>
  <c r="AU103" i="44"/>
  <c r="BC103" i="46"/>
  <c r="BC103" i="44"/>
  <c r="BK103" i="46"/>
  <c r="BK103" i="44"/>
  <c r="J104" i="46"/>
  <c r="J104" i="44"/>
  <c r="R104" i="46"/>
  <c r="R104" i="44"/>
  <c r="Z104" i="46"/>
  <c r="Z104" i="44"/>
  <c r="AH104" i="46"/>
  <c r="AH104" i="44"/>
  <c r="E105" i="46"/>
  <c r="E105" i="44"/>
  <c r="M105" i="46"/>
  <c r="M105" i="44"/>
  <c r="BA105" i="46"/>
  <c r="BA105" i="44"/>
  <c r="BI105" i="46"/>
  <c r="BI105" i="44"/>
  <c r="BQ105" i="46"/>
  <c r="BQ105" i="44"/>
  <c r="M107" i="46"/>
  <c r="M107" i="44"/>
  <c r="U107" i="46"/>
  <c r="U107" i="44"/>
  <c r="AC107" i="46"/>
  <c r="AC107" i="44"/>
  <c r="BQ107" i="46"/>
  <c r="BQ107" i="44"/>
  <c r="H108" i="46"/>
  <c r="H108" i="44"/>
  <c r="P108" i="46"/>
  <c r="P108" i="44"/>
  <c r="X108" i="46"/>
  <c r="X108" i="44"/>
  <c r="AF108" i="46"/>
  <c r="AF108" i="44"/>
  <c r="AN108" i="46"/>
  <c r="AN108" i="44"/>
  <c r="AV108" i="46"/>
  <c r="AV108" i="44"/>
  <c r="BD108" i="46"/>
  <c r="BD108" i="44"/>
  <c r="BL108" i="46"/>
  <c r="BL108" i="44"/>
  <c r="AB109" i="46"/>
  <c r="AB109" i="44"/>
  <c r="AJ109" i="46"/>
  <c r="AJ109" i="44"/>
  <c r="AR109" i="46"/>
  <c r="AR109" i="44"/>
  <c r="H110" i="46"/>
  <c r="H110" i="44"/>
  <c r="P110" i="46"/>
  <c r="P110" i="44"/>
  <c r="X110" i="46"/>
  <c r="X110" i="44"/>
  <c r="BD110" i="46"/>
  <c r="BD110" i="44"/>
  <c r="BL110" i="46"/>
  <c r="BL110" i="44"/>
  <c r="S111" i="46"/>
  <c r="S111" i="44"/>
  <c r="AA111" i="46"/>
  <c r="AA111" i="44"/>
  <c r="AI111" i="46"/>
  <c r="AI111" i="44"/>
  <c r="BG111" i="46"/>
  <c r="BG111" i="44"/>
  <c r="G112" i="46"/>
  <c r="G112" i="44"/>
  <c r="O112" i="46"/>
  <c r="O112" i="44"/>
  <c r="W112" i="46"/>
  <c r="W112" i="44"/>
  <c r="AE112" i="46"/>
  <c r="AE112" i="44"/>
  <c r="AM112" i="46"/>
  <c r="AM112" i="44"/>
  <c r="AU112" i="46"/>
  <c r="AU112" i="44"/>
  <c r="BC112" i="46"/>
  <c r="BC112" i="44"/>
  <c r="BK112" i="46"/>
  <c r="BK112" i="44"/>
  <c r="AA113" i="46"/>
  <c r="AA113" i="44"/>
  <c r="AI113" i="46"/>
  <c r="AI113" i="44"/>
  <c r="AQ113" i="46"/>
  <c r="AQ113" i="44"/>
  <c r="AY113" i="46"/>
  <c r="AY113" i="44"/>
  <c r="BG113" i="46"/>
  <c r="BG113" i="44"/>
  <c r="BO113" i="46"/>
  <c r="BO113" i="44"/>
  <c r="G114" i="46"/>
  <c r="G114" i="44"/>
  <c r="O114" i="46"/>
  <c r="O114" i="44"/>
  <c r="W114" i="46"/>
  <c r="W114" i="44"/>
  <c r="AE114" i="46"/>
  <c r="AE114" i="44"/>
  <c r="AM114" i="46"/>
  <c r="AM114" i="44"/>
  <c r="AU114" i="46"/>
  <c r="AU114" i="44"/>
  <c r="BC114" i="46"/>
  <c r="BC114" i="44"/>
  <c r="BK114" i="46"/>
  <c r="BK114" i="44"/>
  <c r="J115" i="46"/>
  <c r="J115" i="44"/>
  <c r="R115" i="46"/>
  <c r="R115" i="44"/>
  <c r="Z115" i="46"/>
  <c r="Z115" i="44"/>
  <c r="AH115" i="46"/>
  <c r="AH115" i="44"/>
  <c r="BF115" i="46"/>
  <c r="BF115" i="44"/>
  <c r="BN115" i="46"/>
  <c r="BN115" i="44"/>
  <c r="F116" i="46"/>
  <c r="F116" i="44"/>
  <c r="AL116" i="46"/>
  <c r="AL116" i="44"/>
  <c r="AT116" i="46"/>
  <c r="AT116" i="44"/>
  <c r="BB116" i="46"/>
  <c r="BB116" i="44"/>
  <c r="BJ116" i="46"/>
  <c r="BJ116" i="44"/>
  <c r="I117" i="46"/>
  <c r="I117" i="44"/>
  <c r="Q117" i="46"/>
  <c r="Q117" i="44"/>
  <c r="Y117" i="46"/>
  <c r="Y117" i="44"/>
  <c r="AG117" i="46"/>
  <c r="AG117" i="44"/>
  <c r="AO117" i="46"/>
  <c r="AO117" i="44"/>
  <c r="AW117" i="46"/>
  <c r="AW117" i="44"/>
  <c r="BE117" i="46"/>
  <c r="BE117" i="44"/>
  <c r="BM117" i="46"/>
  <c r="BM117" i="44"/>
  <c r="E118" i="46"/>
  <c r="E118" i="44"/>
  <c r="M118" i="46"/>
  <c r="M118" i="44"/>
  <c r="U118" i="46"/>
  <c r="U118" i="44"/>
  <c r="AK118" i="46"/>
  <c r="AK118" i="44"/>
  <c r="AS118" i="46"/>
  <c r="AS118" i="44"/>
  <c r="BA118" i="46"/>
  <c r="BA118" i="44"/>
  <c r="H119" i="46"/>
  <c r="H119" i="44"/>
  <c r="P119" i="46"/>
  <c r="P119" i="44"/>
  <c r="BD119" i="46"/>
  <c r="BD119" i="44"/>
  <c r="BL119" i="46"/>
  <c r="BL119" i="44"/>
  <c r="AX10" i="46"/>
  <c r="AX10" i="44"/>
  <c r="AS11" i="46"/>
  <c r="AS11" i="44"/>
  <c r="AM13" i="46"/>
  <c r="AM13" i="44"/>
  <c r="AA14" i="46"/>
  <c r="AA14" i="44"/>
  <c r="BA15" i="46"/>
  <c r="BA15" i="44"/>
  <c r="I16" i="46"/>
  <c r="I16" i="44"/>
  <c r="AO16" i="46"/>
  <c r="AO16" i="44"/>
  <c r="AR17" i="46"/>
  <c r="AR17" i="44"/>
  <c r="BP17" i="46"/>
  <c r="BP17" i="44"/>
  <c r="AV18" i="46"/>
  <c r="AV18" i="44"/>
  <c r="S19" i="46"/>
  <c r="S19" i="44"/>
  <c r="G20" i="46"/>
  <c r="G20" i="44"/>
  <c r="AP21" i="46"/>
  <c r="AP21" i="44"/>
  <c r="AD22" i="46"/>
  <c r="AD22" i="44"/>
  <c r="J23" i="46"/>
  <c r="J23" i="44"/>
  <c r="AL24" i="46"/>
  <c r="AL24" i="44"/>
  <c r="A23" i="27"/>
  <c r="C25" i="46"/>
  <c r="C25" i="44" s="1"/>
  <c r="AO25" i="46"/>
  <c r="AO25" i="44"/>
  <c r="AZ61" i="44"/>
  <c r="H62" i="44"/>
  <c r="BD62" i="44"/>
  <c r="AA63" i="44"/>
  <c r="BF97" i="44"/>
  <c r="BM99" i="44"/>
  <c r="AV101" i="44"/>
  <c r="AX104" i="44"/>
  <c r="BI107" i="44"/>
  <c r="L109" i="44"/>
  <c r="AZ109" i="44"/>
  <c r="AY111" i="44"/>
  <c r="N116" i="44"/>
  <c r="AW60" i="44"/>
  <c r="AV62" i="44"/>
  <c r="S63" i="44"/>
  <c r="AG65" i="44"/>
  <c r="R97" i="44"/>
  <c r="AX97" i="44"/>
  <c r="BE99" i="44"/>
  <c r="H101" i="44"/>
  <c r="AN101" i="44"/>
  <c r="AP104" i="44"/>
  <c r="BA107" i="44"/>
  <c r="D109" i="44"/>
  <c r="K111" i="44"/>
  <c r="AQ111" i="44"/>
  <c r="AX115" i="44"/>
  <c r="BQ118" i="44"/>
  <c r="X119" i="44"/>
  <c r="T61" i="44"/>
  <c r="AN62" i="44"/>
  <c r="K63" i="44"/>
  <c r="E64" i="44"/>
  <c r="M64" i="44"/>
  <c r="U64" i="44"/>
  <c r="AC64" i="44"/>
  <c r="AK64" i="44"/>
  <c r="AS64" i="44"/>
  <c r="BA64" i="44"/>
  <c r="BI64" i="44"/>
  <c r="BQ64" i="44"/>
  <c r="Y65" i="44"/>
  <c r="J97" i="44"/>
  <c r="Q99" i="44"/>
  <c r="E107" i="44"/>
  <c r="AS107" i="44"/>
  <c r="AP115" i="44"/>
  <c r="AC118" i="44"/>
  <c r="BI118" i="44"/>
  <c r="BP61" i="44"/>
  <c r="AF62" i="44"/>
  <c r="I99" i="44"/>
  <c r="AR100" i="44"/>
  <c r="AK107" i="44"/>
  <c r="AV110" i="44"/>
  <c r="AY9" i="46"/>
  <c r="AY9" i="44"/>
  <c r="W10" i="46"/>
  <c r="W10" i="44"/>
  <c r="BK10" i="46"/>
  <c r="BK10" i="44"/>
  <c r="R120" i="46"/>
  <c r="R120" i="44"/>
  <c r="F121" i="46"/>
  <c r="F121" i="44"/>
  <c r="N121" i="46"/>
  <c r="N121" i="44"/>
  <c r="V121" i="46"/>
  <c r="V121" i="44"/>
  <c r="AD121" i="46"/>
  <c r="AD121" i="44"/>
  <c r="AL121" i="46"/>
  <c r="AL121" i="44"/>
  <c r="AT121" i="46"/>
  <c r="AT121" i="44"/>
  <c r="BB121" i="46"/>
  <c r="BB121" i="44"/>
  <c r="BJ121" i="46"/>
  <c r="BJ121" i="44"/>
  <c r="AH122" i="46"/>
  <c r="AH122" i="44"/>
  <c r="AX122" i="46"/>
  <c r="AX122" i="44"/>
  <c r="K123" i="46"/>
  <c r="K123" i="44"/>
  <c r="AQ123" i="46"/>
  <c r="AQ123" i="44"/>
  <c r="W124" i="46"/>
  <c r="W124" i="44"/>
  <c r="BC124" i="46"/>
  <c r="BC124" i="44"/>
  <c r="O126" i="46"/>
  <c r="O126" i="44"/>
  <c r="AE126" i="46"/>
  <c r="AE126" i="44"/>
  <c r="K127" i="46"/>
  <c r="K127" i="44"/>
  <c r="BG127" i="46"/>
  <c r="BG127" i="44"/>
  <c r="BO127" i="46"/>
  <c r="BO127" i="44"/>
  <c r="AO128" i="46"/>
  <c r="AO128" i="44"/>
  <c r="M129" i="46"/>
  <c r="M129" i="44"/>
  <c r="BQ129" i="46"/>
  <c r="BQ129" i="44"/>
  <c r="AK131" i="46"/>
  <c r="AK131" i="44"/>
  <c r="AS131" i="46"/>
  <c r="AS131" i="44"/>
  <c r="D134" i="46"/>
  <c r="D134" i="44"/>
  <c r="AR134" i="46"/>
  <c r="AR134" i="44"/>
  <c r="AZ134" i="46"/>
  <c r="AZ134" i="44"/>
  <c r="AK135" i="46"/>
  <c r="AK135" i="44"/>
  <c r="BI135" i="46"/>
  <c r="BI135" i="44"/>
  <c r="I136" i="46"/>
  <c r="I136" i="44"/>
  <c r="AO136" i="46"/>
  <c r="AO136" i="44"/>
  <c r="BM136" i="46"/>
  <c r="BM136" i="44"/>
  <c r="AC137" i="46"/>
  <c r="AC137" i="44"/>
  <c r="AS137" i="46"/>
  <c r="AS137" i="44"/>
  <c r="F138" i="46"/>
  <c r="F138" i="44"/>
  <c r="BB138" i="46"/>
  <c r="BB138" i="44"/>
  <c r="BJ138" i="46"/>
  <c r="BJ138" i="44"/>
  <c r="Y139" i="46"/>
  <c r="Y139" i="44"/>
  <c r="AW139" i="46"/>
  <c r="AW139" i="44"/>
  <c r="E140" i="46"/>
  <c r="E140" i="44"/>
  <c r="AK140" i="46"/>
  <c r="AK140" i="44"/>
  <c r="BA140" i="46"/>
  <c r="BA140" i="44"/>
  <c r="BI140" i="46"/>
  <c r="BI140" i="44"/>
  <c r="Q141" i="46"/>
  <c r="Q141" i="44"/>
  <c r="AG141" i="46"/>
  <c r="AG141" i="44"/>
  <c r="E142" i="46"/>
  <c r="E142" i="44"/>
  <c r="M142" i="46"/>
  <c r="M142" i="44"/>
  <c r="AS142" i="46"/>
  <c r="AS142" i="44"/>
  <c r="BQ142" i="46"/>
  <c r="BQ142" i="44"/>
  <c r="H143" i="46"/>
  <c r="H143" i="44"/>
  <c r="AN143" i="46"/>
  <c r="AN143" i="44"/>
  <c r="BL143" i="46"/>
  <c r="BL143" i="44"/>
  <c r="K144" i="46"/>
  <c r="K144" i="44"/>
  <c r="AA144" i="46"/>
  <c r="AA144" i="44"/>
  <c r="BG144" i="46"/>
  <c r="BG144" i="44"/>
  <c r="AM145" i="46"/>
  <c r="AM145" i="44"/>
  <c r="BC145" i="46"/>
  <c r="BC145" i="44"/>
  <c r="K146" i="46"/>
  <c r="K146" i="44"/>
  <c r="S146" i="46"/>
  <c r="S146" i="44"/>
  <c r="AI146" i="46"/>
  <c r="AI146" i="44"/>
  <c r="BO146" i="46"/>
  <c r="BO146" i="44"/>
  <c r="G150" i="46"/>
  <c r="G150" i="44"/>
  <c r="O150" i="46"/>
  <c r="O150" i="44"/>
  <c r="W150" i="46"/>
  <c r="W150" i="44"/>
  <c r="AE150" i="46"/>
  <c r="AE150" i="44"/>
  <c r="AM150" i="46"/>
  <c r="AM150" i="44"/>
  <c r="AU150" i="46"/>
  <c r="AU150" i="44"/>
  <c r="BC150" i="46"/>
  <c r="BC150" i="44"/>
  <c r="BK150" i="46"/>
  <c r="BK150" i="44"/>
  <c r="J153" i="46"/>
  <c r="J153" i="44"/>
  <c r="AH153" i="46"/>
  <c r="AH153" i="44"/>
  <c r="O155" i="46"/>
  <c r="O155" i="44"/>
  <c r="W155" i="46"/>
  <c r="W155" i="44"/>
  <c r="AE155" i="46"/>
  <c r="AE155" i="44"/>
  <c r="F159" i="46"/>
  <c r="F159" i="44"/>
  <c r="N159" i="46"/>
  <c r="N159" i="44"/>
  <c r="BB159" i="46"/>
  <c r="BB159" i="44"/>
  <c r="D161" i="46"/>
  <c r="D161" i="44"/>
  <c r="L161" i="46"/>
  <c r="L161" i="44"/>
  <c r="T161" i="46"/>
  <c r="T161" i="44"/>
  <c r="AB161" i="46"/>
  <c r="AB161" i="44"/>
  <c r="AJ161" i="46"/>
  <c r="AJ161" i="44"/>
  <c r="AR161" i="46"/>
  <c r="AR161" i="44"/>
  <c r="AZ161" i="46"/>
  <c r="AZ161" i="44"/>
  <c r="BH161" i="46"/>
  <c r="BH161" i="44"/>
  <c r="BP161" i="46"/>
  <c r="BP161" i="44"/>
  <c r="G162" i="46"/>
  <c r="G162" i="44"/>
  <c r="O162" i="46"/>
  <c r="O162" i="44"/>
  <c r="W162" i="46"/>
  <c r="W162" i="44"/>
  <c r="AE162" i="46"/>
  <c r="AE162" i="44"/>
  <c r="AM162" i="46"/>
  <c r="AM162" i="44"/>
  <c r="AU162" i="46"/>
  <c r="AU162" i="44"/>
  <c r="BC162" i="46"/>
  <c r="BC162" i="44"/>
  <c r="BK162" i="46"/>
  <c r="BK162" i="44"/>
  <c r="I163" i="46"/>
  <c r="I163" i="44"/>
  <c r="Y163" i="46"/>
  <c r="Y163" i="44"/>
  <c r="BM163" i="46"/>
  <c r="BM163" i="44"/>
  <c r="M164" i="46"/>
  <c r="M164" i="44"/>
  <c r="AK164" i="46"/>
  <c r="AK164" i="44"/>
  <c r="BA164" i="46"/>
  <c r="BA164" i="44"/>
  <c r="BQ164" i="46"/>
  <c r="BQ164" i="44"/>
  <c r="H165" i="46"/>
  <c r="H165" i="44"/>
  <c r="X165" i="46"/>
  <c r="X165" i="44"/>
  <c r="AV165" i="46"/>
  <c r="AV165" i="44"/>
  <c r="BD165" i="46"/>
  <c r="BD165" i="44"/>
  <c r="K166" i="46"/>
  <c r="K166" i="44"/>
  <c r="S166" i="46"/>
  <c r="S166" i="44"/>
  <c r="AA166" i="46"/>
  <c r="AA166" i="44"/>
  <c r="BO166" i="46"/>
  <c r="BO166" i="44"/>
  <c r="AI168" i="46"/>
  <c r="AI168" i="44"/>
  <c r="BG168" i="46"/>
  <c r="BG168" i="44"/>
  <c r="AC169" i="46"/>
  <c r="AC169" i="44"/>
  <c r="AS169" i="46"/>
  <c r="AS169" i="44"/>
  <c r="BA169" i="46"/>
  <c r="BA169" i="44"/>
  <c r="H170" i="46"/>
  <c r="H170" i="44"/>
  <c r="X170" i="46"/>
  <c r="X170" i="44"/>
  <c r="BL170" i="46"/>
  <c r="BL170" i="44"/>
  <c r="AJ171" i="46"/>
  <c r="AJ171" i="44"/>
  <c r="AR171" i="46"/>
  <c r="AR171" i="44"/>
  <c r="AZ171" i="46"/>
  <c r="AZ171" i="44"/>
  <c r="X172" i="46"/>
  <c r="X172" i="44"/>
  <c r="BD172" i="46"/>
  <c r="BD172" i="44"/>
  <c r="AA173" i="46"/>
  <c r="AA173" i="44"/>
  <c r="AE174" i="46"/>
  <c r="AE174" i="44"/>
  <c r="AM174" i="46"/>
  <c r="AM174" i="44"/>
  <c r="AU174" i="46"/>
  <c r="AU174" i="44"/>
  <c r="J175" i="46"/>
  <c r="J175" i="44"/>
  <c r="AX175" i="46"/>
  <c r="AX175" i="44"/>
  <c r="BN175" i="46"/>
  <c r="BN175" i="44"/>
  <c r="AL176" i="46"/>
  <c r="AL176" i="44"/>
  <c r="AT176" i="46"/>
  <c r="AT176" i="44"/>
  <c r="BJ176" i="46"/>
  <c r="BJ176" i="44"/>
  <c r="X177" i="46"/>
  <c r="X177" i="44"/>
  <c r="AV177" i="46"/>
  <c r="AV177" i="44"/>
  <c r="D178" i="46"/>
  <c r="D178" i="44"/>
  <c r="T178" i="46"/>
  <c r="T178" i="44"/>
  <c r="BP178" i="46"/>
  <c r="BP178" i="44"/>
  <c r="AL179" i="46"/>
  <c r="AL179" i="44"/>
  <c r="J180" i="46"/>
  <c r="J180" i="44"/>
  <c r="R180" i="46"/>
  <c r="R180" i="44"/>
  <c r="BN180" i="46"/>
  <c r="BN180" i="44"/>
  <c r="AS181" i="46"/>
  <c r="AS181" i="44"/>
  <c r="BA181" i="46"/>
  <c r="BA181" i="44"/>
  <c r="BI181" i="46"/>
  <c r="BI181" i="44"/>
  <c r="K183" i="46"/>
  <c r="K183" i="44"/>
  <c r="AI183" i="46"/>
  <c r="AI183" i="44"/>
  <c r="AY183" i="46"/>
  <c r="AY183" i="44"/>
  <c r="G184" i="46"/>
  <c r="G184" i="44"/>
  <c r="I67" i="46"/>
  <c r="I67" i="44"/>
  <c r="AR70" i="46"/>
  <c r="AR70" i="44"/>
  <c r="X71" i="46"/>
  <c r="X71" i="44"/>
  <c r="V72" i="46"/>
  <c r="V72" i="44"/>
  <c r="AJ74" i="46"/>
  <c r="AJ74" i="44"/>
  <c r="O75" i="46"/>
  <c r="O75" i="44"/>
  <c r="AT77" i="46"/>
  <c r="AT77" i="44"/>
  <c r="Z78" i="46"/>
  <c r="Z78" i="44"/>
  <c r="E79" i="46"/>
  <c r="E79" i="44"/>
  <c r="BQ79" i="46"/>
  <c r="BQ79" i="44"/>
  <c r="AW80" i="46"/>
  <c r="AW80" i="44"/>
  <c r="AC81" i="46"/>
  <c r="AC81" i="44"/>
  <c r="I82" i="46"/>
  <c r="I82" i="44"/>
  <c r="AR83" i="46"/>
  <c r="AR83" i="44"/>
  <c r="X84" i="46"/>
  <c r="X84" i="44"/>
  <c r="AX85" i="46"/>
  <c r="AX85" i="44"/>
  <c r="AL86" i="46"/>
  <c r="AL86" i="44"/>
  <c r="AZ88" i="46"/>
  <c r="AZ88" i="44"/>
  <c r="V89" i="46"/>
  <c r="V89" i="44"/>
  <c r="BN90" i="46"/>
  <c r="BN90" i="44"/>
  <c r="AS91" i="46"/>
  <c r="AS91" i="44"/>
  <c r="P92" i="46"/>
  <c r="P92" i="44"/>
  <c r="BH93" i="46"/>
  <c r="BH93" i="44"/>
  <c r="AN94" i="46"/>
  <c r="AN94" i="44"/>
  <c r="T95" i="46"/>
  <c r="T95" i="44"/>
  <c r="Z122" i="44"/>
  <c r="AA123" i="44"/>
  <c r="G126" i="44"/>
  <c r="BC126" i="44"/>
  <c r="AA127" i="44"/>
  <c r="I128" i="44"/>
  <c r="AW128" i="44"/>
  <c r="J120" i="44"/>
  <c r="BF120" i="44"/>
  <c r="R122" i="44"/>
  <c r="BN122" i="44"/>
  <c r="S123" i="44"/>
  <c r="AU124" i="44"/>
  <c r="AU126" i="44"/>
  <c r="S127" i="44"/>
  <c r="AC131" i="44"/>
  <c r="H133" i="44"/>
  <c r="P133" i="44"/>
  <c r="X133" i="44"/>
  <c r="AF133" i="44"/>
  <c r="AN133" i="44"/>
  <c r="AV133" i="44"/>
  <c r="BD133" i="44"/>
  <c r="BL133" i="44"/>
  <c r="AB134" i="44"/>
  <c r="E135" i="44"/>
  <c r="Y136" i="44"/>
  <c r="Q139" i="44"/>
  <c r="AX120" i="44"/>
  <c r="BF122" i="44"/>
  <c r="J122" i="44"/>
  <c r="AM124" i="44"/>
  <c r="G7" i="44"/>
  <c r="V7" i="44"/>
  <c r="AK7" i="44"/>
  <c r="AU7" i="44"/>
  <c r="T8" i="44"/>
  <c r="AI8" i="44"/>
  <c r="I9" i="44"/>
  <c r="W9" i="44"/>
  <c r="AM9" i="44"/>
  <c r="BK9" i="44"/>
  <c r="K10" i="44"/>
  <c r="AK10" i="44"/>
  <c r="Z13" i="44"/>
  <c r="AZ13" i="44"/>
  <c r="N14" i="44"/>
  <c r="AL14" i="44"/>
  <c r="AF15" i="44"/>
  <c r="AP15" i="44"/>
  <c r="AD16" i="44"/>
  <c r="BJ16" i="44"/>
  <c r="G17" i="44"/>
  <c r="AE17" i="44"/>
  <c r="BE17" i="44"/>
  <c r="K18" i="44"/>
  <c r="U18" i="44"/>
  <c r="AT19" i="44"/>
  <c r="BD19" i="44"/>
  <c r="AH20" i="44"/>
  <c r="AR20" i="44"/>
  <c r="E21" i="44"/>
  <c r="O21" i="44"/>
  <c r="BQ21" i="44"/>
  <c r="BE22" i="44"/>
  <c r="BO22" i="44"/>
  <c r="AK23" i="44"/>
  <c r="AU23" i="44"/>
  <c r="S24" i="44"/>
  <c r="AW24" i="44"/>
  <c r="D25" i="44"/>
  <c r="N25" i="44"/>
  <c r="BP25" i="44"/>
  <c r="AH26" i="44"/>
  <c r="BL26" i="44"/>
  <c r="Q27" i="44"/>
  <c r="AR27" i="44"/>
  <c r="BB27" i="44"/>
  <c r="X28" i="44"/>
  <c r="AH28" i="44"/>
  <c r="BI28" i="44"/>
  <c r="E29" i="44"/>
  <c r="AF29" i="44"/>
  <c r="BG29" i="44"/>
  <c r="BQ29" i="44"/>
  <c r="L30" i="44"/>
  <c r="AM30" i="44"/>
  <c r="AW30" i="44"/>
  <c r="S31" i="44"/>
  <c r="AC31" i="44"/>
  <c r="BD31" i="44"/>
  <c r="I32" i="44"/>
  <c r="AJ32" i="44"/>
  <c r="BK32" i="44"/>
  <c r="O33" i="44"/>
  <c r="AP33" i="44"/>
  <c r="AZ33" i="44"/>
  <c r="N34" i="44"/>
  <c r="AT34" i="44"/>
  <c r="BD34" i="44"/>
  <c r="R35" i="44"/>
  <c r="AB35" i="44"/>
  <c r="BC35" i="44"/>
  <c r="H36" i="44"/>
  <c r="AI36" i="44"/>
  <c r="N37" i="44"/>
  <c r="AY37" i="44"/>
  <c r="AE38" i="44"/>
  <c r="BF38" i="44"/>
  <c r="S39" i="44"/>
  <c r="AT39" i="44"/>
  <c r="Z40" i="44"/>
  <c r="BK40" i="44"/>
  <c r="E41" i="44"/>
  <c r="AP41" i="44"/>
  <c r="BI41" i="44"/>
  <c r="F42" i="44"/>
  <c r="AG42" i="44"/>
  <c r="W43" i="44"/>
  <c r="AX43" i="44"/>
  <c r="AQ44" i="44"/>
  <c r="AD46" i="44"/>
  <c r="BO46" i="44"/>
  <c r="BA48" i="44"/>
  <c r="M50" i="44"/>
  <c r="BA50" i="44"/>
  <c r="Q51" i="44"/>
  <c r="AZ52" i="44"/>
  <c r="P53" i="44"/>
  <c r="AV53" i="44"/>
  <c r="D54" i="44"/>
  <c r="AJ54" i="44"/>
  <c r="BP54" i="44"/>
  <c r="W55" i="44"/>
  <c r="BC55" i="44"/>
  <c r="AA56" i="44"/>
  <c r="O57" i="44"/>
  <c r="BG58" i="44"/>
  <c r="W59" i="44"/>
  <c r="BK59" i="44"/>
  <c r="BO60" i="44"/>
  <c r="V61" i="44"/>
  <c r="BB61" i="44"/>
  <c r="R62" i="44"/>
  <c r="BI63" i="44"/>
  <c r="K65" i="44"/>
  <c r="AP120" i="44"/>
  <c r="BG123" i="44"/>
  <c r="AE124" i="44"/>
  <c r="K125" i="44"/>
  <c r="S125" i="44"/>
  <c r="AA125" i="44"/>
  <c r="AI125" i="44"/>
  <c r="AQ125" i="44"/>
  <c r="AY125" i="44"/>
  <c r="BG125" i="44"/>
  <c r="BO125" i="44"/>
  <c r="AG128" i="44"/>
  <c r="BA129" i="44"/>
  <c r="M131" i="44"/>
  <c r="BI131" i="44"/>
  <c r="T134" i="44"/>
  <c r="AS135" i="44"/>
  <c r="AK137" i="44"/>
  <c r="AT138" i="44"/>
  <c r="AC140" i="44"/>
  <c r="BQ140" i="44"/>
  <c r="BI142" i="44"/>
  <c r="P143" i="44"/>
  <c r="AU145" i="44"/>
  <c r="BG146" i="44"/>
  <c r="R153" i="44"/>
  <c r="BC155" i="44"/>
  <c r="AD159" i="44"/>
  <c r="P165" i="44"/>
  <c r="K168" i="44"/>
  <c r="BQ169" i="44"/>
  <c r="P172" i="44"/>
  <c r="BL172" i="44"/>
  <c r="BF175" i="44"/>
  <c r="AF177" i="44"/>
  <c r="AZ178" i="44"/>
  <c r="N179" i="44"/>
  <c r="AH180" i="44"/>
  <c r="E181" i="44"/>
  <c r="AQ183" i="44"/>
  <c r="AH66" i="46"/>
  <c r="AH66" i="44"/>
  <c r="AT67" i="46"/>
  <c r="AT67" i="44"/>
  <c r="AD69" i="46"/>
  <c r="AD69" i="44"/>
  <c r="BJ69" i="46"/>
  <c r="BJ69" i="44"/>
  <c r="Q70" i="46"/>
  <c r="Q70" i="44"/>
  <c r="BI71" i="46"/>
  <c r="BI71" i="44"/>
  <c r="BG72" i="46"/>
  <c r="BG72" i="44"/>
  <c r="I74" i="46"/>
  <c r="I74" i="44"/>
  <c r="AZ75" i="46"/>
  <c r="AZ75" i="44"/>
  <c r="S77" i="46"/>
  <c r="S77" i="44"/>
  <c r="BK78" i="46"/>
  <c r="BK78" i="44"/>
  <c r="AP79" i="46"/>
  <c r="AP79" i="44"/>
  <c r="BE110" i="46"/>
  <c r="BE110" i="44"/>
  <c r="AB111" i="46"/>
  <c r="AB111" i="44"/>
  <c r="BH113" i="46"/>
  <c r="BH113" i="44"/>
  <c r="S115" i="46"/>
  <c r="S115" i="44"/>
  <c r="G116" i="46"/>
  <c r="G116" i="44"/>
  <c r="AD118" i="46"/>
  <c r="AD118" i="44"/>
  <c r="BM119" i="46"/>
  <c r="BM119" i="44"/>
  <c r="V80" i="44"/>
  <c r="BK96" i="44"/>
  <c r="AQ97" i="44"/>
  <c r="AE98" i="44"/>
  <c r="J99" i="44"/>
  <c r="R99" i="44"/>
  <c r="Z99" i="44"/>
  <c r="AH99" i="44"/>
  <c r="AP99" i="44"/>
  <c r="AX99" i="44"/>
  <c r="BF99" i="44"/>
  <c r="BN99" i="44"/>
  <c r="AS100" i="44"/>
  <c r="Y101" i="44"/>
  <c r="E102" i="44"/>
  <c r="M102" i="44"/>
  <c r="U102" i="44"/>
  <c r="AC102" i="44"/>
  <c r="AK102" i="44"/>
  <c r="AS102" i="44"/>
  <c r="BC184" i="46"/>
  <c r="BC184" i="44"/>
  <c r="Z185" i="46"/>
  <c r="Z185" i="44"/>
  <c r="AY186" i="46"/>
  <c r="AY186" i="44"/>
  <c r="AD187" i="46"/>
  <c r="AD187" i="44"/>
  <c r="AU188" i="46"/>
  <c r="AU188" i="44"/>
  <c r="F190" i="46"/>
  <c r="F190" i="44"/>
  <c r="N190" i="46"/>
  <c r="N190" i="44"/>
  <c r="V190" i="46"/>
  <c r="V190" i="44"/>
  <c r="AD190" i="46"/>
  <c r="AD190" i="44"/>
  <c r="AL190" i="46"/>
  <c r="AL190" i="44"/>
  <c r="AT190" i="46"/>
  <c r="AT190" i="44"/>
  <c r="BB190" i="46"/>
  <c r="BB190" i="44"/>
  <c r="BJ190" i="46"/>
  <c r="BJ190" i="44"/>
  <c r="AX191" i="46"/>
  <c r="AX191" i="44"/>
  <c r="AL192" i="46"/>
  <c r="AL192" i="44"/>
  <c r="H193" i="46"/>
  <c r="H193" i="44"/>
  <c r="P193" i="46"/>
  <c r="P193" i="44"/>
  <c r="X193" i="46"/>
  <c r="X193" i="44"/>
  <c r="AF193" i="46"/>
  <c r="AF193" i="44"/>
  <c r="AN193" i="46"/>
  <c r="AN193" i="44"/>
  <c r="AV193" i="46"/>
  <c r="AV193" i="44"/>
  <c r="BD193" i="46"/>
  <c r="BD193" i="44"/>
  <c r="BL193" i="46"/>
  <c r="BL193" i="44"/>
  <c r="AQ194" i="46"/>
  <c r="AQ194" i="44"/>
  <c r="V195" i="46"/>
  <c r="V195" i="44"/>
  <c r="J196" i="46"/>
  <c r="J196" i="44"/>
  <c r="R196" i="46"/>
  <c r="R196" i="44"/>
  <c r="Z196" i="46"/>
  <c r="Z196" i="44"/>
  <c r="AH196" i="46"/>
  <c r="AH196" i="44"/>
  <c r="AP196" i="46"/>
  <c r="AP196" i="44"/>
  <c r="AX196" i="46"/>
  <c r="AX196" i="44"/>
  <c r="BF196" i="46"/>
  <c r="BF196" i="44"/>
  <c r="BN196" i="46"/>
  <c r="BN196" i="44"/>
  <c r="AS197" i="46"/>
  <c r="AS197" i="44"/>
  <c r="D199" i="46"/>
  <c r="D199" i="44"/>
  <c r="L199" i="46"/>
  <c r="L199" i="44"/>
  <c r="T199" i="46"/>
  <c r="T199" i="44"/>
  <c r="AB199" i="46"/>
  <c r="AB199" i="44"/>
  <c r="AJ199" i="46"/>
  <c r="AJ199" i="44"/>
  <c r="AR199" i="46"/>
  <c r="AR199" i="44"/>
  <c r="AZ199" i="46"/>
  <c r="AZ199" i="44"/>
  <c r="BH199" i="46"/>
  <c r="BH199" i="44"/>
  <c r="AA120" i="44"/>
  <c r="AE184" i="44"/>
  <c r="AX185" i="44"/>
  <c r="K186" i="44"/>
  <c r="AL187" i="44"/>
  <c r="BP199" i="44"/>
  <c r="AV200" i="44"/>
  <c r="AB201" i="44"/>
  <c r="N10" i="44"/>
  <c r="BE11" i="44"/>
  <c r="AY13" i="44"/>
  <c r="AX24" i="44"/>
  <c r="G36" i="44"/>
  <c r="O36" i="44"/>
  <c r="W36" i="44"/>
  <c r="AE36" i="44"/>
  <c r="I41" i="44"/>
  <c r="Q41" i="44"/>
  <c r="Y41" i="44"/>
  <c r="AG41" i="44"/>
  <c r="AO41" i="44"/>
  <c r="AW41" i="44"/>
  <c r="BE41" i="44"/>
  <c r="AF54" i="44"/>
  <c r="AW68" i="44"/>
  <c r="Q11" i="44"/>
  <c r="AA13" i="44"/>
  <c r="A46" i="44"/>
  <c r="V12" i="44"/>
  <c r="AM34" i="44"/>
  <c r="AT47" i="44"/>
  <c r="AJ53" i="44"/>
  <c r="AT12" i="44"/>
  <c r="G14" i="44"/>
  <c r="X17" i="44"/>
  <c r="BF24" i="44"/>
  <c r="I26" i="44"/>
  <c r="AW26" i="44"/>
  <c r="AD10" i="44"/>
  <c r="BB10" i="44"/>
  <c r="AL12" i="44"/>
  <c r="BJ12" i="44"/>
  <c r="BK14" i="44"/>
  <c r="Q15" i="44"/>
  <c r="U16" i="44"/>
  <c r="BI16" i="44"/>
  <c r="K20" i="44"/>
  <c r="S20" i="44"/>
  <c r="AA20" i="44"/>
  <c r="AI20" i="44"/>
  <c r="AQ20" i="44"/>
  <c r="AY20" i="44"/>
  <c r="BG20" i="44"/>
  <c r="BO20" i="44"/>
  <c r="E25" i="44"/>
  <c r="M25" i="44"/>
  <c r="U25" i="44"/>
  <c r="AC25" i="44"/>
  <c r="AK25" i="44"/>
  <c r="AS25" i="44"/>
  <c r="BA25" i="44"/>
  <c r="BI25" i="44"/>
  <c r="BQ25" i="44"/>
  <c r="E27" i="44"/>
  <c r="M27" i="44"/>
  <c r="U27" i="44"/>
  <c r="AC27" i="44"/>
  <c r="AK27" i="44"/>
  <c r="AS27" i="44"/>
  <c r="BA27" i="44"/>
  <c r="BI27" i="44"/>
  <c r="BQ27" i="44"/>
  <c r="AX44" i="44"/>
  <c r="N45" i="44"/>
  <c r="AB53" i="44"/>
  <c r="AY55" i="44"/>
  <c r="K57" i="44"/>
  <c r="S57" i="44"/>
  <c r="AA57" i="44"/>
  <c r="AI57" i="44"/>
  <c r="AQ57" i="44"/>
  <c r="AY57" i="44"/>
  <c r="BG57" i="44"/>
  <c r="BO57" i="44"/>
  <c r="BK60" i="44"/>
  <c r="AG15" i="44"/>
  <c r="C46" i="46"/>
  <c r="C46" i="44" s="1"/>
  <c r="BO13" i="44"/>
  <c r="I15" i="44"/>
  <c r="M16" i="44"/>
  <c r="BA16" i="44"/>
  <c r="F23" i="44"/>
  <c r="N23" i="44"/>
  <c r="V23" i="44"/>
  <c r="AD23" i="44"/>
  <c r="AL23" i="44"/>
  <c r="AT23" i="44"/>
  <c r="BB23" i="44"/>
  <c r="BJ23" i="44"/>
  <c r="AH24" i="44"/>
  <c r="H30" i="44"/>
  <c r="P30" i="44"/>
  <c r="X30" i="44"/>
  <c r="AF30" i="44"/>
  <c r="AN30" i="44"/>
  <c r="AV30" i="44"/>
  <c r="BD30" i="44"/>
  <c r="BL30" i="44"/>
  <c r="K33" i="44"/>
  <c r="S33" i="44"/>
  <c r="AA33" i="44"/>
  <c r="AI33" i="44"/>
  <c r="AQ33" i="44"/>
  <c r="AY33" i="44"/>
  <c r="BG33" i="44"/>
  <c r="AP44" i="44"/>
  <c r="K55" i="44"/>
  <c r="R61" i="44"/>
  <c r="AC8" i="46"/>
  <c r="AC8" i="44"/>
  <c r="BJ10" i="46"/>
  <c r="BJ10" i="44"/>
  <c r="A9" i="27"/>
  <c r="C11" i="46"/>
  <c r="C11" i="44" s="1"/>
  <c r="I11" i="46"/>
  <c r="I11" i="44"/>
  <c r="BM11" i="46"/>
  <c r="BM11" i="44"/>
  <c r="F12" i="46"/>
  <c r="F12" i="44"/>
  <c r="N12" i="46"/>
  <c r="N12" i="44"/>
  <c r="BG13" i="46"/>
  <c r="BG13" i="44"/>
  <c r="AM14" i="46"/>
  <c r="AM14" i="44"/>
  <c r="AU14" i="46"/>
  <c r="AU14" i="44"/>
  <c r="BC14" i="46"/>
  <c r="BC14" i="44"/>
  <c r="AW15" i="46"/>
  <c r="AW15" i="44"/>
  <c r="BM15" i="46"/>
  <c r="BM15" i="44"/>
  <c r="AC16" i="46"/>
  <c r="AC16" i="44"/>
  <c r="AS16" i="46"/>
  <c r="AS16" i="44"/>
  <c r="H17" i="46"/>
  <c r="H17" i="44"/>
  <c r="P17" i="46"/>
  <c r="P17" i="44"/>
  <c r="AN17" i="46"/>
  <c r="AN17" i="44"/>
  <c r="AV17" i="46"/>
  <c r="AV17" i="44"/>
  <c r="L18" i="46"/>
  <c r="L18" i="44"/>
  <c r="AB18" i="46"/>
  <c r="AB18" i="44"/>
  <c r="W19" i="46"/>
  <c r="W19" i="44"/>
  <c r="AM19" i="46"/>
  <c r="AM19" i="44"/>
  <c r="AU19" i="46"/>
  <c r="AU19" i="44"/>
  <c r="BC19" i="46"/>
  <c r="BC19" i="44"/>
  <c r="BK19" i="46"/>
  <c r="BK19" i="44"/>
  <c r="J24" i="46"/>
  <c r="J24" i="44"/>
  <c r="R24" i="46"/>
  <c r="R24" i="44"/>
  <c r="AP24" i="46"/>
  <c r="AP24" i="44"/>
  <c r="BN24" i="46"/>
  <c r="BN24" i="44"/>
  <c r="Q28" i="46"/>
  <c r="Q28" i="44"/>
  <c r="AG28" i="46"/>
  <c r="AG28" i="44"/>
  <c r="AW28" i="46"/>
  <c r="AW28" i="44"/>
  <c r="BE28" i="46"/>
  <c r="BE28" i="44"/>
  <c r="BM28" i="46"/>
  <c r="BM28" i="44"/>
  <c r="H32" i="46"/>
  <c r="H32" i="44"/>
  <c r="X32" i="46"/>
  <c r="X32" i="44"/>
  <c r="AN32" i="46"/>
  <c r="AN32" i="44"/>
  <c r="BD32" i="46"/>
  <c r="BD32" i="44"/>
  <c r="BL32" i="46"/>
  <c r="BL32" i="44"/>
  <c r="G34" i="46"/>
  <c r="G34" i="44"/>
  <c r="AU34" i="46"/>
  <c r="AU34" i="44"/>
  <c r="K35" i="46"/>
  <c r="K35" i="44"/>
  <c r="AA35" i="46"/>
  <c r="AA35" i="44"/>
  <c r="AQ35" i="46"/>
  <c r="AQ35" i="44"/>
  <c r="BG35" i="46"/>
  <c r="BG35" i="44"/>
  <c r="AM36" i="46"/>
  <c r="AM36" i="44"/>
  <c r="BC36" i="46"/>
  <c r="BC36" i="44"/>
  <c r="R37" i="46"/>
  <c r="R37" i="44"/>
  <c r="AH37" i="46"/>
  <c r="AH37" i="44"/>
  <c r="AX37" i="46"/>
  <c r="AX37" i="44"/>
  <c r="BN37" i="46"/>
  <c r="BN37" i="44"/>
  <c r="N38" i="46"/>
  <c r="N38" i="44"/>
  <c r="AD38" i="46"/>
  <c r="AD38" i="44"/>
  <c r="AL38" i="46"/>
  <c r="AL38" i="44"/>
  <c r="BB38" i="46"/>
  <c r="BB38" i="44"/>
  <c r="A37" i="27"/>
  <c r="C39" i="46"/>
  <c r="C39" i="44" s="1"/>
  <c r="N40" i="46"/>
  <c r="N40" i="44"/>
  <c r="AD40" i="46"/>
  <c r="AD40" i="44"/>
  <c r="AT40" i="46"/>
  <c r="AT40" i="44"/>
  <c r="BB40" i="46"/>
  <c r="BB40" i="44"/>
  <c r="BJ40" i="46"/>
  <c r="BJ40" i="44"/>
  <c r="BM41" i="46"/>
  <c r="BM41" i="44"/>
  <c r="M42" i="46"/>
  <c r="M42" i="44"/>
  <c r="AC42" i="46"/>
  <c r="AC42" i="44"/>
  <c r="AS42" i="46"/>
  <c r="AS42" i="44"/>
  <c r="BA42" i="46"/>
  <c r="BA42" i="44"/>
  <c r="BI42" i="46"/>
  <c r="BI42" i="44"/>
  <c r="BQ42" i="46"/>
  <c r="BQ42" i="44"/>
  <c r="A42" i="27"/>
  <c r="C44" i="46"/>
  <c r="C44" i="44" s="1"/>
  <c r="J44" i="46"/>
  <c r="J44" i="44"/>
  <c r="R44" i="46"/>
  <c r="R44" i="44"/>
  <c r="AH44" i="46"/>
  <c r="AH44" i="44"/>
  <c r="BF44" i="46"/>
  <c r="BF44" i="44"/>
  <c r="BN44" i="46"/>
  <c r="BN44" i="44"/>
  <c r="F45" i="46"/>
  <c r="F45" i="44"/>
  <c r="V45" i="46"/>
  <c r="V45" i="44"/>
  <c r="AT45" i="46"/>
  <c r="AT45" i="44"/>
  <c r="BB45" i="46"/>
  <c r="BB45" i="44"/>
  <c r="BJ45" i="46"/>
  <c r="BJ45" i="44"/>
  <c r="J46" i="46"/>
  <c r="J46" i="44"/>
  <c r="R46" i="46"/>
  <c r="R46" i="44"/>
  <c r="Z46" i="46"/>
  <c r="Z46" i="44"/>
  <c r="AH46" i="46"/>
  <c r="AH46" i="44"/>
  <c r="AP46" i="46"/>
  <c r="AP46" i="44"/>
  <c r="AX46" i="46"/>
  <c r="AX46" i="44"/>
  <c r="BF46" i="46"/>
  <c r="BF46" i="44"/>
  <c r="BN46" i="46"/>
  <c r="BN46" i="44"/>
  <c r="F47" i="46"/>
  <c r="F47" i="44"/>
  <c r="N47" i="46"/>
  <c r="N47" i="44"/>
  <c r="V47" i="46"/>
  <c r="V47" i="44"/>
  <c r="AD47" i="46"/>
  <c r="AD47" i="44"/>
  <c r="AL47" i="46"/>
  <c r="AL47" i="44"/>
  <c r="BB47" i="46"/>
  <c r="BB47" i="44"/>
  <c r="BJ47" i="46"/>
  <c r="BJ47" i="44"/>
  <c r="A46" i="27"/>
  <c r="C48" i="46"/>
  <c r="C48" i="44" s="1"/>
  <c r="I48" i="46"/>
  <c r="I48" i="44"/>
  <c r="Q48" i="46"/>
  <c r="Q48" i="44"/>
  <c r="Y48" i="46"/>
  <c r="Y48" i="44"/>
  <c r="AG48" i="46"/>
  <c r="AG48" i="44"/>
  <c r="AO48" i="46"/>
  <c r="AO48" i="44"/>
  <c r="AW48" i="46"/>
  <c r="AW48" i="44"/>
  <c r="BE48" i="46"/>
  <c r="BE48" i="44"/>
  <c r="I50" i="46"/>
  <c r="I50" i="44"/>
  <c r="Q50" i="46"/>
  <c r="Q50" i="44"/>
  <c r="Y50" i="46"/>
  <c r="Y50" i="44"/>
  <c r="AO50" i="46"/>
  <c r="AO50" i="44"/>
  <c r="BE50" i="46"/>
  <c r="BE50" i="44"/>
  <c r="BM50" i="46"/>
  <c r="BM50" i="44"/>
  <c r="E51" i="46"/>
  <c r="E51" i="44"/>
  <c r="M51" i="46"/>
  <c r="M51" i="44"/>
  <c r="U51" i="46"/>
  <c r="U51" i="44"/>
  <c r="AC51" i="46"/>
  <c r="AC51" i="44"/>
  <c r="AK51" i="46"/>
  <c r="AK51" i="44"/>
  <c r="AS51" i="46"/>
  <c r="AS51" i="44"/>
  <c r="BA51" i="46"/>
  <c r="BA51" i="44"/>
  <c r="BI51" i="46"/>
  <c r="BI51" i="44"/>
  <c r="BQ51" i="46"/>
  <c r="BQ51" i="44"/>
  <c r="H52" i="46"/>
  <c r="H52" i="44"/>
  <c r="P52" i="46"/>
  <c r="P52" i="44"/>
  <c r="X52" i="46"/>
  <c r="X52" i="44"/>
  <c r="AF52" i="46"/>
  <c r="AF52" i="44"/>
  <c r="AN52" i="46"/>
  <c r="AN52" i="44"/>
  <c r="AV52" i="46"/>
  <c r="AV52" i="44"/>
  <c r="BD52" i="46"/>
  <c r="BD52" i="44"/>
  <c r="BL52" i="46"/>
  <c r="BL52" i="44"/>
  <c r="D53" i="46"/>
  <c r="D53" i="44"/>
  <c r="T53" i="46"/>
  <c r="T53" i="44"/>
  <c r="AR53" i="46"/>
  <c r="AR53" i="44"/>
  <c r="AZ53" i="46"/>
  <c r="AZ53" i="44"/>
  <c r="BH53" i="46"/>
  <c r="BH53" i="44"/>
  <c r="BP53" i="46"/>
  <c r="BP53" i="44"/>
  <c r="H54" i="46"/>
  <c r="H54" i="44"/>
  <c r="P54" i="46"/>
  <c r="P54" i="44"/>
  <c r="X54" i="46"/>
  <c r="X54" i="44"/>
  <c r="AN54" i="46"/>
  <c r="AN54" i="44"/>
  <c r="AV54" i="46"/>
  <c r="AV54" i="44"/>
  <c r="BD54" i="46"/>
  <c r="BD54" i="44"/>
  <c r="BL54" i="46"/>
  <c r="BL54" i="44"/>
  <c r="S55" i="46"/>
  <c r="S55" i="44"/>
  <c r="AA55" i="46"/>
  <c r="AA55" i="44"/>
  <c r="AI55" i="46"/>
  <c r="AI55" i="44"/>
  <c r="AQ55" i="46"/>
  <c r="AQ55" i="44"/>
  <c r="G56" i="46"/>
  <c r="G56" i="44"/>
  <c r="O56" i="46"/>
  <c r="O56" i="44"/>
  <c r="W56" i="46"/>
  <c r="W56" i="44"/>
  <c r="AE56" i="46"/>
  <c r="AE56" i="44"/>
  <c r="AM56" i="46"/>
  <c r="AM56" i="44"/>
  <c r="AU56" i="46"/>
  <c r="AU56" i="44"/>
  <c r="BC56" i="46"/>
  <c r="BC56" i="44"/>
  <c r="BK56" i="46"/>
  <c r="BK56" i="44"/>
  <c r="K59" i="46"/>
  <c r="K59" i="44"/>
  <c r="S59" i="46"/>
  <c r="S59" i="44"/>
  <c r="AA59" i="46"/>
  <c r="AA59" i="44"/>
  <c r="AY59" i="46"/>
  <c r="AY59" i="44"/>
  <c r="BG59" i="46"/>
  <c r="BG59" i="44"/>
  <c r="BO59" i="46"/>
  <c r="BO59" i="44"/>
  <c r="G60" i="46"/>
  <c r="G60" i="44"/>
  <c r="O60" i="46"/>
  <c r="O60" i="44"/>
  <c r="W60" i="46"/>
  <c r="W60" i="44"/>
  <c r="AE60" i="46"/>
  <c r="AE60" i="44"/>
  <c r="AM60" i="46"/>
  <c r="AM60" i="44"/>
  <c r="AU60" i="46"/>
  <c r="AU60" i="44"/>
  <c r="BC60" i="46"/>
  <c r="BC60" i="44"/>
  <c r="J61" i="46"/>
  <c r="J61" i="44"/>
  <c r="Z61" i="46"/>
  <c r="Z61" i="44"/>
  <c r="AH61" i="46"/>
  <c r="AH61" i="44"/>
  <c r="AP61" i="46"/>
  <c r="AP61" i="44"/>
  <c r="AX61" i="46"/>
  <c r="AX61" i="44"/>
  <c r="BF61" i="46"/>
  <c r="BF61" i="44"/>
  <c r="BN61" i="46"/>
  <c r="BN61" i="44"/>
  <c r="F62" i="46"/>
  <c r="F62" i="44"/>
  <c r="N62" i="46"/>
  <c r="N62" i="44"/>
  <c r="V62" i="46"/>
  <c r="V62" i="44"/>
  <c r="AD62" i="46"/>
  <c r="AD62" i="44"/>
  <c r="AL62" i="46"/>
  <c r="AL62" i="44"/>
  <c r="AT62" i="46"/>
  <c r="AT62" i="44"/>
  <c r="BB62" i="46"/>
  <c r="BB62" i="44"/>
  <c r="BJ62" i="46"/>
  <c r="BJ62" i="44"/>
  <c r="A61" i="27"/>
  <c r="A63" i="44"/>
  <c r="I63" i="46"/>
  <c r="I63" i="44"/>
  <c r="Q63" i="46"/>
  <c r="Q63" i="44"/>
  <c r="Y63" i="46"/>
  <c r="Y63" i="44"/>
  <c r="AG63" i="46"/>
  <c r="AG63" i="44"/>
  <c r="AO63" i="46"/>
  <c r="AO63" i="44"/>
  <c r="AW63" i="46"/>
  <c r="AW63" i="44"/>
  <c r="BE63" i="46"/>
  <c r="BE63" i="44"/>
  <c r="BM63" i="46"/>
  <c r="BM63" i="44"/>
  <c r="G65" i="46"/>
  <c r="G65" i="44"/>
  <c r="O65" i="46"/>
  <c r="O65" i="44"/>
  <c r="W65" i="46"/>
  <c r="W65" i="44"/>
  <c r="AE65" i="46"/>
  <c r="AE65" i="44"/>
  <c r="AM65" i="46"/>
  <c r="AM65" i="44"/>
  <c r="AU65" i="46"/>
  <c r="AU65" i="44"/>
  <c r="BC65" i="46"/>
  <c r="BC65" i="44"/>
  <c r="BK65" i="46"/>
  <c r="BK65" i="44"/>
  <c r="I66" i="46"/>
  <c r="I66" i="44"/>
  <c r="Q66" i="46"/>
  <c r="Q66" i="44"/>
  <c r="Y66" i="46"/>
  <c r="Y66" i="44"/>
  <c r="AG66" i="46"/>
  <c r="AG66" i="44"/>
  <c r="AO66" i="46"/>
  <c r="AO66" i="44"/>
  <c r="BE66" i="46"/>
  <c r="BE66" i="44"/>
  <c r="BM66" i="46"/>
  <c r="BM66" i="44"/>
  <c r="E67" i="46"/>
  <c r="E67" i="44"/>
  <c r="M67" i="46"/>
  <c r="M67" i="44"/>
  <c r="U67" i="46"/>
  <c r="U67" i="44"/>
  <c r="AC67" i="46"/>
  <c r="AC67" i="44"/>
  <c r="AK67" i="46"/>
  <c r="AK67" i="44"/>
  <c r="AS67" i="46"/>
  <c r="AS67" i="44"/>
  <c r="BA67" i="46"/>
  <c r="BA67" i="44"/>
  <c r="BI67" i="46"/>
  <c r="BI67" i="44"/>
  <c r="BQ67" i="46"/>
  <c r="BQ67" i="44"/>
  <c r="I68" i="46"/>
  <c r="I68" i="44"/>
  <c r="Q68" i="46"/>
  <c r="Q68" i="44"/>
  <c r="Y68" i="46"/>
  <c r="Y68" i="44"/>
  <c r="AG68" i="46"/>
  <c r="AG68" i="44"/>
  <c r="AO68" i="46"/>
  <c r="AO68" i="44"/>
  <c r="BE68" i="46"/>
  <c r="BE68" i="44"/>
  <c r="BM68" i="46"/>
  <c r="BM68" i="44"/>
  <c r="E69" i="46"/>
  <c r="E69" i="44"/>
  <c r="M69" i="46"/>
  <c r="M69" i="44"/>
  <c r="AC69" i="46"/>
  <c r="AC69" i="44"/>
  <c r="AK69" i="46"/>
  <c r="AK69" i="44"/>
  <c r="BA69" i="46"/>
  <c r="BA69" i="44"/>
  <c r="BI69" i="46"/>
  <c r="BI69" i="44"/>
  <c r="BQ69" i="46"/>
  <c r="BQ69" i="44"/>
  <c r="H70" i="46"/>
  <c r="H70" i="44"/>
  <c r="P70" i="46"/>
  <c r="P70" i="44"/>
  <c r="X70" i="46"/>
  <c r="X70" i="44"/>
  <c r="AF70" i="46"/>
  <c r="AF70" i="44"/>
  <c r="AN70" i="46"/>
  <c r="AN70" i="44"/>
  <c r="AV70" i="46"/>
  <c r="AV70" i="44"/>
  <c r="BD70" i="46"/>
  <c r="BD70" i="44"/>
  <c r="BL70" i="46"/>
  <c r="BL70" i="44"/>
  <c r="D71" i="46"/>
  <c r="D71" i="44"/>
  <c r="L71" i="46"/>
  <c r="L71" i="44"/>
  <c r="T71" i="46"/>
  <c r="T71" i="44"/>
  <c r="AB71" i="46"/>
  <c r="AB71" i="44"/>
  <c r="AJ71" i="46"/>
  <c r="AJ71" i="44"/>
  <c r="AR71" i="46"/>
  <c r="AR71" i="44"/>
  <c r="AZ71" i="46"/>
  <c r="AZ71" i="44"/>
  <c r="BH71" i="46"/>
  <c r="BH71" i="44"/>
  <c r="BP71" i="46"/>
  <c r="BP71" i="44"/>
  <c r="J72" i="46"/>
  <c r="J72" i="44"/>
  <c r="R72" i="46"/>
  <c r="R72" i="44"/>
  <c r="Z72" i="46"/>
  <c r="Z72" i="44"/>
  <c r="AH72" i="46"/>
  <c r="AH72" i="44"/>
  <c r="AP72" i="46"/>
  <c r="AP72" i="44"/>
  <c r="AX72" i="46"/>
  <c r="AX72" i="44"/>
  <c r="BF72" i="46"/>
  <c r="BF72" i="44"/>
  <c r="H74" i="46"/>
  <c r="H74" i="44"/>
  <c r="P74" i="46"/>
  <c r="P74" i="44"/>
  <c r="X74" i="46"/>
  <c r="X74" i="44"/>
  <c r="AF74" i="46"/>
  <c r="AF74" i="44"/>
  <c r="AN74" i="46"/>
  <c r="AN74" i="44"/>
  <c r="AV74" i="46"/>
  <c r="AV74" i="44"/>
  <c r="BD74" i="46"/>
  <c r="BD74" i="44"/>
  <c r="BL74" i="46"/>
  <c r="BL74" i="44"/>
  <c r="K75" i="46"/>
  <c r="K75" i="44"/>
  <c r="S75" i="46"/>
  <c r="S75" i="44"/>
  <c r="AA75" i="46"/>
  <c r="AA75" i="44"/>
  <c r="AI75" i="46"/>
  <c r="AI75" i="44"/>
  <c r="AQ75" i="46"/>
  <c r="AQ75" i="44"/>
  <c r="AY75" i="46"/>
  <c r="AY75" i="44"/>
  <c r="BG75" i="46"/>
  <c r="BG75" i="44"/>
  <c r="N76" i="46"/>
  <c r="N76" i="44"/>
  <c r="V76" i="46"/>
  <c r="V76" i="44"/>
  <c r="AD76" i="46"/>
  <c r="AD76" i="44"/>
  <c r="AL76" i="46"/>
  <c r="AL76" i="44"/>
  <c r="AT76" i="46"/>
  <c r="AT76" i="44"/>
  <c r="BB76" i="46"/>
  <c r="BB76" i="44"/>
  <c r="BA80" i="46"/>
  <c r="BA80" i="44"/>
  <c r="R9" i="46"/>
  <c r="R9" i="44"/>
  <c r="AH9" i="46"/>
  <c r="AH9" i="44"/>
  <c r="BN9" i="46"/>
  <c r="BN9" i="44"/>
  <c r="F10" i="46"/>
  <c r="F10" i="44"/>
  <c r="AL10" i="46"/>
  <c r="AL10" i="44"/>
  <c r="Y11" i="46"/>
  <c r="Y11" i="44"/>
  <c r="AG11" i="46"/>
  <c r="AG11" i="44"/>
  <c r="AO11" i="46"/>
  <c r="AO11" i="44"/>
  <c r="AW11" i="46"/>
  <c r="AW11" i="44"/>
  <c r="AD12" i="46"/>
  <c r="AD12" i="44"/>
  <c r="BB12" i="46"/>
  <c r="BB12" i="44"/>
  <c r="A11" i="27"/>
  <c r="C13" i="46"/>
  <c r="C13" i="44" s="1"/>
  <c r="A13" i="44"/>
  <c r="K13" i="46"/>
  <c r="K13" i="44"/>
  <c r="S13" i="46"/>
  <c r="S13" i="44"/>
  <c r="W14" i="46"/>
  <c r="W14" i="44"/>
  <c r="Y15" i="46"/>
  <c r="Y15" i="44"/>
  <c r="BE15" i="46"/>
  <c r="BE15" i="44"/>
  <c r="E16" i="46"/>
  <c r="E16" i="44"/>
  <c r="AK16" i="46"/>
  <c r="AK16" i="44"/>
  <c r="BQ16" i="46"/>
  <c r="BQ16" i="44"/>
  <c r="D18" i="46"/>
  <c r="D18" i="44"/>
  <c r="T18" i="46"/>
  <c r="T18" i="44"/>
  <c r="AJ18" i="46"/>
  <c r="AJ18" i="44"/>
  <c r="AR18" i="46"/>
  <c r="AR18" i="44"/>
  <c r="AZ18" i="46"/>
  <c r="AZ18" i="44"/>
  <c r="BH18" i="46"/>
  <c r="BH18" i="44"/>
  <c r="BP18" i="46"/>
  <c r="BP18" i="44"/>
  <c r="O19" i="46"/>
  <c r="O19" i="44"/>
  <c r="AE19" i="46"/>
  <c r="AE19" i="44"/>
  <c r="A22" i="27"/>
  <c r="C24" i="46"/>
  <c r="C24" i="44" s="1"/>
  <c r="Y26" i="46"/>
  <c r="Y26" i="44"/>
  <c r="AG26" i="46"/>
  <c r="AG26" i="44"/>
  <c r="AO26" i="46"/>
  <c r="AO26" i="44"/>
  <c r="BM26" i="46"/>
  <c r="BM26" i="44"/>
  <c r="I28" i="46"/>
  <c r="I28" i="44"/>
  <c r="Y28" i="46"/>
  <c r="Y28" i="44"/>
  <c r="AO28" i="46"/>
  <c r="AO28" i="44"/>
  <c r="P32" i="46"/>
  <c r="P32" i="44"/>
  <c r="AF32" i="46"/>
  <c r="AF32" i="44"/>
  <c r="AV32" i="46"/>
  <c r="AV32" i="44"/>
  <c r="O34" i="46"/>
  <c r="O34" i="44"/>
  <c r="W34" i="46"/>
  <c r="W34" i="44"/>
  <c r="AE34" i="46"/>
  <c r="AE34" i="44"/>
  <c r="S35" i="46"/>
  <c r="S35" i="44"/>
  <c r="AI35" i="46"/>
  <c r="AI35" i="44"/>
  <c r="AY35" i="46"/>
  <c r="AY35" i="44"/>
  <c r="BO35" i="46"/>
  <c r="BO35" i="44"/>
  <c r="AU36" i="46"/>
  <c r="AU36" i="44"/>
  <c r="BK36" i="46"/>
  <c r="BK36" i="44"/>
  <c r="J37" i="46"/>
  <c r="J37" i="44"/>
  <c r="Z37" i="46"/>
  <c r="Z37" i="44"/>
  <c r="AP37" i="46"/>
  <c r="AP37" i="44"/>
  <c r="BF37" i="46"/>
  <c r="BF37" i="44"/>
  <c r="F38" i="46"/>
  <c r="F38" i="44"/>
  <c r="V38" i="46"/>
  <c r="V38" i="44"/>
  <c r="AT38" i="46"/>
  <c r="AT38" i="44"/>
  <c r="BJ38" i="46"/>
  <c r="BJ38" i="44"/>
  <c r="F40" i="46"/>
  <c r="F40" i="44"/>
  <c r="V40" i="46"/>
  <c r="V40" i="44"/>
  <c r="AL40" i="46"/>
  <c r="AL40" i="44"/>
  <c r="E42" i="46"/>
  <c r="E42" i="44"/>
  <c r="U42" i="46"/>
  <c r="U42" i="44"/>
  <c r="AK42" i="46"/>
  <c r="AK42" i="44"/>
  <c r="BM48" i="46"/>
  <c r="BM48" i="44"/>
  <c r="A39" i="44"/>
  <c r="A48" i="44"/>
  <c r="Z9" i="44"/>
  <c r="V10" i="44"/>
  <c r="AI13" i="44"/>
  <c r="AF17" i="44"/>
  <c r="BD17" i="44"/>
  <c r="D29" i="44"/>
  <c r="L29" i="44"/>
  <c r="T29" i="44"/>
  <c r="AB29" i="44"/>
  <c r="AJ29" i="44"/>
  <c r="AR29" i="44"/>
  <c r="AZ29" i="44"/>
  <c r="BH29" i="44"/>
  <c r="BP29" i="44"/>
  <c r="BK34" i="44"/>
  <c r="J39" i="44"/>
  <c r="R39" i="44"/>
  <c r="Z39" i="44"/>
  <c r="AH39" i="44"/>
  <c r="AP39" i="44"/>
  <c r="AX39" i="44"/>
  <c r="BF39" i="44"/>
  <c r="BN39" i="44"/>
  <c r="F43" i="44"/>
  <c r="N43" i="44"/>
  <c r="V43" i="44"/>
  <c r="AD43" i="44"/>
  <c r="AL43" i="44"/>
  <c r="AT43" i="44"/>
  <c r="BB43" i="44"/>
  <c r="BJ43" i="44"/>
  <c r="L53" i="44"/>
  <c r="I81" i="44"/>
  <c r="Q81" i="44"/>
  <c r="Y81" i="44"/>
  <c r="AG81" i="44"/>
  <c r="AO81" i="44"/>
  <c r="AW81" i="44"/>
  <c r="BE81" i="44"/>
  <c r="BM81" i="44"/>
  <c r="H95" i="44"/>
  <c r="A79" i="44"/>
  <c r="E80" i="44"/>
  <c r="M80" i="44"/>
  <c r="U80" i="44"/>
  <c r="AC80" i="44"/>
  <c r="AK80" i="44"/>
  <c r="AS80" i="44"/>
  <c r="BI80" i="44"/>
  <c r="BQ80" i="44"/>
  <c r="J86" i="44"/>
  <c r="R86" i="44"/>
  <c r="Z86" i="44"/>
  <c r="AH86" i="44"/>
  <c r="AP86" i="44"/>
  <c r="AX86" i="44"/>
  <c r="BF86" i="44"/>
  <c r="BN86" i="44"/>
  <c r="J107" i="44"/>
  <c r="R107" i="44"/>
  <c r="Z107" i="44"/>
  <c r="AH107" i="44"/>
  <c r="AP107" i="44"/>
  <c r="AX107" i="44"/>
  <c r="BF107" i="44"/>
  <c r="BN107" i="44"/>
  <c r="H83" i="44"/>
  <c r="P83" i="44"/>
  <c r="X83" i="44"/>
  <c r="AF83" i="44"/>
  <c r="AN83" i="44"/>
  <c r="AV83" i="44"/>
  <c r="BD83" i="44"/>
  <c r="BL83" i="44"/>
  <c r="H113" i="44"/>
  <c r="P113" i="44"/>
  <c r="X113" i="44"/>
  <c r="AF113" i="44"/>
  <c r="AN113" i="44"/>
  <c r="AV113" i="44"/>
  <c r="BD113" i="44"/>
  <c r="BL113" i="44"/>
  <c r="BJ76" i="46"/>
  <c r="BJ76" i="44"/>
  <c r="J77" i="46"/>
  <c r="J77" i="44"/>
  <c r="R77" i="46"/>
  <c r="R77" i="44"/>
  <c r="Z77" i="46"/>
  <c r="Z77" i="44"/>
  <c r="AH77" i="46"/>
  <c r="AH77" i="44"/>
  <c r="AP77" i="46"/>
  <c r="AP77" i="44"/>
  <c r="AX77" i="46"/>
  <c r="AX77" i="44"/>
  <c r="BF77" i="46"/>
  <c r="BF77" i="44"/>
  <c r="BN77" i="46"/>
  <c r="BN77" i="44"/>
  <c r="F78" i="46"/>
  <c r="F78" i="44"/>
  <c r="N78" i="46"/>
  <c r="N78" i="44"/>
  <c r="V78" i="46"/>
  <c r="V78" i="44"/>
  <c r="AD78" i="46"/>
  <c r="AD78" i="44"/>
  <c r="AL78" i="46"/>
  <c r="AL78" i="44"/>
  <c r="AT78" i="46"/>
  <c r="AT78" i="44"/>
  <c r="BB78" i="46"/>
  <c r="BB78" i="44"/>
  <c r="BJ78" i="46"/>
  <c r="BJ78" i="44"/>
  <c r="I79" i="46"/>
  <c r="I79" i="44"/>
  <c r="Q79" i="46"/>
  <c r="Q79" i="44"/>
  <c r="Y79" i="46"/>
  <c r="Y79" i="44"/>
  <c r="AG79" i="46"/>
  <c r="AG79" i="44"/>
  <c r="AO79" i="46"/>
  <c r="AO79" i="44"/>
  <c r="AW79" i="46"/>
  <c r="AW79" i="44"/>
  <c r="BE79" i="46"/>
  <c r="BE79" i="44"/>
  <c r="BM79" i="46"/>
  <c r="BM79" i="44"/>
  <c r="D84" i="46"/>
  <c r="D84" i="44"/>
  <c r="L84" i="46"/>
  <c r="L84" i="44"/>
  <c r="T84" i="46"/>
  <c r="T84" i="44"/>
  <c r="AB84" i="46"/>
  <c r="AB84" i="44"/>
  <c r="AJ84" i="46"/>
  <c r="AJ84" i="44"/>
  <c r="AR84" i="46"/>
  <c r="AR84" i="44"/>
  <c r="AZ84" i="46"/>
  <c r="AZ84" i="44"/>
  <c r="BH84" i="46"/>
  <c r="BH84" i="44"/>
  <c r="BP84" i="46"/>
  <c r="BP84" i="44"/>
  <c r="F85" i="46"/>
  <c r="F85" i="44"/>
  <c r="N85" i="46"/>
  <c r="N85" i="44"/>
  <c r="V85" i="46"/>
  <c r="V85" i="44"/>
  <c r="AD85" i="46"/>
  <c r="AD85" i="44"/>
  <c r="AL85" i="46"/>
  <c r="AL85" i="44"/>
  <c r="AT85" i="46"/>
  <c r="AT85" i="44"/>
  <c r="BB85" i="46"/>
  <c r="BB85" i="44"/>
  <c r="BJ85" i="46"/>
  <c r="BJ85" i="44"/>
  <c r="H88" i="46"/>
  <c r="H88" i="44"/>
  <c r="P88" i="46"/>
  <c r="P88" i="44"/>
  <c r="X88" i="46"/>
  <c r="X88" i="44"/>
  <c r="AF88" i="46"/>
  <c r="AF88" i="44"/>
  <c r="AN88" i="46"/>
  <c r="AN88" i="44"/>
  <c r="AV88" i="46"/>
  <c r="AV88" i="44"/>
  <c r="BD88" i="46"/>
  <c r="BD88" i="44"/>
  <c r="BL88" i="46"/>
  <c r="BL88" i="44"/>
  <c r="J89" i="46"/>
  <c r="J89" i="44"/>
  <c r="R89" i="46"/>
  <c r="R89" i="44"/>
  <c r="Z89" i="46"/>
  <c r="Z89" i="44"/>
  <c r="AH89" i="46"/>
  <c r="AH89" i="44"/>
  <c r="AP89" i="46"/>
  <c r="AP89" i="44"/>
  <c r="AX89" i="46"/>
  <c r="AX89" i="44"/>
  <c r="BF89" i="46"/>
  <c r="BF89" i="44"/>
  <c r="F90" i="46"/>
  <c r="F90" i="44"/>
  <c r="N90" i="46"/>
  <c r="N90" i="44"/>
  <c r="V90" i="46"/>
  <c r="V90" i="44"/>
  <c r="AD90" i="46"/>
  <c r="AD90" i="44"/>
  <c r="AL90" i="46"/>
  <c r="AL90" i="44"/>
  <c r="AT90" i="46"/>
  <c r="AT90" i="44"/>
  <c r="BB90" i="46"/>
  <c r="BB90" i="44"/>
  <c r="BJ90" i="46"/>
  <c r="BJ90" i="44"/>
  <c r="I91" i="46"/>
  <c r="I91" i="44"/>
  <c r="Q91" i="46"/>
  <c r="Q91" i="44"/>
  <c r="Y91" i="46"/>
  <c r="Y91" i="44"/>
  <c r="AG91" i="46"/>
  <c r="AG91" i="44"/>
  <c r="AO91" i="46"/>
  <c r="AO91" i="44"/>
  <c r="AW91" i="46"/>
  <c r="AW91" i="44"/>
  <c r="BE91" i="46"/>
  <c r="BE91" i="44"/>
  <c r="BM91" i="46"/>
  <c r="BM91" i="44"/>
  <c r="D92" i="46"/>
  <c r="D92" i="44"/>
  <c r="L92" i="46"/>
  <c r="L92" i="44"/>
  <c r="T92" i="46"/>
  <c r="T92" i="44"/>
  <c r="AB92" i="46"/>
  <c r="AB92" i="44"/>
  <c r="AJ92" i="46"/>
  <c r="AJ92" i="44"/>
  <c r="AR92" i="46"/>
  <c r="AR92" i="44"/>
  <c r="AZ92" i="46"/>
  <c r="AZ92" i="44"/>
  <c r="BH92" i="46"/>
  <c r="BH92" i="44"/>
  <c r="BP92" i="46"/>
  <c r="BP92" i="44"/>
  <c r="H93" i="46"/>
  <c r="H93" i="44"/>
  <c r="P93" i="46"/>
  <c r="P93" i="44"/>
  <c r="X93" i="46"/>
  <c r="X93" i="44"/>
  <c r="AF93" i="46"/>
  <c r="AF93" i="44"/>
  <c r="AN93" i="46"/>
  <c r="AN93" i="44"/>
  <c r="AV93" i="46"/>
  <c r="AV93" i="44"/>
  <c r="BD93" i="46"/>
  <c r="BD93" i="44"/>
  <c r="BL93" i="46"/>
  <c r="BL93" i="44"/>
  <c r="D94" i="46"/>
  <c r="D94" i="44"/>
  <c r="L94" i="46"/>
  <c r="L94" i="44"/>
  <c r="T94" i="46"/>
  <c r="T94" i="44"/>
  <c r="AB94" i="46"/>
  <c r="AB94" i="44"/>
  <c r="AJ94" i="46"/>
  <c r="AJ94" i="44"/>
  <c r="AR94" i="46"/>
  <c r="AR94" i="44"/>
  <c r="AZ94" i="46"/>
  <c r="AZ94" i="44"/>
  <c r="BH94" i="46"/>
  <c r="BH94" i="44"/>
  <c r="BP94" i="46"/>
  <c r="BP94" i="44"/>
  <c r="P95" i="46"/>
  <c r="P95" i="44"/>
  <c r="X95" i="46"/>
  <c r="X95" i="44"/>
  <c r="AF95" i="46"/>
  <c r="AF95" i="44"/>
  <c r="AN95" i="46"/>
  <c r="AN95" i="44"/>
  <c r="AV95" i="46"/>
  <c r="AV95" i="44"/>
  <c r="BD95" i="46"/>
  <c r="BD95" i="44"/>
  <c r="BL95" i="46"/>
  <c r="BL95" i="44"/>
  <c r="K96" i="46"/>
  <c r="K96" i="44"/>
  <c r="S96" i="46"/>
  <c r="S96" i="44"/>
  <c r="AA96" i="46"/>
  <c r="AA96" i="44"/>
  <c r="AI96" i="46"/>
  <c r="AI96" i="44"/>
  <c r="AQ96" i="46"/>
  <c r="AQ96" i="44"/>
  <c r="AY96" i="46"/>
  <c r="AY96" i="44"/>
  <c r="BO96" i="46"/>
  <c r="BO96" i="44"/>
  <c r="G97" i="46"/>
  <c r="G97" i="44"/>
  <c r="O97" i="46"/>
  <c r="O97" i="44"/>
  <c r="W97" i="46"/>
  <c r="W97" i="44"/>
  <c r="AE97" i="46"/>
  <c r="AE97" i="44"/>
  <c r="AM97" i="46"/>
  <c r="AM97" i="44"/>
  <c r="AU97" i="46"/>
  <c r="AU97" i="44"/>
  <c r="BC97" i="46"/>
  <c r="BC97" i="44"/>
  <c r="BK97" i="46"/>
  <c r="BK97" i="44"/>
  <c r="K98" i="46"/>
  <c r="K98" i="44"/>
  <c r="S98" i="46"/>
  <c r="S98" i="44"/>
  <c r="AA98" i="46"/>
  <c r="AA98" i="44"/>
  <c r="AI98" i="46"/>
  <c r="AI98" i="44"/>
  <c r="AQ98" i="46"/>
  <c r="AQ98" i="44"/>
  <c r="AY98" i="46"/>
  <c r="AY98" i="44"/>
  <c r="BG98" i="46"/>
  <c r="BG98" i="44"/>
  <c r="BO98" i="46"/>
  <c r="BO98" i="44"/>
  <c r="I100" i="46"/>
  <c r="I100" i="44"/>
  <c r="Q100" i="46"/>
  <c r="Q100" i="44"/>
  <c r="Y100" i="46"/>
  <c r="Y100" i="44"/>
  <c r="AG100" i="46"/>
  <c r="AG100" i="44"/>
  <c r="AO100" i="46"/>
  <c r="AO100" i="44"/>
  <c r="AW100" i="46"/>
  <c r="AW100" i="44"/>
  <c r="BE100" i="46"/>
  <c r="BE100" i="44"/>
  <c r="BM100" i="46"/>
  <c r="BM100" i="44"/>
  <c r="E101" i="46"/>
  <c r="E101" i="44"/>
  <c r="M101" i="46"/>
  <c r="M101" i="44"/>
  <c r="U101" i="46"/>
  <c r="U101" i="44"/>
  <c r="AC101" i="46"/>
  <c r="AC101" i="44"/>
  <c r="AK101" i="46"/>
  <c r="AK101" i="44"/>
  <c r="AS101" i="46"/>
  <c r="AS101" i="44"/>
  <c r="BA101" i="46"/>
  <c r="BA101" i="44"/>
  <c r="BI101" i="46"/>
  <c r="BI101" i="44"/>
  <c r="BQ101" i="46"/>
  <c r="BQ101" i="44"/>
  <c r="G104" i="46"/>
  <c r="G104" i="44"/>
  <c r="O104" i="46"/>
  <c r="O104" i="44"/>
  <c r="W104" i="46"/>
  <c r="W104" i="44"/>
  <c r="AE104" i="46"/>
  <c r="AE104" i="44"/>
  <c r="AM104" i="46"/>
  <c r="AM104" i="44"/>
  <c r="AU104" i="46"/>
  <c r="AU104" i="44"/>
  <c r="BC104" i="46"/>
  <c r="BC104" i="44"/>
  <c r="BK104" i="46"/>
  <c r="BK104" i="44"/>
  <c r="I109" i="46"/>
  <c r="I109" i="44"/>
  <c r="Q109" i="46"/>
  <c r="Q109" i="44"/>
  <c r="Y109" i="46"/>
  <c r="Y109" i="44"/>
  <c r="AG109" i="46"/>
  <c r="AG109" i="44"/>
  <c r="AO109" i="46"/>
  <c r="AO109" i="44"/>
  <c r="AW109" i="46"/>
  <c r="AW109" i="44"/>
  <c r="BE109" i="46"/>
  <c r="BE109" i="44"/>
  <c r="BM109" i="46"/>
  <c r="BM109" i="44"/>
  <c r="E110" i="46"/>
  <c r="E110" i="44"/>
  <c r="M110" i="46"/>
  <c r="M110" i="44"/>
  <c r="U110" i="46"/>
  <c r="U110" i="44"/>
  <c r="AC110" i="46"/>
  <c r="AC110" i="44"/>
  <c r="AK110" i="46"/>
  <c r="AK110" i="44"/>
  <c r="AS110" i="46"/>
  <c r="AS110" i="44"/>
  <c r="BA110" i="46"/>
  <c r="BA110" i="44"/>
  <c r="BI110" i="46"/>
  <c r="BI110" i="44"/>
  <c r="BQ110" i="46"/>
  <c r="BQ110" i="44"/>
  <c r="H111" i="46"/>
  <c r="H111" i="44"/>
  <c r="P111" i="46"/>
  <c r="P111" i="44"/>
  <c r="X111" i="46"/>
  <c r="X111" i="44"/>
  <c r="AF111" i="46"/>
  <c r="AF111" i="44"/>
  <c r="AN111" i="46"/>
  <c r="AN111" i="44"/>
  <c r="AV111" i="46"/>
  <c r="AV111" i="44"/>
  <c r="BD111" i="46"/>
  <c r="BD111" i="44"/>
  <c r="BL111" i="46"/>
  <c r="BL111" i="44"/>
  <c r="K116" i="46"/>
  <c r="K116" i="44"/>
  <c r="S116" i="46"/>
  <c r="S116" i="44"/>
  <c r="AA116" i="46"/>
  <c r="AA116" i="44"/>
  <c r="AI116" i="46"/>
  <c r="AI116" i="44"/>
  <c r="AQ116" i="46"/>
  <c r="AQ116" i="44"/>
  <c r="AY116" i="46"/>
  <c r="AY116" i="44"/>
  <c r="BG116" i="46"/>
  <c r="BG116" i="44"/>
  <c r="BO116" i="46"/>
  <c r="BO116" i="44"/>
  <c r="J118" i="46"/>
  <c r="J118" i="44"/>
  <c r="R118" i="46"/>
  <c r="R118" i="44"/>
  <c r="Z118" i="46"/>
  <c r="Z118" i="44"/>
  <c r="AH118" i="46"/>
  <c r="AH118" i="44"/>
  <c r="AP118" i="46"/>
  <c r="AP118" i="44"/>
  <c r="AX118" i="46"/>
  <c r="AX118" i="44"/>
  <c r="BF118" i="46"/>
  <c r="BF118" i="44"/>
  <c r="BN118" i="46"/>
  <c r="BN118" i="44"/>
  <c r="E119" i="46"/>
  <c r="E119" i="44"/>
  <c r="M119" i="46"/>
  <c r="M119" i="44"/>
  <c r="U119" i="46"/>
  <c r="U119" i="44"/>
  <c r="AC119" i="46"/>
  <c r="AC119" i="44"/>
  <c r="AK119" i="46"/>
  <c r="AK119" i="44"/>
  <c r="AS119" i="46"/>
  <c r="AS119" i="44"/>
  <c r="BA119" i="46"/>
  <c r="BA119" i="44"/>
  <c r="BI119" i="46"/>
  <c r="BI119" i="44"/>
  <c r="BQ119" i="46"/>
  <c r="BQ119" i="44"/>
  <c r="G120" i="46"/>
  <c r="G120" i="44"/>
  <c r="O120" i="46"/>
  <c r="O120" i="44"/>
  <c r="W120" i="46"/>
  <c r="W120" i="44"/>
  <c r="AE120" i="46"/>
  <c r="AE120" i="44"/>
  <c r="AM120" i="46"/>
  <c r="AM120" i="44"/>
  <c r="AU120" i="46"/>
  <c r="AU120" i="44"/>
  <c r="BC120" i="46"/>
  <c r="BC120" i="44"/>
  <c r="BK120" i="46"/>
  <c r="BK120" i="44"/>
  <c r="G122" i="46"/>
  <c r="G122" i="44"/>
  <c r="O122" i="46"/>
  <c r="O122" i="44"/>
  <c r="W122" i="46"/>
  <c r="W122" i="44"/>
  <c r="AE122" i="46"/>
  <c r="AE122" i="44"/>
  <c r="AM122" i="46"/>
  <c r="AM122" i="44"/>
  <c r="AU122" i="46"/>
  <c r="AU122" i="44"/>
  <c r="BC122" i="46"/>
  <c r="BC122" i="44"/>
  <c r="BK122" i="46"/>
  <c r="BK122" i="44"/>
  <c r="H123" i="46"/>
  <c r="H123" i="44"/>
  <c r="P123" i="46"/>
  <c r="P123" i="44"/>
  <c r="X123" i="46"/>
  <c r="X123" i="44"/>
  <c r="AF123" i="46"/>
  <c r="AF123" i="44"/>
  <c r="AN123" i="46"/>
  <c r="AN123" i="44"/>
  <c r="AV123" i="46"/>
  <c r="AV123" i="44"/>
  <c r="BD123" i="46"/>
  <c r="BD123" i="44"/>
  <c r="BL123" i="46"/>
  <c r="BL123" i="44"/>
  <c r="D124" i="46"/>
  <c r="D124" i="44"/>
  <c r="L124" i="46"/>
  <c r="L124" i="44"/>
  <c r="T124" i="46"/>
  <c r="T124" i="44"/>
  <c r="AB124" i="46"/>
  <c r="AB124" i="44"/>
  <c r="AJ124" i="46"/>
  <c r="AJ124" i="44"/>
  <c r="AR124" i="46"/>
  <c r="AR124" i="44"/>
  <c r="AZ124" i="46"/>
  <c r="AZ124" i="44"/>
  <c r="BH124" i="46"/>
  <c r="BH124" i="44"/>
  <c r="BP124" i="46"/>
  <c r="BP124" i="44"/>
  <c r="D126" i="46"/>
  <c r="D126" i="44"/>
  <c r="L126" i="46"/>
  <c r="L126" i="44"/>
  <c r="T126" i="46"/>
  <c r="T126" i="44"/>
  <c r="AB126" i="46"/>
  <c r="AB126" i="44"/>
  <c r="AJ126" i="46"/>
  <c r="AJ126" i="44"/>
  <c r="AR126" i="46"/>
  <c r="AR126" i="44"/>
  <c r="AZ126" i="46"/>
  <c r="AZ126" i="44"/>
  <c r="BH126" i="46"/>
  <c r="BH126" i="44"/>
  <c r="BP126" i="46"/>
  <c r="BP126" i="44"/>
  <c r="H127" i="46"/>
  <c r="H127" i="44"/>
  <c r="P127" i="46"/>
  <c r="P127" i="44"/>
  <c r="X127" i="46"/>
  <c r="X127" i="44"/>
  <c r="AF127" i="46"/>
  <c r="AF127" i="44"/>
  <c r="AN127" i="46"/>
  <c r="AN127" i="44"/>
  <c r="AV127" i="46"/>
  <c r="AV127" i="44"/>
  <c r="BD127" i="46"/>
  <c r="BD127" i="44"/>
  <c r="BL127" i="46"/>
  <c r="BL127" i="44"/>
  <c r="E82" i="44"/>
  <c r="M82" i="44"/>
  <c r="U82" i="44"/>
  <c r="AC82" i="44"/>
  <c r="AK82" i="44"/>
  <c r="AS82" i="44"/>
  <c r="BA82" i="44"/>
  <c r="BI82" i="44"/>
  <c r="BQ82" i="44"/>
  <c r="J105" i="44"/>
  <c r="R105" i="44"/>
  <c r="Z105" i="44"/>
  <c r="AH105" i="44"/>
  <c r="AP105" i="44"/>
  <c r="AX105" i="44"/>
  <c r="BF105" i="44"/>
  <c r="BN105" i="44"/>
  <c r="G115" i="44"/>
  <c r="O115" i="44"/>
  <c r="W115" i="44"/>
  <c r="AE115" i="44"/>
  <c r="AM115" i="44"/>
  <c r="AU115" i="44"/>
  <c r="BC115" i="44"/>
  <c r="BK115" i="44"/>
  <c r="BB128" i="44"/>
  <c r="J131" i="44"/>
  <c r="R131" i="44"/>
  <c r="Z131" i="44"/>
  <c r="AH131" i="44"/>
  <c r="AP131" i="44"/>
  <c r="AX131" i="44"/>
  <c r="BF131" i="44"/>
  <c r="BN131" i="44"/>
  <c r="AG134" i="44"/>
  <c r="K138" i="44"/>
  <c r="S138" i="44"/>
  <c r="AA138" i="44"/>
  <c r="AI138" i="44"/>
  <c r="AQ138" i="44"/>
  <c r="AY138" i="44"/>
  <c r="BO138" i="44"/>
  <c r="BE134" i="44"/>
  <c r="F128" i="46"/>
  <c r="F128" i="44"/>
  <c r="V128" i="46"/>
  <c r="V128" i="44"/>
  <c r="AD128" i="46"/>
  <c r="AD128" i="44"/>
  <c r="J129" i="46"/>
  <c r="J129" i="44"/>
  <c r="R129" i="46"/>
  <c r="R129" i="44"/>
  <c r="Z129" i="46"/>
  <c r="Z129" i="44"/>
  <c r="AH129" i="46"/>
  <c r="AH129" i="44"/>
  <c r="AP129" i="46"/>
  <c r="AP129" i="44"/>
  <c r="AX129" i="46"/>
  <c r="AX129" i="44"/>
  <c r="BF129" i="46"/>
  <c r="BF129" i="44"/>
  <c r="BN129" i="46"/>
  <c r="BN129" i="44"/>
  <c r="Q134" i="46"/>
  <c r="Q134" i="44"/>
  <c r="Y134" i="46"/>
  <c r="Y134" i="44"/>
  <c r="AW134" i="46"/>
  <c r="AW134" i="44"/>
  <c r="BM134" i="46"/>
  <c r="BM134" i="44"/>
  <c r="J135" i="46"/>
  <c r="J135" i="44"/>
  <c r="R135" i="46"/>
  <c r="R135" i="44"/>
  <c r="Z135" i="46"/>
  <c r="Z135" i="44"/>
  <c r="AH135" i="46"/>
  <c r="AH135" i="44"/>
  <c r="AP135" i="46"/>
  <c r="AP135" i="44"/>
  <c r="AX135" i="46"/>
  <c r="AX135" i="44"/>
  <c r="BF135" i="46"/>
  <c r="BF135" i="44"/>
  <c r="F136" i="46"/>
  <c r="F136" i="44"/>
  <c r="N136" i="46"/>
  <c r="N136" i="44"/>
  <c r="V136" i="46"/>
  <c r="V136" i="44"/>
  <c r="AD136" i="46"/>
  <c r="AD136" i="44"/>
  <c r="AL136" i="46"/>
  <c r="AL136" i="44"/>
  <c r="AT136" i="46"/>
  <c r="AT136" i="44"/>
  <c r="BB136" i="46"/>
  <c r="BB136" i="44"/>
  <c r="BJ136" i="46"/>
  <c r="BJ136" i="44"/>
  <c r="J137" i="46"/>
  <c r="J137" i="44"/>
  <c r="R137" i="46"/>
  <c r="R137" i="44"/>
  <c r="Z137" i="46"/>
  <c r="Z137" i="44"/>
  <c r="AH137" i="46"/>
  <c r="AH137" i="44"/>
  <c r="AP137" i="46"/>
  <c r="AP137" i="44"/>
  <c r="AX137" i="46"/>
  <c r="AX137" i="44"/>
  <c r="BF137" i="46"/>
  <c r="BF137" i="44"/>
  <c r="BN137" i="46"/>
  <c r="BN137" i="44"/>
  <c r="F139" i="46"/>
  <c r="F139" i="44"/>
  <c r="N139" i="46"/>
  <c r="N139" i="44"/>
  <c r="V139" i="46"/>
  <c r="V139" i="44"/>
  <c r="AD139" i="46"/>
  <c r="AD139" i="44"/>
  <c r="AL139" i="46"/>
  <c r="AL139" i="44"/>
  <c r="AT139" i="46"/>
  <c r="AT139" i="44"/>
  <c r="BB139" i="46"/>
  <c r="BB139" i="44"/>
  <c r="BJ139" i="46"/>
  <c r="BJ139" i="44"/>
  <c r="F141" i="46"/>
  <c r="F141" i="44"/>
  <c r="N141" i="46"/>
  <c r="N141" i="44"/>
  <c r="V141" i="46"/>
  <c r="V141" i="44"/>
  <c r="AD141" i="46"/>
  <c r="AD141" i="44"/>
  <c r="AL141" i="46"/>
  <c r="AL141" i="44"/>
  <c r="AT141" i="46"/>
  <c r="AT141" i="44"/>
  <c r="BB141" i="46"/>
  <c r="BB141" i="44"/>
  <c r="BJ141" i="46"/>
  <c r="BJ141" i="44"/>
  <c r="J142" i="46"/>
  <c r="J142" i="44"/>
  <c r="R142" i="46"/>
  <c r="R142" i="44"/>
  <c r="Z142" i="46"/>
  <c r="Z142" i="44"/>
  <c r="AH142" i="46"/>
  <c r="AH142" i="44"/>
  <c r="AP142" i="46"/>
  <c r="AP142" i="44"/>
  <c r="AX142" i="46"/>
  <c r="AX142" i="44"/>
  <c r="BF142" i="46"/>
  <c r="BF142" i="44"/>
  <c r="BN142" i="46"/>
  <c r="BN142" i="44"/>
  <c r="E143" i="46"/>
  <c r="E143" i="44"/>
  <c r="M143" i="46"/>
  <c r="M143" i="44"/>
  <c r="U143" i="46"/>
  <c r="U143" i="44"/>
  <c r="AC143" i="46"/>
  <c r="AC143" i="44"/>
  <c r="AK143" i="46"/>
  <c r="AK143" i="44"/>
  <c r="AS143" i="46"/>
  <c r="AS143" i="44"/>
  <c r="BA143" i="46"/>
  <c r="BA143" i="44"/>
  <c r="BI143" i="46"/>
  <c r="BI143" i="44"/>
  <c r="BQ143" i="46"/>
  <c r="BQ143" i="44"/>
  <c r="H144" i="46"/>
  <c r="H144" i="44"/>
  <c r="P144" i="46"/>
  <c r="P144" i="44"/>
  <c r="X144" i="46"/>
  <c r="X144" i="44"/>
  <c r="AF144" i="46"/>
  <c r="AF144" i="44"/>
  <c r="AN144" i="46"/>
  <c r="AN144" i="44"/>
  <c r="AV144" i="46"/>
  <c r="AV144" i="44"/>
  <c r="BD144" i="46"/>
  <c r="BD144" i="44"/>
  <c r="BL144" i="46"/>
  <c r="BL144" i="44"/>
  <c r="D145" i="46"/>
  <c r="D145" i="44"/>
  <c r="L145" i="46"/>
  <c r="L145" i="44"/>
  <c r="T145" i="46"/>
  <c r="T145" i="44"/>
  <c r="AB145" i="46"/>
  <c r="AB145" i="44"/>
  <c r="AJ145" i="46"/>
  <c r="AJ145" i="44"/>
  <c r="AR145" i="46"/>
  <c r="AR145" i="44"/>
  <c r="AZ145" i="46"/>
  <c r="AZ145" i="44"/>
  <c r="BH145" i="46"/>
  <c r="BH145" i="44"/>
  <c r="BP145" i="46"/>
  <c r="BP145" i="44"/>
  <c r="H146" i="46"/>
  <c r="H146" i="44"/>
  <c r="P146" i="46"/>
  <c r="P146" i="44"/>
  <c r="X146" i="46"/>
  <c r="X146" i="44"/>
  <c r="AF146" i="46"/>
  <c r="AF146" i="44"/>
  <c r="AN146" i="46"/>
  <c r="AN146" i="44"/>
  <c r="AV146" i="46"/>
  <c r="AV146" i="44"/>
  <c r="BD146" i="46"/>
  <c r="BD146" i="44"/>
  <c r="BL146" i="46"/>
  <c r="BL146" i="44"/>
  <c r="G153" i="46"/>
  <c r="G153" i="44"/>
  <c r="O153" i="46"/>
  <c r="O153" i="44"/>
  <c r="W153" i="46"/>
  <c r="W153" i="44"/>
  <c r="AE153" i="46"/>
  <c r="AE153" i="44"/>
  <c r="AM153" i="46"/>
  <c r="AM153" i="44"/>
  <c r="AU153" i="46"/>
  <c r="AU153" i="44"/>
  <c r="BC153" i="46"/>
  <c r="BC153" i="44"/>
  <c r="BK153" i="46"/>
  <c r="BK153" i="44"/>
  <c r="D155" i="46"/>
  <c r="D155" i="44"/>
  <c r="L155" i="46"/>
  <c r="L155" i="44"/>
  <c r="T155" i="46"/>
  <c r="T155" i="44"/>
  <c r="AB155" i="46"/>
  <c r="AB155" i="44"/>
  <c r="AJ155" i="46"/>
  <c r="AJ155" i="44"/>
  <c r="AR155" i="46"/>
  <c r="AR155" i="44"/>
  <c r="AZ155" i="46"/>
  <c r="AZ155" i="44"/>
  <c r="BH155" i="46"/>
  <c r="BH155" i="44"/>
  <c r="BP155" i="46"/>
  <c r="BP155" i="44"/>
  <c r="K159" i="46"/>
  <c r="K159" i="44"/>
  <c r="S159" i="46"/>
  <c r="S159" i="44"/>
  <c r="AA159" i="46"/>
  <c r="AA159" i="44"/>
  <c r="AI159" i="46"/>
  <c r="AI159" i="44"/>
  <c r="AQ159" i="46"/>
  <c r="AQ159" i="44"/>
  <c r="AY159" i="46"/>
  <c r="AY159" i="44"/>
  <c r="BG159" i="46"/>
  <c r="BG159" i="44"/>
  <c r="BO159" i="46"/>
  <c r="BO159" i="44"/>
  <c r="J140" i="44"/>
  <c r="R140" i="44"/>
  <c r="Z140" i="44"/>
  <c r="AH140" i="44"/>
  <c r="AP140" i="44"/>
  <c r="AX140" i="44"/>
  <c r="BF140" i="44"/>
  <c r="BN140" i="44"/>
  <c r="M165" i="44"/>
  <c r="BI165" i="44"/>
  <c r="H168" i="44"/>
  <c r="P168" i="44"/>
  <c r="X168" i="44"/>
  <c r="AF168" i="44"/>
  <c r="AN168" i="44"/>
  <c r="AV168" i="44"/>
  <c r="BD168" i="44"/>
  <c r="BL168" i="44"/>
  <c r="H173" i="44"/>
  <c r="P173" i="44"/>
  <c r="X173" i="44"/>
  <c r="AF173" i="44"/>
  <c r="AN173" i="44"/>
  <c r="AV173" i="44"/>
  <c r="BD173" i="44"/>
  <c r="BL173" i="44"/>
  <c r="Z164" i="44"/>
  <c r="H183" i="44"/>
  <c r="P183" i="44"/>
  <c r="X183" i="44"/>
  <c r="AF183" i="44"/>
  <c r="AN183" i="44"/>
  <c r="AV183" i="44"/>
  <c r="BD183" i="44"/>
  <c r="BL183" i="44"/>
  <c r="J164" i="44"/>
  <c r="R164" i="44"/>
  <c r="BN164" i="44"/>
  <c r="E177" i="44"/>
  <c r="M177" i="44"/>
  <c r="U177" i="44"/>
  <c r="AC177" i="44"/>
  <c r="AK177" i="44"/>
  <c r="AS177" i="44"/>
  <c r="BA177" i="44"/>
  <c r="BI177" i="44"/>
  <c r="BQ177" i="44"/>
  <c r="G180" i="44"/>
  <c r="O180" i="44"/>
  <c r="W180" i="44"/>
  <c r="AE180" i="44"/>
  <c r="AM180" i="44"/>
  <c r="AU180" i="44"/>
  <c r="BC180" i="44"/>
  <c r="BK180" i="44"/>
  <c r="AX164" i="46"/>
  <c r="AX164" i="44"/>
  <c r="BF164" i="46"/>
  <c r="BF164" i="44"/>
  <c r="AC165" i="46"/>
  <c r="AC165" i="44"/>
  <c r="AK165" i="46"/>
  <c r="AK165" i="44"/>
  <c r="H166" i="46"/>
  <c r="H166" i="44"/>
  <c r="P166" i="46"/>
  <c r="P166" i="44"/>
  <c r="X166" i="46"/>
  <c r="X166" i="44"/>
  <c r="AF166" i="46"/>
  <c r="AF166" i="44"/>
  <c r="AN166" i="46"/>
  <c r="AN166" i="44"/>
  <c r="AV166" i="46"/>
  <c r="AV166" i="44"/>
  <c r="BD166" i="46"/>
  <c r="BD166" i="44"/>
  <c r="BL166" i="46"/>
  <c r="BL166" i="44"/>
  <c r="J169" i="46"/>
  <c r="J169" i="44"/>
  <c r="R169" i="46"/>
  <c r="R169" i="44"/>
  <c r="Z169" i="46"/>
  <c r="Z169" i="44"/>
  <c r="AP169" i="46"/>
  <c r="AP169" i="44"/>
  <c r="AX169" i="46"/>
  <c r="AX169" i="44"/>
  <c r="BF169" i="46"/>
  <c r="BF169" i="44"/>
  <c r="BN169" i="46"/>
  <c r="BN169" i="44"/>
  <c r="E170" i="46"/>
  <c r="E170" i="44"/>
  <c r="M170" i="46"/>
  <c r="M170" i="44"/>
  <c r="U170" i="46"/>
  <c r="U170" i="44"/>
  <c r="AC170" i="46"/>
  <c r="AC170" i="44"/>
  <c r="AK170" i="46"/>
  <c r="AK170" i="44"/>
  <c r="AS170" i="46"/>
  <c r="AS170" i="44"/>
  <c r="BA170" i="46"/>
  <c r="BA170" i="44"/>
  <c r="BI170" i="46"/>
  <c r="BI170" i="44"/>
  <c r="BQ170" i="46"/>
  <c r="BQ170" i="44"/>
  <c r="E172" i="46"/>
  <c r="E172" i="44"/>
  <c r="M172" i="46"/>
  <c r="M172" i="44"/>
  <c r="U172" i="46"/>
  <c r="U172" i="44"/>
  <c r="AC172" i="46"/>
  <c r="AC172" i="44"/>
  <c r="AK172" i="46"/>
  <c r="AK172" i="44"/>
  <c r="AS172" i="46"/>
  <c r="AS172" i="44"/>
  <c r="BA172" i="46"/>
  <c r="BA172" i="44"/>
  <c r="BI172" i="46"/>
  <c r="BI172" i="44"/>
  <c r="BQ172" i="46"/>
  <c r="BQ172" i="44"/>
  <c r="D174" i="46"/>
  <c r="D174" i="44"/>
  <c r="L174" i="46"/>
  <c r="L174" i="44"/>
  <c r="T174" i="46"/>
  <c r="T174" i="44"/>
  <c r="AB174" i="46"/>
  <c r="AB174" i="44"/>
  <c r="AJ174" i="46"/>
  <c r="AJ174" i="44"/>
  <c r="AR174" i="46"/>
  <c r="AR174" i="44"/>
  <c r="AZ174" i="46"/>
  <c r="AZ174" i="44"/>
  <c r="BH174" i="46"/>
  <c r="BH174" i="44"/>
  <c r="BP174" i="46"/>
  <c r="BP174" i="44"/>
  <c r="G175" i="46"/>
  <c r="G175" i="44"/>
  <c r="O175" i="46"/>
  <c r="O175" i="44"/>
  <c r="W175" i="46"/>
  <c r="W175" i="44"/>
  <c r="AE175" i="46"/>
  <c r="AE175" i="44"/>
  <c r="AM175" i="46"/>
  <c r="AM175" i="44"/>
  <c r="AU175" i="46"/>
  <c r="AU175" i="44"/>
  <c r="BC175" i="46"/>
  <c r="BC175" i="44"/>
  <c r="BK175" i="46"/>
  <c r="BK175" i="44"/>
  <c r="K176" i="46"/>
  <c r="K176" i="44"/>
  <c r="S176" i="46"/>
  <c r="S176" i="44"/>
  <c r="AA176" i="46"/>
  <c r="AA176" i="44"/>
  <c r="AI176" i="46"/>
  <c r="AI176" i="44"/>
  <c r="AQ176" i="46"/>
  <c r="AQ176" i="44"/>
  <c r="AY176" i="46"/>
  <c r="AY176" i="44"/>
  <c r="BG176" i="46"/>
  <c r="BG176" i="44"/>
  <c r="BO176" i="46"/>
  <c r="BO176" i="44"/>
  <c r="I178" i="46"/>
  <c r="I178" i="44"/>
  <c r="Q178" i="46"/>
  <c r="Q178" i="44"/>
  <c r="Y178" i="46"/>
  <c r="Y178" i="44"/>
  <c r="AG178" i="46"/>
  <c r="AG178" i="44"/>
  <c r="AO178" i="46"/>
  <c r="AO178" i="44"/>
  <c r="AW178" i="46"/>
  <c r="AW178" i="44"/>
  <c r="BE178" i="46"/>
  <c r="BE178" i="44"/>
  <c r="BM178" i="46"/>
  <c r="BM178" i="44"/>
  <c r="K179" i="46"/>
  <c r="K179" i="44"/>
  <c r="S179" i="46"/>
  <c r="S179" i="44"/>
  <c r="AA179" i="46"/>
  <c r="AA179" i="44"/>
  <c r="AI179" i="46"/>
  <c r="AI179" i="44"/>
  <c r="AQ179" i="46"/>
  <c r="AQ179" i="44"/>
  <c r="AY179" i="46"/>
  <c r="AY179" i="44"/>
  <c r="BG179" i="46"/>
  <c r="BG179" i="44"/>
  <c r="J181" i="46"/>
  <c r="J181" i="44"/>
  <c r="R181" i="46"/>
  <c r="R181" i="44"/>
  <c r="Z181" i="46"/>
  <c r="Z181" i="44"/>
  <c r="AH181" i="46"/>
  <c r="AH181" i="44"/>
  <c r="AP181" i="46"/>
  <c r="AP181" i="44"/>
  <c r="AX181" i="46"/>
  <c r="AX181" i="44"/>
  <c r="BF181" i="46"/>
  <c r="BF181" i="44"/>
  <c r="BN181" i="46"/>
  <c r="BN181" i="44"/>
  <c r="D184" i="46"/>
  <c r="D184" i="44"/>
  <c r="L184" i="46"/>
  <c r="L184" i="44"/>
  <c r="T184" i="46"/>
  <c r="T184" i="44"/>
  <c r="AB184" i="46"/>
  <c r="AB184" i="44"/>
  <c r="AJ184" i="46"/>
  <c r="AJ184" i="44"/>
  <c r="AR184" i="46"/>
  <c r="AR184" i="44"/>
  <c r="AZ184" i="46"/>
  <c r="AZ184" i="44"/>
  <c r="BH184" i="46"/>
  <c r="BH184" i="44"/>
  <c r="BP184" i="46"/>
  <c r="BP184" i="44"/>
  <c r="G185" i="46"/>
  <c r="G185" i="44"/>
  <c r="O185" i="46"/>
  <c r="O185" i="44"/>
  <c r="W185" i="46"/>
  <c r="W185" i="44"/>
  <c r="AE185" i="46"/>
  <c r="AE185" i="44"/>
  <c r="AM185" i="46"/>
  <c r="AM185" i="44"/>
  <c r="AU185" i="46"/>
  <c r="AU185" i="44"/>
  <c r="BC185" i="46"/>
  <c r="BC185" i="44"/>
  <c r="BK185" i="46"/>
  <c r="BK185" i="44"/>
  <c r="H186" i="46"/>
  <c r="H186" i="44"/>
  <c r="P186" i="46"/>
  <c r="P186" i="44"/>
  <c r="X186" i="46"/>
  <c r="X186" i="44"/>
  <c r="AF186" i="46"/>
  <c r="AF186" i="44"/>
  <c r="AN186" i="46"/>
  <c r="AN186" i="44"/>
  <c r="AV186" i="46"/>
  <c r="AV186" i="44"/>
  <c r="BD186" i="46"/>
  <c r="BD186" i="44"/>
  <c r="BL186" i="46"/>
  <c r="BL186" i="44"/>
  <c r="K187" i="46"/>
  <c r="K187" i="44"/>
  <c r="S187" i="46"/>
  <c r="S187" i="44"/>
  <c r="AA187" i="46"/>
  <c r="AA187" i="44"/>
  <c r="AI187" i="46"/>
  <c r="AI187" i="44"/>
  <c r="AQ187" i="46"/>
  <c r="AQ187" i="44"/>
  <c r="BG187" i="46"/>
  <c r="BG187" i="44"/>
  <c r="BO187" i="46"/>
  <c r="BO187" i="44"/>
  <c r="D188" i="46"/>
  <c r="D188" i="44"/>
  <c r="L188" i="46"/>
  <c r="L188" i="44"/>
  <c r="T188" i="46"/>
  <c r="T188" i="44"/>
  <c r="AB188" i="46"/>
  <c r="AB188" i="44"/>
  <c r="AJ188" i="46"/>
  <c r="AJ188" i="44"/>
  <c r="AR188" i="46"/>
  <c r="AR188" i="44"/>
  <c r="AZ188" i="46"/>
  <c r="AZ188" i="44"/>
  <c r="BH188" i="46"/>
  <c r="BH188" i="44"/>
  <c r="BP188" i="46"/>
  <c r="BP188" i="44"/>
  <c r="G191" i="46"/>
  <c r="G191" i="44"/>
  <c r="O191" i="46"/>
  <c r="O191" i="44"/>
  <c r="W191" i="46"/>
  <c r="W191" i="44"/>
  <c r="AE191" i="46"/>
  <c r="AE191" i="44"/>
  <c r="AM191" i="46"/>
  <c r="AM191" i="44"/>
  <c r="AU191" i="46"/>
  <c r="AU191" i="44"/>
  <c r="BC191" i="46"/>
  <c r="BC191" i="44"/>
  <c r="BK191" i="46"/>
  <c r="BK191" i="44"/>
  <c r="K192" i="46"/>
  <c r="K192" i="44"/>
  <c r="S192" i="46"/>
  <c r="S192" i="44"/>
  <c r="AA192" i="46"/>
  <c r="AA192" i="44"/>
  <c r="AI192" i="46"/>
  <c r="AI192" i="44"/>
  <c r="AQ192" i="46"/>
  <c r="AQ192" i="44"/>
  <c r="AY192" i="46"/>
  <c r="AY192" i="44"/>
  <c r="BG192" i="46"/>
  <c r="BG192" i="44"/>
  <c r="BO192" i="46"/>
  <c r="BO192" i="44"/>
  <c r="H194" i="46"/>
  <c r="H194" i="44"/>
  <c r="P194" i="46"/>
  <c r="P194" i="44"/>
  <c r="X194" i="46"/>
  <c r="X194" i="44"/>
  <c r="AF194" i="46"/>
  <c r="AF194" i="44"/>
  <c r="AN194" i="46"/>
  <c r="AN194" i="44"/>
  <c r="AV194" i="46"/>
  <c r="AV194" i="44"/>
  <c r="BD194" i="46"/>
  <c r="BD194" i="44"/>
  <c r="BL194" i="46"/>
  <c r="BL194" i="44"/>
  <c r="K195" i="46"/>
  <c r="K195" i="44"/>
  <c r="S195" i="46"/>
  <c r="S195" i="44"/>
  <c r="AA195" i="46"/>
  <c r="AA195" i="44"/>
  <c r="AI195" i="46"/>
  <c r="AI195" i="44"/>
  <c r="AQ195" i="46"/>
  <c r="AQ195" i="44"/>
  <c r="AY195" i="46"/>
  <c r="AY195" i="44"/>
  <c r="BG195" i="46"/>
  <c r="BG195" i="44"/>
  <c r="J197" i="46"/>
  <c r="J197" i="44"/>
  <c r="R197" i="46"/>
  <c r="R197" i="44"/>
  <c r="Z197" i="46"/>
  <c r="Z197" i="44"/>
  <c r="AH197" i="46"/>
  <c r="AH197" i="44"/>
  <c r="AP197" i="46"/>
  <c r="AP197" i="44"/>
  <c r="AX197" i="46"/>
  <c r="AX197" i="44"/>
  <c r="BF197" i="46"/>
  <c r="BF197" i="44"/>
  <c r="BN197" i="46"/>
  <c r="BN197" i="44"/>
  <c r="E200" i="46"/>
  <c r="E200" i="44"/>
  <c r="M200" i="46"/>
  <c r="M200" i="44"/>
  <c r="U200" i="46"/>
  <c r="U200" i="44"/>
  <c r="AC200" i="46"/>
  <c r="AC200" i="44"/>
  <c r="AK200" i="46"/>
  <c r="AK200" i="44"/>
  <c r="AS200" i="46"/>
  <c r="AS200" i="44"/>
  <c r="BA200" i="46"/>
  <c r="BA200" i="44"/>
  <c r="BI200" i="46"/>
  <c r="BI200" i="44"/>
  <c r="BQ200" i="46"/>
  <c r="BQ200" i="44"/>
  <c r="I201" i="46"/>
  <c r="I201" i="44"/>
  <c r="Q201" i="46"/>
  <c r="Q201" i="44"/>
  <c r="Y201" i="46"/>
  <c r="Y201" i="44"/>
  <c r="AG201" i="46"/>
  <c r="AG201" i="44"/>
  <c r="AO201" i="46"/>
  <c r="AO201" i="44"/>
  <c r="AW201" i="46"/>
  <c r="AW201" i="44"/>
  <c r="BE201" i="46"/>
  <c r="BE201" i="44"/>
  <c r="BM201" i="46"/>
  <c r="BM201" i="44"/>
  <c r="E202" i="46"/>
  <c r="E202" i="44"/>
  <c r="M202" i="46"/>
  <c r="M202" i="44"/>
  <c r="U202" i="46"/>
  <c r="U202" i="44"/>
  <c r="AC202" i="46"/>
  <c r="AC202" i="44"/>
  <c r="AK202" i="46"/>
  <c r="AK202" i="44"/>
  <c r="AS202" i="46"/>
  <c r="AS202" i="44"/>
  <c r="BA202" i="46"/>
  <c r="BA202" i="44"/>
  <c r="BI202" i="46"/>
  <c r="BI202" i="44"/>
  <c r="BQ202" i="46"/>
  <c r="BQ202" i="44"/>
  <c r="E204" i="46"/>
  <c r="E204" i="44"/>
  <c r="M204" i="46"/>
  <c r="M204" i="44"/>
  <c r="U204" i="46"/>
  <c r="U204" i="44"/>
  <c r="AC204" i="46"/>
  <c r="AC204" i="44"/>
  <c r="AK204" i="46"/>
  <c r="AK204" i="44"/>
  <c r="AS204" i="46"/>
  <c r="AS204" i="44"/>
  <c r="BA204" i="46"/>
  <c r="BA204" i="44"/>
  <c r="BI204" i="46"/>
  <c r="BI204" i="44"/>
  <c r="BQ204" i="46"/>
  <c r="BQ204" i="44"/>
  <c r="I205" i="46"/>
  <c r="I205" i="44"/>
  <c r="Q205" i="46"/>
  <c r="Q205" i="44"/>
  <c r="Y205" i="46"/>
  <c r="Y205" i="44"/>
  <c r="AG205" i="46"/>
  <c r="AG205" i="44"/>
  <c r="AO205" i="46"/>
  <c r="AO205" i="44"/>
  <c r="AW205" i="46"/>
  <c r="AW205" i="44"/>
  <c r="BE205" i="46"/>
  <c r="BE205" i="44"/>
  <c r="BM205" i="46"/>
  <c r="BM205" i="44"/>
  <c r="E206" i="46"/>
  <c r="E206" i="44"/>
  <c r="M206" i="46"/>
  <c r="M206" i="44"/>
  <c r="AC206" i="46"/>
  <c r="AC206" i="44"/>
  <c r="AK206" i="46"/>
  <c r="AK206" i="44"/>
  <c r="AS206" i="46"/>
  <c r="AS206" i="44"/>
  <c r="BA206" i="46"/>
  <c r="BA206" i="44"/>
  <c r="BQ206" i="46"/>
  <c r="BQ206" i="44"/>
  <c r="G207" i="46"/>
  <c r="G207" i="44"/>
  <c r="O207" i="46"/>
  <c r="O207" i="44"/>
  <c r="AE207" i="46"/>
  <c r="AE207" i="44"/>
  <c r="AM207" i="46"/>
  <c r="AM207" i="44"/>
  <c r="BC207" i="46"/>
  <c r="BC207" i="44"/>
  <c r="BK207" i="46"/>
  <c r="BK207" i="44"/>
  <c r="F163" i="44"/>
  <c r="N163" i="44"/>
  <c r="V163" i="44"/>
  <c r="AD163" i="44"/>
  <c r="AL163" i="44"/>
  <c r="AT163" i="44"/>
  <c r="BB163" i="44"/>
  <c r="BJ163" i="44"/>
  <c r="I171" i="44"/>
  <c r="Q171" i="44"/>
  <c r="Y171" i="44"/>
  <c r="AG171" i="44"/>
  <c r="AO171" i="44"/>
  <c r="AW171" i="44"/>
  <c r="BE171" i="44"/>
  <c r="BM171" i="44"/>
  <c r="BF7" i="44"/>
  <c r="AV10" i="44"/>
  <c r="P12" i="44"/>
  <c r="BE14" i="44"/>
  <c r="K15" i="44"/>
  <c r="S15" i="44"/>
  <c r="AA15" i="44"/>
  <c r="AI15" i="44"/>
  <c r="AQ15" i="44"/>
  <c r="AY15" i="44"/>
  <c r="BG15" i="44"/>
  <c r="Z17" i="44"/>
  <c r="Z7" i="44"/>
  <c r="AR9" i="44"/>
  <c r="H12" i="44"/>
  <c r="AN12" i="44"/>
  <c r="Q14" i="44"/>
  <c r="AW14" i="44"/>
  <c r="R17" i="44"/>
  <c r="AX7" i="44"/>
  <c r="G8" i="44"/>
  <c r="AE8" i="44"/>
  <c r="BC8" i="44"/>
  <c r="AN10" i="44"/>
  <c r="J7" i="44"/>
  <c r="AJ9" i="44"/>
  <c r="BP9" i="44"/>
  <c r="AF10" i="44"/>
  <c r="K11" i="44"/>
  <c r="AQ11" i="44"/>
  <c r="AF12" i="44"/>
  <c r="I14" i="44"/>
  <c r="AO14" i="44"/>
  <c r="AU8" i="44"/>
  <c r="D9" i="44"/>
  <c r="AB9" i="44"/>
  <c r="BH9" i="44"/>
  <c r="X10" i="44"/>
  <c r="BL10" i="44"/>
  <c r="AI11" i="44"/>
  <c r="X12" i="44"/>
  <c r="S7" i="44"/>
  <c r="P8" i="44"/>
  <c r="AO10" i="44"/>
  <c r="D11" i="44"/>
  <c r="AJ11" i="44"/>
  <c r="BP11" i="44"/>
  <c r="AD13" i="44"/>
  <c r="K7" i="44"/>
  <c r="AQ7" i="44"/>
  <c r="H8" i="44"/>
  <c r="Y10" i="44"/>
  <c r="BO7" i="44"/>
  <c r="AF8" i="44"/>
  <c r="BM10" i="44"/>
  <c r="L11" i="44"/>
  <c r="Q12" i="44"/>
  <c r="AW12" i="44"/>
  <c r="AT13" i="44"/>
  <c r="A7" i="44"/>
  <c r="AA7" i="44"/>
  <c r="X8" i="44"/>
  <c r="BD8" i="44"/>
  <c r="BE10" i="44"/>
  <c r="U8" i="44"/>
  <c r="BF9" i="44"/>
  <c r="AX9" i="44"/>
  <c r="J9" i="44"/>
  <c r="AP9" i="44"/>
  <c r="AK8"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20" i="27"/>
  <c r="A16" i="27"/>
  <c r="A17" i="27"/>
  <c r="A10" i="27"/>
  <c r="C19" i="46"/>
  <c r="C19" i="44" s="1"/>
  <c r="AG7" i="44"/>
  <c r="M8" i="44"/>
  <c r="BQ8" i="44"/>
  <c r="AF9" i="44"/>
  <c r="AX12" i="44"/>
  <c r="W13" i="44"/>
  <c r="Y7" i="44"/>
  <c r="E8" i="44"/>
  <c r="BI8" i="44"/>
  <c r="X9" i="44"/>
  <c r="O11" i="44"/>
  <c r="BK11" i="44"/>
  <c r="AP12" i="44"/>
  <c r="O13" i="44"/>
  <c r="AH14" i="44"/>
  <c r="BF17" i="44"/>
  <c r="J22" i="44"/>
  <c r="R22" i="44"/>
  <c r="Z22" i="44"/>
  <c r="AH22" i="44"/>
  <c r="AP22" i="44"/>
  <c r="AX22" i="44"/>
  <c r="BF22" i="44"/>
  <c r="BN22" i="44"/>
  <c r="BA8" i="44"/>
  <c r="BK13" i="44"/>
  <c r="Z14" i="44"/>
  <c r="I19" i="44"/>
  <c r="P9" i="44"/>
  <c r="BC11" i="44"/>
  <c r="AH12" i="44"/>
  <c r="A22" i="44"/>
  <c r="I7" i="44"/>
  <c r="BM7" i="44"/>
  <c r="G11" i="44"/>
  <c r="Z12" i="44"/>
  <c r="BC13" i="44"/>
  <c r="R14" i="44"/>
  <c r="G16" i="44"/>
  <c r="O16" i="44"/>
  <c r="W16" i="44"/>
  <c r="AE16" i="44"/>
  <c r="AM16" i="44"/>
  <c r="AU16" i="44"/>
  <c r="BC16" i="44"/>
  <c r="BK16" i="44"/>
  <c r="AP17" i="44"/>
  <c r="F21" i="44"/>
  <c r="N21" i="44"/>
  <c r="V21" i="44"/>
  <c r="AD21" i="44"/>
  <c r="AL21" i="44"/>
  <c r="AT21" i="44"/>
  <c r="BB21" i="44"/>
  <c r="BJ21" i="44"/>
  <c r="H24" i="44"/>
  <c r="P24" i="44"/>
  <c r="X24" i="44"/>
  <c r="AF24" i="44"/>
  <c r="AN24" i="44"/>
  <c r="AV24" i="44"/>
  <c r="BD24" i="44"/>
  <c r="BL24" i="44"/>
  <c r="Q7" i="44"/>
  <c r="G13" i="44"/>
  <c r="AX17" i="44"/>
  <c r="BE7" i="44"/>
  <c r="AS8" i="44"/>
  <c r="H9" i="44"/>
  <c r="BL9" i="44"/>
  <c r="AU11" i="44"/>
  <c r="R12" i="44"/>
  <c r="AU13" i="44"/>
  <c r="BN14" i="44"/>
  <c r="AH17" i="44"/>
  <c r="E26" i="44"/>
  <c r="M26" i="44"/>
  <c r="U26" i="44"/>
  <c r="AC26" i="44"/>
  <c r="AK26" i="44"/>
  <c r="AS26" i="44"/>
  <c r="BA26" i="44"/>
  <c r="BI26" i="44"/>
  <c r="F207" i="46"/>
  <c r="F207" i="44"/>
  <c r="N207" i="46"/>
  <c r="N207" i="44"/>
  <c r="V207" i="46"/>
  <c r="V207" i="44"/>
  <c r="AD207" i="46"/>
  <c r="AD207" i="44"/>
  <c r="AL207" i="46"/>
  <c r="AL207" i="44"/>
  <c r="AT207" i="46"/>
  <c r="AT207" i="44"/>
  <c r="BB207" i="46"/>
  <c r="BB207" i="44"/>
  <c r="BJ207" i="46"/>
  <c r="BJ207" i="44"/>
  <c r="AY11" i="44"/>
  <c r="M14" i="44"/>
  <c r="BQ14" i="44"/>
  <c r="I60" i="44"/>
  <c r="E66" i="44"/>
  <c r="M66" i="44"/>
  <c r="U66" i="44"/>
  <c r="AC66" i="44"/>
  <c r="AK66" i="44"/>
  <c r="AS66" i="44"/>
  <c r="BA66" i="44"/>
  <c r="BI66" i="44"/>
  <c r="BQ66" i="44"/>
  <c r="BK69" i="44"/>
  <c r="J76" i="44"/>
  <c r="R76" i="44"/>
  <c r="Z76" i="44"/>
  <c r="AH76" i="44"/>
  <c r="AP76" i="44"/>
  <c r="AX76" i="44"/>
  <c r="BF76" i="44"/>
  <c r="BN76" i="44"/>
  <c r="J128" i="44"/>
  <c r="R128" i="44"/>
  <c r="Z128" i="44"/>
  <c r="AH128" i="44"/>
  <c r="AP128" i="44"/>
  <c r="AX128" i="44"/>
  <c r="BF128" i="44"/>
  <c r="BE45" i="46"/>
  <c r="G206" i="44"/>
  <c r="O206" i="44"/>
  <c r="W206" i="44"/>
  <c r="AE206" i="44"/>
  <c r="AM206" i="44"/>
  <c r="AU206" i="44"/>
  <c r="BC206" i="44"/>
  <c r="BK206" i="44"/>
  <c r="X164" i="46"/>
  <c r="X164" i="44"/>
  <c r="AF164" i="46"/>
  <c r="AF164" i="44"/>
  <c r="AN164" i="46"/>
  <c r="AN164" i="44"/>
  <c r="AV164" i="46"/>
  <c r="AV164" i="44"/>
  <c r="BD164" i="46"/>
  <c r="BD164" i="44"/>
  <c r="BL164" i="46"/>
  <c r="BL164" i="44"/>
  <c r="F165" i="46"/>
  <c r="F165" i="44"/>
  <c r="N165" i="46"/>
  <c r="N165" i="44"/>
  <c r="V165" i="46"/>
  <c r="V165" i="44"/>
  <c r="AD165" i="46"/>
  <c r="AD165" i="44"/>
  <c r="AL165" i="46"/>
  <c r="AL165" i="44"/>
  <c r="AT165" i="46"/>
  <c r="AT165" i="44"/>
  <c r="BB165" i="46"/>
  <c r="BB165" i="44"/>
  <c r="BJ165" i="46"/>
  <c r="BJ165" i="44"/>
  <c r="S11" i="44"/>
  <c r="K34" i="44"/>
  <c r="S34" i="44"/>
  <c r="AA34" i="44"/>
  <c r="AI34" i="44"/>
  <c r="AQ34" i="44"/>
  <c r="AY34" i="44"/>
  <c r="BG34" i="44"/>
  <c r="BO34" i="44"/>
  <c r="AO60" i="44"/>
  <c r="AE69" i="44"/>
  <c r="AG60" i="44"/>
  <c r="W69" i="44"/>
  <c r="K134" i="44"/>
  <c r="S134" i="44"/>
  <c r="AA134" i="44"/>
  <c r="AI134" i="44"/>
  <c r="AQ134" i="44"/>
  <c r="AY134" i="44"/>
  <c r="BG134" i="44"/>
  <c r="BO134" i="44"/>
  <c r="T10" i="46"/>
  <c r="I45" i="44"/>
  <c r="Q45" i="44"/>
  <c r="Y45" i="44"/>
  <c r="AG45" i="44"/>
  <c r="AO45" i="44"/>
  <c r="AW45" i="44"/>
  <c r="BM45" i="44"/>
  <c r="Y60" i="44"/>
  <c r="O69" i="44"/>
  <c r="BN10" i="46"/>
  <c r="BN10" i="44"/>
  <c r="BK12" i="46"/>
  <c r="BK12" i="44"/>
  <c r="I61" i="46"/>
  <c r="I61" i="44"/>
  <c r="Q61" i="46"/>
  <c r="Q61" i="44"/>
  <c r="Y61" i="46"/>
  <c r="Y61" i="44"/>
  <c r="AG61" i="46"/>
  <c r="AG61" i="44"/>
  <c r="AO61" i="46"/>
  <c r="AO61" i="44"/>
  <c r="AW61" i="46"/>
  <c r="AW61" i="44"/>
  <c r="BE61" i="46"/>
  <c r="BE61" i="44"/>
  <c r="BM61" i="46"/>
  <c r="BM61" i="44"/>
  <c r="H69" i="46"/>
  <c r="H69" i="44"/>
  <c r="P69" i="46"/>
  <c r="P69" i="44"/>
  <c r="X69" i="46"/>
  <c r="X69" i="44"/>
  <c r="AF69" i="46"/>
  <c r="AF69" i="44"/>
  <c r="AN69" i="46"/>
  <c r="AN69" i="44"/>
  <c r="AV69" i="46"/>
  <c r="AV69" i="44"/>
  <c r="BD69" i="46"/>
  <c r="BD69" i="44"/>
  <c r="BL69" i="46"/>
  <c r="BL69" i="44"/>
  <c r="J11" i="46"/>
  <c r="J11" i="44"/>
  <c r="AP14" i="46"/>
  <c r="AP14" i="44"/>
  <c r="E53" i="44"/>
  <c r="E53" i="46"/>
  <c r="M53" i="46"/>
  <c r="M53" i="44"/>
  <c r="U53" i="44"/>
  <c r="U53" i="46"/>
  <c r="AC53" i="46"/>
  <c r="AC53" i="44"/>
  <c r="AS53" i="44"/>
  <c r="AS53" i="46"/>
  <c r="BA53" i="44"/>
  <c r="BA53" i="46"/>
  <c r="BI53" i="46"/>
  <c r="BI53" i="44"/>
  <c r="BQ53" i="46"/>
  <c r="BQ53" i="44"/>
  <c r="D55" i="46"/>
  <c r="D55" i="44"/>
  <c r="L55" i="46"/>
  <c r="L55" i="44"/>
  <c r="T55" i="46"/>
  <c r="T55" i="44"/>
  <c r="AB55" i="46"/>
  <c r="AB55" i="44"/>
  <c r="AJ55" i="46"/>
  <c r="AJ55" i="44"/>
  <c r="AR55" i="46"/>
  <c r="AR55" i="44"/>
  <c r="AZ55" i="46"/>
  <c r="AZ55" i="44"/>
  <c r="BH55" i="46"/>
  <c r="BH55" i="44"/>
  <c r="BP55" i="46"/>
  <c r="BP55" i="44"/>
  <c r="D60" i="46"/>
  <c r="D60" i="44"/>
  <c r="L60" i="46"/>
  <c r="L60" i="44"/>
  <c r="T60" i="46"/>
  <c r="T60" i="44"/>
  <c r="AB60" i="46"/>
  <c r="AB60" i="44"/>
  <c r="AJ60" i="46"/>
  <c r="AJ60" i="44"/>
  <c r="AR60" i="46"/>
  <c r="AR60" i="44"/>
  <c r="AZ60" i="46"/>
  <c r="AZ60" i="44"/>
  <c r="BH60" i="46"/>
  <c r="BH60" i="44"/>
  <c r="BP60" i="46"/>
  <c r="BP60" i="44"/>
  <c r="D68" i="46"/>
  <c r="D68" i="44"/>
  <c r="L68" i="46"/>
  <c r="L68" i="44"/>
  <c r="T68" i="46"/>
  <c r="T68" i="44"/>
  <c r="AB68" i="46"/>
  <c r="AB68" i="44"/>
  <c r="AJ68" i="46"/>
  <c r="AJ68" i="44"/>
  <c r="AR68" i="46"/>
  <c r="AR68" i="44"/>
  <c r="AZ68" i="46"/>
  <c r="AZ68" i="44"/>
  <c r="BH68" i="46"/>
  <c r="BH68" i="44"/>
  <c r="BP68" i="46"/>
  <c r="BP68" i="44"/>
  <c r="AY8" i="46"/>
  <c r="AY8" i="44"/>
  <c r="AQ13" i="46"/>
  <c r="AQ13" i="44"/>
  <c r="BH41" i="46"/>
  <c r="BH41" i="44"/>
  <c r="BP41" i="46"/>
  <c r="BP41" i="44"/>
  <c r="H47" i="46"/>
  <c r="H47" i="44"/>
  <c r="P47" i="46"/>
  <c r="P47" i="44"/>
  <c r="X47" i="46"/>
  <c r="X47" i="44"/>
  <c r="AF47" i="46"/>
  <c r="AF47" i="44"/>
  <c r="AN47" i="46"/>
  <c r="AN47" i="44"/>
  <c r="AV47" i="46"/>
  <c r="AV47" i="44"/>
  <c r="BD47" i="46"/>
  <c r="BD47" i="44"/>
  <c r="BL47" i="46"/>
  <c r="BL47" i="44"/>
  <c r="D31" i="46"/>
  <c r="D31" i="44"/>
  <c r="L31" i="46"/>
  <c r="L31" i="44"/>
  <c r="T31" i="46"/>
  <c r="T31" i="44"/>
  <c r="AB31" i="46"/>
  <c r="AB31" i="44"/>
  <c r="AJ31" i="46"/>
  <c r="AJ31" i="44"/>
  <c r="AR31" i="46"/>
  <c r="AR31" i="44"/>
  <c r="AZ31" i="46"/>
  <c r="AZ31" i="44"/>
  <c r="BH31" i="46"/>
  <c r="BH31" i="44"/>
  <c r="BP31" i="46"/>
  <c r="BP31" i="44"/>
  <c r="F44" i="46"/>
  <c r="F44" i="44"/>
  <c r="N44" i="46"/>
  <c r="N44" i="44"/>
  <c r="V44" i="46"/>
  <c r="V44" i="44"/>
  <c r="AD44" i="46"/>
  <c r="AD44" i="44"/>
  <c r="AL44" i="44"/>
  <c r="AL44" i="46"/>
  <c r="AT44" i="46"/>
  <c r="AT44" i="44"/>
  <c r="BB44" i="46"/>
  <c r="BB44" i="44"/>
  <c r="BJ44" i="46"/>
  <c r="BJ44" i="44"/>
  <c r="AK53" i="46"/>
  <c r="J54" i="46"/>
  <c r="J54" i="44"/>
  <c r="R54" i="46"/>
  <c r="R54" i="44"/>
  <c r="Z54" i="46"/>
  <c r="Z54" i="44"/>
  <c r="AH54" i="46"/>
  <c r="AH54" i="44"/>
  <c r="AP54" i="46"/>
  <c r="AP54" i="44"/>
  <c r="AX54" i="46"/>
  <c r="AX54" i="44"/>
  <c r="BF54" i="46"/>
  <c r="BF54" i="44"/>
  <c r="BN54" i="46"/>
  <c r="BN54" i="44"/>
  <c r="AI7" i="46"/>
  <c r="AI7" i="44"/>
  <c r="L9" i="46"/>
  <c r="L9" i="44"/>
  <c r="BL17" i="46"/>
  <c r="BL17" i="44"/>
  <c r="G58" i="46"/>
  <c r="G58" i="44"/>
  <c r="O58" i="46"/>
  <c r="O58" i="44"/>
  <c r="W58" i="46"/>
  <c r="W58" i="44"/>
  <c r="AE58" i="44"/>
  <c r="AE58" i="46"/>
  <c r="AM58" i="46"/>
  <c r="AM58" i="44"/>
  <c r="AU58" i="46"/>
  <c r="AU58" i="44"/>
  <c r="BC58" i="46"/>
  <c r="BC58" i="44"/>
  <c r="BK58" i="46"/>
  <c r="BK58" i="44"/>
  <c r="E59" i="44"/>
  <c r="E59" i="46"/>
  <c r="M59" i="46"/>
  <c r="M59" i="44"/>
  <c r="U59" i="46"/>
  <c r="U59" i="44"/>
  <c r="AC59" i="46"/>
  <c r="AC59" i="44"/>
  <c r="AK59" i="46"/>
  <c r="AK59" i="44"/>
  <c r="AS59" i="46"/>
  <c r="AS59" i="44"/>
  <c r="BA59" i="44"/>
  <c r="BA59" i="46"/>
  <c r="BI59" i="46"/>
  <c r="BI59" i="44"/>
  <c r="BQ59" i="46"/>
  <c r="BQ59" i="44"/>
  <c r="J50" i="46"/>
  <c r="J50" i="44"/>
  <c r="R50" i="46"/>
  <c r="R50" i="44"/>
  <c r="Z50" i="46"/>
  <c r="Z50" i="44"/>
  <c r="AH50" i="46"/>
  <c r="AH50" i="44"/>
  <c r="AP50" i="44"/>
  <c r="AP50" i="46"/>
  <c r="AX50" i="46"/>
  <c r="AX50" i="44"/>
  <c r="BF50" i="46"/>
  <c r="BF50" i="44"/>
  <c r="BN50" i="46"/>
  <c r="BN50" i="44"/>
  <c r="AD11" i="46"/>
  <c r="D12" i="46"/>
  <c r="AZ12" i="46"/>
  <c r="N17" i="46"/>
  <c r="F11" i="44"/>
  <c r="N11" i="44"/>
  <c r="V11" i="44"/>
  <c r="AL11" i="44"/>
  <c r="AT11" i="44"/>
  <c r="BB11" i="44"/>
  <c r="BJ11" i="44"/>
  <c r="L12" i="44"/>
  <c r="T12" i="44"/>
  <c r="AB12" i="44"/>
  <c r="AJ12" i="44"/>
  <c r="AR12" i="44"/>
  <c r="BH12" i="44"/>
  <c r="BP12" i="44"/>
  <c r="D10" i="46"/>
  <c r="BB17" i="46"/>
  <c r="AB10" i="46"/>
  <c r="H7" i="44"/>
  <c r="P7" i="44"/>
  <c r="X7" i="44"/>
  <c r="AF7" i="44"/>
  <c r="AN7" i="44"/>
  <c r="AV7" i="44"/>
  <c r="BD7" i="44"/>
  <c r="BL7" i="44"/>
  <c r="F8" i="44"/>
  <c r="N8" i="44"/>
  <c r="V8" i="44"/>
  <c r="AD8" i="44"/>
  <c r="AL8" i="44"/>
  <c r="AT8" i="44"/>
  <c r="BB8" i="44"/>
  <c r="BJ8" i="44"/>
  <c r="E9" i="44"/>
  <c r="M9" i="44"/>
  <c r="U9" i="44"/>
  <c r="AC9" i="44"/>
  <c r="AK9" i="44"/>
  <c r="AS9" i="44"/>
  <c r="BA9" i="44"/>
  <c r="BI9" i="44"/>
  <c r="BQ9" i="44"/>
  <c r="E13" i="44"/>
  <c r="M13" i="44"/>
  <c r="U13" i="44"/>
  <c r="AC13" i="44"/>
  <c r="AK13" i="44"/>
  <c r="AS13" i="44"/>
  <c r="BA13" i="44"/>
  <c r="BI13" i="44"/>
  <c r="BQ13" i="44"/>
  <c r="BH10" i="46"/>
  <c r="AJ10" i="44"/>
  <c r="AZ10" i="44"/>
  <c r="D14" i="44"/>
  <c r="L14" i="44"/>
  <c r="T14" i="44"/>
  <c r="AB14" i="44"/>
  <c r="AJ14" i="44"/>
  <c r="AR14" i="44"/>
  <c r="AZ14" i="44"/>
  <c r="BH14" i="44"/>
  <c r="BP14" i="44"/>
  <c r="F17" i="44"/>
  <c r="V17" i="44"/>
  <c r="AD17" i="44"/>
  <c r="AL17" i="44"/>
  <c r="AT17" i="44"/>
  <c r="BJ17" i="44"/>
  <c r="L10" i="44"/>
  <c r="AR10" i="44"/>
  <c r="BP10" i="44"/>
  <c r="C152" i="46"/>
  <c r="C152" i="44" s="1"/>
  <c r="A152" i="44"/>
  <c r="C147" i="46"/>
  <c r="C147" i="44" s="1"/>
  <c r="A147" i="44"/>
  <c r="A167" i="44"/>
  <c r="C116" i="46"/>
  <c r="C116" i="44" s="1"/>
  <c r="A116" i="44"/>
  <c r="C15" i="46"/>
  <c r="C15" i="44" s="1"/>
  <c r="A15" i="44"/>
  <c r="C9" i="46"/>
  <c r="C9" i="44" s="1"/>
  <c r="A9" i="44"/>
  <c r="C103" i="46"/>
  <c r="C103" i="44" s="1"/>
  <c r="A103" i="44"/>
  <c r="A20" i="44"/>
  <c r="A111" i="44"/>
  <c r="C41" i="46"/>
  <c r="C41" i="44" s="1"/>
  <c r="A41" i="44"/>
  <c r="C34" i="46"/>
  <c r="C34" i="44" s="1"/>
  <c r="A34" i="44"/>
  <c r="C72" i="46"/>
  <c r="C72" i="44" s="1"/>
  <c r="A72" i="44"/>
  <c r="C78" i="46"/>
  <c r="C78" i="44" s="1"/>
  <c r="A78" i="44"/>
  <c r="C114" i="46"/>
  <c r="C114" i="44" s="1"/>
  <c r="A114" i="44"/>
  <c r="A108" i="44"/>
  <c r="C104" i="46"/>
  <c r="C104" i="44" s="1"/>
  <c r="A104" i="44"/>
  <c r="C110" i="46"/>
  <c r="C110" i="44" s="1"/>
  <c r="A110" i="44"/>
  <c r="C196" i="46"/>
  <c r="C196" i="44" s="1"/>
  <c r="A196" i="44"/>
  <c r="C45" i="46"/>
  <c r="C45" i="44" s="1"/>
  <c r="A45" i="44"/>
  <c r="H29" i="42"/>
  <c r="G29" i="42"/>
  <c r="O29" i="42"/>
  <c r="N29" i="42"/>
  <c r="U29" i="42"/>
  <c r="V29" i="42"/>
  <c r="A151" i="29"/>
  <c r="A151" i="28"/>
  <c r="A151" i="27"/>
  <c r="A150" i="29"/>
  <c r="A150" i="28"/>
  <c r="A150" i="27"/>
  <c r="A149" i="27"/>
  <c r="A149" i="29"/>
  <c r="A149" i="28"/>
  <c r="A148" i="28"/>
  <c r="A148" i="27"/>
  <c r="A148" i="29"/>
  <c r="BV5" i="28"/>
  <c r="BV4" i="28"/>
  <c r="BV6" i="28"/>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V1" i="29" s="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EF4" i="46"/>
  <c r="DX4" i="46"/>
  <c r="DP4" i="46"/>
  <c r="DH4" i="46"/>
  <c r="CZ4" i="46"/>
  <c r="CR4" i="46"/>
  <c r="CJ4" i="46"/>
  <c r="CB4" i="46"/>
  <c r="BT4" i="46"/>
  <c r="BK4" i="46"/>
  <c r="BC4" i="46"/>
  <c r="AU4" i="46"/>
  <c r="AM4" i="46"/>
  <c r="AE4" i="46"/>
  <c r="W4" i="46"/>
  <c r="O4" i="46"/>
  <c r="G4" i="46"/>
  <c r="A2" i="46"/>
  <c r="C187" i="45"/>
  <c r="C179" i="45"/>
  <c r="C171" i="45"/>
  <c r="C163" i="45"/>
  <c r="ED4" i="46"/>
  <c r="DS4" i="46"/>
  <c r="DI4" i="46"/>
  <c r="CX4" i="46"/>
  <c r="CM4" i="46"/>
  <c r="CC4" i="46"/>
  <c r="BQ4" i="46"/>
  <c r="BF4" i="46"/>
  <c r="AV4" i="46"/>
  <c r="AK4" i="46"/>
  <c r="Z4" i="46"/>
  <c r="P4" i="46"/>
  <c r="E4" i="46"/>
  <c r="CK2" i="46"/>
  <c r="C178" i="45"/>
  <c r="C162" i="45"/>
  <c r="C156" i="45"/>
  <c r="C136" i="45"/>
  <c r="C133" i="45"/>
  <c r="C130" i="45"/>
  <c r="C124" i="45"/>
  <c r="C104" i="45"/>
  <c r="C101" i="45"/>
  <c r="C98" i="45"/>
  <c r="C92" i="45"/>
  <c r="C75" i="45"/>
  <c r="C67" i="45"/>
  <c r="C59" i="45"/>
  <c r="C51" i="45"/>
  <c r="C43" i="45"/>
  <c r="C35" i="45"/>
  <c r="C27" i="45"/>
  <c r="C19" i="45"/>
  <c r="C11" i="45"/>
  <c r="S3" i="45"/>
  <c r="K3" i="45"/>
  <c r="C3" i="45"/>
  <c r="D2" i="44"/>
  <c r="J39" i="42"/>
  <c r="C38" i="42"/>
  <c r="Q36" i="42"/>
  <c r="Q27" i="42"/>
  <c r="EC4" i="46"/>
  <c r="DR4" i="46"/>
  <c r="DG4" i="46"/>
  <c r="CW4" i="46"/>
  <c r="CL4" i="46"/>
  <c r="CA4" i="46"/>
  <c r="BP4" i="46"/>
  <c r="BE4" i="46"/>
  <c r="AT4" i="46"/>
  <c r="AJ4" i="46"/>
  <c r="Y4" i="46"/>
  <c r="N4" i="46"/>
  <c r="D4" i="46"/>
  <c r="AZ2" i="46"/>
  <c r="C184" i="45"/>
  <c r="C181" i="45"/>
  <c r="C168" i="45"/>
  <c r="C165" i="45"/>
  <c r="C153" i="45"/>
  <c r="C150" i="45"/>
  <c r="C147" i="45"/>
  <c r="C121" i="45"/>
  <c r="C118" i="45"/>
  <c r="C115" i="45"/>
  <c r="C89" i="45"/>
  <c r="C86" i="45"/>
  <c r="C83" i="45"/>
  <c r="C72" i="45"/>
  <c r="C64" i="45"/>
  <c r="C56" i="45"/>
  <c r="C48" i="45"/>
  <c r="C40" i="45"/>
  <c r="C32" i="45"/>
  <c r="C24" i="45"/>
  <c r="C16" i="45"/>
  <c r="C8" i="45"/>
  <c r="R3" i="45"/>
  <c r="J3" i="45"/>
  <c r="B3" i="45"/>
  <c r="A1" i="44"/>
  <c r="J27" i="42"/>
  <c r="EA4" i="46"/>
  <c r="DQ4" i="46"/>
  <c r="DF4" i="46"/>
  <c r="CU4" i="46"/>
  <c r="CK4" i="46"/>
  <c r="BZ4" i="46"/>
  <c r="BN4" i="46"/>
  <c r="BD4" i="46"/>
  <c r="AS4" i="46"/>
  <c r="AH4" i="46"/>
  <c r="X4" i="46"/>
  <c r="M4" i="46"/>
  <c r="B4" i="46"/>
  <c r="V2" i="46"/>
  <c r="C174" i="45"/>
  <c r="C144" i="45"/>
  <c r="C141" i="45"/>
  <c r="C138" i="45"/>
  <c r="C132" i="45"/>
  <c r="C112" i="45"/>
  <c r="C109" i="45"/>
  <c r="C106" i="45"/>
  <c r="C100" i="45"/>
  <c r="C80" i="45"/>
  <c r="C77" i="45"/>
  <c r="C69" i="45"/>
  <c r="C61" i="45"/>
  <c r="C53" i="45"/>
  <c r="C45" i="45"/>
  <c r="C37" i="45"/>
  <c r="C29" i="45"/>
  <c r="C21" i="45"/>
  <c r="C13" i="45"/>
  <c r="C5" i="45"/>
  <c r="Q3" i="45"/>
  <c r="I3" i="45"/>
  <c r="A3" i="45"/>
  <c r="A65" i="43"/>
  <c r="C39" i="42"/>
  <c r="Q37" i="42"/>
  <c r="J36" i="42"/>
  <c r="C27" i="42"/>
  <c r="P4" i="42"/>
  <c r="DZ4" i="46"/>
  <c r="DO4" i="46"/>
  <c r="DE4" i="46"/>
  <c r="CT4" i="46"/>
  <c r="CI4" i="46"/>
  <c r="BY4" i="46"/>
  <c r="BM4" i="46"/>
  <c r="BB4" i="46"/>
  <c r="AR4" i="46"/>
  <c r="AG4" i="46"/>
  <c r="V4" i="46"/>
  <c r="L4" i="46"/>
  <c r="A4" i="46"/>
  <c r="D2" i="46"/>
  <c r="C180" i="45"/>
  <c r="C177" i="45"/>
  <c r="C164" i="45"/>
  <c r="C161" i="45"/>
  <c r="C158" i="45"/>
  <c r="C155" i="45"/>
  <c r="C129" i="45"/>
  <c r="C126" i="45"/>
  <c r="C123" i="45"/>
  <c r="C97" i="45"/>
  <c r="C94" i="45"/>
  <c r="C91" i="45"/>
  <c r="C74" i="45"/>
  <c r="C66" i="45"/>
  <c r="C58" i="45"/>
  <c r="C50" i="45"/>
  <c r="C42" i="45"/>
  <c r="C34" i="45"/>
  <c r="C26" i="45"/>
  <c r="C18" i="45"/>
  <c r="C10" i="45"/>
  <c r="P3" i="45"/>
  <c r="H3" i="45"/>
  <c r="O1" i="45"/>
  <c r="B4" i="44"/>
  <c r="A44" i="43"/>
  <c r="I4" i="42"/>
  <c r="DY4" i="46"/>
  <c r="DN4" i="46"/>
  <c r="DC4" i="46"/>
  <c r="CS4" i="46"/>
  <c r="CH4" i="46"/>
  <c r="BW4" i="46"/>
  <c r="BL4" i="46"/>
  <c r="BA4" i="46"/>
  <c r="AP4" i="46"/>
  <c r="AF4" i="46"/>
  <c r="U4" i="46"/>
  <c r="J4" i="46"/>
  <c r="A1" i="46"/>
  <c r="C186" i="45"/>
  <c r="C170" i="45"/>
  <c r="C152" i="45"/>
  <c r="C149" i="45"/>
  <c r="C146" i="45"/>
  <c r="C140" i="45"/>
  <c r="C120" i="45"/>
  <c r="C117" i="45"/>
  <c r="C114" i="45"/>
  <c r="C108" i="45"/>
  <c r="C88" i="45"/>
  <c r="C85" i="45"/>
  <c r="C82" i="45"/>
  <c r="C71" i="45"/>
  <c r="C63" i="45"/>
  <c r="C55" i="45"/>
  <c r="C47" i="45"/>
  <c r="C39" i="45"/>
  <c r="C31" i="45"/>
  <c r="C23" i="45"/>
  <c r="C15" i="45"/>
  <c r="C7" i="45"/>
  <c r="O3" i="45"/>
  <c r="G3" i="45"/>
  <c r="J1" i="45"/>
  <c r="A23" i="43"/>
  <c r="Q38" i="42"/>
  <c r="J37" i="42"/>
  <c r="C36" i="42"/>
  <c r="B4" i="42"/>
  <c r="DW4" i="46"/>
  <c r="DM4" i="46"/>
  <c r="DB4" i="46"/>
  <c r="CQ4" i="46"/>
  <c r="CG4" i="46"/>
  <c r="BV4" i="46"/>
  <c r="BJ4" i="46"/>
  <c r="AZ4" i="46"/>
  <c r="AO4" i="46"/>
  <c r="AD4" i="46"/>
  <c r="T4" i="46"/>
  <c r="I4" i="46"/>
  <c r="C189" i="45"/>
  <c r="C176" i="45"/>
  <c r="C173" i="45"/>
  <c r="C137" i="45"/>
  <c r="C134" i="45"/>
  <c r="C131" i="45"/>
  <c r="C105" i="45"/>
  <c r="C102" i="45"/>
  <c r="C99" i="45"/>
  <c r="C76" i="45"/>
  <c r="C68" i="45"/>
  <c r="C60" i="45"/>
  <c r="C52" i="45"/>
  <c r="C44" i="45"/>
  <c r="C36" i="45"/>
  <c r="C28" i="45"/>
  <c r="C20" i="45"/>
  <c r="C12" i="45"/>
  <c r="C4" i="45"/>
  <c r="N3" i="45"/>
  <c r="F3" i="45"/>
  <c r="E1" i="45"/>
  <c r="A2" i="43"/>
  <c r="A1" i="42"/>
  <c r="DV4" i="46"/>
  <c r="DK4" i="46"/>
  <c r="DA4" i="46"/>
  <c r="CP4" i="46"/>
  <c r="CE4" i="46"/>
  <c r="BU4" i="46"/>
  <c r="BI4" i="46"/>
  <c r="AX4" i="46"/>
  <c r="AN4" i="46"/>
  <c r="AC4" i="46"/>
  <c r="R4" i="46"/>
  <c r="H4" i="46"/>
  <c r="C182" i="45"/>
  <c r="C166" i="45"/>
  <c r="C160" i="45"/>
  <c r="C157" i="45"/>
  <c r="C154" i="45"/>
  <c r="C148" i="45"/>
  <c r="C128" i="45"/>
  <c r="C125" i="45"/>
  <c r="C122" i="45"/>
  <c r="C116" i="45"/>
  <c r="C96" i="45"/>
  <c r="C93" i="45"/>
  <c r="C90" i="45"/>
  <c r="C84" i="45"/>
  <c r="C73" i="45"/>
  <c r="C65" i="45"/>
  <c r="C57" i="45"/>
  <c r="C49" i="45"/>
  <c r="C41" i="45"/>
  <c r="C33" i="45"/>
  <c r="C25" i="45"/>
  <c r="C17" i="45"/>
  <c r="C9" i="45"/>
  <c r="M3" i="45"/>
  <c r="E3" i="45"/>
  <c r="A1" i="45"/>
  <c r="AZ2" i="44"/>
  <c r="Q39" i="42"/>
  <c r="J38" i="42"/>
  <c r="C37" i="42"/>
  <c r="B34" i="42"/>
  <c r="EE4" i="46"/>
  <c r="DU4" i="46"/>
  <c r="DJ4" i="46"/>
  <c r="CY4" i="46"/>
  <c r="CO4" i="46"/>
  <c r="CD4" i="46"/>
  <c r="BS4" i="46"/>
  <c r="BH4" i="46"/>
  <c r="AW4" i="46"/>
  <c r="AL4" i="46"/>
  <c r="AB4" i="46"/>
  <c r="Q4" i="46"/>
  <c r="F4" i="46"/>
  <c r="DO2" i="46"/>
  <c r="C188" i="45"/>
  <c r="C185" i="45"/>
  <c r="C172" i="45"/>
  <c r="C169" i="45"/>
  <c r="C145" i="45"/>
  <c r="C142" i="45"/>
  <c r="C139" i="45"/>
  <c r="C113" i="45"/>
  <c r="C110" i="45"/>
  <c r="C107" i="45"/>
  <c r="C81" i="45"/>
  <c r="C78" i="45"/>
  <c r="C70" i="45"/>
  <c r="C62" i="45"/>
  <c r="C54" i="45"/>
  <c r="C46" i="45"/>
  <c r="C38" i="45"/>
  <c r="C30" i="45"/>
  <c r="C22" i="45"/>
  <c r="C14" i="45"/>
  <c r="C6" i="45"/>
  <c r="L3" i="45"/>
  <c r="D3" i="45"/>
  <c r="V2" i="44"/>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B12" i="46" s="1"/>
  <c r="I84" i="40"/>
  <c r="I76" i="40"/>
  <c r="I58" i="40"/>
  <c r="I50" i="40"/>
  <c r="I28" i="40"/>
  <c r="I12" i="40"/>
  <c r="C19" i="41"/>
  <c r="I110" i="40"/>
  <c r="B9"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B1" i="29" l="1"/>
  <c r="BL1" i="29"/>
  <c r="AH1" i="29"/>
  <c r="AR1" i="29"/>
  <c r="N1" i="29"/>
  <c r="X1" i="29"/>
  <c r="BV1" i="28"/>
  <c r="D1" i="29"/>
  <c r="BB1" i="28"/>
  <c r="BL1" i="28"/>
  <c r="AH1" i="28"/>
  <c r="AR1" i="28"/>
  <c r="N1" i="28"/>
  <c r="X1" i="28"/>
  <c r="A5" i="40"/>
  <c r="E5" i="40" s="1"/>
  <c r="D1" i="28"/>
  <c r="BL1" i="27"/>
  <c r="BV1" i="27"/>
  <c r="AR1" i="27"/>
  <c r="BB1" i="27"/>
  <c r="X1" i="27"/>
  <c r="AH1" i="27"/>
  <c r="D1" i="27"/>
  <c r="N1" i="27"/>
  <c r="P36" i="42"/>
  <c r="A30" i="42"/>
  <c r="I36" i="42"/>
  <c r="B36" i="42"/>
  <c r="P37" i="42"/>
  <c r="I37" i="42"/>
  <c r="B37" i="42"/>
  <c r="A31" i="42"/>
  <c r="B38" i="42"/>
  <c r="A32" i="42"/>
  <c r="P38" i="42"/>
  <c r="I38" i="42"/>
  <c r="AF3" i="46"/>
  <c r="S28" i="42"/>
  <c r="CU3" i="46"/>
  <c r="BF3" i="46"/>
  <c r="J3" i="46"/>
  <c r="DU3" i="46"/>
  <c r="BY3" i="46"/>
  <c r="L28" i="42"/>
  <c r="E28" i="42"/>
  <c r="BC3" i="46"/>
  <c r="CP3" i="46"/>
  <c r="G3" i="46"/>
  <c r="BV3" i="46"/>
  <c r="AA3" i="46"/>
  <c r="R28" i="42"/>
  <c r="DR3" i="46"/>
  <c r="D28" i="42"/>
  <c r="K28" i="42"/>
  <c r="I39" i="42"/>
  <c r="A33" i="42"/>
  <c r="B39" i="42"/>
  <c r="P39" i="42"/>
  <c r="CB3" i="46"/>
  <c r="AK3" i="46"/>
  <c r="CZ3" i="46"/>
  <c r="BI3" i="46"/>
  <c r="M3" i="46"/>
  <c r="DX3" i="46"/>
  <c r="M28" i="42"/>
  <c r="T28" i="42"/>
  <c r="F28" i="42"/>
  <c r="EA3" i="46"/>
  <c r="DE3" i="46"/>
  <c r="BL3" i="46"/>
  <c r="P3" i="46"/>
  <c r="CE3" i="46"/>
  <c r="AP3" i="46"/>
  <c r="U28" i="42"/>
  <c r="N28" i="42"/>
  <c r="G28" i="42"/>
  <c r="S3" i="46"/>
  <c r="BO3" i="46"/>
  <c r="H28" i="42"/>
  <c r="ED3" i="46"/>
  <c r="CH3" i="46"/>
  <c r="AU3" i="46"/>
  <c r="O28" i="42"/>
  <c r="V28" i="42"/>
  <c r="B13" i="46"/>
  <c r="B7" i="46"/>
  <c r="B8" i="46"/>
  <c r="B6" i="46"/>
  <c r="B10" i="46"/>
  <c r="B11" i="46"/>
  <c r="B2" i="30"/>
  <c r="A189" i="45"/>
  <c r="A181" i="45"/>
  <c r="A173" i="45"/>
  <c r="A165" i="45"/>
  <c r="A157" i="45"/>
  <c r="A149" i="45"/>
  <c r="A141" i="45"/>
  <c r="A133" i="45"/>
  <c r="A125" i="45"/>
  <c r="A117" i="45"/>
  <c r="A109" i="45"/>
  <c r="A101" i="45"/>
  <c r="A93" i="45"/>
  <c r="A85" i="45"/>
  <c r="A185" i="45"/>
  <c r="A177" i="45"/>
  <c r="A169" i="45"/>
  <c r="A182" i="45"/>
  <c r="A166" i="45"/>
  <c r="A160" i="45"/>
  <c r="A154" i="45"/>
  <c r="A151" i="45"/>
  <c r="A148" i="45"/>
  <c r="A128" i="45"/>
  <c r="A122" i="45"/>
  <c r="A119" i="45"/>
  <c r="A116" i="45"/>
  <c r="A96" i="45"/>
  <c r="A90" i="45"/>
  <c r="A87" i="45"/>
  <c r="A84" i="45"/>
  <c r="A73" i="45"/>
  <c r="A65" i="45"/>
  <c r="A57" i="45"/>
  <c r="A49" i="45"/>
  <c r="A41" i="45"/>
  <c r="A33" i="45"/>
  <c r="A25" i="45"/>
  <c r="A17" i="45"/>
  <c r="A9" i="45"/>
  <c r="A188" i="45"/>
  <c r="A175" i="45"/>
  <c r="A172" i="45"/>
  <c r="A145" i="45"/>
  <c r="A142" i="45"/>
  <c r="A139" i="45"/>
  <c r="A113" i="45"/>
  <c r="A110" i="45"/>
  <c r="A107" i="45"/>
  <c r="A81" i="45"/>
  <c r="A78" i="45"/>
  <c r="A70" i="45"/>
  <c r="A62" i="45"/>
  <c r="A54" i="45"/>
  <c r="A46" i="45"/>
  <c r="A38" i="45"/>
  <c r="A30" i="45"/>
  <c r="A22" i="45"/>
  <c r="A14" i="45"/>
  <c r="A6" i="45"/>
  <c r="A178" i="45"/>
  <c r="A162" i="45"/>
  <c r="A159" i="45"/>
  <c r="A156" i="45"/>
  <c r="A136" i="45"/>
  <c r="A130" i="45"/>
  <c r="A127" i="45"/>
  <c r="A124" i="45"/>
  <c r="A104" i="45"/>
  <c r="A98" i="45"/>
  <c r="A95" i="45"/>
  <c r="A92" i="45"/>
  <c r="A75" i="45"/>
  <c r="A67" i="45"/>
  <c r="A59" i="45"/>
  <c r="A51" i="45"/>
  <c r="A43" i="45"/>
  <c r="A35" i="45"/>
  <c r="A27" i="45"/>
  <c r="A19" i="45"/>
  <c r="A11" i="45"/>
  <c r="A187" i="45"/>
  <c r="A184" i="45"/>
  <c r="A171" i="45"/>
  <c r="A168" i="45"/>
  <c r="A153" i="45"/>
  <c r="A150" i="45"/>
  <c r="A147" i="45"/>
  <c r="A121" i="45"/>
  <c r="A118" i="45"/>
  <c r="A115" i="45"/>
  <c r="A89" i="45"/>
  <c r="A86" i="45"/>
  <c r="A83" i="45"/>
  <c r="A72" i="45"/>
  <c r="A64" i="45"/>
  <c r="A56" i="45"/>
  <c r="A48" i="45"/>
  <c r="A40" i="45"/>
  <c r="A32" i="45"/>
  <c r="A24" i="45"/>
  <c r="A16" i="45"/>
  <c r="A8" i="45"/>
  <c r="B27" i="42"/>
  <c r="A174" i="45"/>
  <c r="A144" i="45"/>
  <c r="A138" i="45"/>
  <c r="A135" i="45"/>
  <c r="A132" i="45"/>
  <c r="A112" i="45"/>
  <c r="A106" i="45"/>
  <c r="A103" i="45"/>
  <c r="A100" i="45"/>
  <c r="A80" i="45"/>
  <c r="A77" i="45"/>
  <c r="A69" i="45"/>
  <c r="A61" i="45"/>
  <c r="A53" i="45"/>
  <c r="A45" i="45"/>
  <c r="A37" i="45"/>
  <c r="A29" i="45"/>
  <c r="A21" i="45"/>
  <c r="A13" i="45"/>
  <c r="A5" i="45"/>
  <c r="A183" i="45"/>
  <c r="A180" i="45"/>
  <c r="A167" i="45"/>
  <c r="A164" i="45"/>
  <c r="A161" i="45"/>
  <c r="A158" i="45"/>
  <c r="A155" i="45"/>
  <c r="A129" i="45"/>
  <c r="A126" i="45"/>
  <c r="A123" i="45"/>
  <c r="A97" i="45"/>
  <c r="A94" i="45"/>
  <c r="A91" i="45"/>
  <c r="A74" i="45"/>
  <c r="A66" i="45"/>
  <c r="A58" i="45"/>
  <c r="A50" i="45"/>
  <c r="A42" i="45"/>
  <c r="A34" i="45"/>
  <c r="A26" i="45"/>
  <c r="A18" i="45"/>
  <c r="A10" i="45"/>
  <c r="A186" i="45"/>
  <c r="A170" i="45"/>
  <c r="A152" i="45"/>
  <c r="A146" i="45"/>
  <c r="A143" i="45"/>
  <c r="A140" i="45"/>
  <c r="A120" i="45"/>
  <c r="A114" i="45"/>
  <c r="A111" i="45"/>
  <c r="A108" i="45"/>
  <c r="A88" i="45"/>
  <c r="A82" i="45"/>
  <c r="A79" i="45"/>
  <c r="A71" i="45"/>
  <c r="A63" i="45"/>
  <c r="A55" i="45"/>
  <c r="A47" i="45"/>
  <c r="A39" i="45"/>
  <c r="A31" i="45"/>
  <c r="A23" i="45"/>
  <c r="A15" i="45"/>
  <c r="A7" i="45"/>
  <c r="A179" i="45"/>
  <c r="A176" i="45"/>
  <c r="A163" i="45"/>
  <c r="A137" i="45"/>
  <c r="A134" i="45"/>
  <c r="A131" i="45"/>
  <c r="A105" i="45"/>
  <c r="A102" i="45"/>
  <c r="A99" i="45"/>
  <c r="A76" i="45"/>
  <c r="A68" i="45"/>
  <c r="A60" i="45"/>
  <c r="A52" i="45"/>
  <c r="A44" i="45"/>
  <c r="A36" i="45"/>
  <c r="A28" i="45"/>
  <c r="A20" i="45"/>
  <c r="A12" i="45"/>
  <c r="A4" i="45"/>
  <c r="B5" i="40"/>
  <c r="G3" i="30" l="1"/>
  <c r="F3" i="30"/>
  <c r="E3" i="30"/>
  <c r="D3" i="30"/>
  <c r="C3" i="30"/>
  <c r="F5" i="40"/>
  <c r="C5" i="40"/>
  <c r="D5" i="40"/>
  <c r="J25" i="42"/>
  <c r="J26" i="42"/>
  <c r="C26" i="42"/>
  <c r="C25" i="42"/>
  <c r="Q25" i="42"/>
  <c r="Q26" i="42"/>
  <c r="C15" i="47"/>
  <c r="C2" i="47"/>
  <c r="D1" i="45"/>
  <c r="D2" i="45"/>
  <c r="C1" i="45"/>
  <c r="O27" i="42"/>
  <c r="G27" i="42"/>
  <c r="U2" i="42"/>
  <c r="M2" i="42"/>
  <c r="E2" i="42"/>
  <c r="S1" i="42"/>
  <c r="K1" i="42"/>
  <c r="C1" i="42"/>
  <c r="L27" i="42"/>
  <c r="B2" i="42"/>
  <c r="G2" i="42"/>
  <c r="C2" i="45"/>
  <c r="B1" i="45"/>
  <c r="V27" i="42"/>
  <c r="N27" i="42"/>
  <c r="F27" i="42"/>
  <c r="T2" i="42"/>
  <c r="L2" i="42"/>
  <c r="D2" i="42"/>
  <c r="R1" i="42"/>
  <c r="J1" i="42"/>
  <c r="B1" i="42"/>
  <c r="M27" i="42"/>
  <c r="E27" i="42"/>
  <c r="S2" i="42"/>
  <c r="K2" i="42"/>
  <c r="Q1" i="42"/>
  <c r="T27" i="42"/>
  <c r="R2" i="42"/>
  <c r="L1" i="42"/>
  <c r="B2" i="45"/>
  <c r="U27" i="42"/>
  <c r="C2" i="42"/>
  <c r="I1" i="42"/>
  <c r="D27" i="42"/>
  <c r="J2" i="42"/>
  <c r="H1" i="42"/>
  <c r="H27" i="42"/>
  <c r="V2" i="42"/>
  <c r="F2" i="42"/>
  <c r="D1" i="42"/>
  <c r="A2" i="45"/>
  <c r="P1" i="42"/>
  <c r="S27" i="42"/>
  <c r="K27" i="42"/>
  <c r="Q2" i="42"/>
  <c r="I2" i="42"/>
  <c r="A2" i="42"/>
  <c r="O1" i="42"/>
  <c r="G1" i="42"/>
  <c r="O2" i="42"/>
  <c r="E1" i="42"/>
  <c r="R27" i="42"/>
  <c r="P2" i="42"/>
  <c r="H2" i="42"/>
  <c r="V1" i="42"/>
  <c r="N1" i="42"/>
  <c r="F1" i="42"/>
  <c r="U1" i="42"/>
  <c r="N2" i="42"/>
  <c r="T1" i="42"/>
  <c r="M1" i="42"/>
  <c r="B27" i="44" l="1"/>
  <c r="B21" i="44"/>
  <c r="B23" i="44"/>
  <c r="B26" i="44"/>
  <c r="B19" i="44"/>
  <c r="B6" i="44"/>
  <c r="B8" i="44"/>
  <c r="B17" i="44"/>
  <c r="B9" i="44"/>
  <c r="B11" i="44"/>
  <c r="B20" i="44"/>
  <c r="B12" i="44"/>
  <c r="B13" i="44"/>
  <c r="B10" i="44"/>
  <c r="B7" i="44"/>
  <c r="B25" i="44"/>
  <c r="B22" i="44"/>
  <c r="B28" i="44"/>
  <c r="B16" i="44"/>
  <c r="B18"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<sst xmlns="http://schemas.openxmlformats.org/spreadsheetml/2006/main" count="3836" uniqueCount="2286">
  <si>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</si>
  <si>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</si>
  <si>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</si>
  <si>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</si>
  <si>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</si>
  <si>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</si>
  <si>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</si>
  <si>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</si>
  <si>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</si>
  <si>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</si>
  <si>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</si>
  <si>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</si>
  <si>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</si>
  <si>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</si>
  <si>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</si>
  <si>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</si>
  <si>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</si>
  <si>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</si>
  <si>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</si>
  <si>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</si>
  <si>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</si>
  <si>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</si>
  <si>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</si>
  <si>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</si>
  <si>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</si>
  <si>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</si>
  <si>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</si>
  <si>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</si>
  <si>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</si>
  <si>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</si>
  <si>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</si>
  <si>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</si>
  <si>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</si>
  <si>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</si>
  <si>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</si>
  <si>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</si>
  <si>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</si>
  <si>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</si>
  <si>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</si>
  <si>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</si>
  <si>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</si>
  <si>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</si>
  <si>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</si>
  <si>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</si>
  <si>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</si>
  <si>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</si>
  <si>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</si>
  <si>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</si>
  <si>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</si>
  <si>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</si>
  <si>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</si>
  <si>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</si>
  <si>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</si>
  <si>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</si>
  <si>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</si>
  <si>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</si>
  <si>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</si>
  <si>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</si>
  <si>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</si>
  <si>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</si>
  <si>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</si>
  <si>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</si>
  <si>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</si>
  <si>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</si>
  <si>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</si>
  <si>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</si>
  <si>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</si>
  <si>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</si>
  <si>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</si>
  <si>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</si>
  <si>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</si>
  <si>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</si>
  <si>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</si>
  <si>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</si>
  <si>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</si>
  <si>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</si>
  <si>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</si>
  <si>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</si>
  <si>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</si>
  <si>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</si>
  <si>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</si>
  <si>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</si>
  <si>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</si>
  <si>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</si>
  <si>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</si>
  <si>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</si>
  <si>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</si>
  <si>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</si>
  <si>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</si>
  <si>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</si>
  <si>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</si>
  <si>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</si>
  <si>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</si>
  <si>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</si>
  <si>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</si>
  <si>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</si>
  <si>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</si>
  <si>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</si>
  <si>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</si>
  <si>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</si>
  <si>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</si>
  <si>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</si>
  <si>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</si>
  <si>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</si>
  <si>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</si>
  <si>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</si>
  <si>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</si>
  <si>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</si>
  <si>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</si>
  <si>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</si>
  <si>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</si>
  <si>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</si>
  <si>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</si>
  <si>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</si>
  <si>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</si>
  <si>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</si>
  <si>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</si>
  <si>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</si>
  <si>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</si>
  <si>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</si>
  <si>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</si>
  <si>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</si>
  <si>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</si>
  <si>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</si>
  <si>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</si>
  <si>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</si>
  <si>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</si>
  <si>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</si>
  <si>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</si>
  <si>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</si>
  <si>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</si>
  <si>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</si>
  <si>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</si>
  <si>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</si>
  <si>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</si>
  <si>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</si>
  <si>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</si>
  <si>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</si>
  <si>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</si>
  <si>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</si>
  <si>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</si>
  <si>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</si>
  <si>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</si>
  <si>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</si>
  <si>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Liberia</t>
  </si>
  <si>
    <t>National Assessment of WASH Facilities in Schools in Liberia</t>
  </si>
  <si>
    <t>Survey</t>
  </si>
  <si>
    <t>Pipe-borne</t>
  </si>
  <si>
    <t>Handpump</t>
  </si>
  <si>
    <t>Water truck</t>
  </si>
  <si>
    <t>Creek</t>
  </si>
  <si>
    <t>Protected spring</t>
  </si>
  <si>
    <t>Purchased</t>
  </si>
  <si>
    <t>Other</t>
  </si>
  <si>
    <t>Surface water</t>
  </si>
  <si>
    <t>Unprotected well</t>
  </si>
  <si>
    <t>Protected well</t>
  </si>
  <si>
    <t>Pit latrine with slab</t>
  </si>
  <si>
    <t>Soap observed</t>
  </si>
  <si>
    <t>Observed functional facility</t>
  </si>
  <si>
    <t>Functioning</t>
  </si>
  <si>
    <t>Functional girls &amp; boys latrines</t>
  </si>
  <si>
    <t>Estimated from single-sex functional &amp; improved</t>
  </si>
  <si>
    <t>The national survey includes public and private primary and secondary schools.</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</si>
  <si>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</si>
  <si>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</si>
  <si>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</si>
  <si>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</si>
  <si>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</si>
  <si>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</si>
  <si>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</si>
  <si>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</si>
  <si>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</si>
  <si>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</si>
  <si>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</si>
  <si>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</si>
  <si>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</si>
  <si>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</si>
  <si>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</si>
  <si>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</si>
  <si>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</si>
  <si>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</si>
  <si>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</si>
  <si>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</si>
  <si>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</si>
  <si>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</si>
  <si>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</si>
  <si>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</si>
  <si>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</si>
  <si>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</si>
  <si>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</si>
  <si>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</si>
  <si>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</si>
  <si>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</si>
  <si>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National statistical booklet 2012 (MoE)</t>
  </si>
  <si>
    <t>EMIS</t>
  </si>
  <si>
    <t>Minimum of girls only or boys only latrine</t>
  </si>
  <si>
    <t>No hygiene data.</t>
  </si>
  <si>
    <t>National statistical booklet 2013 (MoE)</t>
  </si>
  <si>
    <t xml:space="preserve">Public schools only. The national estimate is based on a weighted average of primary and secondary schools.  Less than 1% of schools reported that they had 'unknown' water access which was categorized as no access in the estimates above. </t>
  </si>
  <si>
    <t>National statistical booklet 2014 (MoE)</t>
  </si>
  <si>
    <t>Includes public, private, religious and community schools. Secondary includes junior and senior high. National includes pre-primary, primary, secondary, and others, but WASH data are only available for primary and secondary.</t>
  </si>
  <si>
    <t>Pipe</t>
  </si>
  <si>
    <t>Pump</t>
  </si>
  <si>
    <t>Creek/River</t>
  </si>
  <si>
    <t>Unknown</t>
  </si>
  <si>
    <t>Facility in need of repair</t>
  </si>
  <si>
    <t>100 - facility in need of repair</t>
  </si>
  <si>
    <t>Latrine in need of repair</t>
  </si>
  <si>
    <t>Functioning latrine</t>
  </si>
  <si>
    <t>Includes public, private, religious and community schools. Secondary includes junior and senior high. National includes pre-primary, primary, secondary, and others, but WASH data are only available for primary and secondary. Basic calculated by multiplying the proportion of schools with functioning latrines by the ratio of schools with single-sex latrines to those with any latrines at all.</t>
  </si>
  <si>
    <t>Minimum of boys only or girls only latrine</t>
  </si>
  <si>
    <t>Improved and functioning latrine</t>
  </si>
  <si>
    <t>Estimated from improved, single-sex &amp; functional</t>
  </si>
  <si>
    <t>Estimated from improved and not in need of repair</t>
  </si>
  <si>
    <t>UNESCO UIS (http://data.uis.unesco.org/)</t>
  </si>
  <si>
    <t>basic drinking water</t>
  </si>
  <si>
    <t>No</t>
  </si>
  <si>
    <t>Single-sex basic sanitation</t>
  </si>
  <si>
    <t>Basic handwashing facilities</t>
  </si>
  <si>
    <t>No sanitation data</t>
  </si>
  <si>
    <t>Values in grey text are imputed based on linear regression</t>
  </si>
  <si>
    <t xml:space="preserve">Public schools only. The national estimate is based on a weighted average of primary and secondary schools. Access to well and/or pipe is considered improved. Additional informatino on source types was not reported. </t>
  </si>
  <si>
    <t>Well and/or pipe</t>
  </si>
  <si>
    <t xml:space="preserve">Public schools only. National includes primary and secondary. The sum of primary and secondary schools is greater than the total number as some schools offer both primary and secondary levels. The national estimate is based on a weighted average of primary and secondary schools. Less than 1% of schools reported that they had 'unknown' water access which was categorized as no access in the estimates above. The estimates above seem to refer to any water source based on the report text. </t>
  </si>
  <si>
    <t>Unprotected spring</t>
  </si>
  <si>
    <t>Functional water source</t>
  </si>
  <si>
    <t>Estimated from improved &amp; functional</t>
  </si>
  <si>
    <t>Bucket</t>
  </si>
  <si>
    <t>Flush to latrine</t>
  </si>
  <si>
    <t>Flush to septic</t>
  </si>
  <si>
    <t>Flush to sewer</t>
  </si>
  <si>
    <t>Hanging</t>
  </si>
  <si>
    <t>Pit latrine without slab</t>
  </si>
  <si>
    <t>VIP</t>
  </si>
  <si>
    <t xml:space="preserve">The national survey includes public and private primary and secondary schools. The 'other' category is classified as unimproved given the wide range of improved response options. The proportion of schools with each facility type uses the total number of schools as the denominator. These values differ from tables in the report which provide the proportion of schools with each facility type using schools with a water source as the denominator. 53.6% of schools have a functional water source; 45.1% have sufficient water throughout the year. Functionality is used as a proxy for availability on the day of the survey. </t>
  </si>
  <si>
    <t>The national survey includes public and private primary and secondary schools. The 'other' category is classified as unimproved given the wide range of improved response options.</t>
  </si>
  <si>
    <t>Soap and water observed</t>
  </si>
  <si>
    <t>Includes public, private, religious and community schools. Secondary includes junior and senior high. National includes pre-primary, primary, secondary, and others, but WASH data are only available for primary and secondary. The estimates are not used based on comparison with SUR16 which included observation of facilities.</t>
  </si>
  <si>
    <t xml:space="preserve">The secondary school estimate is based on coverage in lower and upper secondary schools and the school age population for each level. A national estimate is based on the primary school and secondary school data and the number of schools reported in the 2016 national assessment survey. Estimates are not used since data are available from a primary data source.  Estimates updated from 67.1% in primary schools and 76.7% in secondary schools based on the UIS Feb 2020 update. </t>
  </si>
  <si>
    <t>The secondary school estimate is based on coverage in lower and upper secondary schools and the school age population for each level. A national estimate is based on the primary school and secondary school data and the number of schools reported in the 2016 national assessment survey. Estimates updated from 41.5% in primary schools and 62.6% in secondary schools based on the UIS Feb 2020 update.  Estimates are not used since data are available from a primary data source.</t>
  </si>
  <si>
    <t>LBR_2012_EMIS</t>
  </si>
  <si>
    <t>LBR_2013_EMIS</t>
  </si>
  <si>
    <t>LBR_2014_EMIS</t>
  </si>
  <si>
    <t>LBR_2016_SUR</t>
  </si>
  <si>
    <t>LBR_2016_UIS</t>
  </si>
  <si>
    <t>LBR_2017_UIS</t>
  </si>
  <si>
    <t>2012</t>
  </si>
  <si>
    <t>2013</t>
  </si>
  <si>
    <t>2014</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</si>
  <si>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</si>
  <si>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</si>
  <si>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</si>
  <si>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</si>
  <si>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</si>
  <si>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</si>
  <si>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</si>
  <si>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</si>
  <si>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</si>
  <si>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</si>
  <si>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</si>
  <si>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</si>
  <si>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</si>
  <si>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</si>
  <si>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</si>
  <si>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</si>
  <si>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</si>
  <si>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</si>
  <si>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LBR_2020_CEN</t>
  </si>
  <si>
    <t>Census</t>
  </si>
  <si>
    <t>Education Statistics Report 2019-20</t>
  </si>
  <si>
    <t>Includes public, private, religious and community schools. Secondary includes junior and senior high. National includes pre-primary, primary, secondary, and others.</t>
  </si>
  <si>
    <t/>
  </si>
  <si>
    <t>Soap Available at Hand Washing Facilities?</t>
  </si>
  <si>
    <t xml:space="preserve">The secondary school estimate is based on coverage in lower and upper secondary schools and the school age population for each level. A national estimate is based on the primary school and secondary school data and the number of schools reported in the 2016 national assessment survey. Estimates used since no data available from a primary data source in 2017. Estimates updated from 69.7% in primary schools and 84.8% in secondary schools based on the UIS Feb 2020 update. </t>
  </si>
  <si>
    <t xml:space="preserve">The secondary school estimate is based on coverage in lower and upper secondary schools and the school age population for each level. A national estimate is based on the primary school and secondary school data and the number of schools reported in the 2016 national assessment survey. Estimates are not used as primary data source available for 2016. </t>
  </si>
  <si>
    <t xml:space="preserve">The secondary school estimate is based on coverage in lower and upper secondary schools and the school age population for each level. A national estimate is based on the primary school and secondary school data and the number of schools reported in the 2016 national assessment survey. Estimates used as no primary data sources available for 2017. </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</si>
  <si>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</si>
  <si>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</si>
  <si>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</si>
  <si>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</si>
  <si>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</si>
  <si>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</si>
  <si>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</si>
  <si>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</si>
  <si>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</si>
  <si>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</si>
  <si>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</si>
  <si>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</si>
  <si>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LBR_2022_EMIS</t>
  </si>
  <si>
    <t>2021-22 Liberia Education Statistics report</t>
  </si>
  <si>
    <t>Piped</t>
  </si>
  <si>
    <t>Well</t>
  </si>
  <si>
    <t>Rain</t>
  </si>
  <si>
    <t>Pit latrine</t>
  </si>
  <si>
    <t>Chinese slab</t>
  </si>
  <si>
    <t>Flush toilet</t>
  </si>
  <si>
    <t>No data</t>
  </si>
  <si>
    <t>Public schools only. The national estimate is based on a weighted average of primary and secondary schools. Set to not be used comparing with other sources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</si>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</sst>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FFFF00"/>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60">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2"/>
    <xf numFmtId="0" fontId="15" fillId="0" borderId="72"/>
    <xf numFmtId="0" fontId="15" fillId="0" borderId="72"/>
    <xf numFmtId="0" fontId="19" fillId="0" borderId="72"/>
    <xf numFmtId="0" fontId="45" fillId="0" borderId="72" applyNumberFormat="0" applyFill="0" applyBorder="0" applyAlignment="0" applyProtection="0"/>
    <xf numFmtId="0" fontId="22" fillId="0" borderId="72" applyNumberFormat="0" applyFill="0" applyBorder="0" applyAlignment="0" applyProtection="0"/>
    <xf numFmtId="0" fontId="53" fillId="6" borderId="72">
      <alignment horizontal="center" vertical="center"/>
    </xf>
    <xf numFmtId="0" fontId="81" fillId="0" borderId="0" applyNumberFormat="0" applyFill="0" applyBorder="0" applyAlignment="0" applyProtection="0"/>
    <xf numFmtId="0" fontId="19" fillId="0" borderId="91"/>
    <xf numFmtId="0" fontId="15" fillId="0" borderId="91"/>
    <xf numFmtId="0" fontId="19" fillId="0" borderId="91"/>
    <xf numFmtId="0" fontId="15" fillId="0" borderId="250"/>
    <xf numFmtId="0" fontId="15" fillId="0" borderId="250"/>
    <xf numFmtId="0" fontId="15" fillId="0" borderId="250"/>
    <xf numFmtId="0" fontId="19" fillId="0" borderId="250"/>
    <xf numFmtId="0" fontId="15" fillId="0" borderId="250"/>
    <xf numFmtId="0" fontId="15" fillId="0" borderId="250"/>
    <xf numFmtId="0" fontId="45" fillId="0" borderId="250" applyNumberFormat="0" applyFill="0" applyBorder="0" applyAlignment="0" applyProtection="0"/>
    <xf numFmtId="0" fontId="22" fillId="0" borderId="250" applyNumberFormat="0" applyFill="0" applyBorder="0" applyAlignment="0" applyProtection="0"/>
    <xf numFmtId="0" fontId="53" fillId="6" borderId="250">
      <alignment horizontal="center" vertical="center"/>
    </xf>
    <xf numFmtId="0" fontId="19" fillId="0" borderId="250"/>
    <xf numFmtId="0" fontId="19" fillId="0" borderId="250"/>
    <xf numFmtId="0" fontId="15" fillId="0" borderId="250"/>
    <xf numFmtId="0" fontId="81" fillId="0" borderId="250" applyNumberFormat="0" applyFill="0" applyBorder="0" applyAlignment="0" applyProtection="0"/>
  </cellStyleXfs>
  <cellXfs count="66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 fillId="0" borderId="24"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164" fontId="3" fillId="0" borderId="10" xfId="0" applyNumberFormat="1" applyFont="1" applyBorder="1" applyAlignment="1">
      <alignment horizontal="center" vertical="center"/>
    </xf>
    <xf numFmtId="164" fontId="3" fillId="0" borderId="8" xfId="0" applyNumberFormat="1" applyFont="1" applyBorder="1" applyAlignment="1">
      <alignment horizontal="center" vertical="center"/>
    </xf>
    <xf numFmtId="164" fontId="3" fillId="0" borderId="24" xfId="0" applyNumberFormat="1" applyFont="1" applyBorder="1" applyAlignment="1">
      <alignment horizontal="center" vertical="center"/>
    </xf>
    <xf numFmtId="164" fontId="3" fillId="0" borderId="21" xfId="0" applyNumberFormat="1" applyFont="1" applyBorder="1" applyAlignment="1">
      <alignment horizontal="center" vertical="center"/>
    </xf>
    <xf numFmtId="164" fontId="3" fillId="0" borderId="25" xfId="0" applyNumberFormat="1" applyFont="1" applyBorder="1" applyAlignment="1">
      <alignment horizontal="center" vertical="center"/>
    </xf>
    <xf numFmtId="164" fontId="3" fillId="0" borderId="32" xfId="0" applyNumberFormat="1" applyFont="1" applyBorder="1" applyAlignment="1">
      <alignment horizontal="center" vertical="center"/>
    </xf>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3" fillId="0" borderId="63" xfId="0" applyNumberFormat="1" applyFont="1" applyBorder="1" applyAlignment="1">
      <alignment horizontal="center" vertical="center"/>
    </xf>
    <xf numFmtId="1" fontId="3" fillId="0" borderId="64" xfId="0" applyNumberFormat="1" applyFont="1" applyBorder="1" applyAlignment="1">
      <alignment horizontal="center" vertical="center"/>
    </xf>
    <xf numFmtId="1" fontId="3" fillId="0" borderId="62" xfId="0" applyNumberFormat="1" applyFont="1" applyBorder="1" applyAlignment="1">
      <alignment horizontal="center" vertical="center"/>
    </xf>
    <xf numFmtId="0" fontId="4" fillId="2" borderId="62" xfId="0" applyFont="1" applyFill="1" applyBorder="1" applyAlignment="1">
      <alignment vertical="center"/>
    </xf>
    <xf numFmtId="0" fontId="4" fillId="0" borderId="62" xfId="0" applyFont="1" applyBorder="1" applyAlignment="1">
      <alignment vertical="center"/>
    </xf>
    <xf numFmtId="164" fontId="3" fillId="0" borderId="62" xfId="0" applyNumberFormat="1" applyFont="1" applyBorder="1" applyAlignment="1">
      <alignment horizontal="center" vertical="center"/>
    </xf>
    <xf numFmtId="0" fontId="4" fillId="2" borderId="62" xfId="0" applyFont="1" applyFill="1" applyBorder="1" applyAlignment="1">
      <alignment horizontal="left" vertical="center"/>
    </xf>
    <xf numFmtId="164" fontId="1" fillId="0" borderId="62" xfId="0" applyNumberFormat="1" applyFont="1" applyBorder="1" applyAlignment="1">
      <alignment horizontal="center" vertical="center"/>
    </xf>
    <xf numFmtId="164" fontId="3" fillId="2" borderId="62" xfId="0" applyNumberFormat="1" applyFont="1" applyFill="1" applyBorder="1" applyAlignment="1">
      <alignment horizontal="center" vertical="center"/>
    </xf>
    <xf numFmtId="0" fontId="3" fillId="2" borderId="62" xfId="0" applyFont="1" applyFill="1" applyBorder="1" applyAlignment="1">
      <alignment horizontal="center"/>
    </xf>
    <xf numFmtId="0" fontId="3" fillId="0" borderId="62" xfId="0" applyFont="1" applyBorder="1" applyAlignment="1">
      <alignment horizontal="center" vertical="center" wrapText="1"/>
    </xf>
    <xf numFmtId="1" fontId="3" fillId="0" borderId="23" xfId="0" applyNumberFormat="1" applyFont="1" applyBorder="1" applyAlignment="1">
      <alignment horizontal="center" vertical="center"/>
    </xf>
    <xf numFmtId="1" fontId="3" fillId="2" borderId="62" xfId="0" applyNumberFormat="1" applyFont="1" applyFill="1" applyBorder="1" applyAlignment="1">
      <alignment horizontal="center" vertical="center"/>
    </xf>
    <xf numFmtId="0" fontId="1" fillId="0" borderId="62" xfId="0" applyFont="1" applyBorder="1" applyAlignment="1">
      <alignment horizontal="center"/>
    </xf>
    <xf numFmtId="1" fontId="3" fillId="0" borderId="11" xfId="0" applyNumberFormat="1" applyFont="1" applyBorder="1" applyAlignment="1">
      <alignment horizontal="center" vertical="center"/>
    </xf>
    <xf numFmtId="0" fontId="4" fillId="0" borderId="62" xfId="0" applyFont="1" applyBorder="1" applyAlignment="1">
      <alignment horizontal="left" vertical="center"/>
    </xf>
    <xf numFmtId="0" fontId="3" fillId="2" borderId="62" xfId="0" applyFont="1" applyFill="1" applyBorder="1" applyAlignment="1">
      <alignment horizontal="center" vertical="center"/>
    </xf>
    <xf numFmtId="1" fontId="1" fillId="0" borderId="62" xfId="0" applyNumberFormat="1" applyFont="1" applyBorder="1" applyAlignment="1">
      <alignment horizontal="center"/>
    </xf>
    <xf numFmtId="164" fontId="1" fillId="0" borderId="23" xfId="0" applyNumberFormat="1" applyFont="1" applyBorder="1" applyAlignment="1">
      <alignment horizontal="center" vertical="center"/>
    </xf>
    <xf numFmtId="1" fontId="61" fillId="16" borderId="65" xfId="0" applyNumberFormat="1" applyFont="1" applyFill="1" applyBorder="1" applyAlignment="1">
      <alignment horizontal="center" vertical="center"/>
    </xf>
    <xf numFmtId="1" fontId="62" fillId="17" borderId="66" xfId="0" applyNumberFormat="1" applyFont="1" applyFill="1" applyBorder="1" applyAlignment="1">
      <alignment horizontal="center" vertical="center"/>
    </xf>
    <xf numFmtId="164" fontId="68" fillId="23" borderId="67" xfId="0" applyNumberFormat="1" applyFont="1" applyFill="1" applyBorder="1" applyAlignment="1">
      <alignment horizontal="center" vertical="center"/>
    </xf>
    <xf numFmtId="0" fontId="69" fillId="24" borderId="68" xfId="0" applyFont="1" applyFill="1" applyBorder="1" applyAlignment="1">
      <alignment horizontal="center" vertical="center"/>
    </xf>
    <xf numFmtId="0" fontId="70" fillId="25" borderId="69" xfId="0" applyFont="1" applyFill="1" applyBorder="1" applyAlignment="1">
      <alignment horizontal="center" vertical="center"/>
    </xf>
    <xf numFmtId="0" fontId="71" fillId="26" borderId="70" xfId="0" applyFont="1" applyFill="1" applyBorder="1" applyAlignment="1">
      <alignment horizontal="center" vertical="center"/>
    </xf>
    <xf numFmtId="0" fontId="72" fillId="27" borderId="71" xfId="0" applyFont="1" applyFill="1" applyBorder="1" applyAlignment="1">
      <alignment horizontal="center" vertical="center"/>
    </xf>
    <xf numFmtId="0" fontId="8" fillId="28" borderId="5" xfId="0" applyFont="1" applyFill="1" applyBorder="1" applyAlignment="1">
      <alignment vertical="center"/>
    </xf>
    <xf numFmtId="0" fontId="10" fillId="28" borderId="20"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2" borderId="22" xfId="0" applyFont="1" applyFill="1" applyBorder="1" applyAlignment="1">
      <alignment horizontal="left" vertical="center"/>
    </xf>
    <xf numFmtId="0" fontId="10" fillId="12" borderId="31" xfId="0" applyFont="1" applyFill="1" applyBorder="1" applyAlignment="1">
      <alignment horizontal="center" vertical="center" wrapText="1"/>
    </xf>
    <xf numFmtId="0" fontId="8" fillId="12" borderId="2" xfId="0" applyFont="1" applyFill="1" applyBorder="1" applyAlignment="1">
      <alignment vertical="center"/>
    </xf>
    <xf numFmtId="0" fontId="8" fillId="12" borderId="23" xfId="0" applyFont="1" applyFill="1" applyBorder="1" applyAlignment="1">
      <alignment vertical="center"/>
    </xf>
    <xf numFmtId="0" fontId="8" fillId="12" borderId="62" xfId="0" applyFont="1" applyFill="1" applyBorder="1" applyAlignment="1">
      <alignment vertical="center"/>
    </xf>
    <xf numFmtId="0" fontId="8" fillId="0" borderId="0" xfId="0" applyFont="1" applyAlignment="1">
      <alignment horizontal="left"/>
    </xf>
    <xf numFmtId="0" fontId="8" fillId="0" borderId="0" xfId="0" applyFont="1"/>
    <xf numFmtId="0" fontId="8" fillId="29" borderId="5" xfId="0" applyFont="1" applyFill="1" applyBorder="1" applyAlignment="1">
      <alignment vertical="center"/>
    </xf>
    <xf numFmtId="0" fontId="10" fillId="29" borderId="22" xfId="0" applyFont="1" applyFill="1" applyBorder="1" applyAlignment="1">
      <alignment horizontal="left" vertical="center"/>
    </xf>
    <xf numFmtId="0" fontId="10" fillId="29" borderId="10" xfId="0" applyFont="1" applyFill="1" applyBorder="1" applyAlignment="1">
      <alignment vertical="center"/>
    </xf>
    <xf numFmtId="0" fontId="8" fillId="29" borderId="6" xfId="0" applyFont="1" applyFill="1" applyBorder="1" applyAlignment="1">
      <alignment horizontal="center" vertical="center"/>
    </xf>
    <xf numFmtId="0" fontId="8" fillId="29" borderId="10" xfId="0" applyFont="1" applyFill="1" applyBorder="1" applyAlignment="1">
      <alignment horizontal="center" vertical="center"/>
    </xf>
    <xf numFmtId="0" fontId="8" fillId="29" borderId="21" xfId="0" applyFont="1" applyFill="1" applyBorder="1" applyAlignment="1">
      <alignment horizontal="center" vertical="center"/>
    </xf>
    <xf numFmtId="0" fontId="8" fillId="3" borderId="3" xfId="0" applyFont="1" applyFill="1" applyBorder="1" applyAlignment="1">
      <alignment vertical="center"/>
    </xf>
    <xf numFmtId="0" fontId="10" fillId="29" borderId="31" xfId="0" applyFont="1" applyFill="1" applyBorder="1" applyAlignment="1">
      <alignment horizontal="center" vertical="center" wrapText="1"/>
    </xf>
    <xf numFmtId="0" fontId="8" fillId="29" borderId="62" xfId="0" applyFont="1" applyFill="1" applyBorder="1" applyAlignment="1">
      <alignment vertical="center"/>
    </xf>
    <xf numFmtId="0" fontId="8" fillId="29" borderId="8" xfId="0" applyFont="1" applyFill="1" applyBorder="1" applyAlignment="1">
      <alignment vertical="center"/>
    </xf>
    <xf numFmtId="0" fontId="8" fillId="29" borderId="25" xfId="0" applyFont="1" applyFill="1" applyBorder="1" applyAlignment="1">
      <alignment vertical="center"/>
    </xf>
    <xf numFmtId="0" fontId="8" fillId="29" borderId="2" xfId="0" applyFont="1" applyFill="1" applyBorder="1" applyAlignment="1">
      <alignment vertical="center"/>
    </xf>
    <xf numFmtId="0" fontId="8" fillId="14" borderId="5" xfId="0" applyFont="1" applyFill="1" applyBorder="1" applyAlignment="1">
      <alignment vertical="center"/>
    </xf>
    <xf numFmtId="0" fontId="75" fillId="29"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9" borderId="18" xfId="0" applyFont="1" applyFill="1" applyBorder="1" applyAlignment="1">
      <alignment vertical="center"/>
    </xf>
    <xf numFmtId="0" fontId="75" fillId="29" borderId="5" xfId="0" applyFont="1" applyFill="1" applyBorder="1" applyAlignment="1">
      <alignment vertical="center"/>
    </xf>
    <xf numFmtId="0" fontId="75" fillId="29" borderId="19" xfId="0" applyFont="1" applyFill="1" applyBorder="1" applyAlignment="1">
      <alignment vertical="center"/>
    </xf>
    <xf numFmtId="0" fontId="75" fillId="14" borderId="14" xfId="0" applyFont="1" applyFill="1" applyBorder="1" applyAlignment="1">
      <alignment vertical="center"/>
    </xf>
    <xf numFmtId="0" fontId="8" fillId="14" borderId="18" xfId="0" applyFont="1" applyFill="1" applyBorder="1" applyAlignment="1">
      <alignment vertical="center"/>
    </xf>
    <xf numFmtId="0" fontId="75" fillId="14" borderId="5" xfId="0" applyFont="1" applyFill="1" applyBorder="1" applyAlignment="1">
      <alignment vertical="center"/>
    </xf>
    <xf numFmtId="0" fontId="75" fillId="28" borderId="14" xfId="0" applyFont="1" applyFill="1" applyBorder="1" applyAlignment="1">
      <alignment vertical="center"/>
    </xf>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28" borderId="15" xfId="0" applyFont="1" applyFill="1" applyBorder="1" applyAlignment="1">
      <alignment vertical="center"/>
    </xf>
    <xf numFmtId="0" fontId="75" fillId="29" borderId="15" xfId="0" applyFont="1" applyFill="1" applyBorder="1" applyAlignment="1">
      <alignment vertical="center"/>
    </xf>
    <xf numFmtId="0" fontId="75" fillId="14" borderId="15" xfId="0" applyFont="1" applyFill="1" applyBorder="1" applyAlignment="1">
      <alignment vertical="center"/>
    </xf>
    <xf numFmtId="0" fontId="75" fillId="14" borderId="19" xfId="0" applyFont="1" applyFill="1" applyBorder="1" applyAlignment="1">
      <alignment vertical="center"/>
    </xf>
    <xf numFmtId="0" fontId="63" fillId="18" borderId="71" xfId="0" applyFont="1" applyFill="1" applyBorder="1" applyAlignment="1">
      <alignment horizontal="center" vertical="center"/>
    </xf>
    <xf numFmtId="164" fontId="64" fillId="19" borderId="71" xfId="0" applyNumberFormat="1" applyFont="1" applyFill="1" applyBorder="1" applyAlignment="1">
      <alignment horizontal="center" vertical="center"/>
    </xf>
    <xf numFmtId="0" fontId="65" fillId="20" borderId="71" xfId="0" applyFont="1" applyFill="1" applyBorder="1" applyAlignment="1">
      <alignment horizontal="center" vertical="center"/>
    </xf>
    <xf numFmtId="0" fontId="66" fillId="21" borderId="71" xfId="0" applyFont="1" applyFill="1" applyBorder="1" applyAlignment="1">
      <alignment horizontal="center" vertical="center"/>
    </xf>
    <xf numFmtId="0" fontId="67" fillId="22" borderId="71" xfId="0" applyFont="1" applyFill="1" applyBorder="1" applyAlignment="1">
      <alignment horizontal="center" vertical="center"/>
    </xf>
    <xf numFmtId="0" fontId="10" fillId="29" borderId="20" xfId="0" applyFont="1" applyFill="1" applyBorder="1" applyAlignment="1">
      <alignment horizontal="left" vertical="center"/>
    </xf>
    <xf numFmtId="0" fontId="8" fillId="3" borderId="72" xfId="0" applyFont="1" applyFill="1" applyBorder="1"/>
    <xf numFmtId="0" fontId="10" fillId="14" borderId="20" xfId="0" applyFont="1" applyFill="1" applyBorder="1" applyAlignment="1">
      <alignment horizontal="left" vertical="center"/>
    </xf>
    <xf numFmtId="0" fontId="10" fillId="14" borderId="6" xfId="0" applyFont="1" applyFill="1" applyBorder="1" applyAlignment="1">
      <alignment vertical="center"/>
    </xf>
    <xf numFmtId="0" fontId="8" fillId="14" borderId="10" xfId="0" applyFont="1" applyFill="1" applyBorder="1" applyAlignment="1">
      <alignment horizontal="center" vertical="center"/>
    </xf>
    <xf numFmtId="0" fontId="8" fillId="14" borderId="21" xfId="0" applyFont="1" applyFill="1" applyBorder="1" applyAlignment="1">
      <alignment horizontal="center" vertical="center"/>
    </xf>
    <xf numFmtId="0" fontId="0" fillId="0" borderId="90"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8" borderId="14" xfId="0" applyFont="1" applyFill="1" applyBorder="1" applyAlignment="1">
      <alignment horizontal="left" vertical="center"/>
    </xf>
    <xf numFmtId="0" fontId="75" fillId="29" borderId="14" xfId="0" applyFont="1" applyFill="1" applyBorder="1" applyAlignment="1">
      <alignment horizontal="left" vertical="center"/>
    </xf>
    <xf numFmtId="0" fontId="75" fillId="14" borderId="14" xfId="0" applyFont="1" applyFill="1" applyBorder="1" applyAlignment="1">
      <alignment horizontal="left" vertical="center"/>
    </xf>
    <xf numFmtId="164" fontId="57" fillId="0" borderId="12" xfId="0" applyNumberFormat="1" applyFont="1" applyBorder="1" applyAlignment="1">
      <alignment horizontal="center" vertical="center"/>
    </xf>
    <xf numFmtId="164" fontId="3" fillId="2" borderId="21" xfId="0" applyNumberFormat="1" applyFont="1" applyFill="1" applyBorder="1" applyAlignment="1">
      <alignment horizontal="center" vertical="center"/>
    </xf>
    <xf numFmtId="0" fontId="3" fillId="2" borderId="93" xfId="0" applyFont="1" applyFill="1" applyBorder="1" applyAlignment="1">
      <alignment horizontal="center"/>
    </xf>
    <xf numFmtId="164" fontId="3" fillId="2" borderId="93" xfId="0" applyNumberFormat="1" applyFont="1" applyFill="1" applyBorder="1" applyAlignment="1">
      <alignment horizontal="center" vertical="center"/>
    </xf>
    <xf numFmtId="0" fontId="3" fillId="2" borderId="93" xfId="0"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57" fillId="2" borderId="93" xfId="0" applyNumberFormat="1" applyFont="1" applyFill="1" applyBorder="1" applyAlignment="1">
      <alignment horizontal="center" vertical="center"/>
    </xf>
    <xf numFmtId="0" fontId="0" fillId="2" borderId="8" xfId="0" applyFill="1" applyBorder="1" applyAlignment="1">
      <alignment horizontal="center"/>
    </xf>
    <xf numFmtId="1" fontId="3" fillId="0" borderId="93" xfId="0" applyNumberFormat="1" applyFont="1" applyBorder="1" applyAlignment="1">
      <alignment horizontal="center" vertical="center"/>
    </xf>
    <xf numFmtId="1" fontId="94" fillId="36" borderId="94" xfId="0" applyNumberFormat="1" applyFont="1" applyFill="1" applyBorder="1" applyAlignment="1">
      <alignment horizontal="center" vertical="center"/>
    </xf>
    <xf numFmtId="1" fontId="95" fillId="37" borderId="95" xfId="0" applyNumberFormat="1" applyFont="1" applyFill="1" applyBorder="1" applyAlignment="1">
      <alignment horizontal="center" vertical="center"/>
    </xf>
    <xf numFmtId="1" fontId="96" fillId="38" borderId="96" xfId="0" applyNumberFormat="1" applyFont="1" applyFill="1" applyBorder="1" applyAlignment="1">
      <alignment horizontal="center" vertical="center"/>
    </xf>
    <xf numFmtId="1" fontId="97" fillId="39" borderId="97" xfId="0" applyNumberFormat="1" applyFont="1" applyFill="1" applyBorder="1" applyAlignment="1">
      <alignment horizontal="center" vertical="center"/>
    </xf>
    <xf numFmtId="1" fontId="98" fillId="40" borderId="98" xfId="0" applyNumberFormat="1" applyFont="1" applyFill="1" applyBorder="1" applyAlignment="1">
      <alignment horizontal="center" vertical="center"/>
    </xf>
    <xf numFmtId="1" fontId="99" fillId="41" borderId="99" xfId="0" applyNumberFormat="1" applyFont="1" applyFill="1" applyBorder="1" applyAlignment="1">
      <alignment horizontal="center" vertical="center"/>
    </xf>
    <xf numFmtId="1" fontId="100" fillId="42" borderId="100" xfId="0" applyNumberFormat="1" applyFont="1" applyFill="1" applyBorder="1" applyAlignment="1">
      <alignment horizontal="center" vertical="center"/>
    </xf>
    <xf numFmtId="1" fontId="101" fillId="43" borderId="101" xfId="0" applyNumberFormat="1" applyFont="1" applyFill="1" applyBorder="1" applyAlignment="1">
      <alignment horizontal="center" vertical="center"/>
    </xf>
    <xf numFmtId="1" fontId="102" fillId="44" borderId="102" xfId="0" applyNumberFormat="1" applyFont="1" applyFill="1" applyBorder="1" applyAlignment="1">
      <alignment horizontal="center" vertical="center"/>
    </xf>
    <xf numFmtId="1" fontId="103" fillId="45" borderId="103" xfId="0" applyNumberFormat="1" applyFont="1" applyFill="1" applyBorder="1" applyAlignment="1">
      <alignment horizontal="center" vertical="center"/>
    </xf>
    <xf numFmtId="1" fontId="104" fillId="46" borderId="104" xfId="0" applyNumberFormat="1" applyFont="1" applyFill="1" applyBorder="1" applyAlignment="1">
      <alignment horizontal="center" vertical="center"/>
    </xf>
    <xf numFmtId="1" fontId="105" fillId="47" borderId="105" xfId="0" applyNumberFormat="1" applyFont="1" applyFill="1" applyBorder="1" applyAlignment="1">
      <alignment horizontal="center" vertical="center"/>
    </xf>
    <xf numFmtId="1" fontId="106" fillId="48" borderId="106" xfId="0" applyNumberFormat="1" applyFont="1" applyFill="1" applyBorder="1" applyAlignment="1">
      <alignment horizontal="center" vertical="center"/>
    </xf>
    <xf numFmtId="1" fontId="107" fillId="49" borderId="107" xfId="0" applyNumberFormat="1" applyFont="1" applyFill="1" applyBorder="1" applyAlignment="1">
      <alignment horizontal="center" vertical="center"/>
    </xf>
    <xf numFmtId="1" fontId="108" fillId="50" borderId="108" xfId="0" applyNumberFormat="1" applyFont="1" applyFill="1" applyBorder="1" applyAlignment="1">
      <alignment horizontal="center" vertical="center"/>
    </xf>
    <xf numFmtId="1" fontId="109" fillId="51" borderId="109" xfId="0" applyNumberFormat="1" applyFont="1" applyFill="1" applyBorder="1" applyAlignment="1">
      <alignment horizontal="center" vertical="center"/>
    </xf>
    <xf numFmtId="1" fontId="110" fillId="52" borderId="110" xfId="0" applyNumberFormat="1" applyFont="1" applyFill="1" applyBorder="1" applyAlignment="1">
      <alignment horizontal="center" vertical="center"/>
    </xf>
    <xf numFmtId="1" fontId="111" fillId="53" borderId="111" xfId="0" applyNumberFormat="1" applyFont="1" applyFill="1" applyBorder="1" applyAlignment="1">
      <alignment horizontal="center" vertical="center"/>
    </xf>
    <xf numFmtId="1" fontId="112" fillId="54" borderId="112" xfId="0" applyNumberFormat="1" applyFont="1" applyFill="1" applyBorder="1" applyAlignment="1">
      <alignment horizontal="center" vertical="center"/>
    </xf>
    <xf numFmtId="1" fontId="113" fillId="55" borderId="113" xfId="0" applyNumberFormat="1" applyFont="1" applyFill="1" applyBorder="1" applyAlignment="1">
      <alignment horizontal="center" vertical="center"/>
    </xf>
    <xf numFmtId="1" fontId="114" fillId="56" borderId="114" xfId="0" applyNumberFormat="1" applyFont="1" applyFill="1" applyBorder="1" applyAlignment="1">
      <alignment horizontal="center" vertical="center"/>
    </xf>
    <xf numFmtId="1" fontId="115" fillId="57" borderId="115" xfId="0" applyNumberFormat="1" applyFont="1" applyFill="1" applyBorder="1" applyAlignment="1">
      <alignment horizontal="center" vertical="center"/>
    </xf>
    <xf numFmtId="1" fontId="116" fillId="58" borderId="116" xfId="0" applyNumberFormat="1" applyFont="1" applyFill="1" applyBorder="1" applyAlignment="1">
      <alignment horizontal="center" vertical="center"/>
    </xf>
    <xf numFmtId="1" fontId="117" fillId="59" borderId="117" xfId="0" applyNumberFormat="1" applyFont="1" applyFill="1" applyBorder="1" applyAlignment="1">
      <alignment horizontal="center" vertical="center"/>
    </xf>
    <xf numFmtId="1" fontId="118" fillId="60" borderId="118" xfId="0" applyNumberFormat="1" applyFont="1" applyFill="1" applyBorder="1" applyAlignment="1">
      <alignment horizontal="center" vertical="center"/>
    </xf>
    <xf numFmtId="1" fontId="119" fillId="61" borderId="119" xfId="0" applyNumberFormat="1" applyFont="1" applyFill="1" applyBorder="1" applyAlignment="1">
      <alignment horizontal="center" vertical="center"/>
    </xf>
    <xf numFmtId="0" fontId="120" fillId="62" borderId="120" xfId="0" applyFont="1" applyFill="1" applyBorder="1" applyAlignment="1">
      <alignment horizontal="center" vertical="center"/>
    </xf>
    <xf numFmtId="164" fontId="121" fillId="63" borderId="121" xfId="0" applyNumberFormat="1" applyFont="1" applyFill="1" applyBorder="1" applyAlignment="1">
      <alignment horizontal="center" vertical="center"/>
    </xf>
    <xf numFmtId="0" fontId="122" fillId="64" borderId="122" xfId="0" applyFont="1" applyFill="1" applyBorder="1" applyAlignment="1">
      <alignment horizontal="center" vertical="center"/>
    </xf>
    <xf numFmtId="0" fontId="123" fillId="65" borderId="123" xfId="0" applyFont="1" applyFill="1" applyBorder="1" applyAlignment="1">
      <alignment horizontal="center" vertical="center"/>
    </xf>
    <xf numFmtId="0" fontId="124" fillId="66" borderId="124" xfId="0" applyFont="1" applyFill="1" applyBorder="1" applyAlignment="1">
      <alignment horizontal="center" vertical="center"/>
    </xf>
    <xf numFmtId="0" fontId="125" fillId="67" borderId="125" xfId="0" applyFont="1" applyFill="1" applyBorder="1" applyAlignment="1">
      <alignment horizontal="center" vertical="center"/>
    </xf>
    <xf numFmtId="164" fontId="126" fillId="68" borderId="126" xfId="0" applyNumberFormat="1" applyFont="1" applyFill="1" applyBorder="1" applyAlignment="1">
      <alignment horizontal="center" vertical="center"/>
    </xf>
    <xf numFmtId="0" fontId="127" fillId="69" borderId="127" xfId="0" applyFont="1" applyFill="1" applyBorder="1" applyAlignment="1">
      <alignment horizontal="center" vertical="center"/>
    </xf>
    <xf numFmtId="0" fontId="128" fillId="70" borderId="128" xfId="0" applyFont="1" applyFill="1" applyBorder="1" applyAlignment="1">
      <alignment horizontal="center" vertical="center"/>
    </xf>
    <xf numFmtId="0" fontId="129" fillId="71" borderId="129" xfId="0" applyFont="1" applyFill="1" applyBorder="1" applyAlignment="1">
      <alignment horizontal="center" vertical="center"/>
    </xf>
    <xf numFmtId="0" fontId="130" fillId="72" borderId="130" xfId="0" applyFont="1" applyFill="1" applyBorder="1" applyAlignment="1">
      <alignment horizontal="center" vertical="center"/>
    </xf>
    <xf numFmtId="164" fontId="131" fillId="73" borderId="131" xfId="0" applyNumberFormat="1" applyFont="1" applyFill="1" applyBorder="1" applyAlignment="1">
      <alignment horizontal="center" vertical="center"/>
    </xf>
    <xf numFmtId="0" fontId="132" fillId="74" borderId="132" xfId="0" applyFont="1" applyFill="1" applyBorder="1" applyAlignment="1">
      <alignment horizontal="center" vertical="center"/>
    </xf>
    <xf numFmtId="0" fontId="133" fillId="75" borderId="133" xfId="0" applyFont="1" applyFill="1" applyBorder="1" applyAlignment="1">
      <alignment horizontal="center" vertical="center"/>
    </xf>
    <xf numFmtId="0" fontId="134" fillId="76" borderId="134" xfId="0" applyFont="1" applyFill="1" applyBorder="1" applyAlignment="1">
      <alignment horizontal="center" vertical="center"/>
    </xf>
    <xf numFmtId="0" fontId="135" fillId="77" borderId="135" xfId="0" applyFont="1" applyFill="1" applyBorder="1" applyAlignment="1">
      <alignment horizontal="center" vertical="center"/>
    </xf>
    <xf numFmtId="164" fontId="136" fillId="78" borderId="136" xfId="0" applyNumberFormat="1" applyFont="1" applyFill="1" applyBorder="1" applyAlignment="1">
      <alignment horizontal="center" vertical="center"/>
    </xf>
    <xf numFmtId="0" fontId="137" fillId="79" borderId="137" xfId="0" applyFont="1" applyFill="1" applyBorder="1" applyAlignment="1">
      <alignment horizontal="center" vertical="center"/>
    </xf>
    <xf numFmtId="0" fontId="138" fillId="80" borderId="138" xfId="0" applyFont="1" applyFill="1" applyBorder="1" applyAlignment="1">
      <alignment horizontal="center" vertical="center"/>
    </xf>
    <xf numFmtId="0" fontId="139" fillId="81" borderId="139" xfId="0" applyFont="1" applyFill="1" applyBorder="1" applyAlignment="1">
      <alignment horizontal="center" vertical="center"/>
    </xf>
    <xf numFmtId="0" fontId="140" fillId="82" borderId="140" xfId="0" applyFont="1" applyFill="1" applyBorder="1" applyAlignment="1">
      <alignment horizontal="center" vertical="center"/>
    </xf>
    <xf numFmtId="164" fontId="141" fillId="83" borderId="141" xfId="0" applyNumberFormat="1" applyFont="1" applyFill="1" applyBorder="1" applyAlignment="1">
      <alignment horizontal="center" vertical="center"/>
    </xf>
    <xf numFmtId="0" fontId="142" fillId="84" borderId="142" xfId="0" applyFont="1" applyFill="1" applyBorder="1" applyAlignment="1">
      <alignment horizontal="center" vertical="center"/>
    </xf>
    <xf numFmtId="0" fontId="143" fillId="85" borderId="143" xfId="0" applyFont="1" applyFill="1" applyBorder="1" applyAlignment="1">
      <alignment horizontal="center" vertical="center"/>
    </xf>
    <xf numFmtId="0" fontId="144" fillId="86" borderId="144" xfId="0" applyFont="1" applyFill="1" applyBorder="1" applyAlignment="1">
      <alignment horizontal="center" vertical="center"/>
    </xf>
    <xf numFmtId="0" fontId="145" fillId="87" borderId="145" xfId="0" applyFont="1" applyFill="1" applyBorder="1" applyAlignment="1">
      <alignment horizontal="center" vertical="center"/>
    </xf>
    <xf numFmtId="164" fontId="146" fillId="88" borderId="146" xfId="0" applyNumberFormat="1" applyFont="1" applyFill="1" applyBorder="1" applyAlignment="1">
      <alignment horizontal="center" vertical="center"/>
    </xf>
    <xf numFmtId="0" fontId="147" fillId="89" borderId="147" xfId="0" applyFont="1" applyFill="1" applyBorder="1" applyAlignment="1">
      <alignment horizontal="center" vertical="center"/>
    </xf>
    <xf numFmtId="0" fontId="148" fillId="90" borderId="148" xfId="0" applyFont="1" applyFill="1" applyBorder="1" applyAlignment="1">
      <alignment horizontal="center" vertical="center"/>
    </xf>
    <xf numFmtId="0" fontId="149" fillId="91" borderId="149" xfId="0" applyFont="1" applyFill="1" applyBorder="1" applyAlignment="1">
      <alignment horizontal="center" vertical="center"/>
    </xf>
    <xf numFmtId="0" fontId="150" fillId="92" borderId="150" xfId="0" applyFont="1" applyFill="1" applyBorder="1" applyAlignment="1">
      <alignment horizontal="center" vertical="center"/>
    </xf>
    <xf numFmtId="164" fontId="151" fillId="93" borderId="151" xfId="0" applyNumberFormat="1" applyFont="1" applyFill="1" applyBorder="1" applyAlignment="1">
      <alignment horizontal="center" vertical="center"/>
    </xf>
    <xf numFmtId="0" fontId="152" fillId="94" borderId="152" xfId="0" applyFont="1" applyFill="1" applyBorder="1" applyAlignment="1">
      <alignment horizontal="center" vertical="center"/>
    </xf>
    <xf numFmtId="0" fontId="153" fillId="95" borderId="153" xfId="0" applyFont="1" applyFill="1" applyBorder="1" applyAlignment="1">
      <alignment horizontal="center" vertical="center"/>
    </xf>
    <xf numFmtId="0" fontId="154" fillId="96" borderId="154" xfId="0" applyFont="1" applyFill="1" applyBorder="1" applyAlignment="1">
      <alignment horizontal="center" vertical="center"/>
    </xf>
    <xf numFmtId="0" fontId="155" fillId="97" borderId="155" xfId="0" applyFont="1" applyFill="1" applyBorder="1" applyAlignment="1">
      <alignment horizontal="center" vertical="center"/>
    </xf>
    <xf numFmtId="164" fontId="156" fillId="98" borderId="156" xfId="0" applyNumberFormat="1" applyFont="1" applyFill="1" applyBorder="1" applyAlignment="1">
      <alignment horizontal="center" vertical="center"/>
    </xf>
    <xf numFmtId="0" fontId="157" fillId="99" borderId="157" xfId="0" applyFont="1" applyFill="1" applyBorder="1" applyAlignment="1">
      <alignment horizontal="center" vertical="center"/>
    </xf>
    <xf numFmtId="0" fontId="158" fillId="100" borderId="158" xfId="0" applyFont="1" applyFill="1" applyBorder="1" applyAlignment="1">
      <alignment horizontal="center" vertical="center"/>
    </xf>
    <xf numFmtId="0" fontId="159" fillId="101" borderId="159" xfId="0" applyFont="1" applyFill="1" applyBorder="1" applyAlignment="1">
      <alignment horizontal="center" vertical="center"/>
    </xf>
    <xf numFmtId="0" fontId="160" fillId="102" borderId="160" xfId="0" applyFont="1" applyFill="1" applyBorder="1" applyAlignment="1">
      <alignment horizontal="center" vertical="center"/>
    </xf>
    <xf numFmtId="164" fontId="161" fillId="103" borderId="161" xfId="0" applyNumberFormat="1" applyFont="1" applyFill="1" applyBorder="1" applyAlignment="1">
      <alignment horizontal="center" vertical="center"/>
    </xf>
    <xf numFmtId="0" fontId="162" fillId="104" borderId="162" xfId="0" applyFont="1" applyFill="1" applyBorder="1" applyAlignment="1">
      <alignment horizontal="center" vertical="center"/>
    </xf>
    <xf numFmtId="0" fontId="163" fillId="105" borderId="163" xfId="0" applyFont="1" applyFill="1" applyBorder="1" applyAlignment="1">
      <alignment horizontal="center" vertical="center"/>
    </xf>
    <xf numFmtId="0" fontId="164" fillId="106" borderId="164" xfId="0" applyFont="1" applyFill="1" applyBorder="1" applyAlignment="1">
      <alignment horizontal="center" vertical="center"/>
    </xf>
    <xf numFmtId="0" fontId="165" fillId="107" borderId="165" xfId="0" applyFont="1" applyFill="1" applyBorder="1" applyAlignment="1">
      <alignment horizontal="center" vertical="center"/>
    </xf>
    <xf numFmtId="164" fontId="166" fillId="108" borderId="166" xfId="0" applyNumberFormat="1" applyFont="1" applyFill="1" applyBorder="1" applyAlignment="1">
      <alignment horizontal="center" vertical="center"/>
    </xf>
    <xf numFmtId="0" fontId="167" fillId="109" borderId="167" xfId="0" applyFont="1" applyFill="1" applyBorder="1" applyAlignment="1">
      <alignment horizontal="center" vertical="center"/>
    </xf>
    <xf numFmtId="0" fontId="168" fillId="110" borderId="168" xfId="0" applyFont="1" applyFill="1" applyBorder="1" applyAlignment="1">
      <alignment horizontal="center" vertical="center"/>
    </xf>
    <xf numFmtId="0" fontId="169" fillId="111" borderId="169" xfId="0" applyFont="1" applyFill="1" applyBorder="1" applyAlignment="1">
      <alignment horizontal="center" vertical="center"/>
    </xf>
    <xf numFmtId="0" fontId="170" fillId="112" borderId="170" xfId="0" applyFont="1" applyFill="1" applyBorder="1" applyAlignment="1">
      <alignment horizontal="center" vertical="center"/>
    </xf>
    <xf numFmtId="164" fontId="171" fillId="113" borderId="171" xfId="0" applyNumberFormat="1" applyFont="1" applyFill="1" applyBorder="1" applyAlignment="1">
      <alignment horizontal="center" vertical="center"/>
    </xf>
    <xf numFmtId="0" fontId="172" fillId="114" borderId="172" xfId="0" applyFont="1" applyFill="1" applyBorder="1" applyAlignment="1">
      <alignment horizontal="center" vertical="center"/>
    </xf>
    <xf numFmtId="0" fontId="173" fillId="115" borderId="173" xfId="0" applyFont="1" applyFill="1" applyBorder="1" applyAlignment="1">
      <alignment horizontal="center" vertical="center"/>
    </xf>
    <xf numFmtId="0" fontId="174" fillId="116" borderId="174" xfId="0" applyFont="1" applyFill="1" applyBorder="1" applyAlignment="1">
      <alignment horizontal="center" vertical="center"/>
    </xf>
    <xf numFmtId="0" fontId="175" fillId="117" borderId="175" xfId="0" applyFont="1" applyFill="1" applyBorder="1" applyAlignment="1">
      <alignment horizontal="center" vertical="center"/>
    </xf>
    <xf numFmtId="164" fontId="176" fillId="118" borderId="176" xfId="0" applyNumberFormat="1" applyFont="1" applyFill="1" applyBorder="1" applyAlignment="1">
      <alignment horizontal="center" vertical="center"/>
    </xf>
    <xf numFmtId="0" fontId="177" fillId="119" borderId="177" xfId="0" applyFont="1" applyFill="1" applyBorder="1" applyAlignment="1">
      <alignment horizontal="center" vertical="center"/>
    </xf>
    <xf numFmtId="0" fontId="178" fillId="120" borderId="178" xfId="0" applyFont="1" applyFill="1" applyBorder="1" applyAlignment="1">
      <alignment horizontal="center" vertical="center"/>
    </xf>
    <xf numFmtId="0" fontId="179" fillId="121" borderId="179" xfId="0" applyFont="1" applyFill="1" applyBorder="1" applyAlignment="1">
      <alignment horizontal="center" vertical="center"/>
    </xf>
    <xf numFmtId="0" fontId="180" fillId="122" borderId="180" xfId="0" applyFont="1" applyFill="1" applyBorder="1" applyAlignment="1">
      <alignment horizontal="center" vertical="center"/>
    </xf>
    <xf numFmtId="164" fontId="181" fillId="123" borderId="181" xfId="0" applyNumberFormat="1" applyFont="1" applyFill="1" applyBorder="1" applyAlignment="1">
      <alignment horizontal="center" vertical="center"/>
    </xf>
    <xf numFmtId="0" fontId="182" fillId="124" borderId="182" xfId="0" applyFont="1" applyFill="1" applyBorder="1" applyAlignment="1">
      <alignment horizontal="center" vertical="center"/>
    </xf>
    <xf numFmtId="0" fontId="183" fillId="125" borderId="183" xfId="0" applyFont="1" applyFill="1" applyBorder="1" applyAlignment="1">
      <alignment horizontal="center" vertical="center"/>
    </xf>
    <xf numFmtId="0" fontId="184" fillId="126" borderId="184" xfId="0" applyFont="1" applyFill="1" applyBorder="1" applyAlignment="1">
      <alignment horizontal="center" vertical="center"/>
    </xf>
    <xf numFmtId="0" fontId="185" fillId="127" borderId="185" xfId="0" applyFont="1" applyFill="1" applyBorder="1" applyAlignment="1">
      <alignment horizontal="center" vertical="center"/>
    </xf>
    <xf numFmtId="164" fontId="186" fillId="128" borderId="186" xfId="0" applyNumberFormat="1" applyFont="1" applyFill="1" applyBorder="1" applyAlignment="1">
      <alignment horizontal="center" vertical="center"/>
    </xf>
    <xf numFmtId="0" fontId="187" fillId="129" borderId="187" xfId="0" applyFont="1" applyFill="1" applyBorder="1" applyAlignment="1">
      <alignment horizontal="center" vertical="center"/>
    </xf>
    <xf numFmtId="0" fontId="188" fillId="130" borderId="188" xfId="0" applyFont="1" applyFill="1" applyBorder="1" applyAlignment="1">
      <alignment horizontal="center" vertical="center"/>
    </xf>
    <xf numFmtId="0" fontId="189" fillId="131" borderId="189" xfId="0" applyFont="1" applyFill="1" applyBorder="1" applyAlignment="1">
      <alignment horizontal="center" vertical="center"/>
    </xf>
    <xf numFmtId="0" fontId="190" fillId="132" borderId="190" xfId="0" applyFont="1" applyFill="1" applyBorder="1" applyAlignment="1">
      <alignment horizontal="center" vertical="center"/>
    </xf>
    <xf numFmtId="164" fontId="191" fillId="133" borderId="191" xfId="0" applyNumberFormat="1" applyFont="1" applyFill="1" applyBorder="1" applyAlignment="1">
      <alignment horizontal="center" vertical="center"/>
    </xf>
    <xf numFmtId="0" fontId="192" fillId="134" borderId="192" xfId="0" applyFont="1" applyFill="1" applyBorder="1" applyAlignment="1">
      <alignment horizontal="center" vertical="center"/>
    </xf>
    <xf numFmtId="0" fontId="193" fillId="135" borderId="193" xfId="0" applyFont="1" applyFill="1" applyBorder="1" applyAlignment="1">
      <alignment horizontal="center" vertical="center"/>
    </xf>
    <xf numFmtId="0" fontId="194" fillId="136" borderId="194" xfId="0" applyFont="1" applyFill="1" applyBorder="1" applyAlignment="1">
      <alignment horizontal="center" vertical="center"/>
    </xf>
    <xf numFmtId="0" fontId="195" fillId="137" borderId="195" xfId="0" applyFont="1" applyFill="1" applyBorder="1" applyAlignment="1">
      <alignment horizontal="center" vertical="center"/>
    </xf>
    <xf numFmtId="164" fontId="196" fillId="138" borderId="196" xfId="0" applyNumberFormat="1" applyFont="1" applyFill="1" applyBorder="1" applyAlignment="1">
      <alignment horizontal="center" vertical="center"/>
    </xf>
    <xf numFmtId="0" fontId="197" fillId="139" borderId="197" xfId="0" applyFont="1" applyFill="1" applyBorder="1" applyAlignment="1">
      <alignment horizontal="center" vertical="center"/>
    </xf>
    <xf numFmtId="0" fontId="198" fillId="140" borderId="198" xfId="0" applyFont="1" applyFill="1" applyBorder="1" applyAlignment="1">
      <alignment horizontal="center" vertical="center"/>
    </xf>
    <xf numFmtId="0" fontId="199" fillId="141" borderId="199" xfId="0" applyFont="1" applyFill="1" applyBorder="1" applyAlignment="1">
      <alignment horizontal="center" vertical="center"/>
    </xf>
    <xf numFmtId="0" fontId="200" fillId="142" borderId="200" xfId="0" applyFont="1" applyFill="1" applyBorder="1" applyAlignment="1">
      <alignment horizontal="center" vertical="center"/>
    </xf>
    <xf numFmtId="164" fontId="201" fillId="143" borderId="201" xfId="0" applyNumberFormat="1" applyFont="1" applyFill="1" applyBorder="1" applyAlignment="1">
      <alignment horizontal="center" vertical="center"/>
    </xf>
    <xf numFmtId="0" fontId="202" fillId="144" borderId="202" xfId="0" applyFont="1" applyFill="1" applyBorder="1" applyAlignment="1">
      <alignment horizontal="center" vertical="center"/>
    </xf>
    <xf numFmtId="0" fontId="203" fillId="145" borderId="203" xfId="0" applyFont="1" applyFill="1" applyBorder="1" applyAlignment="1">
      <alignment horizontal="center" vertical="center"/>
    </xf>
    <xf numFmtId="0" fontId="204" fillId="146" borderId="204" xfId="0" applyFont="1" applyFill="1" applyBorder="1" applyAlignment="1">
      <alignment horizontal="center" vertical="center"/>
    </xf>
    <xf numFmtId="0" fontId="205" fillId="147" borderId="205" xfId="0" applyFont="1" applyFill="1" applyBorder="1" applyAlignment="1">
      <alignment horizontal="center" vertical="center"/>
    </xf>
    <xf numFmtId="164" fontId="206" fillId="148" borderId="206" xfId="0" applyNumberFormat="1" applyFont="1" applyFill="1" applyBorder="1" applyAlignment="1">
      <alignment horizontal="center" vertical="center"/>
    </xf>
    <xf numFmtId="0" fontId="207" fillId="149" borderId="207" xfId="0" applyFont="1" applyFill="1" applyBorder="1" applyAlignment="1">
      <alignment horizontal="center" vertical="center"/>
    </xf>
    <xf numFmtId="0" fontId="208" fillId="150" borderId="208" xfId="0" applyFont="1" applyFill="1" applyBorder="1" applyAlignment="1">
      <alignment horizontal="center" vertical="center"/>
    </xf>
    <xf numFmtId="0" fontId="209" fillId="151" borderId="209" xfId="0" applyFont="1" applyFill="1" applyBorder="1" applyAlignment="1">
      <alignment horizontal="center" vertical="center"/>
    </xf>
    <xf numFmtId="0" fontId="210" fillId="152" borderId="210" xfId="0" applyFont="1" applyFill="1" applyBorder="1" applyAlignment="1">
      <alignment horizontal="center" vertical="center"/>
    </xf>
    <xf numFmtId="164" fontId="211" fillId="153" borderId="211" xfId="0" applyNumberFormat="1" applyFont="1" applyFill="1" applyBorder="1" applyAlignment="1">
      <alignment horizontal="center" vertical="center"/>
    </xf>
    <xf numFmtId="0" fontId="212" fillId="154" borderId="212" xfId="0" applyFont="1" applyFill="1" applyBorder="1" applyAlignment="1">
      <alignment horizontal="center" vertical="center"/>
    </xf>
    <xf numFmtId="0" fontId="213" fillId="155" borderId="213" xfId="0" applyFont="1" applyFill="1" applyBorder="1" applyAlignment="1">
      <alignment horizontal="center" vertical="center"/>
    </xf>
    <xf numFmtId="0" fontId="214" fillId="156" borderId="214" xfId="0" applyFont="1" applyFill="1" applyBorder="1" applyAlignment="1">
      <alignment horizontal="center" vertical="center"/>
    </xf>
    <xf numFmtId="0" fontId="215" fillId="157" borderId="215" xfId="0" applyFont="1" applyFill="1" applyBorder="1" applyAlignment="1">
      <alignment horizontal="center" vertical="center"/>
    </xf>
    <xf numFmtId="164" fontId="216" fillId="158" borderId="216" xfId="0" applyNumberFormat="1" applyFont="1" applyFill="1" applyBorder="1" applyAlignment="1">
      <alignment horizontal="center" vertical="center"/>
    </xf>
    <xf numFmtId="0" fontId="217" fillId="159" borderId="217" xfId="0" applyFont="1" applyFill="1" applyBorder="1" applyAlignment="1">
      <alignment horizontal="center" vertical="center"/>
    </xf>
    <xf numFmtId="0" fontId="218" fillId="160" borderId="218" xfId="0" applyFont="1" applyFill="1" applyBorder="1" applyAlignment="1">
      <alignment horizontal="center" vertical="center"/>
    </xf>
    <xf numFmtId="0" fontId="219" fillId="161" borderId="219" xfId="0" applyFont="1" applyFill="1" applyBorder="1" applyAlignment="1">
      <alignment horizontal="center" vertical="center"/>
    </xf>
    <xf numFmtId="0" fontId="220" fillId="162" borderId="220" xfId="0" applyFont="1" applyFill="1" applyBorder="1" applyAlignment="1">
      <alignment horizontal="center" vertical="center"/>
    </xf>
    <xf numFmtId="164" fontId="221" fillId="163" borderId="221" xfId="0" applyNumberFormat="1" applyFont="1" applyFill="1" applyBorder="1" applyAlignment="1">
      <alignment horizontal="center" vertical="center"/>
    </xf>
    <xf numFmtId="0" fontId="222" fillId="164" borderId="222" xfId="0" applyFont="1" applyFill="1" applyBorder="1" applyAlignment="1">
      <alignment horizontal="center" vertical="center"/>
    </xf>
    <xf numFmtId="0" fontId="223" fillId="165" borderId="223" xfId="0" applyFont="1" applyFill="1" applyBorder="1" applyAlignment="1">
      <alignment horizontal="center" vertical="center"/>
    </xf>
    <xf numFmtId="0" fontId="224" fillId="166" borderId="224" xfId="0" applyFont="1" applyFill="1" applyBorder="1" applyAlignment="1">
      <alignment horizontal="center" vertical="center"/>
    </xf>
    <xf numFmtId="0" fontId="225" fillId="167" borderId="225" xfId="0" applyFont="1" applyFill="1" applyBorder="1" applyAlignment="1">
      <alignment horizontal="center" vertical="center"/>
    </xf>
    <xf numFmtId="164" fontId="226" fillId="168" borderId="226" xfId="0" applyNumberFormat="1" applyFont="1" applyFill="1" applyBorder="1" applyAlignment="1">
      <alignment horizontal="center" vertical="center"/>
    </xf>
    <xf numFmtId="0" fontId="227" fillId="169" borderId="227" xfId="0" applyFont="1" applyFill="1" applyBorder="1" applyAlignment="1">
      <alignment horizontal="center" vertical="center"/>
    </xf>
    <xf numFmtId="0" fontId="228" fillId="170" borderId="228" xfId="0" applyFont="1" applyFill="1" applyBorder="1" applyAlignment="1">
      <alignment horizontal="center" vertical="center"/>
    </xf>
    <xf numFmtId="0" fontId="229" fillId="171" borderId="229" xfId="0" applyFont="1" applyFill="1" applyBorder="1" applyAlignment="1">
      <alignment horizontal="center" vertical="center"/>
    </xf>
    <xf numFmtId="0" fontId="230" fillId="172" borderId="230" xfId="0" applyFont="1" applyFill="1" applyBorder="1" applyAlignment="1">
      <alignment horizontal="center" vertical="center"/>
    </xf>
    <xf numFmtId="164" fontId="231" fillId="173" borderId="231" xfId="0" applyNumberFormat="1" applyFont="1" applyFill="1" applyBorder="1" applyAlignment="1">
      <alignment horizontal="center" vertical="center"/>
    </xf>
    <xf numFmtId="0" fontId="232" fillId="174" borderId="232" xfId="0" applyFont="1" applyFill="1" applyBorder="1" applyAlignment="1">
      <alignment horizontal="center" vertical="center"/>
    </xf>
    <xf numFmtId="0" fontId="233" fillId="175" borderId="233" xfId="0" applyFont="1" applyFill="1" applyBorder="1" applyAlignment="1">
      <alignment horizontal="center" vertical="center"/>
    </xf>
    <xf numFmtId="0" fontId="234" fillId="176" borderId="234" xfId="0" applyFont="1" applyFill="1" applyBorder="1" applyAlignment="1">
      <alignment horizontal="center" vertical="center"/>
    </xf>
    <xf numFmtId="0" fontId="235" fillId="177" borderId="235" xfId="0" applyFont="1" applyFill="1" applyBorder="1" applyAlignment="1">
      <alignment horizontal="center" vertical="center"/>
    </xf>
    <xf numFmtId="164" fontId="236" fillId="178" borderId="236" xfId="0" applyNumberFormat="1" applyFont="1" applyFill="1" applyBorder="1" applyAlignment="1">
      <alignment horizontal="center" vertical="center"/>
    </xf>
    <xf numFmtId="0" fontId="237" fillId="179" borderId="237" xfId="0" applyFont="1" applyFill="1" applyBorder="1" applyAlignment="1">
      <alignment horizontal="center" vertical="center"/>
    </xf>
    <xf numFmtId="0" fontId="238" fillId="180" borderId="238" xfId="0" applyFont="1" applyFill="1" applyBorder="1" applyAlignment="1">
      <alignment horizontal="center" vertical="center"/>
    </xf>
    <xf numFmtId="0" fontId="239" fillId="181" borderId="239" xfId="0" applyFont="1" applyFill="1" applyBorder="1" applyAlignment="1">
      <alignment horizontal="center" vertical="center"/>
    </xf>
    <xf numFmtId="164" fontId="240" fillId="182" borderId="240" xfId="0" applyNumberFormat="1" applyFont="1" applyFill="1" applyBorder="1" applyAlignment="1">
      <alignment horizontal="center" vertical="center"/>
    </xf>
    <xf numFmtId="164" fontId="241" fillId="183" borderId="241" xfId="0" applyNumberFormat="1" applyFont="1" applyFill="1" applyBorder="1" applyAlignment="1">
      <alignment horizontal="center" vertical="center"/>
    </xf>
    <xf numFmtId="0" fontId="242" fillId="184" borderId="242" xfId="0" applyFont="1" applyFill="1" applyBorder="1" applyAlignment="1">
      <alignment horizontal="center" vertical="center"/>
    </xf>
    <xf numFmtId="0" fontId="243" fillId="185" borderId="243" xfId="0" applyFont="1" applyFill="1" applyBorder="1" applyAlignment="1">
      <alignment horizontal="center" vertical="center"/>
    </xf>
    <xf numFmtId="0" fontId="244" fillId="186" borderId="244" xfId="0" applyFont="1" applyFill="1" applyBorder="1" applyAlignment="1">
      <alignment horizontal="center" vertical="center"/>
    </xf>
    <xf numFmtId="0" fontId="245" fillId="187" borderId="245" xfId="0" applyFont="1" applyFill="1" applyBorder="1" applyAlignment="1">
      <alignment horizontal="center" vertical="center"/>
    </xf>
    <xf numFmtId="0" fontId="246" fillId="188" borderId="246" xfId="0" applyFont="1" applyFill="1" applyBorder="1" applyAlignment="1">
      <alignment horizontal="center" vertical="center"/>
    </xf>
    <xf numFmtId="0" fontId="247" fillId="189" borderId="247" xfId="0" applyFont="1" applyFill="1" applyBorder="1" applyAlignment="1">
      <alignment horizontal="center" vertical="center"/>
    </xf>
    <xf numFmtId="0" fontId="248" fillId="190" borderId="248" xfId="0" applyFont="1" applyFill="1" applyBorder="1" applyAlignment="1">
      <alignment horizontal="center" vertical="center"/>
    </xf>
    <xf numFmtId="0" fontId="249" fillId="191" borderId="249" xfId="0" applyFont="1" applyFill="1" applyBorder="1" applyAlignment="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6" fillId="34" borderId="17" xfId="0" applyFont="1" applyFill="1" applyBorder="1" applyAlignment="1">
      <alignment horizontal="center" vertical="center" wrapText="1"/>
    </xf>
    <xf numFmtId="0" fontId="3" fillId="0" borderId="62" xfId="0" applyFont="1" applyBorder="1" applyAlignment="1">
      <alignment horizontal="left" vertical="center" wrapText="1"/>
    </xf>
    <xf numFmtId="0" fontId="3" fillId="0" borderId="23" xfId="0" applyFont="1" applyBorder="1" applyAlignment="1">
      <alignment horizontal="left" vertical="center" wrapText="1"/>
    </xf>
    <xf numFmtId="0" fontId="3" fillId="0" borderId="2" xfId="0" applyFont="1" applyBorder="1" applyAlignment="1">
      <alignment horizontal="left" vertical="center" wrapText="1"/>
    </xf>
    <xf numFmtId="0" fontId="24" fillId="0" borderId="250" xfId="23" applyFont="1"/>
    <xf numFmtId="0" fontId="7" fillId="0" borderId="250" xfId="23" applyFont="1"/>
    <xf numFmtId="0" fontId="24" fillId="192" borderId="250" xfId="23" applyFont="1" applyFill="1"/>
    <xf numFmtId="0" fontId="251" fillId="0" borderId="250" xfId="23" applyFont="1"/>
    <xf numFmtId="0" fontId="7" fillId="192" borderId="250" xfId="23" applyFont="1" applyFill="1"/>
    <xf numFmtId="0" fontId="19" fillId="192" borderId="250" xfId="23" applyFont="1" applyFill="1"/>
    <xf numFmtId="0" fontId="19" fillId="0" borderId="250" xfId="23" applyFont="1"/>
    <xf numFmtId="0" fontId="7" fillId="0" borderId="250" xfId="23" applyFont="1" applyAlignment="1">
      <alignment horizontal="left" vertical="center"/>
    </xf>
    <xf numFmtId="0" fontId="19" fillId="2" borderId="250" xfId="23" applyFont="1" applyFill="1"/>
    <xf numFmtId="0" fontId="9" fillId="192" borderId="250" xfId="23" applyFont="1" applyFill="1"/>
    <xf numFmtId="0" fontId="7" fillId="11" borderId="250" xfId="23" applyFont="1" applyFill="1"/>
    <xf numFmtId="0" fontId="7" fillId="0" borderId="250" xfId="23" applyFont="1" applyAlignment="1">
      <alignment wrapText="1"/>
    </xf>
    <xf numFmtId="0" fontId="7" fillId="0" borderId="250" xfId="23" applyFont="1" applyAlignment="1">
      <alignment horizontal="left" vertical="center" wrapText="1"/>
    </xf>
    <xf numFmtId="0" fontId="19" fillId="0" borderId="250" xfId="23" applyFont="1" applyAlignment="1">
      <alignment wrapText="1"/>
    </xf>
    <xf numFmtId="0" fontId="7" fillId="2" borderId="250" xfId="24" applyFont="1" applyFill="1" applyAlignment="1">
      <alignment vertical="center"/>
    </xf>
    <xf numFmtId="0" fontId="5" fillId="2" borderId="250" xfId="25" applyFont="1" applyFill="1"/>
    <xf numFmtId="0" fontId="11" fillId="2" borderId="250" xfId="25" applyFont="1" applyFill="1"/>
    <xf numFmtId="0" fontId="19" fillId="2" borderId="250" xfId="26" applyFill="1"/>
    <xf numFmtId="0" fontId="19" fillId="0" borderId="250" xfId="26"/>
    <xf numFmtId="0" fontId="20" fillId="2" borderId="250" xfId="25" applyFont="1" applyFill="1" applyAlignment="1">
      <alignment horizontal="center"/>
    </xf>
    <xf numFmtId="0" fontId="252" fillId="193" borderId="251" xfId="27" applyFont="1" applyFill="1" applyBorder="1" applyAlignment="1">
      <alignment horizontal="center"/>
    </xf>
    <xf numFmtId="0" fontId="252" fillId="193" borderId="252" xfId="27" applyFont="1" applyFill="1" applyBorder="1" applyAlignment="1">
      <alignment horizontal="center"/>
    </xf>
    <xf numFmtId="0" fontId="252" fillId="193" borderId="253" xfId="27" applyFont="1" applyFill="1" applyBorder="1" applyAlignment="1">
      <alignment horizontal="center"/>
    </xf>
    <xf numFmtId="0" fontId="38" fillId="2" borderId="250" xfId="25" applyFont="1" applyFill="1" applyAlignment="1">
      <alignment horizontal="center" vertical="center" wrapText="1"/>
    </xf>
    <xf numFmtId="0" fontId="7" fillId="2" borderId="250" xfId="25" applyFont="1" applyFill="1" applyAlignment="1">
      <alignment horizontal="left" indent="1"/>
    </xf>
    <xf numFmtId="0" fontId="28" fillId="193" borderId="254" xfId="25" applyFont="1" applyFill="1" applyBorder="1" applyAlignment="1">
      <alignment horizontal="center" vertical="center"/>
    </xf>
    <xf numFmtId="0" fontId="28" fillId="193" borderId="255" xfId="25" applyFont="1" applyFill="1" applyBorder="1" applyAlignment="1">
      <alignment horizontal="center" vertical="center"/>
    </xf>
    <xf numFmtId="0" fontId="28" fillId="193" borderId="256" xfId="25" applyFont="1" applyFill="1" applyBorder="1" applyAlignment="1">
      <alignment horizontal="center" vertical="center"/>
    </xf>
    <xf numFmtId="0" fontId="42" fillId="2" borderId="250" xfId="25" applyFont="1" applyFill="1" applyAlignment="1">
      <alignment horizontal="center" vertical="center" wrapText="1"/>
    </xf>
    <xf numFmtId="0" fontId="21" fillId="2" borderId="250" xfId="25" applyFont="1" applyFill="1" applyAlignment="1">
      <alignment horizontal="center" wrapText="1"/>
    </xf>
    <xf numFmtId="0" fontId="253" fillId="2" borderId="250" xfId="23" applyFont="1" applyFill="1" applyAlignment="1">
      <alignment horizontal="center"/>
    </xf>
    <xf numFmtId="0" fontId="24" fillId="2" borderId="250" xfId="26" applyFont="1" applyFill="1" applyAlignment="1">
      <alignment horizontal="center"/>
    </xf>
    <xf numFmtId="0" fontId="60" fillId="191" borderId="250" xfId="28" applyFont="1" applyFill="1" applyAlignment="1">
      <alignment horizontal="center"/>
    </xf>
    <xf numFmtId="0" fontId="21" fillId="2" borderId="250" xfId="25" applyFont="1" applyFill="1" applyAlignment="1">
      <alignment horizontal="center"/>
    </xf>
    <xf numFmtId="0" fontId="77" fillId="2" borderId="250" xfId="25" applyFont="1" applyFill="1" applyAlignment="1">
      <alignment horizontal="center"/>
    </xf>
    <xf numFmtId="0" fontId="6" fillId="2" borderId="250" xfId="25" applyFont="1" applyFill="1" applyAlignment="1">
      <alignment horizontal="center"/>
    </xf>
    <xf numFmtId="0" fontId="28" fillId="2" borderId="250" xfId="25" applyFont="1" applyFill="1" applyAlignment="1">
      <alignment horizontal="center"/>
    </xf>
    <xf numFmtId="0" fontId="44" fillId="2" borderId="250" xfId="25" applyFont="1" applyFill="1"/>
    <xf numFmtId="0" fontId="46" fillId="2" borderId="250" xfId="29" applyFont="1" applyFill="1" applyBorder="1" applyAlignment="1">
      <alignment horizontal="center"/>
    </xf>
    <xf numFmtId="0" fontId="46" fillId="2" borderId="250" xfId="30" applyFont="1" applyFill="1" applyBorder="1" applyAlignment="1">
      <alignment horizontal="center"/>
    </xf>
    <xf numFmtId="0" fontId="23" fillId="2" borderId="250" xfId="29" applyFont="1" applyFill="1" applyBorder="1" applyAlignment="1">
      <alignment horizontal="center"/>
    </xf>
    <xf numFmtId="0" fontId="27" fillId="2" borderId="250" xfId="25" applyFont="1" applyFill="1" applyAlignment="1">
      <alignment horizontal="center"/>
    </xf>
    <xf numFmtId="0" fontId="47" fillId="2" borderId="250" xfId="25" applyFont="1" applyFill="1"/>
    <xf numFmtId="0" fontId="48" fillId="2" borderId="250" xfId="29" applyFont="1" applyFill="1" applyBorder="1" applyAlignment="1">
      <alignment horizontal="center"/>
    </xf>
    <xf numFmtId="0" fontId="49" fillId="2" borderId="250" xfId="25" applyFont="1" applyFill="1"/>
    <xf numFmtId="0" fontId="78" fillId="2" borderId="250" xfId="29" applyFont="1" applyFill="1" applyBorder="1" applyAlignment="1">
      <alignment horizontal="center"/>
    </xf>
    <xf numFmtId="0" fontId="50" fillId="2" borderId="250" xfId="25" applyFont="1" applyFill="1"/>
    <xf numFmtId="0" fontId="79" fillId="2" borderId="250" xfId="29" applyFont="1" applyFill="1" applyBorder="1" applyAlignment="1">
      <alignment horizontal="center"/>
    </xf>
    <xf numFmtId="0" fontId="51" fillId="2" borderId="250" xfId="25" applyFont="1" applyFill="1"/>
    <xf numFmtId="0" fontId="80" fillId="2" borderId="250" xfId="29" applyFont="1" applyFill="1" applyBorder="1" applyAlignment="1">
      <alignment horizontal="center"/>
    </xf>
    <xf numFmtId="0" fontId="52" fillId="2" borderId="250" xfId="29" applyFont="1" applyFill="1" applyBorder="1" applyAlignment="1">
      <alignment horizontal="center"/>
    </xf>
    <xf numFmtId="0" fontId="53" fillId="2" borderId="250" xfId="31" applyFill="1">
      <alignment horizontal="center" vertical="center"/>
    </xf>
    <xf numFmtId="0" fontId="54" fillId="31" borderId="250" xfId="31" applyFont="1" applyFill="1">
      <alignment horizontal="center" vertical="center"/>
    </xf>
    <xf numFmtId="0" fontId="2" fillId="2" borderId="250" xfId="25" applyFont="1" applyFill="1"/>
    <xf numFmtId="0" fontId="24" fillId="2" borderId="250" xfId="25" applyFont="1" applyFill="1" applyAlignment="1">
      <alignment horizontal="left" indent="1"/>
    </xf>
    <xf numFmtId="0" fontId="23" fillId="2" borderId="250" xfId="29" applyFont="1" applyFill="1" applyAlignment="1">
      <alignment horizontal="left" indent="1"/>
    </xf>
    <xf numFmtId="0" fontId="25" fillId="2" borderId="250" xfId="25" applyFont="1" applyFill="1" applyAlignment="1">
      <alignment horizontal="left" indent="1"/>
    </xf>
    <xf numFmtId="0" fontId="23" fillId="2" borderId="250" xfId="29" applyFont="1" applyFill="1" applyAlignment="1">
      <alignment horizontal="left" indent="2"/>
    </xf>
    <xf numFmtId="0" fontId="33" fillId="0" borderId="250" xfId="26" applyFont="1"/>
    <xf numFmtId="0" fontId="43" fillId="2" borderId="250" xfId="25" applyFont="1" applyFill="1" applyAlignment="1">
      <alignment horizontal="center" wrapText="1"/>
    </xf>
    <xf numFmtId="0" fontId="11" fillId="2" borderId="250" xfId="25" applyFont="1" applyFill="1" applyAlignment="1">
      <alignment wrapText="1"/>
    </xf>
    <xf numFmtId="0" fontId="56" fillId="10" borderId="250" xfId="32" applyFont="1" applyFill="1" applyAlignment="1">
      <alignment horizontal="center" vertical="center"/>
    </xf>
    <xf numFmtId="0" fontId="11" fillId="2" borderId="250" xfId="32" applyFont="1" applyFill="1"/>
    <xf numFmtId="0" fontId="56" fillId="2" borderId="250" xfId="32" applyFont="1" applyFill="1" applyAlignment="1">
      <alignment horizontal="center" vertical="center"/>
    </xf>
    <xf numFmtId="0" fontId="73" fillId="2" borderId="250" xfId="32" applyFont="1" applyFill="1"/>
    <xf numFmtId="0" fontId="26" fillId="2" borderId="250" xfId="32" applyFont="1" applyFill="1"/>
    <xf numFmtId="0" fontId="74" fillId="2" borderId="250" xfId="32" applyFont="1" applyFill="1"/>
    <xf numFmtId="0" fontId="59" fillId="2" borderId="250" xfId="32" applyFont="1" applyFill="1"/>
    <xf numFmtId="0" fontId="11" fillId="2" borderId="250" xfId="32" applyFont="1" applyFill="1" applyAlignment="1">
      <alignment vertical="center" wrapText="1"/>
    </xf>
    <xf numFmtId="0" fontId="5" fillId="2" borderId="250" xfId="32" applyFont="1" applyFill="1" applyAlignment="1">
      <alignment vertical="center" wrapText="1"/>
    </xf>
    <xf numFmtId="0" fontId="11" fillId="0" borderId="250" xfId="32" applyFont="1"/>
    <xf numFmtId="0" fontId="7" fillId="2" borderId="250" xfId="32" applyFont="1" applyFill="1"/>
    <xf numFmtId="0" fontId="3" fillId="2" borderId="250" xfId="32" applyFont="1" applyFill="1"/>
    <xf numFmtId="0" fontId="14" fillId="0" borderId="73" xfId="32" applyFont="1" applyBorder="1" applyAlignment="1">
      <alignment horizontal="center" vertical="center" wrapText="1"/>
    </xf>
    <xf numFmtId="0" fontId="58" fillId="28"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9" borderId="56" xfId="32" applyFont="1" applyFill="1" applyBorder="1" applyAlignment="1">
      <alignment horizontal="center" vertical="center"/>
    </xf>
    <xf numFmtId="0" fontId="58" fillId="29"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4" borderId="14" xfId="32" applyFont="1" applyFill="1" applyBorder="1" applyAlignment="1">
      <alignment horizontal="center" vertical="center"/>
    </xf>
    <xf numFmtId="0" fontId="58" fillId="14"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7" xfId="32" applyFont="1" applyFill="1" applyBorder="1" applyAlignment="1">
      <alignment horizontal="center"/>
    </xf>
    <xf numFmtId="0" fontId="16" fillId="2" borderId="250" xfId="32" applyFont="1" applyFill="1" applyAlignment="1">
      <alignment horizontal="center"/>
    </xf>
    <xf numFmtId="0" fontId="16" fillId="2" borderId="83"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7" xfId="32" applyFont="1" applyFill="1" applyBorder="1" applyAlignment="1">
      <alignment horizontal="center"/>
    </xf>
    <xf numFmtId="0" fontId="16" fillId="2" borderId="17" xfId="32" applyFont="1" applyFill="1" applyBorder="1" applyAlignment="1">
      <alignment horizontal="center"/>
    </xf>
    <xf numFmtId="1" fontId="16" fillId="2" borderId="78" xfId="32" applyNumberFormat="1" applyFont="1" applyFill="1" applyBorder="1" applyAlignment="1">
      <alignment horizontal="center"/>
    </xf>
    <xf numFmtId="0" fontId="16" fillId="2" borderId="79" xfId="32" applyFont="1" applyFill="1" applyBorder="1" applyAlignment="1">
      <alignment horizontal="center"/>
    </xf>
    <xf numFmtId="1" fontId="16" fillId="2" borderId="84" xfId="32" applyNumberFormat="1" applyFont="1" applyFill="1" applyBorder="1" applyAlignment="1">
      <alignment horizontal="center"/>
    </xf>
    <xf numFmtId="0" fontId="16" fillId="2" borderId="85" xfId="32" applyFont="1" applyFill="1" applyBorder="1" applyAlignment="1">
      <alignment horizontal="center"/>
    </xf>
    <xf numFmtId="1" fontId="16" fillId="2" borderId="88"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50" xfId="32" applyFont="1" applyFill="1"/>
    <xf numFmtId="0" fontId="16" fillId="2" borderId="75" xfId="32" applyFont="1" applyFill="1" applyBorder="1"/>
    <xf numFmtId="165" fontId="3" fillId="2" borderId="250" xfId="28" applyNumberFormat="1" applyFont="1" applyFill="1" applyAlignment="1">
      <alignment horizontal="center"/>
    </xf>
    <xf numFmtId="0" fontId="16" fillId="2" borderId="80" xfId="32" applyFont="1" applyFill="1" applyBorder="1"/>
    <xf numFmtId="0" fontId="16" fillId="2" borderId="86" xfId="32" applyFont="1" applyFill="1" applyBorder="1"/>
    <xf numFmtId="165" fontId="3" fillId="2" borderId="17" xfId="28" applyNumberFormat="1" applyFont="1" applyFill="1" applyBorder="1" applyAlignment="1">
      <alignment horizontal="center"/>
    </xf>
    <xf numFmtId="0" fontId="16" fillId="2" borderId="74" xfId="32" applyFont="1" applyFill="1" applyBorder="1"/>
    <xf numFmtId="0" fontId="16" fillId="2" borderId="81" xfId="32" applyFont="1" applyFill="1" applyBorder="1"/>
    <xf numFmtId="0" fontId="16" fillId="2" borderId="58" xfId="32" applyFont="1" applyFill="1" applyBorder="1"/>
    <xf numFmtId="0" fontId="16" fillId="2" borderId="81" xfId="32" applyFont="1" applyFill="1" applyBorder="1" applyAlignment="1">
      <alignment horizontal="left"/>
    </xf>
    <xf numFmtId="0" fontId="16" fillId="2" borderId="58" xfId="32" applyFont="1" applyFill="1" applyBorder="1" applyAlignment="1">
      <alignment horizontal="left"/>
    </xf>
    <xf numFmtId="0" fontId="16" fillId="2" borderId="76" xfId="32" applyFont="1" applyFill="1" applyBorder="1"/>
    <xf numFmtId="165" fontId="3" fillId="2" borderId="29" xfId="32" applyNumberFormat="1" applyFont="1" applyFill="1" applyBorder="1" applyAlignment="1">
      <alignment horizontal="center"/>
    </xf>
    <xf numFmtId="0" fontId="16" fillId="2" borderId="82"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50" xfId="26" applyFont="1" applyFill="1" applyAlignment="1">
      <alignment horizontal="left"/>
    </xf>
    <xf numFmtId="0" fontId="16" fillId="2" borderId="250" xfId="32" applyFont="1" applyFill="1" applyAlignment="1">
      <alignment horizontal="left" vertical="center" wrapText="1"/>
    </xf>
    <xf numFmtId="0" fontId="93" fillId="28" borderId="250" xfId="33" applyFont="1" applyFill="1" applyAlignment="1">
      <alignment horizontal="left" vertical="center" wrapText="1"/>
    </xf>
    <xf numFmtId="0" fontId="93" fillId="29" borderId="92" xfId="33" applyFont="1" applyFill="1" applyBorder="1" applyAlignment="1">
      <alignment horizontal="left" vertical="center" wrapText="1"/>
    </xf>
    <xf numFmtId="0" fontId="93" fillId="29" borderId="250" xfId="33" applyFont="1" applyFill="1" applyAlignment="1">
      <alignment horizontal="left" vertical="center" wrapText="1"/>
    </xf>
    <xf numFmtId="0" fontId="93" fillId="14" borderId="250" xfId="33" applyFont="1" applyFill="1" applyAlignment="1">
      <alignment horizontal="left" vertical="center" wrapText="1"/>
    </xf>
    <xf numFmtId="0" fontId="16" fillId="11" borderId="250" xfId="33" applyFont="1" applyFill="1" applyAlignment="1">
      <alignment horizontal="left" vertical="center" wrapText="1"/>
    </xf>
    <xf numFmtId="0" fontId="16" fillId="30" borderId="250" xfId="33" applyFont="1" applyFill="1" applyAlignment="1">
      <alignment horizontal="left" vertical="center" wrapText="1"/>
    </xf>
    <xf numFmtId="0" fontId="16" fillId="35" borderId="250" xfId="33" applyFont="1" applyFill="1" applyAlignment="1">
      <alignment horizontal="left" vertical="center" wrapText="1"/>
    </xf>
    <xf numFmtId="0" fontId="27" fillId="2" borderId="250" xfId="26" applyFont="1" applyFill="1"/>
    <xf numFmtId="0" fontId="19" fillId="8" borderId="250" xfId="26" applyFill="1"/>
    <xf numFmtId="0" fontId="1" fillId="2" borderId="250" xfId="26" applyFont="1" applyFill="1"/>
    <xf numFmtId="0" fontId="19" fillId="9" borderId="250" xfId="26" applyFill="1"/>
    <xf numFmtId="0" fontId="19" fillId="7" borderId="250" xfId="26" applyFill="1"/>
    <xf numFmtId="0" fontId="28" fillId="2" borderId="250" xfId="34" applyFont="1" applyFill="1"/>
    <xf numFmtId="0" fontId="3" fillId="2" borderId="250" xfId="34" applyFont="1" applyFill="1"/>
    <xf numFmtId="0" fontId="29" fillId="2" borderId="250" xfId="34" applyFont="1" applyFill="1"/>
    <xf numFmtId="0" fontId="73" fillId="2" borderId="250" xfId="34" applyFont="1" applyFill="1"/>
    <xf numFmtId="0" fontId="36" fillId="2" borderId="250" xfId="34" applyFont="1" applyFill="1"/>
    <xf numFmtId="0" fontId="18" fillId="2" borderId="250" xfId="34" applyFont="1" applyFill="1"/>
    <xf numFmtId="0" fontId="74" fillId="2" borderId="250" xfId="34" applyFont="1" applyFill="1"/>
    <xf numFmtId="0" fontId="35" fillId="2" borderId="250" xfId="34" applyFont="1" applyFill="1"/>
    <xf numFmtId="0" fontId="59" fillId="2" borderId="250" xfId="34" applyFont="1" applyFill="1"/>
    <xf numFmtId="0" fontId="19" fillId="2" borderId="250" xfId="26" applyFill="1" applyAlignment="1">
      <alignment wrapText="1"/>
    </xf>
    <xf numFmtId="0" fontId="30" fillId="2" borderId="250" xfId="34" applyFont="1" applyFill="1"/>
    <xf numFmtId="0" fontId="15" fillId="2" borderId="250" xfId="34" applyFill="1"/>
    <xf numFmtId="0" fontId="12" fillId="2" borderId="250" xfId="34" applyFont="1" applyFill="1"/>
    <xf numFmtId="0" fontId="3" fillId="2" borderId="250" xfId="34" applyFont="1" applyFill="1" applyAlignment="1">
      <alignment wrapText="1"/>
    </xf>
    <xf numFmtId="0" fontId="4" fillId="2" borderId="250" xfId="34" applyFont="1" applyFill="1"/>
    <xf numFmtId="0" fontId="4" fillId="8" borderId="43" xfId="34" applyFont="1" applyFill="1" applyBorder="1" applyAlignment="1">
      <alignment horizontal="center" textRotation="90"/>
    </xf>
    <xf numFmtId="0" fontId="10" fillId="12" borderId="44" xfId="34" applyFont="1" applyFill="1" applyBorder="1" applyAlignment="1">
      <alignment horizontal="center" textRotation="90"/>
    </xf>
    <xf numFmtId="0" fontId="10" fillId="12" borderId="45" xfId="34" applyFont="1" applyFill="1" applyBorder="1" applyAlignment="1">
      <alignment horizontal="center" textRotation="90"/>
    </xf>
    <xf numFmtId="0" fontId="10" fillId="12"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3" borderId="48" xfId="34" applyFont="1" applyFill="1" applyBorder="1" applyAlignment="1">
      <alignment horizontal="center" textRotation="90"/>
    </xf>
    <xf numFmtId="0" fontId="10" fillId="13" borderId="49" xfId="34" applyFont="1" applyFill="1" applyBorder="1" applyAlignment="1">
      <alignment horizontal="center" textRotation="90"/>
    </xf>
    <xf numFmtId="0" fontId="10" fillId="13"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4" borderId="52" xfId="34" applyFont="1" applyFill="1" applyBorder="1" applyAlignment="1">
      <alignment horizontal="center" textRotation="90"/>
    </xf>
    <xf numFmtId="0" fontId="10" fillId="14" borderId="53" xfId="34" applyFont="1" applyFill="1" applyBorder="1" applyAlignment="1">
      <alignment horizontal="center" textRotation="90"/>
    </xf>
    <xf numFmtId="0" fontId="4" fillId="13" borderId="48" xfId="34" applyFont="1" applyFill="1" applyBorder="1" applyAlignment="1">
      <alignment horizontal="center" textRotation="90"/>
    </xf>
    <xf numFmtId="0" fontId="3" fillId="2" borderId="250" xfId="33" applyFont="1" applyFill="1" applyAlignment="1">
      <alignment horizontal="left"/>
    </xf>
    <xf numFmtId="0" fontId="3" fillId="2" borderId="250" xfId="34" applyFont="1" applyFill="1" applyAlignment="1">
      <alignment horizontal="center"/>
    </xf>
    <xf numFmtId="1" fontId="3" fillId="8" borderId="250" xfId="34" applyNumberFormat="1" applyFont="1" applyFill="1" applyAlignment="1">
      <alignment horizontal="center"/>
    </xf>
    <xf numFmtId="1" fontId="3" fillId="9" borderId="250" xfId="34" applyNumberFormat="1" applyFont="1" applyFill="1" applyAlignment="1">
      <alignment horizontal="center"/>
    </xf>
    <xf numFmtId="1" fontId="3" fillId="7" borderId="250" xfId="34" applyNumberFormat="1" applyFont="1" applyFill="1" applyAlignment="1">
      <alignment horizontal="center"/>
    </xf>
    <xf numFmtId="0" fontId="4" fillId="2" borderId="250" xfId="25" applyFont="1" applyFill="1" applyAlignment="1">
      <alignment horizontal="left" vertical="center" wrapText="1"/>
    </xf>
    <xf numFmtId="0" fontId="254" fillId="2" borderId="250" xfId="25" applyFont="1" applyFill="1" applyAlignment="1">
      <alignment horizontal="left" vertical="center"/>
    </xf>
    <xf numFmtId="0" fontId="55" fillId="28" borderId="38" xfId="25" applyFont="1" applyFill="1" applyBorder="1" applyAlignment="1">
      <alignment horizontal="center" vertical="center"/>
    </xf>
    <xf numFmtId="0" fontId="55" fillId="28" borderId="250" xfId="25" applyFont="1" applyFill="1" applyAlignment="1">
      <alignment horizontal="center" vertical="center"/>
    </xf>
    <xf numFmtId="0" fontId="55" fillId="28" borderId="39" xfId="25" applyFont="1" applyFill="1" applyBorder="1" applyAlignment="1">
      <alignment horizontal="center" vertical="center"/>
    </xf>
    <xf numFmtId="0" fontId="55" fillId="29" borderId="250" xfId="25" applyFont="1" applyFill="1" applyAlignment="1">
      <alignment horizontal="center" vertical="center"/>
    </xf>
    <xf numFmtId="0" fontId="55" fillId="14" borderId="38" xfId="25" applyFont="1" applyFill="1" applyBorder="1" applyAlignment="1">
      <alignment horizontal="center" vertical="center"/>
    </xf>
    <xf numFmtId="0" fontId="55" fillId="14" borderId="250" xfId="25" applyFont="1" applyFill="1" applyAlignment="1">
      <alignment horizontal="center" vertical="center"/>
    </xf>
    <xf numFmtId="0" fontId="55" fillId="14" borderId="39" xfId="25" applyFont="1" applyFill="1" applyBorder="1" applyAlignment="1">
      <alignment horizontal="center" vertical="center"/>
    </xf>
    <xf numFmtId="0" fontId="19" fillId="0" borderId="250" xfId="33"/>
    <xf numFmtId="0" fontId="3" fillId="194" borderId="38" xfId="25" applyFont="1" applyFill="1" applyBorder="1" applyAlignment="1">
      <alignment horizontal="center"/>
    </xf>
    <xf numFmtId="0" fontId="3" fillId="3" borderId="250" xfId="25" applyFont="1" applyFill="1" applyAlignment="1">
      <alignment horizontal="center"/>
    </xf>
    <xf numFmtId="0" fontId="10" fillId="28" borderId="257" xfId="25" applyFont="1" applyFill="1" applyBorder="1" applyAlignment="1">
      <alignment vertical="center" textRotation="90" wrapText="1"/>
    </xf>
    <xf numFmtId="0" fontId="3" fillId="15" borderId="250" xfId="25" applyFont="1" applyFill="1" applyAlignment="1">
      <alignment horizontal="center"/>
    </xf>
    <xf numFmtId="0" fontId="3" fillId="30" borderId="39" xfId="25" applyFont="1" applyFill="1" applyBorder="1" applyAlignment="1">
      <alignment horizontal="center"/>
    </xf>
    <xf numFmtId="0" fontId="3" fillId="194" borderId="250" xfId="25" applyFont="1" applyFill="1" applyAlignment="1">
      <alignment horizontal="center"/>
    </xf>
    <xf numFmtId="0" fontId="10" fillId="29" borderId="257" xfId="25" applyFont="1" applyFill="1" applyBorder="1" applyAlignment="1">
      <alignment vertical="center" textRotation="90" wrapText="1"/>
    </xf>
    <xf numFmtId="0" fontId="3" fillId="30" borderId="250" xfId="25" applyFont="1" applyFill="1" applyAlignment="1">
      <alignment horizontal="center"/>
    </xf>
    <xf numFmtId="0" fontId="10" fillId="14" borderId="257"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50"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8" borderId="258" xfId="25" applyFont="1" applyFill="1" applyBorder="1" applyAlignment="1">
      <alignment horizontal="center" textRotation="90" wrapText="1"/>
    </xf>
    <xf numFmtId="0" fontId="4" fillId="15" borderId="37" xfId="25" applyFont="1" applyFill="1" applyBorder="1" applyAlignment="1">
      <alignment horizontal="center" textRotation="90" wrapText="1"/>
    </xf>
    <xf numFmtId="0" fontId="31" fillId="30"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9" borderId="258" xfId="25" applyFont="1" applyFill="1" applyBorder="1" applyAlignment="1">
      <alignment horizontal="center" textRotation="90" wrapText="1"/>
    </xf>
    <xf numFmtId="0" fontId="10" fillId="14" borderId="258" xfId="25" applyFont="1" applyFill="1" applyBorder="1" applyAlignment="1">
      <alignment horizontal="center" textRotation="90" wrapText="1"/>
    </xf>
    <xf numFmtId="0" fontId="3" fillId="2" borderId="250" xfId="25" applyFont="1" applyFill="1" applyAlignment="1">
      <alignment horizontal="left"/>
    </xf>
    <xf numFmtId="0" fontId="3" fillId="2" borderId="250" xfId="25" applyFont="1" applyFill="1" applyAlignment="1">
      <alignment horizontal="center"/>
    </xf>
    <xf numFmtId="0" fontId="3" fillId="2" borderId="55" xfId="25" applyFont="1" applyFill="1" applyBorder="1" applyAlignment="1">
      <alignment horizontal="left"/>
    </xf>
    <xf numFmtId="1" fontId="3" fillId="2" borderId="250" xfId="25" applyNumberFormat="1" applyFont="1" applyFill="1"/>
    <xf numFmtId="164" fontId="3" fillId="194" borderId="38" xfId="25" applyNumberFormat="1" applyFont="1" applyFill="1" applyBorder="1" applyAlignment="1">
      <alignment horizontal="center"/>
    </xf>
    <xf numFmtId="164" fontId="3" fillId="3" borderId="250" xfId="25" applyNumberFormat="1" applyFont="1" applyFill="1" applyAlignment="1">
      <alignment horizontal="center"/>
    </xf>
    <xf numFmtId="164" fontId="8" fillId="28" borderId="257" xfId="25" applyNumberFormat="1" applyFont="1" applyFill="1" applyBorder="1" applyAlignment="1">
      <alignment horizontal="center" wrapText="1"/>
    </xf>
    <xf numFmtId="164" fontId="3" fillId="15" borderId="250" xfId="25" applyNumberFormat="1" applyFont="1" applyFill="1" applyAlignment="1">
      <alignment horizontal="center"/>
    </xf>
    <xf numFmtId="164" fontId="3" fillId="30" borderId="39" xfId="25" applyNumberFormat="1" applyFont="1" applyFill="1" applyBorder="1" applyAlignment="1">
      <alignment horizontal="center"/>
    </xf>
    <xf numFmtId="164" fontId="3" fillId="194" borderId="250" xfId="25" applyNumberFormat="1" applyFont="1" applyFill="1" applyAlignment="1">
      <alignment horizontal="center"/>
    </xf>
    <xf numFmtId="164" fontId="8" fillId="29" borderId="257" xfId="25" applyNumberFormat="1" applyFont="1" applyFill="1" applyBorder="1" applyAlignment="1">
      <alignment horizontal="center" wrapText="1"/>
    </xf>
    <xf numFmtId="164" fontId="8" fillId="14" borderId="257" xfId="25" applyNumberFormat="1" applyFont="1" applyFill="1" applyBorder="1" applyAlignment="1">
      <alignment horizontal="center" wrapText="1"/>
    </xf>
    <xf numFmtId="164" fontId="3" fillId="3" borderId="259" xfId="25" applyNumberFormat="1" applyFont="1" applyFill="1" applyBorder="1" applyAlignment="1">
      <alignment horizontal="center"/>
    </xf>
    <xf numFmtId="164" fontId="8" fillId="28" borderId="250" xfId="25" applyNumberFormat="1" applyFont="1" applyFill="1" applyAlignment="1">
      <alignment horizontal="center" wrapText="1"/>
    </xf>
    <xf numFmtId="164" fontId="8" fillId="29" borderId="250" xfId="25" applyNumberFormat="1" applyFont="1" applyFill="1" applyAlignment="1">
      <alignment horizontal="center" wrapText="1"/>
    </xf>
    <xf numFmtId="164" fontId="8" fillId="14" borderId="250"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8" borderId="258" xfId="25" applyNumberFormat="1" applyFont="1" applyFill="1" applyBorder="1" applyAlignment="1">
      <alignment horizontal="center" wrapText="1"/>
    </xf>
    <xf numFmtId="164" fontId="3" fillId="15" borderId="37" xfId="25" applyNumberFormat="1" applyFont="1" applyFill="1" applyBorder="1" applyAlignment="1">
      <alignment horizontal="center"/>
    </xf>
    <xf numFmtId="164" fontId="3" fillId="30"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9" borderId="258" xfId="25" applyNumberFormat="1" applyFont="1" applyFill="1" applyBorder="1" applyAlignment="1">
      <alignment horizontal="center" wrapText="1"/>
    </xf>
    <xf numFmtId="164" fontId="8" fillId="14" borderId="258" xfId="25" applyNumberFormat="1" applyFont="1" applyFill="1" applyBorder="1" applyAlignment="1">
      <alignment horizontal="center" wrapText="1"/>
    </xf>
    <xf numFmtId="0" fontId="19" fillId="0" borderId="250" xfId="33" applyAlignment="1">
      <alignment horizontal="left"/>
    </xf>
    <xf numFmtId="0" fontId="19" fillId="0" borderId="250" xfId="33" applyAlignment="1">
      <alignment horizontal="center"/>
    </xf>
    <xf numFmtId="0" fontId="19" fillId="0" borderId="250" xfId="33" applyAlignment="1">
      <alignment horizontal="right"/>
    </xf>
    <xf numFmtId="0" fontId="7" fillId="0" borderId="250" xfId="33" applyFont="1"/>
    <xf numFmtId="0" fontId="33" fillId="0" borderId="250"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8" borderId="44" xfId="34" applyFont="1" applyFill="1" applyBorder="1" applyAlignment="1">
      <alignment horizontal="center" textRotation="90"/>
    </xf>
    <xf numFmtId="0" fontId="10" fillId="28" borderId="45" xfId="34" applyFont="1" applyFill="1" applyBorder="1" applyAlignment="1">
      <alignment horizontal="center" textRotation="90" wrapText="1"/>
    </xf>
    <xf numFmtId="0" fontId="10" fillId="13" borderId="48" xfId="34" applyFont="1" applyFill="1" applyBorder="1" applyAlignment="1">
      <alignment horizontal="center" textRotation="90" wrapText="1"/>
    </xf>
    <xf numFmtId="0" fontId="10" fillId="13" borderId="49" xfId="34" applyFont="1" applyFill="1" applyBorder="1" applyAlignment="1">
      <alignment horizontal="center" textRotation="90" wrapText="1"/>
    </xf>
    <xf numFmtId="0" fontId="10" fillId="14" borderId="52" xfId="34" applyFont="1" applyFill="1" applyBorder="1" applyAlignment="1">
      <alignment horizontal="center" textRotation="90" wrapText="1"/>
    </xf>
    <xf numFmtId="0" fontId="7" fillId="0" borderId="250" xfId="26" applyFont="1"/>
    <xf numFmtId="0" fontId="10" fillId="28" borderId="45" xfId="34" applyFont="1" applyFill="1" applyBorder="1" applyAlignment="1">
      <alignment horizontal="center" textRotation="90"/>
    </xf>
    <xf numFmtId="1" fontId="3" fillId="7" borderId="250" xfId="34" applyNumberFormat="1" applyFont="1" applyFill="1" applyAlignment="1">
      <alignment horizontal="center" wrapText="1"/>
    </xf>
    <xf numFmtId="0" fontId="19" fillId="7" borderId="250" xfId="26" applyFill="1" applyAlignment="1">
      <alignment wrapText="1"/>
    </xf>
    <xf numFmtId="0" fontId="24" fillId="4" borderId="249" xfId="8" applyFont="1" applyFill="1" applyBorder="1" applyAlignment="1">
      <alignment horizontal="center" vertical="center" wrapText="1"/>
    </xf>
    <xf numFmtId="0" fontId="19" fillId="4" borderId="249" xfId="8" applyFill="1" applyBorder="1" applyAlignment="1">
      <alignment vertical="center"/>
    </xf>
    <xf numFmtId="0" fontId="40" fillId="4" borderId="249" xfId="8" applyFont="1" applyFill="1" applyBorder="1" applyAlignment="1">
      <alignment horizontal="center" vertical="center" wrapText="1"/>
    </xf>
    <xf numFmtId="0" fontId="4" fillId="0" borderId="250" xfId="34" applyFont="1" applyAlignment="1">
      <alignment horizontal="left" vertical="top" wrapText="1"/>
    </xf>
    <xf numFmtId="0" fontId="15" fillId="0" borderId="250" xfId="34"/>
    <xf numFmtId="0" fontId="4" fillId="0" borderId="250" xfId="34" applyFont="1"/>
    <xf numFmtId="0" fontId="3" fillId="0" borderId="250" xfId="34" applyFont="1" applyAlignment="1">
      <alignment vertical="top" wrapText="1"/>
    </xf>
    <xf numFmtId="0" fontId="10" fillId="32" borderId="89" xfId="34" applyFont="1" applyFill="1" applyBorder="1" applyAlignment="1">
      <alignment horizontal="center" vertical="center" wrapText="1"/>
    </xf>
    <xf numFmtId="0" fontId="3" fillId="33" borderId="89" xfId="34" applyFont="1" applyFill="1" applyBorder="1" applyAlignment="1">
      <alignment horizontal="left" vertical="center" wrapText="1"/>
    </xf>
    <xf numFmtId="0" fontId="82" fillId="0" borderId="250" xfId="34" applyFont="1"/>
    <xf numFmtId="0" fontId="83" fillId="0" borderId="250" xfId="34" applyFont="1" applyAlignment="1">
      <alignment vertical="top" wrapText="1"/>
    </xf>
    <xf numFmtId="0" fontId="84" fillId="0" borderId="250" xfId="34" applyFont="1"/>
    <xf numFmtId="0" fontId="85" fillId="0" borderId="250" xfId="35" applyFont="1" applyAlignment="1">
      <alignment vertical="top"/>
    </xf>
    <xf numFmtId="0" fontId="6" fillId="0" borderId="250" xfId="34" applyFont="1"/>
    <xf numFmtId="0" fontId="4" fillId="0" borderId="250" xfId="34" applyFont="1" applyAlignment="1">
      <alignment vertical="top"/>
    </xf>
    <xf numFmtId="0" fontId="3" fillId="0" borderId="250" xfId="34" applyFont="1" applyAlignment="1">
      <alignment horizontal="left" vertical="top" wrapText="1"/>
    </xf>
    <xf numFmtId="0" fontId="87" fillId="0" borderId="250" xfId="35" applyFont="1" applyAlignment="1">
      <alignment vertical="center"/>
    </xf>
    <xf numFmtId="0" fontId="89" fillId="0" borderId="250" xfId="35" applyFont="1" applyAlignment="1">
      <alignment vertical="center"/>
    </xf>
    <xf numFmtId="0" fontId="91" fillId="0" borderId="250" xfId="35" applyFont="1" applyAlignment="1">
      <alignment vertical="center"/>
    </xf>
    <xf numFmtId="0" fontId="75" fillId="28" borderId="13" xfId="0" applyFont="1" applyFill="1" applyBorder="1" applyAlignment="1">
      <alignment vertical="center" wrapText="1"/>
    </xf>
    <xf numFmtId="0" fontId="75" fillId="29" borderId="13" xfId="0" applyFont="1" applyFill="1" applyBorder="1" applyAlignment="1">
      <alignment vertical="center" wrapText="1"/>
    </xf>
    <xf numFmtId="0" fontId="75" fillId="14"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0" xfId="0" applyFont="1" applyFill="1" applyAlignment="1">
      <alignment vertical="center" wrapText="1"/>
    </xf>
    <xf numFmtId="0" fontId="4" fillId="2" borderId="62" xfId="0" applyFont="1" applyFill="1" applyBorder="1" applyAlignment="1">
      <alignment horizontal="left" vertical="center" wrapText="1"/>
    </xf>
    <xf numFmtId="164" fontId="3" fillId="0" borderId="24"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164" fontId="57" fillId="0" borderId="62" xfId="0" applyNumberFormat="1" applyFont="1" applyBorder="1" applyAlignment="1">
      <alignment horizontal="center" vertical="center" wrapText="1"/>
    </xf>
    <xf numFmtId="164" fontId="3" fillId="2" borderId="62" xfId="0" applyNumberFormat="1" applyFont="1" applyFill="1" applyBorder="1" applyAlignment="1">
      <alignment horizontal="center" vertical="center" wrapText="1"/>
    </xf>
    <xf numFmtId="0" fontId="89" fillId="0" borderId="250" xfId="35" applyFont="1" applyAlignment="1">
      <alignment vertical="center" wrapText="1"/>
    </xf>
    <xf numFmtId="0" fontId="4" fillId="0" borderId="62" xfId="0" applyFont="1" applyBorder="1" applyAlignment="1">
      <alignment vertical="center" wrapText="1"/>
    </xf>
    <xf numFmtId="164" fontId="3" fillId="0" borderId="62"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2" xfId="0" applyFont="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7" fillId="0" borderId="250" xfId="19" applyFont="1" applyBorder="1" applyAlignment="1">
      <alignment vertical="center"/>
    </xf>
    <xf numFmtId="0" fontId="87" fillId="0" borderId="250" xfId="19" applyFont="1" applyBorder="1" applyAlignment="1">
      <alignment vertical="center" wrapText="1"/>
    </xf>
    <xf numFmtId="0" fontId="89" fillId="0" borderId="250" xfId="19" applyFont="1" applyBorder="1" applyAlignment="1">
      <alignment vertical="center"/>
    </xf>
    <xf numFmtId="0" fontId="89" fillId="0" borderId="250" xfId="19" applyFont="1" applyBorder="1" applyAlignment="1">
      <alignment vertical="center" wrapText="1"/>
    </xf>
    <xf numFmtId="0" fontId="91" fillId="0" borderId="250" xfId="19" applyFont="1" applyBorder="1" applyAlignment="1">
      <alignment vertical="center"/>
    </xf>
    <xf numFmtId="0" fontId="91" fillId="0" borderId="250" xfId="19" applyFont="1" applyBorder="1" applyAlignment="1">
      <alignment vertical="center" wrapText="1"/>
    </xf>
    <xf numFmtId="0" fontId="39" fillId="0" borderId="0" xfId="8" applyFont="1" applyAlignment="1">
      <alignment horizontal="left"/>
    </xf>
    <xf numFmtId="0" fontId="250" fillId="0" borderId="250"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0FFFB2A0-1BDB-49C4-8BD6-5F3CABDD45AD}"/>
    <cellStyle name="Hyperlink" xfId="19" builtinId="8"/>
    <cellStyle name="Hyperlink 2" xfId="6" xr:uid="{00000000-0005-0000-0000-000003000000}"/>
    <cellStyle name="Hyperlink 2 2" xfId="16" xr:uid="{00000000-0005-0000-0000-000004000000}"/>
    <cellStyle name="Hyperlink 2 2 2" xfId="29" xr:uid="{6AAE2E3A-3348-403F-A5DC-F2E0099E777C}"/>
    <cellStyle name="Hyperlink 3" xfId="17" xr:uid="{00000000-0005-0000-0000-000005000000}"/>
    <cellStyle name="Hyperlink 3 2" xfId="30" xr:uid="{3D4D809C-C66F-403F-94A3-EA39BD3F93D1}"/>
    <cellStyle name="Hyperlink 4" xfId="35" xr:uid="{9E78CCF1-9220-4735-8CEC-B4F42471F45E}"/>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5AB6E288-AD44-4C51-82B5-791EE3CFF191}"/>
    <cellStyle name="Normal 2 2 3" xfId="34" xr:uid="{15DE6EB1-F586-4C74-96F5-C5C387EA7302}"/>
    <cellStyle name="Normal 2 3" xfId="9" xr:uid="{00000000-0005-0000-0000-00000B000000}"/>
    <cellStyle name="Normal 2 3 2" xfId="12" xr:uid="{00000000-0005-0000-0000-00000C000000}"/>
    <cellStyle name="Normal 2 3 2 2" xfId="22" xr:uid="{00000000-0005-0000-0000-00000D000000}"/>
    <cellStyle name="Normal 2 3 2 2 2" xfId="33" xr:uid="{E87DF41C-2292-4B49-97C9-4EE9A9BF46F4}"/>
    <cellStyle name="Normal 2 3 3" xfId="20" xr:uid="{00000000-0005-0000-0000-00000E000000}"/>
    <cellStyle name="Normal 2 3 4" xfId="32" xr:uid="{57B6C486-272F-486E-866C-B3699941529A}"/>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E5D7A79C-C063-48C5-9F90-028922556725}"/>
    <cellStyle name="Normal 4 3" xfId="21" xr:uid="{00000000-0005-0000-0000-000013000000}"/>
    <cellStyle name="Normal 5" xfId="23" xr:uid="{B3184E9D-1146-412A-9CF8-92DCBEF8F4D5}"/>
    <cellStyle name="Normal 6" xfId="1" xr:uid="{00000000-0005-0000-0000-000014000000}"/>
    <cellStyle name="Normal 6 2" xfId="11" xr:uid="{00000000-0005-0000-0000-000015000000}"/>
    <cellStyle name="Normal 6 2 2" xfId="14" xr:uid="{00000000-0005-0000-0000-000016000000}"/>
    <cellStyle name="Normal 6 2 2 2" xfId="25" xr:uid="{BE252794-F968-4DCF-850D-621523E92ADA}"/>
    <cellStyle name="Normal 6 2 3" xfId="24" xr:uid="{52D2CFF4-B512-4D42-9354-ED7520C5E9F9}"/>
    <cellStyle name="Normal 6 3" xfId="27" xr:uid="{B8643B6E-FB7C-4336-8448-8D207CD8EE31}"/>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13.7931843</c:v>
                </c:pt>
                <c:pt idx="1">
                  <c:v>1E-10</c:v>
                </c:pt>
                <c:pt idx="2">
                  <c:v>1E-10</c:v>
                </c:pt>
                <c:pt idx="3">
                  <c:v>1E-10</c:v>
                </c:pt>
                <c:pt idx="4">
                  <c:v>0.53588499999999994</c:v>
                </c:pt>
                <c:pt idx="5">
                  <c:v>3.907445659</c:v>
                </c:pt>
              </c:numCache>
            </c:numRef>
          </c:val>
          <c:extLst>
            <c:ext xmlns:c16="http://schemas.microsoft.com/office/drawing/2014/chart" uri="{C3380CC4-5D6E-409C-BE32-E72D297353CC}">
              <c16:uniqueId val="{00000000-944D-46F9-93E4-249FB1398D82}"/>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44D-46F9-93E4-249FB1398D82}"/>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44D-46F9-93E4-249FB1398D82}"/>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44D-46F9-93E4-249FB1398D82}"/>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44D-46F9-93E4-249FB1398D82}"/>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44D-46F9-93E4-249FB1398D82}"/>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44D-46F9-93E4-249FB1398D82}"/>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944D-46F9-93E4-249FB1398D82}"/>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86.206815700000007</c:v>
                </c:pt>
                <c:pt idx="1">
                  <c:v>100</c:v>
                </c:pt>
                <c:pt idx="2">
                  <c:v>100</c:v>
                </c:pt>
                <c:pt idx="3">
                  <c:v>100</c:v>
                </c:pt>
                <c:pt idx="4">
                  <c:v>99.464115000000007</c:v>
                </c:pt>
                <c:pt idx="5">
                  <c:v>96.092554340000007</c:v>
                </c:pt>
              </c:numCache>
            </c:numRef>
          </c:val>
          <c:extLst>
            <c:ext xmlns:c16="http://schemas.microsoft.com/office/drawing/2014/chart" uri="{C3380CC4-5D6E-409C-BE32-E72D297353CC}">
              <c16:uniqueId val="{00000008-944D-46F9-93E4-249FB1398D82}"/>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944D-46F9-93E4-249FB1398D82}"/>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D70A-456F-B632-5FA0BCBBDF48}"/>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50.066980360000002</c:v>
                </c:pt>
                <c:pt idx="1">
                  <c:v>1E-10</c:v>
                </c:pt>
                <c:pt idx="2">
                  <c:v>1E-10</c:v>
                </c:pt>
                <c:pt idx="3">
                  <c:v>1E-10</c:v>
                </c:pt>
                <c:pt idx="4">
                  <c:v>41.129946670000002</c:v>
                </c:pt>
                <c:pt idx="5">
                  <c:v>64.810370000000006</c:v>
                </c:pt>
              </c:numCache>
            </c:numRef>
          </c:val>
          <c:extLst>
            <c:ext xmlns:c16="http://schemas.microsoft.com/office/drawing/2014/chart" uri="{C3380CC4-5D6E-409C-BE32-E72D297353CC}">
              <c16:uniqueId val="{00000002-D70A-456F-B632-5FA0BCBBDF48}"/>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11.781130839999999</c:v>
                </c:pt>
                <c:pt idx="1">
                  <c:v>1E-10</c:v>
                </c:pt>
                <c:pt idx="2">
                  <c:v>1E-10</c:v>
                </c:pt>
                <c:pt idx="3">
                  <c:v>1E-10</c:v>
                </c:pt>
                <c:pt idx="4">
                  <c:v>0</c:v>
                </c:pt>
                <c:pt idx="5">
                  <c:v>14.70191</c:v>
                </c:pt>
              </c:numCache>
            </c:numRef>
          </c:val>
          <c:extLst>
            <c:ext xmlns:c16="http://schemas.microsoft.com/office/drawing/2014/chart" uri="{C3380CC4-5D6E-409C-BE32-E72D297353CC}">
              <c16:uniqueId val="{00000003-D70A-456F-B632-5FA0BCBBDF48}"/>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66.900000000000006</c:v>
                </c:pt>
                <c:pt idx="4">
                  <c:v>0</c:v>
                </c:pt>
                <c:pt idx="5">
                  <c:v>0</c:v>
                </c:pt>
              </c:numCache>
            </c:numRef>
          </c:val>
          <c:extLst>
            <c:ext xmlns:c16="http://schemas.microsoft.com/office/drawing/2014/chart" uri="{C3380CC4-5D6E-409C-BE32-E72D297353CC}">
              <c16:uniqueId val="{00000004-D70A-456F-B632-5FA0BCBBDF48}"/>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38.151888800000002</c:v>
                </c:pt>
                <c:pt idx="1">
                  <c:v>1E-10</c:v>
                </c:pt>
                <c:pt idx="2">
                  <c:v>1E-10</c:v>
                </c:pt>
                <c:pt idx="3">
                  <c:v>33.1</c:v>
                </c:pt>
                <c:pt idx="4">
                  <c:v>58.870053329999998</c:v>
                </c:pt>
                <c:pt idx="5">
                  <c:v>20.487719999999999</c:v>
                </c:pt>
              </c:numCache>
            </c:numRef>
          </c:val>
          <c:extLst>
            <c:ext xmlns:c16="http://schemas.microsoft.com/office/drawing/2014/chart" uri="{C3380CC4-5D6E-409C-BE32-E72D297353CC}">
              <c16:uniqueId val="{00000005-D70A-456F-B632-5FA0BCBBDF48}"/>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26.78905061</c:v>
                </c:pt>
                <c:pt idx="1">
                  <c:v>1E-10</c:v>
                </c:pt>
                <c:pt idx="2">
                  <c:v>1E-10</c:v>
                </c:pt>
                <c:pt idx="3">
                  <c:v>1E-10</c:v>
                </c:pt>
                <c:pt idx="4">
                  <c:v>23.785936939999999</c:v>
                </c:pt>
                <c:pt idx="5">
                  <c:v>34.65901599</c:v>
                </c:pt>
              </c:numCache>
            </c:numRef>
          </c:val>
          <c:extLst>
            <c:ext xmlns:c16="http://schemas.microsoft.com/office/drawing/2014/chart" uri="{C3380CC4-5D6E-409C-BE32-E72D297353CC}">
              <c16:uniqueId val="{00000000-442D-4DC5-B0A2-DCE0A8EC67E4}"/>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37.09465565</c:v>
                </c:pt>
                <c:pt idx="1">
                  <c:v>1E-10</c:v>
                </c:pt>
                <c:pt idx="2">
                  <c:v>1E-10</c:v>
                </c:pt>
                <c:pt idx="3">
                  <c:v>1E-10</c:v>
                </c:pt>
                <c:pt idx="4">
                  <c:v>36.887913060000002</c:v>
                </c:pt>
                <c:pt idx="5">
                  <c:v>43.835588829999999</c:v>
                </c:pt>
              </c:numCache>
            </c:numRef>
          </c:val>
          <c:extLst>
            <c:ext xmlns:c16="http://schemas.microsoft.com/office/drawing/2014/chart" uri="{C3380CC4-5D6E-409C-BE32-E72D297353CC}">
              <c16:uniqueId val="{00000001-442D-4DC5-B0A2-DCE0A8EC67E4}"/>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66.900000000000006</c:v>
                </c:pt>
                <c:pt idx="4">
                  <c:v>0</c:v>
                </c:pt>
                <c:pt idx="5">
                  <c:v>0</c:v>
                </c:pt>
              </c:numCache>
            </c:numRef>
          </c:val>
          <c:extLst>
            <c:ext xmlns:c16="http://schemas.microsoft.com/office/drawing/2014/chart" uri="{C3380CC4-5D6E-409C-BE32-E72D297353CC}">
              <c16:uniqueId val="{00000002-442D-4DC5-B0A2-DCE0A8EC67E4}"/>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36.116293740000003</c:v>
                </c:pt>
                <c:pt idx="1">
                  <c:v>1E-10</c:v>
                </c:pt>
                <c:pt idx="2">
                  <c:v>1E-10</c:v>
                </c:pt>
                <c:pt idx="3">
                  <c:v>33.1</c:v>
                </c:pt>
                <c:pt idx="4">
                  <c:v>39.326149999999998</c:v>
                </c:pt>
                <c:pt idx="5">
                  <c:v>21.505395180000001</c:v>
                </c:pt>
              </c:numCache>
            </c:numRef>
          </c:val>
          <c:extLst>
            <c:ext xmlns:c16="http://schemas.microsoft.com/office/drawing/2014/chart" uri="{C3380CC4-5D6E-409C-BE32-E72D297353CC}">
              <c16:uniqueId val="{00000003-442D-4DC5-B0A2-DCE0A8EC67E4}"/>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58.9</c:v>
                </c:pt>
                <c:pt idx="8">
                  <c:v>58.9</c:v>
                </c:pt>
                <c:pt idx="9">
                  <c:v>58.9</c:v>
                </c:pt>
                <c:pt idx="10">
                  <c:v>58.9</c:v>
                </c:pt>
                <c:pt idx="11">
                  <c:v>58.9</c:v>
                </c:pt>
                <c:pt idx="12">
                  <c:v>59.9</c:v>
                </c:pt>
                <c:pt idx="13">
                  <c:v>60.8</c:v>
                </c:pt>
                <c:pt idx="14">
                  <c:v>61.8</c:v>
                </c:pt>
                <c:pt idx="15">
                  <c:v>62.7</c:v>
                </c:pt>
                <c:pt idx="16">
                  <c:v>63.7</c:v>
                </c:pt>
                <c:pt idx="17">
                  <c:v>64.599999999999994</c:v>
                </c:pt>
                <c:pt idx="18">
                  <c:v>65.599999999999994</c:v>
                </c:pt>
                <c:pt idx="19">
                  <c:v>66.5</c:v>
                </c:pt>
                <c:pt idx="20">
                  <c:v>67.5</c:v>
                </c:pt>
                <c:pt idx="21">
                  <c:v>68.400000000000006</c:v>
                </c:pt>
                <c:pt idx="22">
                  <c:v>69.400000000000006</c:v>
                </c:pt>
                <c:pt idx="23">
                  <c:v>70.3</c:v>
                </c:pt>
                <c:pt idx="24">
                  <c:v>71.3</c:v>
                </c:pt>
                <c:pt idx="25">
                  <c:v>71.3</c:v>
                </c:pt>
              </c:numCache>
            </c:numRef>
          </c:yVal>
          <c:smooth val="0"/>
          <c:extLst>
            <c:ext xmlns:c16="http://schemas.microsoft.com/office/drawing/2014/chart" uri="{C3380CC4-5D6E-409C-BE32-E72D297353CC}">
              <c16:uniqueId val="{00000000-596C-4BE2-850C-AABD41F9179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96C-4BE2-850C-AABD41F9179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6C-4BE2-850C-AABD41F9179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6C-4BE2-850C-AABD41F9179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6C-4BE2-850C-AABD41F917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6C-4BE2-850C-AABD41F917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6C-4BE2-850C-AABD41F91794}"/>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6C-4BE2-850C-AABD41F9179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6C-4BE2-850C-AABD41F9179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6C-4BE2-850C-AABD41F917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6C-4BE2-850C-AABD41F917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6C-4BE2-850C-AABD41F917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6C-4BE2-850C-AABD41F917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6C-4BE2-850C-AABD41F917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6C-4BE2-850C-AABD41F917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6C-4BE2-850C-AABD41F917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6C-4BE2-850C-AABD41F9179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6C-4BE2-850C-AABD41F917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6C-4BE2-850C-AABD41F917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6C-4BE2-850C-AABD41F917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6C-4BE2-850C-AABD41F917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6C-4BE2-850C-AABD41F917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6C-4BE2-850C-AABD41F917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6C-4BE2-850C-AABD41F917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96C-4BE2-850C-AABD41F917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96C-4BE2-850C-AABD41F917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6C-4BE2-850C-AABD41F917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6C-4BE2-850C-AABD41F917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6C-4BE2-850C-AABD41F917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6C-4BE2-850C-AABD41F917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6C-4BE2-850C-AABD41F917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6C-4BE2-850C-AABD41F917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6C-4BE2-850C-AABD41F917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6C-4BE2-850C-AABD41F917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6C-4BE2-850C-AABD41F917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6C-4BE2-850C-AABD41F917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6C-4BE2-850C-AABD41F917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6C-4BE2-850C-AABD41F917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6C-4BE2-850C-AABD41F917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6C-4BE2-850C-AABD41F917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6C-4BE2-850C-AABD41F917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6C-4BE2-850C-AABD41F917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6C-4BE2-850C-AABD41F917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6C-4BE2-850C-AABD41F917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6C-4BE2-850C-AABD41F917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6C-4BE2-850C-AABD41F917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6C-4BE2-850C-AABD41F917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6C-4BE2-850C-AABD41F917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6C-4BE2-850C-AABD41F917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6C-4BE2-850C-AABD41F917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6C-4BE2-850C-AABD41F917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6C-4BE2-850C-AABD41F917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6C-4BE2-850C-AABD41F917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6C-4BE2-850C-AABD41F917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6C-4BE2-850C-AABD41F917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6C-4BE2-850C-AABD41F917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6C-4BE2-850C-AABD41F917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6C-4BE2-850C-AABD41F917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6C-4BE2-850C-AABD41F917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6C-4BE2-850C-AABD41F917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6C-4BE2-850C-AABD41F917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6C-4BE2-850C-AABD41F917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6C-4BE2-850C-AABD41F917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6C-4BE2-850C-AABD41F917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6C-4BE2-850C-AABD41F917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6C-4BE2-850C-AABD41F917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6C-4BE2-850C-AABD41F917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6C-4BE2-850C-AABD41F917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6C-4BE2-850C-AABD41F917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6C-4BE2-850C-AABD41F917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6C-4BE2-850C-AABD41F917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6C-4BE2-850C-AABD41F917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6C-4BE2-850C-AABD41F917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6C-4BE2-850C-AABD41F917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6C-4BE2-850C-AABD41F917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6C-4BE2-850C-AABD41F917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6C-4BE2-850C-AABD41F917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6C-4BE2-850C-AABD41F917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6C-4BE2-850C-AABD41F917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6C-4BE2-850C-AABD41F917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6C-4BE2-850C-AABD41F917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6C-4BE2-850C-AABD41F917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6C-4BE2-850C-AABD41F917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6C-4BE2-850C-AABD41F917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6C-4BE2-850C-AABD41F917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6C-4BE2-850C-AABD41F917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6C-4BE2-850C-AABD41F917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6C-4BE2-850C-AABD41F917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6C-4BE2-850C-AABD41F917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6C-4BE2-850C-AABD41F917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6C-4BE2-850C-AABD41F917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6C-4BE2-850C-AABD41F917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6C-4BE2-850C-AABD41F917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6C-4BE2-850C-AABD41F917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6C-4BE2-850C-AABD41F917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96C-4BE2-850C-AABD41F917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48.619778672032204</c:v>
                </c:pt>
                <c:pt idx="2">
                  <c:v>79.128293035005413</c:v>
                </c:pt>
                <c:pt idx="3">
                  <c:v>58.116160000000001</c:v>
                </c:pt>
                <c:pt idx="4">
                  <c:v>#N/A</c:v>
                </c:pt>
                <c:pt idx="5">
                  <c:v>#N/A</c:v>
                </c:pt>
                <c:pt idx="6">
                  <c:v>69.725936299094641</c:v>
                </c:pt>
                <c:pt idx="7">
                  <c:v>67.578812610017593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96C-4BE2-850C-AABD41F91794}"/>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56.5</c:v>
                </c:pt>
                <c:pt idx="7">
                  <c:v>56.5</c:v>
                </c:pt>
                <c:pt idx="8">
                  <c:v>56.5</c:v>
                </c:pt>
                <c:pt idx="9">
                  <c:v>56.5</c:v>
                </c:pt>
                <c:pt idx="10">
                  <c:v>56.5</c:v>
                </c:pt>
                <c:pt idx="11">
                  <c:v>56.9</c:v>
                </c:pt>
                <c:pt idx="12">
                  <c:v>57.4</c:v>
                </c:pt>
                <c:pt idx="13">
                  <c:v>57.8</c:v>
                </c:pt>
                <c:pt idx="14">
                  <c:v>58.3</c:v>
                </c:pt>
                <c:pt idx="15">
                  <c:v>58.7</c:v>
                </c:pt>
                <c:pt idx="16">
                  <c:v>59.2</c:v>
                </c:pt>
                <c:pt idx="17">
                  <c:v>59.6</c:v>
                </c:pt>
                <c:pt idx="18">
                  <c:v>60.1</c:v>
                </c:pt>
                <c:pt idx="19">
                  <c:v>60.5</c:v>
                </c:pt>
                <c:pt idx="20">
                  <c:v>61</c:v>
                </c:pt>
                <c:pt idx="21">
                  <c:v>61.4</c:v>
                </c:pt>
                <c:pt idx="22">
                  <c:v>61.8</c:v>
                </c:pt>
                <c:pt idx="23">
                  <c:v>62.3</c:v>
                </c:pt>
                <c:pt idx="24">
                  <c:v>62.7</c:v>
                </c:pt>
                <c:pt idx="25">
                  <c:v>62.7</c:v>
                </c:pt>
              </c:numCache>
            </c:numRef>
          </c:yVal>
          <c:smooth val="0"/>
          <c:extLst>
            <c:ext xmlns:c16="http://schemas.microsoft.com/office/drawing/2014/chart" uri="{C3380CC4-5D6E-409C-BE32-E72D297353CC}">
              <c16:uniqueId val="{00000061-596C-4BE2-850C-AABD41F9179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96C-4BE2-850C-AABD41F9179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96C-4BE2-850C-AABD41F9179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96C-4BE2-850C-AABD41F9179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96C-4BE2-850C-AABD41F9179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96C-4BE2-850C-AABD41F9179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96C-4BE2-850C-AABD41F9179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96C-4BE2-850C-AABD41F9179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96C-4BE2-850C-AABD41F91794}"/>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596C-4BE2-850C-AABD41F9179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96C-4BE2-850C-AABD41F9179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96C-4BE2-850C-AABD41F9179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96C-4BE2-850C-AABD41F9179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96C-4BE2-850C-AABD41F9179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96C-4BE2-850C-AABD41F9179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96C-4BE2-850C-AABD41F9179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96C-4BE2-850C-AABD41F9179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96C-4BE2-850C-AABD41F9179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96C-4BE2-850C-AABD41F9179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96C-4BE2-850C-AABD41F9179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96C-4BE2-850C-AABD41F9179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96C-4BE2-850C-AABD41F9179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96C-4BE2-850C-AABD41F9179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96C-4BE2-850C-AABD41F9179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96C-4BE2-850C-AABD41F9179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57.222086368366284</c:v>
                </c:pt>
                <c:pt idx="1">
                  <c:v>#N/A</c:v>
                </c:pt>
                <c:pt idx="2">
                  <c:v>64.126690725369912</c:v>
                </c:pt>
                <c:pt idx="3">
                  <c:v>51.582290000000008</c:v>
                </c:pt>
                <c:pt idx="4">
                  <c:v>#N/A</c:v>
                </c:pt>
                <c:pt idx="5">
                  <c:v>#N/A</c:v>
                </c:pt>
                <c:pt idx="6">
                  <c:v>#N/A</c:v>
                </c:pt>
                <c:pt idx="7">
                  <c:v>63.706192990878534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96C-4BE2-850C-AABD41F91794}"/>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50.1</c:v>
                </c:pt>
                <c:pt idx="9">
                  <c:v>50.1</c:v>
                </c:pt>
                <c:pt idx="10">
                  <c:v>50.1</c:v>
                </c:pt>
                <c:pt idx="11">
                  <c:v>50.1</c:v>
                </c:pt>
                <c:pt idx="12">
                  <c:v>50.1</c:v>
                </c:pt>
                <c:pt idx="13">
                  <c:v>50.1</c:v>
                </c:pt>
                <c:pt idx="14">
                  <c:v>50.1</c:v>
                </c:pt>
                <c:pt idx="15">
                  <c:v>50.1</c:v>
                </c:pt>
                <c:pt idx="16">
                  <c:v>50.1</c:v>
                </c:pt>
                <c:pt idx="17">
                  <c:v>50.1</c:v>
                </c:pt>
                <c:pt idx="18">
                  <c:v>50.1</c:v>
                </c:pt>
                <c:pt idx="19">
                  <c:v>50.1</c:v>
                </c:pt>
                <c:pt idx="20">
                  <c:v>50.1</c:v>
                </c:pt>
                <c:pt idx="21">
                  <c:v>50.1</c:v>
                </c:pt>
                <c:pt idx="22">
                  <c:v>50.1</c:v>
                </c:pt>
                <c:pt idx="23">
                  <c:v>#N/A</c:v>
                </c:pt>
                <c:pt idx="24">
                  <c:v>#N/A</c:v>
                </c:pt>
                <c:pt idx="25">
                  <c:v>#N/A</c:v>
                </c:pt>
              </c:numCache>
            </c:numRef>
          </c:yVal>
          <c:smooth val="0"/>
          <c:extLst>
            <c:ext xmlns:c16="http://schemas.microsoft.com/office/drawing/2014/chart" uri="{C3380CC4-5D6E-409C-BE32-E72D297353CC}">
              <c16:uniqueId val="{0000007B-596C-4BE2-850C-AABD41F91794}"/>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96C-4BE2-850C-AABD41F9179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96C-4BE2-850C-AABD41F9179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96C-4BE2-850C-AABD41F9179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96C-4BE2-850C-AABD41F917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96C-4BE2-850C-AABD41F917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96C-4BE2-850C-AABD41F91794}"/>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96C-4BE2-850C-AABD41F9179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96C-4BE2-850C-AABD41F9179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96C-4BE2-850C-AABD41F917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96C-4BE2-850C-AABD41F917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96C-4BE2-850C-AABD41F917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96C-4BE2-850C-AABD41F917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96C-4BE2-850C-AABD41F917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96C-4BE2-850C-AABD41F917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96C-4BE2-850C-AABD41F917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96C-4BE2-850C-AABD41F9179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96C-4BE2-850C-AABD41F917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96C-4BE2-850C-AABD41F917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96C-4BE2-850C-AABD41F917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96C-4BE2-850C-AABD41F917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96C-4BE2-850C-AABD41F917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96C-4BE2-850C-AABD41F917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96C-4BE2-850C-AABD41F917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96C-4BE2-850C-AABD41F917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96C-4BE2-850C-AABD41F917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96C-4BE2-850C-AABD41F917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96C-4BE2-850C-AABD41F917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96C-4BE2-850C-AABD41F917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96C-4BE2-850C-AABD41F917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96C-4BE2-850C-AABD41F917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96C-4BE2-850C-AABD41F917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96C-4BE2-850C-AABD41F917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96C-4BE2-850C-AABD41F917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96C-4BE2-850C-AABD41F917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96C-4BE2-850C-AABD41F917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96C-4BE2-850C-AABD41F917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96C-4BE2-850C-AABD41F917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96C-4BE2-850C-AABD41F917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96C-4BE2-850C-AABD41F917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96C-4BE2-850C-AABD41F917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96C-4BE2-850C-AABD41F917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96C-4BE2-850C-AABD41F917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96C-4BE2-850C-AABD41F917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96C-4BE2-850C-AABD41F917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96C-4BE2-850C-AABD41F917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96C-4BE2-850C-AABD41F917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6C-4BE2-850C-AABD41F917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6C-4BE2-850C-AABD41F917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6C-4BE2-850C-AABD41F917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6C-4BE2-850C-AABD41F917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6C-4BE2-850C-AABD41F917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6C-4BE2-850C-AABD41F917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6C-4BE2-850C-AABD41F917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6C-4BE2-850C-AABD41F917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6C-4BE2-850C-AABD41F917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6C-4BE2-850C-AABD41F917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6C-4BE2-850C-AABD41F917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6C-4BE2-850C-AABD41F917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6C-4BE2-850C-AABD41F917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6C-4BE2-850C-AABD41F917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6C-4BE2-850C-AABD41F917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6C-4BE2-850C-AABD41F917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6C-4BE2-850C-AABD41F917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6C-4BE2-850C-AABD41F917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6C-4BE2-850C-AABD41F917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6C-4BE2-850C-AABD41F917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6C-4BE2-850C-AABD41F917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6C-4BE2-850C-AABD41F917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6C-4BE2-850C-AABD41F917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96C-4BE2-850C-AABD41F917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96C-4BE2-850C-AABD41F917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96C-4BE2-850C-AABD41F917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96C-4BE2-850C-AABD41F917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96C-4BE2-850C-AABD41F917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96C-4BE2-850C-AABD41F917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96C-4BE2-850C-AABD41F917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96C-4BE2-850C-AABD41F917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96C-4BE2-850C-AABD41F917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96C-4BE2-850C-AABD41F917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96C-4BE2-850C-AABD41F917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96C-4BE2-850C-AABD41F917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96C-4BE2-850C-AABD41F917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96C-4BE2-850C-AABD41F917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96C-4BE2-850C-AABD41F917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96C-4BE2-850C-AABD41F917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96C-4BE2-850C-AABD41F917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96C-4BE2-850C-AABD41F917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96C-4BE2-850C-AABD41F917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96C-4BE2-850C-AABD41F917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96C-4BE2-850C-AABD41F917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96C-4BE2-850C-AABD41F917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96C-4BE2-850C-AABD41F917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96C-4BE2-850C-AABD41F917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96C-4BE2-850C-AABD41F917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96C-4BE2-850C-AABD41F917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52.516690725369905</c:v>
                </c:pt>
                <c:pt idx="3">
                  <c:v>47.617269999999998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96C-4BE2-850C-AABD41F91794}"/>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62.6</c:v>
                </c:pt>
                <c:pt idx="13">
                  <c:v>62.6</c:v>
                </c:pt>
                <c:pt idx="14">
                  <c:v>62.6</c:v>
                </c:pt>
                <c:pt idx="15">
                  <c:v>62.6</c:v>
                </c:pt>
                <c:pt idx="16">
                  <c:v>62.6</c:v>
                </c:pt>
                <c:pt idx="17">
                  <c:v>62.6</c:v>
                </c:pt>
                <c:pt idx="18">
                  <c:v>62.6</c:v>
                </c:pt>
                <c:pt idx="19">
                  <c:v>62.6</c:v>
                </c:pt>
                <c:pt idx="20">
                  <c:v>62.6</c:v>
                </c:pt>
                <c:pt idx="21">
                  <c:v>#N/A</c:v>
                </c:pt>
                <c:pt idx="22">
                  <c:v>#N/A</c:v>
                </c:pt>
                <c:pt idx="23">
                  <c:v>#N/A</c:v>
                </c:pt>
                <c:pt idx="24">
                  <c:v>#N/A</c:v>
                </c:pt>
                <c:pt idx="25">
                  <c:v>#N/A</c:v>
                </c:pt>
              </c:numCache>
            </c:numRef>
          </c:yVal>
          <c:smooth val="0"/>
          <c:extLst>
            <c:ext xmlns:c16="http://schemas.microsoft.com/office/drawing/2014/chart" uri="{C3380CC4-5D6E-409C-BE32-E72D297353CC}">
              <c16:uniqueId val="{00000000-89EF-41CE-A32A-3ADDEADB2330}"/>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9EF-41CE-A32A-3ADDEADB233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9EF-41CE-A32A-3ADDEADB233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9EF-41CE-A32A-3ADDEADB233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9EF-41CE-A32A-3ADDEADB23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9EF-41CE-A32A-3ADDEADB23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9EF-41CE-A32A-3ADDEADB2330}"/>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9EF-41CE-A32A-3ADDEADB233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9EF-41CE-A32A-3ADDEADB233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9EF-41CE-A32A-3ADDEADB23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9EF-41CE-A32A-3ADDEADB23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9EF-41CE-A32A-3ADDEADB23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9EF-41CE-A32A-3ADDEADB23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9EF-41CE-A32A-3ADDEADB23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9EF-41CE-A32A-3ADDEADB23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9EF-41CE-A32A-3ADDEADB23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9EF-41CE-A32A-3ADDEADB23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9EF-41CE-A32A-3ADDEADB23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9EF-41CE-A32A-3ADDEADB23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9EF-41CE-A32A-3ADDEADB23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9EF-41CE-A32A-3ADDEADB23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9EF-41CE-A32A-3ADDEADB23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9EF-41CE-A32A-3ADDEADB23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9EF-41CE-A32A-3ADDEADB23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9EF-41CE-A32A-3ADDEADB23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9EF-41CE-A32A-3ADDEADB23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9EF-41CE-A32A-3ADDEADB23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9EF-41CE-A32A-3ADDEADB23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9EF-41CE-A32A-3ADDEADB23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9EF-41CE-A32A-3ADDEADB23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9EF-41CE-A32A-3ADDEADB23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9EF-41CE-A32A-3ADDEADB23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9EF-41CE-A32A-3ADDEADB23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9EF-41CE-A32A-3ADDEADB23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9EF-41CE-A32A-3ADDEADB23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9EF-41CE-A32A-3ADDEADB23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9EF-41CE-A32A-3ADDEADB23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9EF-41CE-A32A-3ADDEADB23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9EF-41CE-A32A-3ADDEADB23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9EF-41CE-A32A-3ADDEADB23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9EF-41CE-A32A-3ADDEADB23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9EF-41CE-A32A-3ADDEADB23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9EF-41CE-A32A-3ADDEADB23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9EF-41CE-A32A-3ADDEADB23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9EF-41CE-A32A-3ADDEADB23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9EF-41CE-A32A-3ADDEADB23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9EF-41CE-A32A-3ADDEADB23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9EF-41CE-A32A-3ADDEADB23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9EF-41CE-A32A-3ADDEADB23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9EF-41CE-A32A-3ADDEADB23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9EF-41CE-A32A-3ADDEADB23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9EF-41CE-A32A-3ADDEADB23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9EF-41CE-A32A-3ADDEADB23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9EF-41CE-A32A-3ADDEADB23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9EF-41CE-A32A-3ADDEADB23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9EF-41CE-A32A-3ADDEADB23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9EF-41CE-A32A-3ADDEADB23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9EF-41CE-A32A-3ADDEADB23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9EF-41CE-A32A-3ADDEADB23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9EF-41CE-A32A-3ADDEADB23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9EF-41CE-A32A-3ADDEADB23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9EF-41CE-A32A-3ADDEADB23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9EF-41CE-A32A-3ADDEADB23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9EF-41CE-A32A-3ADDEADB23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9EF-41CE-A32A-3ADDEADB23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9EF-41CE-A32A-3ADDEADB23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9EF-41CE-A32A-3ADDEADB23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9EF-41CE-A32A-3ADDEADB23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9EF-41CE-A32A-3ADDEADB23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9EF-41CE-A32A-3ADDEADB23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9EF-41CE-A32A-3ADDEADB23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9EF-41CE-A32A-3ADDEADB23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9EF-41CE-A32A-3ADDEADB23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9EF-41CE-A32A-3ADDEADB23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9EF-41CE-A32A-3ADDEADB23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9EF-41CE-A32A-3ADDEADB23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9EF-41CE-A32A-3ADDEADB23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9EF-41CE-A32A-3ADDEADB23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9EF-41CE-A32A-3ADDEADB23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9EF-41CE-A32A-3ADDEADB23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9EF-41CE-A32A-3ADDEADB23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9EF-41CE-A32A-3ADDEADB23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9EF-41CE-A32A-3ADDEADB23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9EF-41CE-A32A-3ADDEADB23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9EF-41CE-A32A-3ADDEADB23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9EF-41CE-A32A-3ADDEADB23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9EF-41CE-A32A-3ADDEADB23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9EF-41CE-A32A-3ADDEADB23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9EF-41CE-A32A-3ADDEADB23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9EF-41CE-A32A-3ADDEADB23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9EF-41CE-A32A-3ADDEADB23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9EF-41CE-A32A-3ADDEADB23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9EF-41CE-A32A-3ADDEADB23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9EF-41CE-A32A-3ADDEADB23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9EF-41CE-A32A-3ADDEADB23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9EF-41CE-A32A-3ADDEADB23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62.569209999999998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9EF-41CE-A32A-3ADDEADB2330}"/>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59.4</c:v>
                </c:pt>
                <c:pt idx="13">
                  <c:v>59.4</c:v>
                </c:pt>
                <c:pt idx="14">
                  <c:v>59.4</c:v>
                </c:pt>
                <c:pt idx="15">
                  <c:v>59.4</c:v>
                </c:pt>
                <c:pt idx="16">
                  <c:v>59.4</c:v>
                </c:pt>
                <c:pt idx="17">
                  <c:v>59.4</c:v>
                </c:pt>
                <c:pt idx="18">
                  <c:v>59.4</c:v>
                </c:pt>
                <c:pt idx="19">
                  <c:v>59.4</c:v>
                </c:pt>
                <c:pt idx="20">
                  <c:v>59.4</c:v>
                </c:pt>
                <c:pt idx="21">
                  <c:v>#N/A</c:v>
                </c:pt>
                <c:pt idx="22">
                  <c:v>#N/A</c:v>
                </c:pt>
                <c:pt idx="23">
                  <c:v>#N/A</c:v>
                </c:pt>
                <c:pt idx="24">
                  <c:v>#N/A</c:v>
                </c:pt>
                <c:pt idx="25">
                  <c:v>#N/A</c:v>
                </c:pt>
              </c:numCache>
            </c:numRef>
          </c:yVal>
          <c:smooth val="0"/>
          <c:extLst>
            <c:ext xmlns:c16="http://schemas.microsoft.com/office/drawing/2014/chart" uri="{C3380CC4-5D6E-409C-BE32-E72D297353CC}">
              <c16:uniqueId val="{00000061-89EF-41CE-A32A-3ADDEADB2330}"/>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9EF-41CE-A32A-3ADDEADB233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9EF-41CE-A32A-3ADDEADB233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9EF-41CE-A32A-3ADDEADB233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9EF-41CE-A32A-3ADDEADB23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9EF-41CE-A32A-3ADDEADB23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9EF-41CE-A32A-3ADDEADB2330}"/>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9EF-41CE-A32A-3ADDEADB233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9EF-41CE-A32A-3ADDEADB233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9EF-41CE-A32A-3ADDEADB23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9EF-41CE-A32A-3ADDEADB23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9EF-41CE-A32A-3ADDEADB23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9EF-41CE-A32A-3ADDEADB23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9EF-41CE-A32A-3ADDEADB23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9EF-41CE-A32A-3ADDEADB23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9EF-41CE-A32A-3ADDEADB23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9EF-41CE-A32A-3ADDEADB23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9EF-41CE-A32A-3ADDEADB23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9EF-41CE-A32A-3ADDEADB23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9EF-41CE-A32A-3ADDEADB23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9EF-41CE-A32A-3ADDEADB23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9EF-41CE-A32A-3ADDEADB23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9EF-41CE-A32A-3ADDEADB23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9EF-41CE-A32A-3ADDEADB23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9EF-41CE-A32A-3ADDEADB23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9EF-41CE-A32A-3ADDEADB23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9EF-41CE-A32A-3ADDEADB23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9EF-41CE-A32A-3ADDEADB23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9EF-41CE-A32A-3ADDEADB23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9EF-41CE-A32A-3ADDEADB23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9EF-41CE-A32A-3ADDEADB23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9EF-41CE-A32A-3ADDEADB23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9EF-41CE-A32A-3ADDEADB23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9EF-41CE-A32A-3ADDEADB23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9EF-41CE-A32A-3ADDEADB23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9EF-41CE-A32A-3ADDEADB23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9EF-41CE-A32A-3ADDEADB23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9EF-41CE-A32A-3ADDEADB23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9EF-41CE-A32A-3ADDEADB23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9EF-41CE-A32A-3ADDEADB23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9EF-41CE-A32A-3ADDEADB23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9EF-41CE-A32A-3ADDEADB23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9EF-41CE-A32A-3ADDEADB23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9EF-41CE-A32A-3ADDEADB23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9EF-41CE-A32A-3ADDEADB23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9EF-41CE-A32A-3ADDEADB23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9EF-41CE-A32A-3ADDEADB23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9EF-41CE-A32A-3ADDEADB23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9EF-41CE-A32A-3ADDEADB23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9EF-41CE-A32A-3ADDEADB23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9EF-41CE-A32A-3ADDEADB23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9EF-41CE-A32A-3ADDEADB23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9EF-41CE-A32A-3ADDEADB23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9EF-41CE-A32A-3ADDEADB23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9EF-41CE-A32A-3ADDEADB23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9EF-41CE-A32A-3ADDEADB23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9EF-41CE-A32A-3ADDEADB23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9EF-41CE-A32A-3ADDEADB23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9EF-41CE-A32A-3ADDEADB23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9EF-41CE-A32A-3ADDEADB23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9EF-41CE-A32A-3ADDEADB23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9EF-41CE-A32A-3ADDEADB23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9EF-41CE-A32A-3ADDEADB23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9EF-41CE-A32A-3ADDEADB23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9EF-41CE-A32A-3ADDEADB23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9EF-41CE-A32A-3ADDEADB23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9EF-41CE-A32A-3ADDEADB23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9EF-41CE-A32A-3ADDEADB23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9EF-41CE-A32A-3ADDEADB23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9EF-41CE-A32A-3ADDEADB23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9EF-41CE-A32A-3ADDEADB23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9EF-41CE-A32A-3ADDEADB23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9EF-41CE-A32A-3ADDEADB23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9EF-41CE-A32A-3ADDEADB23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9EF-41CE-A32A-3ADDEADB23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9EF-41CE-A32A-3ADDEADB23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9EF-41CE-A32A-3ADDEADB23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9EF-41CE-A32A-3ADDEADB23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9EF-41CE-A32A-3ADDEADB23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9EF-41CE-A32A-3ADDEADB23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9EF-41CE-A32A-3ADDEADB23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9EF-41CE-A32A-3ADDEADB23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9EF-41CE-A32A-3ADDEADB23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9EF-41CE-A32A-3ADDEADB23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9EF-41CE-A32A-3ADDEADB23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9EF-41CE-A32A-3ADDEADB23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9EF-41CE-A32A-3ADDEADB23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9EF-41CE-A32A-3ADDEADB23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9EF-41CE-A32A-3ADDEADB23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9EF-41CE-A32A-3ADDEADB23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9EF-41CE-A32A-3ADDEADB23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9EF-41CE-A32A-3ADDEADB23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9EF-41CE-A32A-3ADDEADB23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9EF-41CE-A32A-3ADDEADB23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9EF-41CE-A32A-3ADDEADB23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9EF-41CE-A32A-3ADDEADB23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59.357700000000001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9EF-41CE-A32A-3ADDEADB233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69</c:v>
                </c:pt>
                <c:pt idx="13">
                  <c:v>69</c:v>
                </c:pt>
                <c:pt idx="14">
                  <c:v>69</c:v>
                </c:pt>
                <c:pt idx="15">
                  <c:v>69</c:v>
                </c:pt>
                <c:pt idx="16">
                  <c:v>69</c:v>
                </c:pt>
                <c:pt idx="17">
                  <c:v>69</c:v>
                </c:pt>
                <c:pt idx="18">
                  <c:v>69</c:v>
                </c:pt>
                <c:pt idx="19">
                  <c:v>69</c:v>
                </c:pt>
                <c:pt idx="20">
                  <c:v>69</c:v>
                </c:pt>
                <c:pt idx="21">
                  <c:v>#N/A</c:v>
                </c:pt>
                <c:pt idx="22">
                  <c:v>#N/A</c:v>
                </c:pt>
                <c:pt idx="23">
                  <c:v>#N/A</c:v>
                </c:pt>
                <c:pt idx="24">
                  <c:v>#N/A</c:v>
                </c:pt>
                <c:pt idx="25">
                  <c:v>#N/A</c:v>
                </c:pt>
              </c:numCache>
            </c:numRef>
          </c:yVal>
          <c:smooth val="0"/>
          <c:extLst>
            <c:ext xmlns:c16="http://schemas.microsoft.com/office/drawing/2014/chart" uri="{C3380CC4-5D6E-409C-BE32-E72D297353CC}">
              <c16:uniqueId val="{000000C2-89EF-41CE-A32A-3ADDEADB233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9EF-41CE-A32A-3ADDEADB233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9EF-41CE-A32A-3ADDEADB233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9EF-41CE-A32A-3ADDEADB233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9EF-41CE-A32A-3ADDEADB23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9EF-41CE-A32A-3ADDEADB23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9EF-41CE-A32A-3ADDEADB2330}"/>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9EF-41CE-A32A-3ADDEADB233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9EF-41CE-A32A-3ADDEADB233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9EF-41CE-A32A-3ADDEADB23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9EF-41CE-A32A-3ADDEADB23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9EF-41CE-A32A-3ADDEADB23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9EF-41CE-A32A-3ADDEADB23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9EF-41CE-A32A-3ADDEADB23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9EF-41CE-A32A-3ADDEADB23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9EF-41CE-A32A-3ADDEADB23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9EF-41CE-A32A-3ADDEADB23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9EF-41CE-A32A-3ADDEADB23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9EF-41CE-A32A-3ADDEADB23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9EF-41CE-A32A-3ADDEADB23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9EF-41CE-A32A-3ADDEADB23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9EF-41CE-A32A-3ADDEADB23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9EF-41CE-A32A-3ADDEADB23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9EF-41CE-A32A-3ADDEADB23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9EF-41CE-A32A-3ADDEADB23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9EF-41CE-A32A-3ADDEADB23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9EF-41CE-A32A-3ADDEADB23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9EF-41CE-A32A-3ADDEADB23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9EF-41CE-A32A-3ADDEADB23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9EF-41CE-A32A-3ADDEADB23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9EF-41CE-A32A-3ADDEADB23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9EF-41CE-A32A-3ADDEADB23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9EF-41CE-A32A-3ADDEADB23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9EF-41CE-A32A-3ADDEADB23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9EF-41CE-A32A-3ADDEADB23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9EF-41CE-A32A-3ADDEADB23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9EF-41CE-A32A-3ADDEADB23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9EF-41CE-A32A-3ADDEADB23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9EF-41CE-A32A-3ADDEADB23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9EF-41CE-A32A-3ADDEADB23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9EF-41CE-A32A-3ADDEADB23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9EF-41CE-A32A-3ADDEADB23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9EF-41CE-A32A-3ADDEADB23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9EF-41CE-A32A-3ADDEADB23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9EF-41CE-A32A-3ADDEADB23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9EF-41CE-A32A-3ADDEADB23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9EF-41CE-A32A-3ADDEADB23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9EF-41CE-A32A-3ADDEADB23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9EF-41CE-A32A-3ADDEADB23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9EF-41CE-A32A-3ADDEADB23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9EF-41CE-A32A-3ADDEADB23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9EF-41CE-A32A-3ADDEADB23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9EF-41CE-A32A-3ADDEADB23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9EF-41CE-A32A-3ADDEADB23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9EF-41CE-A32A-3ADDEADB23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9EF-41CE-A32A-3ADDEADB23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9EF-41CE-A32A-3ADDEADB23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9EF-41CE-A32A-3ADDEADB23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9EF-41CE-A32A-3ADDEADB23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9EF-41CE-A32A-3ADDEADB23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9EF-41CE-A32A-3ADDEADB23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9EF-41CE-A32A-3ADDEADB23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9EF-41CE-A32A-3ADDEADB23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9EF-41CE-A32A-3ADDEADB23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9EF-41CE-A32A-3ADDEADB23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9EF-41CE-A32A-3ADDEADB23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9EF-41CE-A32A-3ADDEADB23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9EF-41CE-A32A-3ADDEADB23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9EF-41CE-A32A-3ADDEADB23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9EF-41CE-A32A-3ADDEADB23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9EF-41CE-A32A-3ADDEADB23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9EF-41CE-A32A-3ADDEADB23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9EF-41CE-A32A-3ADDEADB23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9EF-41CE-A32A-3ADDEADB23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9EF-41CE-A32A-3ADDEADB23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9EF-41CE-A32A-3ADDEADB23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9EF-41CE-A32A-3ADDEADB23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9EF-41CE-A32A-3ADDEADB23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9EF-41CE-A32A-3ADDEADB23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9EF-41CE-A32A-3ADDEADB23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9EF-41CE-A32A-3ADDEADB23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9EF-41CE-A32A-3ADDEADB23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9EF-41CE-A32A-3ADDEADB23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9EF-41CE-A32A-3ADDEADB23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9EF-41CE-A32A-3ADDEADB23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9EF-41CE-A32A-3ADDEADB23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9EF-41CE-A32A-3ADDEADB23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9EF-41CE-A32A-3ADDEADB23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9EF-41CE-A32A-3ADDEADB23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9EF-41CE-A32A-3ADDEADB23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9EF-41CE-A32A-3ADDEADB23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9EF-41CE-A32A-3ADDEADB23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9EF-41CE-A32A-3ADDEADB23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9EF-41CE-A32A-3ADDEADB23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9EF-41CE-A32A-3ADDEADB23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9EF-41CE-A32A-3ADDEADB23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68.955330000000004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9EF-41CE-A32A-3ADDEADB233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40.4</c:v>
                </c:pt>
                <c:pt idx="13">
                  <c:v>40.4</c:v>
                </c:pt>
                <c:pt idx="14">
                  <c:v>40.4</c:v>
                </c:pt>
                <c:pt idx="15">
                  <c:v>40.4</c:v>
                </c:pt>
                <c:pt idx="16">
                  <c:v>40.4</c:v>
                </c:pt>
                <c:pt idx="17">
                  <c:v>40.4</c:v>
                </c:pt>
                <c:pt idx="18">
                  <c:v>40.4</c:v>
                </c:pt>
                <c:pt idx="19">
                  <c:v>40.4</c:v>
                </c:pt>
                <c:pt idx="20">
                  <c:v>40.4</c:v>
                </c:pt>
                <c:pt idx="21">
                  <c:v>#N/A</c:v>
                </c:pt>
                <c:pt idx="22">
                  <c:v>#N/A</c:v>
                </c:pt>
                <c:pt idx="23">
                  <c:v>#N/A</c:v>
                </c:pt>
                <c:pt idx="24">
                  <c:v>#N/A</c:v>
                </c:pt>
                <c:pt idx="25">
                  <c:v>#N/A</c:v>
                </c:pt>
              </c:numCache>
            </c:numRef>
          </c:yVal>
          <c:smooth val="0"/>
          <c:extLst>
            <c:ext xmlns:c16="http://schemas.microsoft.com/office/drawing/2014/chart" uri="{C3380CC4-5D6E-409C-BE32-E72D297353CC}">
              <c16:uniqueId val="{00000000-FB02-4246-BD7A-AAFCE50E5CB7}"/>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B02-4246-BD7A-AAFCE50E5CB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B02-4246-BD7A-AAFCE50E5CB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B02-4246-BD7A-AAFCE50E5CB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B02-4246-BD7A-AAFCE50E5C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B02-4246-BD7A-AAFCE50E5C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B02-4246-BD7A-AAFCE50E5CB7}"/>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B02-4246-BD7A-AAFCE50E5CB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B02-4246-BD7A-AAFCE50E5CB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B02-4246-BD7A-AAFCE50E5C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B02-4246-BD7A-AAFCE50E5C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B02-4246-BD7A-AAFCE50E5C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B02-4246-BD7A-AAFCE50E5C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B02-4246-BD7A-AAFCE50E5C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B02-4246-BD7A-AAFCE50E5C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B02-4246-BD7A-AAFCE50E5C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B02-4246-BD7A-AAFCE50E5C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B02-4246-BD7A-AAFCE50E5C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B02-4246-BD7A-AAFCE50E5C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B02-4246-BD7A-AAFCE50E5C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B02-4246-BD7A-AAFCE50E5C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B02-4246-BD7A-AAFCE50E5C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B02-4246-BD7A-AAFCE50E5C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B02-4246-BD7A-AAFCE50E5C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B02-4246-BD7A-AAFCE50E5C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B02-4246-BD7A-AAFCE50E5C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B02-4246-BD7A-AAFCE50E5C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B02-4246-BD7A-AAFCE50E5C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B02-4246-BD7A-AAFCE50E5C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B02-4246-BD7A-AAFCE50E5C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B02-4246-BD7A-AAFCE50E5C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B02-4246-BD7A-AAFCE50E5C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B02-4246-BD7A-AAFCE50E5C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B02-4246-BD7A-AAFCE50E5C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B02-4246-BD7A-AAFCE50E5C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B02-4246-BD7A-AAFCE50E5C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B02-4246-BD7A-AAFCE50E5C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B02-4246-BD7A-AAFCE50E5C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B02-4246-BD7A-AAFCE50E5C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B02-4246-BD7A-AAFCE50E5C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B02-4246-BD7A-AAFCE50E5C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B02-4246-BD7A-AAFCE50E5C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B02-4246-BD7A-AAFCE50E5C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B02-4246-BD7A-AAFCE50E5C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B02-4246-BD7A-AAFCE50E5C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B02-4246-BD7A-AAFCE50E5C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B02-4246-BD7A-AAFCE50E5C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B02-4246-BD7A-AAFCE50E5C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B02-4246-BD7A-AAFCE50E5C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B02-4246-BD7A-AAFCE50E5C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B02-4246-BD7A-AAFCE50E5C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B02-4246-BD7A-AAFCE50E5C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B02-4246-BD7A-AAFCE50E5C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B02-4246-BD7A-AAFCE50E5C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B02-4246-BD7A-AAFCE50E5C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B02-4246-BD7A-AAFCE50E5C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B02-4246-BD7A-AAFCE50E5C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B02-4246-BD7A-AAFCE50E5C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B02-4246-BD7A-AAFCE50E5C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B02-4246-BD7A-AAFCE50E5C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B02-4246-BD7A-AAFCE50E5C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B02-4246-BD7A-AAFCE50E5C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B02-4246-BD7A-AAFCE50E5C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B02-4246-BD7A-AAFCE50E5C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B02-4246-BD7A-AAFCE50E5C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B02-4246-BD7A-AAFCE50E5C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B02-4246-BD7A-AAFCE50E5C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B02-4246-BD7A-AAFCE50E5C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B02-4246-BD7A-AAFCE50E5C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B02-4246-BD7A-AAFCE50E5C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B02-4246-BD7A-AAFCE50E5C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B02-4246-BD7A-AAFCE50E5C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B02-4246-BD7A-AAFCE50E5C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B02-4246-BD7A-AAFCE50E5C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B02-4246-BD7A-AAFCE50E5C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B02-4246-BD7A-AAFCE50E5C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B02-4246-BD7A-AAFCE50E5C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B02-4246-BD7A-AAFCE50E5C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B02-4246-BD7A-AAFCE50E5C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B02-4246-BD7A-AAFCE50E5C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B02-4246-BD7A-AAFCE50E5C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B02-4246-BD7A-AAFCE50E5C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B02-4246-BD7A-AAFCE50E5C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B02-4246-BD7A-AAFCE50E5C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B02-4246-BD7A-AAFCE50E5C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B02-4246-BD7A-AAFCE50E5C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B02-4246-BD7A-AAFCE50E5C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B02-4246-BD7A-AAFCE50E5C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B02-4246-BD7A-AAFCE50E5C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B02-4246-BD7A-AAFCE50E5C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B02-4246-BD7A-AAFCE50E5C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B02-4246-BD7A-AAFCE50E5C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B02-4246-BD7A-AAFCE50E5C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B02-4246-BD7A-AAFCE50E5C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B02-4246-BD7A-AAFCE50E5C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B02-4246-BD7A-AAFCE50E5C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40.405550000000005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B02-4246-BD7A-AAFCE50E5CB7}"/>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35.700000000000003</c:v>
                </c:pt>
                <c:pt idx="13">
                  <c:v>35.700000000000003</c:v>
                </c:pt>
                <c:pt idx="14">
                  <c:v>35.700000000000003</c:v>
                </c:pt>
                <c:pt idx="15">
                  <c:v>35.700000000000003</c:v>
                </c:pt>
                <c:pt idx="16">
                  <c:v>35.700000000000003</c:v>
                </c:pt>
                <c:pt idx="17">
                  <c:v>35.700000000000003</c:v>
                </c:pt>
                <c:pt idx="18">
                  <c:v>35.700000000000003</c:v>
                </c:pt>
                <c:pt idx="19">
                  <c:v>35.700000000000003</c:v>
                </c:pt>
                <c:pt idx="20">
                  <c:v>35.700000000000003</c:v>
                </c:pt>
                <c:pt idx="21">
                  <c:v>#N/A</c:v>
                </c:pt>
                <c:pt idx="22">
                  <c:v>#N/A</c:v>
                </c:pt>
                <c:pt idx="23">
                  <c:v>#N/A</c:v>
                </c:pt>
                <c:pt idx="24">
                  <c:v>#N/A</c:v>
                </c:pt>
                <c:pt idx="25">
                  <c:v>#N/A</c:v>
                </c:pt>
              </c:numCache>
            </c:numRef>
          </c:yVal>
          <c:smooth val="0"/>
          <c:extLst>
            <c:ext xmlns:c16="http://schemas.microsoft.com/office/drawing/2014/chart" uri="{C3380CC4-5D6E-409C-BE32-E72D297353CC}">
              <c16:uniqueId val="{00000061-FB02-4246-BD7A-AAFCE50E5CB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B02-4246-BD7A-AAFCE50E5CB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B02-4246-BD7A-AAFCE50E5CB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B02-4246-BD7A-AAFCE50E5CB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B02-4246-BD7A-AAFCE50E5C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B02-4246-BD7A-AAFCE50E5C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B02-4246-BD7A-AAFCE50E5CB7}"/>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B02-4246-BD7A-AAFCE50E5CB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B02-4246-BD7A-AAFCE50E5CB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B02-4246-BD7A-AAFCE50E5C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B02-4246-BD7A-AAFCE50E5C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B02-4246-BD7A-AAFCE50E5C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B02-4246-BD7A-AAFCE50E5C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B02-4246-BD7A-AAFCE50E5C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B02-4246-BD7A-AAFCE50E5C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B02-4246-BD7A-AAFCE50E5C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B02-4246-BD7A-AAFCE50E5C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B02-4246-BD7A-AAFCE50E5C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B02-4246-BD7A-AAFCE50E5C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B02-4246-BD7A-AAFCE50E5C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B02-4246-BD7A-AAFCE50E5C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B02-4246-BD7A-AAFCE50E5C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B02-4246-BD7A-AAFCE50E5C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B02-4246-BD7A-AAFCE50E5C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B02-4246-BD7A-AAFCE50E5C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B02-4246-BD7A-AAFCE50E5C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B02-4246-BD7A-AAFCE50E5C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B02-4246-BD7A-AAFCE50E5C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B02-4246-BD7A-AAFCE50E5C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B02-4246-BD7A-AAFCE50E5C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B02-4246-BD7A-AAFCE50E5C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B02-4246-BD7A-AAFCE50E5C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B02-4246-BD7A-AAFCE50E5C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B02-4246-BD7A-AAFCE50E5C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B02-4246-BD7A-AAFCE50E5C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B02-4246-BD7A-AAFCE50E5C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B02-4246-BD7A-AAFCE50E5C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B02-4246-BD7A-AAFCE50E5C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B02-4246-BD7A-AAFCE50E5C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B02-4246-BD7A-AAFCE50E5C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B02-4246-BD7A-AAFCE50E5C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B02-4246-BD7A-AAFCE50E5C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B02-4246-BD7A-AAFCE50E5C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B02-4246-BD7A-AAFCE50E5C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B02-4246-BD7A-AAFCE50E5C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B02-4246-BD7A-AAFCE50E5C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B02-4246-BD7A-AAFCE50E5C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B02-4246-BD7A-AAFCE50E5C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B02-4246-BD7A-AAFCE50E5C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B02-4246-BD7A-AAFCE50E5C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B02-4246-BD7A-AAFCE50E5C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B02-4246-BD7A-AAFCE50E5C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B02-4246-BD7A-AAFCE50E5C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B02-4246-BD7A-AAFCE50E5C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B02-4246-BD7A-AAFCE50E5C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B02-4246-BD7A-AAFCE50E5C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B02-4246-BD7A-AAFCE50E5C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B02-4246-BD7A-AAFCE50E5C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B02-4246-BD7A-AAFCE50E5C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B02-4246-BD7A-AAFCE50E5C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B02-4246-BD7A-AAFCE50E5C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B02-4246-BD7A-AAFCE50E5C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B02-4246-BD7A-AAFCE50E5C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B02-4246-BD7A-AAFCE50E5C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B02-4246-BD7A-AAFCE50E5C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B02-4246-BD7A-AAFCE50E5C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B02-4246-BD7A-AAFCE50E5C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B02-4246-BD7A-AAFCE50E5C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B02-4246-BD7A-AAFCE50E5C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B02-4246-BD7A-AAFCE50E5C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B02-4246-BD7A-AAFCE50E5C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B02-4246-BD7A-AAFCE50E5C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B02-4246-BD7A-AAFCE50E5C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B02-4246-BD7A-AAFCE50E5C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B02-4246-BD7A-AAFCE50E5C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B02-4246-BD7A-AAFCE50E5C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B02-4246-BD7A-AAFCE50E5C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B02-4246-BD7A-AAFCE50E5C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B02-4246-BD7A-AAFCE50E5C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B02-4246-BD7A-AAFCE50E5C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B02-4246-BD7A-AAFCE50E5C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B02-4246-BD7A-AAFCE50E5C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B02-4246-BD7A-AAFCE50E5C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B02-4246-BD7A-AAFCE50E5C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B02-4246-BD7A-AAFCE50E5C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B02-4246-BD7A-AAFCE50E5C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B02-4246-BD7A-AAFCE50E5C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B02-4246-BD7A-AAFCE50E5C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B02-4246-BD7A-AAFCE50E5C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B02-4246-BD7A-AAFCE50E5C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B02-4246-BD7A-AAFCE50E5C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B02-4246-BD7A-AAFCE50E5C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B02-4246-BD7A-AAFCE50E5C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B02-4246-BD7A-AAFCE50E5C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B02-4246-BD7A-AAFCE50E5C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B02-4246-BD7A-AAFCE50E5C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35.674050000000001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B02-4246-BD7A-AAFCE50E5CB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47.1</c:v>
                </c:pt>
                <c:pt idx="13">
                  <c:v>47.1</c:v>
                </c:pt>
                <c:pt idx="14">
                  <c:v>47.1</c:v>
                </c:pt>
                <c:pt idx="15">
                  <c:v>47.1</c:v>
                </c:pt>
                <c:pt idx="16">
                  <c:v>47.1</c:v>
                </c:pt>
                <c:pt idx="17">
                  <c:v>47.1</c:v>
                </c:pt>
                <c:pt idx="18">
                  <c:v>47.1</c:v>
                </c:pt>
                <c:pt idx="19">
                  <c:v>47.1</c:v>
                </c:pt>
                <c:pt idx="20">
                  <c:v>47.1</c:v>
                </c:pt>
                <c:pt idx="21">
                  <c:v>#N/A</c:v>
                </c:pt>
                <c:pt idx="22">
                  <c:v>#N/A</c:v>
                </c:pt>
                <c:pt idx="23">
                  <c:v>#N/A</c:v>
                </c:pt>
                <c:pt idx="24">
                  <c:v>#N/A</c:v>
                </c:pt>
                <c:pt idx="25">
                  <c:v>#N/A</c:v>
                </c:pt>
              </c:numCache>
            </c:numRef>
          </c:yVal>
          <c:smooth val="0"/>
          <c:extLst>
            <c:ext xmlns:c16="http://schemas.microsoft.com/office/drawing/2014/chart" uri="{C3380CC4-5D6E-409C-BE32-E72D297353CC}">
              <c16:uniqueId val="{000000C2-FB02-4246-BD7A-AAFCE50E5CB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B02-4246-BD7A-AAFCE50E5CB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B02-4246-BD7A-AAFCE50E5CB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B02-4246-BD7A-AAFCE50E5CB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B02-4246-BD7A-AAFCE50E5C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B02-4246-BD7A-AAFCE50E5C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B02-4246-BD7A-AAFCE50E5CB7}"/>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B02-4246-BD7A-AAFCE50E5CB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B02-4246-BD7A-AAFCE50E5CB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B02-4246-BD7A-AAFCE50E5CB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B02-4246-BD7A-AAFCE50E5C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B02-4246-BD7A-AAFCE50E5C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B02-4246-BD7A-AAFCE50E5C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B02-4246-BD7A-AAFCE50E5C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B02-4246-BD7A-AAFCE50E5C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B02-4246-BD7A-AAFCE50E5C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B02-4246-BD7A-AAFCE50E5C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B02-4246-BD7A-AAFCE50E5C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B02-4246-BD7A-AAFCE50E5C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B02-4246-BD7A-AAFCE50E5C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B02-4246-BD7A-AAFCE50E5C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B02-4246-BD7A-AAFCE50E5C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B02-4246-BD7A-AAFCE50E5C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B02-4246-BD7A-AAFCE50E5C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B02-4246-BD7A-AAFCE50E5C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B02-4246-BD7A-AAFCE50E5C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B02-4246-BD7A-AAFCE50E5C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B02-4246-BD7A-AAFCE50E5C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B02-4246-BD7A-AAFCE50E5C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B02-4246-BD7A-AAFCE50E5C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B02-4246-BD7A-AAFCE50E5C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B02-4246-BD7A-AAFCE50E5C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B02-4246-BD7A-AAFCE50E5C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B02-4246-BD7A-AAFCE50E5C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B02-4246-BD7A-AAFCE50E5C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B02-4246-BD7A-AAFCE50E5C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B02-4246-BD7A-AAFCE50E5C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B02-4246-BD7A-AAFCE50E5C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B02-4246-BD7A-AAFCE50E5C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B02-4246-BD7A-AAFCE50E5C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B02-4246-BD7A-AAFCE50E5C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B02-4246-BD7A-AAFCE50E5C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B02-4246-BD7A-AAFCE50E5C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B02-4246-BD7A-AAFCE50E5C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B02-4246-BD7A-AAFCE50E5C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B02-4246-BD7A-AAFCE50E5C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B02-4246-BD7A-AAFCE50E5C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B02-4246-BD7A-AAFCE50E5C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B02-4246-BD7A-AAFCE50E5C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B02-4246-BD7A-AAFCE50E5C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B02-4246-BD7A-AAFCE50E5C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B02-4246-BD7A-AAFCE50E5C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B02-4246-BD7A-AAFCE50E5C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B02-4246-BD7A-AAFCE50E5C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B02-4246-BD7A-AAFCE50E5C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B02-4246-BD7A-AAFCE50E5C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B02-4246-BD7A-AAFCE50E5C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B02-4246-BD7A-AAFCE50E5C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B02-4246-BD7A-AAFCE50E5C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B02-4246-BD7A-AAFCE50E5C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B02-4246-BD7A-AAFCE50E5C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B02-4246-BD7A-AAFCE50E5C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B02-4246-BD7A-AAFCE50E5C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B02-4246-BD7A-AAFCE50E5C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B02-4246-BD7A-AAFCE50E5C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B02-4246-BD7A-AAFCE50E5C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B02-4246-BD7A-AAFCE50E5C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B02-4246-BD7A-AAFCE50E5C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B02-4246-BD7A-AAFCE50E5C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B02-4246-BD7A-AAFCE50E5C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B02-4246-BD7A-AAFCE50E5C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B02-4246-BD7A-AAFCE50E5C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B02-4246-BD7A-AAFCE50E5C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B02-4246-BD7A-AAFCE50E5C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B02-4246-BD7A-AAFCE50E5C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B02-4246-BD7A-AAFCE50E5C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B02-4246-BD7A-AAFCE50E5C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B02-4246-BD7A-AAFCE50E5C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B02-4246-BD7A-AAFCE50E5C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B02-4246-BD7A-AAFCE50E5C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B02-4246-BD7A-AAFCE50E5C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B02-4246-BD7A-AAFCE50E5C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B02-4246-BD7A-AAFCE50E5C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B02-4246-BD7A-AAFCE50E5C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B02-4246-BD7A-AAFCE50E5C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B02-4246-BD7A-AAFCE50E5C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B02-4246-BD7A-AAFCE50E5C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B02-4246-BD7A-AAFCE50E5C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B02-4246-BD7A-AAFCE50E5C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B02-4246-BD7A-AAFCE50E5C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B02-4246-BD7A-AAFCE50E5C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B02-4246-BD7A-AAFCE50E5C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B02-4246-BD7A-AAFCE50E5C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B02-4246-BD7A-AAFCE50E5C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B02-4246-BD7A-AAFCE50E5C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B02-4246-BD7A-AAFCE50E5C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47.089750000000002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B02-4246-BD7A-AAFCE50E5CB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69.2</c:v>
                </c:pt>
                <c:pt idx="8">
                  <c:v>69.2</c:v>
                </c:pt>
                <c:pt idx="9">
                  <c:v>69.2</c:v>
                </c:pt>
                <c:pt idx="10">
                  <c:v>69.2</c:v>
                </c:pt>
                <c:pt idx="11">
                  <c:v>69.2</c:v>
                </c:pt>
                <c:pt idx="12">
                  <c:v>70.3</c:v>
                </c:pt>
                <c:pt idx="13">
                  <c:v>71.5</c:v>
                </c:pt>
                <c:pt idx="14">
                  <c:v>72.599999999999994</c:v>
                </c:pt>
                <c:pt idx="15">
                  <c:v>73.8</c:v>
                </c:pt>
                <c:pt idx="16">
                  <c:v>74.900000000000006</c:v>
                </c:pt>
                <c:pt idx="17">
                  <c:v>76.099999999999994</c:v>
                </c:pt>
                <c:pt idx="18">
                  <c:v>77.3</c:v>
                </c:pt>
                <c:pt idx="19">
                  <c:v>78.400000000000006</c:v>
                </c:pt>
                <c:pt idx="20">
                  <c:v>79.599999999999994</c:v>
                </c:pt>
                <c:pt idx="21">
                  <c:v>80.7</c:v>
                </c:pt>
                <c:pt idx="22">
                  <c:v>81.900000000000006</c:v>
                </c:pt>
                <c:pt idx="23">
                  <c:v>83.1</c:v>
                </c:pt>
                <c:pt idx="24">
                  <c:v>84.2</c:v>
                </c:pt>
                <c:pt idx="25">
                  <c:v>84.2</c:v>
                </c:pt>
              </c:numCache>
            </c:numRef>
          </c:yVal>
          <c:smooth val="0"/>
          <c:extLst>
            <c:ext xmlns:c16="http://schemas.microsoft.com/office/drawing/2014/chart" uri="{C3380CC4-5D6E-409C-BE32-E72D297353CC}">
              <c16:uniqueId val="{00000000-3963-4ED3-8DAE-8C8ED896BB2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963-4ED3-8DAE-8C8ED896BB2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963-4ED3-8DAE-8C8ED896BB2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963-4ED3-8DAE-8C8ED896BB2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963-4ED3-8DAE-8C8ED896BB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963-4ED3-8DAE-8C8ED896BB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963-4ED3-8DAE-8C8ED896BB26}"/>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963-4ED3-8DAE-8C8ED896BB2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963-4ED3-8DAE-8C8ED896BB2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963-4ED3-8DAE-8C8ED896BB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963-4ED3-8DAE-8C8ED896BB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963-4ED3-8DAE-8C8ED896BB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963-4ED3-8DAE-8C8ED896BB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963-4ED3-8DAE-8C8ED896BB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963-4ED3-8DAE-8C8ED896BB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963-4ED3-8DAE-8C8ED896BB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963-4ED3-8DAE-8C8ED896BB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963-4ED3-8DAE-8C8ED896BB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963-4ED3-8DAE-8C8ED896BB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963-4ED3-8DAE-8C8ED896BB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963-4ED3-8DAE-8C8ED896BB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963-4ED3-8DAE-8C8ED896BB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963-4ED3-8DAE-8C8ED896BB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963-4ED3-8DAE-8C8ED896BB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963-4ED3-8DAE-8C8ED896BB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963-4ED3-8DAE-8C8ED896BB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963-4ED3-8DAE-8C8ED896BB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963-4ED3-8DAE-8C8ED896BB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963-4ED3-8DAE-8C8ED896BB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963-4ED3-8DAE-8C8ED896BB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963-4ED3-8DAE-8C8ED896BB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963-4ED3-8DAE-8C8ED896BB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963-4ED3-8DAE-8C8ED896BB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963-4ED3-8DAE-8C8ED896BB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963-4ED3-8DAE-8C8ED896BB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963-4ED3-8DAE-8C8ED896BB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963-4ED3-8DAE-8C8ED896BB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963-4ED3-8DAE-8C8ED896BB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963-4ED3-8DAE-8C8ED896BB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963-4ED3-8DAE-8C8ED896BB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963-4ED3-8DAE-8C8ED896BB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963-4ED3-8DAE-8C8ED896BB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963-4ED3-8DAE-8C8ED896BB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963-4ED3-8DAE-8C8ED896BB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963-4ED3-8DAE-8C8ED896BB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963-4ED3-8DAE-8C8ED896BB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963-4ED3-8DAE-8C8ED896BB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963-4ED3-8DAE-8C8ED896BB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963-4ED3-8DAE-8C8ED896BB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963-4ED3-8DAE-8C8ED896BB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963-4ED3-8DAE-8C8ED896BB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963-4ED3-8DAE-8C8ED896BB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963-4ED3-8DAE-8C8ED896BB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963-4ED3-8DAE-8C8ED896BB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963-4ED3-8DAE-8C8ED896BB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963-4ED3-8DAE-8C8ED896BB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963-4ED3-8DAE-8C8ED896BB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963-4ED3-8DAE-8C8ED896BB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963-4ED3-8DAE-8C8ED896BB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963-4ED3-8DAE-8C8ED896BB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963-4ED3-8DAE-8C8ED896BB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963-4ED3-8DAE-8C8ED896BB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963-4ED3-8DAE-8C8ED896BB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963-4ED3-8DAE-8C8ED896BB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963-4ED3-8DAE-8C8ED896BB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963-4ED3-8DAE-8C8ED896BB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963-4ED3-8DAE-8C8ED896BB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963-4ED3-8DAE-8C8ED896BB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963-4ED3-8DAE-8C8ED896BB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963-4ED3-8DAE-8C8ED896BB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963-4ED3-8DAE-8C8ED896BB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963-4ED3-8DAE-8C8ED896BB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963-4ED3-8DAE-8C8ED896BB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963-4ED3-8DAE-8C8ED896BB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963-4ED3-8DAE-8C8ED896BB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963-4ED3-8DAE-8C8ED896BB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963-4ED3-8DAE-8C8ED896BB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963-4ED3-8DAE-8C8ED896BB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963-4ED3-8DAE-8C8ED896BB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963-4ED3-8DAE-8C8ED896BB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963-4ED3-8DAE-8C8ED896BB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963-4ED3-8DAE-8C8ED896BB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963-4ED3-8DAE-8C8ED896BB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963-4ED3-8DAE-8C8ED896BB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963-4ED3-8DAE-8C8ED896BB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963-4ED3-8DAE-8C8ED896BB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963-4ED3-8DAE-8C8ED896BB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963-4ED3-8DAE-8C8ED896BB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963-4ED3-8DAE-8C8ED896BB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963-4ED3-8DAE-8C8ED896BB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963-4ED3-8DAE-8C8ED896BB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963-4ED3-8DAE-8C8ED896BB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963-4ED3-8DAE-8C8ED896BB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963-4ED3-8DAE-8C8ED896BB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963-4ED3-8DAE-8C8ED896BB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963-4ED3-8DAE-8C8ED896BB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70.34</c:v>
                </c:pt>
                <c:pt idx="2">
                  <c:v>80.35588235294118</c:v>
                </c:pt>
                <c:pt idx="3">
                  <c:v>69.631560000000007</c:v>
                </c:pt>
                <c:pt idx="4">
                  <c:v>#N/A</c:v>
                </c:pt>
                <c:pt idx="5">
                  <c:v>#N/A</c:v>
                </c:pt>
                <c:pt idx="6">
                  <c:v>69.725936299094641</c:v>
                </c:pt>
                <c:pt idx="7">
                  <c:v>90.478476556249007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963-4ED3-8DAE-8C8ED896BB26}"/>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69.2</c:v>
                </c:pt>
                <c:pt idx="9">
                  <c:v>69.2</c:v>
                </c:pt>
                <c:pt idx="10">
                  <c:v>69.2</c:v>
                </c:pt>
                <c:pt idx="11">
                  <c:v>69.2</c:v>
                </c:pt>
                <c:pt idx="12">
                  <c:v>69.3</c:v>
                </c:pt>
                <c:pt idx="13">
                  <c:v>68.8</c:v>
                </c:pt>
                <c:pt idx="14">
                  <c:v>68.2</c:v>
                </c:pt>
                <c:pt idx="15">
                  <c:v>67.7</c:v>
                </c:pt>
                <c:pt idx="16">
                  <c:v>67.099999999999994</c:v>
                </c:pt>
                <c:pt idx="17">
                  <c:v>66.599999999999994</c:v>
                </c:pt>
                <c:pt idx="18">
                  <c:v>66.099999999999994</c:v>
                </c:pt>
                <c:pt idx="19">
                  <c:v>65.5</c:v>
                </c:pt>
                <c:pt idx="20">
                  <c:v>65</c:v>
                </c:pt>
                <c:pt idx="21">
                  <c:v>64.400000000000006</c:v>
                </c:pt>
                <c:pt idx="22">
                  <c:v>63.9</c:v>
                </c:pt>
                <c:pt idx="23">
                  <c:v>63.3</c:v>
                </c:pt>
                <c:pt idx="24">
                  <c:v>62.8</c:v>
                </c:pt>
                <c:pt idx="25">
                  <c:v>62.8</c:v>
                </c:pt>
              </c:numCache>
            </c:numRef>
          </c:yVal>
          <c:smooth val="0"/>
          <c:extLst>
            <c:ext xmlns:c16="http://schemas.microsoft.com/office/drawing/2014/chart" uri="{C3380CC4-5D6E-409C-BE32-E72D297353CC}">
              <c16:uniqueId val="{00000061-3963-4ED3-8DAE-8C8ED896BB2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963-4ED3-8DAE-8C8ED896BB2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963-4ED3-8DAE-8C8ED896BB2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963-4ED3-8DAE-8C8ED896BB2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963-4ED3-8DAE-8C8ED896BB2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963-4ED3-8DAE-8C8ED896BB2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963-4ED3-8DAE-8C8ED896BB2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963-4ED3-8DAE-8C8ED896BB2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963-4ED3-8DAE-8C8ED896BB2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963-4ED3-8DAE-8C8ED896BB2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963-4ED3-8DAE-8C8ED896BB2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963-4ED3-8DAE-8C8ED896BB2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963-4ED3-8DAE-8C8ED896BB2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963-4ED3-8DAE-8C8ED896BB2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963-4ED3-8DAE-8C8ED896BB2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963-4ED3-8DAE-8C8ED896BB2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963-4ED3-8DAE-8C8ED896BB2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963-4ED3-8DAE-8C8ED896BB2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963-4ED3-8DAE-8C8ED896BB2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963-4ED3-8DAE-8C8ED896BB2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963-4ED3-8DAE-8C8ED896BB2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963-4ED3-8DAE-8C8ED896BB2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963-4ED3-8DAE-8C8ED896BB2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963-4ED3-8DAE-8C8ED896BB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963-4ED3-8DAE-8C8ED896BB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963-4ED3-8DAE-8C8ED896BB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963-4ED3-8DAE-8C8ED896BB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963-4ED3-8DAE-8C8ED896BB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963-4ED3-8DAE-8C8ED896BB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963-4ED3-8DAE-8C8ED896BB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963-4ED3-8DAE-8C8ED896BB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963-4ED3-8DAE-8C8ED896BB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963-4ED3-8DAE-8C8ED896BB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963-4ED3-8DAE-8C8ED896BB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963-4ED3-8DAE-8C8ED896BB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963-4ED3-8DAE-8C8ED896BB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963-4ED3-8DAE-8C8ED896BB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963-4ED3-8DAE-8C8ED896BB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963-4ED3-8DAE-8C8ED896BB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963-4ED3-8DAE-8C8ED896BB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963-4ED3-8DAE-8C8ED896BB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963-4ED3-8DAE-8C8ED896BB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963-4ED3-8DAE-8C8ED896BB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963-4ED3-8DAE-8C8ED896BB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963-4ED3-8DAE-8C8ED896BB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963-4ED3-8DAE-8C8ED896BB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963-4ED3-8DAE-8C8ED896BB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963-4ED3-8DAE-8C8ED896BB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963-4ED3-8DAE-8C8ED896BB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963-4ED3-8DAE-8C8ED896BB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963-4ED3-8DAE-8C8ED896BB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963-4ED3-8DAE-8C8ED896BB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963-4ED3-8DAE-8C8ED896BB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963-4ED3-8DAE-8C8ED896BB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963-4ED3-8DAE-8C8ED896BB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963-4ED3-8DAE-8C8ED896BB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963-4ED3-8DAE-8C8ED896BB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963-4ED3-8DAE-8C8ED896BB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963-4ED3-8DAE-8C8ED896BB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963-4ED3-8DAE-8C8ED896BB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963-4ED3-8DAE-8C8ED896BB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963-4ED3-8DAE-8C8ED896BB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963-4ED3-8DAE-8C8ED896BB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963-4ED3-8DAE-8C8ED896BB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963-4ED3-8DAE-8C8ED896BB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963-4ED3-8DAE-8C8ED896BB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963-4ED3-8DAE-8C8ED896BB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963-4ED3-8DAE-8C8ED896BB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963-4ED3-8DAE-8C8ED896BB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963-4ED3-8DAE-8C8ED896BB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963-4ED3-8DAE-8C8ED896BB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963-4ED3-8DAE-8C8ED896BB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963-4ED3-8DAE-8C8ED896BB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963-4ED3-8DAE-8C8ED896BB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963-4ED3-8DAE-8C8ED896BB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963-4ED3-8DAE-8C8ED896BB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963-4ED3-8DAE-8C8ED896BB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963-4ED3-8DAE-8C8ED896BB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963-4ED3-8DAE-8C8ED896BB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963-4ED3-8DAE-8C8ED896BB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963-4ED3-8DAE-8C8ED896BB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963-4ED3-8DAE-8C8ED896BB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963-4ED3-8DAE-8C8ED896BB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963-4ED3-8DAE-8C8ED896BB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963-4ED3-8DAE-8C8ED896BB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963-4ED3-8DAE-8C8ED896BB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963-4ED3-8DAE-8C8ED896BB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963-4ED3-8DAE-8C8ED896BB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963-4ED3-8DAE-8C8ED896BB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963-4ED3-8DAE-8C8ED896BB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963-4ED3-8DAE-8C8ED896BB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963-4ED3-8DAE-8C8ED896BB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963-4ED3-8DAE-8C8ED896BB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963-4ED3-8DAE-8C8ED896BB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963-4ED3-8DAE-8C8ED896BB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963-4ED3-8DAE-8C8ED896BB2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72.055882352941168</c:v>
                </c:pt>
                <c:pt idx="3">
                  <c:v>62.02084</c:v>
                </c:pt>
                <c:pt idx="4">
                  <c:v>#N/A</c:v>
                </c:pt>
                <c:pt idx="5">
                  <c:v>#N/A</c:v>
                </c:pt>
                <c:pt idx="6">
                  <c:v>#N/A</c:v>
                </c:pt>
                <c:pt idx="7">
                  <c:v>65.162425988158105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963-4ED3-8DAE-8C8ED896BB26}"/>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26.8</c:v>
                </c:pt>
                <c:pt idx="9">
                  <c:v>26.8</c:v>
                </c:pt>
                <c:pt idx="10">
                  <c:v>26.8</c:v>
                </c:pt>
                <c:pt idx="11">
                  <c:v>26.8</c:v>
                </c:pt>
                <c:pt idx="12">
                  <c:v>26.8</c:v>
                </c:pt>
                <c:pt idx="13">
                  <c:v>26.8</c:v>
                </c:pt>
                <c:pt idx="14">
                  <c:v>26.8</c:v>
                </c:pt>
                <c:pt idx="15">
                  <c:v>26.8</c:v>
                </c:pt>
                <c:pt idx="16">
                  <c:v>26.8</c:v>
                </c:pt>
                <c:pt idx="17">
                  <c:v>26.8</c:v>
                </c:pt>
                <c:pt idx="18">
                  <c:v>26.8</c:v>
                </c:pt>
                <c:pt idx="19">
                  <c:v>26.8</c:v>
                </c:pt>
                <c:pt idx="20">
                  <c:v>26.8</c:v>
                </c:pt>
                <c:pt idx="21">
                  <c:v>26.8</c:v>
                </c:pt>
                <c:pt idx="22">
                  <c:v>26.8</c:v>
                </c:pt>
                <c:pt idx="23">
                  <c:v>#N/A</c:v>
                </c:pt>
                <c:pt idx="24">
                  <c:v>#N/A</c:v>
                </c:pt>
                <c:pt idx="25">
                  <c:v>#N/A</c:v>
                </c:pt>
              </c:numCache>
            </c:numRef>
          </c:yVal>
          <c:smooth val="0"/>
          <c:extLst>
            <c:ext xmlns:c16="http://schemas.microsoft.com/office/drawing/2014/chart" uri="{C3380CC4-5D6E-409C-BE32-E72D297353CC}">
              <c16:uniqueId val="{000000C2-3963-4ED3-8DAE-8C8ED896BB26}"/>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963-4ED3-8DAE-8C8ED896BB2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963-4ED3-8DAE-8C8ED896BB2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963-4ED3-8DAE-8C8ED896BB2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963-4ED3-8DAE-8C8ED896BB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963-4ED3-8DAE-8C8ED896BB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963-4ED3-8DAE-8C8ED896BB26}"/>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963-4ED3-8DAE-8C8ED896BB2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963-4ED3-8DAE-8C8ED896BB2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963-4ED3-8DAE-8C8ED896BB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963-4ED3-8DAE-8C8ED896BB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963-4ED3-8DAE-8C8ED896BB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963-4ED3-8DAE-8C8ED896BB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963-4ED3-8DAE-8C8ED896BB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963-4ED3-8DAE-8C8ED896BB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963-4ED3-8DAE-8C8ED896BB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963-4ED3-8DAE-8C8ED896BB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963-4ED3-8DAE-8C8ED896BB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963-4ED3-8DAE-8C8ED896BB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963-4ED3-8DAE-8C8ED896BB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963-4ED3-8DAE-8C8ED896BB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963-4ED3-8DAE-8C8ED896BB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963-4ED3-8DAE-8C8ED896BB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963-4ED3-8DAE-8C8ED896BB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963-4ED3-8DAE-8C8ED896BB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963-4ED3-8DAE-8C8ED896BB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963-4ED3-8DAE-8C8ED896BB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963-4ED3-8DAE-8C8ED896BB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963-4ED3-8DAE-8C8ED896BB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963-4ED3-8DAE-8C8ED896BB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963-4ED3-8DAE-8C8ED896BB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963-4ED3-8DAE-8C8ED896BB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963-4ED3-8DAE-8C8ED896BB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963-4ED3-8DAE-8C8ED896BB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963-4ED3-8DAE-8C8ED896BB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963-4ED3-8DAE-8C8ED896BB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963-4ED3-8DAE-8C8ED896BB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963-4ED3-8DAE-8C8ED896BB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963-4ED3-8DAE-8C8ED896BB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963-4ED3-8DAE-8C8ED896BB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963-4ED3-8DAE-8C8ED896BB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963-4ED3-8DAE-8C8ED896BB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963-4ED3-8DAE-8C8ED896BB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963-4ED3-8DAE-8C8ED896BB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963-4ED3-8DAE-8C8ED896BB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963-4ED3-8DAE-8C8ED896BB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963-4ED3-8DAE-8C8ED896BB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963-4ED3-8DAE-8C8ED896BB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963-4ED3-8DAE-8C8ED896BB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963-4ED3-8DAE-8C8ED896BB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963-4ED3-8DAE-8C8ED896BB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963-4ED3-8DAE-8C8ED896BB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963-4ED3-8DAE-8C8ED896BB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963-4ED3-8DAE-8C8ED896BB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963-4ED3-8DAE-8C8ED896BB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963-4ED3-8DAE-8C8ED896BB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963-4ED3-8DAE-8C8ED896BB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963-4ED3-8DAE-8C8ED896BB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963-4ED3-8DAE-8C8ED896BB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963-4ED3-8DAE-8C8ED896BB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963-4ED3-8DAE-8C8ED896BB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963-4ED3-8DAE-8C8ED896BB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963-4ED3-8DAE-8C8ED896BB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963-4ED3-8DAE-8C8ED896BB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963-4ED3-8DAE-8C8ED896BB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963-4ED3-8DAE-8C8ED896BB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963-4ED3-8DAE-8C8ED896BB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963-4ED3-8DAE-8C8ED896BB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963-4ED3-8DAE-8C8ED896BB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963-4ED3-8DAE-8C8ED896BB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963-4ED3-8DAE-8C8ED896BB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963-4ED3-8DAE-8C8ED896BB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963-4ED3-8DAE-8C8ED896BB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963-4ED3-8DAE-8C8ED896BB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963-4ED3-8DAE-8C8ED896BB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963-4ED3-8DAE-8C8ED896BB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963-4ED3-8DAE-8C8ED896BB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963-4ED3-8DAE-8C8ED896BB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963-4ED3-8DAE-8C8ED896BB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963-4ED3-8DAE-8C8ED896BB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963-4ED3-8DAE-8C8ED896BB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963-4ED3-8DAE-8C8ED896BB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963-4ED3-8DAE-8C8ED896BB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963-4ED3-8DAE-8C8ED896BB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963-4ED3-8DAE-8C8ED896BB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963-4ED3-8DAE-8C8ED896BB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963-4ED3-8DAE-8C8ED896BB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963-4ED3-8DAE-8C8ED896BB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963-4ED3-8DAE-8C8ED896BB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963-4ED3-8DAE-8C8ED896BB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963-4ED3-8DAE-8C8ED896BB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963-4ED3-8DAE-8C8ED896BB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963-4ED3-8DAE-8C8ED896BB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963-4ED3-8DAE-8C8ED896BB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963-4ED3-8DAE-8C8ED896BB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963-4ED3-8DAE-8C8ED896BB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25.570441219648515</c:v>
                </c:pt>
                <c:pt idx="3">
                  <c:v>28.007660000000001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963-4ED3-8DAE-8C8ED896BB2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80.099999999999994</c:v>
                </c:pt>
                <c:pt idx="13">
                  <c:v>80.099999999999994</c:v>
                </c:pt>
                <c:pt idx="14">
                  <c:v>80.099999999999994</c:v>
                </c:pt>
                <c:pt idx="15">
                  <c:v>80.099999999999994</c:v>
                </c:pt>
                <c:pt idx="16">
                  <c:v>80.099999999999994</c:v>
                </c:pt>
                <c:pt idx="17">
                  <c:v>80.099999999999994</c:v>
                </c:pt>
                <c:pt idx="18">
                  <c:v>80.099999999999994</c:v>
                </c:pt>
                <c:pt idx="19">
                  <c:v>80.099999999999994</c:v>
                </c:pt>
                <c:pt idx="20">
                  <c:v>80.099999999999994</c:v>
                </c:pt>
                <c:pt idx="21">
                  <c:v>#N/A</c:v>
                </c:pt>
                <c:pt idx="22">
                  <c:v>#N/A</c:v>
                </c:pt>
                <c:pt idx="23">
                  <c:v>#N/A</c:v>
                </c:pt>
                <c:pt idx="24">
                  <c:v>#N/A</c:v>
                </c:pt>
                <c:pt idx="25">
                  <c:v>#N/A</c:v>
                </c:pt>
              </c:numCache>
            </c:numRef>
          </c:yVal>
          <c:smooth val="0"/>
          <c:extLst>
            <c:ext xmlns:c16="http://schemas.microsoft.com/office/drawing/2014/chart" uri="{C3380CC4-5D6E-409C-BE32-E72D297353CC}">
              <c16:uniqueId val="{00000000-05B9-4CB2-8887-81082CD012F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5B9-4CB2-8887-81082CD012F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5B9-4CB2-8887-81082CD012F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5B9-4CB2-8887-81082CD012F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5B9-4CB2-8887-81082CD012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5B9-4CB2-8887-81082CD012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5B9-4CB2-8887-81082CD012F6}"/>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5B9-4CB2-8887-81082CD012F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5B9-4CB2-8887-81082CD012F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5B9-4CB2-8887-81082CD012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5B9-4CB2-8887-81082CD012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5B9-4CB2-8887-81082CD012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5B9-4CB2-8887-81082CD012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5B9-4CB2-8887-81082CD012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5B9-4CB2-8887-81082CD012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5B9-4CB2-8887-81082CD012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5B9-4CB2-8887-81082CD012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5B9-4CB2-8887-81082CD012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5B9-4CB2-8887-81082CD012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5B9-4CB2-8887-81082CD012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5B9-4CB2-8887-81082CD012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5B9-4CB2-8887-81082CD012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5B9-4CB2-8887-81082CD012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5B9-4CB2-8887-81082CD012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5B9-4CB2-8887-81082CD012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5B9-4CB2-8887-81082CD012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5B9-4CB2-8887-81082CD012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5B9-4CB2-8887-81082CD012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5B9-4CB2-8887-81082CD012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5B9-4CB2-8887-81082CD012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5B9-4CB2-8887-81082CD012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5B9-4CB2-8887-81082CD012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5B9-4CB2-8887-81082CD012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5B9-4CB2-8887-81082CD012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5B9-4CB2-8887-81082CD012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5B9-4CB2-8887-81082CD012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5B9-4CB2-8887-81082CD012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5B9-4CB2-8887-81082CD012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5B9-4CB2-8887-81082CD012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5B9-4CB2-8887-81082CD012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5B9-4CB2-8887-81082CD012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5B9-4CB2-8887-81082CD012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5B9-4CB2-8887-81082CD012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5B9-4CB2-8887-81082CD012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5B9-4CB2-8887-81082CD012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5B9-4CB2-8887-81082CD012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5B9-4CB2-8887-81082CD012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5B9-4CB2-8887-81082CD012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5B9-4CB2-8887-81082CD012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5B9-4CB2-8887-81082CD012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5B9-4CB2-8887-81082CD012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5B9-4CB2-8887-81082CD012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5B9-4CB2-8887-81082CD012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5B9-4CB2-8887-81082CD012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5B9-4CB2-8887-81082CD012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5B9-4CB2-8887-81082CD012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5B9-4CB2-8887-81082CD012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5B9-4CB2-8887-81082CD012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5B9-4CB2-8887-81082CD012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5B9-4CB2-8887-81082CD012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5B9-4CB2-8887-81082CD012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5B9-4CB2-8887-81082CD012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5B9-4CB2-8887-81082CD012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5B9-4CB2-8887-81082CD012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5B9-4CB2-8887-81082CD012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5B9-4CB2-8887-81082CD012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5B9-4CB2-8887-81082CD012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5B9-4CB2-8887-81082CD012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5B9-4CB2-8887-81082CD012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5B9-4CB2-8887-81082CD012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5B9-4CB2-8887-81082CD012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5B9-4CB2-8887-81082CD012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5B9-4CB2-8887-81082CD012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5B9-4CB2-8887-81082CD012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5B9-4CB2-8887-81082CD012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5B9-4CB2-8887-81082CD012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5B9-4CB2-8887-81082CD012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5B9-4CB2-8887-81082CD012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5B9-4CB2-8887-81082CD012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5B9-4CB2-8887-81082CD012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5B9-4CB2-8887-81082CD012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5B9-4CB2-8887-81082CD012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5B9-4CB2-8887-81082CD012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5B9-4CB2-8887-81082CD012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5B9-4CB2-8887-81082CD012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5B9-4CB2-8887-81082CD012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5B9-4CB2-8887-81082CD012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5B9-4CB2-8887-81082CD012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5B9-4CB2-8887-81082CD012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5B9-4CB2-8887-81082CD012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5B9-4CB2-8887-81082CD012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5B9-4CB2-8887-81082CD012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5B9-4CB2-8887-81082CD012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5B9-4CB2-8887-81082CD012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5B9-4CB2-8887-81082CD012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5B9-4CB2-8887-81082CD012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80.066450000000003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5B9-4CB2-8887-81082CD012F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34.6</c:v>
                </c:pt>
                <c:pt idx="13">
                  <c:v>34.6</c:v>
                </c:pt>
                <c:pt idx="14">
                  <c:v>34.6</c:v>
                </c:pt>
                <c:pt idx="15">
                  <c:v>34.6</c:v>
                </c:pt>
                <c:pt idx="16">
                  <c:v>34.6</c:v>
                </c:pt>
                <c:pt idx="17">
                  <c:v>34.6</c:v>
                </c:pt>
                <c:pt idx="18">
                  <c:v>34.6</c:v>
                </c:pt>
                <c:pt idx="19">
                  <c:v>34.6</c:v>
                </c:pt>
                <c:pt idx="20">
                  <c:v>34.6</c:v>
                </c:pt>
                <c:pt idx="21">
                  <c:v>#N/A</c:v>
                </c:pt>
                <c:pt idx="22">
                  <c:v>#N/A</c:v>
                </c:pt>
                <c:pt idx="23">
                  <c:v>#N/A</c:v>
                </c:pt>
                <c:pt idx="24">
                  <c:v>#N/A</c:v>
                </c:pt>
                <c:pt idx="25">
                  <c:v>#N/A</c:v>
                </c:pt>
              </c:numCache>
            </c:numRef>
          </c:yVal>
          <c:smooth val="0"/>
          <c:extLst>
            <c:ext xmlns:c16="http://schemas.microsoft.com/office/drawing/2014/chart" uri="{C3380CC4-5D6E-409C-BE32-E72D297353CC}">
              <c16:uniqueId val="{00000061-05B9-4CB2-8887-81082CD012F6}"/>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5B9-4CB2-8887-81082CD012F6}"/>
              </c:ext>
            </c:extLst>
          </c:dPt>
          <c:dPt>
            <c:idx val="2"/>
            <c:bubble3D val="0"/>
            <c:extLst>
              <c:ext xmlns:c16="http://schemas.microsoft.com/office/drawing/2014/chart" uri="{C3380CC4-5D6E-409C-BE32-E72D297353CC}">
                <c16:uniqueId val="{00000063-05B9-4CB2-8887-81082CD012F6}"/>
              </c:ext>
            </c:extLst>
          </c:dPt>
          <c:dPt>
            <c:idx val="3"/>
            <c:bubble3D val="0"/>
            <c:extLst>
              <c:ext xmlns:c16="http://schemas.microsoft.com/office/drawing/2014/chart" uri="{C3380CC4-5D6E-409C-BE32-E72D297353CC}">
                <c16:uniqueId val="{00000064-05B9-4CB2-8887-81082CD012F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5B9-4CB2-8887-81082CD012F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5B9-4CB2-8887-81082CD012F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5B9-4CB2-8887-81082CD012F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5B9-4CB2-8887-81082CD012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5B9-4CB2-8887-81082CD012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5B9-4CB2-8887-81082CD012F6}"/>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5B9-4CB2-8887-81082CD012F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5B9-4CB2-8887-81082CD012F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5B9-4CB2-8887-81082CD012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5B9-4CB2-8887-81082CD012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5B9-4CB2-8887-81082CD012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5B9-4CB2-8887-81082CD012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5B9-4CB2-8887-81082CD012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5B9-4CB2-8887-81082CD012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5B9-4CB2-8887-81082CD012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5B9-4CB2-8887-81082CD012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5B9-4CB2-8887-81082CD012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5B9-4CB2-8887-81082CD012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5B9-4CB2-8887-81082CD012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5B9-4CB2-8887-81082CD012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5B9-4CB2-8887-81082CD012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5B9-4CB2-8887-81082CD012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5B9-4CB2-8887-81082CD012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5B9-4CB2-8887-81082CD012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5B9-4CB2-8887-81082CD012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5B9-4CB2-8887-81082CD012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5B9-4CB2-8887-81082CD012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5B9-4CB2-8887-81082CD012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5B9-4CB2-8887-81082CD012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5B9-4CB2-8887-81082CD012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5B9-4CB2-8887-81082CD012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5B9-4CB2-8887-81082CD012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5B9-4CB2-8887-81082CD012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5B9-4CB2-8887-81082CD012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5B9-4CB2-8887-81082CD012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5B9-4CB2-8887-81082CD012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5B9-4CB2-8887-81082CD012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5B9-4CB2-8887-81082CD012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5B9-4CB2-8887-81082CD012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5B9-4CB2-8887-81082CD012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5B9-4CB2-8887-81082CD012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5B9-4CB2-8887-81082CD012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5B9-4CB2-8887-81082CD012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5B9-4CB2-8887-81082CD012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5B9-4CB2-8887-81082CD012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5B9-4CB2-8887-81082CD012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5B9-4CB2-8887-81082CD012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5B9-4CB2-8887-81082CD012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5B9-4CB2-8887-81082CD012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5B9-4CB2-8887-81082CD012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5B9-4CB2-8887-81082CD012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5B9-4CB2-8887-81082CD012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5B9-4CB2-8887-81082CD012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5B9-4CB2-8887-81082CD012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5B9-4CB2-8887-81082CD012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5B9-4CB2-8887-81082CD012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5B9-4CB2-8887-81082CD012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5B9-4CB2-8887-81082CD012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5B9-4CB2-8887-81082CD012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5B9-4CB2-8887-81082CD012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5B9-4CB2-8887-81082CD012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5B9-4CB2-8887-81082CD012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5B9-4CB2-8887-81082CD012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5B9-4CB2-8887-81082CD012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5B9-4CB2-8887-81082CD012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5B9-4CB2-8887-81082CD012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5B9-4CB2-8887-81082CD012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5B9-4CB2-8887-81082CD012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5B9-4CB2-8887-81082CD012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5B9-4CB2-8887-81082CD012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5B9-4CB2-8887-81082CD012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5B9-4CB2-8887-81082CD012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5B9-4CB2-8887-81082CD012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5B9-4CB2-8887-81082CD012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5B9-4CB2-8887-81082CD012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5B9-4CB2-8887-81082CD012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5B9-4CB2-8887-81082CD012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5B9-4CB2-8887-81082CD012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5B9-4CB2-8887-81082CD012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5B9-4CB2-8887-81082CD012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5B9-4CB2-8887-81082CD012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5B9-4CB2-8887-81082CD012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5B9-4CB2-8887-81082CD012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5B9-4CB2-8887-81082CD012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5B9-4CB2-8887-81082CD012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5B9-4CB2-8887-81082CD012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5B9-4CB2-8887-81082CD012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5B9-4CB2-8887-81082CD012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5B9-4CB2-8887-81082CD012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5B9-4CB2-8887-81082CD012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5B9-4CB2-8887-81082CD012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5B9-4CB2-8887-81082CD012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5B9-4CB2-8887-81082CD012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5B9-4CB2-8887-81082CD012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5B9-4CB2-8887-81082CD012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34.609439999999999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5B9-4CB2-8887-81082CD012F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85.6</c:v>
                </c:pt>
                <c:pt idx="13">
                  <c:v>85.6</c:v>
                </c:pt>
                <c:pt idx="14">
                  <c:v>85.6</c:v>
                </c:pt>
                <c:pt idx="15">
                  <c:v>85.6</c:v>
                </c:pt>
                <c:pt idx="16">
                  <c:v>85.6</c:v>
                </c:pt>
                <c:pt idx="17">
                  <c:v>85.6</c:v>
                </c:pt>
                <c:pt idx="18">
                  <c:v>85.6</c:v>
                </c:pt>
                <c:pt idx="19">
                  <c:v>85.6</c:v>
                </c:pt>
                <c:pt idx="20">
                  <c:v>85.6</c:v>
                </c:pt>
                <c:pt idx="21">
                  <c:v>#N/A</c:v>
                </c:pt>
                <c:pt idx="22">
                  <c:v>#N/A</c:v>
                </c:pt>
                <c:pt idx="23">
                  <c:v>#N/A</c:v>
                </c:pt>
                <c:pt idx="24">
                  <c:v>#N/A</c:v>
                </c:pt>
                <c:pt idx="25">
                  <c:v>#N/A</c:v>
                </c:pt>
              </c:numCache>
            </c:numRef>
          </c:yVal>
          <c:smooth val="0"/>
          <c:extLst>
            <c:ext xmlns:c16="http://schemas.microsoft.com/office/drawing/2014/chart" uri="{C3380CC4-5D6E-409C-BE32-E72D297353CC}">
              <c16:uniqueId val="{000000C2-05B9-4CB2-8887-81082CD012F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5B9-4CB2-8887-81082CD012F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5B9-4CB2-8887-81082CD012F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5B9-4CB2-8887-81082CD012F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5B9-4CB2-8887-81082CD012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5B9-4CB2-8887-81082CD012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5B9-4CB2-8887-81082CD012F6}"/>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5B9-4CB2-8887-81082CD012F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5B9-4CB2-8887-81082CD012F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5B9-4CB2-8887-81082CD012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5B9-4CB2-8887-81082CD012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5B9-4CB2-8887-81082CD012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5B9-4CB2-8887-81082CD012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5B9-4CB2-8887-81082CD012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5B9-4CB2-8887-81082CD012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5B9-4CB2-8887-81082CD012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5B9-4CB2-8887-81082CD012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5B9-4CB2-8887-81082CD012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5B9-4CB2-8887-81082CD012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5B9-4CB2-8887-81082CD012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5B9-4CB2-8887-81082CD012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5B9-4CB2-8887-81082CD012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5B9-4CB2-8887-81082CD012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5B9-4CB2-8887-81082CD012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5B9-4CB2-8887-81082CD012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5B9-4CB2-8887-81082CD012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5B9-4CB2-8887-81082CD012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5B9-4CB2-8887-81082CD012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5B9-4CB2-8887-81082CD012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5B9-4CB2-8887-81082CD012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5B9-4CB2-8887-81082CD012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5B9-4CB2-8887-81082CD012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5B9-4CB2-8887-81082CD012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5B9-4CB2-8887-81082CD012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5B9-4CB2-8887-81082CD012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5B9-4CB2-8887-81082CD012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5B9-4CB2-8887-81082CD012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5B9-4CB2-8887-81082CD012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5B9-4CB2-8887-81082CD012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5B9-4CB2-8887-81082CD012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5B9-4CB2-8887-81082CD012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5B9-4CB2-8887-81082CD012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5B9-4CB2-8887-81082CD012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5B9-4CB2-8887-81082CD012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5B9-4CB2-8887-81082CD012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5B9-4CB2-8887-81082CD012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5B9-4CB2-8887-81082CD012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5B9-4CB2-8887-81082CD012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5B9-4CB2-8887-81082CD012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5B9-4CB2-8887-81082CD012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5B9-4CB2-8887-81082CD012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5B9-4CB2-8887-81082CD012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5B9-4CB2-8887-81082CD012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5B9-4CB2-8887-81082CD012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5B9-4CB2-8887-81082CD012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5B9-4CB2-8887-81082CD012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5B9-4CB2-8887-81082CD012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5B9-4CB2-8887-81082CD012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5B9-4CB2-8887-81082CD012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5B9-4CB2-8887-81082CD012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5B9-4CB2-8887-81082CD012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5B9-4CB2-8887-81082CD012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5B9-4CB2-8887-81082CD012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5B9-4CB2-8887-81082CD012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5B9-4CB2-8887-81082CD012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5B9-4CB2-8887-81082CD012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5B9-4CB2-8887-81082CD012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5B9-4CB2-8887-81082CD012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5B9-4CB2-8887-81082CD012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5B9-4CB2-8887-81082CD012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5B9-4CB2-8887-81082CD012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5B9-4CB2-8887-81082CD012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5B9-4CB2-8887-81082CD012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5B9-4CB2-8887-81082CD012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5B9-4CB2-8887-81082CD012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5B9-4CB2-8887-81082CD012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5B9-4CB2-8887-81082CD012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5B9-4CB2-8887-81082CD012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5B9-4CB2-8887-81082CD012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5B9-4CB2-8887-81082CD012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5B9-4CB2-8887-81082CD012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5B9-4CB2-8887-81082CD012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5B9-4CB2-8887-81082CD012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5B9-4CB2-8887-81082CD012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5B9-4CB2-8887-81082CD012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5B9-4CB2-8887-81082CD012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5B9-4CB2-8887-81082CD012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5B9-4CB2-8887-81082CD012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5B9-4CB2-8887-81082CD012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5B9-4CB2-8887-81082CD012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5B9-4CB2-8887-81082CD012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5B9-4CB2-8887-81082CD012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5B9-4CB2-8887-81082CD012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5B9-4CB2-8887-81082CD012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5B9-4CB2-8887-81082CD012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5B9-4CB2-8887-81082CD012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85.640460000000004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5B9-4CB2-8887-81082CD012F6}"/>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43.7</c:v>
                </c:pt>
                <c:pt idx="13">
                  <c:v>43.7</c:v>
                </c:pt>
                <c:pt idx="14">
                  <c:v>43.7</c:v>
                </c:pt>
                <c:pt idx="15">
                  <c:v>43.7</c:v>
                </c:pt>
                <c:pt idx="16">
                  <c:v>43.7</c:v>
                </c:pt>
                <c:pt idx="17">
                  <c:v>43.7</c:v>
                </c:pt>
                <c:pt idx="18">
                  <c:v>43.7</c:v>
                </c:pt>
                <c:pt idx="19">
                  <c:v>43.7</c:v>
                </c:pt>
                <c:pt idx="20">
                  <c:v>43.7</c:v>
                </c:pt>
                <c:pt idx="21">
                  <c:v>#N/A</c:v>
                </c:pt>
                <c:pt idx="22">
                  <c:v>#N/A</c:v>
                </c:pt>
                <c:pt idx="23">
                  <c:v>#N/A</c:v>
                </c:pt>
                <c:pt idx="24">
                  <c:v>#N/A</c:v>
                </c:pt>
                <c:pt idx="25">
                  <c:v>#N/A</c:v>
                </c:pt>
              </c:numCache>
            </c:numRef>
          </c:yVal>
          <c:smooth val="0"/>
          <c:extLst>
            <c:ext xmlns:c16="http://schemas.microsoft.com/office/drawing/2014/chart" uri="{C3380CC4-5D6E-409C-BE32-E72D297353CC}">
              <c16:uniqueId val="{00000000-0880-41CA-8E20-F6F8483B842C}"/>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880-41CA-8E20-F6F8483B842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880-41CA-8E20-F6F8483B842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880-41CA-8E20-F6F8483B842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880-41CA-8E20-F6F8483B84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880-41CA-8E20-F6F8483B84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880-41CA-8E20-F6F8483B842C}"/>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880-41CA-8E20-F6F8483B842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880-41CA-8E20-F6F8483B842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880-41CA-8E20-F6F8483B84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880-41CA-8E20-F6F8483B84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880-41CA-8E20-F6F8483B84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880-41CA-8E20-F6F8483B84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880-41CA-8E20-F6F8483B84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880-41CA-8E20-F6F8483B84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880-41CA-8E20-F6F8483B84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880-41CA-8E20-F6F8483B84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880-41CA-8E20-F6F8483B84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880-41CA-8E20-F6F8483B84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880-41CA-8E20-F6F8483B84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880-41CA-8E20-F6F8483B84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880-41CA-8E20-F6F8483B84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880-41CA-8E20-F6F8483B84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880-41CA-8E20-F6F8483B84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880-41CA-8E20-F6F8483B84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80-41CA-8E20-F6F8483B84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80-41CA-8E20-F6F8483B84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80-41CA-8E20-F6F8483B84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80-41CA-8E20-F6F8483B84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80-41CA-8E20-F6F8483B84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80-41CA-8E20-F6F8483B84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80-41CA-8E20-F6F8483B84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80-41CA-8E20-F6F8483B84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80-41CA-8E20-F6F8483B84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80-41CA-8E20-F6F8483B84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880-41CA-8E20-F6F8483B84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880-41CA-8E20-F6F8483B84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880-41CA-8E20-F6F8483B84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880-41CA-8E20-F6F8483B84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880-41CA-8E20-F6F8483B84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880-41CA-8E20-F6F8483B84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880-41CA-8E20-F6F8483B84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880-41CA-8E20-F6F8483B84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880-41CA-8E20-F6F8483B84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880-41CA-8E20-F6F8483B84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880-41CA-8E20-F6F8483B84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880-41CA-8E20-F6F8483B84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880-41CA-8E20-F6F8483B84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880-41CA-8E20-F6F8483B84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880-41CA-8E20-F6F8483B84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880-41CA-8E20-F6F8483B84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880-41CA-8E20-F6F8483B84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880-41CA-8E20-F6F8483B84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880-41CA-8E20-F6F8483B84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880-41CA-8E20-F6F8483B84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880-41CA-8E20-F6F8483B84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880-41CA-8E20-F6F8483B84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880-41CA-8E20-F6F8483B84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880-41CA-8E20-F6F8483B84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880-41CA-8E20-F6F8483B84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880-41CA-8E20-F6F8483B84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880-41CA-8E20-F6F8483B84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880-41CA-8E20-F6F8483B84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880-41CA-8E20-F6F8483B84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880-41CA-8E20-F6F8483B84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880-41CA-8E20-F6F8483B84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880-41CA-8E20-F6F8483B84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880-41CA-8E20-F6F8483B84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880-41CA-8E20-F6F8483B84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880-41CA-8E20-F6F8483B84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880-41CA-8E20-F6F8483B84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880-41CA-8E20-F6F8483B84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880-41CA-8E20-F6F8483B84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880-41CA-8E20-F6F8483B84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880-41CA-8E20-F6F8483B84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880-41CA-8E20-F6F8483B84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880-41CA-8E20-F6F8483B84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880-41CA-8E20-F6F8483B84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880-41CA-8E20-F6F8483B84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880-41CA-8E20-F6F8483B84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880-41CA-8E20-F6F8483B84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880-41CA-8E20-F6F8483B84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880-41CA-8E20-F6F8483B84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880-41CA-8E20-F6F8483B84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880-41CA-8E20-F6F8483B84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880-41CA-8E20-F6F8483B84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880-41CA-8E20-F6F8483B84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880-41CA-8E20-F6F8483B84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880-41CA-8E20-F6F8483B84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880-41CA-8E20-F6F8483B84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880-41CA-8E20-F6F8483B84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880-41CA-8E20-F6F8483B84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880-41CA-8E20-F6F8483B84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880-41CA-8E20-F6F8483B84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880-41CA-8E20-F6F8483B84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880-41CA-8E20-F6F8483B84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43.677289999999999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880-41CA-8E20-F6F8483B842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21.5</c:v>
                </c:pt>
                <c:pt idx="13">
                  <c:v>21.5</c:v>
                </c:pt>
                <c:pt idx="14">
                  <c:v>21.5</c:v>
                </c:pt>
                <c:pt idx="15">
                  <c:v>21.5</c:v>
                </c:pt>
                <c:pt idx="16">
                  <c:v>21.5</c:v>
                </c:pt>
                <c:pt idx="17">
                  <c:v>21.5</c:v>
                </c:pt>
                <c:pt idx="18">
                  <c:v>21.5</c:v>
                </c:pt>
                <c:pt idx="19">
                  <c:v>21.5</c:v>
                </c:pt>
                <c:pt idx="20">
                  <c:v>21.5</c:v>
                </c:pt>
                <c:pt idx="21">
                  <c:v>#N/A</c:v>
                </c:pt>
                <c:pt idx="22">
                  <c:v>#N/A</c:v>
                </c:pt>
                <c:pt idx="23">
                  <c:v>#N/A</c:v>
                </c:pt>
                <c:pt idx="24">
                  <c:v>#N/A</c:v>
                </c:pt>
                <c:pt idx="25">
                  <c:v>#N/A</c:v>
                </c:pt>
              </c:numCache>
            </c:numRef>
          </c:yVal>
          <c:smooth val="0"/>
          <c:extLst>
            <c:ext xmlns:c16="http://schemas.microsoft.com/office/drawing/2014/chart" uri="{C3380CC4-5D6E-409C-BE32-E72D297353CC}">
              <c16:uniqueId val="{00000061-0880-41CA-8E20-F6F8483B842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880-41CA-8E20-F6F8483B842C}"/>
              </c:ext>
            </c:extLst>
          </c:dPt>
          <c:dPt>
            <c:idx val="2"/>
            <c:bubble3D val="0"/>
            <c:extLst>
              <c:ext xmlns:c16="http://schemas.microsoft.com/office/drawing/2014/chart" uri="{C3380CC4-5D6E-409C-BE32-E72D297353CC}">
                <c16:uniqueId val="{00000063-0880-41CA-8E20-F6F8483B842C}"/>
              </c:ext>
            </c:extLst>
          </c:dPt>
          <c:dPt>
            <c:idx val="3"/>
            <c:bubble3D val="0"/>
            <c:extLst>
              <c:ext xmlns:c16="http://schemas.microsoft.com/office/drawing/2014/chart" uri="{C3380CC4-5D6E-409C-BE32-E72D297353CC}">
                <c16:uniqueId val="{00000064-0880-41CA-8E20-F6F8483B842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880-41CA-8E20-F6F8483B842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880-41CA-8E20-F6F8483B842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880-41CA-8E20-F6F8483B842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880-41CA-8E20-F6F8483B84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880-41CA-8E20-F6F8483B84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880-41CA-8E20-F6F8483B842C}"/>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880-41CA-8E20-F6F8483B842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880-41CA-8E20-F6F8483B842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880-41CA-8E20-F6F8483B84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880-41CA-8E20-F6F8483B84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880-41CA-8E20-F6F8483B84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880-41CA-8E20-F6F8483B84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880-41CA-8E20-F6F8483B84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880-41CA-8E20-F6F8483B84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880-41CA-8E20-F6F8483B84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880-41CA-8E20-F6F8483B84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880-41CA-8E20-F6F8483B84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880-41CA-8E20-F6F8483B84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880-41CA-8E20-F6F8483B84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880-41CA-8E20-F6F8483B84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880-41CA-8E20-F6F8483B84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880-41CA-8E20-F6F8483B84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880-41CA-8E20-F6F8483B84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880-41CA-8E20-F6F8483B84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880-41CA-8E20-F6F8483B84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880-41CA-8E20-F6F8483B84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880-41CA-8E20-F6F8483B84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880-41CA-8E20-F6F8483B84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880-41CA-8E20-F6F8483B84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880-41CA-8E20-F6F8483B84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880-41CA-8E20-F6F8483B84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880-41CA-8E20-F6F8483B84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880-41CA-8E20-F6F8483B84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880-41CA-8E20-F6F8483B84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880-41CA-8E20-F6F8483B84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880-41CA-8E20-F6F8483B84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880-41CA-8E20-F6F8483B84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880-41CA-8E20-F6F8483B84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880-41CA-8E20-F6F8483B84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880-41CA-8E20-F6F8483B84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880-41CA-8E20-F6F8483B84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880-41CA-8E20-F6F8483B84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880-41CA-8E20-F6F8483B84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880-41CA-8E20-F6F8483B84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880-41CA-8E20-F6F8483B84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880-41CA-8E20-F6F8483B84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880-41CA-8E20-F6F8483B84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880-41CA-8E20-F6F8483B84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880-41CA-8E20-F6F8483B84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880-41CA-8E20-F6F8483B84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880-41CA-8E20-F6F8483B84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880-41CA-8E20-F6F8483B84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880-41CA-8E20-F6F8483B84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880-41CA-8E20-F6F8483B84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880-41CA-8E20-F6F8483B84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880-41CA-8E20-F6F8483B84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880-41CA-8E20-F6F8483B84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880-41CA-8E20-F6F8483B84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880-41CA-8E20-F6F8483B84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880-41CA-8E20-F6F8483B84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880-41CA-8E20-F6F8483B84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880-41CA-8E20-F6F8483B84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880-41CA-8E20-F6F8483B84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880-41CA-8E20-F6F8483B84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880-41CA-8E20-F6F8483B84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880-41CA-8E20-F6F8483B84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880-41CA-8E20-F6F8483B84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880-41CA-8E20-F6F8483B84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880-41CA-8E20-F6F8483B84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880-41CA-8E20-F6F8483B84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880-41CA-8E20-F6F8483B84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880-41CA-8E20-F6F8483B84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880-41CA-8E20-F6F8483B84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880-41CA-8E20-F6F8483B84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880-41CA-8E20-F6F8483B84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880-41CA-8E20-F6F8483B84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880-41CA-8E20-F6F8483B84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880-41CA-8E20-F6F8483B84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880-41CA-8E20-F6F8483B84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880-41CA-8E20-F6F8483B84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880-41CA-8E20-F6F8483B84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880-41CA-8E20-F6F8483B84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880-41CA-8E20-F6F8483B84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880-41CA-8E20-F6F8483B84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880-41CA-8E20-F6F8483B84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880-41CA-8E20-F6F8483B84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880-41CA-8E20-F6F8483B84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880-41CA-8E20-F6F8483B84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880-41CA-8E20-F6F8483B84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880-41CA-8E20-F6F8483B84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880-41CA-8E20-F6F8483B84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880-41CA-8E20-F6F8483B84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880-41CA-8E20-F6F8483B84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880-41CA-8E20-F6F8483B84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880-41CA-8E20-F6F8483B84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21.526199999999999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880-41CA-8E20-F6F8483B842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53.4</c:v>
                </c:pt>
                <c:pt idx="13">
                  <c:v>53.4</c:v>
                </c:pt>
                <c:pt idx="14">
                  <c:v>53.4</c:v>
                </c:pt>
                <c:pt idx="15">
                  <c:v>53.4</c:v>
                </c:pt>
                <c:pt idx="16">
                  <c:v>53.4</c:v>
                </c:pt>
                <c:pt idx="17">
                  <c:v>53.4</c:v>
                </c:pt>
                <c:pt idx="18">
                  <c:v>53.4</c:v>
                </c:pt>
                <c:pt idx="19">
                  <c:v>53.4</c:v>
                </c:pt>
                <c:pt idx="20">
                  <c:v>53.4</c:v>
                </c:pt>
                <c:pt idx="21">
                  <c:v>#N/A</c:v>
                </c:pt>
                <c:pt idx="22">
                  <c:v>#N/A</c:v>
                </c:pt>
                <c:pt idx="23">
                  <c:v>#N/A</c:v>
                </c:pt>
                <c:pt idx="24">
                  <c:v>#N/A</c:v>
                </c:pt>
                <c:pt idx="25">
                  <c:v>#N/A</c:v>
                </c:pt>
              </c:numCache>
            </c:numRef>
          </c:yVal>
          <c:smooth val="0"/>
          <c:extLst>
            <c:ext xmlns:c16="http://schemas.microsoft.com/office/drawing/2014/chart" uri="{C3380CC4-5D6E-409C-BE32-E72D297353CC}">
              <c16:uniqueId val="{000000C2-0880-41CA-8E20-F6F8483B842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880-41CA-8E20-F6F8483B842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880-41CA-8E20-F6F8483B842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880-41CA-8E20-F6F8483B842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880-41CA-8E20-F6F8483B84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880-41CA-8E20-F6F8483B84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880-41CA-8E20-F6F8483B842C}"/>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880-41CA-8E20-F6F8483B842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880-41CA-8E20-F6F8483B842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880-41CA-8E20-F6F8483B84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880-41CA-8E20-F6F8483B84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880-41CA-8E20-F6F8483B84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880-41CA-8E20-F6F8483B84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880-41CA-8E20-F6F8483B84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880-41CA-8E20-F6F8483B84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880-41CA-8E20-F6F8483B84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880-41CA-8E20-F6F8483B84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880-41CA-8E20-F6F8483B84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880-41CA-8E20-F6F8483B84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880-41CA-8E20-F6F8483B84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880-41CA-8E20-F6F8483B84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880-41CA-8E20-F6F8483B84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880-41CA-8E20-F6F8483B84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880-41CA-8E20-F6F8483B84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880-41CA-8E20-F6F8483B84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880-41CA-8E20-F6F8483B84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880-41CA-8E20-F6F8483B84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880-41CA-8E20-F6F8483B84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880-41CA-8E20-F6F8483B84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880-41CA-8E20-F6F8483B84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880-41CA-8E20-F6F8483B84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880-41CA-8E20-F6F8483B84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880-41CA-8E20-F6F8483B84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880-41CA-8E20-F6F8483B84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880-41CA-8E20-F6F8483B84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880-41CA-8E20-F6F8483B84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880-41CA-8E20-F6F8483B84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880-41CA-8E20-F6F8483B84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880-41CA-8E20-F6F8483B84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880-41CA-8E20-F6F8483B84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880-41CA-8E20-F6F8483B84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880-41CA-8E20-F6F8483B84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880-41CA-8E20-F6F8483B84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880-41CA-8E20-F6F8483B84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880-41CA-8E20-F6F8483B84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880-41CA-8E20-F6F8483B84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880-41CA-8E20-F6F8483B84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880-41CA-8E20-F6F8483B84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880-41CA-8E20-F6F8483B84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880-41CA-8E20-F6F8483B84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880-41CA-8E20-F6F8483B84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880-41CA-8E20-F6F8483B84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880-41CA-8E20-F6F8483B84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880-41CA-8E20-F6F8483B84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880-41CA-8E20-F6F8483B84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880-41CA-8E20-F6F8483B84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880-41CA-8E20-F6F8483B84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880-41CA-8E20-F6F8483B84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880-41CA-8E20-F6F8483B84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880-41CA-8E20-F6F8483B84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880-41CA-8E20-F6F8483B84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880-41CA-8E20-F6F8483B84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880-41CA-8E20-F6F8483B84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880-41CA-8E20-F6F8483B84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880-41CA-8E20-F6F8483B84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880-41CA-8E20-F6F8483B84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880-41CA-8E20-F6F8483B84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880-41CA-8E20-F6F8483B84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880-41CA-8E20-F6F8483B84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880-41CA-8E20-F6F8483B84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880-41CA-8E20-F6F8483B84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880-41CA-8E20-F6F8483B84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880-41CA-8E20-F6F8483B84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880-41CA-8E20-F6F8483B84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880-41CA-8E20-F6F8483B84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880-41CA-8E20-F6F8483B84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880-41CA-8E20-F6F8483B84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880-41CA-8E20-F6F8483B84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880-41CA-8E20-F6F8483B84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880-41CA-8E20-F6F8483B84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880-41CA-8E20-F6F8483B84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880-41CA-8E20-F6F8483B84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880-41CA-8E20-F6F8483B84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880-41CA-8E20-F6F8483B84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880-41CA-8E20-F6F8483B84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880-41CA-8E20-F6F8483B84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880-41CA-8E20-F6F8483B84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880-41CA-8E20-F6F8483B84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880-41CA-8E20-F6F8483B84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880-41CA-8E20-F6F8483B84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880-41CA-8E20-F6F8483B84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880-41CA-8E20-F6F8483B84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880-41CA-8E20-F6F8483B84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880-41CA-8E20-F6F8483B84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880-41CA-8E20-F6F8483B84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880-41CA-8E20-F6F8483B84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53.358350000000002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880-41CA-8E20-F6F8483B842C}"/>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C18-45C9-B493-D799C85F4BE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C18-45C9-B493-D799C85F4BE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18-45C9-B493-D799C85F4BE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18-45C9-B493-D799C85F4B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18-45C9-B493-D799C85F4B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18-45C9-B493-D799C85F4BEC}"/>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18-45C9-B493-D799C85F4BE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18-45C9-B493-D799C85F4BE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18-45C9-B493-D799C85F4B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18-45C9-B493-D799C85F4B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18-45C9-B493-D799C85F4B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18-45C9-B493-D799C85F4B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18-45C9-B493-D799C85F4B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18-45C9-B493-D799C85F4B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18-45C9-B493-D799C85F4B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18-45C9-B493-D799C85F4B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18-45C9-B493-D799C85F4B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18-45C9-B493-D799C85F4B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18-45C9-B493-D799C85F4B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18-45C9-B493-D799C85F4B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18-45C9-B493-D799C85F4B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18-45C9-B493-D799C85F4B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18-45C9-B493-D799C85F4B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18-45C9-B493-D799C85F4B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C18-45C9-B493-D799C85F4B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C18-45C9-B493-D799C85F4B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18-45C9-B493-D799C85F4B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18-45C9-B493-D799C85F4B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18-45C9-B493-D799C85F4B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18-45C9-B493-D799C85F4B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18-45C9-B493-D799C85F4B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18-45C9-B493-D799C85F4B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18-45C9-B493-D799C85F4B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18-45C9-B493-D799C85F4B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18-45C9-B493-D799C85F4B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18-45C9-B493-D799C85F4B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18-45C9-B493-D799C85F4B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18-45C9-B493-D799C85F4B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18-45C9-B493-D799C85F4B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18-45C9-B493-D799C85F4B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18-45C9-B493-D799C85F4B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18-45C9-B493-D799C85F4B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18-45C9-B493-D799C85F4B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18-45C9-B493-D799C85F4B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18-45C9-B493-D799C85F4B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18-45C9-B493-D799C85F4B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18-45C9-B493-D799C85F4B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18-45C9-B493-D799C85F4B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18-45C9-B493-D799C85F4B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18-45C9-B493-D799C85F4B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18-45C9-B493-D799C85F4B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18-45C9-B493-D799C85F4B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18-45C9-B493-D799C85F4B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18-45C9-B493-D799C85F4B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18-45C9-B493-D799C85F4B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18-45C9-B493-D799C85F4B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18-45C9-B493-D799C85F4B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18-45C9-B493-D799C85F4B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18-45C9-B493-D799C85F4B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18-45C9-B493-D799C85F4B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18-45C9-B493-D799C85F4B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18-45C9-B493-D799C85F4B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18-45C9-B493-D799C85F4B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18-45C9-B493-D799C85F4B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18-45C9-B493-D799C85F4B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18-45C9-B493-D799C85F4B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18-45C9-B493-D799C85F4B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18-45C9-B493-D799C85F4B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18-45C9-B493-D799C85F4B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18-45C9-B493-D799C85F4B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18-45C9-B493-D799C85F4B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18-45C9-B493-D799C85F4B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18-45C9-B493-D799C85F4B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18-45C9-B493-D799C85F4B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18-45C9-B493-D799C85F4B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18-45C9-B493-D799C85F4B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18-45C9-B493-D799C85F4B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18-45C9-B493-D799C85F4B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18-45C9-B493-D799C85F4B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18-45C9-B493-D799C85F4B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18-45C9-B493-D799C85F4B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18-45C9-B493-D799C85F4B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18-45C9-B493-D799C85F4B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18-45C9-B493-D799C85F4B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18-45C9-B493-D799C85F4B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18-45C9-B493-D799C85F4B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18-45C9-B493-D799C85F4B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18-45C9-B493-D799C85F4B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18-45C9-B493-D799C85F4B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18-45C9-B493-D799C85F4B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18-45C9-B493-D799C85F4B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18-45C9-B493-D799C85F4B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18-45C9-B493-D799C85F4B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18-45C9-B493-D799C85F4B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18-45C9-B493-D799C85F4B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59.75</c:v>
                </c:pt>
                <c:pt idx="1">
                  <c:v>#N/A</c:v>
                </c:pt>
                <c:pt idx="2">
                  <c:v>77</c:v>
                </c:pt>
                <c:pt idx="3">
                  <c:v>70.259209999999996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C18-45C9-B493-D799C85F4BE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58.5</c:v>
                </c:pt>
                <c:pt idx="7">
                  <c:v>58.5</c:v>
                </c:pt>
                <c:pt idx="8">
                  <c:v>58.5</c:v>
                </c:pt>
                <c:pt idx="9">
                  <c:v>58.5</c:v>
                </c:pt>
                <c:pt idx="10">
                  <c:v>58.5</c:v>
                </c:pt>
                <c:pt idx="11">
                  <c:v>61.1</c:v>
                </c:pt>
                <c:pt idx="12">
                  <c:v>63.7</c:v>
                </c:pt>
                <c:pt idx="13">
                  <c:v>66.400000000000006</c:v>
                </c:pt>
                <c:pt idx="14">
                  <c:v>69</c:v>
                </c:pt>
                <c:pt idx="15">
                  <c:v>71.599999999999994</c:v>
                </c:pt>
                <c:pt idx="16">
                  <c:v>74.3</c:v>
                </c:pt>
                <c:pt idx="17">
                  <c:v>76.900000000000006</c:v>
                </c:pt>
                <c:pt idx="18">
                  <c:v>78.900000000000006</c:v>
                </c:pt>
                <c:pt idx="19">
                  <c:v>79.5</c:v>
                </c:pt>
                <c:pt idx="20">
                  <c:v>79.5</c:v>
                </c:pt>
                <c:pt idx="21">
                  <c:v>79.5</c:v>
                </c:pt>
                <c:pt idx="22">
                  <c:v>79.5</c:v>
                </c:pt>
                <c:pt idx="23">
                  <c:v>#N/A</c:v>
                </c:pt>
                <c:pt idx="24">
                  <c:v>#N/A</c:v>
                </c:pt>
                <c:pt idx="25">
                  <c:v>#N/A</c:v>
                </c:pt>
              </c:numCache>
            </c:numRef>
          </c:yVal>
          <c:smooth val="0"/>
          <c:extLst>
            <c:ext xmlns:c16="http://schemas.microsoft.com/office/drawing/2014/chart" uri="{C3380CC4-5D6E-409C-BE32-E72D297353CC}">
              <c16:uniqueId val="{00000060-EC18-45C9-B493-D799C85F4BEC}"/>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58.5</c:v>
                </c:pt>
                <c:pt idx="9">
                  <c:v>58.5</c:v>
                </c:pt>
                <c:pt idx="10">
                  <c:v>58.5</c:v>
                </c:pt>
                <c:pt idx="11">
                  <c:v>61.1</c:v>
                </c:pt>
                <c:pt idx="12">
                  <c:v>63.7</c:v>
                </c:pt>
                <c:pt idx="13">
                  <c:v>64.8</c:v>
                </c:pt>
                <c:pt idx="14">
                  <c:v>64.8</c:v>
                </c:pt>
                <c:pt idx="15">
                  <c:v>64.8</c:v>
                </c:pt>
                <c:pt idx="16">
                  <c:v>64.8</c:v>
                </c:pt>
                <c:pt idx="17">
                  <c:v>64.8</c:v>
                </c:pt>
                <c:pt idx="18">
                  <c:v>64.8</c:v>
                </c:pt>
                <c:pt idx="19">
                  <c:v>64.8</c:v>
                </c:pt>
                <c:pt idx="20">
                  <c:v>64.8</c:v>
                </c:pt>
                <c:pt idx="21">
                  <c:v>64.8</c:v>
                </c:pt>
                <c:pt idx="22">
                  <c:v>64.8</c:v>
                </c:pt>
                <c:pt idx="23">
                  <c:v>#N/A</c:v>
                </c:pt>
                <c:pt idx="24">
                  <c:v>#N/A</c:v>
                </c:pt>
                <c:pt idx="25">
                  <c:v>#N/A</c:v>
                </c:pt>
              </c:numCache>
            </c:numRef>
          </c:yVal>
          <c:smooth val="0"/>
          <c:extLst>
            <c:ext xmlns:c16="http://schemas.microsoft.com/office/drawing/2014/chart" uri="{C3380CC4-5D6E-409C-BE32-E72D297353CC}">
              <c16:uniqueId val="{00000061-EC18-45C9-B493-D799C85F4BE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EC18-45C9-B493-D799C85F4BE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18-45C9-B493-D799C85F4BE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18-45C9-B493-D799C85F4BE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18-45C9-B493-D799C85F4BE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C18-45C9-B493-D799C85F4B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18-45C9-B493-D799C85F4B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18-45C9-B493-D799C85F4BEC}"/>
                </c:ext>
              </c:extLst>
            </c:dLbl>
            <c:dLbl>
              <c:idx val="6"/>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18-45C9-B493-D799C85F4BEC}"/>
                </c:ext>
              </c:extLst>
            </c:dLbl>
            <c:dLbl>
              <c:idx val="7"/>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18-45C9-B493-D799C85F4BEC}"/>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18-45C9-B493-D799C85F4B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18-45C9-B493-D799C85F4B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18-45C9-B493-D799C85F4B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18-45C9-B493-D799C85F4B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18-45C9-B493-D799C85F4B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18-45C9-B493-D799C85F4B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18-45C9-B493-D799C85F4BEC}"/>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18-45C9-B493-D799C85F4BE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18-45C9-B493-D799C85F4B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18-45C9-B493-D799C85F4B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18-45C9-B493-D799C85F4B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18-45C9-B493-D799C85F4B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18-45C9-B493-D799C85F4B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18-45C9-B493-D799C85F4B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18-45C9-B493-D799C85F4B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18-45C9-B493-D799C85F4B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C18-45C9-B493-D799C85F4B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18-45C9-B493-D799C85F4B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18-45C9-B493-D799C85F4B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18-45C9-B493-D799C85F4B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18-45C9-B493-D799C85F4B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18-45C9-B493-D799C85F4B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18-45C9-B493-D799C85F4B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18-45C9-B493-D799C85F4B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18-45C9-B493-D799C85F4B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18-45C9-B493-D799C85F4B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18-45C9-B493-D799C85F4B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18-45C9-B493-D799C85F4B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18-45C9-B493-D799C85F4B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18-45C9-B493-D799C85F4B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18-45C9-B493-D799C85F4B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18-45C9-B493-D799C85F4B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18-45C9-B493-D799C85F4B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18-45C9-B493-D799C85F4B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18-45C9-B493-D799C85F4B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18-45C9-B493-D799C85F4B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18-45C9-B493-D799C85F4B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18-45C9-B493-D799C85F4B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18-45C9-B493-D799C85F4B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18-45C9-B493-D799C85F4B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18-45C9-B493-D799C85F4B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18-45C9-B493-D799C85F4B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18-45C9-B493-D799C85F4B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18-45C9-B493-D799C85F4B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18-45C9-B493-D799C85F4B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18-45C9-B493-D799C85F4B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18-45C9-B493-D799C85F4B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18-45C9-B493-D799C85F4B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18-45C9-B493-D799C85F4B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18-45C9-B493-D799C85F4B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18-45C9-B493-D799C85F4B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18-45C9-B493-D799C85F4B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18-45C9-B493-D799C85F4B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18-45C9-B493-D799C85F4B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18-45C9-B493-D799C85F4B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18-45C9-B493-D799C85F4B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18-45C9-B493-D799C85F4B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18-45C9-B493-D799C85F4B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18-45C9-B493-D799C85F4B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18-45C9-B493-D799C85F4B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18-45C9-B493-D799C85F4B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18-45C9-B493-D799C85F4B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18-45C9-B493-D799C85F4B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18-45C9-B493-D799C85F4B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18-45C9-B493-D799C85F4B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18-45C9-B493-D799C85F4B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18-45C9-B493-D799C85F4B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18-45C9-B493-D799C85F4B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18-45C9-B493-D799C85F4B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18-45C9-B493-D799C85F4B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18-45C9-B493-D799C85F4B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18-45C9-B493-D799C85F4B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18-45C9-B493-D799C85F4B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18-45C9-B493-D799C85F4B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18-45C9-B493-D799C85F4B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18-45C9-B493-D799C85F4B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18-45C9-B493-D799C85F4B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18-45C9-B493-D799C85F4B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18-45C9-B493-D799C85F4B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18-45C9-B493-D799C85F4B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18-45C9-B493-D799C85F4B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18-45C9-B493-D799C85F4B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18-45C9-B493-D799C85F4B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18-45C9-B493-D799C85F4B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18-45C9-B493-D799C85F4B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18-45C9-B493-D799C85F4B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18-45C9-B493-D799C85F4B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64</c:v>
                </c:pt>
                <c:pt idx="3">
                  <c:v>65.620739999999998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C18-45C9-B493-D799C85F4BE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72</c:v>
                </c:pt>
                <c:pt idx="8">
                  <c:v>72</c:v>
                </c:pt>
                <c:pt idx="9">
                  <c:v>72</c:v>
                </c:pt>
                <c:pt idx="10">
                  <c:v>72</c:v>
                </c:pt>
                <c:pt idx="11">
                  <c:v>72</c:v>
                </c:pt>
                <c:pt idx="12">
                  <c:v>73</c:v>
                </c:pt>
                <c:pt idx="13">
                  <c:v>74</c:v>
                </c:pt>
                <c:pt idx="14">
                  <c:v>75</c:v>
                </c:pt>
                <c:pt idx="15">
                  <c:v>75.900000000000006</c:v>
                </c:pt>
                <c:pt idx="16">
                  <c:v>76.900000000000006</c:v>
                </c:pt>
                <c:pt idx="17">
                  <c:v>77.900000000000006</c:v>
                </c:pt>
                <c:pt idx="18">
                  <c:v>78.900000000000006</c:v>
                </c:pt>
                <c:pt idx="19">
                  <c:v>79.900000000000006</c:v>
                </c:pt>
                <c:pt idx="20">
                  <c:v>80.8</c:v>
                </c:pt>
                <c:pt idx="21">
                  <c:v>81.8</c:v>
                </c:pt>
                <c:pt idx="22">
                  <c:v>82.8</c:v>
                </c:pt>
                <c:pt idx="23">
                  <c:v>82.8</c:v>
                </c:pt>
                <c:pt idx="24">
                  <c:v>82.8</c:v>
                </c:pt>
                <c:pt idx="25">
                  <c:v>82.8</c:v>
                </c:pt>
              </c:numCache>
            </c:numRef>
          </c:yVal>
          <c:smooth val="0"/>
          <c:extLst>
            <c:ext xmlns:c16="http://schemas.microsoft.com/office/drawing/2014/chart" uri="{C3380CC4-5D6E-409C-BE32-E72D297353CC}">
              <c16:uniqueId val="{000000C2-EC18-45C9-B493-D799C85F4BE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C18-45C9-B493-D799C85F4BE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18-45C9-B493-D799C85F4BE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18-45C9-B493-D799C85F4BE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18-45C9-B493-D799C85F4B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18-45C9-B493-D799C85F4B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18-45C9-B493-D799C85F4BEC}"/>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18-45C9-B493-D799C85F4BE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18-45C9-B493-D799C85F4BE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18-45C9-B493-D799C85F4B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18-45C9-B493-D799C85F4B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18-45C9-B493-D799C85F4B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18-45C9-B493-D799C85F4B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18-45C9-B493-D799C85F4B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18-45C9-B493-D799C85F4B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18-45C9-B493-D799C85F4B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18-45C9-B493-D799C85F4B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18-45C9-B493-D799C85F4B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18-45C9-B493-D799C85F4B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18-45C9-B493-D799C85F4B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18-45C9-B493-D799C85F4B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18-45C9-B493-D799C85F4B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18-45C9-B493-D799C85F4B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18-45C9-B493-D799C85F4B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18-45C9-B493-D799C85F4B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18-45C9-B493-D799C85F4B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18-45C9-B493-D799C85F4B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18-45C9-B493-D799C85F4B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18-45C9-B493-D799C85F4B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18-45C9-B493-D799C85F4B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18-45C9-B493-D799C85F4B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18-45C9-B493-D799C85F4B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18-45C9-B493-D799C85F4B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18-45C9-B493-D799C85F4B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18-45C9-B493-D799C85F4B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18-45C9-B493-D799C85F4B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18-45C9-B493-D799C85F4B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18-45C9-B493-D799C85F4B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18-45C9-B493-D799C85F4B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18-45C9-B493-D799C85F4B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18-45C9-B493-D799C85F4B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18-45C9-B493-D799C85F4B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18-45C9-B493-D799C85F4B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18-45C9-B493-D799C85F4B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18-45C9-B493-D799C85F4B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18-45C9-B493-D799C85F4B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18-45C9-B493-D799C85F4B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18-45C9-B493-D799C85F4B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18-45C9-B493-D799C85F4B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18-45C9-B493-D799C85F4B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18-45C9-B493-D799C85F4B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18-45C9-B493-D799C85F4B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18-45C9-B493-D799C85F4B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18-45C9-B493-D799C85F4B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18-45C9-B493-D799C85F4B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18-45C9-B493-D799C85F4B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18-45C9-B493-D799C85F4B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18-45C9-B493-D799C85F4B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18-45C9-B493-D799C85F4B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18-45C9-B493-D799C85F4B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18-45C9-B493-D799C85F4B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18-45C9-B493-D799C85F4B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18-45C9-B493-D799C85F4B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18-45C9-B493-D799C85F4B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18-45C9-B493-D799C85F4B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18-45C9-B493-D799C85F4B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18-45C9-B493-D799C85F4B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18-45C9-B493-D799C85F4B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18-45C9-B493-D799C85F4B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18-45C9-B493-D799C85F4B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18-45C9-B493-D799C85F4B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18-45C9-B493-D799C85F4B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18-45C9-B493-D799C85F4B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18-45C9-B493-D799C85F4B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18-45C9-B493-D799C85F4B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18-45C9-B493-D799C85F4B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18-45C9-B493-D799C85F4B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18-45C9-B493-D799C85F4B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18-45C9-B493-D799C85F4B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18-45C9-B493-D799C85F4B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18-45C9-B493-D799C85F4B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18-45C9-B493-D799C85F4B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18-45C9-B493-D799C85F4B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18-45C9-B493-D799C85F4B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18-45C9-B493-D799C85F4B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18-45C9-B493-D799C85F4B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18-45C9-B493-D799C85F4B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18-45C9-B493-D799C85F4B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18-45C9-B493-D799C85F4B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18-45C9-B493-D799C85F4B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18-45C9-B493-D799C85F4B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18-45C9-B493-D799C85F4B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18-45C9-B493-D799C85F4B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18-45C9-B493-D799C85F4B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18-45C9-B493-D799C85F4B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18-45C9-B493-D799C85F4B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66.900000000000006</c:v>
                </c:pt>
                <c:pt idx="2">
                  <c:v>84</c:v>
                </c:pt>
                <c:pt idx="3">
                  <c:v>75.716229999999996</c:v>
                </c:pt>
                <c:pt idx="4">
                  <c:v>#N/A</c:v>
                </c:pt>
                <c:pt idx="5">
                  <c:v>#N/A</c:v>
                </c:pt>
                <c:pt idx="6">
                  <c:v>80.062938920035407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C18-45C9-B493-D799C85F4BEC}"/>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5E3-4AFD-987A-DBF931E83D9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5E3-4AFD-987A-DBF931E83D9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E3-4AFD-987A-DBF931E83D9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E3-4AFD-987A-DBF931E83D9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E3-4AFD-987A-DBF931E83D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E3-4AFD-987A-DBF931E83D9B}"/>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E3-4AFD-987A-DBF931E83D9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E3-4AFD-987A-DBF931E83D9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E3-4AFD-987A-DBF931E83D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E3-4AFD-987A-DBF931E83D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E3-4AFD-987A-DBF931E83D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E3-4AFD-987A-DBF931E83D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E3-4AFD-987A-DBF931E83D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E3-4AFD-987A-DBF931E83D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E3-4AFD-987A-DBF931E83D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E3-4AFD-987A-DBF931E83D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E3-4AFD-987A-DBF931E83D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E3-4AFD-987A-DBF931E83D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E3-4AFD-987A-DBF931E83D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E3-4AFD-987A-DBF931E83D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E3-4AFD-987A-DBF931E83D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E3-4AFD-987A-DBF931E83D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E3-4AFD-987A-DBF931E83D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E3-4AFD-987A-DBF931E83D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E3-4AFD-987A-DBF931E83D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E3-4AFD-987A-DBF931E83D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E3-4AFD-987A-DBF931E83D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E3-4AFD-987A-DBF931E83D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E3-4AFD-987A-DBF931E83D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E3-4AFD-987A-DBF931E83D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E3-4AFD-987A-DBF931E83D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E3-4AFD-987A-DBF931E83D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E3-4AFD-987A-DBF931E83D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E3-4AFD-987A-DBF931E83D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E3-4AFD-987A-DBF931E83D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E3-4AFD-987A-DBF931E83D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E3-4AFD-987A-DBF931E83D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E3-4AFD-987A-DBF931E83D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E3-4AFD-987A-DBF931E83D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E3-4AFD-987A-DBF931E83D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E3-4AFD-987A-DBF931E83D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E3-4AFD-987A-DBF931E83D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E3-4AFD-987A-DBF931E83D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E3-4AFD-987A-DBF931E83D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E3-4AFD-987A-DBF931E83D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E3-4AFD-987A-DBF931E83D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E3-4AFD-987A-DBF931E83D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E3-4AFD-987A-DBF931E83D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E3-4AFD-987A-DBF931E83D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E3-4AFD-987A-DBF931E83D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E3-4AFD-987A-DBF931E83D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E3-4AFD-987A-DBF931E83D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E3-4AFD-987A-DBF931E83D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E3-4AFD-987A-DBF931E83D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E3-4AFD-987A-DBF931E83D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E3-4AFD-987A-DBF931E83D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E3-4AFD-987A-DBF931E83D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E3-4AFD-987A-DBF931E83D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E3-4AFD-987A-DBF931E83D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E3-4AFD-987A-DBF931E83D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E3-4AFD-987A-DBF931E83D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E3-4AFD-987A-DBF931E83D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E3-4AFD-987A-DBF931E83D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E3-4AFD-987A-DBF931E83D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E3-4AFD-987A-DBF931E83D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E3-4AFD-987A-DBF931E83D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E3-4AFD-987A-DBF931E83D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E3-4AFD-987A-DBF931E83D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E3-4AFD-987A-DBF931E83D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E3-4AFD-987A-DBF931E83D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E3-4AFD-987A-DBF931E83D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E3-4AFD-987A-DBF931E83D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E3-4AFD-987A-DBF931E83D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E3-4AFD-987A-DBF931E83D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E3-4AFD-987A-DBF931E83D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E3-4AFD-987A-DBF931E83D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E3-4AFD-987A-DBF931E83D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E3-4AFD-987A-DBF931E83D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E3-4AFD-987A-DBF931E83D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E3-4AFD-987A-DBF931E83D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E3-4AFD-987A-DBF931E83D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E3-4AFD-987A-DBF931E83D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E3-4AFD-987A-DBF931E83D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E3-4AFD-987A-DBF931E83D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E3-4AFD-987A-DBF931E83D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E3-4AFD-987A-DBF931E83D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E3-4AFD-987A-DBF931E83D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E3-4AFD-987A-DBF931E83D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E3-4AFD-987A-DBF931E83D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E3-4AFD-987A-DBF931E83D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E3-4AFD-987A-DBF931E83D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E3-4AFD-987A-DBF931E83D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E3-4AFD-987A-DBF931E83D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E3-4AFD-987A-DBF931E83D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E3-4AFD-987A-DBF931E83D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5E3-4AFD-987A-DBF931E83D9B}"/>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5E3-4AFD-987A-DBF931E83D9B}"/>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5E3-4AFD-987A-DBF931E83D9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C5E3-4AFD-987A-DBF931E83D9B}"/>
              </c:ext>
            </c:extLst>
          </c:dPt>
          <c:dPt>
            <c:idx val="3"/>
            <c:bubble3D val="0"/>
            <c:extLst>
              <c:ext xmlns:c16="http://schemas.microsoft.com/office/drawing/2014/chart" uri="{C3380CC4-5D6E-409C-BE32-E72D297353CC}">
                <c16:uniqueId val="{00000063-C5E3-4AFD-987A-DBF931E83D9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5E3-4AFD-987A-DBF931E83D9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5E3-4AFD-987A-DBF931E83D9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5E3-4AFD-987A-DBF931E83D9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5E3-4AFD-987A-DBF931E83D9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5E3-4AFD-987A-DBF931E83D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5E3-4AFD-987A-DBF931E83D9B}"/>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5E3-4AFD-987A-DBF931E83D9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5E3-4AFD-987A-DBF931E83D9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5E3-4AFD-987A-DBF931E83D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5E3-4AFD-987A-DBF931E83D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5E3-4AFD-987A-DBF931E83D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5E3-4AFD-987A-DBF931E83D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5E3-4AFD-987A-DBF931E83D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5E3-4AFD-987A-DBF931E83D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5E3-4AFD-987A-DBF931E83D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5E3-4AFD-987A-DBF931E83D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5E3-4AFD-987A-DBF931E83D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5E3-4AFD-987A-DBF931E83D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5E3-4AFD-987A-DBF931E83D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5E3-4AFD-987A-DBF931E83D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5E3-4AFD-987A-DBF931E83D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5E3-4AFD-987A-DBF931E83D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5E3-4AFD-987A-DBF931E83D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5E3-4AFD-987A-DBF931E83D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5E3-4AFD-987A-DBF931E83D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5E3-4AFD-987A-DBF931E83D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5E3-4AFD-987A-DBF931E83D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5E3-4AFD-987A-DBF931E83D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5E3-4AFD-987A-DBF931E83D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5E3-4AFD-987A-DBF931E83D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5E3-4AFD-987A-DBF931E83D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5E3-4AFD-987A-DBF931E83D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5E3-4AFD-987A-DBF931E83D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5E3-4AFD-987A-DBF931E83D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5E3-4AFD-987A-DBF931E83D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5E3-4AFD-987A-DBF931E83D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5E3-4AFD-987A-DBF931E83D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5E3-4AFD-987A-DBF931E83D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5E3-4AFD-987A-DBF931E83D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5E3-4AFD-987A-DBF931E83D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5E3-4AFD-987A-DBF931E83D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5E3-4AFD-987A-DBF931E83D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5E3-4AFD-987A-DBF931E83D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5E3-4AFD-987A-DBF931E83D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5E3-4AFD-987A-DBF931E83D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5E3-4AFD-987A-DBF931E83D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5E3-4AFD-987A-DBF931E83D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5E3-4AFD-987A-DBF931E83D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5E3-4AFD-987A-DBF931E83D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5E3-4AFD-987A-DBF931E83D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E3-4AFD-987A-DBF931E83D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E3-4AFD-987A-DBF931E83D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E3-4AFD-987A-DBF931E83D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E3-4AFD-987A-DBF931E83D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E3-4AFD-987A-DBF931E83D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E3-4AFD-987A-DBF931E83D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E3-4AFD-987A-DBF931E83D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E3-4AFD-987A-DBF931E83D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E3-4AFD-987A-DBF931E83D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E3-4AFD-987A-DBF931E83D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E3-4AFD-987A-DBF931E83D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E3-4AFD-987A-DBF931E83D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E3-4AFD-987A-DBF931E83D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E3-4AFD-987A-DBF931E83D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E3-4AFD-987A-DBF931E83D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E3-4AFD-987A-DBF931E83D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E3-4AFD-987A-DBF931E83D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E3-4AFD-987A-DBF931E83D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E3-4AFD-987A-DBF931E83D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E3-4AFD-987A-DBF931E83D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E3-4AFD-987A-DBF931E83D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E3-4AFD-987A-DBF931E83D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E3-4AFD-987A-DBF931E83D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E3-4AFD-987A-DBF931E83D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E3-4AFD-987A-DBF931E83D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E3-4AFD-987A-DBF931E83D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E3-4AFD-987A-DBF931E83D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E3-4AFD-987A-DBF931E83D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E3-4AFD-987A-DBF931E83D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E3-4AFD-987A-DBF931E83D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E3-4AFD-987A-DBF931E83D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E3-4AFD-987A-DBF931E83D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E3-4AFD-987A-DBF931E83D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E3-4AFD-987A-DBF931E83D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E3-4AFD-987A-DBF931E83D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E3-4AFD-987A-DBF931E83D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E3-4AFD-987A-DBF931E83D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E3-4AFD-987A-DBF931E83D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E3-4AFD-987A-DBF931E83D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E3-4AFD-987A-DBF931E83D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E3-4AFD-987A-DBF931E83D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E3-4AFD-987A-DBF931E83D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E3-4AFD-987A-DBF931E83D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E3-4AFD-987A-DBF931E83D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E3-4AFD-987A-DBF931E83D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5E3-4AFD-987A-DBF931E83D9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66.900000000000006</c:v>
                </c:pt>
                <c:pt idx="17">
                  <c:v>66.900000000000006</c:v>
                </c:pt>
                <c:pt idx="18">
                  <c:v>66.900000000000006</c:v>
                </c:pt>
                <c:pt idx="19">
                  <c:v>66.900000000000006</c:v>
                </c:pt>
                <c:pt idx="20">
                  <c:v>66.900000000000006</c:v>
                </c:pt>
                <c:pt idx="21">
                  <c:v>66.900000000000006</c:v>
                </c:pt>
                <c:pt idx="22">
                  <c:v>66.900000000000006</c:v>
                </c:pt>
                <c:pt idx="23">
                  <c:v>66.900000000000006</c:v>
                </c:pt>
                <c:pt idx="24">
                  <c:v>66.900000000000006</c:v>
                </c:pt>
                <c:pt idx="25">
                  <c:v>#N/A</c:v>
                </c:pt>
              </c:numCache>
            </c:numRef>
          </c:yVal>
          <c:smooth val="0"/>
          <c:extLst>
            <c:ext xmlns:c16="http://schemas.microsoft.com/office/drawing/2014/chart" uri="{C3380CC4-5D6E-409C-BE32-E72D297353CC}">
              <c16:uniqueId val="{000000C2-C5E3-4AFD-987A-DBF931E83D9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5E3-4AFD-987A-DBF931E83D9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5E3-4AFD-987A-DBF931E83D9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5E3-4AFD-987A-DBF931E83D9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5E3-4AFD-987A-DBF931E83D9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5E3-4AFD-987A-DBF931E83D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5E3-4AFD-987A-DBF931E83D9B}"/>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5E3-4AFD-987A-DBF931E83D9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5E3-4AFD-987A-DBF931E83D9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5E3-4AFD-987A-DBF931E83D9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5E3-4AFD-987A-DBF931E83D9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5E3-4AFD-987A-DBF931E83D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5E3-4AFD-987A-DBF931E83D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5E3-4AFD-987A-DBF931E83D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5E3-4AFD-987A-DBF931E83D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5E3-4AFD-987A-DBF931E83D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5E3-4AFD-987A-DBF931E83D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5E3-4AFD-987A-DBF931E83D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5E3-4AFD-987A-DBF931E83D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5E3-4AFD-987A-DBF931E83D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5E3-4AFD-987A-DBF931E83D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5E3-4AFD-987A-DBF931E83D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5E3-4AFD-987A-DBF931E83D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5E3-4AFD-987A-DBF931E83D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5E3-4AFD-987A-DBF931E83D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5E3-4AFD-987A-DBF931E83D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5E3-4AFD-987A-DBF931E83D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5E3-4AFD-987A-DBF931E83D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5E3-4AFD-987A-DBF931E83D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5E3-4AFD-987A-DBF931E83D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5E3-4AFD-987A-DBF931E83D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5E3-4AFD-987A-DBF931E83D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5E3-4AFD-987A-DBF931E83D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5E3-4AFD-987A-DBF931E83D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5E3-4AFD-987A-DBF931E83D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5E3-4AFD-987A-DBF931E83D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5E3-4AFD-987A-DBF931E83D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5E3-4AFD-987A-DBF931E83D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5E3-4AFD-987A-DBF931E83D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5E3-4AFD-987A-DBF931E83D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5E3-4AFD-987A-DBF931E83D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5E3-4AFD-987A-DBF931E83D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5E3-4AFD-987A-DBF931E83D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5E3-4AFD-987A-DBF931E83D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5E3-4AFD-987A-DBF931E83D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5E3-4AFD-987A-DBF931E83D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5E3-4AFD-987A-DBF931E83D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5E3-4AFD-987A-DBF931E83D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5E3-4AFD-987A-DBF931E83D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5E3-4AFD-987A-DBF931E83D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5E3-4AFD-987A-DBF931E83D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5E3-4AFD-987A-DBF931E83D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5E3-4AFD-987A-DBF931E83D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5E3-4AFD-987A-DBF931E83D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5E3-4AFD-987A-DBF931E83D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5E3-4AFD-987A-DBF931E83D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5E3-4AFD-987A-DBF931E83D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5E3-4AFD-987A-DBF931E83D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5E3-4AFD-987A-DBF931E83D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5E3-4AFD-987A-DBF931E83D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5E3-4AFD-987A-DBF931E83D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5E3-4AFD-987A-DBF931E83D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5E3-4AFD-987A-DBF931E83D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5E3-4AFD-987A-DBF931E83D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5E3-4AFD-987A-DBF931E83D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5E3-4AFD-987A-DBF931E83D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5E3-4AFD-987A-DBF931E83D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5E3-4AFD-987A-DBF931E83D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5E3-4AFD-987A-DBF931E83D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5E3-4AFD-987A-DBF931E83D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5E3-4AFD-987A-DBF931E83D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5E3-4AFD-987A-DBF931E83D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5E3-4AFD-987A-DBF931E83D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5E3-4AFD-987A-DBF931E83D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5E3-4AFD-987A-DBF931E83D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5E3-4AFD-987A-DBF931E83D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5E3-4AFD-987A-DBF931E83D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5E3-4AFD-987A-DBF931E83D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5E3-4AFD-987A-DBF931E83D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5E3-4AFD-987A-DBF931E83D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5E3-4AFD-987A-DBF931E83D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5E3-4AFD-987A-DBF931E83D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5E3-4AFD-987A-DBF931E83D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5E3-4AFD-987A-DBF931E83D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5E3-4AFD-987A-DBF931E83D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5E3-4AFD-987A-DBF931E83D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5E3-4AFD-987A-DBF931E83D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5E3-4AFD-987A-DBF931E83D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5E3-4AFD-987A-DBF931E83D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5E3-4AFD-987A-DBF931E83D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5E3-4AFD-987A-DBF931E83D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5E3-4AFD-987A-DBF931E83D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5E3-4AFD-987A-DBF931E83D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5E3-4AFD-987A-DBF931E83D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5E3-4AFD-987A-DBF931E83D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5E3-4AFD-987A-DBF931E83D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66.900000000000006</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5E3-4AFD-987A-DBF931E83D9B}"/>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FBB-4C09-8340-F1881958429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FBB-4C09-8340-F1881958429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BB-4C09-8340-F1881958429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BB-4C09-8340-F188195842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BB-4C09-8340-F188195842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BB-4C09-8340-F18819584291}"/>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BB-4C09-8340-F18819584291}"/>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BB-4C09-8340-F1881958429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BB-4C09-8340-F188195842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BB-4C09-8340-F188195842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BB-4C09-8340-F188195842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BB-4C09-8340-F188195842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BB-4C09-8340-F188195842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BB-4C09-8340-F188195842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BB-4C09-8340-F188195842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BB-4C09-8340-F1881958429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BB-4C09-8340-F188195842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BB-4C09-8340-F188195842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BB-4C09-8340-F188195842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BB-4C09-8340-F188195842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BB-4C09-8340-F188195842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BB-4C09-8340-F188195842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BB-4C09-8340-F188195842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BB-4C09-8340-F188195842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FBB-4C09-8340-F188195842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FBB-4C09-8340-F188195842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BB-4C09-8340-F188195842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BB-4C09-8340-F188195842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BB-4C09-8340-F188195842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BB-4C09-8340-F188195842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BB-4C09-8340-F188195842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BB-4C09-8340-F188195842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BB-4C09-8340-F188195842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BB-4C09-8340-F188195842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BB-4C09-8340-F188195842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BB-4C09-8340-F188195842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BB-4C09-8340-F188195842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BB-4C09-8340-F188195842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BB-4C09-8340-F188195842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BB-4C09-8340-F188195842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BB-4C09-8340-F188195842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BB-4C09-8340-F188195842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BB-4C09-8340-F188195842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BB-4C09-8340-F188195842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BB-4C09-8340-F188195842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BB-4C09-8340-F188195842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BB-4C09-8340-F188195842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BB-4C09-8340-F188195842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BB-4C09-8340-F188195842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BB-4C09-8340-F188195842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BB-4C09-8340-F188195842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BB-4C09-8340-F188195842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BB-4C09-8340-F188195842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BB-4C09-8340-F188195842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BB-4C09-8340-F188195842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BB-4C09-8340-F188195842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BB-4C09-8340-F188195842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BB-4C09-8340-F188195842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BB-4C09-8340-F188195842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BB-4C09-8340-F188195842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BB-4C09-8340-F188195842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BB-4C09-8340-F188195842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BB-4C09-8340-F188195842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BB-4C09-8340-F188195842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BB-4C09-8340-F188195842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BB-4C09-8340-F188195842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BB-4C09-8340-F188195842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BB-4C09-8340-F188195842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BB-4C09-8340-F188195842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BB-4C09-8340-F188195842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BB-4C09-8340-F188195842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BB-4C09-8340-F188195842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BB-4C09-8340-F188195842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BB-4C09-8340-F188195842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BB-4C09-8340-F188195842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BB-4C09-8340-F188195842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BB-4C09-8340-F188195842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BB-4C09-8340-F188195842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BB-4C09-8340-F188195842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BB-4C09-8340-F188195842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BB-4C09-8340-F188195842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BB-4C09-8340-F188195842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BB-4C09-8340-F188195842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BB-4C09-8340-F188195842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BB-4C09-8340-F188195842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BB-4C09-8340-F188195842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BB-4C09-8340-F188195842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BB-4C09-8340-F188195842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BB-4C09-8340-F188195842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BB-4C09-8340-F188195842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BB-4C09-8340-F188195842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BB-4C09-8340-F188195842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BB-4C09-8340-F188195842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BB-4C09-8340-F188195842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BB-4C09-8340-F188195842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56.699999999999996</c:v>
                </c:pt>
                <c:pt idx="1">
                  <c:v>#N/A</c:v>
                </c:pt>
                <c:pt idx="2">
                  <c:v>58.5</c:v>
                </c:pt>
                <c:pt idx="3">
                  <c:v>44.57246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FBB-4C09-8340-F18819584291}"/>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0FBB-4C09-8340-F1881958429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65.400000000000006</c:v>
                </c:pt>
                <c:pt idx="7">
                  <c:v>53.7</c:v>
                </c:pt>
                <c:pt idx="8">
                  <c:v>53.7</c:v>
                </c:pt>
                <c:pt idx="9">
                  <c:v>53.7</c:v>
                </c:pt>
                <c:pt idx="10">
                  <c:v>53.7</c:v>
                </c:pt>
                <c:pt idx="11">
                  <c:v>53.7</c:v>
                </c:pt>
                <c:pt idx="12">
                  <c:v>55</c:v>
                </c:pt>
                <c:pt idx="13">
                  <c:v>56.3</c:v>
                </c:pt>
                <c:pt idx="14">
                  <c:v>53.3</c:v>
                </c:pt>
                <c:pt idx="15">
                  <c:v>50.2</c:v>
                </c:pt>
                <c:pt idx="16">
                  <c:v>47.2</c:v>
                </c:pt>
                <c:pt idx="17">
                  <c:v>44.2</c:v>
                </c:pt>
                <c:pt idx="18">
                  <c:v>41.1</c:v>
                </c:pt>
                <c:pt idx="19">
                  <c:v>41.1</c:v>
                </c:pt>
                <c:pt idx="20">
                  <c:v>41.1</c:v>
                </c:pt>
                <c:pt idx="21">
                  <c:v>41.1</c:v>
                </c:pt>
                <c:pt idx="22">
                  <c:v>41.1</c:v>
                </c:pt>
                <c:pt idx="23">
                  <c:v>#N/A</c:v>
                </c:pt>
                <c:pt idx="24">
                  <c:v>#N/A</c:v>
                </c:pt>
                <c:pt idx="25">
                  <c:v>#N/A</c:v>
                </c:pt>
              </c:numCache>
            </c:numRef>
          </c:yVal>
          <c:smooth val="0"/>
          <c:extLst>
            <c:ext xmlns:c16="http://schemas.microsoft.com/office/drawing/2014/chart" uri="{C3380CC4-5D6E-409C-BE32-E72D297353CC}">
              <c16:uniqueId val="{00000061-0FBB-4C09-8340-F18819584291}"/>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44.2</c:v>
                </c:pt>
                <c:pt idx="9">
                  <c:v>44.2</c:v>
                </c:pt>
                <c:pt idx="10">
                  <c:v>44.2</c:v>
                </c:pt>
                <c:pt idx="11">
                  <c:v>44.2</c:v>
                </c:pt>
                <c:pt idx="12">
                  <c:v>44.2</c:v>
                </c:pt>
                <c:pt idx="13">
                  <c:v>44.2</c:v>
                </c:pt>
                <c:pt idx="14">
                  <c:v>44.2</c:v>
                </c:pt>
                <c:pt idx="15">
                  <c:v>44.2</c:v>
                </c:pt>
                <c:pt idx="16">
                  <c:v>44.2</c:v>
                </c:pt>
                <c:pt idx="17">
                  <c:v>44.2</c:v>
                </c:pt>
                <c:pt idx="18">
                  <c:v>41.1</c:v>
                </c:pt>
                <c:pt idx="19">
                  <c:v>41.1</c:v>
                </c:pt>
                <c:pt idx="20">
                  <c:v>41.1</c:v>
                </c:pt>
                <c:pt idx="21">
                  <c:v>41.1</c:v>
                </c:pt>
                <c:pt idx="22">
                  <c:v>41.1</c:v>
                </c:pt>
                <c:pt idx="23">
                  <c:v>#N/A</c:v>
                </c:pt>
                <c:pt idx="24">
                  <c:v>#N/A</c:v>
                </c:pt>
                <c:pt idx="25">
                  <c:v>#N/A</c:v>
                </c:pt>
              </c:numCache>
            </c:numRef>
          </c:yVal>
          <c:smooth val="0"/>
          <c:extLst>
            <c:ext xmlns:c16="http://schemas.microsoft.com/office/drawing/2014/chart" uri="{C3380CC4-5D6E-409C-BE32-E72D297353CC}">
              <c16:uniqueId val="{00000062-0FBB-4C09-8340-F1881958429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0FBB-4C09-8340-F18819584291}"/>
              </c:ext>
            </c:extLst>
          </c:dPt>
          <c:dPt>
            <c:idx val="3"/>
            <c:bubble3D val="0"/>
            <c:extLst>
              <c:ext xmlns:c16="http://schemas.microsoft.com/office/drawing/2014/chart" uri="{C3380CC4-5D6E-409C-BE32-E72D297353CC}">
                <c16:uniqueId val="{00000064-0FBB-4C09-8340-F1881958429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FBB-4C09-8340-F1881958429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FBB-4C09-8340-F1881958429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FBB-4C09-8340-F1881958429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FBB-4C09-8340-F188195842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FBB-4C09-8340-F188195842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FBB-4C09-8340-F18819584291}"/>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FBB-4C09-8340-F18819584291}"/>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FBB-4C09-8340-F1881958429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FBB-4C09-8340-F188195842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FBB-4C09-8340-F188195842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FBB-4C09-8340-F188195842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FBB-4C09-8340-F188195842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FBB-4C09-8340-F188195842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FBB-4C09-8340-F188195842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FBB-4C09-8340-F188195842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FBB-4C09-8340-F1881958429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FBB-4C09-8340-F188195842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FBB-4C09-8340-F188195842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FBB-4C09-8340-F188195842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FBB-4C09-8340-F188195842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FBB-4C09-8340-F188195842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FBB-4C09-8340-F188195842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FBB-4C09-8340-F188195842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0FBB-4C09-8340-F188195842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FBB-4C09-8340-F188195842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FBB-4C09-8340-F188195842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FBB-4C09-8340-F188195842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FBB-4C09-8340-F188195842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FBB-4C09-8340-F188195842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FBB-4C09-8340-F188195842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FBB-4C09-8340-F188195842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FBB-4C09-8340-F188195842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FBB-4C09-8340-F188195842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FBB-4C09-8340-F188195842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FBB-4C09-8340-F188195842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FBB-4C09-8340-F188195842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FBB-4C09-8340-F188195842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FBB-4C09-8340-F188195842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FBB-4C09-8340-F188195842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FBB-4C09-8340-F188195842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FBB-4C09-8340-F188195842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FBB-4C09-8340-F188195842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FBB-4C09-8340-F188195842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FBB-4C09-8340-F188195842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FBB-4C09-8340-F188195842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FBB-4C09-8340-F188195842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FBB-4C09-8340-F188195842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FBB-4C09-8340-F188195842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FBB-4C09-8340-F188195842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FBB-4C09-8340-F188195842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FBB-4C09-8340-F188195842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FBB-4C09-8340-F188195842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FBB-4C09-8340-F188195842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FBB-4C09-8340-F188195842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FBB-4C09-8340-F188195842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FBB-4C09-8340-F188195842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FBB-4C09-8340-F188195842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FBB-4C09-8340-F188195842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FBB-4C09-8340-F188195842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FBB-4C09-8340-F188195842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FBB-4C09-8340-F188195842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FBB-4C09-8340-F188195842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FBB-4C09-8340-F188195842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FBB-4C09-8340-F188195842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FBB-4C09-8340-F188195842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FBB-4C09-8340-F188195842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FBB-4C09-8340-F188195842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FBB-4C09-8340-F188195842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FBB-4C09-8340-F188195842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FBB-4C09-8340-F188195842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FBB-4C09-8340-F188195842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BB-4C09-8340-F188195842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BB-4C09-8340-F188195842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BB-4C09-8340-F188195842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BB-4C09-8340-F188195842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BB-4C09-8340-F188195842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BB-4C09-8340-F188195842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BB-4C09-8340-F188195842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BB-4C09-8340-F188195842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BB-4C09-8340-F188195842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BB-4C09-8340-F188195842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BB-4C09-8340-F188195842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BB-4C09-8340-F188195842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BB-4C09-8340-F188195842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BB-4C09-8340-F188195842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BB-4C09-8340-F188195842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BB-4C09-8340-F188195842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BB-4C09-8340-F188195842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BB-4C09-8340-F188195842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BB-4C09-8340-F188195842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BB-4C09-8340-F188195842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BB-4C09-8340-F188195842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BB-4C09-8340-F188195842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BB-4C09-8340-F188195842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FBB-4C09-8340-F188195842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47.5</c:v>
                </c:pt>
                <c:pt idx="3">
                  <c:v>40.860219999999998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0FBB-4C09-8340-F1881958429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53.7</c:v>
                </c:pt>
                <c:pt idx="8">
                  <c:v>53.7</c:v>
                </c:pt>
                <c:pt idx="9">
                  <c:v>53.7</c:v>
                </c:pt>
                <c:pt idx="10">
                  <c:v>53.7</c:v>
                </c:pt>
                <c:pt idx="11">
                  <c:v>53.7</c:v>
                </c:pt>
                <c:pt idx="12">
                  <c:v>55</c:v>
                </c:pt>
                <c:pt idx="13">
                  <c:v>56.3</c:v>
                </c:pt>
                <c:pt idx="14">
                  <c:v>57.7</c:v>
                </c:pt>
                <c:pt idx="15">
                  <c:v>59</c:v>
                </c:pt>
                <c:pt idx="16">
                  <c:v>60.3</c:v>
                </c:pt>
                <c:pt idx="17">
                  <c:v>61.7</c:v>
                </c:pt>
                <c:pt idx="18">
                  <c:v>63</c:v>
                </c:pt>
                <c:pt idx="19">
                  <c:v>64.3</c:v>
                </c:pt>
                <c:pt idx="20">
                  <c:v>65.7</c:v>
                </c:pt>
                <c:pt idx="21">
                  <c:v>67</c:v>
                </c:pt>
                <c:pt idx="22">
                  <c:v>68.400000000000006</c:v>
                </c:pt>
                <c:pt idx="23">
                  <c:v>68.400000000000006</c:v>
                </c:pt>
                <c:pt idx="24">
                  <c:v>68.400000000000006</c:v>
                </c:pt>
                <c:pt idx="25">
                  <c:v>68.400000000000006</c:v>
                </c:pt>
              </c:numCache>
            </c:numRef>
          </c:yVal>
          <c:smooth val="0"/>
          <c:extLst>
            <c:ext xmlns:c16="http://schemas.microsoft.com/office/drawing/2014/chart" uri="{C3380CC4-5D6E-409C-BE32-E72D297353CC}">
              <c16:uniqueId val="{000000C3-0FBB-4C09-8340-F1881958429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FBB-4C09-8340-F1881958429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FBB-4C09-8340-F1881958429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FBB-4C09-8340-F1881958429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FBB-4C09-8340-F188195842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FBB-4C09-8340-F188195842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FBB-4C09-8340-F18819584291}"/>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FBB-4C09-8340-F18819584291}"/>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FBB-4C09-8340-F1881958429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FBB-4C09-8340-F188195842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FBB-4C09-8340-F188195842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FBB-4C09-8340-F188195842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FBB-4C09-8340-F188195842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FBB-4C09-8340-F188195842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FBB-4C09-8340-F188195842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FBB-4C09-8340-F188195842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FBB-4C09-8340-F1881958429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FBB-4C09-8340-F188195842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FBB-4C09-8340-F188195842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FBB-4C09-8340-F188195842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FBB-4C09-8340-F188195842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FBB-4C09-8340-F188195842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FBB-4C09-8340-F188195842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FBB-4C09-8340-F188195842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0FBB-4C09-8340-F188195842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FBB-4C09-8340-F188195842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FBB-4C09-8340-F188195842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FBB-4C09-8340-F188195842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FBB-4C09-8340-F188195842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FBB-4C09-8340-F188195842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FBB-4C09-8340-F188195842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FBB-4C09-8340-F188195842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FBB-4C09-8340-F188195842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FBB-4C09-8340-F188195842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FBB-4C09-8340-F188195842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FBB-4C09-8340-F188195842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FBB-4C09-8340-F188195842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FBB-4C09-8340-F188195842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FBB-4C09-8340-F188195842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FBB-4C09-8340-F188195842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FBB-4C09-8340-F188195842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FBB-4C09-8340-F188195842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FBB-4C09-8340-F188195842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FBB-4C09-8340-F188195842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FBB-4C09-8340-F188195842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FBB-4C09-8340-F188195842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FBB-4C09-8340-F188195842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FBB-4C09-8340-F188195842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FBB-4C09-8340-F188195842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FBB-4C09-8340-F188195842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FBB-4C09-8340-F188195842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FBB-4C09-8340-F188195842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FBB-4C09-8340-F188195842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FBB-4C09-8340-F188195842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FBB-4C09-8340-F188195842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FBB-4C09-8340-F188195842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FBB-4C09-8340-F188195842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FBB-4C09-8340-F188195842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FBB-4C09-8340-F188195842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FBB-4C09-8340-F188195842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FBB-4C09-8340-F188195842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FBB-4C09-8340-F188195842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FBB-4C09-8340-F188195842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FBB-4C09-8340-F188195842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FBB-4C09-8340-F188195842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FBB-4C09-8340-F188195842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FBB-4C09-8340-F188195842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FBB-4C09-8340-F188195842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FBB-4C09-8340-F188195842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FBB-4C09-8340-F188195842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FBB-4C09-8340-F188195842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FBB-4C09-8340-F188195842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FBB-4C09-8340-F188195842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FBB-4C09-8340-F188195842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FBB-4C09-8340-F188195842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FBB-4C09-8340-F188195842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FBB-4C09-8340-F188195842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FBB-4C09-8340-F188195842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FBB-4C09-8340-F188195842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FBB-4C09-8340-F188195842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FBB-4C09-8340-F188195842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FBB-4C09-8340-F188195842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FBB-4C09-8340-F188195842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FBB-4C09-8340-F188195842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FBB-4C09-8340-F188195842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FBB-4C09-8340-F188195842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FBB-4C09-8340-F188195842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FBB-4C09-8340-F188195842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FBB-4C09-8340-F188195842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FBB-4C09-8340-F188195842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FBB-4C09-8340-F188195842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FBB-4C09-8340-F188195842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FBB-4C09-8340-F188195842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FBB-4C09-8340-F188195842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FBB-4C09-8340-F188195842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FBB-4C09-8340-F188195842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44.800000000000004</c:v>
                </c:pt>
                <c:pt idx="2">
                  <c:v>77</c:v>
                </c:pt>
                <c:pt idx="3">
                  <c:v>51.5105</c:v>
                </c:pt>
                <c:pt idx="4">
                  <c:v>#N/A</c:v>
                </c:pt>
                <c:pt idx="5">
                  <c:v>#N/A</c:v>
                </c:pt>
                <c:pt idx="6">
                  <c:v>66.7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0FBB-4C09-8340-F18819584291}"/>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70C-43C2-A1A3-F221DDCAAC6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70C-43C2-A1A3-F221DDCAAC6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0C-43C2-A1A3-F221DDCAAC6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0C-43C2-A1A3-F221DDCAAC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0C-43C2-A1A3-F221DDCAAC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0C-43C2-A1A3-F221DDCAAC6B}"/>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0C-43C2-A1A3-F221DDCAAC6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0C-43C2-A1A3-F221DDCAAC6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0C-43C2-A1A3-F221DDCAAC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0C-43C2-A1A3-F221DDCAAC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0C-43C2-A1A3-F221DDCAAC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0C-43C2-A1A3-F221DDCAAC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0C-43C2-A1A3-F221DDCAAC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0C-43C2-A1A3-F221DDCAAC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0C-43C2-A1A3-F221DDCAAC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0C-43C2-A1A3-F221DDCAAC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0C-43C2-A1A3-F221DDCAAC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0C-43C2-A1A3-F221DDCAAC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0C-43C2-A1A3-F221DDCAAC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0C-43C2-A1A3-F221DDCAAC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0C-43C2-A1A3-F221DDCAAC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0C-43C2-A1A3-F221DDCAAC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0C-43C2-A1A3-F221DDCAAC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0C-43C2-A1A3-F221DDCAAC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70C-43C2-A1A3-F221DDCAAC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70C-43C2-A1A3-F221DDCAAC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0C-43C2-A1A3-F221DDCAAC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0C-43C2-A1A3-F221DDCAAC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0C-43C2-A1A3-F221DDCAAC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0C-43C2-A1A3-F221DDCAAC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0C-43C2-A1A3-F221DDCAAC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0C-43C2-A1A3-F221DDCAAC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0C-43C2-A1A3-F221DDCAAC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0C-43C2-A1A3-F221DDCAAC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0C-43C2-A1A3-F221DDCAAC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0C-43C2-A1A3-F221DDCAAC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0C-43C2-A1A3-F221DDCAAC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0C-43C2-A1A3-F221DDCAAC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0C-43C2-A1A3-F221DDCAAC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0C-43C2-A1A3-F221DDCAAC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0C-43C2-A1A3-F221DDCAAC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0C-43C2-A1A3-F221DDCAAC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0C-43C2-A1A3-F221DDCAAC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0C-43C2-A1A3-F221DDCAAC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0C-43C2-A1A3-F221DDCAAC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0C-43C2-A1A3-F221DDCAAC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0C-43C2-A1A3-F221DDCAAC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0C-43C2-A1A3-F221DDCAAC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0C-43C2-A1A3-F221DDCAAC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0C-43C2-A1A3-F221DDCAAC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0C-43C2-A1A3-F221DDCAAC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0C-43C2-A1A3-F221DDCAAC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0C-43C2-A1A3-F221DDCAAC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0C-43C2-A1A3-F221DDCAAC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0C-43C2-A1A3-F221DDCAAC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0C-43C2-A1A3-F221DDCAAC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0C-43C2-A1A3-F221DDCAAC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0C-43C2-A1A3-F221DDCAAC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0C-43C2-A1A3-F221DDCAAC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0C-43C2-A1A3-F221DDCAAC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0C-43C2-A1A3-F221DDCAAC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0C-43C2-A1A3-F221DDCAAC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0C-43C2-A1A3-F221DDCAAC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0C-43C2-A1A3-F221DDCAAC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0C-43C2-A1A3-F221DDCAAC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0C-43C2-A1A3-F221DDCAAC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0C-43C2-A1A3-F221DDCAAC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0C-43C2-A1A3-F221DDCAAC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0C-43C2-A1A3-F221DDCAAC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0C-43C2-A1A3-F221DDCAAC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0C-43C2-A1A3-F221DDCAAC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0C-43C2-A1A3-F221DDCAAC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0C-43C2-A1A3-F221DDCAAC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0C-43C2-A1A3-F221DDCAAC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0C-43C2-A1A3-F221DDCAAC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0C-43C2-A1A3-F221DDCAAC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0C-43C2-A1A3-F221DDCAAC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0C-43C2-A1A3-F221DDCAAC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0C-43C2-A1A3-F221DDCAAC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0C-43C2-A1A3-F221DDCAAC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0C-43C2-A1A3-F221DDCAAC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0C-43C2-A1A3-F221DDCAAC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0C-43C2-A1A3-F221DDCAAC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0C-43C2-A1A3-F221DDCAAC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0C-43C2-A1A3-F221DDCAAC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0C-43C2-A1A3-F221DDCAAC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0C-43C2-A1A3-F221DDCAAC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0C-43C2-A1A3-F221DDCAAC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0C-43C2-A1A3-F221DDCAAC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0C-43C2-A1A3-F221DDCAAC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0C-43C2-A1A3-F221DDCAAC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0C-43C2-A1A3-F221DDCAAC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0C-43C2-A1A3-F221DDCAAC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0C-43C2-A1A3-F221DDCAAC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0C-43C2-A1A3-F221DDCAAC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83.4</c:v>
                </c:pt>
                <c:pt idx="3">
                  <c:v>82.742159999999998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70C-43C2-A1A3-F221DDCAAC6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83.1</c:v>
                </c:pt>
                <c:pt idx="9">
                  <c:v>83.1</c:v>
                </c:pt>
                <c:pt idx="10">
                  <c:v>83.1</c:v>
                </c:pt>
                <c:pt idx="11">
                  <c:v>83.1</c:v>
                </c:pt>
                <c:pt idx="12">
                  <c:v>83.1</c:v>
                </c:pt>
                <c:pt idx="13">
                  <c:v>83.1</c:v>
                </c:pt>
                <c:pt idx="14">
                  <c:v>83.1</c:v>
                </c:pt>
                <c:pt idx="15">
                  <c:v>83.1</c:v>
                </c:pt>
                <c:pt idx="16">
                  <c:v>83.1</c:v>
                </c:pt>
                <c:pt idx="17">
                  <c:v>83.1</c:v>
                </c:pt>
                <c:pt idx="18">
                  <c:v>83.1</c:v>
                </c:pt>
                <c:pt idx="19">
                  <c:v>82.8</c:v>
                </c:pt>
                <c:pt idx="20">
                  <c:v>81.400000000000006</c:v>
                </c:pt>
                <c:pt idx="21">
                  <c:v>79.900000000000006</c:v>
                </c:pt>
                <c:pt idx="22">
                  <c:v>78.5</c:v>
                </c:pt>
                <c:pt idx="23">
                  <c:v>#N/A</c:v>
                </c:pt>
                <c:pt idx="24">
                  <c:v>#N/A</c:v>
                </c:pt>
                <c:pt idx="25">
                  <c:v>#N/A</c:v>
                </c:pt>
              </c:numCache>
            </c:numRef>
          </c:yVal>
          <c:smooth val="0"/>
          <c:extLst>
            <c:ext xmlns:c16="http://schemas.microsoft.com/office/drawing/2014/chart" uri="{C3380CC4-5D6E-409C-BE32-E72D297353CC}">
              <c16:uniqueId val="{00000060-F70C-43C2-A1A3-F221DDCAAC6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34.700000000000003</c:v>
                </c:pt>
                <c:pt idx="9">
                  <c:v>34.700000000000003</c:v>
                </c:pt>
                <c:pt idx="10">
                  <c:v>34.700000000000003</c:v>
                </c:pt>
                <c:pt idx="11">
                  <c:v>34.700000000000003</c:v>
                </c:pt>
                <c:pt idx="12">
                  <c:v>34.700000000000003</c:v>
                </c:pt>
                <c:pt idx="13">
                  <c:v>34.700000000000003</c:v>
                </c:pt>
                <c:pt idx="14">
                  <c:v>34.700000000000003</c:v>
                </c:pt>
                <c:pt idx="15">
                  <c:v>34.700000000000003</c:v>
                </c:pt>
                <c:pt idx="16">
                  <c:v>34.700000000000003</c:v>
                </c:pt>
                <c:pt idx="17">
                  <c:v>34.700000000000003</c:v>
                </c:pt>
                <c:pt idx="18">
                  <c:v>34.700000000000003</c:v>
                </c:pt>
                <c:pt idx="19">
                  <c:v>34.700000000000003</c:v>
                </c:pt>
                <c:pt idx="20">
                  <c:v>34.700000000000003</c:v>
                </c:pt>
                <c:pt idx="21">
                  <c:v>34.700000000000003</c:v>
                </c:pt>
                <c:pt idx="22">
                  <c:v>34.700000000000003</c:v>
                </c:pt>
                <c:pt idx="23">
                  <c:v>#N/A</c:v>
                </c:pt>
                <c:pt idx="24">
                  <c:v>#N/A</c:v>
                </c:pt>
                <c:pt idx="25">
                  <c:v>#N/A</c:v>
                </c:pt>
              </c:numCache>
            </c:numRef>
          </c:yVal>
          <c:smooth val="0"/>
          <c:extLst>
            <c:ext xmlns:c16="http://schemas.microsoft.com/office/drawing/2014/chart" uri="{C3380CC4-5D6E-409C-BE32-E72D297353CC}">
              <c16:uniqueId val="{00000061-F70C-43C2-A1A3-F221DDCAAC6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F70C-43C2-A1A3-F221DDCAAC6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70C-43C2-A1A3-F221DDCAAC6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70C-43C2-A1A3-F221DDCAAC6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70C-43C2-A1A3-F221DDCAAC6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70C-43C2-A1A3-F221DDCAAC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70C-43C2-A1A3-F221DDCAAC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70C-43C2-A1A3-F221DDCAAC6B}"/>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70C-43C2-A1A3-F221DDCAAC6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70C-43C2-A1A3-F221DDCAAC6B}"/>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F70C-43C2-A1A3-F221DDCAAC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70C-43C2-A1A3-F221DDCAAC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70C-43C2-A1A3-F221DDCAAC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70C-43C2-A1A3-F221DDCAAC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70C-43C2-A1A3-F221DDCAAC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70C-43C2-A1A3-F221DDCAAC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70C-43C2-A1A3-F221DDCAAC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70C-43C2-A1A3-F221DDCAAC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70C-43C2-A1A3-F221DDCAAC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70C-43C2-A1A3-F221DDCAAC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70C-43C2-A1A3-F221DDCAAC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70C-43C2-A1A3-F221DDCAAC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70C-43C2-A1A3-F221DDCAAC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70C-43C2-A1A3-F221DDCAAC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70C-43C2-A1A3-F221DDCAAC6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70C-43C2-A1A3-F221DDCAAC6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26.259541984732827</c:v>
                </c:pt>
                <c:pt idx="3">
                  <c:v>43.058489999999999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70C-43C2-A1A3-F221DDCAAC6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94.4</c:v>
                </c:pt>
                <c:pt idx="8">
                  <c:v>94.4</c:v>
                </c:pt>
                <c:pt idx="9">
                  <c:v>94.4</c:v>
                </c:pt>
                <c:pt idx="10">
                  <c:v>94.4</c:v>
                </c:pt>
                <c:pt idx="11">
                  <c:v>94.4</c:v>
                </c:pt>
                <c:pt idx="12">
                  <c:v>93</c:v>
                </c:pt>
                <c:pt idx="13">
                  <c:v>91.5</c:v>
                </c:pt>
                <c:pt idx="14">
                  <c:v>90.1</c:v>
                </c:pt>
                <c:pt idx="15">
                  <c:v>88.6</c:v>
                </c:pt>
                <c:pt idx="16">
                  <c:v>87.2</c:v>
                </c:pt>
                <c:pt idx="17">
                  <c:v>85.7</c:v>
                </c:pt>
                <c:pt idx="18">
                  <c:v>84.3</c:v>
                </c:pt>
                <c:pt idx="19">
                  <c:v>82.8</c:v>
                </c:pt>
                <c:pt idx="20">
                  <c:v>81.400000000000006</c:v>
                </c:pt>
                <c:pt idx="21">
                  <c:v>79.900000000000006</c:v>
                </c:pt>
                <c:pt idx="22">
                  <c:v>78.5</c:v>
                </c:pt>
                <c:pt idx="23">
                  <c:v>78.5</c:v>
                </c:pt>
                <c:pt idx="24">
                  <c:v>78.5</c:v>
                </c:pt>
                <c:pt idx="25">
                  <c:v>78.5</c:v>
                </c:pt>
              </c:numCache>
            </c:numRef>
          </c:yVal>
          <c:smooth val="0"/>
          <c:extLst>
            <c:ext xmlns:c16="http://schemas.microsoft.com/office/drawing/2014/chart" uri="{C3380CC4-5D6E-409C-BE32-E72D297353CC}">
              <c16:uniqueId val="{0000007B-F70C-43C2-A1A3-F221DDCAAC6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70C-43C2-A1A3-F221DDCAAC6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70C-43C2-A1A3-F221DDCAAC6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70C-43C2-A1A3-F221DDCAAC6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70C-43C2-A1A3-F221DDCAAC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70C-43C2-A1A3-F221DDCAAC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70C-43C2-A1A3-F221DDCAAC6B}"/>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70C-43C2-A1A3-F221DDCAAC6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70C-43C2-A1A3-F221DDCAAC6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70C-43C2-A1A3-F221DDCAAC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70C-43C2-A1A3-F221DDCAAC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70C-43C2-A1A3-F221DDCAAC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70C-43C2-A1A3-F221DDCAAC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70C-43C2-A1A3-F221DDCAAC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70C-43C2-A1A3-F221DDCAAC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70C-43C2-A1A3-F221DDCAAC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70C-43C2-A1A3-F221DDCAAC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70C-43C2-A1A3-F221DDCAAC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70C-43C2-A1A3-F221DDCAAC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70C-43C2-A1A3-F221DDCAAC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70C-43C2-A1A3-F221DDCAAC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70C-43C2-A1A3-F221DDCAAC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70C-43C2-A1A3-F221DDCAAC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70C-43C2-A1A3-F221DDCAAC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70C-43C2-A1A3-F221DDCAAC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0C-43C2-A1A3-F221DDCAAC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0C-43C2-A1A3-F221DDCAAC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0C-43C2-A1A3-F221DDCAAC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0C-43C2-A1A3-F221DDCAAC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0C-43C2-A1A3-F221DDCAAC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0C-43C2-A1A3-F221DDCAAC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0C-43C2-A1A3-F221DDCAAC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0C-43C2-A1A3-F221DDCAAC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0C-43C2-A1A3-F221DDCAAC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0C-43C2-A1A3-F221DDCAAC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0C-43C2-A1A3-F221DDCAAC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0C-43C2-A1A3-F221DDCAAC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0C-43C2-A1A3-F221DDCAAC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0C-43C2-A1A3-F221DDCAAC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0C-43C2-A1A3-F221DDCAAC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0C-43C2-A1A3-F221DDCAAC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0C-43C2-A1A3-F221DDCAAC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0C-43C2-A1A3-F221DDCAAC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0C-43C2-A1A3-F221DDCAAC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0C-43C2-A1A3-F221DDCAAC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0C-43C2-A1A3-F221DDCAAC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0C-43C2-A1A3-F221DDCAAC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0C-43C2-A1A3-F221DDCAAC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0C-43C2-A1A3-F221DDCAAC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0C-43C2-A1A3-F221DDCAAC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0C-43C2-A1A3-F221DDCAAC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0C-43C2-A1A3-F221DDCAAC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0C-43C2-A1A3-F221DDCAAC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0C-43C2-A1A3-F221DDCAAC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0C-43C2-A1A3-F221DDCAAC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0C-43C2-A1A3-F221DDCAAC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0C-43C2-A1A3-F221DDCAAC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0C-43C2-A1A3-F221DDCAAC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0C-43C2-A1A3-F221DDCAAC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0C-43C2-A1A3-F221DDCAAC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0C-43C2-A1A3-F221DDCAAC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0C-43C2-A1A3-F221DDCAAC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0C-43C2-A1A3-F221DDCAAC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0C-43C2-A1A3-F221DDCAAC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0C-43C2-A1A3-F221DDCAAC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0C-43C2-A1A3-F221DDCAAC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0C-43C2-A1A3-F221DDCAAC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0C-43C2-A1A3-F221DDCAAC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0C-43C2-A1A3-F221DDCAAC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0C-43C2-A1A3-F221DDCAAC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70C-43C2-A1A3-F221DDCAAC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70C-43C2-A1A3-F221DDCAAC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70C-43C2-A1A3-F221DDCAAC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70C-43C2-A1A3-F221DDCAAC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70C-43C2-A1A3-F221DDCAAC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70C-43C2-A1A3-F221DDCAAC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70C-43C2-A1A3-F221DDCAAC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70C-43C2-A1A3-F221DDCAAC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70C-43C2-A1A3-F221DDCAAC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70C-43C2-A1A3-F221DDCAAC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70C-43C2-A1A3-F221DDCAAC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70C-43C2-A1A3-F221DDCAAC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70C-43C2-A1A3-F221DDCAAC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70C-43C2-A1A3-F221DDCAAC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70C-43C2-A1A3-F221DDCAAC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70C-43C2-A1A3-F221DDCAAC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70C-43C2-A1A3-F221DDCAAC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70C-43C2-A1A3-F221DDCAAC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70C-43C2-A1A3-F221DDCAAC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70C-43C2-A1A3-F221DDCAAC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70C-43C2-A1A3-F221DDCAAC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70C-43C2-A1A3-F221DDCAAC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70C-43C2-A1A3-F221DDCAAC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70C-43C2-A1A3-F221DDCAAC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70C-43C2-A1A3-F221DDCAAC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70C-43C2-A1A3-F221DDCAAC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88.7</c:v>
                </c:pt>
                <c:pt idx="2">
                  <c:v>91.7</c:v>
                </c:pt>
                <c:pt idx="3">
                  <c:v>89.768079999999998</c:v>
                </c:pt>
                <c:pt idx="4">
                  <c:v>#N/A</c:v>
                </c:pt>
                <c:pt idx="5">
                  <c:v>#N/A</c:v>
                </c:pt>
                <c:pt idx="6">
                  <c:v>80.062938920035407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70C-43C2-A1A3-F221DDCAAC6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1B0-4A03-AB5A-6C87CE9364E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B0-4A03-AB5A-6C87CE9364E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B0-4A03-AB5A-6C87CE9364E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B0-4A03-AB5A-6C87CE9364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B0-4A03-AB5A-6C87CE9364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B0-4A03-AB5A-6C87CE9364E3}"/>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B0-4A03-AB5A-6C87CE9364E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B0-4A03-AB5A-6C87CE9364E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B0-4A03-AB5A-6C87CE9364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B0-4A03-AB5A-6C87CE9364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B0-4A03-AB5A-6C87CE9364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B0-4A03-AB5A-6C87CE9364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B0-4A03-AB5A-6C87CE9364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B0-4A03-AB5A-6C87CE9364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B0-4A03-AB5A-6C87CE9364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B0-4A03-AB5A-6C87CE9364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B0-4A03-AB5A-6C87CE9364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B0-4A03-AB5A-6C87CE9364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B0-4A03-AB5A-6C87CE9364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B0-4A03-AB5A-6C87CE9364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B0-4A03-AB5A-6C87CE9364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B0-4A03-AB5A-6C87CE9364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B0-4A03-AB5A-6C87CE9364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B0-4A03-AB5A-6C87CE9364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1B0-4A03-AB5A-6C87CE9364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B0-4A03-AB5A-6C87CE9364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B0-4A03-AB5A-6C87CE9364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B0-4A03-AB5A-6C87CE9364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B0-4A03-AB5A-6C87CE9364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B0-4A03-AB5A-6C87CE9364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B0-4A03-AB5A-6C87CE9364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B0-4A03-AB5A-6C87CE9364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B0-4A03-AB5A-6C87CE9364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B0-4A03-AB5A-6C87CE9364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B0-4A03-AB5A-6C87CE9364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B0-4A03-AB5A-6C87CE9364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B0-4A03-AB5A-6C87CE9364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B0-4A03-AB5A-6C87CE9364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B0-4A03-AB5A-6C87CE9364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B0-4A03-AB5A-6C87CE9364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B0-4A03-AB5A-6C87CE9364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B0-4A03-AB5A-6C87CE9364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B0-4A03-AB5A-6C87CE9364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B0-4A03-AB5A-6C87CE9364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B0-4A03-AB5A-6C87CE9364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B0-4A03-AB5A-6C87CE9364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B0-4A03-AB5A-6C87CE9364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B0-4A03-AB5A-6C87CE9364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B0-4A03-AB5A-6C87CE9364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B0-4A03-AB5A-6C87CE9364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B0-4A03-AB5A-6C87CE9364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B0-4A03-AB5A-6C87CE9364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B0-4A03-AB5A-6C87CE9364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B0-4A03-AB5A-6C87CE9364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B0-4A03-AB5A-6C87CE9364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B0-4A03-AB5A-6C87CE9364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B0-4A03-AB5A-6C87CE9364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B0-4A03-AB5A-6C87CE9364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B0-4A03-AB5A-6C87CE9364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B0-4A03-AB5A-6C87CE9364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B0-4A03-AB5A-6C87CE9364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B0-4A03-AB5A-6C87CE9364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B0-4A03-AB5A-6C87CE9364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B0-4A03-AB5A-6C87CE9364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B0-4A03-AB5A-6C87CE9364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B0-4A03-AB5A-6C87CE9364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B0-4A03-AB5A-6C87CE9364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B0-4A03-AB5A-6C87CE9364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B0-4A03-AB5A-6C87CE9364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B0-4A03-AB5A-6C87CE9364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B0-4A03-AB5A-6C87CE9364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B0-4A03-AB5A-6C87CE9364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B0-4A03-AB5A-6C87CE9364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B0-4A03-AB5A-6C87CE9364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B0-4A03-AB5A-6C87CE9364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B0-4A03-AB5A-6C87CE9364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B0-4A03-AB5A-6C87CE9364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B0-4A03-AB5A-6C87CE9364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B0-4A03-AB5A-6C87CE9364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B0-4A03-AB5A-6C87CE9364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B0-4A03-AB5A-6C87CE9364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B0-4A03-AB5A-6C87CE9364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B0-4A03-AB5A-6C87CE9364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B0-4A03-AB5A-6C87CE9364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B0-4A03-AB5A-6C87CE9364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B0-4A03-AB5A-6C87CE9364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B0-4A03-AB5A-6C87CE9364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B0-4A03-AB5A-6C87CE9364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B0-4A03-AB5A-6C87CE9364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B0-4A03-AB5A-6C87CE9364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B0-4A03-AB5A-6C87CE9364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B0-4A03-AB5A-6C87CE9364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B0-4A03-AB5A-6C87CE9364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B0-4A03-AB5A-6C87CE9364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B0-4A03-AB5A-6C87CE9364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1B0-4A03-AB5A-6C87CE9364E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1B0-4A03-AB5A-6C87CE9364E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B0-4A03-AB5A-6C87CE9364E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1B0-4A03-AB5A-6C87CE9364E3}"/>
              </c:ext>
            </c:extLst>
          </c:dPt>
          <c:dPt>
            <c:idx val="3"/>
            <c:bubble3D val="0"/>
            <c:extLst>
              <c:ext xmlns:c16="http://schemas.microsoft.com/office/drawing/2014/chart" uri="{C3380CC4-5D6E-409C-BE32-E72D297353CC}">
                <c16:uniqueId val="{00000063-51B0-4A03-AB5A-6C87CE9364E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B0-4A03-AB5A-6C87CE9364E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B0-4A03-AB5A-6C87CE9364E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B0-4A03-AB5A-6C87CE9364E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B0-4A03-AB5A-6C87CE9364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B0-4A03-AB5A-6C87CE9364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B0-4A03-AB5A-6C87CE9364E3}"/>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B0-4A03-AB5A-6C87CE9364E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B0-4A03-AB5A-6C87CE9364E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B0-4A03-AB5A-6C87CE9364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B0-4A03-AB5A-6C87CE9364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B0-4A03-AB5A-6C87CE9364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B0-4A03-AB5A-6C87CE9364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B0-4A03-AB5A-6C87CE9364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B0-4A03-AB5A-6C87CE9364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B0-4A03-AB5A-6C87CE9364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B0-4A03-AB5A-6C87CE9364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B0-4A03-AB5A-6C87CE9364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B0-4A03-AB5A-6C87CE9364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B0-4A03-AB5A-6C87CE9364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B0-4A03-AB5A-6C87CE9364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B0-4A03-AB5A-6C87CE9364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B0-4A03-AB5A-6C87CE9364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B0-4A03-AB5A-6C87CE9364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B0-4A03-AB5A-6C87CE9364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B0-4A03-AB5A-6C87CE9364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B0-4A03-AB5A-6C87CE9364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B0-4A03-AB5A-6C87CE9364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B0-4A03-AB5A-6C87CE9364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B0-4A03-AB5A-6C87CE9364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B0-4A03-AB5A-6C87CE9364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B0-4A03-AB5A-6C87CE9364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B0-4A03-AB5A-6C87CE9364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B0-4A03-AB5A-6C87CE9364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B0-4A03-AB5A-6C87CE9364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B0-4A03-AB5A-6C87CE9364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B0-4A03-AB5A-6C87CE9364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B0-4A03-AB5A-6C87CE9364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B0-4A03-AB5A-6C87CE9364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B0-4A03-AB5A-6C87CE9364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B0-4A03-AB5A-6C87CE9364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B0-4A03-AB5A-6C87CE9364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B0-4A03-AB5A-6C87CE9364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B0-4A03-AB5A-6C87CE9364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B0-4A03-AB5A-6C87CE9364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B0-4A03-AB5A-6C87CE9364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B0-4A03-AB5A-6C87CE9364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B0-4A03-AB5A-6C87CE9364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B0-4A03-AB5A-6C87CE9364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B0-4A03-AB5A-6C87CE9364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B0-4A03-AB5A-6C87CE9364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B0-4A03-AB5A-6C87CE9364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B0-4A03-AB5A-6C87CE9364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B0-4A03-AB5A-6C87CE9364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B0-4A03-AB5A-6C87CE9364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B0-4A03-AB5A-6C87CE9364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B0-4A03-AB5A-6C87CE9364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B0-4A03-AB5A-6C87CE9364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B0-4A03-AB5A-6C87CE9364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B0-4A03-AB5A-6C87CE9364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B0-4A03-AB5A-6C87CE9364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B0-4A03-AB5A-6C87CE9364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B0-4A03-AB5A-6C87CE9364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B0-4A03-AB5A-6C87CE9364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B0-4A03-AB5A-6C87CE9364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B0-4A03-AB5A-6C87CE9364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B0-4A03-AB5A-6C87CE9364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B0-4A03-AB5A-6C87CE9364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B0-4A03-AB5A-6C87CE9364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B0-4A03-AB5A-6C87CE9364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B0-4A03-AB5A-6C87CE9364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B0-4A03-AB5A-6C87CE9364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B0-4A03-AB5A-6C87CE9364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B0-4A03-AB5A-6C87CE9364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B0-4A03-AB5A-6C87CE9364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B0-4A03-AB5A-6C87CE9364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B0-4A03-AB5A-6C87CE9364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B0-4A03-AB5A-6C87CE9364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B0-4A03-AB5A-6C87CE9364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B0-4A03-AB5A-6C87CE9364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B0-4A03-AB5A-6C87CE9364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B0-4A03-AB5A-6C87CE9364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B0-4A03-AB5A-6C87CE9364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B0-4A03-AB5A-6C87CE9364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B0-4A03-AB5A-6C87CE9364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B0-4A03-AB5A-6C87CE9364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B0-4A03-AB5A-6C87CE9364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B0-4A03-AB5A-6C87CE9364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B0-4A03-AB5A-6C87CE9364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B0-4A03-AB5A-6C87CE9364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B0-4A03-AB5A-6C87CE9364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B0-4A03-AB5A-6C87CE9364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B0-4A03-AB5A-6C87CE9364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B0-4A03-AB5A-6C87CE9364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B0-4A03-AB5A-6C87CE9364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B0-4A03-AB5A-6C87CE9364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B0-4A03-AB5A-6C87CE9364E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66.900000000000006</c:v>
                </c:pt>
                <c:pt idx="17">
                  <c:v>66.900000000000006</c:v>
                </c:pt>
                <c:pt idx="18">
                  <c:v>66.900000000000006</c:v>
                </c:pt>
                <c:pt idx="19">
                  <c:v>66.900000000000006</c:v>
                </c:pt>
                <c:pt idx="20">
                  <c:v>66.900000000000006</c:v>
                </c:pt>
                <c:pt idx="21">
                  <c:v>66.900000000000006</c:v>
                </c:pt>
                <c:pt idx="22">
                  <c:v>66.900000000000006</c:v>
                </c:pt>
                <c:pt idx="23">
                  <c:v>66.900000000000006</c:v>
                </c:pt>
                <c:pt idx="24">
                  <c:v>66.900000000000006</c:v>
                </c:pt>
                <c:pt idx="25">
                  <c:v>#N/A</c:v>
                </c:pt>
              </c:numCache>
            </c:numRef>
          </c:yVal>
          <c:smooth val="0"/>
          <c:extLst>
            <c:ext xmlns:c16="http://schemas.microsoft.com/office/drawing/2014/chart" uri="{C3380CC4-5D6E-409C-BE32-E72D297353CC}">
              <c16:uniqueId val="{000000C2-51B0-4A03-AB5A-6C87CE9364E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B0-4A03-AB5A-6C87CE9364E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B0-4A03-AB5A-6C87CE9364E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B0-4A03-AB5A-6C87CE9364E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B0-4A03-AB5A-6C87CE9364E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B0-4A03-AB5A-6C87CE9364E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B0-4A03-AB5A-6C87CE9364E3}"/>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B0-4A03-AB5A-6C87CE9364E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B0-4A03-AB5A-6C87CE9364E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B0-4A03-AB5A-6C87CE9364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B0-4A03-AB5A-6C87CE9364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B0-4A03-AB5A-6C87CE9364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B0-4A03-AB5A-6C87CE9364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B0-4A03-AB5A-6C87CE9364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B0-4A03-AB5A-6C87CE9364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B0-4A03-AB5A-6C87CE9364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B0-4A03-AB5A-6C87CE9364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B0-4A03-AB5A-6C87CE9364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B0-4A03-AB5A-6C87CE9364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B0-4A03-AB5A-6C87CE9364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B0-4A03-AB5A-6C87CE9364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B0-4A03-AB5A-6C87CE9364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B0-4A03-AB5A-6C87CE9364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B0-4A03-AB5A-6C87CE9364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B0-4A03-AB5A-6C87CE9364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B0-4A03-AB5A-6C87CE9364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B0-4A03-AB5A-6C87CE9364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B0-4A03-AB5A-6C87CE9364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B0-4A03-AB5A-6C87CE9364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B0-4A03-AB5A-6C87CE9364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B0-4A03-AB5A-6C87CE9364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B0-4A03-AB5A-6C87CE9364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B0-4A03-AB5A-6C87CE9364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B0-4A03-AB5A-6C87CE9364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B0-4A03-AB5A-6C87CE9364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B0-4A03-AB5A-6C87CE9364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B0-4A03-AB5A-6C87CE9364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B0-4A03-AB5A-6C87CE9364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B0-4A03-AB5A-6C87CE9364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B0-4A03-AB5A-6C87CE9364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B0-4A03-AB5A-6C87CE9364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B0-4A03-AB5A-6C87CE9364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B0-4A03-AB5A-6C87CE9364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B0-4A03-AB5A-6C87CE9364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B0-4A03-AB5A-6C87CE9364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B0-4A03-AB5A-6C87CE9364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B0-4A03-AB5A-6C87CE9364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B0-4A03-AB5A-6C87CE9364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B0-4A03-AB5A-6C87CE9364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B0-4A03-AB5A-6C87CE9364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B0-4A03-AB5A-6C87CE9364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B0-4A03-AB5A-6C87CE9364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B0-4A03-AB5A-6C87CE9364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B0-4A03-AB5A-6C87CE9364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B0-4A03-AB5A-6C87CE9364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B0-4A03-AB5A-6C87CE9364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B0-4A03-AB5A-6C87CE9364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B0-4A03-AB5A-6C87CE9364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B0-4A03-AB5A-6C87CE9364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B0-4A03-AB5A-6C87CE9364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B0-4A03-AB5A-6C87CE9364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B0-4A03-AB5A-6C87CE9364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B0-4A03-AB5A-6C87CE9364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B0-4A03-AB5A-6C87CE9364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B0-4A03-AB5A-6C87CE9364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B0-4A03-AB5A-6C87CE9364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B0-4A03-AB5A-6C87CE9364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B0-4A03-AB5A-6C87CE9364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B0-4A03-AB5A-6C87CE9364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B0-4A03-AB5A-6C87CE9364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B0-4A03-AB5A-6C87CE9364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B0-4A03-AB5A-6C87CE9364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B0-4A03-AB5A-6C87CE9364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B0-4A03-AB5A-6C87CE9364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B0-4A03-AB5A-6C87CE9364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B0-4A03-AB5A-6C87CE9364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B0-4A03-AB5A-6C87CE9364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B0-4A03-AB5A-6C87CE9364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B0-4A03-AB5A-6C87CE9364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B0-4A03-AB5A-6C87CE9364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B0-4A03-AB5A-6C87CE9364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B0-4A03-AB5A-6C87CE9364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B0-4A03-AB5A-6C87CE9364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B0-4A03-AB5A-6C87CE9364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B0-4A03-AB5A-6C87CE9364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B0-4A03-AB5A-6C87CE9364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B0-4A03-AB5A-6C87CE9364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B0-4A03-AB5A-6C87CE9364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B0-4A03-AB5A-6C87CE9364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B0-4A03-AB5A-6C87CE9364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B0-4A03-AB5A-6C87CE9364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B0-4A03-AB5A-6C87CE9364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B0-4A03-AB5A-6C87CE9364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B0-4A03-AB5A-6C87CE9364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B0-4A03-AB5A-6C87CE9364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B0-4A03-AB5A-6C87CE9364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66.900000000000006</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B0-4A03-AB5A-6C87CE9364E3}"/>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D3EC-41A2-BEE7-3D6659DEB27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3EC-41A2-BEE7-3D6659DEB27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3EC-41A2-BEE7-3D6659DEB27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3EC-41A2-BEE7-3D6659DEB27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3EC-41A2-BEE7-3D6659DEB2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3EC-41A2-BEE7-3D6659DEB2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3EC-41A2-BEE7-3D6659DEB27D}"/>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3EC-41A2-BEE7-3D6659DEB27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3EC-41A2-BEE7-3D6659DEB27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3EC-41A2-BEE7-3D6659DEB2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3EC-41A2-BEE7-3D6659DEB2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3EC-41A2-BEE7-3D6659DEB2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3EC-41A2-BEE7-3D6659DEB2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3EC-41A2-BEE7-3D6659DEB2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3EC-41A2-BEE7-3D6659DEB2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3EC-41A2-BEE7-3D6659DEB2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3EC-41A2-BEE7-3D6659DEB2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3EC-41A2-BEE7-3D6659DEB2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3EC-41A2-BEE7-3D6659DEB2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3EC-41A2-BEE7-3D6659DEB2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3EC-41A2-BEE7-3D6659DEB2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3EC-41A2-BEE7-3D6659DEB2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3EC-41A2-BEE7-3D6659DEB2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3EC-41A2-BEE7-3D6659DEB2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3EC-41A2-BEE7-3D6659DEB2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3EC-41A2-BEE7-3D6659DEB2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3EC-41A2-BEE7-3D6659DEB2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3EC-41A2-BEE7-3D6659DEB2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3EC-41A2-BEE7-3D6659DEB2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3EC-41A2-BEE7-3D6659DEB2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3EC-41A2-BEE7-3D6659DEB2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3EC-41A2-BEE7-3D6659DEB2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3EC-41A2-BEE7-3D6659DEB2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3EC-41A2-BEE7-3D6659DEB2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3EC-41A2-BEE7-3D6659DEB2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3EC-41A2-BEE7-3D6659DEB2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3EC-41A2-BEE7-3D6659DEB2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3EC-41A2-BEE7-3D6659DEB2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3EC-41A2-BEE7-3D6659DEB2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3EC-41A2-BEE7-3D6659DEB2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3EC-41A2-BEE7-3D6659DEB2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3EC-41A2-BEE7-3D6659DEB2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3EC-41A2-BEE7-3D6659DEB2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3EC-41A2-BEE7-3D6659DEB2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3EC-41A2-BEE7-3D6659DEB2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3EC-41A2-BEE7-3D6659DEB2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3EC-41A2-BEE7-3D6659DEB2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3EC-41A2-BEE7-3D6659DEB2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3EC-41A2-BEE7-3D6659DEB2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3EC-41A2-BEE7-3D6659DEB2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3EC-41A2-BEE7-3D6659DEB2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3EC-41A2-BEE7-3D6659DEB2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3EC-41A2-BEE7-3D6659DEB2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3EC-41A2-BEE7-3D6659DEB2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3EC-41A2-BEE7-3D6659DEB2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3EC-41A2-BEE7-3D6659DEB2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3EC-41A2-BEE7-3D6659DEB2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3EC-41A2-BEE7-3D6659DEB2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3EC-41A2-BEE7-3D6659DEB2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3EC-41A2-BEE7-3D6659DEB2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3EC-41A2-BEE7-3D6659DEB2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3EC-41A2-BEE7-3D6659DEB2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3EC-41A2-BEE7-3D6659DEB2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3EC-41A2-BEE7-3D6659DEB2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3EC-41A2-BEE7-3D6659DEB2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3EC-41A2-BEE7-3D6659DEB2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3EC-41A2-BEE7-3D6659DEB2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3EC-41A2-BEE7-3D6659DEB2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3EC-41A2-BEE7-3D6659DEB2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3EC-41A2-BEE7-3D6659DEB2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3EC-41A2-BEE7-3D6659DEB2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3EC-41A2-BEE7-3D6659DEB2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3EC-41A2-BEE7-3D6659DEB2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3EC-41A2-BEE7-3D6659DEB2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3EC-41A2-BEE7-3D6659DEB2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3EC-41A2-BEE7-3D6659DEB2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3EC-41A2-BEE7-3D6659DEB2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3EC-41A2-BEE7-3D6659DEB2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3EC-41A2-BEE7-3D6659DEB2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3EC-41A2-BEE7-3D6659DEB2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3EC-41A2-BEE7-3D6659DEB2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3EC-41A2-BEE7-3D6659DEB2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3EC-41A2-BEE7-3D6659DEB2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3EC-41A2-BEE7-3D6659DEB2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3EC-41A2-BEE7-3D6659DEB2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3EC-41A2-BEE7-3D6659DEB2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3EC-41A2-BEE7-3D6659DEB2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3EC-41A2-BEE7-3D6659DEB2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3EC-41A2-BEE7-3D6659DEB2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3EC-41A2-BEE7-3D6659DEB2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3EC-41A2-BEE7-3D6659DEB2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3EC-41A2-BEE7-3D6659DEB2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3EC-41A2-BEE7-3D6659DEB2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3EC-41A2-BEE7-3D6659DEB2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3EC-41A2-BEE7-3D6659DEB2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3EC-41A2-BEE7-3D6659DEB2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67.099999999999994</c:v>
                </c:pt>
                <c:pt idx="3">
                  <c:v>54.247699999999995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3EC-41A2-BEE7-3D6659DEB27D}"/>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60.7</c:v>
                </c:pt>
                <c:pt idx="9">
                  <c:v>60.7</c:v>
                </c:pt>
                <c:pt idx="10">
                  <c:v>60.7</c:v>
                </c:pt>
                <c:pt idx="11">
                  <c:v>60.7</c:v>
                </c:pt>
                <c:pt idx="12">
                  <c:v>60.7</c:v>
                </c:pt>
                <c:pt idx="13">
                  <c:v>60.7</c:v>
                </c:pt>
                <c:pt idx="14">
                  <c:v>60.7</c:v>
                </c:pt>
                <c:pt idx="15">
                  <c:v>60.7</c:v>
                </c:pt>
                <c:pt idx="16">
                  <c:v>60.7</c:v>
                </c:pt>
                <c:pt idx="17">
                  <c:v>60.7</c:v>
                </c:pt>
                <c:pt idx="18">
                  <c:v>60.7</c:v>
                </c:pt>
                <c:pt idx="19">
                  <c:v>60.7</c:v>
                </c:pt>
                <c:pt idx="20">
                  <c:v>60.7</c:v>
                </c:pt>
                <c:pt idx="21">
                  <c:v>60.7</c:v>
                </c:pt>
                <c:pt idx="22">
                  <c:v>60.7</c:v>
                </c:pt>
                <c:pt idx="23">
                  <c:v>#N/A</c:v>
                </c:pt>
                <c:pt idx="24">
                  <c:v>#N/A</c:v>
                </c:pt>
                <c:pt idx="25">
                  <c:v>#N/A</c:v>
                </c:pt>
              </c:numCache>
            </c:numRef>
          </c:yVal>
          <c:smooth val="0"/>
          <c:extLst>
            <c:ext xmlns:c16="http://schemas.microsoft.com/office/drawing/2014/chart" uri="{C3380CC4-5D6E-409C-BE32-E72D297353CC}">
              <c16:uniqueId val="{00000060-D3EC-41A2-BEE7-3D6659DEB27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23.8</c:v>
                </c:pt>
                <c:pt idx="9">
                  <c:v>23.8</c:v>
                </c:pt>
                <c:pt idx="10">
                  <c:v>23.8</c:v>
                </c:pt>
                <c:pt idx="11">
                  <c:v>23.8</c:v>
                </c:pt>
                <c:pt idx="12">
                  <c:v>23.8</c:v>
                </c:pt>
                <c:pt idx="13">
                  <c:v>23.8</c:v>
                </c:pt>
                <c:pt idx="14">
                  <c:v>23.8</c:v>
                </c:pt>
                <c:pt idx="15">
                  <c:v>23.8</c:v>
                </c:pt>
                <c:pt idx="16">
                  <c:v>23.8</c:v>
                </c:pt>
                <c:pt idx="17">
                  <c:v>23.8</c:v>
                </c:pt>
                <c:pt idx="18">
                  <c:v>23.8</c:v>
                </c:pt>
                <c:pt idx="19">
                  <c:v>23.8</c:v>
                </c:pt>
                <c:pt idx="20">
                  <c:v>23.8</c:v>
                </c:pt>
                <c:pt idx="21">
                  <c:v>23.8</c:v>
                </c:pt>
                <c:pt idx="22">
                  <c:v>23.8</c:v>
                </c:pt>
                <c:pt idx="23">
                  <c:v>#N/A</c:v>
                </c:pt>
                <c:pt idx="24">
                  <c:v>#N/A</c:v>
                </c:pt>
                <c:pt idx="25">
                  <c:v>#N/A</c:v>
                </c:pt>
              </c:numCache>
            </c:numRef>
          </c:yVal>
          <c:smooth val="0"/>
          <c:extLst>
            <c:ext xmlns:c16="http://schemas.microsoft.com/office/drawing/2014/chart" uri="{C3380CC4-5D6E-409C-BE32-E72D297353CC}">
              <c16:uniqueId val="{00000061-D3EC-41A2-BEE7-3D6659DEB27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3EC-41A2-BEE7-3D6659DEB27D}"/>
              </c:ext>
            </c:extLst>
          </c:dPt>
          <c:dPt>
            <c:idx val="3"/>
            <c:bubble3D val="0"/>
            <c:extLst>
              <c:ext xmlns:c16="http://schemas.microsoft.com/office/drawing/2014/chart" uri="{C3380CC4-5D6E-409C-BE32-E72D297353CC}">
                <c16:uniqueId val="{00000063-D3EC-41A2-BEE7-3D6659DEB27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3EC-41A2-BEE7-3D6659DEB27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3EC-41A2-BEE7-3D6659DEB27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3EC-41A2-BEE7-3D6659DEB27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3EC-41A2-BEE7-3D6659DEB2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3EC-41A2-BEE7-3D6659DEB2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3EC-41A2-BEE7-3D6659DEB27D}"/>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3EC-41A2-BEE7-3D6659DEB27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3EC-41A2-BEE7-3D6659DEB27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3EC-41A2-BEE7-3D6659DEB2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3EC-41A2-BEE7-3D6659DEB2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3EC-41A2-BEE7-3D6659DEB2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3EC-41A2-BEE7-3D6659DEB2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3EC-41A2-BEE7-3D6659DEB2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3EC-41A2-BEE7-3D6659DEB2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3EC-41A2-BEE7-3D6659DEB2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3EC-41A2-BEE7-3D6659DEB2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3EC-41A2-BEE7-3D6659DEB2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3EC-41A2-BEE7-3D6659DEB2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3EC-41A2-BEE7-3D6659DEB2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3EC-41A2-BEE7-3D6659DEB2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3EC-41A2-BEE7-3D6659DEB2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3EC-41A2-BEE7-3D6659DEB2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3EC-41A2-BEE7-3D6659DEB2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3EC-41A2-BEE7-3D6659DEB2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3EC-41A2-BEE7-3D6659DEB2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3EC-41A2-BEE7-3D6659DEB2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3EC-41A2-BEE7-3D6659DEB2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3EC-41A2-BEE7-3D6659DEB2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3EC-41A2-BEE7-3D6659DEB2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3EC-41A2-BEE7-3D6659DEB2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3EC-41A2-BEE7-3D6659DEB2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3EC-41A2-BEE7-3D6659DEB2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3EC-41A2-BEE7-3D6659DEB2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3EC-41A2-BEE7-3D6659DEB2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3EC-41A2-BEE7-3D6659DEB2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3EC-41A2-BEE7-3D6659DEB2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3EC-41A2-BEE7-3D6659DEB2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3EC-41A2-BEE7-3D6659DEB2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3EC-41A2-BEE7-3D6659DEB2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3EC-41A2-BEE7-3D6659DEB2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3EC-41A2-BEE7-3D6659DEB2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3EC-41A2-BEE7-3D6659DEB2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3EC-41A2-BEE7-3D6659DEB2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3EC-41A2-BEE7-3D6659DEB2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3EC-41A2-BEE7-3D6659DEB2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3EC-41A2-BEE7-3D6659DEB2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3EC-41A2-BEE7-3D6659DEB2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3EC-41A2-BEE7-3D6659DEB2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3EC-41A2-BEE7-3D6659DEB2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3EC-41A2-BEE7-3D6659DEB2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3EC-41A2-BEE7-3D6659DEB2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3EC-41A2-BEE7-3D6659DEB2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3EC-41A2-BEE7-3D6659DEB2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3EC-41A2-BEE7-3D6659DEB2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3EC-41A2-BEE7-3D6659DEB2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3EC-41A2-BEE7-3D6659DEB2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3EC-41A2-BEE7-3D6659DEB2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3EC-41A2-BEE7-3D6659DEB2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3EC-41A2-BEE7-3D6659DEB2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3EC-41A2-BEE7-3D6659DEB2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3EC-41A2-BEE7-3D6659DEB2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3EC-41A2-BEE7-3D6659DEB2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3EC-41A2-BEE7-3D6659DEB2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3EC-41A2-BEE7-3D6659DEB2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3EC-41A2-BEE7-3D6659DEB2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3EC-41A2-BEE7-3D6659DEB2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3EC-41A2-BEE7-3D6659DEB2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3EC-41A2-BEE7-3D6659DEB2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3EC-41A2-BEE7-3D6659DEB2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3EC-41A2-BEE7-3D6659DEB2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3EC-41A2-BEE7-3D6659DEB2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3EC-41A2-BEE7-3D6659DEB2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3EC-41A2-BEE7-3D6659DEB2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3EC-41A2-BEE7-3D6659DEB2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3EC-41A2-BEE7-3D6659DEB2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3EC-41A2-BEE7-3D6659DEB2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3EC-41A2-BEE7-3D6659DEB2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3EC-41A2-BEE7-3D6659DEB2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3EC-41A2-BEE7-3D6659DEB2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3EC-41A2-BEE7-3D6659DEB2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3EC-41A2-BEE7-3D6659DEB2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3EC-41A2-BEE7-3D6659DEB2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3EC-41A2-BEE7-3D6659DEB2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3EC-41A2-BEE7-3D6659DEB2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3EC-41A2-BEE7-3D6659DEB2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3EC-41A2-BEE7-3D6659DEB2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3EC-41A2-BEE7-3D6659DEB2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3EC-41A2-BEE7-3D6659DEB2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3EC-41A2-BEE7-3D6659DEB2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3EC-41A2-BEE7-3D6659DEB2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3EC-41A2-BEE7-3D6659DEB2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3EC-41A2-BEE7-3D6659DEB2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3EC-41A2-BEE7-3D6659DEB2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3EC-41A2-BEE7-3D6659DEB2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3EC-41A2-BEE7-3D6659DEB2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25.183023872679041</c:v>
                </c:pt>
                <c:pt idx="3">
                  <c:v>22.388850000000001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3EC-41A2-BEE7-3D6659DEB27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70.3</c:v>
                </c:pt>
                <c:pt idx="8">
                  <c:v>70.3</c:v>
                </c:pt>
                <c:pt idx="9">
                  <c:v>70.3</c:v>
                </c:pt>
                <c:pt idx="10">
                  <c:v>70.3</c:v>
                </c:pt>
                <c:pt idx="11">
                  <c:v>70.3</c:v>
                </c:pt>
                <c:pt idx="12">
                  <c:v>69.7</c:v>
                </c:pt>
                <c:pt idx="13">
                  <c:v>69.2</c:v>
                </c:pt>
                <c:pt idx="14">
                  <c:v>68.599999999999994</c:v>
                </c:pt>
                <c:pt idx="15">
                  <c:v>68.099999999999994</c:v>
                </c:pt>
                <c:pt idx="16">
                  <c:v>67.5</c:v>
                </c:pt>
                <c:pt idx="17">
                  <c:v>67</c:v>
                </c:pt>
                <c:pt idx="18">
                  <c:v>66.400000000000006</c:v>
                </c:pt>
                <c:pt idx="19">
                  <c:v>65.900000000000006</c:v>
                </c:pt>
                <c:pt idx="20">
                  <c:v>65.3</c:v>
                </c:pt>
                <c:pt idx="21">
                  <c:v>64.8</c:v>
                </c:pt>
                <c:pt idx="22">
                  <c:v>64.2</c:v>
                </c:pt>
                <c:pt idx="23">
                  <c:v>64.2</c:v>
                </c:pt>
                <c:pt idx="24">
                  <c:v>64.2</c:v>
                </c:pt>
                <c:pt idx="25">
                  <c:v>64.2</c:v>
                </c:pt>
              </c:numCache>
            </c:numRef>
          </c:yVal>
          <c:smooth val="0"/>
          <c:extLst>
            <c:ext xmlns:c16="http://schemas.microsoft.com/office/drawing/2014/chart" uri="{C3380CC4-5D6E-409C-BE32-E72D297353CC}">
              <c16:uniqueId val="{000000C2-D3EC-41A2-BEE7-3D6659DEB27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3EC-41A2-BEE7-3D6659DEB27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3EC-41A2-BEE7-3D6659DEB27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3EC-41A2-BEE7-3D6659DEB27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3EC-41A2-BEE7-3D6659DEB2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3EC-41A2-BEE7-3D6659DEB2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3EC-41A2-BEE7-3D6659DEB27D}"/>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3EC-41A2-BEE7-3D6659DEB27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3EC-41A2-BEE7-3D6659DEB27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3EC-41A2-BEE7-3D6659DEB2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3EC-41A2-BEE7-3D6659DEB2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3EC-41A2-BEE7-3D6659DEB2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3EC-41A2-BEE7-3D6659DEB2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3EC-41A2-BEE7-3D6659DEB2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3EC-41A2-BEE7-3D6659DEB2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3EC-41A2-BEE7-3D6659DEB2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3EC-41A2-BEE7-3D6659DEB2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3EC-41A2-BEE7-3D6659DEB2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3EC-41A2-BEE7-3D6659DEB2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3EC-41A2-BEE7-3D6659DEB2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3EC-41A2-BEE7-3D6659DEB2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3EC-41A2-BEE7-3D6659DEB2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3EC-41A2-BEE7-3D6659DEB2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3EC-41A2-BEE7-3D6659DEB2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3EC-41A2-BEE7-3D6659DEB2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3EC-41A2-BEE7-3D6659DEB2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3EC-41A2-BEE7-3D6659DEB2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3EC-41A2-BEE7-3D6659DEB2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3EC-41A2-BEE7-3D6659DEB2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3EC-41A2-BEE7-3D6659DEB2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3EC-41A2-BEE7-3D6659DEB2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3EC-41A2-BEE7-3D6659DEB2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3EC-41A2-BEE7-3D6659DEB2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3EC-41A2-BEE7-3D6659DEB2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3EC-41A2-BEE7-3D6659DEB2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3EC-41A2-BEE7-3D6659DEB2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3EC-41A2-BEE7-3D6659DEB2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3EC-41A2-BEE7-3D6659DEB2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3EC-41A2-BEE7-3D6659DEB2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3EC-41A2-BEE7-3D6659DEB2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3EC-41A2-BEE7-3D6659DEB2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3EC-41A2-BEE7-3D6659DEB2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3EC-41A2-BEE7-3D6659DEB2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3EC-41A2-BEE7-3D6659DEB2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3EC-41A2-BEE7-3D6659DEB2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3EC-41A2-BEE7-3D6659DEB2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3EC-41A2-BEE7-3D6659DEB2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3EC-41A2-BEE7-3D6659DEB2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3EC-41A2-BEE7-3D6659DEB2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3EC-41A2-BEE7-3D6659DEB2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3EC-41A2-BEE7-3D6659DEB2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3EC-41A2-BEE7-3D6659DEB2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3EC-41A2-BEE7-3D6659DEB2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3EC-41A2-BEE7-3D6659DEB2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3EC-41A2-BEE7-3D6659DEB2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3EC-41A2-BEE7-3D6659DEB2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3EC-41A2-BEE7-3D6659DEB2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3EC-41A2-BEE7-3D6659DEB2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3EC-41A2-BEE7-3D6659DEB2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3EC-41A2-BEE7-3D6659DEB2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3EC-41A2-BEE7-3D6659DEB2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3EC-41A2-BEE7-3D6659DEB2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3EC-41A2-BEE7-3D6659DEB2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3EC-41A2-BEE7-3D6659DEB2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3EC-41A2-BEE7-3D6659DEB2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3EC-41A2-BEE7-3D6659DEB2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3EC-41A2-BEE7-3D6659DEB2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3EC-41A2-BEE7-3D6659DEB2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3EC-41A2-BEE7-3D6659DEB2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3EC-41A2-BEE7-3D6659DEB2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3EC-41A2-BEE7-3D6659DEB2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3EC-41A2-BEE7-3D6659DEB2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3EC-41A2-BEE7-3D6659DEB2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3EC-41A2-BEE7-3D6659DEB2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3EC-41A2-BEE7-3D6659DEB2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3EC-41A2-BEE7-3D6659DEB2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3EC-41A2-BEE7-3D6659DEB2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3EC-41A2-BEE7-3D6659DEB2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3EC-41A2-BEE7-3D6659DEB2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3EC-41A2-BEE7-3D6659DEB2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3EC-41A2-BEE7-3D6659DEB2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3EC-41A2-BEE7-3D6659DEB2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3EC-41A2-BEE7-3D6659DEB2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3EC-41A2-BEE7-3D6659DEB2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3EC-41A2-BEE7-3D6659DEB2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3EC-41A2-BEE7-3D6659DEB2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3EC-41A2-BEE7-3D6659DEB2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3EC-41A2-BEE7-3D6659DEB2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3EC-41A2-BEE7-3D6659DEB2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3EC-41A2-BEE7-3D6659DEB2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3EC-41A2-BEE7-3D6659DEB2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3EC-41A2-BEE7-3D6659DEB2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3EC-41A2-BEE7-3D6659DEB2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3EC-41A2-BEE7-3D6659DEB2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3EC-41A2-BEE7-3D6659DEB2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3EC-41A2-BEE7-3D6659DEB2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66.5</c:v>
                </c:pt>
                <c:pt idx="2">
                  <c:v>75.400000000000006</c:v>
                </c:pt>
                <c:pt idx="3">
                  <c:v>62.07779</c:v>
                </c:pt>
                <c:pt idx="4">
                  <c:v>#N/A</c:v>
                </c:pt>
                <c:pt idx="5">
                  <c:v>#N/A</c:v>
                </c:pt>
                <c:pt idx="6">
                  <c:v>66.7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3EC-41A2-BEE7-3D6659DEB27D}"/>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E51-421B-9A40-45A5F036935A}"/>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88</c:v>
                </c:pt>
                <c:pt idx="13">
                  <c:v>88</c:v>
                </c:pt>
                <c:pt idx="14">
                  <c:v>88</c:v>
                </c:pt>
                <c:pt idx="15">
                  <c:v>88</c:v>
                </c:pt>
                <c:pt idx="16">
                  <c:v>88</c:v>
                </c:pt>
                <c:pt idx="17">
                  <c:v>88</c:v>
                </c:pt>
                <c:pt idx="18">
                  <c:v>88</c:v>
                </c:pt>
                <c:pt idx="19">
                  <c:v>88</c:v>
                </c:pt>
                <c:pt idx="20">
                  <c:v>88</c:v>
                </c:pt>
                <c:pt idx="21">
                  <c:v>#N/A</c:v>
                </c:pt>
                <c:pt idx="22">
                  <c:v>#N/A</c:v>
                </c:pt>
                <c:pt idx="23">
                  <c:v>#N/A</c:v>
                </c:pt>
                <c:pt idx="24">
                  <c:v>#N/A</c:v>
                </c:pt>
                <c:pt idx="25">
                  <c:v>#N/A</c:v>
                </c:pt>
              </c:numCache>
            </c:numRef>
          </c:yVal>
          <c:smooth val="0"/>
          <c:extLst>
            <c:ext xmlns:c16="http://schemas.microsoft.com/office/drawing/2014/chart" uri="{C3380CC4-5D6E-409C-BE32-E72D297353CC}">
              <c16:uniqueId val="{00000001-5E51-421B-9A40-45A5F036935A}"/>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E51-421B-9A40-45A5F036935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E51-421B-9A40-45A5F036935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E51-421B-9A40-45A5F036935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E51-421B-9A40-45A5F03693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E51-421B-9A40-45A5F03693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E51-421B-9A40-45A5F036935A}"/>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E51-421B-9A40-45A5F036935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E51-421B-9A40-45A5F03693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E51-421B-9A40-45A5F03693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E51-421B-9A40-45A5F03693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E51-421B-9A40-45A5F03693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E51-421B-9A40-45A5F03693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E51-421B-9A40-45A5F03693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E51-421B-9A40-45A5F03693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E51-421B-9A40-45A5F03693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E51-421B-9A40-45A5F03693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E51-421B-9A40-45A5F03693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E51-421B-9A40-45A5F03693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E51-421B-9A40-45A5F03693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E51-421B-9A40-45A5F03693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E51-421B-9A40-45A5F03693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E51-421B-9A40-45A5F03693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E51-421B-9A40-45A5F03693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E51-421B-9A40-45A5F03693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E51-421B-9A40-45A5F03693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E51-421B-9A40-45A5F03693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E51-421B-9A40-45A5F03693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E51-421B-9A40-45A5F03693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E51-421B-9A40-45A5F03693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E51-421B-9A40-45A5F03693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E51-421B-9A40-45A5F03693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E51-421B-9A40-45A5F03693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E51-421B-9A40-45A5F03693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E51-421B-9A40-45A5F03693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E51-421B-9A40-45A5F03693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E51-421B-9A40-45A5F03693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E51-421B-9A40-45A5F03693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E51-421B-9A40-45A5F03693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E51-421B-9A40-45A5F03693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E51-421B-9A40-45A5F03693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E51-421B-9A40-45A5F03693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E51-421B-9A40-45A5F03693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E51-421B-9A40-45A5F03693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E51-421B-9A40-45A5F03693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E51-421B-9A40-45A5F03693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E51-421B-9A40-45A5F03693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E51-421B-9A40-45A5F03693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E51-421B-9A40-45A5F03693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E51-421B-9A40-45A5F03693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E51-421B-9A40-45A5F03693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E51-421B-9A40-45A5F03693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E51-421B-9A40-45A5F03693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E51-421B-9A40-45A5F03693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E51-421B-9A40-45A5F03693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E51-421B-9A40-45A5F03693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E51-421B-9A40-45A5F03693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E51-421B-9A40-45A5F03693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E51-421B-9A40-45A5F03693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E51-421B-9A40-45A5F03693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E51-421B-9A40-45A5F03693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E51-421B-9A40-45A5F03693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E51-421B-9A40-45A5F03693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E51-421B-9A40-45A5F03693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E51-421B-9A40-45A5F03693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E51-421B-9A40-45A5F03693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E51-421B-9A40-45A5F03693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E51-421B-9A40-45A5F03693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E51-421B-9A40-45A5F03693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E51-421B-9A40-45A5F03693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E51-421B-9A40-45A5F03693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E51-421B-9A40-45A5F03693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E51-421B-9A40-45A5F03693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E51-421B-9A40-45A5F03693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E51-421B-9A40-45A5F03693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E51-421B-9A40-45A5F03693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E51-421B-9A40-45A5F03693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E51-421B-9A40-45A5F03693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E51-421B-9A40-45A5F03693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E51-421B-9A40-45A5F03693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E51-421B-9A40-45A5F03693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E51-421B-9A40-45A5F03693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E51-421B-9A40-45A5F03693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E51-421B-9A40-45A5F03693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E51-421B-9A40-45A5F03693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E51-421B-9A40-45A5F03693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E51-421B-9A40-45A5F03693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E51-421B-9A40-45A5F03693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E51-421B-9A40-45A5F03693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E51-421B-9A40-45A5F03693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E51-421B-9A40-45A5F03693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E51-421B-9A40-45A5F03693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E51-421B-9A40-45A5F03693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E51-421B-9A40-45A5F03693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E51-421B-9A40-45A5F03693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E51-421B-9A40-45A5F03693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87.99924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E51-421B-9A40-45A5F036935A}"/>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E51-421B-9A40-45A5F036935A}"/>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E51-421B-9A40-45A5F036935A}"/>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E51-421B-9A40-45A5F036935A}"/>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E51-421B-9A40-45A5F036935A}"/>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E51-421B-9A40-45A5F036935A}"/>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E51-421B-9A40-45A5F036935A}"/>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E51-421B-9A40-45A5F036935A}"/>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E51-421B-9A40-45A5F036935A}"/>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E51-421B-9A40-45A5F036935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E51-421B-9A40-45A5F036935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E51-421B-9A40-45A5F036935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E51-421B-9A40-45A5F036935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E51-421B-9A40-45A5F036935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E51-421B-9A40-45A5F036935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E51-421B-9A40-45A5F036935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E51-421B-9A40-45A5F036935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E51-421B-9A40-45A5F036935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E51-421B-9A40-45A5F036935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E51-421B-9A40-45A5F036935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E51-421B-9A40-45A5F036935A}"/>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E51-421B-9A40-45A5F036935A}"/>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E51-421B-9A40-45A5F036935A}"/>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E51-421B-9A40-45A5F036935A}"/>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E51-421B-9A40-45A5F036935A}"/>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E51-421B-9A40-45A5F036935A}"/>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E51-421B-9A40-45A5F036935A}"/>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E51-421B-9A40-45A5F036935A}"/>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E51-421B-9A40-45A5F036935A}"/>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E51-421B-9A40-45A5F036935A}"/>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E51-421B-9A40-45A5F036935A}"/>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E51-421B-9A40-45A5F036935A}"/>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E51-421B-9A40-45A5F036935A}"/>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E51-421B-9A40-45A5F036935A}"/>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E51-421B-9A40-45A5F036935A}"/>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E51-421B-9A40-45A5F036935A}"/>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E51-421B-9A40-45A5F036935A}"/>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E51-421B-9A40-45A5F036935A}"/>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E51-421B-9A40-45A5F036935A}"/>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E51-421B-9A40-45A5F036935A}"/>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E51-421B-9A40-45A5F036935A}"/>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E51-421B-9A40-45A5F036935A}"/>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E51-421B-9A40-45A5F036935A}"/>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E51-421B-9A40-45A5F036935A}"/>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E51-421B-9A40-45A5F036935A}"/>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E51-421B-9A40-45A5F036935A}"/>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E51-421B-9A40-45A5F036935A}"/>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E51-421B-9A40-45A5F03693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85.4</c:v>
                </c:pt>
                <c:pt idx="13">
                  <c:v>85.4</c:v>
                </c:pt>
                <c:pt idx="14">
                  <c:v>85.4</c:v>
                </c:pt>
                <c:pt idx="15">
                  <c:v>85.4</c:v>
                </c:pt>
                <c:pt idx="16">
                  <c:v>85.4</c:v>
                </c:pt>
                <c:pt idx="17">
                  <c:v>85.4</c:v>
                </c:pt>
                <c:pt idx="18">
                  <c:v>85.4</c:v>
                </c:pt>
                <c:pt idx="19">
                  <c:v>85.4</c:v>
                </c:pt>
                <c:pt idx="20">
                  <c:v>85.4</c:v>
                </c:pt>
                <c:pt idx="21">
                  <c:v>#N/A</c:v>
                </c:pt>
                <c:pt idx="22">
                  <c:v>#N/A</c:v>
                </c:pt>
                <c:pt idx="23">
                  <c:v>#N/A</c:v>
                </c:pt>
                <c:pt idx="24">
                  <c:v>#N/A</c:v>
                </c:pt>
                <c:pt idx="25">
                  <c:v>#N/A</c:v>
                </c:pt>
              </c:numCache>
            </c:numRef>
          </c:yVal>
          <c:smooth val="0"/>
          <c:extLst>
            <c:ext xmlns:c16="http://schemas.microsoft.com/office/drawing/2014/chart" uri="{C3380CC4-5D6E-409C-BE32-E72D297353CC}">
              <c16:uniqueId val="{00000091-5E51-421B-9A40-45A5F036935A}"/>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E51-421B-9A40-45A5F036935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E51-421B-9A40-45A5F036935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E51-421B-9A40-45A5F036935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E51-421B-9A40-45A5F03693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E51-421B-9A40-45A5F03693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E51-421B-9A40-45A5F036935A}"/>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E51-421B-9A40-45A5F036935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E51-421B-9A40-45A5F03693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E51-421B-9A40-45A5F03693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E51-421B-9A40-45A5F03693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E51-421B-9A40-45A5F03693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E51-421B-9A40-45A5F03693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E51-421B-9A40-45A5F03693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E51-421B-9A40-45A5F03693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E51-421B-9A40-45A5F03693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E51-421B-9A40-45A5F03693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E51-421B-9A40-45A5F03693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E51-421B-9A40-45A5F03693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E51-421B-9A40-45A5F03693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E51-421B-9A40-45A5F03693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E51-421B-9A40-45A5F03693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E51-421B-9A40-45A5F03693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E51-421B-9A40-45A5F03693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E51-421B-9A40-45A5F03693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E51-421B-9A40-45A5F03693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E51-421B-9A40-45A5F03693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E51-421B-9A40-45A5F03693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E51-421B-9A40-45A5F03693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E51-421B-9A40-45A5F03693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E51-421B-9A40-45A5F03693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E51-421B-9A40-45A5F03693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E51-421B-9A40-45A5F03693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E51-421B-9A40-45A5F03693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E51-421B-9A40-45A5F03693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E51-421B-9A40-45A5F03693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E51-421B-9A40-45A5F03693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E51-421B-9A40-45A5F03693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E51-421B-9A40-45A5F03693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E51-421B-9A40-45A5F03693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E51-421B-9A40-45A5F03693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E51-421B-9A40-45A5F03693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E51-421B-9A40-45A5F03693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E51-421B-9A40-45A5F03693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E51-421B-9A40-45A5F03693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E51-421B-9A40-45A5F03693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E51-421B-9A40-45A5F03693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E51-421B-9A40-45A5F03693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E51-421B-9A40-45A5F03693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E51-421B-9A40-45A5F03693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E51-421B-9A40-45A5F03693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E51-421B-9A40-45A5F03693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E51-421B-9A40-45A5F03693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E51-421B-9A40-45A5F03693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E51-421B-9A40-45A5F03693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E51-421B-9A40-45A5F03693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E51-421B-9A40-45A5F03693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E51-421B-9A40-45A5F03693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E51-421B-9A40-45A5F03693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E51-421B-9A40-45A5F03693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E51-421B-9A40-45A5F03693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E51-421B-9A40-45A5F03693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E51-421B-9A40-45A5F03693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E51-421B-9A40-45A5F03693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E51-421B-9A40-45A5F03693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E51-421B-9A40-45A5F03693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E51-421B-9A40-45A5F03693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E51-421B-9A40-45A5F03693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E51-421B-9A40-45A5F03693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E51-421B-9A40-45A5F03693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E51-421B-9A40-45A5F03693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E51-421B-9A40-45A5F03693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E51-421B-9A40-45A5F03693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E51-421B-9A40-45A5F03693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E51-421B-9A40-45A5F03693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E51-421B-9A40-45A5F03693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E51-421B-9A40-45A5F03693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E51-421B-9A40-45A5F03693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E51-421B-9A40-45A5F03693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E51-421B-9A40-45A5F03693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E51-421B-9A40-45A5F03693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E51-421B-9A40-45A5F03693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E51-421B-9A40-45A5F03693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E51-421B-9A40-45A5F03693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E51-421B-9A40-45A5F03693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E51-421B-9A40-45A5F03693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E51-421B-9A40-45A5F03693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E51-421B-9A40-45A5F03693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E51-421B-9A40-45A5F03693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E51-421B-9A40-45A5F03693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E51-421B-9A40-45A5F03693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E51-421B-9A40-45A5F03693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E51-421B-9A40-45A5F03693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E51-421B-9A40-45A5F03693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E51-421B-9A40-45A5F03693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E51-421B-9A40-45A5F03693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85.381230000000002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E51-421B-9A40-45A5F036935A}"/>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87.5</c:v>
                </c:pt>
                <c:pt idx="11">
                  <c:v>87.5</c:v>
                </c:pt>
                <c:pt idx="12">
                  <c:v>85.4</c:v>
                </c:pt>
                <c:pt idx="13">
                  <c:v>85.4</c:v>
                </c:pt>
                <c:pt idx="14">
                  <c:v>85.4</c:v>
                </c:pt>
                <c:pt idx="15">
                  <c:v>78.3</c:v>
                </c:pt>
                <c:pt idx="16">
                  <c:v>69.099999999999994</c:v>
                </c:pt>
                <c:pt idx="17">
                  <c:v>59.9</c:v>
                </c:pt>
                <c:pt idx="18">
                  <c:v>50.7</c:v>
                </c:pt>
                <c:pt idx="19">
                  <c:v>41.4</c:v>
                </c:pt>
                <c:pt idx="20">
                  <c:v>32.200000000000003</c:v>
                </c:pt>
                <c:pt idx="21">
                  <c:v>23</c:v>
                </c:pt>
                <c:pt idx="22">
                  <c:v>13.8</c:v>
                </c:pt>
                <c:pt idx="23">
                  <c:v>13.8</c:v>
                </c:pt>
                <c:pt idx="24">
                  <c:v>13.8</c:v>
                </c:pt>
                <c:pt idx="25">
                  <c:v>13.8</c:v>
                </c:pt>
              </c:numCache>
            </c:numRef>
          </c:yVal>
          <c:smooth val="0"/>
          <c:extLst>
            <c:ext xmlns:c16="http://schemas.microsoft.com/office/drawing/2014/chart" uri="{C3380CC4-5D6E-409C-BE32-E72D297353CC}">
              <c16:uniqueId val="{000000F2-5E51-421B-9A40-45A5F036935A}"/>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E51-421B-9A40-45A5F036935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E51-421B-9A40-45A5F036935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E51-421B-9A40-45A5F036935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E51-421B-9A40-45A5F03693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E51-421B-9A40-45A5F03693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E51-421B-9A40-45A5F036935A}"/>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E51-421B-9A40-45A5F036935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E51-421B-9A40-45A5F03693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E51-421B-9A40-45A5F03693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E51-421B-9A40-45A5F03693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E51-421B-9A40-45A5F03693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E51-421B-9A40-45A5F03693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E51-421B-9A40-45A5F03693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E51-421B-9A40-45A5F03693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E51-421B-9A40-45A5F03693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E51-421B-9A40-45A5F03693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E51-421B-9A40-45A5F03693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E51-421B-9A40-45A5F03693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E51-421B-9A40-45A5F03693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E51-421B-9A40-45A5F03693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E51-421B-9A40-45A5F03693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E51-421B-9A40-45A5F03693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E51-421B-9A40-45A5F03693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E51-421B-9A40-45A5F03693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E51-421B-9A40-45A5F03693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E51-421B-9A40-45A5F03693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E51-421B-9A40-45A5F03693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E51-421B-9A40-45A5F03693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E51-421B-9A40-45A5F03693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E51-421B-9A40-45A5F03693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E51-421B-9A40-45A5F03693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E51-421B-9A40-45A5F03693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E51-421B-9A40-45A5F03693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E51-421B-9A40-45A5F03693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E51-421B-9A40-45A5F03693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E51-421B-9A40-45A5F03693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E51-421B-9A40-45A5F03693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E51-421B-9A40-45A5F03693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E51-421B-9A40-45A5F03693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E51-421B-9A40-45A5F03693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E51-421B-9A40-45A5F03693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E51-421B-9A40-45A5F03693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E51-421B-9A40-45A5F03693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E51-421B-9A40-45A5F03693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E51-421B-9A40-45A5F03693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E51-421B-9A40-45A5F03693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E51-421B-9A40-45A5F03693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E51-421B-9A40-45A5F03693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E51-421B-9A40-45A5F03693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E51-421B-9A40-45A5F03693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E51-421B-9A40-45A5F03693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E51-421B-9A40-45A5F03693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E51-421B-9A40-45A5F03693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E51-421B-9A40-45A5F03693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E51-421B-9A40-45A5F03693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E51-421B-9A40-45A5F03693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E51-421B-9A40-45A5F03693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E51-421B-9A40-45A5F03693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E51-421B-9A40-45A5F03693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E51-421B-9A40-45A5F03693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E51-421B-9A40-45A5F03693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E51-421B-9A40-45A5F03693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E51-421B-9A40-45A5F03693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E51-421B-9A40-45A5F03693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E51-421B-9A40-45A5F03693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E51-421B-9A40-45A5F03693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E51-421B-9A40-45A5F03693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E51-421B-9A40-45A5F03693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E51-421B-9A40-45A5F03693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E51-421B-9A40-45A5F03693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E51-421B-9A40-45A5F03693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E51-421B-9A40-45A5F03693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E51-421B-9A40-45A5F03693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E51-421B-9A40-45A5F03693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E51-421B-9A40-45A5F03693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E51-421B-9A40-45A5F03693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E51-421B-9A40-45A5F03693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E51-421B-9A40-45A5F03693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E51-421B-9A40-45A5F03693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E51-421B-9A40-45A5F03693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E51-421B-9A40-45A5F03693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E51-421B-9A40-45A5F03693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E51-421B-9A40-45A5F03693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E51-421B-9A40-45A5F03693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E51-421B-9A40-45A5F03693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E51-421B-9A40-45A5F03693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E51-421B-9A40-45A5F03693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E51-421B-9A40-45A5F03693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E51-421B-9A40-45A5F03693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E51-421B-9A40-45A5F03693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E51-421B-9A40-45A5F03693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E51-421B-9A40-45A5F03693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E51-421B-9A40-45A5F03693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E51-421B-9A40-45A5F03693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E51-421B-9A40-45A5F03693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69.080830000000006</c:v>
                </c:pt>
                <c:pt idx="4">
                  <c:v>#N/A</c:v>
                </c:pt>
                <c:pt idx="5">
                  <c:v>#N/A</c:v>
                </c:pt>
                <c:pt idx="6">
                  <c:v>32.222399531036274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E51-421B-9A40-45A5F036935A}"/>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89.5</c:v>
                </c:pt>
                <c:pt idx="13">
                  <c:v>89.5</c:v>
                </c:pt>
                <c:pt idx="14">
                  <c:v>89.5</c:v>
                </c:pt>
                <c:pt idx="15">
                  <c:v>89.5</c:v>
                </c:pt>
                <c:pt idx="16">
                  <c:v>89.5</c:v>
                </c:pt>
                <c:pt idx="17">
                  <c:v>89.5</c:v>
                </c:pt>
                <c:pt idx="18">
                  <c:v>89.5</c:v>
                </c:pt>
                <c:pt idx="19">
                  <c:v>89.5</c:v>
                </c:pt>
                <c:pt idx="20">
                  <c:v>89.5</c:v>
                </c:pt>
                <c:pt idx="21">
                  <c:v>#N/A</c:v>
                </c:pt>
                <c:pt idx="22">
                  <c:v>#N/A</c:v>
                </c:pt>
                <c:pt idx="23">
                  <c:v>#N/A</c:v>
                </c:pt>
                <c:pt idx="24">
                  <c:v>#N/A</c:v>
                </c:pt>
                <c:pt idx="25">
                  <c:v>#N/A</c:v>
                </c:pt>
              </c:numCache>
            </c:numRef>
          </c:yVal>
          <c:smooth val="0"/>
          <c:extLst>
            <c:ext xmlns:c16="http://schemas.microsoft.com/office/drawing/2014/chart" uri="{C3380CC4-5D6E-409C-BE32-E72D297353CC}">
              <c16:uniqueId val="{00000000-D770-4D42-AF4F-BE9876048575}"/>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D770-4D42-AF4F-BE9876048575}"/>
              </c:ext>
            </c:extLst>
          </c:dPt>
          <c:dPt>
            <c:idx val="3"/>
            <c:bubble3D val="0"/>
            <c:extLst>
              <c:ext xmlns:c16="http://schemas.microsoft.com/office/drawing/2014/chart" uri="{C3380CC4-5D6E-409C-BE32-E72D297353CC}">
                <c16:uniqueId val="{00000002-D770-4D42-AF4F-BE987604857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770-4D42-AF4F-BE987604857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770-4D42-AF4F-BE987604857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770-4D42-AF4F-BE987604857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770-4D42-AF4F-BE98760485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770-4D42-AF4F-BE98760485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770-4D42-AF4F-BE9876048575}"/>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770-4D42-AF4F-BE987604857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770-4D42-AF4F-BE987604857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770-4D42-AF4F-BE98760485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770-4D42-AF4F-BE98760485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770-4D42-AF4F-BE98760485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770-4D42-AF4F-BE98760485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770-4D42-AF4F-BE98760485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770-4D42-AF4F-BE98760485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770-4D42-AF4F-BE98760485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770-4D42-AF4F-BE98760485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770-4D42-AF4F-BE98760485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770-4D42-AF4F-BE98760485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770-4D42-AF4F-BE98760485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770-4D42-AF4F-BE98760485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770-4D42-AF4F-BE98760485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770-4D42-AF4F-BE98760485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770-4D42-AF4F-BE98760485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770-4D42-AF4F-BE98760485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770-4D42-AF4F-BE98760485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770-4D42-AF4F-BE98760485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770-4D42-AF4F-BE98760485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770-4D42-AF4F-BE98760485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770-4D42-AF4F-BE98760485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770-4D42-AF4F-BE98760485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770-4D42-AF4F-BE98760485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770-4D42-AF4F-BE98760485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770-4D42-AF4F-BE98760485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770-4D42-AF4F-BE98760485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770-4D42-AF4F-BE98760485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770-4D42-AF4F-BE98760485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770-4D42-AF4F-BE98760485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770-4D42-AF4F-BE98760485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770-4D42-AF4F-BE98760485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770-4D42-AF4F-BE98760485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770-4D42-AF4F-BE98760485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770-4D42-AF4F-BE98760485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770-4D42-AF4F-BE98760485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770-4D42-AF4F-BE98760485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770-4D42-AF4F-BE98760485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770-4D42-AF4F-BE98760485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770-4D42-AF4F-BE98760485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770-4D42-AF4F-BE98760485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770-4D42-AF4F-BE98760485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770-4D42-AF4F-BE98760485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770-4D42-AF4F-BE98760485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770-4D42-AF4F-BE98760485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770-4D42-AF4F-BE98760485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770-4D42-AF4F-BE98760485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770-4D42-AF4F-BE98760485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770-4D42-AF4F-BE98760485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770-4D42-AF4F-BE98760485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770-4D42-AF4F-BE98760485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770-4D42-AF4F-BE98760485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770-4D42-AF4F-BE98760485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770-4D42-AF4F-BE98760485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770-4D42-AF4F-BE98760485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770-4D42-AF4F-BE98760485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770-4D42-AF4F-BE98760485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770-4D42-AF4F-BE98760485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770-4D42-AF4F-BE98760485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770-4D42-AF4F-BE98760485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770-4D42-AF4F-BE98760485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770-4D42-AF4F-BE98760485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770-4D42-AF4F-BE98760485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770-4D42-AF4F-BE98760485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770-4D42-AF4F-BE98760485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770-4D42-AF4F-BE98760485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770-4D42-AF4F-BE98760485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770-4D42-AF4F-BE98760485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770-4D42-AF4F-BE98760485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770-4D42-AF4F-BE98760485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770-4D42-AF4F-BE98760485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770-4D42-AF4F-BE98760485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770-4D42-AF4F-BE98760485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770-4D42-AF4F-BE98760485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770-4D42-AF4F-BE98760485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770-4D42-AF4F-BE98760485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770-4D42-AF4F-BE98760485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770-4D42-AF4F-BE98760485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770-4D42-AF4F-BE98760485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770-4D42-AF4F-BE98760485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770-4D42-AF4F-BE98760485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770-4D42-AF4F-BE98760485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770-4D42-AF4F-BE98760485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770-4D42-AF4F-BE98760485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770-4D42-AF4F-BE98760485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770-4D42-AF4F-BE98760485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770-4D42-AF4F-BE98760485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770-4D42-AF4F-BE98760485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89.51397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770-4D42-AF4F-BE9876048575}"/>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76.7</c:v>
                </c:pt>
                <c:pt idx="13">
                  <c:v>76.7</c:v>
                </c:pt>
                <c:pt idx="14">
                  <c:v>76.7</c:v>
                </c:pt>
                <c:pt idx="15">
                  <c:v>76.7</c:v>
                </c:pt>
                <c:pt idx="16">
                  <c:v>76.7</c:v>
                </c:pt>
                <c:pt idx="17">
                  <c:v>76.7</c:v>
                </c:pt>
                <c:pt idx="18">
                  <c:v>76.7</c:v>
                </c:pt>
                <c:pt idx="19">
                  <c:v>76.7</c:v>
                </c:pt>
                <c:pt idx="20">
                  <c:v>76.7</c:v>
                </c:pt>
                <c:pt idx="21">
                  <c:v>#N/A</c:v>
                </c:pt>
                <c:pt idx="22">
                  <c:v>#N/A</c:v>
                </c:pt>
                <c:pt idx="23">
                  <c:v>#N/A</c:v>
                </c:pt>
                <c:pt idx="24">
                  <c:v>#N/A</c:v>
                </c:pt>
                <c:pt idx="25">
                  <c:v>#N/A</c:v>
                </c:pt>
              </c:numCache>
            </c:numRef>
          </c:yVal>
          <c:smooth val="0"/>
          <c:extLst>
            <c:ext xmlns:c16="http://schemas.microsoft.com/office/drawing/2014/chart" uri="{C3380CC4-5D6E-409C-BE32-E72D297353CC}">
              <c16:uniqueId val="{00000061-D770-4D42-AF4F-BE987604857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770-4D42-AF4F-BE987604857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770-4D42-AF4F-BE987604857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770-4D42-AF4F-BE987604857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770-4D42-AF4F-BE98760485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770-4D42-AF4F-BE98760485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770-4D42-AF4F-BE9876048575}"/>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770-4D42-AF4F-BE987604857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770-4D42-AF4F-BE987604857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770-4D42-AF4F-BE98760485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770-4D42-AF4F-BE98760485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770-4D42-AF4F-BE98760485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770-4D42-AF4F-BE98760485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770-4D42-AF4F-BE98760485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770-4D42-AF4F-BE98760485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770-4D42-AF4F-BE98760485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770-4D42-AF4F-BE98760485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770-4D42-AF4F-BE98760485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770-4D42-AF4F-BE98760485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770-4D42-AF4F-BE98760485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770-4D42-AF4F-BE98760485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770-4D42-AF4F-BE98760485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770-4D42-AF4F-BE98760485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770-4D42-AF4F-BE98760485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770-4D42-AF4F-BE98760485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770-4D42-AF4F-BE98760485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770-4D42-AF4F-BE98760485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770-4D42-AF4F-BE98760485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770-4D42-AF4F-BE98760485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770-4D42-AF4F-BE98760485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770-4D42-AF4F-BE98760485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770-4D42-AF4F-BE98760485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770-4D42-AF4F-BE98760485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770-4D42-AF4F-BE98760485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770-4D42-AF4F-BE98760485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770-4D42-AF4F-BE98760485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770-4D42-AF4F-BE98760485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770-4D42-AF4F-BE98760485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770-4D42-AF4F-BE98760485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770-4D42-AF4F-BE98760485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770-4D42-AF4F-BE98760485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770-4D42-AF4F-BE98760485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770-4D42-AF4F-BE98760485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770-4D42-AF4F-BE98760485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770-4D42-AF4F-BE98760485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770-4D42-AF4F-BE98760485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770-4D42-AF4F-BE98760485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770-4D42-AF4F-BE98760485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770-4D42-AF4F-BE98760485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770-4D42-AF4F-BE98760485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770-4D42-AF4F-BE98760485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770-4D42-AF4F-BE98760485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770-4D42-AF4F-BE98760485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770-4D42-AF4F-BE98760485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770-4D42-AF4F-BE98760485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770-4D42-AF4F-BE98760485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770-4D42-AF4F-BE98760485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770-4D42-AF4F-BE98760485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770-4D42-AF4F-BE98760485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770-4D42-AF4F-BE98760485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770-4D42-AF4F-BE98760485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770-4D42-AF4F-BE98760485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770-4D42-AF4F-BE98760485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770-4D42-AF4F-BE98760485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770-4D42-AF4F-BE98760485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770-4D42-AF4F-BE98760485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770-4D42-AF4F-BE98760485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770-4D42-AF4F-BE98760485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770-4D42-AF4F-BE98760485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770-4D42-AF4F-BE98760485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770-4D42-AF4F-BE98760485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770-4D42-AF4F-BE98760485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770-4D42-AF4F-BE98760485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770-4D42-AF4F-BE98760485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770-4D42-AF4F-BE98760485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770-4D42-AF4F-BE98760485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770-4D42-AF4F-BE98760485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770-4D42-AF4F-BE98760485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770-4D42-AF4F-BE98760485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770-4D42-AF4F-BE98760485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770-4D42-AF4F-BE98760485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770-4D42-AF4F-BE98760485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770-4D42-AF4F-BE98760485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770-4D42-AF4F-BE98760485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770-4D42-AF4F-BE98760485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770-4D42-AF4F-BE98760485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770-4D42-AF4F-BE98760485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770-4D42-AF4F-BE98760485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770-4D42-AF4F-BE98760485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770-4D42-AF4F-BE98760485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770-4D42-AF4F-BE98760485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770-4D42-AF4F-BE98760485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770-4D42-AF4F-BE98760485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770-4D42-AF4F-BE98760485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770-4D42-AF4F-BE98760485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770-4D42-AF4F-BE98760485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76.693460000000002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770-4D42-AF4F-BE987604857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92</c:v>
                </c:pt>
                <c:pt idx="13">
                  <c:v>92</c:v>
                </c:pt>
                <c:pt idx="14">
                  <c:v>92</c:v>
                </c:pt>
                <c:pt idx="15">
                  <c:v>92</c:v>
                </c:pt>
                <c:pt idx="16">
                  <c:v>92</c:v>
                </c:pt>
                <c:pt idx="17">
                  <c:v>92</c:v>
                </c:pt>
                <c:pt idx="18">
                  <c:v>92</c:v>
                </c:pt>
                <c:pt idx="19">
                  <c:v>92</c:v>
                </c:pt>
                <c:pt idx="20">
                  <c:v>92</c:v>
                </c:pt>
                <c:pt idx="21">
                  <c:v>#N/A</c:v>
                </c:pt>
                <c:pt idx="22">
                  <c:v>#N/A</c:v>
                </c:pt>
                <c:pt idx="23">
                  <c:v>#N/A</c:v>
                </c:pt>
                <c:pt idx="24">
                  <c:v>#N/A</c:v>
                </c:pt>
                <c:pt idx="25">
                  <c:v>#N/A</c:v>
                </c:pt>
              </c:numCache>
            </c:numRef>
          </c:yVal>
          <c:smooth val="0"/>
          <c:extLst>
            <c:ext xmlns:c16="http://schemas.microsoft.com/office/drawing/2014/chart" uri="{C3380CC4-5D6E-409C-BE32-E72D297353CC}">
              <c16:uniqueId val="{000000C2-D770-4D42-AF4F-BE987604857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770-4D42-AF4F-BE9876048575}"/>
              </c:ext>
            </c:extLst>
          </c:dPt>
          <c:dPt>
            <c:idx val="3"/>
            <c:bubble3D val="0"/>
            <c:extLst>
              <c:ext xmlns:c16="http://schemas.microsoft.com/office/drawing/2014/chart" uri="{C3380CC4-5D6E-409C-BE32-E72D297353CC}">
                <c16:uniqueId val="{000000C4-D770-4D42-AF4F-BE987604857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770-4D42-AF4F-BE987604857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770-4D42-AF4F-BE987604857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770-4D42-AF4F-BE987604857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770-4D42-AF4F-BE98760485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770-4D42-AF4F-BE98760485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770-4D42-AF4F-BE9876048575}"/>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770-4D42-AF4F-BE987604857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770-4D42-AF4F-BE987604857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770-4D42-AF4F-BE98760485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770-4D42-AF4F-BE98760485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770-4D42-AF4F-BE98760485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770-4D42-AF4F-BE98760485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770-4D42-AF4F-BE98760485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770-4D42-AF4F-BE98760485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770-4D42-AF4F-BE98760485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770-4D42-AF4F-BE98760485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770-4D42-AF4F-BE98760485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770-4D42-AF4F-BE98760485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770-4D42-AF4F-BE98760485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770-4D42-AF4F-BE98760485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770-4D42-AF4F-BE98760485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770-4D42-AF4F-BE98760485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770-4D42-AF4F-BE98760485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770-4D42-AF4F-BE98760485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770-4D42-AF4F-BE98760485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770-4D42-AF4F-BE98760485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770-4D42-AF4F-BE98760485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770-4D42-AF4F-BE98760485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770-4D42-AF4F-BE98760485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770-4D42-AF4F-BE98760485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770-4D42-AF4F-BE98760485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770-4D42-AF4F-BE98760485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770-4D42-AF4F-BE98760485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770-4D42-AF4F-BE98760485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770-4D42-AF4F-BE98760485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770-4D42-AF4F-BE98760485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770-4D42-AF4F-BE98760485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770-4D42-AF4F-BE98760485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770-4D42-AF4F-BE98760485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770-4D42-AF4F-BE98760485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770-4D42-AF4F-BE98760485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770-4D42-AF4F-BE98760485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770-4D42-AF4F-BE98760485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770-4D42-AF4F-BE98760485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770-4D42-AF4F-BE98760485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770-4D42-AF4F-BE98760485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770-4D42-AF4F-BE98760485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770-4D42-AF4F-BE98760485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770-4D42-AF4F-BE98760485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770-4D42-AF4F-BE98760485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770-4D42-AF4F-BE98760485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770-4D42-AF4F-BE98760485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770-4D42-AF4F-BE98760485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770-4D42-AF4F-BE98760485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770-4D42-AF4F-BE98760485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770-4D42-AF4F-BE98760485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770-4D42-AF4F-BE98760485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770-4D42-AF4F-BE98760485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770-4D42-AF4F-BE98760485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770-4D42-AF4F-BE98760485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770-4D42-AF4F-BE98760485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770-4D42-AF4F-BE98760485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770-4D42-AF4F-BE98760485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770-4D42-AF4F-BE98760485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770-4D42-AF4F-BE98760485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770-4D42-AF4F-BE98760485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770-4D42-AF4F-BE98760485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770-4D42-AF4F-BE98760485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770-4D42-AF4F-BE98760485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770-4D42-AF4F-BE98760485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770-4D42-AF4F-BE98760485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770-4D42-AF4F-BE98760485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770-4D42-AF4F-BE98760485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770-4D42-AF4F-BE98760485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770-4D42-AF4F-BE98760485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770-4D42-AF4F-BE98760485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770-4D42-AF4F-BE98760485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770-4D42-AF4F-BE98760485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770-4D42-AF4F-BE98760485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770-4D42-AF4F-BE98760485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770-4D42-AF4F-BE98760485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770-4D42-AF4F-BE98760485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770-4D42-AF4F-BE98760485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770-4D42-AF4F-BE98760485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770-4D42-AF4F-BE98760485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770-4D42-AF4F-BE98760485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770-4D42-AF4F-BE98760485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770-4D42-AF4F-BE98760485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770-4D42-AF4F-BE98760485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770-4D42-AF4F-BE98760485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770-4D42-AF4F-BE98760485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770-4D42-AF4F-BE98760485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770-4D42-AF4F-BE98760485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770-4D42-AF4F-BE98760485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770-4D42-AF4F-BE98760485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92.001530000000002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770-4D42-AF4F-BE9876048575}"/>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81.3</c:v>
                </c:pt>
                <c:pt idx="13">
                  <c:v>81.3</c:v>
                </c:pt>
                <c:pt idx="14">
                  <c:v>81.3</c:v>
                </c:pt>
                <c:pt idx="15">
                  <c:v>81.3</c:v>
                </c:pt>
                <c:pt idx="16">
                  <c:v>81.3</c:v>
                </c:pt>
                <c:pt idx="17">
                  <c:v>81.3</c:v>
                </c:pt>
                <c:pt idx="18">
                  <c:v>81.3</c:v>
                </c:pt>
                <c:pt idx="19">
                  <c:v>81.3</c:v>
                </c:pt>
                <c:pt idx="20">
                  <c:v>81.3</c:v>
                </c:pt>
                <c:pt idx="21">
                  <c:v>#N/A</c:v>
                </c:pt>
                <c:pt idx="22">
                  <c:v>#N/A</c:v>
                </c:pt>
                <c:pt idx="23">
                  <c:v>#N/A</c:v>
                </c:pt>
                <c:pt idx="24">
                  <c:v>#N/A</c:v>
                </c:pt>
                <c:pt idx="25">
                  <c:v>#N/A</c:v>
                </c:pt>
              </c:numCache>
            </c:numRef>
          </c:yVal>
          <c:smooth val="0"/>
          <c:extLst>
            <c:ext xmlns:c16="http://schemas.microsoft.com/office/drawing/2014/chart" uri="{C3380CC4-5D6E-409C-BE32-E72D297353CC}">
              <c16:uniqueId val="{00000000-9EDB-41EE-8DE4-30F7416010DC}"/>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61.5</c:v>
                </c:pt>
                <c:pt idx="13">
                  <c:v>61.5</c:v>
                </c:pt>
                <c:pt idx="14">
                  <c:v>61.5</c:v>
                </c:pt>
                <c:pt idx="15">
                  <c:v>61.5</c:v>
                </c:pt>
                <c:pt idx="16">
                  <c:v>61.5</c:v>
                </c:pt>
                <c:pt idx="17">
                  <c:v>61.5</c:v>
                </c:pt>
                <c:pt idx="18">
                  <c:v>61.5</c:v>
                </c:pt>
                <c:pt idx="19">
                  <c:v>61.5</c:v>
                </c:pt>
                <c:pt idx="20">
                  <c:v>61.5</c:v>
                </c:pt>
                <c:pt idx="21">
                  <c:v>#N/A</c:v>
                </c:pt>
                <c:pt idx="22">
                  <c:v>#N/A</c:v>
                </c:pt>
                <c:pt idx="23">
                  <c:v>#N/A</c:v>
                </c:pt>
                <c:pt idx="24">
                  <c:v>#N/A</c:v>
                </c:pt>
                <c:pt idx="25">
                  <c:v>#N/A</c:v>
                </c:pt>
              </c:numCache>
            </c:numRef>
          </c:yVal>
          <c:smooth val="0"/>
          <c:extLst>
            <c:ext xmlns:c16="http://schemas.microsoft.com/office/drawing/2014/chart" uri="{C3380CC4-5D6E-409C-BE32-E72D297353CC}">
              <c16:uniqueId val="{00000001-9EDB-41EE-8DE4-30F7416010D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EDB-41EE-8DE4-30F7416010DC}"/>
              </c:ext>
            </c:extLst>
          </c:dPt>
          <c:dPt>
            <c:idx val="3"/>
            <c:bubble3D val="0"/>
            <c:extLst>
              <c:ext xmlns:c16="http://schemas.microsoft.com/office/drawing/2014/chart" uri="{C3380CC4-5D6E-409C-BE32-E72D297353CC}">
                <c16:uniqueId val="{00000003-9EDB-41EE-8DE4-30F7416010D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DB-41EE-8DE4-30F7416010D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DB-41EE-8DE4-30F7416010D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DB-41EE-8DE4-30F7416010D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DB-41EE-8DE4-30F7416010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DB-41EE-8DE4-30F7416010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DB-41EE-8DE4-30F7416010DC}"/>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DB-41EE-8DE4-30F7416010D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DB-41EE-8DE4-30F7416010D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DB-41EE-8DE4-30F7416010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DB-41EE-8DE4-30F7416010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DB-41EE-8DE4-30F7416010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DB-41EE-8DE4-30F7416010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DB-41EE-8DE4-30F7416010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DB-41EE-8DE4-30F7416010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DB-41EE-8DE4-30F7416010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DB-41EE-8DE4-30F7416010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DB-41EE-8DE4-30F7416010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DB-41EE-8DE4-30F7416010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DB-41EE-8DE4-30F7416010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DB-41EE-8DE4-30F7416010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DB-41EE-8DE4-30F7416010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DB-41EE-8DE4-30F7416010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DB-41EE-8DE4-30F7416010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EDB-41EE-8DE4-30F7416010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DB-41EE-8DE4-30F7416010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DB-41EE-8DE4-30F7416010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DB-41EE-8DE4-30F7416010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DB-41EE-8DE4-30F7416010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DB-41EE-8DE4-30F7416010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DB-41EE-8DE4-30F7416010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DB-41EE-8DE4-30F7416010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DB-41EE-8DE4-30F7416010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DB-41EE-8DE4-30F7416010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DB-41EE-8DE4-30F7416010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DB-41EE-8DE4-30F7416010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DB-41EE-8DE4-30F7416010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DB-41EE-8DE4-30F7416010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DB-41EE-8DE4-30F7416010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DB-41EE-8DE4-30F7416010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DB-41EE-8DE4-30F7416010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DB-41EE-8DE4-30F7416010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DB-41EE-8DE4-30F7416010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DB-41EE-8DE4-30F7416010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DB-41EE-8DE4-30F7416010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DB-41EE-8DE4-30F7416010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DB-41EE-8DE4-30F7416010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DB-41EE-8DE4-30F7416010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DB-41EE-8DE4-30F7416010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DB-41EE-8DE4-30F7416010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DB-41EE-8DE4-30F7416010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DB-41EE-8DE4-30F7416010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DB-41EE-8DE4-30F7416010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DB-41EE-8DE4-30F7416010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DB-41EE-8DE4-30F7416010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DB-41EE-8DE4-30F7416010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DB-41EE-8DE4-30F7416010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DB-41EE-8DE4-30F7416010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DB-41EE-8DE4-30F7416010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DB-41EE-8DE4-30F7416010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DB-41EE-8DE4-30F7416010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DB-41EE-8DE4-30F7416010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DB-41EE-8DE4-30F7416010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DB-41EE-8DE4-30F7416010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DB-41EE-8DE4-30F7416010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DB-41EE-8DE4-30F7416010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DB-41EE-8DE4-30F7416010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DB-41EE-8DE4-30F7416010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DB-41EE-8DE4-30F7416010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DB-41EE-8DE4-30F7416010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DB-41EE-8DE4-30F7416010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DB-41EE-8DE4-30F7416010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DB-41EE-8DE4-30F7416010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DB-41EE-8DE4-30F7416010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DB-41EE-8DE4-30F7416010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DB-41EE-8DE4-30F7416010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DB-41EE-8DE4-30F7416010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DB-41EE-8DE4-30F7416010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DB-41EE-8DE4-30F7416010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DB-41EE-8DE4-30F7416010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DB-41EE-8DE4-30F7416010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DB-41EE-8DE4-30F7416010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DB-41EE-8DE4-30F7416010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DB-41EE-8DE4-30F7416010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DB-41EE-8DE4-30F7416010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DB-41EE-8DE4-30F7416010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DB-41EE-8DE4-30F7416010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DB-41EE-8DE4-30F7416010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DB-41EE-8DE4-30F7416010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DB-41EE-8DE4-30F7416010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DB-41EE-8DE4-30F7416010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DB-41EE-8DE4-30F7416010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DB-41EE-8DE4-30F7416010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DB-41EE-8DE4-30F7416010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DB-41EE-8DE4-30F7416010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EDB-41EE-8DE4-30F7416010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81.259540000000001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EDB-41EE-8DE4-30F7416010D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EDB-41EE-8DE4-30F7416010D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EDB-41EE-8DE4-30F7416010D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EDB-41EE-8DE4-30F7416010D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EDB-41EE-8DE4-30F7416010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EDB-41EE-8DE4-30F7416010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EDB-41EE-8DE4-30F7416010DC}"/>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EDB-41EE-8DE4-30F7416010D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EDB-41EE-8DE4-30F7416010D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EDB-41EE-8DE4-30F7416010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EDB-41EE-8DE4-30F7416010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EDB-41EE-8DE4-30F7416010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EDB-41EE-8DE4-30F7416010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EDB-41EE-8DE4-30F7416010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EDB-41EE-8DE4-30F7416010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EDB-41EE-8DE4-30F7416010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EDB-41EE-8DE4-30F7416010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EDB-41EE-8DE4-30F7416010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EDB-41EE-8DE4-30F7416010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EDB-41EE-8DE4-30F7416010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EDB-41EE-8DE4-30F7416010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EDB-41EE-8DE4-30F7416010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EDB-41EE-8DE4-30F7416010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EDB-41EE-8DE4-30F7416010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EDB-41EE-8DE4-30F7416010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EDB-41EE-8DE4-30F7416010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EDB-41EE-8DE4-30F7416010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EDB-41EE-8DE4-30F7416010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EDB-41EE-8DE4-30F7416010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EDB-41EE-8DE4-30F7416010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EDB-41EE-8DE4-30F7416010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EDB-41EE-8DE4-30F7416010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EDB-41EE-8DE4-30F7416010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EDB-41EE-8DE4-30F7416010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EDB-41EE-8DE4-30F7416010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EDB-41EE-8DE4-30F7416010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EDB-41EE-8DE4-30F7416010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EDB-41EE-8DE4-30F7416010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EDB-41EE-8DE4-30F7416010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EDB-41EE-8DE4-30F7416010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EDB-41EE-8DE4-30F7416010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EDB-41EE-8DE4-30F7416010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EDB-41EE-8DE4-30F7416010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EDB-41EE-8DE4-30F7416010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EDB-41EE-8DE4-30F7416010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EDB-41EE-8DE4-30F7416010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EDB-41EE-8DE4-30F7416010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EDB-41EE-8DE4-30F7416010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EDB-41EE-8DE4-30F7416010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EDB-41EE-8DE4-30F7416010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EDB-41EE-8DE4-30F7416010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DB-41EE-8DE4-30F7416010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DB-41EE-8DE4-30F7416010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DB-41EE-8DE4-30F7416010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DB-41EE-8DE4-30F7416010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DB-41EE-8DE4-30F7416010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DB-41EE-8DE4-30F7416010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DB-41EE-8DE4-30F7416010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DB-41EE-8DE4-30F7416010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DB-41EE-8DE4-30F7416010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DB-41EE-8DE4-30F7416010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DB-41EE-8DE4-30F7416010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DB-41EE-8DE4-30F7416010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DB-41EE-8DE4-30F7416010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DB-41EE-8DE4-30F7416010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DB-41EE-8DE4-30F7416010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DB-41EE-8DE4-30F7416010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DB-41EE-8DE4-30F7416010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DB-41EE-8DE4-30F7416010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DB-41EE-8DE4-30F7416010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DB-41EE-8DE4-30F7416010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DB-41EE-8DE4-30F7416010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DB-41EE-8DE4-30F7416010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DB-41EE-8DE4-30F7416010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DB-41EE-8DE4-30F7416010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DB-41EE-8DE4-30F7416010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DB-41EE-8DE4-30F7416010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DB-41EE-8DE4-30F7416010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DB-41EE-8DE4-30F7416010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DB-41EE-8DE4-30F7416010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DB-41EE-8DE4-30F7416010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DB-41EE-8DE4-30F7416010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DB-41EE-8DE4-30F7416010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DB-41EE-8DE4-30F7416010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DB-41EE-8DE4-30F7416010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DB-41EE-8DE4-30F7416010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DB-41EE-8DE4-30F7416010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DB-41EE-8DE4-30F7416010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DB-41EE-8DE4-30F7416010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DB-41EE-8DE4-30F7416010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DB-41EE-8DE4-30F7416010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DB-41EE-8DE4-30F7416010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DB-41EE-8DE4-30F7416010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DB-41EE-8DE4-30F7416010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DB-41EE-8DE4-30F7416010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DB-41EE-8DE4-30F7416010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61.488549999999996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EDB-41EE-8DE4-30F7416010D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84</c:v>
                </c:pt>
                <c:pt idx="13">
                  <c:v>84</c:v>
                </c:pt>
                <c:pt idx="14">
                  <c:v>84</c:v>
                </c:pt>
                <c:pt idx="15">
                  <c:v>84</c:v>
                </c:pt>
                <c:pt idx="16">
                  <c:v>84</c:v>
                </c:pt>
                <c:pt idx="17">
                  <c:v>84</c:v>
                </c:pt>
                <c:pt idx="18">
                  <c:v>84</c:v>
                </c:pt>
                <c:pt idx="19">
                  <c:v>84</c:v>
                </c:pt>
                <c:pt idx="20">
                  <c:v>84</c:v>
                </c:pt>
                <c:pt idx="21">
                  <c:v>#N/A</c:v>
                </c:pt>
                <c:pt idx="22">
                  <c:v>#N/A</c:v>
                </c:pt>
                <c:pt idx="23">
                  <c:v>#N/A</c:v>
                </c:pt>
                <c:pt idx="24">
                  <c:v>#N/A</c:v>
                </c:pt>
                <c:pt idx="25">
                  <c:v>#N/A</c:v>
                </c:pt>
              </c:numCache>
            </c:numRef>
          </c:yVal>
          <c:smooth val="0"/>
          <c:extLst>
            <c:ext xmlns:c16="http://schemas.microsoft.com/office/drawing/2014/chart" uri="{C3380CC4-5D6E-409C-BE32-E72D297353CC}">
              <c16:uniqueId val="{000000C2-9EDB-41EE-8DE4-30F7416010D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EDB-41EE-8DE4-30F7416010DC}"/>
              </c:ext>
            </c:extLst>
          </c:dPt>
          <c:dPt>
            <c:idx val="3"/>
            <c:bubble3D val="0"/>
            <c:extLst>
              <c:ext xmlns:c16="http://schemas.microsoft.com/office/drawing/2014/chart" uri="{C3380CC4-5D6E-409C-BE32-E72D297353CC}">
                <c16:uniqueId val="{000000C4-9EDB-41EE-8DE4-30F7416010D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EDB-41EE-8DE4-30F7416010D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EDB-41EE-8DE4-30F7416010D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EDB-41EE-8DE4-30F7416010D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EDB-41EE-8DE4-30F7416010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EDB-41EE-8DE4-30F7416010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EDB-41EE-8DE4-30F7416010DC}"/>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EDB-41EE-8DE4-30F7416010D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EDB-41EE-8DE4-30F7416010D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EDB-41EE-8DE4-30F7416010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EDB-41EE-8DE4-30F7416010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EDB-41EE-8DE4-30F7416010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EDB-41EE-8DE4-30F7416010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EDB-41EE-8DE4-30F7416010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EDB-41EE-8DE4-30F7416010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EDB-41EE-8DE4-30F7416010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EDB-41EE-8DE4-30F7416010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EDB-41EE-8DE4-30F7416010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EDB-41EE-8DE4-30F7416010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EDB-41EE-8DE4-30F7416010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EDB-41EE-8DE4-30F7416010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EDB-41EE-8DE4-30F7416010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EDB-41EE-8DE4-30F7416010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EDB-41EE-8DE4-30F7416010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EDB-41EE-8DE4-30F7416010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EDB-41EE-8DE4-30F7416010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DB-41EE-8DE4-30F7416010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DB-41EE-8DE4-30F7416010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DB-41EE-8DE4-30F7416010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DB-41EE-8DE4-30F7416010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DB-41EE-8DE4-30F7416010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DB-41EE-8DE4-30F7416010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DB-41EE-8DE4-30F7416010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DB-41EE-8DE4-30F7416010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DB-41EE-8DE4-30F7416010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DB-41EE-8DE4-30F7416010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DB-41EE-8DE4-30F7416010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DB-41EE-8DE4-30F7416010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DB-41EE-8DE4-30F7416010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DB-41EE-8DE4-30F7416010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DB-41EE-8DE4-30F7416010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DB-41EE-8DE4-30F7416010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DB-41EE-8DE4-30F7416010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DB-41EE-8DE4-30F7416010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DB-41EE-8DE4-30F7416010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DB-41EE-8DE4-30F7416010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DB-41EE-8DE4-30F7416010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EDB-41EE-8DE4-30F7416010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EDB-41EE-8DE4-30F7416010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EDB-41EE-8DE4-30F7416010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EDB-41EE-8DE4-30F7416010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EDB-41EE-8DE4-30F7416010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EDB-41EE-8DE4-30F7416010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EDB-41EE-8DE4-30F7416010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EDB-41EE-8DE4-30F7416010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EDB-41EE-8DE4-30F7416010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EDB-41EE-8DE4-30F7416010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EDB-41EE-8DE4-30F7416010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EDB-41EE-8DE4-30F7416010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EDB-41EE-8DE4-30F7416010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EDB-41EE-8DE4-30F7416010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EDB-41EE-8DE4-30F7416010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EDB-41EE-8DE4-30F7416010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EDB-41EE-8DE4-30F7416010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EDB-41EE-8DE4-30F7416010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EDB-41EE-8DE4-30F7416010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EDB-41EE-8DE4-30F7416010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EDB-41EE-8DE4-30F7416010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EDB-41EE-8DE4-30F7416010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EDB-41EE-8DE4-30F7416010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EDB-41EE-8DE4-30F7416010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EDB-41EE-8DE4-30F7416010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EDB-41EE-8DE4-30F7416010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DB-41EE-8DE4-30F7416010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DB-41EE-8DE4-30F7416010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DB-41EE-8DE4-30F7416010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DB-41EE-8DE4-30F7416010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DB-41EE-8DE4-30F7416010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DB-41EE-8DE4-30F7416010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DB-41EE-8DE4-30F7416010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DB-41EE-8DE4-30F7416010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DB-41EE-8DE4-30F7416010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DB-41EE-8DE4-30F7416010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DB-41EE-8DE4-30F7416010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DB-41EE-8DE4-30F7416010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DB-41EE-8DE4-30F7416010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DB-41EE-8DE4-30F7416010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DB-41EE-8DE4-30F7416010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DB-41EE-8DE4-30F7416010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DB-41EE-8DE4-30F7416010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DB-41EE-8DE4-30F7416010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DB-41EE-8DE4-30F7416010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DB-41EE-8DE4-30F7416010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DB-41EE-8DE4-30F7416010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DB-41EE-8DE4-30F7416010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DB-41EE-8DE4-30F7416010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84.007630000000006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EDB-41EE-8DE4-30F7416010DC}"/>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90.6</c:v>
                </c:pt>
                <c:pt idx="13">
                  <c:v>90.6</c:v>
                </c:pt>
                <c:pt idx="14">
                  <c:v>90.6</c:v>
                </c:pt>
                <c:pt idx="15">
                  <c:v>90.6</c:v>
                </c:pt>
                <c:pt idx="16">
                  <c:v>90.6</c:v>
                </c:pt>
                <c:pt idx="17">
                  <c:v>90.6</c:v>
                </c:pt>
                <c:pt idx="18">
                  <c:v>90.6</c:v>
                </c:pt>
                <c:pt idx="19">
                  <c:v>90.6</c:v>
                </c:pt>
                <c:pt idx="20">
                  <c:v>90.6</c:v>
                </c:pt>
                <c:pt idx="21">
                  <c:v>#N/A</c:v>
                </c:pt>
                <c:pt idx="22">
                  <c:v>#N/A</c:v>
                </c:pt>
                <c:pt idx="23">
                  <c:v>#N/A</c:v>
                </c:pt>
                <c:pt idx="24">
                  <c:v>#N/A</c:v>
                </c:pt>
                <c:pt idx="25">
                  <c:v>#N/A</c:v>
                </c:pt>
              </c:numCache>
            </c:numRef>
          </c:yVal>
          <c:smooth val="0"/>
          <c:extLst>
            <c:ext xmlns:c16="http://schemas.microsoft.com/office/drawing/2014/chart" uri="{C3380CC4-5D6E-409C-BE32-E72D297353CC}">
              <c16:uniqueId val="{00000000-27C4-4791-BA26-2FA67734FCC8}"/>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99</c:v>
                </c:pt>
                <c:pt idx="11">
                  <c:v>99</c:v>
                </c:pt>
                <c:pt idx="12">
                  <c:v>90.6</c:v>
                </c:pt>
                <c:pt idx="13">
                  <c:v>90.6</c:v>
                </c:pt>
                <c:pt idx="14">
                  <c:v>90.6</c:v>
                </c:pt>
                <c:pt idx="15">
                  <c:v>87.2</c:v>
                </c:pt>
                <c:pt idx="16">
                  <c:v>75.3</c:v>
                </c:pt>
                <c:pt idx="17">
                  <c:v>63.4</c:v>
                </c:pt>
                <c:pt idx="18">
                  <c:v>51.5</c:v>
                </c:pt>
                <c:pt idx="19">
                  <c:v>39.6</c:v>
                </c:pt>
                <c:pt idx="20">
                  <c:v>27.7</c:v>
                </c:pt>
                <c:pt idx="21">
                  <c:v>15.8</c:v>
                </c:pt>
                <c:pt idx="22">
                  <c:v>3.9</c:v>
                </c:pt>
                <c:pt idx="23">
                  <c:v>3.9</c:v>
                </c:pt>
                <c:pt idx="24">
                  <c:v>3.9</c:v>
                </c:pt>
                <c:pt idx="25">
                  <c:v>3.9</c:v>
                </c:pt>
              </c:numCache>
            </c:numRef>
          </c:yVal>
          <c:smooth val="0"/>
          <c:extLst>
            <c:ext xmlns:c16="http://schemas.microsoft.com/office/drawing/2014/chart" uri="{C3380CC4-5D6E-409C-BE32-E72D297353CC}">
              <c16:uniqueId val="{00000001-27C4-4791-BA26-2FA67734FCC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7C4-4791-BA26-2FA67734FCC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7C4-4791-BA26-2FA67734FCC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7C4-4791-BA26-2FA67734FCC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7C4-4791-BA26-2FA67734FCC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7C4-4791-BA26-2FA67734FC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7C4-4791-BA26-2FA67734FC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7C4-4791-BA26-2FA67734FCC8}"/>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7C4-4791-BA26-2FA67734FCC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7C4-4791-BA26-2FA67734FCC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7C4-4791-BA26-2FA67734FC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7C4-4791-BA26-2FA67734FC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7C4-4791-BA26-2FA67734FC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7C4-4791-BA26-2FA67734FC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7C4-4791-BA26-2FA67734FC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7C4-4791-BA26-2FA67734FC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7C4-4791-BA26-2FA67734FC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7C4-4791-BA26-2FA67734FC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7C4-4791-BA26-2FA67734FC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7C4-4791-BA26-2FA67734FC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7C4-4791-BA26-2FA67734FC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7C4-4791-BA26-2FA67734FC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7C4-4791-BA26-2FA67734FC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7C4-4791-BA26-2FA67734FC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7C4-4791-BA26-2FA67734FC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7C4-4791-BA26-2FA67734FC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7C4-4791-BA26-2FA67734FC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7C4-4791-BA26-2FA67734FC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7C4-4791-BA26-2FA67734FC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7C4-4791-BA26-2FA67734FC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7C4-4791-BA26-2FA67734FC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7C4-4791-BA26-2FA67734FC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7C4-4791-BA26-2FA67734FC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7C4-4791-BA26-2FA67734FC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7C4-4791-BA26-2FA67734FC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7C4-4791-BA26-2FA67734FC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7C4-4791-BA26-2FA67734FC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7C4-4791-BA26-2FA67734FC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7C4-4791-BA26-2FA67734FC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7C4-4791-BA26-2FA67734FC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7C4-4791-BA26-2FA67734FC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7C4-4791-BA26-2FA67734FC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7C4-4791-BA26-2FA67734FC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7C4-4791-BA26-2FA67734FC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7C4-4791-BA26-2FA67734FC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7C4-4791-BA26-2FA67734FC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7C4-4791-BA26-2FA67734FC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7C4-4791-BA26-2FA67734FC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7C4-4791-BA26-2FA67734FC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7C4-4791-BA26-2FA67734FC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7C4-4791-BA26-2FA67734FC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7C4-4791-BA26-2FA67734FC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7C4-4791-BA26-2FA67734FC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7C4-4791-BA26-2FA67734FC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7C4-4791-BA26-2FA67734FC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7C4-4791-BA26-2FA67734FC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7C4-4791-BA26-2FA67734FC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7C4-4791-BA26-2FA67734FC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7C4-4791-BA26-2FA67734FC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7C4-4791-BA26-2FA67734FC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7C4-4791-BA26-2FA67734FC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7C4-4791-BA26-2FA67734FC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7C4-4791-BA26-2FA67734FC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7C4-4791-BA26-2FA67734FC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7C4-4791-BA26-2FA67734FC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7C4-4791-BA26-2FA67734FC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7C4-4791-BA26-2FA67734FC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7C4-4791-BA26-2FA67734FC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7C4-4791-BA26-2FA67734FC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7C4-4791-BA26-2FA67734FC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7C4-4791-BA26-2FA67734FC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7C4-4791-BA26-2FA67734FC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7C4-4791-BA26-2FA67734FC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7C4-4791-BA26-2FA67734FC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7C4-4791-BA26-2FA67734FC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7C4-4791-BA26-2FA67734FC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7C4-4791-BA26-2FA67734FC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7C4-4791-BA26-2FA67734FC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7C4-4791-BA26-2FA67734FC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7C4-4791-BA26-2FA67734FC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7C4-4791-BA26-2FA67734FC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7C4-4791-BA26-2FA67734FC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7C4-4791-BA26-2FA67734FC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7C4-4791-BA26-2FA67734FC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7C4-4791-BA26-2FA67734FC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7C4-4791-BA26-2FA67734FC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7C4-4791-BA26-2FA67734FC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7C4-4791-BA26-2FA67734FC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7C4-4791-BA26-2FA67734FC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7C4-4791-BA26-2FA67734FC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7C4-4791-BA26-2FA67734FC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7C4-4791-BA26-2FA67734FC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7C4-4791-BA26-2FA67734FC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7C4-4791-BA26-2FA67734FC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7C4-4791-BA26-2FA67734FC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7C4-4791-BA26-2FA67734FC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7C4-4791-BA26-2FA67734FC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90.575190000000006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7C4-4791-BA26-2FA67734FCC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7C4-4791-BA26-2FA67734FCC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7C4-4791-BA26-2FA67734FCC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7C4-4791-BA26-2FA67734FCC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7C4-4791-BA26-2FA67734FC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7C4-4791-BA26-2FA67734FC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7C4-4791-BA26-2FA67734FCC8}"/>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7C4-4791-BA26-2FA67734FCC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7C4-4791-BA26-2FA67734FCC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7C4-4791-BA26-2FA67734FC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7C4-4791-BA26-2FA67734FC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7C4-4791-BA26-2FA67734FC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7C4-4791-BA26-2FA67734FC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7C4-4791-BA26-2FA67734FC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7C4-4791-BA26-2FA67734FC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7C4-4791-BA26-2FA67734FC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7C4-4791-BA26-2FA67734FC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7C4-4791-BA26-2FA67734FC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7C4-4791-BA26-2FA67734FC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7C4-4791-BA26-2FA67734FC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7C4-4791-BA26-2FA67734FC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7C4-4791-BA26-2FA67734FC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7C4-4791-BA26-2FA67734FC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7C4-4791-BA26-2FA67734FC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7C4-4791-BA26-2FA67734FC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7C4-4791-BA26-2FA67734FC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7C4-4791-BA26-2FA67734FC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7C4-4791-BA26-2FA67734FC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7C4-4791-BA26-2FA67734FC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7C4-4791-BA26-2FA67734FC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7C4-4791-BA26-2FA67734FC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7C4-4791-BA26-2FA67734FC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7C4-4791-BA26-2FA67734FC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7C4-4791-BA26-2FA67734FC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7C4-4791-BA26-2FA67734FC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7C4-4791-BA26-2FA67734FC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7C4-4791-BA26-2FA67734FC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7C4-4791-BA26-2FA67734FC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7C4-4791-BA26-2FA67734FC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7C4-4791-BA26-2FA67734FC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7C4-4791-BA26-2FA67734FC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7C4-4791-BA26-2FA67734FC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7C4-4791-BA26-2FA67734FC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7C4-4791-BA26-2FA67734FC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7C4-4791-BA26-2FA67734FC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7C4-4791-BA26-2FA67734FC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7C4-4791-BA26-2FA67734FC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7C4-4791-BA26-2FA67734FC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7C4-4791-BA26-2FA67734FC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7C4-4791-BA26-2FA67734FC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7C4-4791-BA26-2FA67734FC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7C4-4791-BA26-2FA67734FC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7C4-4791-BA26-2FA67734FC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7C4-4791-BA26-2FA67734FC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7C4-4791-BA26-2FA67734FC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7C4-4791-BA26-2FA67734FC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7C4-4791-BA26-2FA67734FC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7C4-4791-BA26-2FA67734FC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7C4-4791-BA26-2FA67734FC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7C4-4791-BA26-2FA67734FC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7C4-4791-BA26-2FA67734FC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7C4-4791-BA26-2FA67734FC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7C4-4791-BA26-2FA67734FC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7C4-4791-BA26-2FA67734FC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7C4-4791-BA26-2FA67734FC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7C4-4791-BA26-2FA67734FC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7C4-4791-BA26-2FA67734FC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7C4-4791-BA26-2FA67734FC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7C4-4791-BA26-2FA67734FC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7C4-4791-BA26-2FA67734FC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7C4-4791-BA26-2FA67734FC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7C4-4791-BA26-2FA67734FC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7C4-4791-BA26-2FA67734FC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7C4-4791-BA26-2FA67734FC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7C4-4791-BA26-2FA67734FC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7C4-4791-BA26-2FA67734FC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7C4-4791-BA26-2FA67734FC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7C4-4791-BA26-2FA67734FC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7C4-4791-BA26-2FA67734FC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7C4-4791-BA26-2FA67734FC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7C4-4791-BA26-2FA67734FC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7C4-4791-BA26-2FA67734FC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7C4-4791-BA26-2FA67734FC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7C4-4791-BA26-2FA67734FC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7C4-4791-BA26-2FA67734FC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7C4-4791-BA26-2FA67734FC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7C4-4791-BA26-2FA67734FC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7C4-4791-BA26-2FA67734FC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7C4-4791-BA26-2FA67734FC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7C4-4791-BA26-2FA67734FC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7C4-4791-BA26-2FA67734FC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7C4-4791-BA26-2FA67734FC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7C4-4791-BA26-2FA67734FC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7C4-4791-BA26-2FA67734FC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7C4-4791-BA26-2FA67734FC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7C4-4791-BA26-2FA67734FC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75.259879999999995</c:v>
                </c:pt>
                <c:pt idx="4">
                  <c:v>#N/A</c:v>
                </c:pt>
                <c:pt idx="5">
                  <c:v>#N/A</c:v>
                </c:pt>
                <c:pt idx="6">
                  <c:v>27.691590439657716</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7C4-4791-BA26-2FA67734FCC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93</c:v>
                </c:pt>
                <c:pt idx="13">
                  <c:v>93</c:v>
                </c:pt>
                <c:pt idx="14">
                  <c:v>93</c:v>
                </c:pt>
                <c:pt idx="15">
                  <c:v>93</c:v>
                </c:pt>
                <c:pt idx="16">
                  <c:v>93</c:v>
                </c:pt>
                <c:pt idx="17">
                  <c:v>93</c:v>
                </c:pt>
                <c:pt idx="18">
                  <c:v>93</c:v>
                </c:pt>
                <c:pt idx="19">
                  <c:v>93</c:v>
                </c:pt>
                <c:pt idx="20">
                  <c:v>93</c:v>
                </c:pt>
                <c:pt idx="21">
                  <c:v>#N/A</c:v>
                </c:pt>
                <c:pt idx="22">
                  <c:v>#N/A</c:v>
                </c:pt>
                <c:pt idx="23">
                  <c:v>#N/A</c:v>
                </c:pt>
                <c:pt idx="24">
                  <c:v>#N/A</c:v>
                </c:pt>
                <c:pt idx="25">
                  <c:v>#N/A</c:v>
                </c:pt>
              </c:numCache>
            </c:numRef>
          </c:yVal>
          <c:smooth val="0"/>
          <c:extLst>
            <c:ext xmlns:c16="http://schemas.microsoft.com/office/drawing/2014/chart" uri="{C3380CC4-5D6E-409C-BE32-E72D297353CC}">
              <c16:uniqueId val="{000000C2-27C4-4791-BA26-2FA67734FCC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7C4-4791-BA26-2FA67734FCC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7C4-4791-BA26-2FA67734FCC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7C4-4791-BA26-2FA67734FCC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7C4-4791-BA26-2FA67734FCC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7C4-4791-BA26-2FA67734FC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7C4-4791-BA26-2FA67734FC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7C4-4791-BA26-2FA67734FCC8}"/>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7C4-4791-BA26-2FA67734FCC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7C4-4791-BA26-2FA67734FCC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7C4-4791-BA26-2FA67734FC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7C4-4791-BA26-2FA67734FC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7C4-4791-BA26-2FA67734FC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7C4-4791-BA26-2FA67734FC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7C4-4791-BA26-2FA67734FC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7C4-4791-BA26-2FA67734FC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7C4-4791-BA26-2FA67734FC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7C4-4791-BA26-2FA67734FC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7C4-4791-BA26-2FA67734FC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7C4-4791-BA26-2FA67734FC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7C4-4791-BA26-2FA67734FC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7C4-4791-BA26-2FA67734FC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7C4-4791-BA26-2FA67734FC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7C4-4791-BA26-2FA67734FC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7C4-4791-BA26-2FA67734FC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7C4-4791-BA26-2FA67734FC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7C4-4791-BA26-2FA67734FC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7C4-4791-BA26-2FA67734FC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7C4-4791-BA26-2FA67734FC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7C4-4791-BA26-2FA67734FC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7C4-4791-BA26-2FA67734FC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7C4-4791-BA26-2FA67734FC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7C4-4791-BA26-2FA67734FC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7C4-4791-BA26-2FA67734FC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7C4-4791-BA26-2FA67734FC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7C4-4791-BA26-2FA67734FC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7C4-4791-BA26-2FA67734FC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7C4-4791-BA26-2FA67734FC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7C4-4791-BA26-2FA67734FC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7C4-4791-BA26-2FA67734FC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7C4-4791-BA26-2FA67734FC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7C4-4791-BA26-2FA67734FC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7C4-4791-BA26-2FA67734FC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7C4-4791-BA26-2FA67734FC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7C4-4791-BA26-2FA67734FC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7C4-4791-BA26-2FA67734FC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7C4-4791-BA26-2FA67734FC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7C4-4791-BA26-2FA67734FC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7C4-4791-BA26-2FA67734FC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7C4-4791-BA26-2FA67734FC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7C4-4791-BA26-2FA67734FC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7C4-4791-BA26-2FA67734FC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7C4-4791-BA26-2FA67734FC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7C4-4791-BA26-2FA67734FC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7C4-4791-BA26-2FA67734FC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7C4-4791-BA26-2FA67734FC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7C4-4791-BA26-2FA67734FC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7C4-4791-BA26-2FA67734FC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7C4-4791-BA26-2FA67734FC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7C4-4791-BA26-2FA67734FC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7C4-4791-BA26-2FA67734FC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7C4-4791-BA26-2FA67734FC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7C4-4791-BA26-2FA67734FC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7C4-4791-BA26-2FA67734FC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7C4-4791-BA26-2FA67734FC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7C4-4791-BA26-2FA67734FC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7C4-4791-BA26-2FA67734FC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7C4-4791-BA26-2FA67734FC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7C4-4791-BA26-2FA67734FC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7C4-4791-BA26-2FA67734FC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7C4-4791-BA26-2FA67734FC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7C4-4791-BA26-2FA67734FC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7C4-4791-BA26-2FA67734FC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7C4-4791-BA26-2FA67734FC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7C4-4791-BA26-2FA67734FC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7C4-4791-BA26-2FA67734FC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7C4-4791-BA26-2FA67734FC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7C4-4791-BA26-2FA67734FC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7C4-4791-BA26-2FA67734FC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7C4-4791-BA26-2FA67734FC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7C4-4791-BA26-2FA67734FC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7C4-4791-BA26-2FA67734FC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7C4-4791-BA26-2FA67734FC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7C4-4791-BA26-2FA67734FC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7C4-4791-BA26-2FA67734FC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7C4-4791-BA26-2FA67734FC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7C4-4791-BA26-2FA67734FC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7C4-4791-BA26-2FA67734FC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7C4-4791-BA26-2FA67734FC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7C4-4791-BA26-2FA67734FC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7C4-4791-BA26-2FA67734FC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7C4-4791-BA26-2FA67734FC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7C4-4791-BA26-2FA67734FC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7C4-4791-BA26-2FA67734FC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7C4-4791-BA26-2FA67734FC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7C4-4791-BA26-2FA67734FC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7C4-4791-BA26-2FA67734FC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93.000690000000006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7C4-4791-BA26-2FA67734FCC8}"/>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BF5-47B0-8D35-2AB089A3A08A}"/>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44.9</c:v>
                </c:pt>
                <c:pt idx="17">
                  <c:v>44.9</c:v>
                </c:pt>
                <c:pt idx="18">
                  <c:v>44.9</c:v>
                </c:pt>
                <c:pt idx="19">
                  <c:v>44.9</c:v>
                </c:pt>
                <c:pt idx="20">
                  <c:v>44.9</c:v>
                </c:pt>
                <c:pt idx="21">
                  <c:v>44.9</c:v>
                </c:pt>
                <c:pt idx="22">
                  <c:v>44.9</c:v>
                </c:pt>
                <c:pt idx="23">
                  <c:v>44.9</c:v>
                </c:pt>
                <c:pt idx="24">
                  <c:v>44.9</c:v>
                </c:pt>
                <c:pt idx="25">
                  <c:v>#N/A</c:v>
                </c:pt>
              </c:numCache>
            </c:numRef>
          </c:yVal>
          <c:smooth val="0"/>
          <c:extLst>
            <c:ext xmlns:c16="http://schemas.microsoft.com/office/drawing/2014/chart" uri="{C3380CC4-5D6E-409C-BE32-E72D297353CC}">
              <c16:uniqueId val="{00000001-8BF5-47B0-8D35-2AB089A3A08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BF5-47B0-8D35-2AB089A3A08A}"/>
              </c:ext>
            </c:extLst>
          </c:dPt>
          <c:dPt>
            <c:idx val="3"/>
            <c:bubble3D val="0"/>
            <c:extLst>
              <c:ext xmlns:c16="http://schemas.microsoft.com/office/drawing/2014/chart" uri="{C3380CC4-5D6E-409C-BE32-E72D297353CC}">
                <c16:uniqueId val="{00000003-8BF5-47B0-8D35-2AB089A3A08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F5-47B0-8D35-2AB089A3A08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F5-47B0-8D35-2AB089A3A08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F5-47B0-8D35-2AB089A3A08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F5-47B0-8D35-2AB089A3A0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F5-47B0-8D35-2AB089A3A0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F5-47B0-8D35-2AB089A3A08A}"/>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F5-47B0-8D35-2AB089A3A08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F5-47B0-8D35-2AB089A3A08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F5-47B0-8D35-2AB089A3A0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F5-47B0-8D35-2AB089A3A0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F5-47B0-8D35-2AB089A3A0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F5-47B0-8D35-2AB089A3A0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F5-47B0-8D35-2AB089A3A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F5-47B0-8D35-2AB089A3A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F5-47B0-8D35-2AB089A3A0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F5-47B0-8D35-2AB089A3A0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F5-47B0-8D35-2AB089A3A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F5-47B0-8D35-2AB089A3A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F5-47B0-8D35-2AB089A3A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F5-47B0-8D35-2AB089A3A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F5-47B0-8D35-2AB089A3A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F5-47B0-8D35-2AB089A3A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BF5-47B0-8D35-2AB089A3A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BF5-47B0-8D35-2AB089A3A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F5-47B0-8D35-2AB089A3A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F5-47B0-8D35-2AB089A3A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F5-47B0-8D35-2AB089A3A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F5-47B0-8D35-2AB089A3A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F5-47B0-8D35-2AB089A3A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F5-47B0-8D35-2AB089A3A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F5-47B0-8D35-2AB089A3A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F5-47B0-8D35-2AB089A3A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F5-47B0-8D35-2AB089A3A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F5-47B0-8D35-2AB089A3A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F5-47B0-8D35-2AB089A3A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F5-47B0-8D35-2AB089A3A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F5-47B0-8D35-2AB089A3A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F5-47B0-8D35-2AB089A3A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F5-47B0-8D35-2AB089A3A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F5-47B0-8D35-2AB089A3A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F5-47B0-8D35-2AB089A3A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F5-47B0-8D35-2AB089A3A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F5-47B0-8D35-2AB089A3A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F5-47B0-8D35-2AB089A3A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F5-47B0-8D35-2AB089A3A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F5-47B0-8D35-2AB089A3A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F5-47B0-8D35-2AB089A3A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F5-47B0-8D35-2AB089A3A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F5-47B0-8D35-2AB089A3A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F5-47B0-8D35-2AB089A3A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F5-47B0-8D35-2AB089A3A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F5-47B0-8D35-2AB089A3A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F5-47B0-8D35-2AB089A3A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F5-47B0-8D35-2AB089A3A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F5-47B0-8D35-2AB089A3A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F5-47B0-8D35-2AB089A3A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F5-47B0-8D35-2AB089A3A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F5-47B0-8D35-2AB089A3A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F5-47B0-8D35-2AB089A3A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F5-47B0-8D35-2AB089A3A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F5-47B0-8D35-2AB089A3A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F5-47B0-8D35-2AB089A3A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F5-47B0-8D35-2AB089A3A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F5-47B0-8D35-2AB089A3A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F5-47B0-8D35-2AB089A3A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F5-47B0-8D35-2AB089A3A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F5-47B0-8D35-2AB089A3A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F5-47B0-8D35-2AB089A3A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F5-47B0-8D35-2AB089A3A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F5-47B0-8D35-2AB089A3A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F5-47B0-8D35-2AB089A3A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F5-47B0-8D35-2AB089A3A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F5-47B0-8D35-2AB089A3A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F5-47B0-8D35-2AB089A3A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F5-47B0-8D35-2AB089A3A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F5-47B0-8D35-2AB089A3A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F5-47B0-8D35-2AB089A3A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F5-47B0-8D35-2AB089A3A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F5-47B0-8D35-2AB089A3A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F5-47B0-8D35-2AB089A3A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F5-47B0-8D35-2AB089A3A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F5-47B0-8D35-2AB089A3A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F5-47B0-8D35-2AB089A3A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F5-47B0-8D35-2AB089A3A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F5-47B0-8D35-2AB089A3A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F5-47B0-8D35-2AB089A3A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F5-47B0-8D35-2AB089A3A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F5-47B0-8D35-2AB089A3A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F5-47B0-8D35-2AB089A3A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F5-47B0-8D35-2AB089A3A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F5-47B0-8D35-2AB089A3A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F5-47B0-8D35-2AB089A3A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F5-47B0-8D35-2AB089A3A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BF5-47B0-8D35-2AB089A3A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BF5-47B0-8D35-2AB089A3A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BF5-47B0-8D35-2AB089A3A08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BF5-47B0-8D35-2AB089A3A08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BF5-47B0-8D35-2AB089A3A08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BF5-47B0-8D35-2AB089A3A08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BF5-47B0-8D35-2AB089A3A0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BF5-47B0-8D35-2AB089A3A0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BF5-47B0-8D35-2AB089A3A08A}"/>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BF5-47B0-8D35-2AB089A3A08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BF5-47B0-8D35-2AB089A3A08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BF5-47B0-8D35-2AB089A3A0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BF5-47B0-8D35-2AB089A3A0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BF5-47B0-8D35-2AB089A3A0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BF5-47B0-8D35-2AB089A3A0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BF5-47B0-8D35-2AB089A3A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BF5-47B0-8D35-2AB089A3A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BF5-47B0-8D35-2AB089A3A0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BF5-47B0-8D35-2AB089A3A0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BF5-47B0-8D35-2AB089A3A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BF5-47B0-8D35-2AB089A3A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BF5-47B0-8D35-2AB089A3A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BF5-47B0-8D35-2AB089A3A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BF5-47B0-8D35-2AB089A3A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BF5-47B0-8D35-2AB089A3A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BF5-47B0-8D35-2AB089A3A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BF5-47B0-8D35-2AB089A3A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BF5-47B0-8D35-2AB089A3A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BF5-47B0-8D35-2AB089A3A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BF5-47B0-8D35-2AB089A3A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BF5-47B0-8D35-2AB089A3A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BF5-47B0-8D35-2AB089A3A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BF5-47B0-8D35-2AB089A3A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BF5-47B0-8D35-2AB089A3A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BF5-47B0-8D35-2AB089A3A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BF5-47B0-8D35-2AB089A3A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BF5-47B0-8D35-2AB089A3A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BF5-47B0-8D35-2AB089A3A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BF5-47B0-8D35-2AB089A3A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BF5-47B0-8D35-2AB089A3A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BF5-47B0-8D35-2AB089A3A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BF5-47B0-8D35-2AB089A3A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BF5-47B0-8D35-2AB089A3A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BF5-47B0-8D35-2AB089A3A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BF5-47B0-8D35-2AB089A3A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BF5-47B0-8D35-2AB089A3A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BF5-47B0-8D35-2AB089A3A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BF5-47B0-8D35-2AB089A3A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BF5-47B0-8D35-2AB089A3A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BF5-47B0-8D35-2AB089A3A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BF5-47B0-8D35-2AB089A3A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BF5-47B0-8D35-2AB089A3A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BF5-47B0-8D35-2AB089A3A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F5-47B0-8D35-2AB089A3A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F5-47B0-8D35-2AB089A3A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F5-47B0-8D35-2AB089A3A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F5-47B0-8D35-2AB089A3A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F5-47B0-8D35-2AB089A3A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F5-47B0-8D35-2AB089A3A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F5-47B0-8D35-2AB089A3A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F5-47B0-8D35-2AB089A3A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F5-47B0-8D35-2AB089A3A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F5-47B0-8D35-2AB089A3A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F5-47B0-8D35-2AB089A3A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F5-47B0-8D35-2AB089A3A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F5-47B0-8D35-2AB089A3A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F5-47B0-8D35-2AB089A3A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F5-47B0-8D35-2AB089A3A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F5-47B0-8D35-2AB089A3A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F5-47B0-8D35-2AB089A3A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F5-47B0-8D35-2AB089A3A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F5-47B0-8D35-2AB089A3A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F5-47B0-8D35-2AB089A3A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F5-47B0-8D35-2AB089A3A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F5-47B0-8D35-2AB089A3A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F5-47B0-8D35-2AB089A3A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F5-47B0-8D35-2AB089A3A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F5-47B0-8D35-2AB089A3A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F5-47B0-8D35-2AB089A3A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F5-47B0-8D35-2AB089A3A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F5-47B0-8D35-2AB089A3A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F5-47B0-8D35-2AB089A3A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F5-47B0-8D35-2AB089A3A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F5-47B0-8D35-2AB089A3A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F5-47B0-8D35-2AB089A3A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F5-47B0-8D35-2AB089A3A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F5-47B0-8D35-2AB089A3A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F5-47B0-8D35-2AB089A3A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F5-47B0-8D35-2AB089A3A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F5-47B0-8D35-2AB089A3A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F5-47B0-8D35-2AB089A3A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F5-47B0-8D35-2AB089A3A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F5-47B0-8D35-2AB089A3A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F5-47B0-8D35-2AB089A3A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F5-47B0-8D35-2AB089A3A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F5-47B0-8D35-2AB089A3A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F5-47B0-8D35-2AB089A3A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F5-47B0-8D35-2AB089A3A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44.9</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BF5-47B0-8D35-2AB089A3A08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67.5</c:v>
                </c:pt>
                <c:pt idx="17">
                  <c:v>67.5</c:v>
                </c:pt>
                <c:pt idx="18">
                  <c:v>67.5</c:v>
                </c:pt>
                <c:pt idx="19">
                  <c:v>67.5</c:v>
                </c:pt>
                <c:pt idx="20">
                  <c:v>67.5</c:v>
                </c:pt>
                <c:pt idx="21">
                  <c:v>67.5</c:v>
                </c:pt>
                <c:pt idx="22">
                  <c:v>67.5</c:v>
                </c:pt>
                <c:pt idx="23">
                  <c:v>67.5</c:v>
                </c:pt>
                <c:pt idx="24">
                  <c:v>67.5</c:v>
                </c:pt>
                <c:pt idx="25">
                  <c:v>#N/A</c:v>
                </c:pt>
              </c:numCache>
            </c:numRef>
          </c:yVal>
          <c:smooth val="0"/>
          <c:extLst>
            <c:ext xmlns:c16="http://schemas.microsoft.com/office/drawing/2014/chart" uri="{C3380CC4-5D6E-409C-BE32-E72D297353CC}">
              <c16:uniqueId val="{000000C2-8BF5-47B0-8D35-2AB089A3A08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BF5-47B0-8D35-2AB089A3A08A}"/>
              </c:ext>
            </c:extLst>
          </c:dPt>
          <c:dPt>
            <c:idx val="3"/>
            <c:bubble3D val="0"/>
            <c:extLst>
              <c:ext xmlns:c16="http://schemas.microsoft.com/office/drawing/2014/chart" uri="{C3380CC4-5D6E-409C-BE32-E72D297353CC}">
                <c16:uniqueId val="{000000C4-8BF5-47B0-8D35-2AB089A3A08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BF5-47B0-8D35-2AB089A3A08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BF5-47B0-8D35-2AB089A3A08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BF5-47B0-8D35-2AB089A3A08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BF5-47B0-8D35-2AB089A3A0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BF5-47B0-8D35-2AB089A3A0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BF5-47B0-8D35-2AB089A3A08A}"/>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BF5-47B0-8D35-2AB089A3A08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BF5-47B0-8D35-2AB089A3A08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BF5-47B0-8D35-2AB089A3A0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BF5-47B0-8D35-2AB089A3A0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BF5-47B0-8D35-2AB089A3A0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BF5-47B0-8D35-2AB089A3A0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BF5-47B0-8D35-2AB089A3A0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BF5-47B0-8D35-2AB089A3A0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BF5-47B0-8D35-2AB089A3A0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BF5-47B0-8D35-2AB089A3A0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BF5-47B0-8D35-2AB089A3A0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BF5-47B0-8D35-2AB089A3A0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BF5-47B0-8D35-2AB089A3A0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BF5-47B0-8D35-2AB089A3A0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BF5-47B0-8D35-2AB089A3A0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BF5-47B0-8D35-2AB089A3A0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BF5-47B0-8D35-2AB089A3A0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BF5-47B0-8D35-2AB089A3A0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BF5-47B0-8D35-2AB089A3A0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F5-47B0-8D35-2AB089A3A0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F5-47B0-8D35-2AB089A3A0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F5-47B0-8D35-2AB089A3A0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F5-47B0-8D35-2AB089A3A0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F5-47B0-8D35-2AB089A3A0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F5-47B0-8D35-2AB089A3A0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F5-47B0-8D35-2AB089A3A0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F5-47B0-8D35-2AB089A3A0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F5-47B0-8D35-2AB089A3A0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F5-47B0-8D35-2AB089A3A0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F5-47B0-8D35-2AB089A3A0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F5-47B0-8D35-2AB089A3A0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F5-47B0-8D35-2AB089A3A0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F5-47B0-8D35-2AB089A3A0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F5-47B0-8D35-2AB089A3A0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F5-47B0-8D35-2AB089A3A0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F5-47B0-8D35-2AB089A3A0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F5-47B0-8D35-2AB089A3A0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F5-47B0-8D35-2AB089A3A0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F5-47B0-8D35-2AB089A3A0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F5-47B0-8D35-2AB089A3A0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BF5-47B0-8D35-2AB089A3A0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BF5-47B0-8D35-2AB089A3A0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BF5-47B0-8D35-2AB089A3A0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BF5-47B0-8D35-2AB089A3A0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BF5-47B0-8D35-2AB089A3A0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BF5-47B0-8D35-2AB089A3A0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BF5-47B0-8D35-2AB089A3A0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BF5-47B0-8D35-2AB089A3A0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BF5-47B0-8D35-2AB089A3A0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BF5-47B0-8D35-2AB089A3A0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BF5-47B0-8D35-2AB089A3A0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BF5-47B0-8D35-2AB089A3A0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BF5-47B0-8D35-2AB089A3A0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BF5-47B0-8D35-2AB089A3A0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BF5-47B0-8D35-2AB089A3A0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BF5-47B0-8D35-2AB089A3A0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BF5-47B0-8D35-2AB089A3A0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BF5-47B0-8D35-2AB089A3A0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BF5-47B0-8D35-2AB089A3A0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BF5-47B0-8D35-2AB089A3A0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BF5-47B0-8D35-2AB089A3A0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BF5-47B0-8D35-2AB089A3A0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BF5-47B0-8D35-2AB089A3A0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BF5-47B0-8D35-2AB089A3A0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BF5-47B0-8D35-2AB089A3A0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BF5-47B0-8D35-2AB089A3A0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F5-47B0-8D35-2AB089A3A0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F5-47B0-8D35-2AB089A3A0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F5-47B0-8D35-2AB089A3A0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F5-47B0-8D35-2AB089A3A0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F5-47B0-8D35-2AB089A3A0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F5-47B0-8D35-2AB089A3A0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F5-47B0-8D35-2AB089A3A0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F5-47B0-8D35-2AB089A3A0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F5-47B0-8D35-2AB089A3A0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F5-47B0-8D35-2AB089A3A0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F5-47B0-8D35-2AB089A3A0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F5-47B0-8D35-2AB089A3A0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F5-47B0-8D35-2AB089A3A0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F5-47B0-8D35-2AB089A3A0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F5-47B0-8D35-2AB089A3A0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F5-47B0-8D35-2AB089A3A0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F5-47B0-8D35-2AB089A3A0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F5-47B0-8D35-2AB089A3A0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F5-47B0-8D35-2AB089A3A0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F5-47B0-8D35-2AB089A3A0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F5-47B0-8D35-2AB089A3A0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F5-47B0-8D35-2AB089A3A0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F5-47B0-8D35-2AB089A3A0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67.5</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BF5-47B0-8D35-2AB089A3A08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83.4</c:v>
                </c:pt>
                <c:pt idx="13">
                  <c:v>83.4</c:v>
                </c:pt>
                <c:pt idx="14">
                  <c:v>83.4</c:v>
                </c:pt>
                <c:pt idx="15">
                  <c:v>83.4</c:v>
                </c:pt>
                <c:pt idx="16">
                  <c:v>83.4</c:v>
                </c:pt>
                <c:pt idx="17">
                  <c:v>83.4</c:v>
                </c:pt>
                <c:pt idx="18">
                  <c:v>83.4</c:v>
                </c:pt>
                <c:pt idx="19">
                  <c:v>83.4</c:v>
                </c:pt>
                <c:pt idx="20">
                  <c:v>83.4</c:v>
                </c:pt>
                <c:pt idx="21">
                  <c:v>#N/A</c:v>
                </c:pt>
                <c:pt idx="22">
                  <c:v>#N/A</c:v>
                </c:pt>
                <c:pt idx="23">
                  <c:v>#N/A</c:v>
                </c:pt>
                <c:pt idx="24">
                  <c:v>#N/A</c:v>
                </c:pt>
                <c:pt idx="25">
                  <c:v>#N/A</c:v>
                </c:pt>
              </c:numCache>
            </c:numRef>
          </c:yVal>
          <c:smooth val="0"/>
          <c:extLst>
            <c:ext xmlns:c16="http://schemas.microsoft.com/office/drawing/2014/chart" uri="{C3380CC4-5D6E-409C-BE32-E72D297353CC}">
              <c16:uniqueId val="{00000000-EF83-41CA-8080-B97F43CC8B0A}"/>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88.8</c:v>
                </c:pt>
                <c:pt idx="11">
                  <c:v>88.8</c:v>
                </c:pt>
                <c:pt idx="12">
                  <c:v>83.4</c:v>
                </c:pt>
                <c:pt idx="13">
                  <c:v>83.4</c:v>
                </c:pt>
                <c:pt idx="14">
                  <c:v>83.4</c:v>
                </c:pt>
                <c:pt idx="15">
                  <c:v>77.8</c:v>
                </c:pt>
                <c:pt idx="16">
                  <c:v>66.7</c:v>
                </c:pt>
                <c:pt idx="17">
                  <c:v>55.7</c:v>
                </c:pt>
                <c:pt idx="18">
                  <c:v>44.7</c:v>
                </c:pt>
                <c:pt idx="19">
                  <c:v>33.6</c:v>
                </c:pt>
                <c:pt idx="20">
                  <c:v>22.6</c:v>
                </c:pt>
                <c:pt idx="21">
                  <c:v>11.6</c:v>
                </c:pt>
                <c:pt idx="22">
                  <c:v>0.5</c:v>
                </c:pt>
                <c:pt idx="23">
                  <c:v>0.5</c:v>
                </c:pt>
                <c:pt idx="24">
                  <c:v>0.5</c:v>
                </c:pt>
                <c:pt idx="25">
                  <c:v>0.5</c:v>
                </c:pt>
              </c:numCache>
            </c:numRef>
          </c:yVal>
          <c:smooth val="0"/>
          <c:extLst>
            <c:ext xmlns:c16="http://schemas.microsoft.com/office/drawing/2014/chart" uri="{C3380CC4-5D6E-409C-BE32-E72D297353CC}">
              <c16:uniqueId val="{00000001-EF83-41CA-8080-B97F43CC8B0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F83-41CA-8080-B97F43CC8B0A}"/>
              </c:ext>
            </c:extLst>
          </c:dPt>
          <c:dPt>
            <c:idx val="3"/>
            <c:bubble3D val="0"/>
            <c:extLst>
              <c:ext xmlns:c16="http://schemas.microsoft.com/office/drawing/2014/chart" uri="{C3380CC4-5D6E-409C-BE32-E72D297353CC}">
                <c16:uniqueId val="{00000003-EF83-41CA-8080-B97F43CC8B0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F83-41CA-8080-B97F43CC8B0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F83-41CA-8080-B97F43CC8B0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F83-41CA-8080-B97F43CC8B0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F83-41CA-8080-B97F43CC8B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F83-41CA-8080-B97F43CC8B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F83-41CA-8080-B97F43CC8B0A}"/>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F83-41CA-8080-B97F43CC8B0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F83-41CA-8080-B97F43CC8B0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F83-41CA-8080-B97F43CC8B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F83-41CA-8080-B97F43CC8B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F83-41CA-8080-B97F43CC8B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F83-41CA-8080-B97F43CC8B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F83-41CA-8080-B97F43CC8B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F83-41CA-8080-B97F43CC8B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F83-41CA-8080-B97F43CC8B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F83-41CA-8080-B97F43CC8B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F83-41CA-8080-B97F43CC8B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F83-41CA-8080-B97F43CC8B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F83-41CA-8080-B97F43CC8B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F83-41CA-8080-B97F43CC8B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F83-41CA-8080-B97F43CC8B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F83-41CA-8080-B97F43CC8B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F83-41CA-8080-B97F43CC8B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F83-41CA-8080-B97F43CC8B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3-41CA-8080-B97F43CC8B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F83-41CA-8080-B97F43CC8B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F83-41CA-8080-B97F43CC8B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F83-41CA-8080-B97F43CC8B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F83-41CA-8080-B97F43CC8B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F83-41CA-8080-B97F43CC8B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F83-41CA-8080-B97F43CC8B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F83-41CA-8080-B97F43CC8B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F83-41CA-8080-B97F43CC8B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F83-41CA-8080-B97F43CC8B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F83-41CA-8080-B97F43CC8B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F83-41CA-8080-B97F43CC8B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F83-41CA-8080-B97F43CC8B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F83-41CA-8080-B97F43CC8B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F83-41CA-8080-B97F43CC8B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F83-41CA-8080-B97F43CC8B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F83-41CA-8080-B97F43CC8B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F83-41CA-8080-B97F43CC8B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F83-41CA-8080-B97F43CC8B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F83-41CA-8080-B97F43CC8B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F83-41CA-8080-B97F43CC8B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F83-41CA-8080-B97F43CC8B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F83-41CA-8080-B97F43CC8B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F83-41CA-8080-B97F43CC8B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F83-41CA-8080-B97F43CC8B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F83-41CA-8080-B97F43CC8B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F83-41CA-8080-B97F43CC8B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F83-41CA-8080-B97F43CC8B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F83-41CA-8080-B97F43CC8B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F83-41CA-8080-B97F43CC8B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F83-41CA-8080-B97F43CC8B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F83-41CA-8080-B97F43CC8B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F83-41CA-8080-B97F43CC8B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F83-41CA-8080-B97F43CC8B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F83-41CA-8080-B97F43CC8B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F83-41CA-8080-B97F43CC8B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F83-41CA-8080-B97F43CC8B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F83-41CA-8080-B97F43CC8B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F83-41CA-8080-B97F43CC8B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F83-41CA-8080-B97F43CC8B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F83-41CA-8080-B97F43CC8B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F83-41CA-8080-B97F43CC8B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F83-41CA-8080-B97F43CC8B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F83-41CA-8080-B97F43CC8B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F83-41CA-8080-B97F43CC8B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F83-41CA-8080-B97F43CC8B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F83-41CA-8080-B97F43CC8B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F83-41CA-8080-B97F43CC8B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F83-41CA-8080-B97F43CC8B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F83-41CA-8080-B97F43CC8B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F83-41CA-8080-B97F43CC8B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F83-41CA-8080-B97F43CC8B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F83-41CA-8080-B97F43CC8B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F83-41CA-8080-B97F43CC8B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F83-41CA-8080-B97F43CC8B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F83-41CA-8080-B97F43CC8B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F83-41CA-8080-B97F43CC8B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F83-41CA-8080-B97F43CC8B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F83-41CA-8080-B97F43CC8B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F83-41CA-8080-B97F43CC8B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F83-41CA-8080-B97F43CC8B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F83-41CA-8080-B97F43CC8B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F83-41CA-8080-B97F43CC8B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F83-41CA-8080-B97F43CC8B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F83-41CA-8080-B97F43CC8B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F83-41CA-8080-B97F43CC8B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F83-41CA-8080-B97F43CC8B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F83-41CA-8080-B97F43CC8B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F83-41CA-8080-B97F43CC8B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F83-41CA-8080-B97F43CC8B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F83-41CA-8080-B97F43CC8B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83.403689999999997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F83-41CA-8080-B97F43CC8B0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F83-41CA-8080-B97F43CC8B0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F83-41CA-8080-B97F43CC8B0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F83-41CA-8080-B97F43CC8B0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F83-41CA-8080-B97F43CC8B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F83-41CA-8080-B97F43CC8B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F83-41CA-8080-B97F43CC8B0A}"/>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F83-41CA-8080-B97F43CC8B0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F83-41CA-8080-B97F43CC8B0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F83-41CA-8080-B97F43CC8B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F83-41CA-8080-B97F43CC8B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F83-41CA-8080-B97F43CC8B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F83-41CA-8080-B97F43CC8B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F83-41CA-8080-B97F43CC8B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F83-41CA-8080-B97F43CC8B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F83-41CA-8080-B97F43CC8B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F83-41CA-8080-B97F43CC8B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F83-41CA-8080-B97F43CC8B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F83-41CA-8080-B97F43CC8B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F83-41CA-8080-B97F43CC8B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F83-41CA-8080-B97F43CC8B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F83-41CA-8080-B97F43CC8B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F83-41CA-8080-B97F43CC8B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F83-41CA-8080-B97F43CC8B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F83-41CA-8080-B97F43CC8B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F83-41CA-8080-B97F43CC8B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F83-41CA-8080-B97F43CC8B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F83-41CA-8080-B97F43CC8B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F83-41CA-8080-B97F43CC8B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F83-41CA-8080-B97F43CC8B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F83-41CA-8080-B97F43CC8B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F83-41CA-8080-B97F43CC8B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F83-41CA-8080-B97F43CC8B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F83-41CA-8080-B97F43CC8B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F83-41CA-8080-B97F43CC8B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F83-41CA-8080-B97F43CC8B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F83-41CA-8080-B97F43CC8B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F83-41CA-8080-B97F43CC8B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F83-41CA-8080-B97F43CC8B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F83-41CA-8080-B97F43CC8B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F83-41CA-8080-B97F43CC8B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F83-41CA-8080-B97F43CC8B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F83-41CA-8080-B97F43CC8B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F83-41CA-8080-B97F43CC8B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F83-41CA-8080-B97F43CC8B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F83-41CA-8080-B97F43CC8B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F83-41CA-8080-B97F43CC8B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F83-41CA-8080-B97F43CC8B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F83-41CA-8080-B97F43CC8B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F83-41CA-8080-B97F43CC8B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F83-41CA-8080-B97F43CC8B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F83-41CA-8080-B97F43CC8B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F83-41CA-8080-B97F43CC8B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F83-41CA-8080-B97F43CC8B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F83-41CA-8080-B97F43CC8B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F83-41CA-8080-B97F43CC8B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F83-41CA-8080-B97F43CC8B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F83-41CA-8080-B97F43CC8B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F83-41CA-8080-B97F43CC8B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F83-41CA-8080-B97F43CC8B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F83-41CA-8080-B97F43CC8B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F83-41CA-8080-B97F43CC8B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F83-41CA-8080-B97F43CC8B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F83-41CA-8080-B97F43CC8B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F83-41CA-8080-B97F43CC8B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F83-41CA-8080-B97F43CC8B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F83-41CA-8080-B97F43CC8B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F83-41CA-8080-B97F43CC8B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F83-41CA-8080-B97F43CC8B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F83-41CA-8080-B97F43CC8B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F83-41CA-8080-B97F43CC8B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F83-41CA-8080-B97F43CC8B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F83-41CA-8080-B97F43CC8B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F83-41CA-8080-B97F43CC8B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F83-41CA-8080-B97F43CC8B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F83-41CA-8080-B97F43CC8B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F83-41CA-8080-B97F43CC8B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F83-41CA-8080-B97F43CC8B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F83-41CA-8080-B97F43CC8B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F83-41CA-8080-B97F43CC8B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F83-41CA-8080-B97F43CC8B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F83-41CA-8080-B97F43CC8B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F83-41CA-8080-B97F43CC8B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F83-41CA-8080-B97F43CC8B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F83-41CA-8080-B97F43CC8B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F83-41CA-8080-B97F43CC8B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F83-41CA-8080-B97F43CC8B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F83-41CA-8080-B97F43CC8B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F83-41CA-8080-B97F43CC8B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F83-41CA-8080-B97F43CC8B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F83-41CA-8080-B97F43CC8B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F83-41CA-8080-B97F43CC8B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F83-41CA-8080-B97F43CC8B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F83-41CA-8080-B97F43CC8B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F83-41CA-8080-B97F43CC8B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F83-41CA-8080-B97F43CC8B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66.728229999999996</c:v>
                </c:pt>
                <c:pt idx="4">
                  <c:v>#N/A</c:v>
                </c:pt>
                <c:pt idx="5">
                  <c:v>#N/A</c:v>
                </c:pt>
                <c:pt idx="6">
                  <c:v>22.6</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F83-41CA-8080-B97F43CC8B0A}"/>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EF83-41CA-8080-B97F43CC8B0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86.1</c:v>
                </c:pt>
                <c:pt idx="13">
                  <c:v>86.1</c:v>
                </c:pt>
                <c:pt idx="14">
                  <c:v>86.1</c:v>
                </c:pt>
                <c:pt idx="15">
                  <c:v>86.1</c:v>
                </c:pt>
                <c:pt idx="16">
                  <c:v>86.1</c:v>
                </c:pt>
                <c:pt idx="17">
                  <c:v>86.1</c:v>
                </c:pt>
                <c:pt idx="18">
                  <c:v>86.1</c:v>
                </c:pt>
                <c:pt idx="19">
                  <c:v>86.1</c:v>
                </c:pt>
                <c:pt idx="20">
                  <c:v>86.1</c:v>
                </c:pt>
                <c:pt idx="21">
                  <c:v>#N/A</c:v>
                </c:pt>
                <c:pt idx="22">
                  <c:v>#N/A</c:v>
                </c:pt>
                <c:pt idx="23">
                  <c:v>#N/A</c:v>
                </c:pt>
                <c:pt idx="24">
                  <c:v>#N/A</c:v>
                </c:pt>
                <c:pt idx="25">
                  <c:v>#N/A</c:v>
                </c:pt>
              </c:numCache>
            </c:numRef>
          </c:yVal>
          <c:smooth val="0"/>
          <c:extLst>
            <c:ext xmlns:c16="http://schemas.microsoft.com/office/drawing/2014/chart" uri="{C3380CC4-5D6E-409C-BE32-E72D297353CC}">
              <c16:uniqueId val="{000000C3-EF83-41CA-8080-B97F43CC8B0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EF83-41CA-8080-B97F43CC8B0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F83-41CA-8080-B97F43CC8B0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F83-41CA-8080-B97F43CC8B0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F83-41CA-8080-B97F43CC8B0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F83-41CA-8080-B97F43CC8B0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F83-41CA-8080-B97F43CC8B0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F83-41CA-8080-B97F43CC8B0A}"/>
                </c:ext>
              </c:extLst>
            </c:dLbl>
            <c:dLbl>
              <c:idx val="6"/>
              <c:tx>
                <c:rich>
                  <a:bodyPr/>
                  <a:lstStyle/>
                  <a:p>
                    <a:pPr>
                      <a:defRPr sz="600" b="0" i="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F83-41CA-8080-B97F43CC8B0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F83-41CA-8080-B97F43CC8B0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F83-41CA-8080-B97F43CC8B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F83-41CA-8080-B97F43CC8B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F83-41CA-8080-B97F43CC8B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F83-41CA-8080-B97F43CC8B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F83-41CA-8080-B97F43CC8B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F83-41CA-8080-B97F43CC8B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F83-41CA-8080-B97F43CC8B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F83-41CA-8080-B97F43CC8B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F83-41CA-8080-B97F43CC8B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F83-41CA-8080-B97F43CC8B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F83-41CA-8080-B97F43CC8B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F83-41CA-8080-B97F43CC8B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F83-41CA-8080-B97F43CC8B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F83-41CA-8080-B97F43CC8B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F83-41CA-8080-B97F43CC8B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F83-41CA-8080-B97F43CC8B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F83-41CA-8080-B97F43CC8B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F83-41CA-8080-B97F43CC8B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F83-41CA-8080-B97F43CC8B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F83-41CA-8080-B97F43CC8B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F83-41CA-8080-B97F43CC8B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F83-41CA-8080-B97F43CC8B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F83-41CA-8080-B97F43CC8B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F83-41CA-8080-B97F43CC8B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F83-41CA-8080-B97F43CC8B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F83-41CA-8080-B97F43CC8B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F83-41CA-8080-B97F43CC8B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F83-41CA-8080-B97F43CC8B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F83-41CA-8080-B97F43CC8B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F83-41CA-8080-B97F43CC8B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F83-41CA-8080-B97F43CC8B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F83-41CA-8080-B97F43CC8B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F83-41CA-8080-B97F43CC8B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F83-41CA-8080-B97F43CC8B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F83-41CA-8080-B97F43CC8B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F83-41CA-8080-B97F43CC8B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F83-41CA-8080-B97F43CC8B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F83-41CA-8080-B97F43CC8B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F83-41CA-8080-B97F43CC8B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F83-41CA-8080-B97F43CC8B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F83-41CA-8080-B97F43CC8B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F83-41CA-8080-B97F43CC8B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F83-41CA-8080-B97F43CC8B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F83-41CA-8080-B97F43CC8B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F83-41CA-8080-B97F43CC8B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F83-41CA-8080-B97F43CC8B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F83-41CA-8080-B97F43CC8B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F83-41CA-8080-B97F43CC8B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F83-41CA-8080-B97F43CC8B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F83-41CA-8080-B97F43CC8B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F83-41CA-8080-B97F43CC8B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F83-41CA-8080-B97F43CC8B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F83-41CA-8080-B97F43CC8B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F83-41CA-8080-B97F43CC8B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F83-41CA-8080-B97F43CC8B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F83-41CA-8080-B97F43CC8B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F83-41CA-8080-B97F43CC8B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F83-41CA-8080-B97F43CC8B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F83-41CA-8080-B97F43CC8B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F83-41CA-8080-B97F43CC8B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F83-41CA-8080-B97F43CC8B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F83-41CA-8080-B97F43CC8B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F83-41CA-8080-B97F43CC8B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F83-41CA-8080-B97F43CC8B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F83-41CA-8080-B97F43CC8B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F83-41CA-8080-B97F43CC8B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F83-41CA-8080-B97F43CC8B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F83-41CA-8080-B97F43CC8B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F83-41CA-8080-B97F43CC8B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F83-41CA-8080-B97F43CC8B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F83-41CA-8080-B97F43CC8B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F83-41CA-8080-B97F43CC8B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F83-41CA-8080-B97F43CC8B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F83-41CA-8080-B97F43CC8B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F83-41CA-8080-B97F43CC8B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F83-41CA-8080-B97F43CC8B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F83-41CA-8080-B97F43CC8B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F83-41CA-8080-B97F43CC8B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F83-41CA-8080-B97F43CC8B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F83-41CA-8080-B97F43CC8B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F83-41CA-8080-B97F43CC8B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F83-41CA-8080-B97F43CC8B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F83-41CA-8080-B97F43CC8B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F83-41CA-8080-B97F43CC8B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F83-41CA-8080-B97F43CC8B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F83-41CA-8080-B97F43CC8B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F83-41CA-8080-B97F43CC8B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2014</c:v>
                </c:pt>
                <c:pt idx="3">
                  <c:v>2016</c:v>
                </c:pt>
                <c:pt idx="4">
                  <c:v>2016</c:v>
                </c:pt>
                <c:pt idx="5">
                  <c:v>2017</c:v>
                </c:pt>
                <c:pt idx="6">
                  <c:v>2020</c:v>
                </c:pt>
                <c:pt idx="7">
                  <c:v>2022</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86.094989999999996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UIS</c:v>
                  </c:pt>
                  <c:pt idx="5">
                    <c:v>UIS</c:v>
                  </c:pt>
                  <c:pt idx="6">
                    <c:v>CEN</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F83-41CA-8080-B97F43CC8B0A}"/>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63A7FB6-E420-4EB6-B562-326992989C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B570F88D-5C76-4FAF-AD0E-BAA4803866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441B94B2-2F30-4106-8EFD-1A9B4D965AC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54722DD6-220A-4C18-987C-7C1D3215798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18E94EB7-568B-4139-8652-DF683AFB9AB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F2A1FF0A-28C4-4786-A642-4053F0377836}"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3434E8E-E8E9-43C1-A59F-44EA7997E0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F7597BC-126E-4B5C-80A5-FF2EAD87F4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B2B3C025-7C1D-4693-BDC6-7C2128BDAE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05FBDE24-085A-49D5-9299-B1640D1FD9A0}"/>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9C4F981-CB03-43C2-B530-A0E1B8B8D34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177867E2-0070-4E72-8D6A-6154B635FC7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7A3EA95-96DC-4871-86A8-9E4772FC40A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2FCA0F76-91C1-4171-9724-1A0DA9731C9B}"/>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2D176F2-6272-4A2B-A3F0-111D63C9CCB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933DB33-ED47-4C0D-B9F5-5ADD377EA39B}"/>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9FD74CF-4228-4B45-BE34-EEDE6BFCE74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72F7EC80-D77B-4659-AA29-BECAE2A9BACA}"/>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CD989F6-4941-45D9-804A-6D2458A506B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E70ECB17-73C1-478C-A4CF-7433EF02F7CB}"/>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7D3076D-1502-4FBF-AE66-B779C818627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A2980915-D35F-4F18-A79A-C3DAFE5120F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6BF965B-3EC8-4F57-8FCF-7FD3FA11AE7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B2638A4-A35A-4E3F-B6FF-294D05E0C98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7BC23B1-2C6C-4CF8-A487-1FABC9EA4A5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554D916-6EC7-4DE7-966B-57D0C002563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7FFD4E4-E64B-4DE0-9BED-CCA1D8FABDB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0AAC426-2CBE-49C0-81D2-47905E32282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5279C95-5737-434D-B907-6CB5A4B4B204}"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1323DAF-684F-431E-9E37-FDF3EB25E95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5F52FCD-6AC5-4D31-B85B-E45DFBAF6E5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E187352-2711-47CE-819A-22ED716FEBE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393CB04-84E4-4F1A-84C6-F4056D59254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EDA11C2-59CC-4BF6-8EC9-10F75C83ED0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1E5BCF2-059B-4194-9BB5-3353E241B8E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FCB5C85-8294-414B-9157-FE9CD16FB97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1E0AAF9-C06B-4C09-BC63-27243B2374E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B8C0664-F7C4-4AF8-A2A5-4A7FF7C62D2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EE6E87F-5C7B-405C-A809-3B33EC4D145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11A1CCB-4039-4C4E-9AA5-1AEFF84F88A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13DB2A7-ACD0-4649-B3ED-1E3CF8F80B3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37E2903-8A3A-4771-ACD0-D1A7DEFB3D8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EC5F44E-C305-4C24-A50E-DDB303520DB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9FD4A6E-CE06-44DB-95E8-6778B7C4EC6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0F1EEBF-AB4B-4E02-A9FD-7B3CF6EC0B8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9583FC-DE0E-4863-997C-CA2721AC9F0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4B505EB-CBB8-4BC0-8651-5B372F22C9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88F6243-E637-48C4-A7F2-D8463289C2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401FD80-D772-4DA0-8321-ECDB76B818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F88DF36-7E61-45FD-AC67-C1330ACB33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91923374-907F-4D19-A899-1E57D4B59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054236C2-F751-4CF8-AF24-1054DB5A5B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5062560-6F19-4F44-BCD9-7801808E0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8B021843-859F-4430-BC7A-BD6D48EAA1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EAF83B12-E785-4B49-AB29-C110395D9A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5E67DE24-F3B9-431E-8321-48088FAC6C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88C84E84-DD04-43F4-B542-AE2A7F14F4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8BFD235D-4B19-45E4-A3E1-72EFD098B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2B5DCB4-0008-4E8C-8913-FA7550DBA4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B6B593A8-E712-4920-A50F-5901D146DF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AD86C62-624B-4D26-B125-F5C0C3BE9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DF40FC00-0A63-4C69-9FFD-09D96C4FA6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9ECB1A4B-614C-4482-A578-4A6115F80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20EB23A0-204F-4F7B-BE02-80DEFCD3E3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CC0B1485-F893-465C-B0FE-57215254FE76}"/>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C8AA020-D4D2-457C-8B45-C5B9D2DBD1EA}"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47D8B6B8-15FD-402A-9ECC-228D9F98221A}"/>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8CF669E-E9B0-4FE1-A51F-9D4FA35A5FDB}"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10DAD77-43C2-4B9E-9299-B8C08A610B4A}"/>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457E160-EB62-40A7-9189-C91AD695BB5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ABFE4CD3-BA4A-4C1C-87D4-E89DFD040B48}"/>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A712813-F846-4DBF-8C0A-C882F75A0E42}"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F9D67322-78AF-45F0-AE94-FF8129FF360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D4B86F5-5260-4DC5-91B2-AAB4BF769AD6}"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C181F0A9-37A0-4CBB-8917-D9BC45EE847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913FB3E-9C0D-45A1-BA22-9EE31A56F1D2}"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20FB097A-91B6-446E-8C6E-4A441CB679B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2E3A4-F890-41FC-8F08-F8058FED5EB1}">
  <sheetPr codeName="Sheet2"/>
  <dimension ref="A1:AH251"/>
  <sheetViews>
    <sheetView workbookViewId="0">
      <selection sqref="A1:U400"/>
    </sheetView>
  </sheetViews>
  <sheetFormatPr defaultColWidth="9" defaultRowHeight="13.2" x14ac:dyDescent="0.25"/>
  <cols>
    <col min="1" max="1" width="52.69921875" style="375" bestFit="1" customWidth="1"/>
    <col min="2" max="2" width="18.3984375" style="375" customWidth="1"/>
    <col min="3" max="3" width="22.3984375" style="375" customWidth="1"/>
    <col min="4" max="4" width="23.5" style="375" customWidth="1"/>
    <col min="5" max="5" width="23.69921875" style="375" customWidth="1"/>
    <col min="6" max="6" width="23.5" style="375" customWidth="1"/>
    <col min="7" max="12" width="9" style="375"/>
    <col min="13" max="13" width="39.69921875" style="375" bestFit="1" customWidth="1"/>
    <col min="14" max="22" width="9" style="375"/>
    <col min="23" max="23" width="13.09765625" style="375" bestFit="1" customWidth="1"/>
    <col min="24" max="16384" width="9" style="375"/>
  </cols>
  <sheetData>
    <row r="1" spans="1:34" x14ac:dyDescent="0.25">
      <c r="A1" s="374" t="s">
        <v>299</v>
      </c>
      <c r="B1" s="374" t="s">
        <v>300</v>
      </c>
      <c r="C1" s="374" t="s">
        <v>301</v>
      </c>
      <c r="D1" s="374" t="s">
        <v>302</v>
      </c>
      <c r="E1" s="374" t="s">
        <v>303</v>
      </c>
      <c r="F1" s="374" t="s">
        <v>153</v>
      </c>
      <c r="G1" s="374"/>
      <c r="I1" s="376" t="s">
        <v>304</v>
      </c>
      <c r="L1" s="376" t="s">
        <v>305</v>
      </c>
      <c r="M1" s="376" t="s">
        <v>306</v>
      </c>
      <c r="N1" s="376" t="s">
        <v>307</v>
      </c>
      <c r="O1" s="376" t="s">
        <v>308</v>
      </c>
      <c r="P1" s="376" t="s">
        <v>309</v>
      </c>
      <c r="Q1" s="376" t="s">
        <v>310</v>
      </c>
      <c r="R1" s="376" t="s">
        <v>311</v>
      </c>
      <c r="S1" s="376" t="s">
        <v>312</v>
      </c>
      <c r="T1" s="376" t="s">
        <v>305</v>
      </c>
      <c r="U1" s="376" t="s">
        <v>304</v>
      </c>
    </row>
    <row r="2" spans="1:34" x14ac:dyDescent="0.25">
      <c r="A2" s="377" t="s">
        <v>313</v>
      </c>
      <c r="I2" s="378" t="s">
        <v>299</v>
      </c>
      <c r="L2" s="378" t="s">
        <v>314</v>
      </c>
      <c r="M2" s="378" t="s">
        <v>315</v>
      </c>
      <c r="N2" s="378" t="s">
        <v>315</v>
      </c>
      <c r="O2" s="378" t="s">
        <v>315</v>
      </c>
      <c r="P2" s="378" t="s">
        <v>316</v>
      </c>
      <c r="Q2" s="378" t="s">
        <v>317</v>
      </c>
      <c r="R2" s="378"/>
      <c r="S2" s="378"/>
      <c r="T2" s="378" t="s">
        <v>314</v>
      </c>
      <c r="U2" s="379" t="s">
        <v>299</v>
      </c>
    </row>
    <row r="3" spans="1:34" x14ac:dyDescent="0.25">
      <c r="A3" s="380" t="s">
        <v>130</v>
      </c>
      <c r="B3" s="380" t="s">
        <v>318</v>
      </c>
      <c r="C3" s="380" t="s">
        <v>319</v>
      </c>
      <c r="D3" s="381" t="s">
        <v>320</v>
      </c>
      <c r="E3" s="375" t="s">
        <v>321</v>
      </c>
      <c r="I3" s="378" t="s">
        <v>300</v>
      </c>
      <c r="L3" s="378" t="s">
        <v>322</v>
      </c>
      <c r="M3" s="378" t="s">
        <v>323</v>
      </c>
      <c r="N3" s="378" t="s">
        <v>323</v>
      </c>
      <c r="O3" s="378" t="s">
        <v>324</v>
      </c>
      <c r="P3" s="378" t="s">
        <v>325</v>
      </c>
      <c r="Q3" s="378" t="s">
        <v>326</v>
      </c>
      <c r="R3" s="378"/>
      <c r="S3" s="378"/>
      <c r="T3" s="378" t="s">
        <v>322</v>
      </c>
      <c r="U3" s="378" t="s">
        <v>299</v>
      </c>
      <c r="W3" s="375" t="s">
        <v>327</v>
      </c>
      <c r="X3" s="375" t="s">
        <v>328</v>
      </c>
    </row>
    <row r="4" spans="1:34" x14ac:dyDescent="0.25">
      <c r="A4" s="375" t="s">
        <v>329</v>
      </c>
      <c r="B4" s="375" t="s">
        <v>330</v>
      </c>
      <c r="C4" s="375" t="s">
        <v>331</v>
      </c>
      <c r="D4" s="381" t="s">
        <v>332</v>
      </c>
      <c r="E4" s="375" t="s">
        <v>333</v>
      </c>
      <c r="I4" s="378" t="s">
        <v>301</v>
      </c>
      <c r="L4" s="378" t="s">
        <v>334</v>
      </c>
      <c r="M4" s="378" t="s">
        <v>335</v>
      </c>
      <c r="N4" s="378" t="s">
        <v>335</v>
      </c>
      <c r="O4" s="378" t="s">
        <v>335</v>
      </c>
      <c r="P4" s="378" t="s">
        <v>336</v>
      </c>
      <c r="Q4" s="378" t="s">
        <v>337</v>
      </c>
      <c r="R4" s="378"/>
      <c r="S4" s="378"/>
      <c r="T4" s="378" t="s">
        <v>334</v>
      </c>
      <c r="U4" s="378" t="s">
        <v>301</v>
      </c>
    </row>
    <row r="5" spans="1:34" x14ac:dyDescent="0.25">
      <c r="A5" s="380" t="str">
        <f>+Introduction!C7</f>
        <v>Liberia</v>
      </c>
      <c r="B5" s="382" t="str">
        <f t="shared" ref="B5" si="0">VLOOKUP($A$5,translationcountries,3,FALSE)</f>
        <v>Liberia</v>
      </c>
      <c r="C5" s="382" t="str">
        <f>VLOOKUP($A$5,translationcountries,2,FALSE)</f>
        <v>Libéria</v>
      </c>
      <c r="D5" s="382" t="str">
        <f>VLOOKUP($A$5,translationcountries,4,FALSE)</f>
        <v>Либерия</v>
      </c>
      <c r="E5" s="382" t="str">
        <f>VLOOKUP($A$5,translationcountries,5,FALSE)</f>
        <v>ليبريا</v>
      </c>
      <c r="F5" s="382">
        <f>VLOOKUP($A$5,translationcountries,6,FALSE)</f>
        <v>0</v>
      </c>
      <c r="G5" s="382"/>
      <c r="I5" s="378" t="s">
        <v>302</v>
      </c>
      <c r="L5" s="378" t="s">
        <v>339</v>
      </c>
      <c r="M5" s="378" t="s">
        <v>340</v>
      </c>
      <c r="N5" s="378" t="s">
        <v>340</v>
      </c>
      <c r="O5" s="378" t="s">
        <v>341</v>
      </c>
      <c r="P5" s="378" t="s">
        <v>342</v>
      </c>
      <c r="Q5" s="378" t="s">
        <v>343</v>
      </c>
      <c r="R5" s="378"/>
      <c r="S5" s="378"/>
      <c r="T5" s="378" t="s">
        <v>339</v>
      </c>
      <c r="U5" s="379" t="s">
        <v>299</v>
      </c>
    </row>
    <row r="6" spans="1:34" x14ac:dyDescent="0.25">
      <c r="A6" s="380" t="s">
        <v>344</v>
      </c>
      <c r="B6" s="375" t="s">
        <v>345</v>
      </c>
      <c r="C6" s="375" t="s">
        <v>346</v>
      </c>
      <c r="D6" s="381" t="s">
        <v>347</v>
      </c>
      <c r="E6" s="375" t="s">
        <v>348</v>
      </c>
      <c r="I6" s="378" t="s">
        <v>303</v>
      </c>
      <c r="L6" s="378" t="s">
        <v>349</v>
      </c>
      <c r="M6" s="378" t="s">
        <v>350</v>
      </c>
      <c r="N6" s="378" t="s">
        <v>351</v>
      </c>
      <c r="O6" s="378" t="s">
        <v>352</v>
      </c>
      <c r="P6" s="378" t="s">
        <v>353</v>
      </c>
      <c r="Q6" s="378" t="s">
        <v>354</v>
      </c>
      <c r="R6" s="378"/>
      <c r="S6" s="378"/>
      <c r="T6" s="378" t="s">
        <v>349</v>
      </c>
      <c r="U6" s="379" t="s">
        <v>299</v>
      </c>
    </row>
    <row r="7" spans="1:34" x14ac:dyDescent="0.25">
      <c r="A7" s="380" t="s">
        <v>31</v>
      </c>
      <c r="B7" s="375" t="s">
        <v>355</v>
      </c>
      <c r="C7" s="375" t="s">
        <v>356</v>
      </c>
      <c r="D7" s="381" t="s">
        <v>357</v>
      </c>
      <c r="E7" s="375" t="s">
        <v>358</v>
      </c>
      <c r="I7" s="378" t="s">
        <v>153</v>
      </c>
      <c r="L7" s="378" t="s">
        <v>359</v>
      </c>
      <c r="M7" s="378" t="s">
        <v>360</v>
      </c>
      <c r="N7" s="378" t="s">
        <v>361</v>
      </c>
      <c r="O7" s="378" t="s">
        <v>360</v>
      </c>
      <c r="P7" s="378" t="s">
        <v>362</v>
      </c>
      <c r="Q7" s="378" t="s">
        <v>363</v>
      </c>
      <c r="R7" s="378"/>
      <c r="S7" s="378"/>
      <c r="T7" s="378" t="s">
        <v>359</v>
      </c>
      <c r="U7" s="379" t="s">
        <v>299</v>
      </c>
      <c r="X7" s="378" t="str" cm="1">
        <f t="array" aca="1" ref="X7" ca="1">CELL("filename")</f>
        <v>C:\Users\johnstonr\WHOUNICEF Dropbox\WHOUNICEF Team Folder\Schools\2026 Report\Country files\Country files multilingual\Country files v09\[JMP_2026_WinS_LBR_Liberia.xlsx]Introduction</v>
      </c>
    </row>
    <row r="8" spans="1:34" x14ac:dyDescent="0.25">
      <c r="A8" s="375" t="s">
        <v>131</v>
      </c>
      <c r="B8" s="375" t="s">
        <v>364</v>
      </c>
      <c r="C8" s="375" t="s">
        <v>365</v>
      </c>
      <c r="D8" s="381" t="s">
        <v>366</v>
      </c>
      <c r="E8" s="375" t="s">
        <v>367</v>
      </c>
      <c r="I8" s="378"/>
      <c r="L8" s="378" t="s">
        <v>368</v>
      </c>
      <c r="M8" s="378" t="s">
        <v>369</v>
      </c>
      <c r="N8" s="378" t="s">
        <v>370</v>
      </c>
      <c r="O8" s="378" t="s">
        <v>369</v>
      </c>
      <c r="P8" s="378" t="s">
        <v>371</v>
      </c>
      <c r="Q8" s="378" t="s">
        <v>372</v>
      </c>
      <c r="R8" s="378"/>
      <c r="S8" s="378"/>
      <c r="T8" s="378" t="s">
        <v>368</v>
      </c>
      <c r="U8" s="379" t="s">
        <v>301</v>
      </c>
      <c r="X8" s="378" t="str">
        <f ca="1">IFERROR(MID(X7,FIND(CHAR(1),SUBSTITUTE(X7,"\",CHAR(1),LEN(X7)-LEN(SUBSTITUTE(X7,"\",""))))+1,FIND(CHAR(1),SUBSTITUTE(X7,".",CHAR(1),LEN(X7)-LEN(SUBSTITUTE(X7,".",""))))-FIND(CHAR(1),SUBSTITUTE(X7,"\",CHAR(1),LEN(X7)-LEN(SUBSTITUTE(X7,"\",""))))-1),"")</f>
        <v>[JMP_2026_WinS_LBR_Liberia</v>
      </c>
    </row>
    <row r="9" spans="1:34" x14ac:dyDescent="0.25">
      <c r="A9" s="380" t="s">
        <v>373</v>
      </c>
      <c r="B9" s="375" t="s">
        <v>374</v>
      </c>
      <c r="C9" s="375" t="s">
        <v>375</v>
      </c>
      <c r="D9" s="381" t="s">
        <v>376</v>
      </c>
      <c r="E9" s="375" t="s">
        <v>377</v>
      </c>
      <c r="L9" s="378" t="s">
        <v>378</v>
      </c>
      <c r="M9" s="378" t="s">
        <v>379</v>
      </c>
      <c r="N9" s="378" t="s">
        <v>380</v>
      </c>
      <c r="O9" s="378" t="s">
        <v>381</v>
      </c>
      <c r="P9" s="378" t="s">
        <v>382</v>
      </c>
      <c r="Q9" s="378" t="s">
        <v>383</v>
      </c>
      <c r="R9" s="378"/>
      <c r="S9" s="378"/>
      <c r="T9" s="378" t="s">
        <v>378</v>
      </c>
      <c r="U9" s="379" t="s">
        <v>303</v>
      </c>
      <c r="X9" s="378" t="s">
        <v>338</v>
      </c>
    </row>
    <row r="10" spans="1:34" x14ac:dyDescent="0.25">
      <c r="A10" s="380" t="s">
        <v>384</v>
      </c>
      <c r="B10" s="375" t="s">
        <v>385</v>
      </c>
      <c r="C10" s="375" t="s">
        <v>386</v>
      </c>
      <c r="D10" s="381" t="s">
        <v>387</v>
      </c>
      <c r="E10" s="375" t="s">
        <v>388</v>
      </c>
      <c r="I10" s="383" t="s">
        <v>389</v>
      </c>
      <c r="L10" s="378" t="s">
        <v>390</v>
      </c>
      <c r="M10" s="378" t="s">
        <v>391</v>
      </c>
      <c r="N10" s="378" t="s">
        <v>392</v>
      </c>
      <c r="O10" s="378" t="s">
        <v>391</v>
      </c>
      <c r="P10" s="378" t="s">
        <v>393</v>
      </c>
      <c r="Q10" s="378" t="s">
        <v>394</v>
      </c>
      <c r="R10" s="378"/>
      <c r="S10" s="378"/>
      <c r="T10" s="378" t="s">
        <v>390</v>
      </c>
      <c r="U10" s="379" t="s">
        <v>300</v>
      </c>
      <c r="W10" s="380" t="s">
        <v>395</v>
      </c>
      <c r="X10" s="380" t="s">
        <v>396</v>
      </c>
    </row>
    <row r="11" spans="1:34" x14ac:dyDescent="0.25">
      <c r="A11" s="380" t="s">
        <v>287</v>
      </c>
      <c r="B11" s="375" t="s">
        <v>397</v>
      </c>
      <c r="C11" s="375" t="s">
        <v>398</v>
      </c>
      <c r="D11" s="381" t="s">
        <v>399</v>
      </c>
      <c r="E11" s="375" t="s">
        <v>400</v>
      </c>
      <c r="I11" s="378" t="str">
        <f>HLOOKUP(Introduction!$G$4,nametranslations,18,FALSE)</f>
        <v>Notes on how to read the country file</v>
      </c>
      <c r="L11" s="378" t="s">
        <v>401</v>
      </c>
      <c r="M11" s="378" t="s">
        <v>402</v>
      </c>
      <c r="N11" s="378" t="s">
        <v>403</v>
      </c>
      <c r="O11" s="378" t="s">
        <v>402</v>
      </c>
      <c r="P11" s="378" t="s">
        <v>404</v>
      </c>
      <c r="Q11" s="378" t="s">
        <v>405</v>
      </c>
      <c r="R11" s="378"/>
      <c r="S11" s="378"/>
      <c r="T11" s="378" t="s">
        <v>401</v>
      </c>
      <c r="U11" s="379" t="s">
        <v>299</v>
      </c>
    </row>
    <row r="12" spans="1:34" x14ac:dyDescent="0.25">
      <c r="A12" s="380" t="s">
        <v>32</v>
      </c>
      <c r="B12" s="380" t="s">
        <v>406</v>
      </c>
      <c r="C12" s="380" t="s">
        <v>407</v>
      </c>
      <c r="D12" s="381" t="s">
        <v>408</v>
      </c>
      <c r="E12" s="380" t="s">
        <v>409</v>
      </c>
      <c r="I12" s="378" t="str">
        <f>HLOOKUP(Introduction!$G$4,nametranslations,24,FALSE)</f>
        <v>Total</v>
      </c>
      <c r="L12" s="378" t="s">
        <v>410</v>
      </c>
      <c r="M12" s="378" t="s">
        <v>411</v>
      </c>
      <c r="N12" s="378" t="s">
        <v>412</v>
      </c>
      <c r="O12" s="378" t="s">
        <v>413</v>
      </c>
      <c r="P12" s="378" t="s">
        <v>414</v>
      </c>
      <c r="Q12" s="378" t="s">
        <v>415</v>
      </c>
      <c r="R12" s="378"/>
      <c r="S12" s="378"/>
      <c r="T12" s="378" t="s">
        <v>410</v>
      </c>
      <c r="U12" s="379" t="s">
        <v>299</v>
      </c>
      <c r="W12" s="375" t="s">
        <v>416</v>
      </c>
      <c r="X12" s="375" t="s">
        <v>417</v>
      </c>
      <c r="Z12" s="375" t="s">
        <v>418</v>
      </c>
      <c r="AC12" s="375" t="s">
        <v>419</v>
      </c>
      <c r="AH12" s="384" t="str" cm="1">
        <f t="array" aca="1" ref="AH12" ca="1">MID(CELL("filename"),FIND("~",SUBSTITUTE(CELL("filename"),"_","~",3))+1,3)</f>
        <v>LBR</v>
      </c>
    </row>
    <row r="13" spans="1:34" x14ac:dyDescent="0.25">
      <c r="A13" s="380" t="s">
        <v>420</v>
      </c>
      <c r="B13" s="380" t="s">
        <v>421</v>
      </c>
      <c r="C13" s="380" t="s">
        <v>422</v>
      </c>
      <c r="D13" s="381" t="s">
        <v>423</v>
      </c>
      <c r="E13" s="380" t="s">
        <v>424</v>
      </c>
      <c r="I13" s="378" t="str">
        <f>HLOOKUP(Introduction!$G$4,nametranslations,25,FALSE)</f>
        <v>Rural</v>
      </c>
      <c r="L13" s="378" t="s">
        <v>425</v>
      </c>
      <c r="M13" s="378" t="s">
        <v>426</v>
      </c>
      <c r="N13" s="378" t="s">
        <v>427</v>
      </c>
      <c r="O13" s="378" t="s">
        <v>428</v>
      </c>
      <c r="P13" s="378" t="s">
        <v>429</v>
      </c>
      <c r="Q13" s="378" t="s">
        <v>430</v>
      </c>
      <c r="R13" s="378"/>
      <c r="S13" s="378"/>
      <c r="T13" s="378" t="s">
        <v>425</v>
      </c>
      <c r="U13" s="379" t="s">
        <v>301</v>
      </c>
    </row>
    <row r="14" spans="1:34" x14ac:dyDescent="0.25">
      <c r="A14" s="375" t="s">
        <v>133</v>
      </c>
      <c r="B14" s="375" t="s">
        <v>431</v>
      </c>
      <c r="C14" s="375" t="s">
        <v>432</v>
      </c>
      <c r="D14" s="381" t="s">
        <v>433</v>
      </c>
      <c r="E14" s="375" t="s">
        <v>434</v>
      </c>
      <c r="I14" s="378" t="str">
        <f>HLOOKUP(Introduction!$G$4,nametranslations,26,FALSE)</f>
        <v>Urban</v>
      </c>
      <c r="L14" s="378" t="s">
        <v>435</v>
      </c>
      <c r="M14" s="378" t="s">
        <v>436</v>
      </c>
      <c r="N14" s="378" t="s">
        <v>437</v>
      </c>
      <c r="O14" s="378" t="s">
        <v>438</v>
      </c>
      <c r="P14" s="378" t="s">
        <v>439</v>
      </c>
      <c r="Q14" s="378" t="s">
        <v>440</v>
      </c>
      <c r="R14" s="378"/>
      <c r="S14" s="378"/>
      <c r="T14" s="378" t="s">
        <v>435</v>
      </c>
      <c r="U14" s="379" t="s">
        <v>299</v>
      </c>
    </row>
    <row r="15" spans="1:34" x14ac:dyDescent="0.25">
      <c r="A15" s="375" t="s">
        <v>134</v>
      </c>
      <c r="B15" s="375" t="s">
        <v>441</v>
      </c>
      <c r="C15" s="380" t="s">
        <v>442</v>
      </c>
      <c r="D15" s="381" t="s">
        <v>443</v>
      </c>
      <c r="E15" s="380" t="s">
        <v>444</v>
      </c>
      <c r="I15" s="378" t="str">
        <f>HLOOKUP(Introduction!$G$4,nametranslations,27,FALSE)</f>
        <v>Pre-primary</v>
      </c>
      <c r="L15" s="378" t="s">
        <v>445</v>
      </c>
      <c r="M15" s="378" t="s">
        <v>446</v>
      </c>
      <c r="N15" s="378" t="s">
        <v>447</v>
      </c>
      <c r="O15" s="378" t="s">
        <v>446</v>
      </c>
      <c r="P15" s="378" t="s">
        <v>448</v>
      </c>
      <c r="Q15" s="378" t="s">
        <v>449</v>
      </c>
      <c r="R15" s="378"/>
      <c r="S15" s="378"/>
      <c r="T15" s="378" t="s">
        <v>445</v>
      </c>
      <c r="U15" s="379" t="s">
        <v>299</v>
      </c>
    </row>
    <row r="16" spans="1:34" x14ac:dyDescent="0.25">
      <c r="A16" s="375" t="s">
        <v>135</v>
      </c>
      <c r="B16" s="380" t="s">
        <v>450</v>
      </c>
      <c r="C16" s="380" t="s">
        <v>451</v>
      </c>
      <c r="D16" s="381" t="s">
        <v>452</v>
      </c>
      <c r="E16" s="380" t="s">
        <v>453</v>
      </c>
      <c r="I16" s="378" t="str">
        <f>HLOOKUP(Introduction!$G$4,nametranslations,28,FALSE)</f>
        <v>Primary</v>
      </c>
      <c r="L16" s="378" t="s">
        <v>454</v>
      </c>
      <c r="M16" s="378" t="s">
        <v>455</v>
      </c>
      <c r="N16" s="378" t="s">
        <v>456</v>
      </c>
      <c r="O16" s="378" t="s">
        <v>455</v>
      </c>
      <c r="P16" s="378" t="s">
        <v>457</v>
      </c>
      <c r="Q16" s="378" t="s">
        <v>458</v>
      </c>
      <c r="R16" s="378"/>
      <c r="S16" s="378"/>
      <c r="T16" s="378" t="s">
        <v>454</v>
      </c>
      <c r="U16" s="379" t="s">
        <v>299</v>
      </c>
    </row>
    <row r="17" spans="1:21" x14ac:dyDescent="0.25">
      <c r="A17" s="375" t="s">
        <v>459</v>
      </c>
      <c r="B17" s="380" t="s">
        <v>460</v>
      </c>
      <c r="C17" s="380" t="s">
        <v>461</v>
      </c>
      <c r="D17" s="381" t="s">
        <v>462</v>
      </c>
      <c r="E17" s="380" t="s">
        <v>463</v>
      </c>
      <c r="I17" s="378" t="str">
        <f>HLOOKUP(Introduction!$G$4,nametranslations,29,FALSE)</f>
        <v>Secondary</v>
      </c>
      <c r="L17" s="378" t="s">
        <v>464</v>
      </c>
      <c r="M17" s="378" t="s">
        <v>465</v>
      </c>
      <c r="N17" s="378" t="s">
        <v>466</v>
      </c>
      <c r="O17" s="378" t="s">
        <v>467</v>
      </c>
      <c r="P17" s="378" t="s">
        <v>468</v>
      </c>
      <c r="Q17" s="378" t="s">
        <v>469</v>
      </c>
      <c r="R17" s="378"/>
      <c r="S17" s="378"/>
      <c r="T17" s="378" t="s">
        <v>464</v>
      </c>
      <c r="U17" s="379" t="s">
        <v>299</v>
      </c>
    </row>
    <row r="18" spans="1:21" x14ac:dyDescent="0.25">
      <c r="A18" s="375" t="s">
        <v>470</v>
      </c>
      <c r="B18" s="380" t="s">
        <v>471</v>
      </c>
      <c r="C18" s="380" t="s">
        <v>472</v>
      </c>
      <c r="D18" s="381" t="s">
        <v>473</v>
      </c>
      <c r="E18" s="380" t="s">
        <v>474</v>
      </c>
      <c r="I18" s="378"/>
      <c r="L18" s="378" t="s">
        <v>475</v>
      </c>
      <c r="M18" s="378" t="s">
        <v>476</v>
      </c>
      <c r="N18" s="378" t="s">
        <v>476</v>
      </c>
      <c r="O18" s="378" t="s">
        <v>476</v>
      </c>
      <c r="P18" s="378" t="s">
        <v>477</v>
      </c>
      <c r="Q18" s="378" t="s">
        <v>478</v>
      </c>
      <c r="R18" s="378"/>
      <c r="S18" s="378"/>
      <c r="T18" s="378" t="s">
        <v>475</v>
      </c>
      <c r="U18" s="379" t="s">
        <v>301</v>
      </c>
    </row>
    <row r="19" spans="1:21" x14ac:dyDescent="0.25">
      <c r="A19" s="377" t="s">
        <v>479</v>
      </c>
      <c r="I19" s="378"/>
      <c r="L19" s="378" t="s">
        <v>480</v>
      </c>
      <c r="M19" s="378" t="s">
        <v>481</v>
      </c>
      <c r="N19" s="378" t="s">
        <v>482</v>
      </c>
      <c r="O19" s="378" t="s">
        <v>483</v>
      </c>
      <c r="P19" s="378" t="s">
        <v>484</v>
      </c>
      <c r="Q19" s="378" t="s">
        <v>485</v>
      </c>
      <c r="R19" s="378"/>
      <c r="S19" s="378"/>
      <c r="T19" s="378" t="s">
        <v>480</v>
      </c>
      <c r="U19" s="379" t="s">
        <v>301</v>
      </c>
    </row>
    <row r="20" spans="1:21" x14ac:dyDescent="0.25">
      <c r="A20" s="375" t="s">
        <v>137</v>
      </c>
      <c r="B20" s="380" t="s">
        <v>486</v>
      </c>
      <c r="C20" s="380" t="s">
        <v>487</v>
      </c>
      <c r="D20" s="381" t="s">
        <v>488</v>
      </c>
      <c r="E20" s="380" t="s">
        <v>489</v>
      </c>
      <c r="I20" s="378"/>
      <c r="L20" s="378" t="s">
        <v>490</v>
      </c>
      <c r="M20" s="378" t="s">
        <v>491</v>
      </c>
      <c r="N20" s="378" t="s">
        <v>492</v>
      </c>
      <c r="O20" s="378" t="s">
        <v>491</v>
      </c>
      <c r="P20" s="378" t="s">
        <v>493</v>
      </c>
      <c r="Q20" s="378" t="s">
        <v>494</v>
      </c>
      <c r="R20" s="378"/>
      <c r="S20" s="378"/>
      <c r="T20" s="378" t="s">
        <v>490</v>
      </c>
      <c r="U20" s="379" t="s">
        <v>301</v>
      </c>
    </row>
    <row r="21" spans="1:21" x14ac:dyDescent="0.25">
      <c r="A21" s="375" t="s">
        <v>188</v>
      </c>
      <c r="B21" s="380" t="s">
        <v>495</v>
      </c>
      <c r="C21" s="380" t="s">
        <v>496</v>
      </c>
      <c r="D21" s="381" t="s">
        <v>497</v>
      </c>
      <c r="E21" s="380" t="s">
        <v>498</v>
      </c>
      <c r="I21" s="378"/>
      <c r="L21" s="378" t="s">
        <v>499</v>
      </c>
      <c r="M21" s="378" t="s">
        <v>500</v>
      </c>
      <c r="N21" s="378" t="s">
        <v>501</v>
      </c>
      <c r="O21" s="378" t="s">
        <v>502</v>
      </c>
      <c r="P21" s="378" t="s">
        <v>503</v>
      </c>
      <c r="Q21" s="378" t="s">
        <v>504</v>
      </c>
      <c r="R21" s="378"/>
      <c r="S21" s="378"/>
      <c r="T21" s="378" t="s">
        <v>499</v>
      </c>
      <c r="U21" s="379" t="s">
        <v>299</v>
      </c>
    </row>
    <row r="22" spans="1:21" x14ac:dyDescent="0.25">
      <c r="A22" s="375" t="s">
        <v>14</v>
      </c>
      <c r="B22" s="380" t="s">
        <v>505</v>
      </c>
      <c r="C22" s="380" t="s">
        <v>506</v>
      </c>
      <c r="D22" s="381" t="s">
        <v>507</v>
      </c>
      <c r="E22" s="380" t="s">
        <v>508</v>
      </c>
      <c r="I22" s="378"/>
      <c r="L22" s="378" t="s">
        <v>509</v>
      </c>
      <c r="M22" s="378" t="s">
        <v>510</v>
      </c>
      <c r="N22" s="378" t="s">
        <v>510</v>
      </c>
      <c r="O22" s="378" t="s">
        <v>510</v>
      </c>
      <c r="P22" s="378" t="s">
        <v>511</v>
      </c>
      <c r="Q22" s="378" t="s">
        <v>512</v>
      </c>
      <c r="R22" s="378"/>
      <c r="S22" s="378"/>
      <c r="T22" s="378" t="s">
        <v>509</v>
      </c>
      <c r="U22" s="379" t="s">
        <v>301</v>
      </c>
    </row>
    <row r="23" spans="1:21" x14ac:dyDescent="0.25">
      <c r="A23" s="375" t="s">
        <v>15</v>
      </c>
      <c r="B23" s="380" t="s">
        <v>513</v>
      </c>
      <c r="C23" s="380" t="s">
        <v>514</v>
      </c>
      <c r="D23" s="381" t="s">
        <v>515</v>
      </c>
      <c r="E23" s="380" t="s">
        <v>516</v>
      </c>
      <c r="I23" s="378"/>
      <c r="L23" s="378" t="s">
        <v>517</v>
      </c>
      <c r="M23" s="378" t="s">
        <v>518</v>
      </c>
      <c r="N23" s="378" t="s">
        <v>518</v>
      </c>
      <c r="O23" s="378" t="s">
        <v>518</v>
      </c>
      <c r="P23" s="378" t="s">
        <v>519</v>
      </c>
      <c r="Q23" s="378" t="s">
        <v>520</v>
      </c>
      <c r="R23" s="378"/>
      <c r="S23" s="378"/>
      <c r="T23" s="378" t="s">
        <v>517</v>
      </c>
      <c r="U23" s="379" t="s">
        <v>299</v>
      </c>
    </row>
    <row r="24" spans="1:21" x14ac:dyDescent="0.25">
      <c r="A24" s="375" t="s">
        <v>521</v>
      </c>
      <c r="B24" s="380" t="s">
        <v>521</v>
      </c>
      <c r="C24" s="375" t="s">
        <v>521</v>
      </c>
      <c r="D24" s="381" t="s">
        <v>522</v>
      </c>
      <c r="E24" s="375" t="s">
        <v>523</v>
      </c>
      <c r="I24" s="383" t="s">
        <v>524</v>
      </c>
      <c r="L24" s="378" t="s">
        <v>525</v>
      </c>
      <c r="M24" s="378" t="s">
        <v>526</v>
      </c>
      <c r="N24" s="378" t="s">
        <v>527</v>
      </c>
      <c r="O24" s="378" t="s">
        <v>526</v>
      </c>
      <c r="P24" s="378" t="s">
        <v>528</v>
      </c>
      <c r="Q24" s="378" t="s">
        <v>529</v>
      </c>
      <c r="R24" s="378"/>
      <c r="S24" s="378"/>
      <c r="T24" s="378" t="s">
        <v>525</v>
      </c>
      <c r="U24" s="379" t="s">
        <v>299</v>
      </c>
    </row>
    <row r="25" spans="1:21" x14ac:dyDescent="0.25">
      <c r="A25" s="375" t="s">
        <v>2</v>
      </c>
      <c r="B25" s="380" t="s">
        <v>2</v>
      </c>
      <c r="C25" s="375" t="s">
        <v>2</v>
      </c>
      <c r="D25" s="381" t="s">
        <v>530</v>
      </c>
      <c r="E25" s="375" t="s">
        <v>531</v>
      </c>
      <c r="I25" s="378" t="str">
        <f>HLOOKUP(Introduction!$G$4,nametranslations,36,FALSE)</f>
        <v>Proportion of Schools (%)</v>
      </c>
      <c r="L25" s="378" t="s">
        <v>532</v>
      </c>
      <c r="M25" s="378" t="s">
        <v>533</v>
      </c>
      <c r="N25" s="378" t="s">
        <v>534</v>
      </c>
      <c r="O25" s="378" t="s">
        <v>535</v>
      </c>
      <c r="P25" s="378" t="s">
        <v>536</v>
      </c>
      <c r="Q25" s="378" t="s">
        <v>537</v>
      </c>
      <c r="R25" s="378"/>
      <c r="S25" s="378"/>
      <c r="T25" s="378" t="s">
        <v>532</v>
      </c>
      <c r="U25" s="379" t="s">
        <v>303</v>
      </c>
    </row>
    <row r="26" spans="1:21" x14ac:dyDescent="0.25">
      <c r="A26" s="375" t="s">
        <v>1</v>
      </c>
      <c r="B26" s="380" t="s">
        <v>538</v>
      </c>
      <c r="C26" s="375" t="s">
        <v>539</v>
      </c>
      <c r="D26" s="381" t="s">
        <v>540</v>
      </c>
      <c r="E26" s="375" t="s">
        <v>541</v>
      </c>
      <c r="I26" s="378" t="s">
        <v>521</v>
      </c>
      <c r="L26" s="378" t="s">
        <v>542</v>
      </c>
      <c r="M26" s="378" t="s">
        <v>543</v>
      </c>
      <c r="N26" s="378" t="s">
        <v>543</v>
      </c>
      <c r="O26" s="378" t="s">
        <v>543</v>
      </c>
      <c r="P26" s="378" t="s">
        <v>544</v>
      </c>
      <c r="Q26" s="378" t="s">
        <v>545</v>
      </c>
      <c r="R26" s="378"/>
      <c r="S26" s="378"/>
      <c r="T26" s="378" t="s">
        <v>542</v>
      </c>
      <c r="U26" s="379" t="s">
        <v>299</v>
      </c>
    </row>
    <row r="27" spans="1:21" x14ac:dyDescent="0.25">
      <c r="A27" s="375" t="s">
        <v>16</v>
      </c>
      <c r="B27" s="380" t="s">
        <v>546</v>
      </c>
      <c r="C27" s="375" t="s">
        <v>547</v>
      </c>
      <c r="D27" s="381" t="s">
        <v>548</v>
      </c>
      <c r="E27" s="375" t="s">
        <v>549</v>
      </c>
      <c r="I27" s="378" t="str">
        <f>HLOOKUP(Introduction!$G$4,nametranslations,25,FALSE)</f>
        <v>Rural</v>
      </c>
      <c r="L27" s="378" t="s">
        <v>550</v>
      </c>
      <c r="M27" s="378" t="s">
        <v>551</v>
      </c>
      <c r="N27" s="378" t="s">
        <v>552</v>
      </c>
      <c r="O27" s="378" t="s">
        <v>553</v>
      </c>
      <c r="P27" s="378" t="s">
        <v>554</v>
      </c>
      <c r="Q27" s="378" t="s">
        <v>555</v>
      </c>
      <c r="R27" s="378"/>
      <c r="S27" s="378"/>
      <c r="T27" s="378" t="s">
        <v>550</v>
      </c>
      <c r="U27" s="379" t="s">
        <v>299</v>
      </c>
    </row>
    <row r="28" spans="1:21" x14ac:dyDescent="0.25">
      <c r="A28" s="375" t="s">
        <v>17</v>
      </c>
      <c r="B28" s="385" t="s">
        <v>556</v>
      </c>
      <c r="C28" s="375" t="s">
        <v>557</v>
      </c>
      <c r="D28" s="381" t="s">
        <v>558</v>
      </c>
      <c r="E28" s="375" t="s">
        <v>559</v>
      </c>
      <c r="I28" s="378" t="str">
        <f>HLOOKUP(Introduction!$G$4,nametranslations,26,FALSE)</f>
        <v>Urban</v>
      </c>
      <c r="L28" s="378" t="s">
        <v>560</v>
      </c>
      <c r="M28" s="378" t="s">
        <v>561</v>
      </c>
      <c r="N28" s="378" t="s">
        <v>562</v>
      </c>
      <c r="O28" s="378" t="s">
        <v>563</v>
      </c>
      <c r="P28" s="378" t="s">
        <v>564</v>
      </c>
      <c r="Q28" s="378" t="s">
        <v>565</v>
      </c>
      <c r="R28" s="378"/>
      <c r="S28" s="378"/>
      <c r="T28" s="378" t="s">
        <v>560</v>
      </c>
      <c r="U28" s="379" t="s">
        <v>301</v>
      </c>
    </row>
    <row r="29" spans="1:21" x14ac:dyDescent="0.25">
      <c r="A29" s="375" t="s">
        <v>18</v>
      </c>
      <c r="B29" s="385" t="s">
        <v>566</v>
      </c>
      <c r="C29" s="375" t="s">
        <v>567</v>
      </c>
      <c r="D29" s="381" t="s">
        <v>568</v>
      </c>
      <c r="E29" s="375" t="s">
        <v>569</v>
      </c>
      <c r="I29" s="378" t="str">
        <f>HLOOKUP(Introduction!$G$4,nametranslations,27,FALSE)</f>
        <v>Pre-primary</v>
      </c>
      <c r="L29" s="378" t="s">
        <v>570</v>
      </c>
      <c r="M29" s="378" t="s">
        <v>571</v>
      </c>
      <c r="N29" s="378" t="s">
        <v>572</v>
      </c>
      <c r="O29" s="378" t="s">
        <v>573</v>
      </c>
      <c r="P29" s="378" t="s">
        <v>574</v>
      </c>
      <c r="Q29" s="378" t="s">
        <v>575</v>
      </c>
      <c r="R29" s="378"/>
      <c r="S29" s="378"/>
      <c r="T29" s="378" t="s">
        <v>570</v>
      </c>
      <c r="U29" s="379" t="s">
        <v>299</v>
      </c>
    </row>
    <row r="30" spans="1:21" x14ac:dyDescent="0.25">
      <c r="A30" s="375" t="s">
        <v>33</v>
      </c>
      <c r="B30" s="380" t="s">
        <v>576</v>
      </c>
      <c r="C30" s="380" t="s">
        <v>577</v>
      </c>
      <c r="D30" s="381" t="s">
        <v>578</v>
      </c>
      <c r="E30" s="380" t="s">
        <v>579</v>
      </c>
      <c r="I30" s="378" t="str">
        <f>HLOOKUP(Introduction!$G$4,nametranslations,28,FALSE)</f>
        <v>Primary</v>
      </c>
      <c r="L30" s="378" t="s">
        <v>580</v>
      </c>
      <c r="M30" s="378" t="s">
        <v>581</v>
      </c>
      <c r="N30" s="378" t="s">
        <v>581</v>
      </c>
      <c r="O30" s="378" t="s">
        <v>582</v>
      </c>
      <c r="P30" s="378" t="s">
        <v>583</v>
      </c>
      <c r="Q30" s="378" t="s">
        <v>584</v>
      </c>
      <c r="R30" s="378"/>
      <c r="S30" s="378"/>
      <c r="T30" s="378" t="s">
        <v>580</v>
      </c>
      <c r="U30" s="379" t="s">
        <v>299</v>
      </c>
    </row>
    <row r="31" spans="1:21" x14ac:dyDescent="0.25">
      <c r="A31" s="375" t="s">
        <v>34</v>
      </c>
      <c r="B31" s="380" t="s">
        <v>585</v>
      </c>
      <c r="C31" s="375" t="s">
        <v>586</v>
      </c>
      <c r="D31" s="381" t="s">
        <v>587</v>
      </c>
      <c r="E31" s="375" t="s">
        <v>588</v>
      </c>
      <c r="I31" s="378" t="str">
        <f>HLOOKUP(Introduction!$G$4,nametranslations,29,FALSE)</f>
        <v>Secondary</v>
      </c>
      <c r="L31" s="378" t="s">
        <v>589</v>
      </c>
      <c r="M31" s="378" t="s">
        <v>590</v>
      </c>
      <c r="N31" s="378" t="s">
        <v>591</v>
      </c>
      <c r="O31" s="378" t="s">
        <v>590</v>
      </c>
      <c r="P31" s="378" t="s">
        <v>592</v>
      </c>
      <c r="Q31" s="378" t="s">
        <v>593</v>
      </c>
      <c r="R31" s="378"/>
      <c r="S31" s="378"/>
      <c r="T31" s="378" t="s">
        <v>589</v>
      </c>
      <c r="U31" s="379" t="s">
        <v>299</v>
      </c>
    </row>
    <row r="32" spans="1:21" x14ac:dyDescent="0.25">
      <c r="A32" s="375" t="s">
        <v>35</v>
      </c>
      <c r="B32" s="380" t="s">
        <v>594</v>
      </c>
      <c r="C32" s="375" t="s">
        <v>595</v>
      </c>
      <c r="D32" s="381" t="s">
        <v>596</v>
      </c>
      <c r="E32" s="375" t="s">
        <v>597</v>
      </c>
      <c r="I32" s="378"/>
      <c r="L32" s="378" t="s">
        <v>598</v>
      </c>
      <c r="M32" s="378" t="s">
        <v>599</v>
      </c>
      <c r="N32" s="378" t="s">
        <v>600</v>
      </c>
      <c r="O32" s="378" t="s">
        <v>601</v>
      </c>
      <c r="P32" s="378" t="s">
        <v>602</v>
      </c>
      <c r="Q32" s="378" t="s">
        <v>603</v>
      </c>
      <c r="R32" s="378"/>
      <c r="S32" s="378"/>
      <c r="T32" s="378" t="s">
        <v>598</v>
      </c>
      <c r="U32" s="379" t="s">
        <v>300</v>
      </c>
    </row>
    <row r="33" spans="1:21" x14ac:dyDescent="0.25">
      <c r="A33" s="375" t="s">
        <v>193</v>
      </c>
      <c r="B33" s="380" t="s">
        <v>604</v>
      </c>
      <c r="C33" s="375" t="s">
        <v>605</v>
      </c>
      <c r="D33" s="381" t="s">
        <v>606</v>
      </c>
      <c r="E33" s="375" t="s">
        <v>607</v>
      </c>
      <c r="L33" s="378" t="s">
        <v>608</v>
      </c>
      <c r="M33" s="378" t="s">
        <v>609</v>
      </c>
      <c r="N33" s="378" t="s">
        <v>610</v>
      </c>
      <c r="O33" s="378" t="s">
        <v>611</v>
      </c>
      <c r="P33" s="378" t="s">
        <v>612</v>
      </c>
      <c r="Q33" s="378" t="s">
        <v>613</v>
      </c>
      <c r="R33" s="378"/>
      <c r="S33" s="378"/>
      <c r="T33" s="378" t="s">
        <v>608</v>
      </c>
      <c r="U33" s="379" t="s">
        <v>299</v>
      </c>
    </row>
    <row r="34" spans="1:21" x14ac:dyDescent="0.25">
      <c r="A34" s="375" t="s">
        <v>288</v>
      </c>
      <c r="B34" s="380" t="s">
        <v>614</v>
      </c>
      <c r="C34" s="375" t="s">
        <v>615</v>
      </c>
      <c r="D34" s="381" t="s">
        <v>616</v>
      </c>
      <c r="E34" s="380" t="s">
        <v>617</v>
      </c>
      <c r="L34" s="378" t="s">
        <v>618</v>
      </c>
      <c r="M34" s="378" t="s">
        <v>619</v>
      </c>
      <c r="N34" s="378" t="s">
        <v>620</v>
      </c>
      <c r="O34" s="378" t="s">
        <v>619</v>
      </c>
      <c r="P34" s="378" t="s">
        <v>621</v>
      </c>
      <c r="Q34" s="378" t="s">
        <v>622</v>
      </c>
      <c r="R34" s="378"/>
      <c r="S34" s="378"/>
      <c r="T34" s="378" t="s">
        <v>618</v>
      </c>
      <c r="U34" s="379" t="s">
        <v>299</v>
      </c>
    </row>
    <row r="35" spans="1:21" x14ac:dyDescent="0.25">
      <c r="A35" s="375" t="s">
        <v>623</v>
      </c>
      <c r="B35" s="380" t="s">
        <v>624</v>
      </c>
      <c r="C35" s="375" t="s">
        <v>625</v>
      </c>
      <c r="D35" s="381" t="s">
        <v>626</v>
      </c>
      <c r="E35" s="375" t="s">
        <v>627</v>
      </c>
      <c r="L35" s="378" t="s">
        <v>628</v>
      </c>
      <c r="M35" s="378" t="s">
        <v>629</v>
      </c>
      <c r="N35" s="378" t="s">
        <v>630</v>
      </c>
      <c r="O35" s="378" t="s">
        <v>629</v>
      </c>
      <c r="P35" s="378" t="s">
        <v>631</v>
      </c>
      <c r="Q35" s="378" t="s">
        <v>632</v>
      </c>
      <c r="R35" s="378"/>
      <c r="S35" s="378"/>
      <c r="T35" s="378" t="s">
        <v>628</v>
      </c>
      <c r="U35" s="379" t="s">
        <v>299</v>
      </c>
    </row>
    <row r="36" spans="1:21" x14ac:dyDescent="0.25">
      <c r="A36" s="375" t="s">
        <v>633</v>
      </c>
      <c r="B36" s="380" t="s">
        <v>634</v>
      </c>
      <c r="C36" s="375" t="s">
        <v>635</v>
      </c>
      <c r="D36" s="381" t="s">
        <v>636</v>
      </c>
      <c r="E36" s="375" t="s">
        <v>637</v>
      </c>
      <c r="L36" s="378" t="s">
        <v>638</v>
      </c>
      <c r="M36" s="378" t="s">
        <v>639</v>
      </c>
      <c r="N36" s="378" t="s">
        <v>640</v>
      </c>
      <c r="O36" s="378" t="s">
        <v>641</v>
      </c>
      <c r="P36" s="378" t="s">
        <v>642</v>
      </c>
      <c r="Q36" s="378" t="s">
        <v>643</v>
      </c>
      <c r="R36" s="378"/>
      <c r="S36" s="378"/>
      <c r="T36" s="378" t="s">
        <v>638</v>
      </c>
      <c r="U36" s="379" t="s">
        <v>299</v>
      </c>
    </row>
    <row r="37" spans="1:21" x14ac:dyDescent="0.25">
      <c r="A37" s="377" t="s">
        <v>644</v>
      </c>
      <c r="L37" s="378" t="s">
        <v>645</v>
      </c>
      <c r="M37" s="378" t="s">
        <v>646</v>
      </c>
      <c r="N37" s="378" t="s">
        <v>646</v>
      </c>
      <c r="O37" s="378" t="s">
        <v>646</v>
      </c>
      <c r="P37" s="378" t="s">
        <v>647</v>
      </c>
      <c r="Q37" s="378" t="s">
        <v>648</v>
      </c>
      <c r="R37" s="378"/>
      <c r="S37" s="378"/>
      <c r="T37" s="378" t="s">
        <v>645</v>
      </c>
      <c r="U37" s="379" t="s">
        <v>299</v>
      </c>
    </row>
    <row r="38" spans="1:21" x14ac:dyDescent="0.25">
      <c r="A38" s="375" t="s">
        <v>141</v>
      </c>
      <c r="B38" s="380" t="s">
        <v>649</v>
      </c>
      <c r="C38" s="375" t="s">
        <v>650</v>
      </c>
      <c r="D38" s="381" t="s">
        <v>651</v>
      </c>
      <c r="E38" s="375" t="s">
        <v>652</v>
      </c>
      <c r="L38" s="378" t="s">
        <v>653</v>
      </c>
      <c r="M38" s="378" t="s">
        <v>654</v>
      </c>
      <c r="N38" s="378" t="s">
        <v>655</v>
      </c>
      <c r="O38" s="378" t="s">
        <v>656</v>
      </c>
      <c r="P38" s="378" t="s">
        <v>657</v>
      </c>
      <c r="Q38" s="378" t="s">
        <v>658</v>
      </c>
      <c r="R38" s="378"/>
      <c r="S38" s="378"/>
      <c r="T38" s="378" t="s">
        <v>653</v>
      </c>
      <c r="U38" s="379" t="s">
        <v>301</v>
      </c>
    </row>
    <row r="39" spans="1:21" x14ac:dyDescent="0.25">
      <c r="A39" s="375" t="s">
        <v>659</v>
      </c>
      <c r="B39" s="380" t="s">
        <v>660</v>
      </c>
      <c r="C39" s="375" t="s">
        <v>661</v>
      </c>
      <c r="D39" s="381" t="s">
        <v>662</v>
      </c>
      <c r="E39" s="375" t="s">
        <v>663</v>
      </c>
      <c r="L39" s="378" t="s">
        <v>664</v>
      </c>
      <c r="M39" s="378" t="s">
        <v>665</v>
      </c>
      <c r="N39" s="378" t="s">
        <v>665</v>
      </c>
      <c r="O39" s="378" t="s">
        <v>666</v>
      </c>
      <c r="P39" s="378" t="s">
        <v>667</v>
      </c>
      <c r="Q39" s="378" t="s">
        <v>668</v>
      </c>
      <c r="R39" s="378"/>
      <c r="S39" s="378"/>
      <c r="T39" s="378" t="s">
        <v>664</v>
      </c>
      <c r="U39" s="379" t="s">
        <v>299</v>
      </c>
    </row>
    <row r="40" spans="1:21" x14ac:dyDescent="0.25">
      <c r="A40" s="375" t="s">
        <v>669</v>
      </c>
      <c r="B40" s="380" t="s">
        <v>670</v>
      </c>
      <c r="C40" s="375" t="s">
        <v>671</v>
      </c>
      <c r="D40" s="381" t="s">
        <v>672</v>
      </c>
      <c r="E40" s="375" t="s">
        <v>673</v>
      </c>
      <c r="L40" s="378" t="s">
        <v>674</v>
      </c>
      <c r="M40" s="378" t="s">
        <v>675</v>
      </c>
      <c r="N40" s="378" t="s">
        <v>676</v>
      </c>
      <c r="O40" s="378" t="s">
        <v>677</v>
      </c>
      <c r="P40" s="378" t="s">
        <v>678</v>
      </c>
      <c r="Q40" s="378" t="s">
        <v>679</v>
      </c>
      <c r="R40" s="378"/>
      <c r="S40" s="378"/>
      <c r="T40" s="378" t="s">
        <v>674</v>
      </c>
      <c r="U40" s="379" t="s">
        <v>299</v>
      </c>
    </row>
    <row r="41" spans="1:21" x14ac:dyDescent="0.25">
      <c r="A41" s="375" t="s">
        <v>680</v>
      </c>
      <c r="B41" s="380" t="s">
        <v>681</v>
      </c>
      <c r="C41" s="375" t="s">
        <v>682</v>
      </c>
      <c r="D41" s="381" t="s">
        <v>683</v>
      </c>
      <c r="E41" s="375" t="s">
        <v>684</v>
      </c>
      <c r="L41" s="378" t="s">
        <v>685</v>
      </c>
      <c r="M41" s="378" t="s">
        <v>686</v>
      </c>
      <c r="N41" s="378" t="s">
        <v>687</v>
      </c>
      <c r="O41" s="378" t="s">
        <v>688</v>
      </c>
      <c r="P41" s="378" t="s">
        <v>689</v>
      </c>
      <c r="Q41" s="378" t="s">
        <v>690</v>
      </c>
      <c r="R41" s="378"/>
      <c r="S41" s="378"/>
      <c r="T41" s="378" t="s">
        <v>685</v>
      </c>
      <c r="U41" s="379" t="s">
        <v>301</v>
      </c>
    </row>
    <row r="42" spans="1:21" x14ac:dyDescent="0.25">
      <c r="A42" s="375" t="s">
        <v>691</v>
      </c>
      <c r="B42" s="380" t="s">
        <v>692</v>
      </c>
      <c r="C42" s="375" t="s">
        <v>693</v>
      </c>
      <c r="D42" s="381" t="s">
        <v>694</v>
      </c>
      <c r="E42" s="375" t="s">
        <v>695</v>
      </c>
      <c r="L42" s="378" t="s">
        <v>696</v>
      </c>
      <c r="M42" s="378" t="s">
        <v>697</v>
      </c>
      <c r="N42" s="379" t="s">
        <v>698</v>
      </c>
      <c r="O42" s="379" t="s">
        <v>699</v>
      </c>
      <c r="P42" s="379" t="s">
        <v>700</v>
      </c>
      <c r="Q42" s="379" t="s">
        <v>701</v>
      </c>
      <c r="R42" s="379"/>
      <c r="S42" s="379"/>
      <c r="T42" s="378" t="s">
        <v>696</v>
      </c>
      <c r="U42" s="379" t="s">
        <v>299</v>
      </c>
    </row>
    <row r="43" spans="1:21" x14ac:dyDescent="0.25">
      <c r="A43" s="375" t="s">
        <v>702</v>
      </c>
      <c r="B43" s="380" t="s">
        <v>703</v>
      </c>
      <c r="C43" s="375" t="s">
        <v>704</v>
      </c>
      <c r="D43" s="381" t="s">
        <v>705</v>
      </c>
      <c r="E43" s="375" t="s">
        <v>706</v>
      </c>
      <c r="L43" s="378" t="s">
        <v>707</v>
      </c>
      <c r="M43" s="378" t="s">
        <v>708</v>
      </c>
      <c r="N43" s="378" t="s">
        <v>709</v>
      </c>
      <c r="O43" s="378" t="s">
        <v>708</v>
      </c>
      <c r="P43" s="378" t="s">
        <v>710</v>
      </c>
      <c r="Q43" s="378" t="s">
        <v>711</v>
      </c>
      <c r="R43" s="378"/>
      <c r="S43" s="378"/>
      <c r="T43" s="378" t="s">
        <v>707</v>
      </c>
      <c r="U43" s="379" t="s">
        <v>300</v>
      </c>
    </row>
    <row r="44" spans="1:21" x14ac:dyDescent="0.25">
      <c r="A44" s="375" t="s">
        <v>712</v>
      </c>
      <c r="B44" s="380" t="s">
        <v>713</v>
      </c>
      <c r="C44" s="375" t="s">
        <v>714</v>
      </c>
      <c r="D44" s="381" t="s">
        <v>715</v>
      </c>
      <c r="E44" s="375" t="s">
        <v>716</v>
      </c>
      <c r="L44" s="378" t="s">
        <v>717</v>
      </c>
      <c r="M44" s="378" t="s">
        <v>718</v>
      </c>
      <c r="N44" s="378" t="s">
        <v>719</v>
      </c>
      <c r="O44" s="378" t="s">
        <v>718</v>
      </c>
      <c r="P44" s="378" t="s">
        <v>720</v>
      </c>
      <c r="Q44" s="378" t="s">
        <v>721</v>
      </c>
      <c r="R44" s="378"/>
      <c r="S44" s="378"/>
      <c r="T44" s="378" t="s">
        <v>717</v>
      </c>
      <c r="U44" s="379" t="s">
        <v>299</v>
      </c>
    </row>
    <row r="45" spans="1:21" x14ac:dyDescent="0.25">
      <c r="A45" s="375" t="s">
        <v>722</v>
      </c>
      <c r="B45" s="380" t="s">
        <v>723</v>
      </c>
      <c r="C45" s="375" t="s">
        <v>724</v>
      </c>
      <c r="D45" s="381" t="s">
        <v>725</v>
      </c>
      <c r="E45" s="375" t="s">
        <v>726</v>
      </c>
      <c r="I45" s="383" t="s">
        <v>727</v>
      </c>
      <c r="L45" s="378" t="s">
        <v>728</v>
      </c>
      <c r="M45" s="378" t="s">
        <v>729</v>
      </c>
      <c r="N45" s="378" t="s">
        <v>729</v>
      </c>
      <c r="O45" s="378" t="s">
        <v>729</v>
      </c>
      <c r="P45" s="378" t="s">
        <v>730</v>
      </c>
      <c r="Q45" s="378" t="s">
        <v>731</v>
      </c>
      <c r="R45" s="378"/>
      <c r="S45" s="378"/>
      <c r="T45" s="378" t="s">
        <v>728</v>
      </c>
      <c r="U45" s="379" t="s">
        <v>301</v>
      </c>
    </row>
    <row r="46" spans="1:21" x14ac:dyDescent="0.25">
      <c r="A46" s="375" t="s">
        <v>732</v>
      </c>
      <c r="B46" s="380" t="s">
        <v>733</v>
      </c>
      <c r="C46" s="375" t="s">
        <v>734</v>
      </c>
      <c r="D46" s="381" t="s">
        <v>735</v>
      </c>
      <c r="E46" s="375" t="s">
        <v>736</v>
      </c>
      <c r="I46" s="378" t="str">
        <f>HLOOKUP(Introduction!$G$4,nametranslations,30,FALSE)</f>
        <v>Basic service</v>
      </c>
      <c r="L46" s="378" t="s">
        <v>737</v>
      </c>
      <c r="M46" s="378" t="s">
        <v>738</v>
      </c>
      <c r="N46" s="378" t="s">
        <v>739</v>
      </c>
      <c r="O46" s="378" t="s">
        <v>740</v>
      </c>
      <c r="P46" s="378" t="s">
        <v>741</v>
      </c>
      <c r="Q46" s="378" t="s">
        <v>742</v>
      </c>
      <c r="R46" s="378"/>
      <c r="S46" s="378"/>
      <c r="T46" s="378" t="s">
        <v>737</v>
      </c>
      <c r="U46" s="379" t="s">
        <v>301</v>
      </c>
    </row>
    <row r="47" spans="1:21" x14ac:dyDescent="0.25">
      <c r="A47" s="375" t="s">
        <v>743</v>
      </c>
      <c r="B47" s="380" t="s">
        <v>744</v>
      </c>
      <c r="C47" s="375" t="s">
        <v>745</v>
      </c>
      <c r="D47" s="381" t="s">
        <v>746</v>
      </c>
      <c r="E47" s="375" t="s">
        <v>747</v>
      </c>
      <c r="I47" s="378" t="str">
        <f>HLOOKUP(Introduction!$G$4,nametranslations,31,FALSE)</f>
        <v>Limited service</v>
      </c>
      <c r="L47" s="378" t="s">
        <v>748</v>
      </c>
      <c r="M47" s="378" t="s">
        <v>749</v>
      </c>
      <c r="N47" s="378" t="s">
        <v>750</v>
      </c>
      <c r="O47" s="378" t="s">
        <v>751</v>
      </c>
      <c r="P47" s="378" t="s">
        <v>752</v>
      </c>
      <c r="Q47" s="378" t="s">
        <v>753</v>
      </c>
      <c r="R47" s="378"/>
      <c r="S47" s="378"/>
      <c r="T47" s="378" t="s">
        <v>748</v>
      </c>
      <c r="U47" s="379" t="s">
        <v>301</v>
      </c>
    </row>
    <row r="48" spans="1:21" x14ac:dyDescent="0.25">
      <c r="A48" s="375" t="s">
        <v>754</v>
      </c>
      <c r="B48" s="380" t="s">
        <v>755</v>
      </c>
      <c r="C48" s="375" t="s">
        <v>756</v>
      </c>
      <c r="D48" s="381" t="s">
        <v>757</v>
      </c>
      <c r="E48" s="375" t="s">
        <v>758</v>
      </c>
      <c r="I48" s="378" t="str">
        <f>HLOOKUP(Introduction!$G$4,nametranslations,32,FALSE)</f>
        <v>No service</v>
      </c>
      <c r="L48" s="378" t="s">
        <v>759</v>
      </c>
      <c r="M48" s="378" t="s">
        <v>760</v>
      </c>
      <c r="N48" s="378" t="s">
        <v>760</v>
      </c>
      <c r="O48" s="378" t="s">
        <v>760</v>
      </c>
      <c r="P48" s="378" t="s">
        <v>761</v>
      </c>
      <c r="Q48" s="378" t="s">
        <v>762</v>
      </c>
      <c r="R48" s="378"/>
      <c r="S48" s="378"/>
      <c r="T48" s="378" t="s">
        <v>759</v>
      </c>
      <c r="U48" s="379" t="s">
        <v>301</v>
      </c>
    </row>
    <row r="49" spans="1:21" x14ac:dyDescent="0.25">
      <c r="A49" s="375" t="s">
        <v>763</v>
      </c>
      <c r="B49" s="380" t="s">
        <v>764</v>
      </c>
      <c r="C49" s="375" t="s">
        <v>765</v>
      </c>
      <c r="D49" s="381" t="s">
        <v>766</v>
      </c>
      <c r="E49" s="375" t="s">
        <v>767</v>
      </c>
      <c r="I49" s="378" t="str">
        <f>HLOOKUP(Introduction!$G$4,nametranslations,33,FALSE)</f>
        <v>Insufficient data</v>
      </c>
      <c r="L49" s="378" t="s">
        <v>768</v>
      </c>
      <c r="M49" s="378" t="s">
        <v>769</v>
      </c>
      <c r="N49" s="378" t="s">
        <v>770</v>
      </c>
      <c r="O49" s="378" t="s">
        <v>771</v>
      </c>
      <c r="P49" s="378" t="s">
        <v>772</v>
      </c>
      <c r="Q49" s="378" t="s">
        <v>773</v>
      </c>
      <c r="R49" s="378"/>
      <c r="S49" s="378"/>
      <c r="T49" s="378" t="s">
        <v>768</v>
      </c>
      <c r="U49" s="378" t="s">
        <v>299</v>
      </c>
    </row>
    <row r="50" spans="1:21" x14ac:dyDescent="0.25">
      <c r="A50" s="375" t="s">
        <v>774</v>
      </c>
      <c r="B50" s="380" t="s">
        <v>775</v>
      </c>
      <c r="C50" s="375" t="s">
        <v>776</v>
      </c>
      <c r="D50" s="381" t="s">
        <v>777</v>
      </c>
      <c r="E50" s="375" t="s">
        <v>778</v>
      </c>
      <c r="I50" s="378" t="str">
        <f>HLOOKUP(Introduction!$G$4,nametranslations,59,FALSE)</f>
        <v>Improved estimates</v>
      </c>
      <c r="L50" s="378" t="s">
        <v>779</v>
      </c>
      <c r="M50" s="378" t="s">
        <v>780</v>
      </c>
      <c r="N50" s="378" t="s">
        <v>781</v>
      </c>
      <c r="O50" s="378" t="s">
        <v>780</v>
      </c>
      <c r="P50" s="378" t="s">
        <v>782</v>
      </c>
      <c r="Q50" s="378" t="s">
        <v>783</v>
      </c>
      <c r="R50" s="378"/>
      <c r="S50" s="378"/>
      <c r="T50" s="378" t="s">
        <v>779</v>
      </c>
      <c r="U50" s="379" t="s">
        <v>300</v>
      </c>
    </row>
    <row r="51" spans="1:21" x14ac:dyDescent="0.25">
      <c r="A51" s="375" t="s">
        <v>784</v>
      </c>
      <c r="B51" s="380" t="s">
        <v>785</v>
      </c>
      <c r="C51" s="375" t="s">
        <v>786</v>
      </c>
      <c r="D51" s="381" t="s">
        <v>787</v>
      </c>
      <c r="E51" s="375" t="s">
        <v>788</v>
      </c>
      <c r="I51" s="378" t="str">
        <f>HLOOKUP(Introduction!$G$4,nametranslations,60,FALSE)</f>
        <v>Improved datapoints</v>
      </c>
      <c r="L51" s="378" t="s">
        <v>789</v>
      </c>
      <c r="M51" s="378" t="s">
        <v>790</v>
      </c>
      <c r="N51" s="378" t="s">
        <v>791</v>
      </c>
      <c r="O51" s="378" t="s">
        <v>792</v>
      </c>
      <c r="P51" s="378" t="s">
        <v>793</v>
      </c>
      <c r="Q51" s="378" t="s">
        <v>794</v>
      </c>
      <c r="R51" s="378"/>
      <c r="S51" s="378"/>
      <c r="T51" s="378" t="s">
        <v>789</v>
      </c>
      <c r="U51" s="379" t="s">
        <v>301</v>
      </c>
    </row>
    <row r="52" spans="1:21" x14ac:dyDescent="0.25">
      <c r="A52" s="375" t="s">
        <v>795</v>
      </c>
      <c r="B52" s="380" t="s">
        <v>796</v>
      </c>
      <c r="C52" s="375" t="s">
        <v>797</v>
      </c>
      <c r="D52" s="381" t="s">
        <v>798</v>
      </c>
      <c r="E52" s="375" t="s">
        <v>799</v>
      </c>
      <c r="I52" s="378" t="str">
        <f>HLOOKUP(Introduction!$G$4,nametranslations,61,FALSE)</f>
        <v>Basic estimates</v>
      </c>
      <c r="L52" s="378" t="s">
        <v>800</v>
      </c>
      <c r="M52" s="378" t="s">
        <v>801</v>
      </c>
      <c r="N52" s="378" t="s">
        <v>801</v>
      </c>
      <c r="O52" s="378" t="s">
        <v>801</v>
      </c>
      <c r="P52" s="378" t="s">
        <v>802</v>
      </c>
      <c r="Q52" s="378" t="s">
        <v>803</v>
      </c>
      <c r="R52" s="378"/>
      <c r="S52" s="378"/>
      <c r="T52" s="378" t="s">
        <v>800</v>
      </c>
      <c r="U52" s="378" t="s">
        <v>301</v>
      </c>
    </row>
    <row r="53" spans="1:21" x14ac:dyDescent="0.25">
      <c r="A53" s="375" t="s">
        <v>804</v>
      </c>
      <c r="B53" s="380" t="s">
        <v>805</v>
      </c>
      <c r="C53" s="375" t="s">
        <v>806</v>
      </c>
      <c r="D53" s="381" t="s">
        <v>807</v>
      </c>
      <c r="E53" s="375" t="s">
        <v>808</v>
      </c>
      <c r="I53" s="378" t="str">
        <f>HLOOKUP(Introduction!$G$4,nametranslations,62,FALSE)</f>
        <v>Basic datapoints</v>
      </c>
      <c r="L53" s="378" t="s">
        <v>809</v>
      </c>
      <c r="M53" s="378" t="s">
        <v>810</v>
      </c>
      <c r="N53" s="378" t="s">
        <v>810</v>
      </c>
      <c r="O53" s="378" t="s">
        <v>810</v>
      </c>
      <c r="P53" s="378" t="s">
        <v>811</v>
      </c>
      <c r="Q53" s="378" t="s">
        <v>812</v>
      </c>
      <c r="R53" s="378"/>
      <c r="S53" s="378"/>
      <c r="T53" s="378" t="s">
        <v>809</v>
      </c>
      <c r="U53" s="379" t="s">
        <v>300</v>
      </c>
    </row>
    <row r="54" spans="1:21" x14ac:dyDescent="0.25">
      <c r="A54" s="375" t="s">
        <v>813</v>
      </c>
      <c r="B54" s="380" t="s">
        <v>814</v>
      </c>
      <c r="C54" s="375" t="s">
        <v>815</v>
      </c>
      <c r="D54" s="381" t="s">
        <v>816</v>
      </c>
      <c r="E54" s="375" t="s">
        <v>817</v>
      </c>
      <c r="I54" s="378" t="str">
        <f>HLOOKUP(Introduction!$G$4,nametranslations,63,FALSE)</f>
        <v>With water estimates</v>
      </c>
      <c r="L54" s="378" t="s">
        <v>818</v>
      </c>
      <c r="M54" s="378" t="s">
        <v>819</v>
      </c>
      <c r="N54" s="378" t="s">
        <v>819</v>
      </c>
      <c r="O54" s="378" t="s">
        <v>819</v>
      </c>
      <c r="P54" s="378" t="s">
        <v>820</v>
      </c>
      <c r="Q54" s="378" t="s">
        <v>821</v>
      </c>
      <c r="R54" s="378"/>
      <c r="S54" s="378"/>
      <c r="T54" s="378" t="s">
        <v>818</v>
      </c>
      <c r="U54" s="379" t="s">
        <v>300</v>
      </c>
    </row>
    <row r="55" spans="1:21" x14ac:dyDescent="0.25">
      <c r="A55" s="375" t="s">
        <v>822</v>
      </c>
      <c r="B55" s="380" t="s">
        <v>823</v>
      </c>
      <c r="C55" s="375" t="s">
        <v>824</v>
      </c>
      <c r="D55" s="381" t="s">
        <v>825</v>
      </c>
      <c r="E55" s="375" t="s">
        <v>826</v>
      </c>
      <c r="I55" s="378" t="str">
        <f>HLOOKUP(Introduction!$G$4,nametranslations,64,FALSE)</f>
        <v>With water datapoints</v>
      </c>
      <c r="L55" s="378" t="s">
        <v>827</v>
      </c>
      <c r="M55" s="378" t="s">
        <v>828</v>
      </c>
      <c r="N55" s="378" t="s">
        <v>828</v>
      </c>
      <c r="O55" s="378" t="s">
        <v>829</v>
      </c>
      <c r="P55" s="378" t="s">
        <v>830</v>
      </c>
      <c r="Q55" s="378" t="s">
        <v>831</v>
      </c>
      <c r="R55" s="378"/>
      <c r="S55" s="378"/>
      <c r="T55" s="378" t="s">
        <v>827</v>
      </c>
      <c r="U55" s="378" t="s">
        <v>299</v>
      </c>
    </row>
    <row r="56" spans="1:21" x14ac:dyDescent="0.25">
      <c r="A56" s="375" t="s">
        <v>832</v>
      </c>
      <c r="B56" s="380" t="s">
        <v>833</v>
      </c>
      <c r="C56" s="375" t="s">
        <v>834</v>
      </c>
      <c r="D56" s="381" t="s">
        <v>835</v>
      </c>
      <c r="E56" s="375" t="s">
        <v>836</v>
      </c>
      <c r="I56" s="378" t="str">
        <f>HLOOKUP(Introduction!$G$4,nametranslations,57,FALSE)</f>
        <v>Facility estimates</v>
      </c>
      <c r="L56" s="378" t="s">
        <v>837</v>
      </c>
      <c r="M56" s="378" t="s">
        <v>838</v>
      </c>
      <c r="N56" s="378" t="s">
        <v>839</v>
      </c>
      <c r="O56" s="378" t="s">
        <v>840</v>
      </c>
      <c r="P56" s="378" t="s">
        <v>841</v>
      </c>
      <c r="Q56" s="378" t="s">
        <v>842</v>
      </c>
      <c r="R56" s="378"/>
      <c r="S56" s="378"/>
      <c r="T56" s="378" t="s">
        <v>837</v>
      </c>
      <c r="U56" s="378" t="s">
        <v>299</v>
      </c>
    </row>
    <row r="57" spans="1:21" x14ac:dyDescent="0.25">
      <c r="A57" s="375" t="s">
        <v>843</v>
      </c>
      <c r="B57" s="380" t="s">
        <v>844</v>
      </c>
      <c r="C57" s="375" t="s">
        <v>845</v>
      </c>
      <c r="D57" s="381" t="s">
        <v>846</v>
      </c>
      <c r="E57" s="375" t="s">
        <v>847</v>
      </c>
      <c r="I57" s="378" t="str">
        <f>HLOOKUP(Introduction!$G$4,nametranslations,58,FALSE)</f>
        <v>Facility datapoints</v>
      </c>
      <c r="L57" s="378" t="s">
        <v>848</v>
      </c>
      <c r="M57" s="378" t="s">
        <v>849</v>
      </c>
      <c r="N57" s="378" t="s">
        <v>850</v>
      </c>
      <c r="O57" s="378" t="s">
        <v>851</v>
      </c>
      <c r="P57" s="378" t="s">
        <v>852</v>
      </c>
      <c r="Q57" s="378" t="s">
        <v>853</v>
      </c>
      <c r="R57" s="378"/>
      <c r="S57" s="378"/>
      <c r="T57" s="378" t="s">
        <v>848</v>
      </c>
      <c r="U57" s="378" t="s">
        <v>299</v>
      </c>
    </row>
    <row r="58" spans="1:21" x14ac:dyDescent="0.25">
      <c r="A58" s="375" t="s">
        <v>854</v>
      </c>
      <c r="B58" s="380" t="s">
        <v>855</v>
      </c>
      <c r="C58" s="375" t="s">
        <v>856</v>
      </c>
      <c r="D58" s="381" t="s">
        <v>857</v>
      </c>
      <c r="E58" s="375" t="s">
        <v>858</v>
      </c>
      <c r="I58" s="378" t="str">
        <f>HLOOKUP(Introduction!$G$4,nametranslations,59,FALSE)</f>
        <v>Improved estimates</v>
      </c>
      <c r="L58" s="378" t="s">
        <v>859</v>
      </c>
      <c r="M58" s="378" t="s">
        <v>860</v>
      </c>
      <c r="N58" s="378" t="s">
        <v>861</v>
      </c>
      <c r="O58" s="378" t="s">
        <v>862</v>
      </c>
      <c r="P58" s="378" t="s">
        <v>863</v>
      </c>
      <c r="Q58" s="378" t="s">
        <v>864</v>
      </c>
      <c r="R58" s="378"/>
      <c r="S58" s="378"/>
      <c r="T58" s="378" t="s">
        <v>859</v>
      </c>
      <c r="U58" s="378" t="s">
        <v>299</v>
      </c>
    </row>
    <row r="59" spans="1:21" x14ac:dyDescent="0.25">
      <c r="A59" s="380" t="s">
        <v>865</v>
      </c>
      <c r="B59" s="375" t="s">
        <v>866</v>
      </c>
      <c r="C59" s="375" t="s">
        <v>867</v>
      </c>
      <c r="D59" s="381" t="s">
        <v>868</v>
      </c>
      <c r="E59" s="375" t="s">
        <v>869</v>
      </c>
      <c r="I59" s="378" t="str">
        <f>HLOOKUP(Introduction!$G$4,nametranslations,60,FALSE)</f>
        <v>Improved datapoints</v>
      </c>
      <c r="L59" s="378" t="s">
        <v>870</v>
      </c>
      <c r="M59" s="378" t="s">
        <v>871</v>
      </c>
      <c r="N59" s="378" t="s">
        <v>871</v>
      </c>
      <c r="O59" s="378" t="s">
        <v>871</v>
      </c>
      <c r="P59" s="378" t="s">
        <v>872</v>
      </c>
      <c r="Q59" s="378" t="s">
        <v>873</v>
      </c>
      <c r="R59" s="378"/>
      <c r="S59" s="378"/>
      <c r="T59" s="378" t="s">
        <v>870</v>
      </c>
      <c r="U59" s="378" t="s">
        <v>303</v>
      </c>
    </row>
    <row r="60" spans="1:21" x14ac:dyDescent="0.25">
      <c r="A60" s="380" t="s">
        <v>874</v>
      </c>
      <c r="B60" s="375" t="s">
        <v>875</v>
      </c>
      <c r="C60" s="375" t="s">
        <v>876</v>
      </c>
      <c r="D60" s="381" t="s">
        <v>877</v>
      </c>
      <c r="E60" s="375" t="s">
        <v>878</v>
      </c>
      <c r="I60" s="378" t="str">
        <f>HLOOKUP(Introduction!$G$4,nametranslations,61,FALSE)</f>
        <v>Basic estimates</v>
      </c>
      <c r="L60" s="378" t="s">
        <v>879</v>
      </c>
      <c r="M60" s="378" t="s">
        <v>880</v>
      </c>
      <c r="N60" s="378" t="s">
        <v>881</v>
      </c>
      <c r="O60" s="378" t="s">
        <v>880</v>
      </c>
      <c r="P60" s="378" t="s">
        <v>882</v>
      </c>
      <c r="Q60" s="378" t="s">
        <v>883</v>
      </c>
      <c r="R60" s="378"/>
      <c r="S60" s="378"/>
      <c r="T60" s="378" t="s">
        <v>879</v>
      </c>
      <c r="U60" s="378" t="s">
        <v>299</v>
      </c>
    </row>
    <row r="61" spans="1:21" x14ac:dyDescent="0.25">
      <c r="A61" s="380" t="s">
        <v>884</v>
      </c>
      <c r="B61" s="375" t="s">
        <v>885</v>
      </c>
      <c r="C61" s="375" t="s">
        <v>886</v>
      </c>
      <c r="D61" s="381" t="s">
        <v>887</v>
      </c>
      <c r="E61" s="375" t="s">
        <v>888</v>
      </c>
      <c r="I61" s="378" t="str">
        <f>HLOOKUP(Introduction!$G$4,nametranslations,62,FALSE)</f>
        <v>Basic datapoints</v>
      </c>
      <c r="L61" s="378" t="s">
        <v>889</v>
      </c>
      <c r="M61" s="378" t="s">
        <v>890</v>
      </c>
      <c r="N61" s="378" t="s">
        <v>891</v>
      </c>
      <c r="O61" s="378" t="s">
        <v>892</v>
      </c>
      <c r="P61" s="378" t="s">
        <v>893</v>
      </c>
      <c r="Q61" s="378" t="s">
        <v>894</v>
      </c>
      <c r="R61" s="378"/>
      <c r="S61" s="378"/>
      <c r="T61" s="378" t="s">
        <v>889</v>
      </c>
      <c r="U61" s="378" t="s">
        <v>299</v>
      </c>
    </row>
    <row r="62" spans="1:21" x14ac:dyDescent="0.25">
      <c r="A62" s="380" t="s">
        <v>895</v>
      </c>
      <c r="B62" s="375" t="s">
        <v>896</v>
      </c>
      <c r="C62" s="375" t="s">
        <v>897</v>
      </c>
      <c r="D62" s="381" t="s">
        <v>898</v>
      </c>
      <c r="E62" s="375" t="s">
        <v>899</v>
      </c>
      <c r="I62" s="378"/>
      <c r="L62" s="378" t="s">
        <v>900</v>
      </c>
      <c r="M62" s="378" t="s">
        <v>901</v>
      </c>
      <c r="N62" s="378" t="s">
        <v>902</v>
      </c>
      <c r="O62" s="378" t="s">
        <v>903</v>
      </c>
      <c r="P62" s="378" t="s">
        <v>904</v>
      </c>
      <c r="Q62" s="378" t="s">
        <v>905</v>
      </c>
      <c r="R62" s="378"/>
      <c r="S62" s="378"/>
      <c r="T62" s="378" t="s">
        <v>900</v>
      </c>
      <c r="U62" s="379" t="s">
        <v>300</v>
      </c>
    </row>
    <row r="63" spans="1:21" x14ac:dyDescent="0.25">
      <c r="A63" s="380" t="s">
        <v>906</v>
      </c>
      <c r="B63" s="375" t="s">
        <v>907</v>
      </c>
      <c r="C63" s="375" t="s">
        <v>908</v>
      </c>
      <c r="D63" s="381" t="s">
        <v>909</v>
      </c>
      <c r="E63" s="375" t="s">
        <v>910</v>
      </c>
      <c r="I63" s="378"/>
      <c r="L63" s="378" t="s">
        <v>911</v>
      </c>
      <c r="M63" s="378" t="s">
        <v>912</v>
      </c>
      <c r="N63" s="378" t="s">
        <v>913</v>
      </c>
      <c r="O63" s="378" t="s">
        <v>914</v>
      </c>
      <c r="P63" s="378" t="s">
        <v>915</v>
      </c>
      <c r="Q63" s="378" t="s">
        <v>916</v>
      </c>
      <c r="R63" s="378"/>
      <c r="S63" s="378"/>
      <c r="T63" s="378" t="s">
        <v>911</v>
      </c>
      <c r="U63" s="379" t="s">
        <v>303</v>
      </c>
    </row>
    <row r="64" spans="1:21" x14ac:dyDescent="0.25">
      <c r="A64" s="380" t="s">
        <v>917</v>
      </c>
      <c r="B64" s="375" t="s">
        <v>918</v>
      </c>
      <c r="C64" s="375" t="s">
        <v>919</v>
      </c>
      <c r="D64" s="381" t="s">
        <v>920</v>
      </c>
      <c r="E64" s="375" t="s">
        <v>921</v>
      </c>
      <c r="I64" s="378"/>
      <c r="L64" s="378" t="s">
        <v>922</v>
      </c>
      <c r="M64" s="378" t="s">
        <v>923</v>
      </c>
      <c r="N64" s="378" t="s">
        <v>924</v>
      </c>
      <c r="O64" s="378" t="s">
        <v>923</v>
      </c>
      <c r="P64" s="378" t="s">
        <v>925</v>
      </c>
      <c r="Q64" s="378" t="s">
        <v>926</v>
      </c>
      <c r="R64" s="378"/>
      <c r="S64" s="378"/>
      <c r="T64" s="378" t="s">
        <v>922</v>
      </c>
      <c r="U64" s="379" t="s">
        <v>300</v>
      </c>
    </row>
    <row r="65" spans="1:21" x14ac:dyDescent="0.25">
      <c r="A65" s="377" t="s">
        <v>927</v>
      </c>
      <c r="I65" s="378"/>
      <c r="L65" s="378" t="s">
        <v>928</v>
      </c>
      <c r="M65" s="378" t="s">
        <v>929</v>
      </c>
      <c r="N65" s="378" t="s">
        <v>930</v>
      </c>
      <c r="O65" s="378" t="s">
        <v>931</v>
      </c>
      <c r="P65" s="378" t="s">
        <v>932</v>
      </c>
      <c r="Q65" s="378" t="s">
        <v>933</v>
      </c>
      <c r="R65" s="378"/>
      <c r="S65" s="378"/>
      <c r="T65" s="378" t="s">
        <v>928</v>
      </c>
      <c r="U65" s="379" t="s">
        <v>303</v>
      </c>
    </row>
    <row r="66" spans="1:21" x14ac:dyDescent="0.25">
      <c r="A66" s="380" t="s">
        <v>258</v>
      </c>
      <c r="B66" s="375" t="s">
        <v>934</v>
      </c>
      <c r="C66" s="375" t="s">
        <v>935</v>
      </c>
      <c r="D66" s="381" t="s">
        <v>936</v>
      </c>
      <c r="E66" s="375" t="s">
        <v>937</v>
      </c>
      <c r="I66" s="378"/>
      <c r="L66" s="378" t="s">
        <v>938</v>
      </c>
      <c r="M66" s="378" t="s">
        <v>939</v>
      </c>
      <c r="N66" s="378" t="s">
        <v>940</v>
      </c>
      <c r="O66" s="378" t="s">
        <v>939</v>
      </c>
      <c r="P66" s="378" t="s">
        <v>941</v>
      </c>
      <c r="Q66" s="378" t="s">
        <v>942</v>
      </c>
      <c r="R66" s="378"/>
      <c r="S66" s="378"/>
      <c r="T66" s="378" t="s">
        <v>938</v>
      </c>
      <c r="U66" s="378" t="s">
        <v>299</v>
      </c>
    </row>
    <row r="67" spans="1:21" ht="15.75" customHeight="1" x14ac:dyDescent="0.25">
      <c r="A67" s="385" t="s">
        <v>943</v>
      </c>
      <c r="B67" s="385" t="s">
        <v>944</v>
      </c>
      <c r="C67" s="385" t="s">
        <v>945</v>
      </c>
      <c r="D67" s="386" t="s">
        <v>946</v>
      </c>
      <c r="E67" s="385" t="s">
        <v>947</v>
      </c>
      <c r="I67" s="378"/>
      <c r="L67" s="378" t="s">
        <v>948</v>
      </c>
      <c r="M67" s="378" t="s">
        <v>949</v>
      </c>
      <c r="N67" s="378" t="s">
        <v>950</v>
      </c>
      <c r="O67" s="378" t="s">
        <v>951</v>
      </c>
      <c r="P67" s="378" t="s">
        <v>952</v>
      </c>
      <c r="Q67" s="378" t="s">
        <v>953</v>
      </c>
      <c r="R67" s="378"/>
      <c r="S67" s="378"/>
      <c r="T67" s="378" t="s">
        <v>948</v>
      </c>
      <c r="U67" s="379" t="s">
        <v>299</v>
      </c>
    </row>
    <row r="68" spans="1:21" x14ac:dyDescent="0.25">
      <c r="A68" s="380" t="s">
        <v>51</v>
      </c>
      <c r="B68" s="375" t="s">
        <v>954</v>
      </c>
      <c r="C68" s="375" t="s">
        <v>955</v>
      </c>
      <c r="D68" s="381" t="s">
        <v>956</v>
      </c>
      <c r="E68" s="375" t="s">
        <v>957</v>
      </c>
      <c r="I68" s="378"/>
      <c r="L68" s="378" t="s">
        <v>958</v>
      </c>
      <c r="M68" s="378" t="s">
        <v>959</v>
      </c>
      <c r="N68" s="378" t="s">
        <v>960</v>
      </c>
      <c r="O68" s="378" t="s">
        <v>961</v>
      </c>
      <c r="P68" s="378" t="s">
        <v>962</v>
      </c>
      <c r="Q68" s="378" t="s">
        <v>963</v>
      </c>
      <c r="R68" s="378"/>
      <c r="S68" s="378"/>
      <c r="T68" s="378" t="s">
        <v>958</v>
      </c>
      <c r="U68" s="379" t="s">
        <v>300</v>
      </c>
    </row>
    <row r="69" spans="1:21" x14ac:dyDescent="0.25">
      <c r="A69" s="380" t="s">
        <v>10</v>
      </c>
      <c r="B69" s="375" t="s">
        <v>964</v>
      </c>
      <c r="C69" s="375" t="s">
        <v>965</v>
      </c>
      <c r="D69" s="381" t="s">
        <v>966</v>
      </c>
      <c r="E69" s="375" t="s">
        <v>967</v>
      </c>
      <c r="I69" s="378"/>
      <c r="L69" s="378" t="s">
        <v>968</v>
      </c>
      <c r="M69" s="378" t="s">
        <v>969</v>
      </c>
      <c r="N69" s="378" t="s">
        <v>970</v>
      </c>
      <c r="O69" s="378" t="s">
        <v>969</v>
      </c>
      <c r="P69" s="378" t="s">
        <v>971</v>
      </c>
      <c r="Q69" s="378" t="s">
        <v>972</v>
      </c>
      <c r="R69" s="378"/>
      <c r="S69" s="378"/>
      <c r="T69" s="378" t="s">
        <v>968</v>
      </c>
      <c r="U69" s="378" t="s">
        <v>299</v>
      </c>
    </row>
    <row r="70" spans="1:21" x14ac:dyDescent="0.25">
      <c r="A70" s="380" t="s">
        <v>11</v>
      </c>
      <c r="B70" s="375" t="s">
        <v>973</v>
      </c>
      <c r="C70" s="375" t="s">
        <v>974</v>
      </c>
      <c r="D70" s="381" t="s">
        <v>975</v>
      </c>
      <c r="E70" s="375" t="s">
        <v>976</v>
      </c>
      <c r="L70" s="378" t="s">
        <v>977</v>
      </c>
      <c r="M70" s="378" t="s">
        <v>978</v>
      </c>
      <c r="N70" s="378" t="s">
        <v>979</v>
      </c>
      <c r="O70" s="378" t="s">
        <v>980</v>
      </c>
      <c r="P70" s="378" t="s">
        <v>981</v>
      </c>
      <c r="Q70" s="378" t="s">
        <v>982</v>
      </c>
      <c r="R70" s="378"/>
      <c r="S70" s="378"/>
      <c r="T70" s="378" t="s">
        <v>977</v>
      </c>
      <c r="U70" s="378" t="s">
        <v>299</v>
      </c>
    </row>
    <row r="71" spans="1:21" x14ac:dyDescent="0.25">
      <c r="A71" s="375" t="s">
        <v>9</v>
      </c>
      <c r="B71" s="375" t="s">
        <v>983</v>
      </c>
      <c r="C71" s="375" t="s">
        <v>984</v>
      </c>
      <c r="D71" s="381" t="s">
        <v>985</v>
      </c>
      <c r="E71" s="375" t="s">
        <v>986</v>
      </c>
      <c r="I71" s="383" t="s">
        <v>524</v>
      </c>
      <c r="L71" s="378" t="s">
        <v>987</v>
      </c>
      <c r="M71" s="378" t="s">
        <v>988</v>
      </c>
      <c r="N71" s="378" t="s">
        <v>989</v>
      </c>
      <c r="O71" s="378" t="s">
        <v>990</v>
      </c>
      <c r="P71" s="378" t="s">
        <v>991</v>
      </c>
      <c r="Q71" s="378" t="s">
        <v>992</v>
      </c>
      <c r="R71" s="378"/>
      <c r="S71" s="378"/>
      <c r="T71" s="378" t="s">
        <v>987</v>
      </c>
      <c r="U71" s="378" t="s">
        <v>299</v>
      </c>
    </row>
    <row r="72" spans="1:21" x14ac:dyDescent="0.25">
      <c r="A72" s="375" t="s">
        <v>4</v>
      </c>
      <c r="B72" s="375" t="s">
        <v>993</v>
      </c>
      <c r="C72" s="375" t="s">
        <v>994</v>
      </c>
      <c r="D72" s="381" t="s">
        <v>995</v>
      </c>
      <c r="E72" s="375" t="s">
        <v>996</v>
      </c>
      <c r="H72" s="378">
        <v>39</v>
      </c>
      <c r="I72" s="378" t="str">
        <f>HLOOKUP(Introduction!$G$4,nametranslations,H72,FALSE)</f>
        <v>Water: total</v>
      </c>
      <c r="L72" s="378" t="s">
        <v>997</v>
      </c>
      <c r="M72" s="378" t="s">
        <v>998</v>
      </c>
      <c r="N72" s="378" t="s">
        <v>999</v>
      </c>
      <c r="O72" s="378" t="s">
        <v>998</v>
      </c>
      <c r="P72" s="378" t="s">
        <v>1000</v>
      </c>
      <c r="Q72" s="378" t="s">
        <v>1001</v>
      </c>
      <c r="R72" s="378"/>
      <c r="S72" s="378"/>
      <c r="T72" s="378" t="s">
        <v>997</v>
      </c>
      <c r="U72" s="378" t="s">
        <v>299</v>
      </c>
    </row>
    <row r="73" spans="1:21" x14ac:dyDescent="0.25">
      <c r="A73" s="375" t="s">
        <v>8</v>
      </c>
      <c r="B73" s="375" t="s">
        <v>1002</v>
      </c>
      <c r="C73" s="375" t="s">
        <v>1003</v>
      </c>
      <c r="D73" s="381" t="s">
        <v>1004</v>
      </c>
      <c r="E73" s="375" t="s">
        <v>1005</v>
      </c>
      <c r="H73" s="378">
        <v>40</v>
      </c>
      <c r="I73" s="378" t="str">
        <f>HLOOKUP(Introduction!$G$4,nametranslations,H73,FALSE)</f>
        <v>Water: urban</v>
      </c>
      <c r="L73" s="378" t="s">
        <v>1006</v>
      </c>
      <c r="M73" s="378" t="s">
        <v>1007</v>
      </c>
      <c r="N73" s="378" t="s">
        <v>1008</v>
      </c>
      <c r="O73" s="378" t="s">
        <v>1009</v>
      </c>
      <c r="P73" s="378" t="s">
        <v>1010</v>
      </c>
      <c r="Q73" s="378" t="s">
        <v>1011</v>
      </c>
      <c r="R73" s="378"/>
      <c r="S73" s="378"/>
      <c r="T73" s="378" t="s">
        <v>1006</v>
      </c>
      <c r="U73" s="378" t="s">
        <v>299</v>
      </c>
    </row>
    <row r="74" spans="1:21" x14ac:dyDescent="0.25">
      <c r="A74" s="380" t="s">
        <v>25</v>
      </c>
      <c r="B74" s="380" t="s">
        <v>1012</v>
      </c>
      <c r="C74" s="380" t="s">
        <v>1013</v>
      </c>
      <c r="D74" s="381" t="s">
        <v>1014</v>
      </c>
      <c r="E74" s="380" t="s">
        <v>1015</v>
      </c>
      <c r="H74" s="378">
        <v>41</v>
      </c>
      <c r="I74" s="378" t="str">
        <f>HLOOKUP(Introduction!$G$4,nametranslations,H74,FALSE)</f>
        <v>Water: rural</v>
      </c>
      <c r="L74" s="378" t="s">
        <v>1016</v>
      </c>
      <c r="M74" s="378" t="s">
        <v>1017</v>
      </c>
      <c r="N74" s="378" t="s">
        <v>1017</v>
      </c>
      <c r="O74" s="378" t="s">
        <v>1018</v>
      </c>
      <c r="P74" s="378" t="s">
        <v>1019</v>
      </c>
      <c r="Q74" s="378" t="s">
        <v>1020</v>
      </c>
      <c r="R74" s="378"/>
      <c r="S74" s="378"/>
      <c r="T74" s="378" t="s">
        <v>1016</v>
      </c>
      <c r="U74" s="379" t="s">
        <v>301</v>
      </c>
    </row>
    <row r="75" spans="1:21" x14ac:dyDescent="0.25">
      <c r="A75" s="375" t="s">
        <v>19</v>
      </c>
      <c r="B75" s="375" t="s">
        <v>1021</v>
      </c>
      <c r="C75" s="375" t="s">
        <v>1022</v>
      </c>
      <c r="D75" s="381" t="s">
        <v>1023</v>
      </c>
      <c r="E75" s="375" t="s">
        <v>1024</v>
      </c>
      <c r="H75" s="378">
        <v>42</v>
      </c>
      <c r="I75" s="378" t="str">
        <f>HLOOKUP(Introduction!$G$4,nametranslations,H75,FALSE)</f>
        <v>Water: pre-primary</v>
      </c>
      <c r="L75" s="378" t="s">
        <v>1025</v>
      </c>
      <c r="M75" s="378" t="s">
        <v>1026</v>
      </c>
      <c r="N75" s="378" t="s">
        <v>1027</v>
      </c>
      <c r="O75" s="378" t="s">
        <v>1028</v>
      </c>
      <c r="P75" s="378" t="s">
        <v>1029</v>
      </c>
      <c r="Q75" s="378" t="s">
        <v>1030</v>
      </c>
      <c r="R75" s="378"/>
      <c r="S75" s="378"/>
      <c r="T75" s="378" t="s">
        <v>1025</v>
      </c>
      <c r="U75" s="378" t="s">
        <v>299</v>
      </c>
    </row>
    <row r="76" spans="1:21" x14ac:dyDescent="0.25">
      <c r="A76" s="375" t="s">
        <v>167</v>
      </c>
      <c r="B76" s="375" t="s">
        <v>1031</v>
      </c>
      <c r="C76" s="375" t="s">
        <v>1032</v>
      </c>
      <c r="D76" s="381" t="s">
        <v>1033</v>
      </c>
      <c r="E76" s="375" t="s">
        <v>1034</v>
      </c>
      <c r="H76" s="378">
        <v>43</v>
      </c>
      <c r="I76" s="378" t="str">
        <f>HLOOKUP(Introduction!$G$4,nametranslations,H76,FALSE)</f>
        <v>Water: primary</v>
      </c>
      <c r="L76" s="378" t="s">
        <v>1035</v>
      </c>
      <c r="M76" s="378" t="s">
        <v>1036</v>
      </c>
      <c r="N76" s="378" t="s">
        <v>1037</v>
      </c>
      <c r="O76" s="378" t="s">
        <v>1038</v>
      </c>
      <c r="P76" s="378" t="s">
        <v>1039</v>
      </c>
      <c r="Q76" s="378" t="s">
        <v>1040</v>
      </c>
      <c r="R76" s="378"/>
      <c r="S76" s="378"/>
      <c r="T76" s="378" t="s">
        <v>1035</v>
      </c>
      <c r="U76" s="378" t="s">
        <v>299</v>
      </c>
    </row>
    <row r="77" spans="1:21" x14ac:dyDescent="0.25">
      <c r="A77" s="375" t="s">
        <v>168</v>
      </c>
      <c r="B77" s="385" t="s">
        <v>1041</v>
      </c>
      <c r="C77" s="375" t="s">
        <v>1042</v>
      </c>
      <c r="D77" s="381" t="s">
        <v>587</v>
      </c>
      <c r="E77" s="375" t="s">
        <v>1043</v>
      </c>
      <c r="H77" s="378">
        <v>44</v>
      </c>
      <c r="I77" s="378" t="str">
        <f>HLOOKUP(Introduction!$G$4,nametranslations,H77,FALSE)</f>
        <v>Water: secondary</v>
      </c>
      <c r="L77" s="378" t="s">
        <v>1044</v>
      </c>
      <c r="M77" s="378" t="s">
        <v>1045</v>
      </c>
      <c r="N77" s="378" t="s">
        <v>1045</v>
      </c>
      <c r="O77" s="378" t="s">
        <v>1046</v>
      </c>
      <c r="P77" s="378" t="s">
        <v>1047</v>
      </c>
      <c r="Q77" s="378" t="s">
        <v>1048</v>
      </c>
      <c r="R77" s="378"/>
      <c r="S77" s="378"/>
      <c r="T77" s="378" t="s">
        <v>1044</v>
      </c>
      <c r="U77" s="379" t="s">
        <v>301</v>
      </c>
    </row>
    <row r="78" spans="1:21" x14ac:dyDescent="0.25">
      <c r="A78" s="375" t="s">
        <v>35</v>
      </c>
      <c r="B78" s="380" t="s">
        <v>594</v>
      </c>
      <c r="C78" s="375" t="s">
        <v>595</v>
      </c>
      <c r="D78" s="381" t="s">
        <v>596</v>
      </c>
      <c r="E78" s="375" t="s">
        <v>597</v>
      </c>
      <c r="H78" s="378">
        <v>45</v>
      </c>
      <c r="I78" s="378" t="str">
        <f>HLOOKUP(Introduction!$G$4,nametranslations,H78,FALSE)</f>
        <v>Sanitation: total</v>
      </c>
      <c r="L78" s="378" t="s">
        <v>1049</v>
      </c>
      <c r="M78" s="378" t="s">
        <v>1050</v>
      </c>
      <c r="N78" s="378" t="s">
        <v>1051</v>
      </c>
      <c r="O78" s="378" t="s">
        <v>1052</v>
      </c>
      <c r="P78" s="378" t="s">
        <v>1053</v>
      </c>
      <c r="Q78" s="378" t="s">
        <v>1054</v>
      </c>
      <c r="R78" s="378"/>
      <c r="S78" s="378"/>
      <c r="T78" s="378" t="s">
        <v>1049</v>
      </c>
      <c r="U78" s="378" t="s">
        <v>299</v>
      </c>
    </row>
    <row r="79" spans="1:21" ht="39.6" x14ac:dyDescent="0.25">
      <c r="A79" s="385" t="s">
        <v>1055</v>
      </c>
      <c r="B79" s="385" t="s">
        <v>1056</v>
      </c>
      <c r="C79" s="385" t="s">
        <v>1057</v>
      </c>
      <c r="D79" s="381" t="s">
        <v>1058</v>
      </c>
      <c r="E79" s="385" t="s">
        <v>1059</v>
      </c>
      <c r="H79" s="378">
        <v>46</v>
      </c>
      <c r="I79" s="378" t="str">
        <f>HLOOKUP(Introduction!$G$4,nametranslations,H79,FALSE)</f>
        <v>Sanitation: urban</v>
      </c>
      <c r="L79" s="378" t="s">
        <v>1060</v>
      </c>
      <c r="M79" s="378" t="s">
        <v>1061</v>
      </c>
      <c r="N79" s="378" t="s">
        <v>1062</v>
      </c>
      <c r="O79" s="378" t="s">
        <v>1061</v>
      </c>
      <c r="P79" s="378" t="s">
        <v>1063</v>
      </c>
      <c r="Q79" s="378" t="s">
        <v>1064</v>
      </c>
      <c r="R79" s="378"/>
      <c r="S79" s="378"/>
      <c r="T79" s="378" t="s">
        <v>1060</v>
      </c>
      <c r="U79" s="378" t="s">
        <v>299</v>
      </c>
    </row>
    <row r="80" spans="1:21" x14ac:dyDescent="0.25">
      <c r="A80" s="375" t="s">
        <v>127</v>
      </c>
      <c r="B80" s="380" t="s">
        <v>1065</v>
      </c>
      <c r="C80" s="375" t="s">
        <v>1066</v>
      </c>
      <c r="D80" s="381" t="s">
        <v>1067</v>
      </c>
      <c r="E80" s="375" t="s">
        <v>1068</v>
      </c>
      <c r="H80" s="378">
        <v>47</v>
      </c>
      <c r="I80" s="378" t="str">
        <f>HLOOKUP(Introduction!$G$4,nametranslations,H80,FALSE)</f>
        <v>Sanitation: rural</v>
      </c>
      <c r="L80" s="378" t="s">
        <v>1069</v>
      </c>
      <c r="M80" s="378" t="s">
        <v>1070</v>
      </c>
      <c r="N80" s="378" t="s">
        <v>1071</v>
      </c>
      <c r="O80" s="378" t="s">
        <v>1070</v>
      </c>
      <c r="P80" s="378" t="s">
        <v>1072</v>
      </c>
      <c r="Q80" s="378" t="s">
        <v>1073</v>
      </c>
      <c r="R80" s="378"/>
      <c r="S80" s="378"/>
      <c r="T80" s="378" t="s">
        <v>1069</v>
      </c>
      <c r="U80" s="378" t="s">
        <v>299</v>
      </c>
    </row>
    <row r="81" spans="1:21" ht="39.6" x14ac:dyDescent="0.25">
      <c r="A81" s="375" t="s">
        <v>1074</v>
      </c>
      <c r="B81" s="385" t="s">
        <v>1075</v>
      </c>
      <c r="C81" s="385" t="s">
        <v>1076</v>
      </c>
      <c r="D81" s="381" t="s">
        <v>1077</v>
      </c>
      <c r="E81" s="385" t="s">
        <v>1078</v>
      </c>
      <c r="H81" s="378">
        <v>48</v>
      </c>
      <c r="I81" s="378" t="str">
        <f>HLOOKUP(Introduction!$G$4,nametranslations,H81,FALSE)</f>
        <v>Sanitation: pre-primary</v>
      </c>
      <c r="L81" s="378" t="s">
        <v>1079</v>
      </c>
      <c r="M81" s="378" t="s">
        <v>1080</v>
      </c>
      <c r="N81" s="378" t="s">
        <v>1080</v>
      </c>
      <c r="O81" s="378" t="s">
        <v>1080</v>
      </c>
      <c r="P81" s="378" t="s">
        <v>1081</v>
      </c>
      <c r="Q81" s="378" t="s">
        <v>1082</v>
      </c>
      <c r="R81" s="378"/>
      <c r="S81" s="378"/>
      <c r="T81" s="378" t="s">
        <v>1079</v>
      </c>
      <c r="U81" s="378" t="s">
        <v>299</v>
      </c>
    </row>
    <row r="82" spans="1:21" x14ac:dyDescent="0.25">
      <c r="A82" s="377" t="s">
        <v>1083</v>
      </c>
      <c r="H82" s="378">
        <v>49</v>
      </c>
      <c r="I82" s="378" t="str">
        <f>HLOOKUP(Introduction!$G$4,nametranslations,H82,FALSE)</f>
        <v>Sanitation: primary</v>
      </c>
      <c r="L82" s="378" t="s">
        <v>1084</v>
      </c>
      <c r="M82" s="378" t="s">
        <v>1085</v>
      </c>
      <c r="N82" s="378" t="s">
        <v>1085</v>
      </c>
      <c r="O82" s="378" t="s">
        <v>1085</v>
      </c>
      <c r="P82" s="378" t="s">
        <v>1086</v>
      </c>
      <c r="Q82" s="378" t="s">
        <v>1087</v>
      </c>
      <c r="R82" s="378"/>
      <c r="S82" s="378"/>
      <c r="T82" s="378" t="s">
        <v>1084</v>
      </c>
      <c r="U82" s="378" t="s">
        <v>299</v>
      </c>
    </row>
    <row r="83" spans="1:21" x14ac:dyDescent="0.25">
      <c r="A83" s="375" t="s">
        <v>1088</v>
      </c>
      <c r="B83" s="380" t="s">
        <v>1089</v>
      </c>
      <c r="C83" s="380" t="s">
        <v>1090</v>
      </c>
      <c r="D83" s="380" t="s">
        <v>1091</v>
      </c>
      <c r="E83" s="380" t="s">
        <v>1092</v>
      </c>
      <c r="H83" s="378">
        <v>50</v>
      </c>
      <c r="I83" s="378" t="str">
        <f>HLOOKUP(Introduction!$G$4,nametranslations,H83,FALSE)</f>
        <v>Sanitation: secondary</v>
      </c>
      <c r="L83" s="378" t="s">
        <v>1093</v>
      </c>
      <c r="M83" s="378" t="s">
        <v>1094</v>
      </c>
      <c r="N83" s="378" t="s">
        <v>1095</v>
      </c>
      <c r="O83" s="378" t="s">
        <v>1094</v>
      </c>
      <c r="P83" s="378" t="s">
        <v>1096</v>
      </c>
      <c r="Q83" s="378" t="s">
        <v>1097</v>
      </c>
      <c r="R83" s="378"/>
      <c r="S83" s="378"/>
      <c r="T83" s="378" t="s">
        <v>1093</v>
      </c>
      <c r="U83" s="379" t="s">
        <v>301</v>
      </c>
    </row>
    <row r="84" spans="1:21" x14ac:dyDescent="0.25">
      <c r="A84" s="375" t="s">
        <v>36</v>
      </c>
      <c r="B84" s="380" t="s">
        <v>1098</v>
      </c>
      <c r="C84" s="380" t="s">
        <v>1099</v>
      </c>
      <c r="D84" s="380" t="s">
        <v>1100</v>
      </c>
      <c r="E84" s="380" t="s">
        <v>1101</v>
      </c>
      <c r="H84" s="378">
        <v>51</v>
      </c>
      <c r="I84" s="378" t="str">
        <f>HLOOKUP(Introduction!$G$4,nametranslations,H84,FALSE)</f>
        <v>Hygiene: total</v>
      </c>
      <c r="L84" s="378" t="s">
        <v>1102</v>
      </c>
      <c r="M84" s="378" t="s">
        <v>1103</v>
      </c>
      <c r="N84" s="378" t="s">
        <v>1103</v>
      </c>
      <c r="O84" s="378" t="s">
        <v>1104</v>
      </c>
      <c r="P84" s="378" t="s">
        <v>1105</v>
      </c>
      <c r="Q84" s="378" t="s">
        <v>1106</v>
      </c>
      <c r="R84" s="378"/>
      <c r="S84" s="378"/>
      <c r="T84" s="378" t="s">
        <v>1102</v>
      </c>
      <c r="U84" s="379" t="s">
        <v>301</v>
      </c>
    </row>
    <row r="85" spans="1:21" x14ac:dyDescent="0.25">
      <c r="A85" s="375" t="s">
        <v>1107</v>
      </c>
      <c r="B85" s="375" t="s">
        <v>1108</v>
      </c>
      <c r="C85" s="375" t="s">
        <v>1109</v>
      </c>
      <c r="D85" s="375" t="s">
        <v>1110</v>
      </c>
      <c r="E85" s="375" t="s">
        <v>957</v>
      </c>
      <c r="H85" s="378">
        <v>52</v>
      </c>
      <c r="I85" s="378" t="str">
        <f>HLOOKUP(Introduction!$G$4,nametranslations,H85,FALSE)</f>
        <v>Hygiene: urban</v>
      </c>
      <c r="L85" s="378" t="s">
        <v>1111</v>
      </c>
      <c r="M85" s="378" t="s">
        <v>1112</v>
      </c>
      <c r="N85" s="378" t="s">
        <v>1113</v>
      </c>
      <c r="O85" s="378" t="s">
        <v>1112</v>
      </c>
      <c r="P85" s="378" t="s">
        <v>1114</v>
      </c>
      <c r="Q85" s="378" t="s">
        <v>1115</v>
      </c>
      <c r="R85" s="378"/>
      <c r="S85" s="378"/>
      <c r="T85" s="378" t="s">
        <v>1111</v>
      </c>
      <c r="U85" s="378" t="s">
        <v>299</v>
      </c>
    </row>
    <row r="86" spans="1:21" x14ac:dyDescent="0.25">
      <c r="A86" s="375" t="s">
        <v>14</v>
      </c>
      <c r="B86" s="375" t="s">
        <v>505</v>
      </c>
      <c r="C86" s="375" t="s">
        <v>506</v>
      </c>
      <c r="D86" s="375" t="s">
        <v>507</v>
      </c>
      <c r="E86" s="375" t="s">
        <v>508</v>
      </c>
      <c r="H86" s="378">
        <v>53</v>
      </c>
      <c r="I86" s="378" t="str">
        <f>HLOOKUP(Introduction!$G$4,nametranslations,H86,FALSE)</f>
        <v>Hygiene: rural</v>
      </c>
      <c r="L86" s="378" t="s">
        <v>1116</v>
      </c>
      <c r="M86" s="378" t="s">
        <v>1117</v>
      </c>
      <c r="N86" s="378" t="s">
        <v>1118</v>
      </c>
      <c r="O86" s="378" t="s">
        <v>1117</v>
      </c>
      <c r="P86" s="378" t="s">
        <v>1119</v>
      </c>
      <c r="Q86" s="378" t="s">
        <v>1120</v>
      </c>
      <c r="R86" s="378"/>
      <c r="S86" s="378"/>
      <c r="T86" s="378" t="s">
        <v>1116</v>
      </c>
      <c r="U86" s="378" t="s">
        <v>301</v>
      </c>
    </row>
    <row r="87" spans="1:21" x14ac:dyDescent="0.25">
      <c r="A87" s="375" t="s">
        <v>15</v>
      </c>
      <c r="B87" s="375" t="s">
        <v>513</v>
      </c>
      <c r="C87" s="375" t="s">
        <v>514</v>
      </c>
      <c r="D87" s="375" t="s">
        <v>515</v>
      </c>
      <c r="E87" s="375" t="s">
        <v>1121</v>
      </c>
      <c r="H87" s="378">
        <v>54</v>
      </c>
      <c r="I87" s="378" t="str">
        <f>HLOOKUP(Introduction!$G$4,nametranslations,H87,FALSE)</f>
        <v>Hygiene: pre-primary</v>
      </c>
      <c r="L87" s="378" t="s">
        <v>1122</v>
      </c>
      <c r="M87" s="378" t="s">
        <v>1123</v>
      </c>
      <c r="N87" s="378" t="s">
        <v>1124</v>
      </c>
      <c r="O87" s="378" t="s">
        <v>1125</v>
      </c>
      <c r="P87" s="378" t="s">
        <v>1126</v>
      </c>
      <c r="Q87" s="378" t="s">
        <v>1127</v>
      </c>
      <c r="R87" s="378"/>
      <c r="S87" s="378"/>
      <c r="T87" s="378" t="s">
        <v>1122</v>
      </c>
      <c r="U87" s="379" t="s">
        <v>301</v>
      </c>
    </row>
    <row r="88" spans="1:21" x14ac:dyDescent="0.25">
      <c r="A88" s="375" t="s">
        <v>6</v>
      </c>
      <c r="B88" s="380" t="s">
        <v>1128</v>
      </c>
      <c r="C88" s="380" t="s">
        <v>1129</v>
      </c>
      <c r="D88" s="380" t="s">
        <v>1130</v>
      </c>
      <c r="E88" s="380" t="s">
        <v>1131</v>
      </c>
      <c r="H88" s="378">
        <v>55</v>
      </c>
      <c r="I88" s="378" t="str">
        <f>HLOOKUP(Introduction!$G$4,nametranslations,H88,FALSE)</f>
        <v>Hygiene: primary</v>
      </c>
      <c r="L88" s="378" t="s">
        <v>1132</v>
      </c>
      <c r="M88" s="378" t="s">
        <v>1133</v>
      </c>
      <c r="N88" s="378" t="s">
        <v>1134</v>
      </c>
      <c r="O88" s="378" t="s">
        <v>1135</v>
      </c>
      <c r="P88" s="378" t="s">
        <v>1136</v>
      </c>
      <c r="Q88" s="378" t="s">
        <v>1137</v>
      </c>
      <c r="R88" s="378"/>
      <c r="S88" s="378"/>
      <c r="T88" s="378" t="s">
        <v>1132</v>
      </c>
      <c r="U88" s="378" t="s">
        <v>301</v>
      </c>
    </row>
    <row r="89" spans="1:21" x14ac:dyDescent="0.25">
      <c r="A89" s="375" t="s">
        <v>5</v>
      </c>
      <c r="B89" s="380" t="s">
        <v>1138</v>
      </c>
      <c r="C89" s="380" t="s">
        <v>1139</v>
      </c>
      <c r="D89" s="380" t="s">
        <v>1140</v>
      </c>
      <c r="E89" s="380" t="s">
        <v>1141</v>
      </c>
      <c r="H89" s="378">
        <v>56</v>
      </c>
      <c r="I89" s="378" t="str">
        <f>HLOOKUP(Introduction!$G$4,nametranslations,H89,FALSE)</f>
        <v>Hygiene: secondary</v>
      </c>
      <c r="L89" s="378" t="s">
        <v>1142</v>
      </c>
      <c r="M89" s="378" t="s">
        <v>1143</v>
      </c>
      <c r="N89" s="378" t="s">
        <v>1144</v>
      </c>
      <c r="O89" s="378" t="s">
        <v>1145</v>
      </c>
      <c r="P89" s="378" t="s">
        <v>1146</v>
      </c>
      <c r="Q89" s="378" t="s">
        <v>1147</v>
      </c>
      <c r="R89" s="378"/>
      <c r="S89" s="378"/>
      <c r="T89" s="378" t="s">
        <v>1142</v>
      </c>
      <c r="U89" s="378" t="s">
        <v>299</v>
      </c>
    </row>
    <row r="90" spans="1:21" x14ac:dyDescent="0.25">
      <c r="A90" s="375" t="s">
        <v>21</v>
      </c>
      <c r="B90" s="375" t="s">
        <v>1148</v>
      </c>
      <c r="C90" s="375" t="s">
        <v>1149</v>
      </c>
      <c r="D90" s="375" t="s">
        <v>1150</v>
      </c>
      <c r="E90" s="375" t="s">
        <v>1151</v>
      </c>
      <c r="H90" s="378"/>
      <c r="I90" s="378"/>
      <c r="L90" s="378" t="s">
        <v>1152</v>
      </c>
      <c r="M90" s="378" t="s">
        <v>1153</v>
      </c>
      <c r="N90" s="378" t="s">
        <v>1154</v>
      </c>
      <c r="O90" s="378" t="s">
        <v>1155</v>
      </c>
      <c r="P90" s="378" t="s">
        <v>1156</v>
      </c>
      <c r="Q90" s="378" t="s">
        <v>1157</v>
      </c>
      <c r="R90" s="378"/>
      <c r="S90" s="378"/>
      <c r="T90" s="378" t="s">
        <v>1152</v>
      </c>
      <c r="U90" s="378" t="s">
        <v>299</v>
      </c>
    </row>
    <row r="91" spans="1:21" x14ac:dyDescent="0.25">
      <c r="A91" s="375" t="s">
        <v>28</v>
      </c>
      <c r="B91" s="375" t="s">
        <v>1158</v>
      </c>
      <c r="C91" s="375" t="s">
        <v>1159</v>
      </c>
      <c r="D91" s="375" t="s">
        <v>1160</v>
      </c>
      <c r="E91" s="375" t="s">
        <v>1161</v>
      </c>
      <c r="I91" s="378"/>
      <c r="L91" s="378" t="s">
        <v>1162</v>
      </c>
      <c r="M91" s="378" t="s">
        <v>1163</v>
      </c>
      <c r="N91" s="378" t="s">
        <v>1163</v>
      </c>
      <c r="O91" s="378" t="s">
        <v>1163</v>
      </c>
      <c r="P91" s="378" t="s">
        <v>1164</v>
      </c>
      <c r="Q91" s="378" t="s">
        <v>1165</v>
      </c>
      <c r="R91" s="378"/>
      <c r="S91" s="378"/>
      <c r="T91" s="378" t="s">
        <v>1162</v>
      </c>
      <c r="U91" s="379" t="s">
        <v>300</v>
      </c>
    </row>
    <row r="92" spans="1:21" x14ac:dyDescent="0.25">
      <c r="A92" s="375" t="s">
        <v>111</v>
      </c>
      <c r="B92" s="380" t="s">
        <v>1166</v>
      </c>
      <c r="C92" s="380" t="s">
        <v>1167</v>
      </c>
      <c r="D92" s="380" t="s">
        <v>1168</v>
      </c>
      <c r="E92" s="380" t="s">
        <v>1169</v>
      </c>
      <c r="I92" s="378"/>
      <c r="L92" s="378" t="s">
        <v>1170</v>
      </c>
      <c r="M92" s="378" t="s">
        <v>1171</v>
      </c>
      <c r="N92" s="378" t="s">
        <v>1172</v>
      </c>
      <c r="O92" s="378" t="s">
        <v>1173</v>
      </c>
      <c r="P92" s="378" t="s">
        <v>1174</v>
      </c>
      <c r="Q92" s="378" t="s">
        <v>1175</v>
      </c>
      <c r="R92" s="378"/>
      <c r="S92" s="378"/>
      <c r="T92" s="378" t="s">
        <v>1170</v>
      </c>
      <c r="U92" s="379" t="s">
        <v>301</v>
      </c>
    </row>
    <row r="93" spans="1:21" x14ac:dyDescent="0.25">
      <c r="A93" s="375" t="s">
        <v>110</v>
      </c>
      <c r="B93" s="380" t="s">
        <v>1176</v>
      </c>
      <c r="C93" s="380" t="s">
        <v>1177</v>
      </c>
      <c r="D93" s="380" t="s">
        <v>1178</v>
      </c>
      <c r="E93" s="380" t="s">
        <v>1179</v>
      </c>
      <c r="I93" s="378"/>
      <c r="L93" s="378" t="s">
        <v>1180</v>
      </c>
      <c r="M93" s="378" t="s">
        <v>1181</v>
      </c>
      <c r="N93" s="378" t="s">
        <v>1181</v>
      </c>
      <c r="O93" s="378" t="s">
        <v>1181</v>
      </c>
      <c r="P93" s="378" t="s">
        <v>1182</v>
      </c>
      <c r="Q93" s="378" t="s">
        <v>1183</v>
      </c>
      <c r="R93" s="378"/>
      <c r="S93" s="378"/>
      <c r="T93" s="378" t="s">
        <v>1180</v>
      </c>
      <c r="U93" s="378" t="s">
        <v>299</v>
      </c>
    </row>
    <row r="94" spans="1:21" x14ac:dyDescent="0.25">
      <c r="A94" s="375" t="s">
        <v>195</v>
      </c>
      <c r="B94" s="380" t="s">
        <v>195</v>
      </c>
      <c r="C94" s="380" t="s">
        <v>195</v>
      </c>
      <c r="D94" s="380" t="s">
        <v>1184</v>
      </c>
      <c r="E94" s="380" t="s">
        <v>195</v>
      </c>
      <c r="I94" s="378"/>
      <c r="L94" s="378" t="s">
        <v>1185</v>
      </c>
      <c r="M94" s="378" t="s">
        <v>1186</v>
      </c>
      <c r="N94" s="378" t="s">
        <v>1186</v>
      </c>
      <c r="O94" s="378" t="s">
        <v>1186</v>
      </c>
      <c r="P94" s="378" t="s">
        <v>1187</v>
      </c>
      <c r="Q94" s="378" t="s">
        <v>1188</v>
      </c>
      <c r="R94" s="378"/>
      <c r="S94" s="378"/>
      <c r="T94" s="378" t="s">
        <v>1185</v>
      </c>
      <c r="U94" s="378" t="s">
        <v>299</v>
      </c>
    </row>
    <row r="95" spans="1:21" x14ac:dyDescent="0.25">
      <c r="A95" s="380" t="s">
        <v>146</v>
      </c>
      <c r="B95" s="380" t="s">
        <v>1189</v>
      </c>
      <c r="C95" s="380" t="s">
        <v>1190</v>
      </c>
      <c r="D95" s="380" t="s">
        <v>1191</v>
      </c>
      <c r="E95" s="380" t="s">
        <v>1192</v>
      </c>
      <c r="I95" s="378"/>
      <c r="L95" s="378" t="s">
        <v>1193</v>
      </c>
      <c r="M95" s="378" t="s">
        <v>1194</v>
      </c>
      <c r="N95" s="378" t="s">
        <v>1195</v>
      </c>
      <c r="O95" s="378" t="s">
        <v>1196</v>
      </c>
      <c r="P95" s="378" t="s">
        <v>1197</v>
      </c>
      <c r="Q95" s="378" t="s">
        <v>1198</v>
      </c>
      <c r="R95" s="378"/>
      <c r="S95" s="378"/>
      <c r="T95" s="378" t="s">
        <v>1193</v>
      </c>
      <c r="U95" s="378" t="s">
        <v>299</v>
      </c>
    </row>
    <row r="96" spans="1:21" x14ac:dyDescent="0.25">
      <c r="A96" s="375" t="s">
        <v>269</v>
      </c>
      <c r="B96" s="380" t="s">
        <v>1199</v>
      </c>
      <c r="C96" s="380" t="s">
        <v>1200</v>
      </c>
      <c r="D96" s="380" t="s">
        <v>1201</v>
      </c>
      <c r="E96" s="380" t="s">
        <v>1202</v>
      </c>
      <c r="I96" s="378"/>
      <c r="L96" s="378" t="s">
        <v>1203</v>
      </c>
      <c r="M96" s="378" t="s">
        <v>1204</v>
      </c>
      <c r="N96" s="378" t="s">
        <v>1205</v>
      </c>
      <c r="O96" s="378" t="s">
        <v>1206</v>
      </c>
      <c r="P96" s="378" t="s">
        <v>1207</v>
      </c>
      <c r="Q96" s="378" t="s">
        <v>1208</v>
      </c>
      <c r="R96" s="378"/>
      <c r="S96" s="378"/>
      <c r="T96" s="378" t="s">
        <v>1203</v>
      </c>
      <c r="U96" s="378" t="s">
        <v>299</v>
      </c>
    </row>
    <row r="97" spans="1:21" x14ac:dyDescent="0.25">
      <c r="A97" s="380" t="s">
        <v>153</v>
      </c>
      <c r="B97" s="380" t="s">
        <v>1209</v>
      </c>
      <c r="C97" s="380" t="s">
        <v>1210</v>
      </c>
      <c r="D97" s="380" t="s">
        <v>1211</v>
      </c>
      <c r="E97" s="380" t="s">
        <v>1212</v>
      </c>
      <c r="I97" s="378"/>
      <c r="L97" s="378" t="s">
        <v>1213</v>
      </c>
      <c r="M97" s="378" t="s">
        <v>1214</v>
      </c>
      <c r="N97" s="378" t="s">
        <v>1214</v>
      </c>
      <c r="O97" s="378" t="s">
        <v>1214</v>
      </c>
      <c r="P97" s="378" t="s">
        <v>1215</v>
      </c>
      <c r="Q97" s="378" t="s">
        <v>1216</v>
      </c>
      <c r="R97" s="378"/>
      <c r="S97" s="378"/>
      <c r="T97" s="378" t="s">
        <v>1213</v>
      </c>
      <c r="U97" s="379" t="s">
        <v>300</v>
      </c>
    </row>
    <row r="98" spans="1:21" x14ac:dyDescent="0.25">
      <c r="A98" s="375" t="s">
        <v>1217</v>
      </c>
      <c r="B98" s="380" t="s">
        <v>1218</v>
      </c>
      <c r="C98" s="380" t="s">
        <v>1219</v>
      </c>
      <c r="D98" s="380" t="s">
        <v>1220</v>
      </c>
      <c r="E98" s="380" t="s">
        <v>1221</v>
      </c>
      <c r="I98" s="378"/>
      <c r="L98" s="378" t="s">
        <v>1222</v>
      </c>
      <c r="M98" s="378" t="s">
        <v>1223</v>
      </c>
      <c r="N98" s="378" t="s">
        <v>1224</v>
      </c>
      <c r="O98" s="378" t="s">
        <v>1225</v>
      </c>
      <c r="P98" s="378" t="s">
        <v>1226</v>
      </c>
      <c r="Q98" s="378" t="s">
        <v>1227</v>
      </c>
      <c r="R98" s="378"/>
      <c r="S98" s="378"/>
      <c r="T98" s="378" t="s">
        <v>1222</v>
      </c>
      <c r="U98" s="378" t="s">
        <v>299</v>
      </c>
    </row>
    <row r="99" spans="1:21" x14ac:dyDescent="0.25">
      <c r="A99" s="380" t="s">
        <v>1228</v>
      </c>
      <c r="B99" s="380" t="s">
        <v>1228</v>
      </c>
      <c r="C99" s="380" t="s">
        <v>1228</v>
      </c>
      <c r="D99" s="380" t="s">
        <v>1229</v>
      </c>
      <c r="E99" s="380" t="s">
        <v>1230</v>
      </c>
      <c r="I99" s="378"/>
      <c r="L99" s="378" t="s">
        <v>1231</v>
      </c>
      <c r="M99" s="378" t="s">
        <v>1232</v>
      </c>
      <c r="N99" s="378" t="s">
        <v>1233</v>
      </c>
      <c r="O99" s="378" t="s">
        <v>1234</v>
      </c>
      <c r="P99" s="378" t="s">
        <v>1235</v>
      </c>
      <c r="Q99" s="378" t="s">
        <v>1236</v>
      </c>
      <c r="R99" s="378"/>
      <c r="S99" s="378"/>
      <c r="T99" s="378" t="s">
        <v>1231</v>
      </c>
      <c r="U99" s="378" t="s">
        <v>301</v>
      </c>
    </row>
    <row r="100" spans="1:21" x14ac:dyDescent="0.25">
      <c r="A100" s="377" t="s">
        <v>1237</v>
      </c>
      <c r="I100" s="378"/>
      <c r="L100" s="378" t="s">
        <v>1238</v>
      </c>
      <c r="M100" s="378" t="s">
        <v>1239</v>
      </c>
      <c r="N100" s="378" t="s">
        <v>1240</v>
      </c>
      <c r="O100" s="378" t="s">
        <v>1241</v>
      </c>
      <c r="P100" s="378" t="s">
        <v>1242</v>
      </c>
      <c r="Q100" s="378" t="s">
        <v>1243</v>
      </c>
      <c r="R100" s="378"/>
      <c r="S100" s="378"/>
      <c r="T100" s="378" t="s">
        <v>1238</v>
      </c>
      <c r="U100" s="378" t="s">
        <v>299</v>
      </c>
    </row>
    <row r="101" spans="1:21" x14ac:dyDescent="0.25">
      <c r="A101" s="375" t="s">
        <v>27</v>
      </c>
      <c r="B101" s="380" t="s">
        <v>1244</v>
      </c>
      <c r="C101" s="380" t="s">
        <v>1245</v>
      </c>
      <c r="D101" s="380" t="s">
        <v>1246</v>
      </c>
      <c r="E101" s="380" t="s">
        <v>1247</v>
      </c>
      <c r="I101" s="378"/>
      <c r="L101" s="378" t="s">
        <v>1248</v>
      </c>
      <c r="M101" s="378" t="s">
        <v>1249</v>
      </c>
      <c r="N101" s="378" t="s">
        <v>1250</v>
      </c>
      <c r="O101" s="378" t="s">
        <v>1249</v>
      </c>
      <c r="P101" s="378" t="s">
        <v>1251</v>
      </c>
      <c r="Q101" s="378" t="s">
        <v>1252</v>
      </c>
      <c r="R101" s="378"/>
      <c r="S101" s="378"/>
      <c r="T101" s="378" t="s">
        <v>1248</v>
      </c>
      <c r="U101" s="378" t="s">
        <v>299</v>
      </c>
    </row>
    <row r="102" spans="1:21" x14ac:dyDescent="0.25">
      <c r="A102" s="375" t="s">
        <v>55</v>
      </c>
      <c r="B102" s="380" t="s">
        <v>1253</v>
      </c>
      <c r="C102" s="380" t="s">
        <v>1254</v>
      </c>
      <c r="D102" s="380" t="s">
        <v>1255</v>
      </c>
      <c r="E102" s="380" t="s">
        <v>1256</v>
      </c>
      <c r="I102" s="378"/>
      <c r="L102" s="378" t="s">
        <v>1257</v>
      </c>
      <c r="M102" s="378" t="s">
        <v>1258</v>
      </c>
      <c r="N102" s="378" t="s">
        <v>1259</v>
      </c>
      <c r="O102" s="378" t="s">
        <v>1260</v>
      </c>
      <c r="P102" s="378" t="s">
        <v>1261</v>
      </c>
      <c r="Q102" s="378" t="s">
        <v>1262</v>
      </c>
      <c r="R102" s="378"/>
      <c r="S102" s="378"/>
      <c r="T102" s="378" t="s">
        <v>1257</v>
      </c>
      <c r="U102" s="378" t="s">
        <v>299</v>
      </c>
    </row>
    <row r="103" spans="1:21" x14ac:dyDescent="0.25">
      <c r="A103" s="375" t="s">
        <v>24</v>
      </c>
      <c r="B103" s="380" t="s">
        <v>1263</v>
      </c>
      <c r="C103" s="380" t="s">
        <v>1264</v>
      </c>
      <c r="D103" s="380" t="s">
        <v>1265</v>
      </c>
      <c r="E103" s="380" t="s">
        <v>1266</v>
      </c>
      <c r="I103" s="378"/>
      <c r="L103" s="378" t="s">
        <v>1267</v>
      </c>
      <c r="M103" s="378" t="s">
        <v>1268</v>
      </c>
      <c r="N103" s="378" t="s">
        <v>1269</v>
      </c>
      <c r="O103" s="378" t="s">
        <v>1268</v>
      </c>
      <c r="P103" s="378" t="s">
        <v>1270</v>
      </c>
      <c r="Q103" s="378" t="s">
        <v>1271</v>
      </c>
      <c r="R103" s="378"/>
      <c r="S103" s="378"/>
      <c r="T103" s="378" t="s">
        <v>1267</v>
      </c>
      <c r="U103" s="378" t="s">
        <v>299</v>
      </c>
    </row>
    <row r="104" spans="1:21" x14ac:dyDescent="0.25">
      <c r="A104" s="375" t="s">
        <v>0</v>
      </c>
      <c r="B104" s="380" t="s">
        <v>1272</v>
      </c>
      <c r="C104" s="380" t="s">
        <v>1273</v>
      </c>
      <c r="D104" s="380" t="s">
        <v>1274</v>
      </c>
      <c r="E104" s="380" t="s">
        <v>1275</v>
      </c>
      <c r="I104" s="378"/>
      <c r="L104" s="378" t="s">
        <v>1276</v>
      </c>
      <c r="M104" s="378" t="s">
        <v>1277</v>
      </c>
      <c r="N104" s="378" t="s">
        <v>1278</v>
      </c>
      <c r="O104" s="378" t="s">
        <v>1279</v>
      </c>
      <c r="P104" s="378" t="s">
        <v>1280</v>
      </c>
      <c r="Q104" s="378" t="s">
        <v>1281</v>
      </c>
      <c r="R104" s="378"/>
      <c r="S104" s="378"/>
      <c r="T104" s="378" t="s">
        <v>1276</v>
      </c>
      <c r="U104" s="378" t="s">
        <v>299</v>
      </c>
    </row>
    <row r="105" spans="1:21" x14ac:dyDescent="0.25">
      <c r="A105" s="375" t="s">
        <v>37</v>
      </c>
      <c r="B105" s="380" t="s">
        <v>1282</v>
      </c>
      <c r="C105" s="380" t="s">
        <v>1282</v>
      </c>
      <c r="D105" s="380" t="s">
        <v>1283</v>
      </c>
      <c r="E105" s="380" t="s">
        <v>1284</v>
      </c>
      <c r="I105" s="378"/>
      <c r="L105" s="378" t="s">
        <v>1285</v>
      </c>
      <c r="M105" s="378" t="s">
        <v>1286</v>
      </c>
      <c r="N105" s="378" t="s">
        <v>1287</v>
      </c>
      <c r="O105" s="378" t="s">
        <v>1288</v>
      </c>
      <c r="P105" s="378" t="s">
        <v>1289</v>
      </c>
      <c r="Q105" s="378" t="s">
        <v>1290</v>
      </c>
      <c r="R105" s="378"/>
      <c r="S105" s="378"/>
      <c r="T105" s="378" t="s">
        <v>1285</v>
      </c>
      <c r="U105" s="378" t="s">
        <v>299</v>
      </c>
    </row>
    <row r="106" spans="1:21" x14ac:dyDescent="0.25">
      <c r="A106" s="375" t="s">
        <v>1291</v>
      </c>
      <c r="B106" s="380" t="s">
        <v>1292</v>
      </c>
      <c r="C106" s="380" t="s">
        <v>1293</v>
      </c>
      <c r="D106" s="380" t="s">
        <v>1294</v>
      </c>
      <c r="E106" s="380" t="s">
        <v>1295</v>
      </c>
      <c r="I106" s="378"/>
      <c r="L106" s="378" t="s">
        <v>1296</v>
      </c>
      <c r="M106" s="378" t="s">
        <v>1297</v>
      </c>
      <c r="N106" s="378" t="s">
        <v>1298</v>
      </c>
      <c r="O106" s="378" t="s">
        <v>1299</v>
      </c>
      <c r="P106" s="378" t="s">
        <v>1300</v>
      </c>
      <c r="Q106" s="378" t="s">
        <v>1301</v>
      </c>
      <c r="R106" s="378"/>
      <c r="S106" s="378"/>
      <c r="T106" s="378" t="s">
        <v>1296</v>
      </c>
      <c r="U106" s="378" t="s">
        <v>299</v>
      </c>
    </row>
    <row r="107" spans="1:21" x14ac:dyDescent="0.25">
      <c r="A107" s="375" t="s">
        <v>97</v>
      </c>
      <c r="B107" s="380" t="s">
        <v>1302</v>
      </c>
      <c r="C107" s="380" t="s">
        <v>1303</v>
      </c>
      <c r="D107" s="380" t="s">
        <v>1304</v>
      </c>
      <c r="E107" s="380" t="s">
        <v>1305</v>
      </c>
      <c r="L107" s="378" t="s">
        <v>1306</v>
      </c>
      <c r="M107" s="378" t="s">
        <v>1307</v>
      </c>
      <c r="N107" s="378" t="s">
        <v>1307</v>
      </c>
      <c r="O107" s="378" t="s">
        <v>1307</v>
      </c>
      <c r="P107" s="378" t="s">
        <v>1308</v>
      </c>
      <c r="Q107" s="378" t="s">
        <v>1309</v>
      </c>
      <c r="R107" s="378"/>
      <c r="S107" s="378"/>
      <c r="T107" s="378" t="s">
        <v>1306</v>
      </c>
      <c r="U107" s="379" t="s">
        <v>303</v>
      </c>
    </row>
    <row r="108" spans="1:21" x14ac:dyDescent="0.25">
      <c r="A108" s="375" t="s">
        <v>98</v>
      </c>
      <c r="B108" s="380" t="s">
        <v>1310</v>
      </c>
      <c r="C108" s="380" t="s">
        <v>1311</v>
      </c>
      <c r="D108" s="380" t="s">
        <v>1312</v>
      </c>
      <c r="E108" s="380" t="s">
        <v>1313</v>
      </c>
      <c r="I108" s="383" t="s">
        <v>1314</v>
      </c>
      <c r="L108" s="378" t="s">
        <v>1315</v>
      </c>
      <c r="M108" s="378" t="s">
        <v>1316</v>
      </c>
      <c r="N108" s="378" t="s">
        <v>1317</v>
      </c>
      <c r="O108" s="378" t="s">
        <v>1318</v>
      </c>
      <c r="P108" s="378" t="s">
        <v>1319</v>
      </c>
      <c r="Q108" s="378" t="s">
        <v>1320</v>
      </c>
      <c r="R108" s="378"/>
      <c r="S108" s="378"/>
      <c r="T108" s="378" t="s">
        <v>1315</v>
      </c>
      <c r="U108" s="378" t="s">
        <v>299</v>
      </c>
    </row>
    <row r="109" spans="1:21" x14ac:dyDescent="0.25">
      <c r="A109" s="375" t="s">
        <v>56</v>
      </c>
      <c r="B109" s="380" t="s">
        <v>1321</v>
      </c>
      <c r="C109" s="380" t="s">
        <v>1322</v>
      </c>
      <c r="D109" s="380" t="s">
        <v>1323</v>
      </c>
      <c r="E109" s="380" t="s">
        <v>1324</v>
      </c>
      <c r="I109" s="378" t="str">
        <f>HLOOKUP(Introduction!$G$4,nametranslations,94,FALSE)</f>
        <v>EMIS</v>
      </c>
      <c r="L109" s="378" t="s">
        <v>1325</v>
      </c>
      <c r="M109" s="378" t="s">
        <v>1326</v>
      </c>
      <c r="N109" s="378" t="s">
        <v>1327</v>
      </c>
      <c r="O109" s="378" t="s">
        <v>1326</v>
      </c>
      <c r="P109" s="378" t="s">
        <v>1328</v>
      </c>
      <c r="Q109" s="378" t="s">
        <v>1329</v>
      </c>
      <c r="R109" s="378"/>
      <c r="S109" s="378"/>
      <c r="T109" s="378" t="s">
        <v>1325</v>
      </c>
      <c r="U109" s="378" t="s">
        <v>299</v>
      </c>
    </row>
    <row r="110" spans="1:21" x14ac:dyDescent="0.25">
      <c r="A110" s="375" t="s">
        <v>1330</v>
      </c>
      <c r="B110" s="380" t="s">
        <v>1331</v>
      </c>
      <c r="C110" s="380" t="s">
        <v>1332</v>
      </c>
      <c r="D110" s="380" t="s">
        <v>1333</v>
      </c>
      <c r="E110" s="380" t="s">
        <v>1334</v>
      </c>
      <c r="I110" s="378" t="str">
        <f>HLOOKUP(Introduction!$G$4,nametranslations,95,FALSE)</f>
        <v>Survey</v>
      </c>
      <c r="L110" s="378" t="s">
        <v>1335</v>
      </c>
      <c r="M110" s="378" t="s">
        <v>1336</v>
      </c>
      <c r="N110" s="378" t="s">
        <v>1337</v>
      </c>
      <c r="O110" s="378" t="s">
        <v>1338</v>
      </c>
      <c r="P110" s="378" t="s">
        <v>1339</v>
      </c>
      <c r="Q110" s="378" t="s">
        <v>1340</v>
      </c>
      <c r="R110" s="378"/>
      <c r="S110" s="378"/>
      <c r="T110" s="378" t="s">
        <v>1335</v>
      </c>
      <c r="U110" s="378" t="s">
        <v>301</v>
      </c>
    </row>
    <row r="111" spans="1:21" x14ac:dyDescent="0.25">
      <c r="A111" s="375" t="s">
        <v>12</v>
      </c>
      <c r="B111" s="375" t="s">
        <v>1341</v>
      </c>
      <c r="C111" s="380" t="s">
        <v>1342</v>
      </c>
      <c r="D111" s="380" t="s">
        <v>1343</v>
      </c>
      <c r="E111" s="380" t="s">
        <v>1344</v>
      </c>
      <c r="I111" s="378" t="str">
        <f>HLOOKUP(Introduction!$G$4,nametranslations,96,FALSE)</f>
        <v>Census</v>
      </c>
      <c r="L111" s="378" t="s">
        <v>1345</v>
      </c>
      <c r="M111" s="378" t="s">
        <v>1346</v>
      </c>
      <c r="N111" s="378" t="s">
        <v>1347</v>
      </c>
      <c r="O111" s="378" t="s">
        <v>1346</v>
      </c>
      <c r="P111" s="378" t="s">
        <v>1348</v>
      </c>
      <c r="Q111" s="378" t="s">
        <v>1349</v>
      </c>
      <c r="R111" s="378"/>
      <c r="S111" s="378"/>
      <c r="T111" s="378" t="s">
        <v>1345</v>
      </c>
      <c r="U111" s="378" t="s">
        <v>299</v>
      </c>
    </row>
    <row r="112" spans="1:21" x14ac:dyDescent="0.25">
      <c r="A112" s="375" t="s">
        <v>106</v>
      </c>
      <c r="B112" s="380" t="s">
        <v>1350</v>
      </c>
      <c r="C112" s="380" t="s">
        <v>1351</v>
      </c>
      <c r="D112" s="380" t="s">
        <v>1352</v>
      </c>
      <c r="E112" s="380" t="s">
        <v>1353</v>
      </c>
      <c r="I112" s="378" t="str">
        <f>HLOOKUP(Introduction!$G$4,nametranslations,97,FALSE)</f>
        <v>Other</v>
      </c>
      <c r="L112" s="378" t="s">
        <v>1354</v>
      </c>
      <c r="M112" s="378" t="s">
        <v>1355</v>
      </c>
      <c r="N112" s="378" t="s">
        <v>1355</v>
      </c>
      <c r="O112" s="378" t="s">
        <v>1355</v>
      </c>
      <c r="P112" s="378" t="s">
        <v>1356</v>
      </c>
      <c r="Q112" s="378" t="s">
        <v>1357</v>
      </c>
      <c r="R112" s="378"/>
      <c r="S112" s="378"/>
      <c r="T112" s="378" t="s">
        <v>1354</v>
      </c>
      <c r="U112" s="378" t="s">
        <v>299</v>
      </c>
    </row>
    <row r="113" spans="1:21" x14ac:dyDescent="0.25">
      <c r="A113" s="375" t="s">
        <v>94</v>
      </c>
      <c r="B113" s="380" t="s">
        <v>1358</v>
      </c>
      <c r="C113" s="380" t="s">
        <v>1359</v>
      </c>
      <c r="D113" s="380" t="s">
        <v>1360</v>
      </c>
      <c r="E113" s="380" t="s">
        <v>1361</v>
      </c>
      <c r="I113" s="378" t="str">
        <f>HLOOKUP(Introduction!$G$4,nametranslations,98,FALSE)</f>
        <v>Survey with microdata</v>
      </c>
      <c r="L113" s="378" t="s">
        <v>1362</v>
      </c>
      <c r="M113" s="378" t="s">
        <v>1363</v>
      </c>
      <c r="N113" s="378" t="s">
        <v>1364</v>
      </c>
      <c r="O113" s="378" t="s">
        <v>1365</v>
      </c>
      <c r="P113" s="378" t="s">
        <v>1366</v>
      </c>
      <c r="Q113" s="378" t="s">
        <v>1367</v>
      </c>
      <c r="R113" s="378"/>
      <c r="S113" s="378"/>
      <c r="T113" s="378" t="s">
        <v>1362</v>
      </c>
      <c r="U113" s="379" t="s">
        <v>303</v>
      </c>
    </row>
    <row r="114" spans="1:21" x14ac:dyDescent="0.25">
      <c r="A114" s="375" t="s">
        <v>95</v>
      </c>
      <c r="B114" s="380" t="s">
        <v>1368</v>
      </c>
      <c r="C114" s="380" t="s">
        <v>1369</v>
      </c>
      <c r="D114" s="380" t="s">
        <v>1370</v>
      </c>
      <c r="E114" s="380" t="s">
        <v>1371</v>
      </c>
      <c r="I114" s="378" t="str">
        <f>HLOOKUP(Introduction!$G$4,nametranslations,99,FALSE)</f>
        <v>Admin</v>
      </c>
      <c r="L114" s="378" t="s">
        <v>1372</v>
      </c>
      <c r="M114" s="378" t="s">
        <v>1373</v>
      </c>
      <c r="N114" s="378" t="s">
        <v>1374</v>
      </c>
      <c r="O114" s="378" t="s">
        <v>1375</v>
      </c>
      <c r="P114" s="378" t="s">
        <v>1376</v>
      </c>
      <c r="Q114" s="378" t="s">
        <v>1377</v>
      </c>
      <c r="R114" s="378"/>
      <c r="S114" s="378"/>
      <c r="T114" s="378" t="s">
        <v>1372</v>
      </c>
      <c r="U114" s="378" t="s">
        <v>299</v>
      </c>
    </row>
    <row r="115" spans="1:21" x14ac:dyDescent="0.25">
      <c r="A115" s="375" t="s">
        <v>23</v>
      </c>
      <c r="B115" s="380" t="s">
        <v>1378</v>
      </c>
      <c r="C115" s="380" t="s">
        <v>1379</v>
      </c>
      <c r="D115" s="380" t="s">
        <v>1380</v>
      </c>
      <c r="E115" s="380" t="s">
        <v>1381</v>
      </c>
      <c r="L115" s="378" t="s">
        <v>1382</v>
      </c>
      <c r="M115" s="378" t="s">
        <v>1383</v>
      </c>
      <c r="N115" s="378" t="s">
        <v>1383</v>
      </c>
      <c r="O115" s="378" t="s">
        <v>1384</v>
      </c>
      <c r="P115" s="378" t="s">
        <v>1385</v>
      </c>
      <c r="Q115" s="378" t="s">
        <v>1386</v>
      </c>
      <c r="R115" s="378"/>
      <c r="S115" s="378"/>
      <c r="T115" s="378" t="s">
        <v>1382</v>
      </c>
      <c r="U115" s="379" t="s">
        <v>299</v>
      </c>
    </row>
    <row r="116" spans="1:21" x14ac:dyDescent="0.25">
      <c r="A116" s="375" t="s">
        <v>20</v>
      </c>
      <c r="B116" s="380" t="s">
        <v>1387</v>
      </c>
      <c r="C116" s="380" t="s">
        <v>1388</v>
      </c>
      <c r="D116" s="380" t="s">
        <v>1389</v>
      </c>
      <c r="E116" s="380" t="s">
        <v>1390</v>
      </c>
      <c r="L116" s="378" t="s">
        <v>1391</v>
      </c>
      <c r="M116" s="378" t="s">
        <v>1392</v>
      </c>
      <c r="N116" s="378" t="s">
        <v>1392</v>
      </c>
      <c r="O116" s="378" t="s">
        <v>1392</v>
      </c>
      <c r="P116" s="378" t="s">
        <v>1393</v>
      </c>
      <c r="Q116" s="378" t="s">
        <v>1394</v>
      </c>
      <c r="R116" s="378"/>
      <c r="S116" s="378"/>
      <c r="T116" s="378" t="s">
        <v>1391</v>
      </c>
      <c r="U116" s="378" t="s">
        <v>299</v>
      </c>
    </row>
    <row r="117" spans="1:21" x14ac:dyDescent="0.25">
      <c r="A117" s="375" t="s">
        <v>22</v>
      </c>
      <c r="B117" s="380" t="s">
        <v>1395</v>
      </c>
      <c r="C117" s="380" t="s">
        <v>1396</v>
      </c>
      <c r="D117" s="380" t="s">
        <v>1397</v>
      </c>
      <c r="E117" s="380" t="s">
        <v>1398</v>
      </c>
      <c r="L117" s="378" t="s">
        <v>1399</v>
      </c>
      <c r="M117" s="378" t="s">
        <v>1400</v>
      </c>
      <c r="N117" s="378" t="s">
        <v>1401</v>
      </c>
      <c r="O117" s="378" t="s">
        <v>1402</v>
      </c>
      <c r="P117" s="378" t="s">
        <v>1403</v>
      </c>
      <c r="Q117" s="378" t="s">
        <v>1404</v>
      </c>
      <c r="R117" s="378"/>
      <c r="S117" s="378"/>
      <c r="T117" s="378" t="s">
        <v>1399</v>
      </c>
      <c r="U117" s="379" t="s">
        <v>299</v>
      </c>
    </row>
    <row r="118" spans="1:21" x14ac:dyDescent="0.25">
      <c r="A118" s="375" t="s">
        <v>3</v>
      </c>
      <c r="B118" s="380" t="s">
        <v>1405</v>
      </c>
      <c r="C118" s="380" t="s">
        <v>1406</v>
      </c>
      <c r="D118" s="380" t="s">
        <v>1407</v>
      </c>
      <c r="E118" s="380" t="s">
        <v>1408</v>
      </c>
      <c r="L118" s="378" t="s">
        <v>1409</v>
      </c>
      <c r="M118" s="378" t="s">
        <v>1410</v>
      </c>
      <c r="N118" s="378" t="s">
        <v>1411</v>
      </c>
      <c r="O118" s="378" t="s">
        <v>1412</v>
      </c>
      <c r="P118" s="378" t="s">
        <v>1413</v>
      </c>
      <c r="Q118" s="378" t="s">
        <v>1414</v>
      </c>
      <c r="R118" s="378"/>
      <c r="S118" s="378"/>
      <c r="T118" s="378" t="s">
        <v>1409</v>
      </c>
      <c r="U118" s="378" t="s">
        <v>299</v>
      </c>
    </row>
    <row r="119" spans="1:21" x14ac:dyDescent="0.25">
      <c r="A119" s="375" t="s">
        <v>52</v>
      </c>
      <c r="B119" s="380" t="s">
        <v>1415</v>
      </c>
      <c r="C119" s="380" t="s">
        <v>1416</v>
      </c>
      <c r="D119" s="380" t="s">
        <v>1417</v>
      </c>
      <c r="E119" s="380" t="s">
        <v>1418</v>
      </c>
      <c r="L119" s="378" t="s">
        <v>1419</v>
      </c>
      <c r="M119" s="378" t="s">
        <v>1420</v>
      </c>
      <c r="N119" s="378" t="s">
        <v>1420</v>
      </c>
      <c r="O119" s="378" t="s">
        <v>1420</v>
      </c>
      <c r="P119" s="378" t="s">
        <v>1421</v>
      </c>
      <c r="Q119" s="378" t="s">
        <v>1422</v>
      </c>
      <c r="R119" s="378"/>
      <c r="S119" s="378"/>
      <c r="T119" s="378" t="s">
        <v>1419</v>
      </c>
      <c r="U119" s="378" t="s">
        <v>299</v>
      </c>
    </row>
    <row r="120" spans="1:21" x14ac:dyDescent="0.25">
      <c r="A120" s="375" t="s">
        <v>57</v>
      </c>
      <c r="B120" s="380" t="s">
        <v>1423</v>
      </c>
      <c r="C120" s="380" t="s">
        <v>1424</v>
      </c>
      <c r="D120" s="380" t="s">
        <v>1425</v>
      </c>
      <c r="E120" s="380" t="s">
        <v>1426</v>
      </c>
      <c r="L120" s="378" t="s">
        <v>1427</v>
      </c>
      <c r="M120" s="378" t="s">
        <v>1428</v>
      </c>
      <c r="N120" s="378" t="s">
        <v>1429</v>
      </c>
      <c r="O120" s="378" t="s">
        <v>1430</v>
      </c>
      <c r="P120" s="378" t="s">
        <v>1431</v>
      </c>
      <c r="Q120" s="378" t="s">
        <v>1432</v>
      </c>
      <c r="R120" s="378"/>
      <c r="S120" s="378"/>
      <c r="T120" s="378" t="s">
        <v>1427</v>
      </c>
      <c r="U120" s="378" t="s">
        <v>299</v>
      </c>
    </row>
    <row r="121" spans="1:21" x14ac:dyDescent="0.25">
      <c r="A121" s="375" t="s">
        <v>99</v>
      </c>
      <c r="B121" s="380" t="s">
        <v>1433</v>
      </c>
      <c r="C121" s="380" t="s">
        <v>1434</v>
      </c>
      <c r="D121" s="380" t="s">
        <v>1435</v>
      </c>
      <c r="E121" s="380" t="s">
        <v>1436</v>
      </c>
      <c r="L121" s="378" t="s">
        <v>1437</v>
      </c>
      <c r="M121" s="378" t="s">
        <v>1438</v>
      </c>
      <c r="N121" s="378" t="s">
        <v>1439</v>
      </c>
      <c r="O121" s="378" t="s">
        <v>1440</v>
      </c>
      <c r="P121" s="378" t="s">
        <v>1441</v>
      </c>
      <c r="Q121" s="378" t="s">
        <v>1442</v>
      </c>
      <c r="R121" s="378"/>
      <c r="S121" s="378"/>
      <c r="T121" s="378" t="s">
        <v>1437</v>
      </c>
      <c r="U121" s="378" t="s">
        <v>299</v>
      </c>
    </row>
    <row r="122" spans="1:21" x14ac:dyDescent="0.25">
      <c r="A122" s="375" t="s">
        <v>113</v>
      </c>
      <c r="B122" s="380" t="s">
        <v>1443</v>
      </c>
      <c r="C122" s="380" t="s">
        <v>1444</v>
      </c>
      <c r="D122" s="380" t="s">
        <v>1445</v>
      </c>
      <c r="E122" s="380" t="s">
        <v>1446</v>
      </c>
      <c r="L122" s="378" t="s">
        <v>1447</v>
      </c>
      <c r="M122" s="378" t="s">
        <v>1448</v>
      </c>
      <c r="N122" s="378" t="s">
        <v>1449</v>
      </c>
      <c r="O122" s="378" t="s">
        <v>1448</v>
      </c>
      <c r="P122" s="378" t="s">
        <v>1450</v>
      </c>
      <c r="Q122" s="378" t="s">
        <v>1451</v>
      </c>
      <c r="R122" s="378"/>
      <c r="S122" s="378"/>
      <c r="T122" s="378" t="s">
        <v>1447</v>
      </c>
      <c r="U122" s="379" t="s">
        <v>303</v>
      </c>
    </row>
    <row r="123" spans="1:21" x14ac:dyDescent="0.25">
      <c r="A123" s="375" t="s">
        <v>114</v>
      </c>
      <c r="B123" s="380" t="s">
        <v>1452</v>
      </c>
      <c r="C123" s="380" t="s">
        <v>1453</v>
      </c>
      <c r="D123" s="380" t="s">
        <v>1454</v>
      </c>
      <c r="E123" s="380" t="s">
        <v>1455</v>
      </c>
      <c r="L123" s="378" t="s">
        <v>1456</v>
      </c>
      <c r="M123" s="378" t="s">
        <v>1457</v>
      </c>
      <c r="N123" s="378" t="s">
        <v>1458</v>
      </c>
      <c r="O123" s="378" t="s">
        <v>1459</v>
      </c>
      <c r="P123" s="378" t="s">
        <v>1460</v>
      </c>
      <c r="Q123" s="378" t="s">
        <v>1461</v>
      </c>
      <c r="R123" s="378"/>
      <c r="S123" s="378"/>
      <c r="T123" s="378" t="s">
        <v>1456</v>
      </c>
      <c r="U123" s="378" t="s">
        <v>301</v>
      </c>
    </row>
    <row r="124" spans="1:21" x14ac:dyDescent="0.25">
      <c r="A124" s="375" t="s">
        <v>30</v>
      </c>
      <c r="B124" s="380" t="s">
        <v>1462</v>
      </c>
      <c r="C124" s="380" t="s">
        <v>1463</v>
      </c>
      <c r="D124" s="380" t="s">
        <v>1464</v>
      </c>
      <c r="E124" s="380" t="s">
        <v>1465</v>
      </c>
      <c r="L124" s="378" t="s">
        <v>1466</v>
      </c>
      <c r="M124" s="378" t="s">
        <v>1467</v>
      </c>
      <c r="N124" s="378" t="s">
        <v>1468</v>
      </c>
      <c r="O124" s="378" t="s">
        <v>1469</v>
      </c>
      <c r="P124" s="378" t="s">
        <v>1470</v>
      </c>
      <c r="Q124" s="378" t="s">
        <v>1471</v>
      </c>
      <c r="R124" s="378"/>
      <c r="S124" s="378"/>
      <c r="T124" s="378" t="s">
        <v>1466</v>
      </c>
      <c r="U124" s="378" t="s">
        <v>303</v>
      </c>
    </row>
    <row r="125" spans="1:21" x14ac:dyDescent="0.25">
      <c r="A125" s="375" t="s">
        <v>26</v>
      </c>
      <c r="B125" s="380" t="s">
        <v>1472</v>
      </c>
      <c r="C125" s="380" t="s">
        <v>1473</v>
      </c>
      <c r="D125" s="380" t="s">
        <v>1474</v>
      </c>
      <c r="E125" s="380" t="s">
        <v>1475</v>
      </c>
      <c r="L125" s="378" t="s">
        <v>1476</v>
      </c>
      <c r="M125" s="378" t="s">
        <v>144</v>
      </c>
      <c r="N125" s="378" t="s">
        <v>1477</v>
      </c>
      <c r="O125" s="378" t="s">
        <v>144</v>
      </c>
      <c r="P125" s="378" t="s">
        <v>1478</v>
      </c>
      <c r="Q125" s="378" t="s">
        <v>1479</v>
      </c>
      <c r="R125" s="378"/>
      <c r="S125" s="378"/>
      <c r="T125" s="378" t="s">
        <v>1476</v>
      </c>
      <c r="U125" s="378" t="s">
        <v>299</v>
      </c>
    </row>
    <row r="126" spans="1:21" x14ac:dyDescent="0.25">
      <c r="A126" s="375" t="s">
        <v>127</v>
      </c>
      <c r="B126" s="380" t="s">
        <v>1480</v>
      </c>
      <c r="C126" s="380" t="s">
        <v>1066</v>
      </c>
      <c r="D126" s="380" t="s">
        <v>1067</v>
      </c>
      <c r="E126" s="380" t="s">
        <v>1068</v>
      </c>
      <c r="L126" s="378" t="s">
        <v>1481</v>
      </c>
      <c r="M126" s="378" t="s">
        <v>1482</v>
      </c>
      <c r="N126" s="378" t="s">
        <v>1483</v>
      </c>
      <c r="O126" s="378" t="s">
        <v>1484</v>
      </c>
      <c r="P126" s="378" t="s">
        <v>1485</v>
      </c>
      <c r="Q126" s="378" t="s">
        <v>1486</v>
      </c>
      <c r="R126" s="378"/>
      <c r="S126" s="378"/>
      <c r="T126" s="378" t="s">
        <v>1481</v>
      </c>
      <c r="U126" s="379" t="s">
        <v>303</v>
      </c>
    </row>
    <row r="127" spans="1:21" x14ac:dyDescent="0.25">
      <c r="A127" s="375" t="s">
        <v>128</v>
      </c>
      <c r="B127" s="380" t="s">
        <v>1487</v>
      </c>
      <c r="C127" s="380" t="s">
        <v>1488</v>
      </c>
      <c r="D127" s="380" t="s">
        <v>1489</v>
      </c>
      <c r="E127" s="380" t="s">
        <v>1490</v>
      </c>
      <c r="L127" s="378" t="s">
        <v>1491</v>
      </c>
      <c r="M127" s="378" t="s">
        <v>1492</v>
      </c>
      <c r="N127" s="378" t="s">
        <v>1493</v>
      </c>
      <c r="O127" s="378" t="s">
        <v>1494</v>
      </c>
      <c r="P127" s="378" t="s">
        <v>1495</v>
      </c>
      <c r="Q127" s="378" t="s">
        <v>1496</v>
      </c>
      <c r="R127" s="378"/>
      <c r="S127" s="378"/>
      <c r="T127" s="378" t="s">
        <v>1491</v>
      </c>
      <c r="U127" s="378" t="s">
        <v>299</v>
      </c>
    </row>
    <row r="128" spans="1:21" x14ac:dyDescent="0.25">
      <c r="A128" s="375" t="s">
        <v>112</v>
      </c>
      <c r="B128" s="380" t="s">
        <v>1497</v>
      </c>
      <c r="C128" s="380" t="s">
        <v>1498</v>
      </c>
      <c r="D128" s="380" t="s">
        <v>1499</v>
      </c>
      <c r="E128" s="380" t="s">
        <v>1500</v>
      </c>
      <c r="L128" s="378" t="s">
        <v>1501</v>
      </c>
      <c r="M128" s="378" t="s">
        <v>1502</v>
      </c>
      <c r="N128" s="378" t="s">
        <v>1502</v>
      </c>
      <c r="O128" s="378" t="s">
        <v>1502</v>
      </c>
      <c r="P128" s="378" t="s">
        <v>1503</v>
      </c>
      <c r="Q128" s="378" t="s">
        <v>1504</v>
      </c>
      <c r="R128" s="378"/>
      <c r="S128" s="378"/>
      <c r="T128" s="378" t="s">
        <v>1501</v>
      </c>
      <c r="U128" s="378" t="s">
        <v>299</v>
      </c>
    </row>
    <row r="129" spans="1:21" x14ac:dyDescent="0.25">
      <c r="A129" s="375" t="s">
        <v>169</v>
      </c>
      <c r="B129" s="380" t="s">
        <v>1505</v>
      </c>
      <c r="C129" s="380" t="s">
        <v>1506</v>
      </c>
      <c r="D129" s="380" t="s">
        <v>1507</v>
      </c>
      <c r="E129" s="380" t="s">
        <v>1508</v>
      </c>
      <c r="L129" s="378" t="s">
        <v>1509</v>
      </c>
      <c r="M129" s="378" t="s">
        <v>1510</v>
      </c>
      <c r="N129" s="378" t="s">
        <v>1510</v>
      </c>
      <c r="O129" s="378" t="s">
        <v>1510</v>
      </c>
      <c r="P129" s="378" t="s">
        <v>1511</v>
      </c>
      <c r="Q129" s="378" t="s">
        <v>1512</v>
      </c>
      <c r="R129" s="378"/>
      <c r="S129" s="378"/>
      <c r="T129" s="378" t="s">
        <v>1509</v>
      </c>
      <c r="U129" s="378" t="s">
        <v>299</v>
      </c>
    </row>
    <row r="130" spans="1:21" x14ac:dyDescent="0.25">
      <c r="A130" s="375" t="s">
        <v>1513</v>
      </c>
      <c r="B130" s="380" t="s">
        <v>1513</v>
      </c>
      <c r="C130" s="380" t="s">
        <v>1514</v>
      </c>
      <c r="D130" s="380" t="s">
        <v>1515</v>
      </c>
      <c r="E130" s="380" t="s">
        <v>1516</v>
      </c>
      <c r="L130" s="378" t="s">
        <v>1517</v>
      </c>
      <c r="M130" s="378" t="s">
        <v>1518</v>
      </c>
      <c r="N130" s="378" t="s">
        <v>1518</v>
      </c>
      <c r="O130" s="378" t="s">
        <v>1518</v>
      </c>
      <c r="P130" s="378" t="s">
        <v>1519</v>
      </c>
      <c r="Q130" s="378" t="s">
        <v>1520</v>
      </c>
      <c r="R130" s="378"/>
      <c r="S130" s="378"/>
      <c r="T130" s="378" t="s">
        <v>1517</v>
      </c>
      <c r="U130" s="378" t="s">
        <v>299</v>
      </c>
    </row>
    <row r="131" spans="1:21" x14ac:dyDescent="0.25">
      <c r="A131" s="375" t="s">
        <v>1521</v>
      </c>
      <c r="B131" s="380" t="s">
        <v>1522</v>
      </c>
      <c r="C131" s="380" t="s">
        <v>1523</v>
      </c>
      <c r="D131" s="380" t="s">
        <v>1524</v>
      </c>
      <c r="E131" s="380" t="s">
        <v>1525</v>
      </c>
      <c r="L131" s="378" t="s">
        <v>1526</v>
      </c>
      <c r="M131" s="378" t="s">
        <v>1527</v>
      </c>
      <c r="N131" s="378" t="s">
        <v>1528</v>
      </c>
      <c r="O131" s="378" t="s">
        <v>1529</v>
      </c>
      <c r="P131" s="378" t="s">
        <v>1530</v>
      </c>
      <c r="Q131" s="378" t="s">
        <v>1531</v>
      </c>
      <c r="R131" s="378"/>
      <c r="S131" s="378"/>
      <c r="T131" s="378" t="s">
        <v>1526</v>
      </c>
      <c r="U131" s="378" t="s">
        <v>299</v>
      </c>
    </row>
    <row r="132" spans="1:21" x14ac:dyDescent="0.25">
      <c r="A132" s="375" t="s">
        <v>1532</v>
      </c>
      <c r="B132" s="380" t="s">
        <v>1533</v>
      </c>
      <c r="C132" s="380" t="s">
        <v>1534</v>
      </c>
      <c r="D132" s="380" t="s">
        <v>1535</v>
      </c>
      <c r="E132" s="380" t="s">
        <v>1536</v>
      </c>
      <c r="L132" s="378" t="s">
        <v>1537</v>
      </c>
      <c r="M132" s="378" t="s">
        <v>1538</v>
      </c>
      <c r="N132" s="378" t="s">
        <v>1538</v>
      </c>
      <c r="O132" s="378" t="s">
        <v>1539</v>
      </c>
      <c r="P132" s="378" t="s">
        <v>1540</v>
      </c>
      <c r="Q132" s="378" t="s">
        <v>1541</v>
      </c>
      <c r="R132" s="378"/>
      <c r="S132" s="378"/>
      <c r="T132" s="378" t="s">
        <v>1537</v>
      </c>
      <c r="U132" s="378" t="s">
        <v>301</v>
      </c>
    </row>
    <row r="133" spans="1:21" x14ac:dyDescent="0.25">
      <c r="A133" s="375" t="s">
        <v>1542</v>
      </c>
      <c r="B133" s="380" t="s">
        <v>1543</v>
      </c>
      <c r="C133" s="380" t="s">
        <v>1544</v>
      </c>
      <c r="D133" s="380" t="s">
        <v>1545</v>
      </c>
      <c r="E133" s="380" t="s">
        <v>1546</v>
      </c>
      <c r="L133" s="378" t="s">
        <v>1547</v>
      </c>
      <c r="M133" s="378" t="s">
        <v>1548</v>
      </c>
      <c r="N133" s="378" t="s">
        <v>1549</v>
      </c>
      <c r="O133" s="378" t="s">
        <v>1550</v>
      </c>
      <c r="P133" s="378" t="s">
        <v>1551</v>
      </c>
      <c r="Q133" s="378" t="s">
        <v>1552</v>
      </c>
      <c r="R133" s="378"/>
      <c r="S133" s="378"/>
      <c r="T133" s="378" t="s">
        <v>1547</v>
      </c>
      <c r="U133" s="378" t="s">
        <v>299</v>
      </c>
    </row>
    <row r="134" spans="1:21" x14ac:dyDescent="0.25">
      <c r="A134" s="375" t="s">
        <v>1553</v>
      </c>
      <c r="B134" s="380" t="s">
        <v>1554</v>
      </c>
      <c r="C134" s="380" t="s">
        <v>1555</v>
      </c>
      <c r="D134" s="380" t="s">
        <v>1556</v>
      </c>
      <c r="E134" s="380" t="s">
        <v>1557</v>
      </c>
      <c r="L134" s="378" t="s">
        <v>1558</v>
      </c>
      <c r="M134" s="378" t="s">
        <v>1559</v>
      </c>
      <c r="N134" s="378" t="s">
        <v>1560</v>
      </c>
      <c r="O134" s="378" t="s">
        <v>1561</v>
      </c>
      <c r="P134" s="378" t="s">
        <v>1562</v>
      </c>
      <c r="Q134" s="378" t="s">
        <v>1563</v>
      </c>
      <c r="R134" s="378"/>
      <c r="S134" s="378"/>
      <c r="T134" s="378" t="s">
        <v>1558</v>
      </c>
      <c r="U134" s="378" t="s">
        <v>299</v>
      </c>
    </row>
    <row r="135" spans="1:21" x14ac:dyDescent="0.25">
      <c r="A135" s="375" t="s">
        <v>1564</v>
      </c>
      <c r="B135" s="380" t="s">
        <v>1565</v>
      </c>
      <c r="C135" s="380" t="s">
        <v>1566</v>
      </c>
      <c r="D135" s="380" t="s">
        <v>1567</v>
      </c>
      <c r="E135" s="380" t="s">
        <v>1568</v>
      </c>
      <c r="L135" s="378" t="s">
        <v>1569</v>
      </c>
      <c r="M135" s="378" t="s">
        <v>1570</v>
      </c>
      <c r="N135" s="378" t="s">
        <v>1571</v>
      </c>
      <c r="O135" s="378" t="s">
        <v>1572</v>
      </c>
      <c r="P135" s="378" t="s">
        <v>1573</v>
      </c>
      <c r="Q135" s="378" t="s">
        <v>1574</v>
      </c>
      <c r="R135" s="378"/>
      <c r="S135" s="378"/>
      <c r="T135" s="378" t="s">
        <v>1569</v>
      </c>
      <c r="U135" s="378" t="s">
        <v>301</v>
      </c>
    </row>
    <row r="136" spans="1:21" x14ac:dyDescent="0.25">
      <c r="A136" s="375" t="s">
        <v>1575</v>
      </c>
      <c r="B136" s="380" t="s">
        <v>1576</v>
      </c>
      <c r="C136" s="380" t="s">
        <v>1577</v>
      </c>
      <c r="D136" s="380" t="s">
        <v>1578</v>
      </c>
      <c r="E136" s="380" t="s">
        <v>1579</v>
      </c>
      <c r="L136" s="378" t="s">
        <v>1580</v>
      </c>
      <c r="M136" s="378" t="s">
        <v>1581</v>
      </c>
      <c r="N136" s="378" t="s">
        <v>1582</v>
      </c>
      <c r="O136" s="378" t="s">
        <v>1583</v>
      </c>
      <c r="P136" s="378" t="s">
        <v>1584</v>
      </c>
      <c r="Q136" s="378" t="s">
        <v>1585</v>
      </c>
      <c r="R136" s="378"/>
      <c r="S136" s="378"/>
      <c r="T136" s="378" t="s">
        <v>1580</v>
      </c>
      <c r="U136" s="378" t="s">
        <v>303</v>
      </c>
    </row>
    <row r="137" spans="1:21" x14ac:dyDescent="0.25">
      <c r="A137" s="375" t="s">
        <v>1586</v>
      </c>
      <c r="B137" s="380" t="s">
        <v>1587</v>
      </c>
      <c r="C137" s="380" t="s">
        <v>1588</v>
      </c>
      <c r="D137" s="380" t="s">
        <v>1589</v>
      </c>
      <c r="E137" s="380" t="s">
        <v>1590</v>
      </c>
      <c r="L137" s="378" t="s">
        <v>1591</v>
      </c>
      <c r="M137" s="378" t="s">
        <v>1592</v>
      </c>
      <c r="N137" s="378" t="s">
        <v>1592</v>
      </c>
      <c r="O137" s="378" t="s">
        <v>1593</v>
      </c>
      <c r="P137" s="378" t="s">
        <v>1594</v>
      </c>
      <c r="Q137" s="378" t="s">
        <v>1595</v>
      </c>
      <c r="R137" s="378"/>
      <c r="S137" s="378"/>
      <c r="T137" s="378" t="s">
        <v>1591</v>
      </c>
      <c r="U137" s="378" t="s">
        <v>301</v>
      </c>
    </row>
    <row r="138" spans="1:21" x14ac:dyDescent="0.25">
      <c r="A138" s="375" t="s">
        <v>221</v>
      </c>
      <c r="B138" s="380" t="s">
        <v>1596</v>
      </c>
      <c r="C138" s="380" t="s">
        <v>1597</v>
      </c>
      <c r="D138" s="380" t="s">
        <v>1598</v>
      </c>
      <c r="E138" s="380" t="s">
        <v>1599</v>
      </c>
      <c r="L138" s="378" t="s">
        <v>1600</v>
      </c>
      <c r="M138" s="378" t="s">
        <v>1601</v>
      </c>
      <c r="N138" s="378" t="s">
        <v>1602</v>
      </c>
      <c r="O138" s="378" t="s">
        <v>1603</v>
      </c>
      <c r="P138" s="378" t="s">
        <v>1604</v>
      </c>
      <c r="Q138" s="378" t="s">
        <v>1605</v>
      </c>
      <c r="R138" s="378"/>
      <c r="S138" s="378"/>
      <c r="T138" s="378" t="s">
        <v>1600</v>
      </c>
      <c r="U138" s="379" t="s">
        <v>299</v>
      </c>
    </row>
    <row r="139" spans="1:21" x14ac:dyDescent="0.25">
      <c r="A139" s="377" t="s">
        <v>1606</v>
      </c>
      <c r="L139" s="378" t="s">
        <v>1607</v>
      </c>
      <c r="M139" s="378" t="s">
        <v>1608</v>
      </c>
      <c r="N139" s="378" t="s">
        <v>1608</v>
      </c>
      <c r="O139" s="378" t="s">
        <v>1608</v>
      </c>
      <c r="P139" s="378" t="s">
        <v>1609</v>
      </c>
      <c r="Q139" s="378" t="s">
        <v>1610</v>
      </c>
      <c r="R139" s="378"/>
      <c r="S139" s="378"/>
      <c r="T139" s="378" t="s">
        <v>1607</v>
      </c>
      <c r="U139" s="378" t="s">
        <v>301</v>
      </c>
    </row>
    <row r="140" spans="1:21" x14ac:dyDescent="0.25">
      <c r="A140" s="375" t="s">
        <v>253</v>
      </c>
      <c r="B140" s="380" t="s">
        <v>1611</v>
      </c>
      <c r="C140" s="380" t="s">
        <v>1612</v>
      </c>
      <c r="D140" s="380" t="s">
        <v>1613</v>
      </c>
      <c r="E140" s="380" t="s">
        <v>1614</v>
      </c>
      <c r="L140" s="378" t="s">
        <v>1615</v>
      </c>
      <c r="M140" s="378" t="s">
        <v>1616</v>
      </c>
      <c r="N140" s="378" t="s">
        <v>1616</v>
      </c>
      <c r="O140" s="378" t="s">
        <v>1617</v>
      </c>
      <c r="P140" s="378" t="s">
        <v>1618</v>
      </c>
      <c r="Q140" s="378" t="s">
        <v>1619</v>
      </c>
      <c r="R140" s="378"/>
      <c r="S140" s="378"/>
      <c r="T140" s="378" t="s">
        <v>1615</v>
      </c>
      <c r="U140" s="378" t="s">
        <v>299</v>
      </c>
    </row>
    <row r="141" spans="1:21" x14ac:dyDescent="0.25">
      <c r="A141" s="375" t="s">
        <v>255</v>
      </c>
      <c r="B141" s="380" t="s">
        <v>1620</v>
      </c>
      <c r="C141" s="380" t="s">
        <v>1621</v>
      </c>
      <c r="D141" s="380" t="s">
        <v>1622</v>
      </c>
      <c r="E141" s="380" t="s">
        <v>1623</v>
      </c>
      <c r="L141" s="378" t="s">
        <v>1624</v>
      </c>
      <c r="M141" s="378" t="s">
        <v>1625</v>
      </c>
      <c r="N141" s="378" t="s">
        <v>1626</v>
      </c>
      <c r="O141" s="378" t="s">
        <v>1627</v>
      </c>
      <c r="P141" s="378" t="s">
        <v>1628</v>
      </c>
      <c r="Q141" s="378" t="s">
        <v>1629</v>
      </c>
      <c r="R141" s="378"/>
      <c r="S141" s="378"/>
      <c r="T141" s="378" t="s">
        <v>1624</v>
      </c>
      <c r="U141" s="379" t="s">
        <v>300</v>
      </c>
    </row>
    <row r="142" spans="1:21" x14ac:dyDescent="0.25">
      <c r="A142" s="375" t="s">
        <v>1630</v>
      </c>
      <c r="B142" s="380" t="s">
        <v>1631</v>
      </c>
      <c r="C142" s="380" t="s">
        <v>1632</v>
      </c>
      <c r="D142" s="380" t="s">
        <v>1633</v>
      </c>
      <c r="E142" s="380" t="s">
        <v>1634</v>
      </c>
      <c r="L142" s="378" t="s">
        <v>1635</v>
      </c>
      <c r="M142" s="378" t="s">
        <v>1636</v>
      </c>
      <c r="N142" s="378" t="s">
        <v>1637</v>
      </c>
      <c r="O142" s="378" t="s">
        <v>1638</v>
      </c>
      <c r="P142" s="378" t="s">
        <v>1639</v>
      </c>
      <c r="Q142" s="378" t="s">
        <v>1640</v>
      </c>
      <c r="R142" s="378"/>
      <c r="S142" s="378"/>
      <c r="T142" s="378" t="s">
        <v>1635</v>
      </c>
      <c r="U142" s="378" t="s">
        <v>299</v>
      </c>
    </row>
    <row r="143" spans="1:21" x14ac:dyDescent="0.25">
      <c r="A143" s="375" t="s">
        <v>257</v>
      </c>
      <c r="B143" s="380" t="s">
        <v>1641</v>
      </c>
      <c r="C143" s="380" t="s">
        <v>1642</v>
      </c>
      <c r="D143" s="380" t="s">
        <v>1643</v>
      </c>
      <c r="E143" s="380" t="s">
        <v>1644</v>
      </c>
      <c r="L143" s="378" t="s">
        <v>1645</v>
      </c>
      <c r="M143" s="378" t="s">
        <v>1646</v>
      </c>
      <c r="N143" s="378" t="s">
        <v>1647</v>
      </c>
      <c r="O143" s="378" t="s">
        <v>1648</v>
      </c>
      <c r="P143" s="378" t="s">
        <v>1649</v>
      </c>
      <c r="Q143" s="378" t="s">
        <v>1650</v>
      </c>
      <c r="R143" s="378"/>
      <c r="S143" s="378"/>
      <c r="T143" s="378" t="s">
        <v>1645</v>
      </c>
      <c r="U143" s="378" t="s">
        <v>299</v>
      </c>
    </row>
    <row r="144" spans="1:21" x14ac:dyDescent="0.25">
      <c r="A144" s="375" t="s">
        <v>1651</v>
      </c>
      <c r="B144" s="380" t="s">
        <v>1652</v>
      </c>
      <c r="C144" s="380" t="s">
        <v>1653</v>
      </c>
      <c r="D144" s="380" t="s">
        <v>1654</v>
      </c>
      <c r="E144" s="380" t="s">
        <v>1655</v>
      </c>
      <c r="L144" s="378" t="s">
        <v>1656</v>
      </c>
      <c r="M144" s="378" t="s">
        <v>1657</v>
      </c>
      <c r="N144" s="378" t="s">
        <v>1657</v>
      </c>
      <c r="O144" s="378" t="s">
        <v>1658</v>
      </c>
      <c r="P144" s="378" t="s">
        <v>1659</v>
      </c>
      <c r="Q144" s="378" t="s">
        <v>1660</v>
      </c>
      <c r="R144" s="378"/>
      <c r="S144" s="378"/>
      <c r="T144" s="378" t="s">
        <v>1656</v>
      </c>
      <c r="U144" s="378" t="s">
        <v>301</v>
      </c>
    </row>
    <row r="145" spans="1:21" x14ac:dyDescent="0.25">
      <c r="A145" s="375" t="s">
        <v>259</v>
      </c>
      <c r="B145" s="380" t="s">
        <v>1661</v>
      </c>
      <c r="C145" s="380" t="s">
        <v>1662</v>
      </c>
      <c r="D145" s="380" t="s">
        <v>1663</v>
      </c>
      <c r="E145" s="380" t="s">
        <v>1664</v>
      </c>
      <c r="L145" s="378" t="s">
        <v>1665</v>
      </c>
      <c r="M145" s="378" t="s">
        <v>1666</v>
      </c>
      <c r="N145" s="378" t="s">
        <v>1667</v>
      </c>
      <c r="O145" s="378" t="s">
        <v>1666</v>
      </c>
      <c r="P145" s="378" t="s">
        <v>1668</v>
      </c>
      <c r="Q145" s="378" t="s">
        <v>1669</v>
      </c>
      <c r="R145" s="378"/>
      <c r="S145" s="378"/>
      <c r="T145" s="378" t="s">
        <v>1665</v>
      </c>
      <c r="U145" s="378" t="s">
        <v>299</v>
      </c>
    </row>
    <row r="146" spans="1:21" x14ac:dyDescent="0.25">
      <c r="A146" s="375" t="s">
        <v>261</v>
      </c>
      <c r="B146" s="380" t="s">
        <v>1670</v>
      </c>
      <c r="C146" s="380" t="s">
        <v>1671</v>
      </c>
      <c r="D146" s="380" t="s">
        <v>1672</v>
      </c>
      <c r="E146" s="380" t="s">
        <v>1673</v>
      </c>
      <c r="L146" s="378" t="s">
        <v>1674</v>
      </c>
      <c r="M146" s="378" t="s">
        <v>1675</v>
      </c>
      <c r="N146" s="378" t="s">
        <v>1675</v>
      </c>
      <c r="O146" s="378" t="s">
        <v>1675</v>
      </c>
      <c r="P146" s="378" t="s">
        <v>1676</v>
      </c>
      <c r="Q146" s="378" t="s">
        <v>1677</v>
      </c>
      <c r="R146" s="378"/>
      <c r="S146" s="378"/>
      <c r="T146" s="378" t="s">
        <v>1674</v>
      </c>
      <c r="U146" s="378" t="s">
        <v>299</v>
      </c>
    </row>
    <row r="147" spans="1:21" x14ac:dyDescent="0.25">
      <c r="A147" s="375" t="s">
        <v>262</v>
      </c>
      <c r="B147" s="380" t="s">
        <v>1678</v>
      </c>
      <c r="C147" s="380" t="s">
        <v>1679</v>
      </c>
      <c r="D147" s="380" t="s">
        <v>1680</v>
      </c>
      <c r="E147" s="380" t="s">
        <v>1681</v>
      </c>
      <c r="L147" s="378" t="s">
        <v>1682</v>
      </c>
      <c r="M147" s="378" t="s">
        <v>1683</v>
      </c>
      <c r="N147" s="378" t="s">
        <v>1684</v>
      </c>
      <c r="O147" s="378" t="s">
        <v>1683</v>
      </c>
      <c r="P147" s="378" t="s">
        <v>1685</v>
      </c>
      <c r="Q147" s="378" t="s">
        <v>1686</v>
      </c>
      <c r="R147" s="378"/>
      <c r="S147" s="378"/>
      <c r="T147" s="378" t="s">
        <v>1682</v>
      </c>
      <c r="U147" s="378" t="s">
        <v>299</v>
      </c>
    </row>
    <row r="148" spans="1:21" x14ac:dyDescent="0.25">
      <c r="A148" s="375" t="s">
        <v>263</v>
      </c>
      <c r="B148" s="380" t="s">
        <v>1687</v>
      </c>
      <c r="C148" s="380" t="s">
        <v>1688</v>
      </c>
      <c r="D148" s="380" t="s">
        <v>1689</v>
      </c>
      <c r="E148" s="380" t="s">
        <v>1690</v>
      </c>
      <c r="L148" s="378" t="s">
        <v>1691</v>
      </c>
      <c r="M148" s="378" t="s">
        <v>1692</v>
      </c>
      <c r="N148" s="378" t="s">
        <v>1693</v>
      </c>
      <c r="O148" s="378" t="s">
        <v>1692</v>
      </c>
      <c r="P148" s="378" t="s">
        <v>1694</v>
      </c>
      <c r="Q148" s="378" t="s">
        <v>1695</v>
      </c>
      <c r="R148" s="378"/>
      <c r="S148" s="378"/>
      <c r="T148" s="378" t="s">
        <v>1691</v>
      </c>
      <c r="U148" s="378" t="s">
        <v>299</v>
      </c>
    </row>
    <row r="149" spans="1:21" x14ac:dyDescent="0.25">
      <c r="A149" s="375" t="s">
        <v>266</v>
      </c>
      <c r="B149" s="380" t="s">
        <v>1696</v>
      </c>
      <c r="C149" s="380" t="s">
        <v>1697</v>
      </c>
      <c r="D149" s="380" t="s">
        <v>1698</v>
      </c>
      <c r="E149" s="380" t="s">
        <v>1699</v>
      </c>
      <c r="L149" s="378" t="s">
        <v>1700</v>
      </c>
      <c r="M149" s="378" t="s">
        <v>1701</v>
      </c>
      <c r="N149" s="378" t="s">
        <v>1702</v>
      </c>
      <c r="O149" s="378" t="s">
        <v>1703</v>
      </c>
      <c r="P149" s="378" t="s">
        <v>1704</v>
      </c>
      <c r="Q149" s="378" t="s">
        <v>1705</v>
      </c>
      <c r="R149" s="378"/>
      <c r="S149" s="378"/>
      <c r="T149" s="378" t="s">
        <v>1700</v>
      </c>
      <c r="U149" s="378" t="s">
        <v>299</v>
      </c>
    </row>
    <row r="150" spans="1:21" x14ac:dyDescent="0.25">
      <c r="A150" s="375" t="s">
        <v>264</v>
      </c>
      <c r="B150" s="380" t="s">
        <v>1706</v>
      </c>
      <c r="C150" s="380" t="s">
        <v>1707</v>
      </c>
      <c r="D150" s="380" t="s">
        <v>1708</v>
      </c>
      <c r="E150" s="380" t="s">
        <v>1709</v>
      </c>
      <c r="L150" s="378" t="s">
        <v>1710</v>
      </c>
      <c r="M150" s="378" t="s">
        <v>1711</v>
      </c>
      <c r="N150" s="378" t="s">
        <v>1711</v>
      </c>
      <c r="O150" s="378" t="s">
        <v>1711</v>
      </c>
      <c r="P150" s="378" t="s">
        <v>1712</v>
      </c>
      <c r="Q150" s="378" t="s">
        <v>1713</v>
      </c>
      <c r="R150" s="378"/>
      <c r="S150" s="378"/>
      <c r="T150" s="378" t="s">
        <v>1710</v>
      </c>
      <c r="U150" s="378" t="s">
        <v>299</v>
      </c>
    </row>
    <row r="151" spans="1:21" ht="409.6" x14ac:dyDescent="0.25">
      <c r="A151" s="385" t="s">
        <v>265</v>
      </c>
      <c r="B151" s="385" t="s">
        <v>1714</v>
      </c>
      <c r="C151" s="385" t="s">
        <v>1715</v>
      </c>
      <c r="D151" s="387" t="s">
        <v>1716</v>
      </c>
      <c r="E151" s="385" t="s">
        <v>1717</v>
      </c>
      <c r="L151" s="378" t="s">
        <v>1718</v>
      </c>
      <c r="M151" s="378" t="s">
        <v>1719</v>
      </c>
      <c r="N151" s="378" t="s">
        <v>1720</v>
      </c>
      <c r="O151" s="378" t="s">
        <v>1719</v>
      </c>
      <c r="P151" s="378" t="s">
        <v>1721</v>
      </c>
      <c r="Q151" s="378" t="s">
        <v>1722</v>
      </c>
      <c r="R151" s="378"/>
      <c r="S151" s="378"/>
      <c r="T151" s="378" t="s">
        <v>1718</v>
      </c>
      <c r="U151" s="379" t="s">
        <v>303</v>
      </c>
    </row>
    <row r="152" spans="1:21" x14ac:dyDescent="0.25">
      <c r="A152" s="375" t="s">
        <v>166</v>
      </c>
      <c r="B152" s="380" t="s">
        <v>1723</v>
      </c>
      <c r="C152" s="380" t="s">
        <v>1724</v>
      </c>
      <c r="D152" s="380" t="s">
        <v>1725</v>
      </c>
      <c r="E152" s="380" t="s">
        <v>1726</v>
      </c>
      <c r="L152" s="378" t="s">
        <v>1727</v>
      </c>
      <c r="M152" s="378" t="s">
        <v>1728</v>
      </c>
      <c r="N152" s="378" t="s">
        <v>1728</v>
      </c>
      <c r="O152" s="378" t="s">
        <v>1728</v>
      </c>
      <c r="P152" s="378" t="s">
        <v>1729</v>
      </c>
      <c r="Q152" s="378" t="s">
        <v>1730</v>
      </c>
      <c r="R152" s="378"/>
      <c r="S152" s="378"/>
      <c r="T152" s="378" t="s">
        <v>1727</v>
      </c>
      <c r="U152" s="378" t="s">
        <v>299</v>
      </c>
    </row>
    <row r="153" spans="1:21" x14ac:dyDescent="0.25">
      <c r="A153" s="375" t="s">
        <v>21</v>
      </c>
      <c r="B153" s="380" t="s">
        <v>1731</v>
      </c>
      <c r="C153" s="380" t="s">
        <v>1149</v>
      </c>
      <c r="D153" s="380" t="s">
        <v>1150</v>
      </c>
      <c r="E153" s="380" t="s">
        <v>1151</v>
      </c>
      <c r="L153" s="378" t="s">
        <v>1732</v>
      </c>
      <c r="M153" s="378" t="s">
        <v>1733</v>
      </c>
      <c r="N153" s="378" t="s">
        <v>1733</v>
      </c>
      <c r="O153" s="378" t="s">
        <v>1734</v>
      </c>
      <c r="P153" s="378" t="s">
        <v>1735</v>
      </c>
      <c r="Q153" s="378" t="s">
        <v>1736</v>
      </c>
      <c r="R153" s="378"/>
      <c r="S153" s="378"/>
      <c r="T153" s="378" t="s">
        <v>1732</v>
      </c>
      <c r="U153" s="378" t="s">
        <v>301</v>
      </c>
    </row>
    <row r="154" spans="1:21" ht="26.4" x14ac:dyDescent="0.25">
      <c r="A154" s="375" t="s">
        <v>28</v>
      </c>
      <c r="B154" s="385" t="s">
        <v>1158</v>
      </c>
      <c r="C154" s="380" t="s">
        <v>1159</v>
      </c>
      <c r="D154" s="380" t="s">
        <v>1160</v>
      </c>
      <c r="E154" s="380" t="s">
        <v>1161</v>
      </c>
      <c r="L154" s="378" t="s">
        <v>1737</v>
      </c>
      <c r="M154" s="378" t="s">
        <v>1738</v>
      </c>
      <c r="N154" s="378" t="s">
        <v>1739</v>
      </c>
      <c r="O154" s="378" t="s">
        <v>1740</v>
      </c>
      <c r="P154" s="378" t="s">
        <v>1741</v>
      </c>
      <c r="Q154" s="378" t="s">
        <v>1742</v>
      </c>
      <c r="R154" s="378"/>
      <c r="S154" s="378"/>
      <c r="T154" s="378" t="s">
        <v>1737</v>
      </c>
      <c r="U154" s="378" t="s">
        <v>299</v>
      </c>
    </row>
    <row r="155" spans="1:21" x14ac:dyDescent="0.25">
      <c r="A155" s="375" t="s">
        <v>1743</v>
      </c>
      <c r="B155" s="380" t="s">
        <v>1744</v>
      </c>
      <c r="C155" s="380" t="s">
        <v>1745</v>
      </c>
      <c r="D155" s="380" t="s">
        <v>1746</v>
      </c>
      <c r="E155" s="380" t="s">
        <v>1747</v>
      </c>
      <c r="L155" s="378" t="s">
        <v>1748</v>
      </c>
      <c r="M155" s="378" t="s">
        <v>1749</v>
      </c>
      <c r="N155" s="378" t="s">
        <v>1749</v>
      </c>
      <c r="O155" s="378" t="s">
        <v>1749</v>
      </c>
      <c r="P155" s="378" t="s">
        <v>1750</v>
      </c>
      <c r="Q155" s="378" t="s">
        <v>1751</v>
      </c>
      <c r="R155" s="378"/>
      <c r="S155" s="378"/>
      <c r="T155" s="378" t="s">
        <v>1748</v>
      </c>
      <c r="U155" s="378" t="s">
        <v>301</v>
      </c>
    </row>
    <row r="156" spans="1:21" x14ac:dyDescent="0.25">
      <c r="A156" s="375" t="s">
        <v>1752</v>
      </c>
      <c r="B156" s="380" t="s">
        <v>1753</v>
      </c>
      <c r="C156" s="380" t="s">
        <v>1754</v>
      </c>
      <c r="D156" s="380" t="s">
        <v>1755</v>
      </c>
      <c r="E156" s="380" t="s">
        <v>1756</v>
      </c>
      <c r="L156" s="378" t="s">
        <v>1757</v>
      </c>
      <c r="M156" s="378" t="s">
        <v>1758</v>
      </c>
      <c r="N156" s="378" t="s">
        <v>1759</v>
      </c>
      <c r="O156" s="378" t="s">
        <v>1760</v>
      </c>
      <c r="P156" s="378" t="s">
        <v>1761</v>
      </c>
      <c r="Q156" s="378" t="s">
        <v>1762</v>
      </c>
      <c r="R156" s="378"/>
      <c r="S156" s="378"/>
      <c r="T156" s="378" t="s">
        <v>1757</v>
      </c>
      <c r="U156" s="378" t="s">
        <v>299</v>
      </c>
    </row>
    <row r="157" spans="1:21" ht="15.75" customHeight="1" x14ac:dyDescent="0.25">
      <c r="A157" s="385" t="s">
        <v>1763</v>
      </c>
      <c r="B157" s="385" t="s">
        <v>1764</v>
      </c>
      <c r="C157" s="385" t="s">
        <v>1765</v>
      </c>
      <c r="D157" s="385" t="s">
        <v>1766</v>
      </c>
      <c r="E157" s="385" t="s">
        <v>1767</v>
      </c>
      <c r="L157" s="378" t="s">
        <v>1768</v>
      </c>
      <c r="M157" s="378" t="s">
        <v>1769</v>
      </c>
      <c r="N157" s="378" t="s">
        <v>1769</v>
      </c>
      <c r="O157" s="378" t="s">
        <v>1769</v>
      </c>
      <c r="P157" s="378" t="s">
        <v>1770</v>
      </c>
      <c r="Q157" s="378" t="s">
        <v>1771</v>
      </c>
      <c r="R157" s="378"/>
      <c r="S157" s="378"/>
      <c r="T157" s="378" t="s">
        <v>1768</v>
      </c>
      <c r="U157" s="378" t="s">
        <v>301</v>
      </c>
    </row>
    <row r="158" spans="1:21" ht="15.75" customHeight="1" x14ac:dyDescent="0.25">
      <c r="A158" s="388" t="s">
        <v>277</v>
      </c>
      <c r="B158" s="388" t="s">
        <v>1772</v>
      </c>
      <c r="C158" s="388" t="s">
        <v>1773</v>
      </c>
      <c r="D158" s="388" t="s">
        <v>1774</v>
      </c>
      <c r="E158" s="375" t="s">
        <v>1775</v>
      </c>
      <c r="L158" s="378" t="s">
        <v>1776</v>
      </c>
      <c r="M158" s="378" t="s">
        <v>1777</v>
      </c>
      <c r="N158" s="378" t="s">
        <v>1778</v>
      </c>
      <c r="O158" s="378" t="s">
        <v>1777</v>
      </c>
      <c r="P158" s="378" t="s">
        <v>1779</v>
      </c>
      <c r="Q158" s="378" t="s">
        <v>1780</v>
      </c>
      <c r="R158" s="378"/>
      <c r="S158" s="378"/>
      <c r="T158" s="378" t="s">
        <v>1776</v>
      </c>
      <c r="U158" s="378" t="s">
        <v>299</v>
      </c>
    </row>
    <row r="159" spans="1:21" x14ac:dyDescent="0.25">
      <c r="A159" s="375" t="s">
        <v>280</v>
      </c>
      <c r="B159" s="375" t="s">
        <v>1781</v>
      </c>
      <c r="C159" s="375" t="s">
        <v>1782</v>
      </c>
      <c r="D159" s="375" t="s">
        <v>1783</v>
      </c>
      <c r="E159" s="375" t="s">
        <v>1784</v>
      </c>
      <c r="L159" s="378" t="s">
        <v>1785</v>
      </c>
      <c r="M159" s="378" t="s">
        <v>1786</v>
      </c>
      <c r="N159" s="378" t="s">
        <v>1787</v>
      </c>
      <c r="O159" s="378" t="s">
        <v>1788</v>
      </c>
      <c r="P159" s="378" t="s">
        <v>1789</v>
      </c>
      <c r="Q159" s="378" t="s">
        <v>1790</v>
      </c>
      <c r="R159" s="378"/>
      <c r="S159" s="378"/>
      <c r="T159" s="378" t="s">
        <v>1785</v>
      </c>
      <c r="U159" s="378" t="s">
        <v>301</v>
      </c>
    </row>
    <row r="160" spans="1:21" ht="13.5" customHeight="1" x14ac:dyDescent="0.25">
      <c r="A160" s="375" t="s">
        <v>283</v>
      </c>
      <c r="B160" s="385" t="s">
        <v>1791</v>
      </c>
      <c r="C160" s="375" t="s">
        <v>1792</v>
      </c>
      <c r="D160" s="375" t="s">
        <v>1793</v>
      </c>
      <c r="E160" s="375" t="s">
        <v>1794</v>
      </c>
      <c r="L160" s="378" t="s">
        <v>1795</v>
      </c>
      <c r="M160" s="378" t="s">
        <v>1796</v>
      </c>
      <c r="N160" s="378" t="s">
        <v>1796</v>
      </c>
      <c r="O160" s="378" t="s">
        <v>1797</v>
      </c>
      <c r="P160" s="378" t="s">
        <v>1798</v>
      </c>
      <c r="Q160" s="378" t="s">
        <v>1799</v>
      </c>
      <c r="R160" s="378"/>
      <c r="S160" s="378"/>
      <c r="T160" s="378" t="s">
        <v>1795</v>
      </c>
      <c r="U160" s="379" t="s">
        <v>301</v>
      </c>
    </row>
    <row r="161" spans="1:21" x14ac:dyDescent="0.25">
      <c r="A161" s="375" t="s">
        <v>286</v>
      </c>
      <c r="B161" s="375" t="s">
        <v>1800</v>
      </c>
      <c r="C161" s="375" t="s">
        <v>1801</v>
      </c>
      <c r="D161" s="375" t="s">
        <v>1802</v>
      </c>
      <c r="E161" s="375" t="s">
        <v>1803</v>
      </c>
      <c r="L161" s="378" t="s">
        <v>1804</v>
      </c>
      <c r="M161" s="378" t="s">
        <v>1805</v>
      </c>
      <c r="N161" s="378" t="s">
        <v>1806</v>
      </c>
      <c r="O161" s="378" t="s">
        <v>1807</v>
      </c>
      <c r="P161" s="378" t="s">
        <v>1808</v>
      </c>
      <c r="Q161" s="378" t="s">
        <v>1809</v>
      </c>
      <c r="R161" s="378"/>
      <c r="S161" s="378"/>
      <c r="T161" s="378" t="s">
        <v>1804</v>
      </c>
      <c r="U161" s="378" t="s">
        <v>299</v>
      </c>
    </row>
    <row r="162" spans="1:21" x14ac:dyDescent="0.25">
      <c r="A162" s="375" t="s">
        <v>278</v>
      </c>
      <c r="B162" s="375" t="s">
        <v>1810</v>
      </c>
      <c r="C162" s="375" t="s">
        <v>1811</v>
      </c>
      <c r="D162" s="375" t="s">
        <v>1812</v>
      </c>
      <c r="E162" s="375" t="s">
        <v>1813</v>
      </c>
      <c r="L162" s="378" t="s">
        <v>1814</v>
      </c>
      <c r="M162" s="378" t="s">
        <v>1815</v>
      </c>
      <c r="N162" s="378" t="s">
        <v>1816</v>
      </c>
      <c r="O162" s="378" t="s">
        <v>1815</v>
      </c>
      <c r="P162" s="378" t="s">
        <v>1817</v>
      </c>
      <c r="Q162" s="378" t="s">
        <v>1818</v>
      </c>
      <c r="R162" s="378"/>
      <c r="S162" s="378"/>
      <c r="T162" s="378" t="s">
        <v>1814</v>
      </c>
      <c r="U162" s="378" t="s">
        <v>299</v>
      </c>
    </row>
    <row r="163" spans="1:21" ht="14.25" customHeight="1" x14ac:dyDescent="0.25">
      <c r="A163" s="375" t="s">
        <v>281</v>
      </c>
      <c r="B163" s="375" t="s">
        <v>1819</v>
      </c>
      <c r="C163" s="375" t="s">
        <v>1820</v>
      </c>
      <c r="D163" s="375" t="s">
        <v>1821</v>
      </c>
      <c r="E163" s="375" t="s">
        <v>1822</v>
      </c>
      <c r="L163" s="378" t="s">
        <v>1823</v>
      </c>
      <c r="M163" s="378" t="s">
        <v>1824</v>
      </c>
      <c r="N163" s="378" t="s">
        <v>1824</v>
      </c>
      <c r="O163" s="378" t="s">
        <v>1824</v>
      </c>
      <c r="P163" s="378" t="s">
        <v>1825</v>
      </c>
      <c r="Q163" s="378" t="s">
        <v>1826</v>
      </c>
      <c r="R163" s="378"/>
      <c r="S163" s="378"/>
      <c r="T163" s="378" t="s">
        <v>1823</v>
      </c>
      <c r="U163" s="379" t="s">
        <v>300</v>
      </c>
    </row>
    <row r="164" spans="1:21" x14ac:dyDescent="0.25">
      <c r="A164" s="375" t="s">
        <v>284</v>
      </c>
      <c r="B164" s="375" t="s">
        <v>1827</v>
      </c>
      <c r="C164" s="375" t="s">
        <v>1828</v>
      </c>
      <c r="D164" s="375" t="s">
        <v>1829</v>
      </c>
      <c r="E164" s="375" t="s">
        <v>1830</v>
      </c>
      <c r="L164" s="378" t="s">
        <v>1831</v>
      </c>
      <c r="M164" s="378" t="s">
        <v>1832</v>
      </c>
      <c r="N164" s="378" t="s">
        <v>1833</v>
      </c>
      <c r="O164" s="378" t="s">
        <v>1832</v>
      </c>
      <c r="P164" s="378" t="s">
        <v>1834</v>
      </c>
      <c r="Q164" s="378" t="s">
        <v>1835</v>
      </c>
      <c r="R164" s="378"/>
      <c r="S164" s="378"/>
      <c r="T164" s="378" t="s">
        <v>1831</v>
      </c>
      <c r="U164" s="378" t="s">
        <v>299</v>
      </c>
    </row>
    <row r="165" spans="1:21" ht="12.75" customHeight="1" x14ac:dyDescent="0.25">
      <c r="A165" s="375" t="s">
        <v>279</v>
      </c>
      <c r="B165" s="375" t="s">
        <v>1836</v>
      </c>
      <c r="C165" s="375" t="s">
        <v>1837</v>
      </c>
      <c r="D165" s="375" t="s">
        <v>1838</v>
      </c>
      <c r="E165" s="375" t="s">
        <v>1839</v>
      </c>
      <c r="L165" s="378" t="s">
        <v>1840</v>
      </c>
      <c r="M165" s="378" t="s">
        <v>1841</v>
      </c>
      <c r="N165" s="378" t="s">
        <v>1842</v>
      </c>
      <c r="O165" s="378" t="s">
        <v>1843</v>
      </c>
      <c r="P165" s="378" t="s">
        <v>1844</v>
      </c>
      <c r="Q165" s="378" t="s">
        <v>1845</v>
      </c>
      <c r="R165" s="378"/>
      <c r="S165" s="378"/>
      <c r="T165" s="378" t="s">
        <v>1840</v>
      </c>
      <c r="U165" s="378" t="s">
        <v>299</v>
      </c>
    </row>
    <row r="166" spans="1:21" ht="12.75" customHeight="1" x14ac:dyDescent="0.25">
      <c r="A166" s="375" t="s">
        <v>282</v>
      </c>
      <c r="B166" s="375" t="s">
        <v>1846</v>
      </c>
      <c r="C166" s="375" t="s">
        <v>1847</v>
      </c>
      <c r="D166" s="375" t="s">
        <v>1848</v>
      </c>
      <c r="E166" s="375" t="s">
        <v>1849</v>
      </c>
      <c r="L166" s="378" t="s">
        <v>1850</v>
      </c>
      <c r="M166" s="378" t="s">
        <v>1851</v>
      </c>
      <c r="N166" s="378" t="s">
        <v>1852</v>
      </c>
      <c r="O166" s="378" t="s">
        <v>1853</v>
      </c>
      <c r="P166" s="378" t="s">
        <v>1854</v>
      </c>
      <c r="Q166" s="378" t="s">
        <v>1855</v>
      </c>
      <c r="R166" s="378"/>
      <c r="S166" s="378"/>
      <c r="T166" s="378" t="s">
        <v>1850</v>
      </c>
      <c r="U166" s="378" t="s">
        <v>299</v>
      </c>
    </row>
    <row r="167" spans="1:21" x14ac:dyDescent="0.25">
      <c r="A167" s="375" t="s">
        <v>285</v>
      </c>
      <c r="B167" s="375" t="s">
        <v>1856</v>
      </c>
      <c r="C167" s="375" t="s">
        <v>1857</v>
      </c>
      <c r="D167" s="375" t="s">
        <v>1858</v>
      </c>
      <c r="E167" s="375" t="s">
        <v>1859</v>
      </c>
      <c r="L167" s="378" t="s">
        <v>1860</v>
      </c>
      <c r="M167" s="378" t="s">
        <v>1861</v>
      </c>
      <c r="N167" s="378" t="s">
        <v>1862</v>
      </c>
      <c r="O167" s="378" t="s">
        <v>1861</v>
      </c>
      <c r="P167" s="378" t="s">
        <v>1863</v>
      </c>
      <c r="Q167" s="378" t="s">
        <v>1864</v>
      </c>
      <c r="R167" s="378"/>
      <c r="S167" s="378"/>
      <c r="T167" s="378" t="s">
        <v>1860</v>
      </c>
      <c r="U167" s="378" t="s">
        <v>299</v>
      </c>
    </row>
    <row r="168" spans="1:21" x14ac:dyDescent="0.25">
      <c r="L168" s="378" t="s">
        <v>1865</v>
      </c>
      <c r="M168" s="378" t="s">
        <v>1866</v>
      </c>
      <c r="N168" s="378" t="s">
        <v>1866</v>
      </c>
      <c r="O168" s="378" t="s">
        <v>1866</v>
      </c>
      <c r="P168" s="378" t="s">
        <v>1867</v>
      </c>
      <c r="Q168" s="378" t="s">
        <v>1868</v>
      </c>
      <c r="R168" s="378"/>
      <c r="S168" s="378"/>
      <c r="T168" s="378" t="s">
        <v>1865</v>
      </c>
      <c r="U168" s="378" t="s">
        <v>299</v>
      </c>
    </row>
    <row r="169" spans="1:21" x14ac:dyDescent="0.25">
      <c r="L169" s="378" t="s">
        <v>1869</v>
      </c>
      <c r="M169" s="378" t="s">
        <v>1870</v>
      </c>
      <c r="N169" s="378" t="s">
        <v>1871</v>
      </c>
      <c r="O169" s="378" t="s">
        <v>1872</v>
      </c>
      <c r="P169" s="378" t="s">
        <v>1873</v>
      </c>
      <c r="Q169" s="378" t="s">
        <v>1874</v>
      </c>
      <c r="R169" s="378"/>
      <c r="S169" s="378"/>
      <c r="T169" s="378" t="s">
        <v>1869</v>
      </c>
      <c r="U169" s="378" t="s">
        <v>299</v>
      </c>
    </row>
    <row r="170" spans="1:21" x14ac:dyDescent="0.25">
      <c r="L170" s="378" t="s">
        <v>1875</v>
      </c>
      <c r="M170" s="378" t="s">
        <v>1876</v>
      </c>
      <c r="N170" s="378" t="s">
        <v>1876</v>
      </c>
      <c r="O170" s="378" t="s">
        <v>1877</v>
      </c>
      <c r="P170" s="378" t="s">
        <v>1878</v>
      </c>
      <c r="Q170" s="378" t="s">
        <v>1879</v>
      </c>
      <c r="R170" s="378"/>
      <c r="S170" s="378"/>
      <c r="T170" s="378" t="s">
        <v>1875</v>
      </c>
      <c r="U170" s="379" t="s">
        <v>303</v>
      </c>
    </row>
    <row r="171" spans="1:21" x14ac:dyDescent="0.25">
      <c r="L171" s="378" t="s">
        <v>1880</v>
      </c>
      <c r="M171" s="378" t="s">
        <v>1881</v>
      </c>
      <c r="N171" s="378" t="s">
        <v>1881</v>
      </c>
      <c r="O171" s="378" t="s">
        <v>1882</v>
      </c>
      <c r="P171" s="378" t="s">
        <v>1883</v>
      </c>
      <c r="Q171" s="378" t="s">
        <v>1884</v>
      </c>
      <c r="R171" s="378"/>
      <c r="S171" s="378"/>
      <c r="T171" s="378" t="s">
        <v>1880</v>
      </c>
      <c r="U171" s="378" t="s">
        <v>299</v>
      </c>
    </row>
    <row r="172" spans="1:21" x14ac:dyDescent="0.25">
      <c r="L172" s="378" t="s">
        <v>1885</v>
      </c>
      <c r="M172" s="378" t="s">
        <v>1886</v>
      </c>
      <c r="N172" s="378" t="s">
        <v>1886</v>
      </c>
      <c r="O172" s="378" t="s">
        <v>1887</v>
      </c>
      <c r="P172" s="378" t="s">
        <v>1888</v>
      </c>
      <c r="Q172" s="378" t="s">
        <v>1889</v>
      </c>
      <c r="R172" s="378"/>
      <c r="S172" s="378"/>
      <c r="T172" s="378" t="s">
        <v>1885</v>
      </c>
      <c r="U172" s="379" t="s">
        <v>300</v>
      </c>
    </row>
    <row r="173" spans="1:21" x14ac:dyDescent="0.25">
      <c r="L173" s="378" t="s">
        <v>1890</v>
      </c>
      <c r="M173" s="378" t="s">
        <v>1891</v>
      </c>
      <c r="N173" s="378" t="s">
        <v>1891</v>
      </c>
      <c r="O173" s="378" t="s">
        <v>1891</v>
      </c>
      <c r="P173" s="378" t="s">
        <v>1892</v>
      </c>
      <c r="Q173" s="378" t="s">
        <v>1893</v>
      </c>
      <c r="R173" s="378"/>
      <c r="S173" s="378"/>
      <c r="T173" s="378" t="s">
        <v>1890</v>
      </c>
      <c r="U173" s="378" t="s">
        <v>299</v>
      </c>
    </row>
    <row r="174" spans="1:21" x14ac:dyDescent="0.25">
      <c r="L174" s="378" t="s">
        <v>1894</v>
      </c>
      <c r="M174" s="378" t="s">
        <v>1895</v>
      </c>
      <c r="N174" s="378" t="s">
        <v>1896</v>
      </c>
      <c r="O174" s="378" t="s">
        <v>1897</v>
      </c>
      <c r="P174" s="378" t="s">
        <v>1898</v>
      </c>
      <c r="Q174" s="378" t="s">
        <v>1899</v>
      </c>
      <c r="R174" s="378"/>
      <c r="S174" s="378"/>
      <c r="T174" s="378" t="s">
        <v>1894</v>
      </c>
      <c r="U174" s="379" t="s">
        <v>300</v>
      </c>
    </row>
    <row r="175" spans="1:21" x14ac:dyDescent="0.25">
      <c r="L175" s="378" t="s">
        <v>1900</v>
      </c>
      <c r="M175" s="378" t="s">
        <v>1901</v>
      </c>
      <c r="N175" s="378" t="s">
        <v>1901</v>
      </c>
      <c r="O175" s="378" t="s">
        <v>1902</v>
      </c>
      <c r="P175" s="378" t="s">
        <v>1903</v>
      </c>
      <c r="Q175" s="378" t="s">
        <v>1904</v>
      </c>
      <c r="R175" s="378"/>
      <c r="S175" s="378"/>
      <c r="T175" s="378" t="s">
        <v>1900</v>
      </c>
      <c r="U175" s="378" t="s">
        <v>299</v>
      </c>
    </row>
    <row r="176" spans="1:21" x14ac:dyDescent="0.25">
      <c r="L176" s="378" t="s">
        <v>1905</v>
      </c>
      <c r="M176" s="378" t="s">
        <v>1906</v>
      </c>
      <c r="N176" s="378" t="s">
        <v>1907</v>
      </c>
      <c r="O176" s="378" t="s">
        <v>1906</v>
      </c>
      <c r="P176" s="378" t="s">
        <v>1908</v>
      </c>
      <c r="Q176" s="378" t="s">
        <v>1909</v>
      </c>
      <c r="R176" s="378"/>
      <c r="S176" s="378"/>
      <c r="T176" s="378" t="s">
        <v>1905</v>
      </c>
      <c r="U176" s="378" t="s">
        <v>299</v>
      </c>
    </row>
    <row r="177" spans="12:21" x14ac:dyDescent="0.25">
      <c r="L177" s="378" t="s">
        <v>1910</v>
      </c>
      <c r="M177" s="378" t="s">
        <v>1911</v>
      </c>
      <c r="N177" s="378" t="s">
        <v>1912</v>
      </c>
      <c r="O177" s="378" t="s">
        <v>1913</v>
      </c>
      <c r="P177" s="378" t="s">
        <v>1914</v>
      </c>
      <c r="Q177" s="378" t="s">
        <v>1915</v>
      </c>
      <c r="R177" s="378"/>
      <c r="S177" s="378"/>
      <c r="T177" s="378" t="s">
        <v>1910</v>
      </c>
      <c r="U177" s="378" t="s">
        <v>299</v>
      </c>
    </row>
    <row r="178" spans="12:21" x14ac:dyDescent="0.25">
      <c r="L178" s="378" t="s">
        <v>1916</v>
      </c>
      <c r="M178" s="378" t="s">
        <v>1917</v>
      </c>
      <c r="N178" s="378" t="s">
        <v>1918</v>
      </c>
      <c r="O178" s="378" t="s">
        <v>1919</v>
      </c>
      <c r="P178" s="378" t="s">
        <v>1920</v>
      </c>
      <c r="Q178" s="378" t="s">
        <v>1921</v>
      </c>
      <c r="R178" s="378"/>
      <c r="S178" s="378"/>
      <c r="T178" s="378" t="s">
        <v>1916</v>
      </c>
      <c r="U178" s="378" t="s">
        <v>299</v>
      </c>
    </row>
    <row r="179" spans="12:21" x14ac:dyDescent="0.25">
      <c r="L179" s="378" t="s">
        <v>1922</v>
      </c>
      <c r="M179" s="378" t="s">
        <v>1923</v>
      </c>
      <c r="N179" s="378" t="s">
        <v>1924</v>
      </c>
      <c r="O179" s="378" t="s">
        <v>1923</v>
      </c>
      <c r="P179" s="378" t="s">
        <v>1925</v>
      </c>
      <c r="Q179" s="378" t="s">
        <v>1926</v>
      </c>
      <c r="R179" s="378"/>
      <c r="S179" s="378"/>
      <c r="T179" s="378" t="s">
        <v>1922</v>
      </c>
      <c r="U179" s="378" t="s">
        <v>300</v>
      </c>
    </row>
    <row r="180" spans="12:21" x14ac:dyDescent="0.25">
      <c r="L180" s="378" t="s">
        <v>1927</v>
      </c>
      <c r="M180" s="378" t="s">
        <v>1928</v>
      </c>
      <c r="N180" s="378" t="s">
        <v>1929</v>
      </c>
      <c r="O180" s="378" t="s">
        <v>1930</v>
      </c>
      <c r="P180" s="378" t="s">
        <v>1931</v>
      </c>
      <c r="Q180" s="378" t="s">
        <v>1932</v>
      </c>
      <c r="R180" s="378"/>
      <c r="S180" s="378"/>
      <c r="T180" s="378" t="s">
        <v>1927</v>
      </c>
      <c r="U180" s="378" t="s">
        <v>299</v>
      </c>
    </row>
    <row r="181" spans="12:21" x14ac:dyDescent="0.25">
      <c r="L181" s="378" t="s">
        <v>1933</v>
      </c>
      <c r="M181" s="378" t="s">
        <v>1934</v>
      </c>
      <c r="N181" s="378" t="s">
        <v>1934</v>
      </c>
      <c r="O181" s="378" t="s">
        <v>1934</v>
      </c>
      <c r="P181" s="378" t="s">
        <v>1935</v>
      </c>
      <c r="Q181" s="378" t="s">
        <v>1936</v>
      </c>
      <c r="R181" s="378"/>
      <c r="S181" s="378"/>
      <c r="T181" s="378" t="s">
        <v>1933</v>
      </c>
      <c r="U181" s="378" t="s">
        <v>301</v>
      </c>
    </row>
    <row r="182" spans="12:21" x14ac:dyDescent="0.25">
      <c r="L182" s="378" t="s">
        <v>1937</v>
      </c>
      <c r="M182" s="378" t="s">
        <v>1938</v>
      </c>
      <c r="N182" s="378" t="s">
        <v>1938</v>
      </c>
      <c r="O182" s="378" t="s">
        <v>1938</v>
      </c>
      <c r="P182" s="378" t="s">
        <v>1939</v>
      </c>
      <c r="Q182" s="378" t="s">
        <v>1940</v>
      </c>
      <c r="R182" s="378"/>
      <c r="S182" s="378"/>
      <c r="T182" s="378" t="s">
        <v>1937</v>
      </c>
      <c r="U182" s="378" t="s">
        <v>300</v>
      </c>
    </row>
    <row r="183" spans="12:21" x14ac:dyDescent="0.25">
      <c r="L183" s="379" t="s">
        <v>1941</v>
      </c>
      <c r="M183" s="378" t="s">
        <v>1942</v>
      </c>
      <c r="N183" s="378" t="s">
        <v>1943</v>
      </c>
      <c r="O183" s="378" t="s">
        <v>1944</v>
      </c>
      <c r="P183" s="378" t="s">
        <v>1945</v>
      </c>
      <c r="Q183" s="378" t="s">
        <v>1946</v>
      </c>
      <c r="R183" s="378"/>
      <c r="S183" s="378"/>
      <c r="T183" s="379" t="s">
        <v>1941</v>
      </c>
      <c r="U183" s="379" t="s">
        <v>303</v>
      </c>
    </row>
    <row r="184" spans="12:21" x14ac:dyDescent="0.25">
      <c r="L184" s="378" t="s">
        <v>1947</v>
      </c>
      <c r="M184" s="378" t="s">
        <v>1948</v>
      </c>
      <c r="N184" s="378" t="s">
        <v>1949</v>
      </c>
      <c r="O184" s="378" t="s">
        <v>1950</v>
      </c>
      <c r="P184" s="378" t="s">
        <v>1951</v>
      </c>
      <c r="Q184" s="378" t="s">
        <v>1952</v>
      </c>
      <c r="R184" s="378"/>
      <c r="S184" s="378"/>
      <c r="T184" s="378" t="s">
        <v>1947</v>
      </c>
      <c r="U184" s="379" t="s">
        <v>301</v>
      </c>
    </row>
    <row r="185" spans="12:21" x14ac:dyDescent="0.25">
      <c r="L185" s="378" t="s">
        <v>1953</v>
      </c>
      <c r="M185" s="378" t="s">
        <v>1954</v>
      </c>
      <c r="N185" s="378" t="s">
        <v>1954</v>
      </c>
      <c r="O185" s="378" t="s">
        <v>1954</v>
      </c>
      <c r="P185" s="378" t="s">
        <v>1955</v>
      </c>
      <c r="Q185" s="378" t="s">
        <v>1956</v>
      </c>
      <c r="R185" s="378"/>
      <c r="S185" s="378"/>
      <c r="T185" s="378" t="s">
        <v>1953</v>
      </c>
      <c r="U185" s="379" t="s">
        <v>303</v>
      </c>
    </row>
    <row r="186" spans="12:21" x14ac:dyDescent="0.25">
      <c r="L186" s="378" t="s">
        <v>1957</v>
      </c>
      <c r="M186" s="378" t="s">
        <v>1958</v>
      </c>
      <c r="N186" s="378" t="s">
        <v>1958</v>
      </c>
      <c r="O186" s="378" t="s">
        <v>1959</v>
      </c>
      <c r="P186" s="378" t="s">
        <v>1960</v>
      </c>
      <c r="Q186" s="378" t="s">
        <v>1961</v>
      </c>
      <c r="R186" s="378"/>
      <c r="S186" s="378"/>
      <c r="T186" s="378" t="s">
        <v>1957</v>
      </c>
      <c r="U186" s="379" t="s">
        <v>301</v>
      </c>
    </row>
    <row r="187" spans="12:21" x14ac:dyDescent="0.25">
      <c r="L187" s="378" t="s">
        <v>1962</v>
      </c>
      <c r="M187" s="378" t="s">
        <v>1963</v>
      </c>
      <c r="N187" s="378" t="s">
        <v>1964</v>
      </c>
      <c r="O187" s="378" t="s">
        <v>1965</v>
      </c>
      <c r="P187" s="378" t="s">
        <v>1966</v>
      </c>
      <c r="Q187" s="378" t="s">
        <v>1967</v>
      </c>
      <c r="R187" s="378"/>
      <c r="S187" s="378"/>
      <c r="T187" s="378" t="s">
        <v>1962</v>
      </c>
      <c r="U187" s="379" t="s">
        <v>301</v>
      </c>
    </row>
    <row r="188" spans="12:21" x14ac:dyDescent="0.25">
      <c r="L188" s="378" t="s">
        <v>1968</v>
      </c>
      <c r="M188" s="378" t="s">
        <v>1969</v>
      </c>
      <c r="N188" s="378" t="s">
        <v>1970</v>
      </c>
      <c r="O188" s="378" t="s">
        <v>1971</v>
      </c>
      <c r="P188" s="378" t="s">
        <v>1972</v>
      </c>
      <c r="Q188" s="378" t="s">
        <v>1973</v>
      </c>
      <c r="R188" s="378"/>
      <c r="S188" s="378"/>
      <c r="T188" s="378" t="s">
        <v>1968</v>
      </c>
      <c r="U188" s="379" t="s">
        <v>302</v>
      </c>
    </row>
    <row r="189" spans="12:21" x14ac:dyDescent="0.25">
      <c r="L189" s="378" t="s">
        <v>1974</v>
      </c>
      <c r="M189" s="378" t="s">
        <v>1975</v>
      </c>
      <c r="N189" s="378" t="s">
        <v>1975</v>
      </c>
      <c r="O189" s="378" t="s">
        <v>1975</v>
      </c>
      <c r="P189" s="378" t="s">
        <v>1976</v>
      </c>
      <c r="Q189" s="378" t="s">
        <v>1977</v>
      </c>
      <c r="R189" s="378"/>
      <c r="S189" s="378"/>
      <c r="T189" s="378" t="s">
        <v>1974</v>
      </c>
      <c r="U189" s="378" t="s">
        <v>299</v>
      </c>
    </row>
    <row r="190" spans="12:21" x14ac:dyDescent="0.25">
      <c r="L190" s="378" t="s">
        <v>1978</v>
      </c>
      <c r="M190" s="378" t="s">
        <v>1979</v>
      </c>
      <c r="N190" s="378" t="s">
        <v>1980</v>
      </c>
      <c r="O190" s="378" t="s">
        <v>1981</v>
      </c>
      <c r="P190" s="378" t="s">
        <v>1982</v>
      </c>
      <c r="Q190" s="378" t="s">
        <v>1983</v>
      </c>
      <c r="R190" s="378"/>
      <c r="S190" s="378"/>
      <c r="T190" s="378" t="s">
        <v>1978</v>
      </c>
      <c r="U190" s="379" t="s">
        <v>303</v>
      </c>
    </row>
    <row r="191" spans="12:21" x14ac:dyDescent="0.25">
      <c r="L191" s="378" t="s">
        <v>1984</v>
      </c>
      <c r="M191" s="378" t="s">
        <v>1985</v>
      </c>
      <c r="N191" s="378" t="s">
        <v>1986</v>
      </c>
      <c r="O191" s="378" t="s">
        <v>1987</v>
      </c>
      <c r="P191" s="378" t="s">
        <v>1988</v>
      </c>
      <c r="Q191" s="378" t="s">
        <v>1989</v>
      </c>
      <c r="R191" s="378"/>
      <c r="S191" s="378"/>
      <c r="T191" s="378" t="s">
        <v>1984</v>
      </c>
      <c r="U191" s="379" t="s">
        <v>303</v>
      </c>
    </row>
    <row r="192" spans="12:21" x14ac:dyDescent="0.25">
      <c r="L192" s="378" t="s">
        <v>1990</v>
      </c>
      <c r="M192" s="378" t="s">
        <v>1991</v>
      </c>
      <c r="N192" s="378" t="s">
        <v>1992</v>
      </c>
      <c r="O192" s="378" t="s">
        <v>1991</v>
      </c>
      <c r="P192" s="378" t="s">
        <v>1993</v>
      </c>
      <c r="Q192" s="378" t="s">
        <v>1994</v>
      </c>
      <c r="R192" s="378"/>
      <c r="S192" s="378"/>
      <c r="T192" s="378" t="s">
        <v>1990</v>
      </c>
      <c r="U192" s="379" t="s">
        <v>301</v>
      </c>
    </row>
    <row r="193" spans="12:21" x14ac:dyDescent="0.25">
      <c r="L193" s="378" t="s">
        <v>1995</v>
      </c>
      <c r="M193" s="378" t="s">
        <v>1996</v>
      </c>
      <c r="N193" s="378" t="s">
        <v>1997</v>
      </c>
      <c r="O193" s="378" t="s">
        <v>1998</v>
      </c>
      <c r="P193" s="378" t="s">
        <v>1999</v>
      </c>
      <c r="Q193" s="378" t="s">
        <v>2000</v>
      </c>
      <c r="R193" s="378"/>
      <c r="S193" s="378"/>
      <c r="T193" s="378" t="s">
        <v>1995</v>
      </c>
      <c r="U193" s="379" t="s">
        <v>299</v>
      </c>
    </row>
    <row r="194" spans="12:21" x14ac:dyDescent="0.25">
      <c r="L194" s="378" t="s">
        <v>2001</v>
      </c>
      <c r="M194" s="378" t="s">
        <v>2002</v>
      </c>
      <c r="N194" s="378" t="s">
        <v>2003</v>
      </c>
      <c r="O194" s="378" t="s">
        <v>2004</v>
      </c>
      <c r="P194" s="378" t="s">
        <v>2005</v>
      </c>
      <c r="Q194" s="378" t="s">
        <v>2006</v>
      </c>
      <c r="R194" s="378"/>
      <c r="S194" s="378"/>
      <c r="T194" s="378" t="s">
        <v>2001</v>
      </c>
      <c r="U194" s="379" t="s">
        <v>299</v>
      </c>
    </row>
    <row r="195" spans="12:21" x14ac:dyDescent="0.25">
      <c r="L195" s="378" t="s">
        <v>2007</v>
      </c>
      <c r="M195" s="378" t="s">
        <v>2008</v>
      </c>
      <c r="N195" s="378" t="s">
        <v>2009</v>
      </c>
      <c r="O195" s="378" t="s">
        <v>2010</v>
      </c>
      <c r="P195" s="378" t="s">
        <v>2011</v>
      </c>
      <c r="Q195" s="378" t="s">
        <v>2012</v>
      </c>
      <c r="R195" s="378"/>
      <c r="S195" s="378"/>
      <c r="T195" s="378" t="s">
        <v>2007</v>
      </c>
      <c r="U195" s="379" t="s">
        <v>299</v>
      </c>
    </row>
    <row r="196" spans="12:21" x14ac:dyDescent="0.25">
      <c r="L196" s="378" t="s">
        <v>2013</v>
      </c>
      <c r="M196" s="378" t="s">
        <v>2014</v>
      </c>
      <c r="N196" s="378" t="s">
        <v>2015</v>
      </c>
      <c r="O196" s="378" t="s">
        <v>2016</v>
      </c>
      <c r="P196" s="378" t="s">
        <v>2017</v>
      </c>
      <c r="Q196" s="378" t="s">
        <v>2018</v>
      </c>
      <c r="R196" s="378"/>
      <c r="S196" s="378"/>
      <c r="T196" s="378" t="s">
        <v>2013</v>
      </c>
      <c r="U196" s="379" t="s">
        <v>299</v>
      </c>
    </row>
    <row r="197" spans="12:21" x14ac:dyDescent="0.25">
      <c r="L197" s="378" t="s">
        <v>2019</v>
      </c>
      <c r="M197" s="378" t="s">
        <v>2020</v>
      </c>
      <c r="N197" s="378" t="s">
        <v>2021</v>
      </c>
      <c r="O197" s="378" t="s">
        <v>2022</v>
      </c>
      <c r="P197" s="378" t="s">
        <v>2023</v>
      </c>
      <c r="Q197" s="378" t="s">
        <v>2024</v>
      </c>
      <c r="R197" s="378"/>
      <c r="S197" s="378"/>
      <c r="T197" s="378" t="s">
        <v>2019</v>
      </c>
      <c r="U197" s="378" t="s">
        <v>299</v>
      </c>
    </row>
    <row r="198" spans="12:21" x14ac:dyDescent="0.25">
      <c r="L198" s="378" t="s">
        <v>2025</v>
      </c>
      <c r="M198" s="378" t="s">
        <v>2026</v>
      </c>
      <c r="N198" s="378" t="s">
        <v>2026</v>
      </c>
      <c r="O198" s="378" t="s">
        <v>2027</v>
      </c>
      <c r="P198" s="378" t="s">
        <v>2028</v>
      </c>
      <c r="Q198" s="378" t="s">
        <v>2029</v>
      </c>
      <c r="R198" s="378"/>
      <c r="S198" s="378"/>
      <c r="T198" s="378" t="s">
        <v>2025</v>
      </c>
      <c r="U198" s="378" t="s">
        <v>299</v>
      </c>
    </row>
    <row r="199" spans="12:21" x14ac:dyDescent="0.25">
      <c r="L199" s="378" t="s">
        <v>2030</v>
      </c>
      <c r="M199" s="378" t="s">
        <v>2031</v>
      </c>
      <c r="N199" s="378" t="s">
        <v>2031</v>
      </c>
      <c r="O199" s="378" t="s">
        <v>2031</v>
      </c>
      <c r="P199" s="378" t="s">
        <v>2032</v>
      </c>
      <c r="Q199" s="378" t="s">
        <v>2033</v>
      </c>
      <c r="R199" s="378"/>
      <c r="S199" s="378"/>
      <c r="T199" s="378" t="s">
        <v>2030</v>
      </c>
      <c r="U199" s="378" t="s">
        <v>300</v>
      </c>
    </row>
    <row r="200" spans="12:21" x14ac:dyDescent="0.25">
      <c r="L200" s="378" t="s">
        <v>2034</v>
      </c>
      <c r="M200" s="378" t="s">
        <v>2035</v>
      </c>
      <c r="N200" s="378" t="s">
        <v>2036</v>
      </c>
      <c r="O200" s="378" t="s">
        <v>2035</v>
      </c>
      <c r="P200" s="378" t="s">
        <v>2037</v>
      </c>
      <c r="Q200" s="378" t="s">
        <v>2038</v>
      </c>
      <c r="R200" s="378"/>
      <c r="S200" s="378"/>
      <c r="T200" s="378" t="s">
        <v>2034</v>
      </c>
      <c r="U200" s="378" t="s">
        <v>299</v>
      </c>
    </row>
    <row r="201" spans="12:21" x14ac:dyDescent="0.25">
      <c r="L201" s="378" t="s">
        <v>2039</v>
      </c>
      <c r="M201" s="378" t="s">
        <v>2040</v>
      </c>
      <c r="N201" s="378" t="s">
        <v>2041</v>
      </c>
      <c r="O201" s="378" t="s">
        <v>2040</v>
      </c>
      <c r="P201" s="378" t="s">
        <v>2042</v>
      </c>
      <c r="Q201" s="378" t="s">
        <v>2043</v>
      </c>
      <c r="R201" s="378"/>
      <c r="S201" s="378"/>
      <c r="T201" s="378" t="s">
        <v>2039</v>
      </c>
      <c r="U201" s="378" t="s">
        <v>303</v>
      </c>
    </row>
    <row r="202" spans="12:21" x14ac:dyDescent="0.25">
      <c r="L202" s="378" t="s">
        <v>2044</v>
      </c>
      <c r="M202" s="378" t="s">
        <v>2045</v>
      </c>
      <c r="N202" s="378" t="s">
        <v>2046</v>
      </c>
      <c r="O202" s="378" t="s">
        <v>2047</v>
      </c>
      <c r="P202" s="378" t="s">
        <v>2048</v>
      </c>
      <c r="Q202" s="378" t="s">
        <v>2049</v>
      </c>
      <c r="R202" s="378"/>
      <c r="S202" s="378"/>
      <c r="T202" s="378" t="s">
        <v>2044</v>
      </c>
      <c r="U202" s="378" t="s">
        <v>301</v>
      </c>
    </row>
    <row r="203" spans="12:21" x14ac:dyDescent="0.25">
      <c r="L203" s="378" t="s">
        <v>2050</v>
      </c>
      <c r="M203" s="378" t="s">
        <v>2051</v>
      </c>
      <c r="N203" s="378" t="s">
        <v>2052</v>
      </c>
      <c r="O203" s="378" t="s">
        <v>2051</v>
      </c>
      <c r="P203" s="378" t="s">
        <v>2053</v>
      </c>
      <c r="Q203" s="378" t="s">
        <v>2054</v>
      </c>
      <c r="R203" s="378"/>
      <c r="S203" s="378"/>
      <c r="T203" s="378" t="s">
        <v>2050</v>
      </c>
      <c r="U203" s="378" t="s">
        <v>299</v>
      </c>
    </row>
    <row r="204" spans="12:21" x14ac:dyDescent="0.25">
      <c r="L204" s="378" t="s">
        <v>2055</v>
      </c>
      <c r="M204" s="378" t="s">
        <v>2056</v>
      </c>
      <c r="N204" s="378" t="s">
        <v>2057</v>
      </c>
      <c r="O204" s="378" t="s">
        <v>2058</v>
      </c>
      <c r="P204" s="378" t="s">
        <v>2059</v>
      </c>
      <c r="Q204" s="378" t="s">
        <v>2060</v>
      </c>
      <c r="R204" s="378"/>
      <c r="S204" s="378"/>
      <c r="T204" s="378" t="s">
        <v>2055</v>
      </c>
      <c r="U204" s="378" t="s">
        <v>299</v>
      </c>
    </row>
    <row r="205" spans="12:21" x14ac:dyDescent="0.25">
      <c r="L205" s="378" t="s">
        <v>2061</v>
      </c>
      <c r="M205" s="378" t="s">
        <v>2062</v>
      </c>
      <c r="N205" s="378" t="s">
        <v>2063</v>
      </c>
      <c r="O205" s="378" t="s">
        <v>2064</v>
      </c>
      <c r="P205" s="378" t="s">
        <v>2065</v>
      </c>
      <c r="Q205" s="378" t="s">
        <v>2066</v>
      </c>
      <c r="R205" s="378"/>
      <c r="S205" s="378"/>
      <c r="T205" s="378" t="s">
        <v>2061</v>
      </c>
      <c r="U205" s="379" t="s">
        <v>301</v>
      </c>
    </row>
    <row r="206" spans="12:21" x14ac:dyDescent="0.25">
      <c r="L206" s="378" t="s">
        <v>2067</v>
      </c>
      <c r="M206" s="378" t="s">
        <v>2068</v>
      </c>
      <c r="N206" s="378" t="s">
        <v>2068</v>
      </c>
      <c r="O206" s="378" t="s">
        <v>2068</v>
      </c>
      <c r="P206" s="378" t="s">
        <v>2069</v>
      </c>
      <c r="Q206" s="378" t="s">
        <v>2070</v>
      </c>
      <c r="R206" s="378"/>
      <c r="S206" s="378"/>
      <c r="T206" s="378" t="s">
        <v>2067</v>
      </c>
      <c r="U206" s="378" t="s">
        <v>299</v>
      </c>
    </row>
    <row r="207" spans="12:21" x14ac:dyDescent="0.25">
      <c r="L207" s="378" t="s">
        <v>2071</v>
      </c>
      <c r="M207" s="378" t="s">
        <v>2072</v>
      </c>
      <c r="N207" s="378" t="s">
        <v>2073</v>
      </c>
      <c r="O207" s="378" t="s">
        <v>2074</v>
      </c>
      <c r="P207" s="378" t="s">
        <v>2075</v>
      </c>
      <c r="Q207" s="378" t="s">
        <v>2076</v>
      </c>
      <c r="R207" s="378"/>
      <c r="S207" s="378"/>
      <c r="T207" s="378" t="s">
        <v>2071</v>
      </c>
      <c r="U207" s="378" t="s">
        <v>299</v>
      </c>
    </row>
    <row r="208" spans="12:21" x14ac:dyDescent="0.25">
      <c r="L208" s="378" t="s">
        <v>2077</v>
      </c>
      <c r="M208" s="378" t="s">
        <v>2078</v>
      </c>
      <c r="N208" s="378" t="s">
        <v>2079</v>
      </c>
      <c r="O208" s="378" t="s">
        <v>2080</v>
      </c>
      <c r="P208" s="378" t="s">
        <v>2081</v>
      </c>
      <c r="Q208" s="378" t="s">
        <v>2082</v>
      </c>
      <c r="R208" s="378"/>
      <c r="S208" s="378"/>
      <c r="T208" s="378" t="s">
        <v>2077</v>
      </c>
      <c r="U208" s="378" t="s">
        <v>299</v>
      </c>
    </row>
    <row r="209" spans="12:21" x14ac:dyDescent="0.25">
      <c r="L209" s="378" t="s">
        <v>2083</v>
      </c>
      <c r="M209" s="378" t="s">
        <v>2084</v>
      </c>
      <c r="N209" s="378" t="s">
        <v>2085</v>
      </c>
      <c r="O209" s="378" t="s">
        <v>2086</v>
      </c>
      <c r="P209" s="378" t="s">
        <v>2087</v>
      </c>
      <c r="Q209" s="378" t="s">
        <v>2088</v>
      </c>
      <c r="R209" s="378"/>
      <c r="S209" s="378"/>
      <c r="T209" s="378" t="s">
        <v>2083</v>
      </c>
      <c r="U209" s="378" t="s">
        <v>299</v>
      </c>
    </row>
    <row r="210" spans="12:21" x14ac:dyDescent="0.25">
      <c r="L210" s="378" t="s">
        <v>2089</v>
      </c>
      <c r="M210" s="378" t="s">
        <v>2090</v>
      </c>
      <c r="N210" s="378" t="s">
        <v>2090</v>
      </c>
      <c r="O210" s="378" t="s">
        <v>2090</v>
      </c>
      <c r="P210" s="378" t="s">
        <v>2091</v>
      </c>
      <c r="Q210" s="378" t="s">
        <v>2092</v>
      </c>
      <c r="R210" s="378"/>
      <c r="S210" s="378"/>
      <c r="T210" s="378" t="s">
        <v>2089</v>
      </c>
      <c r="U210" s="378" t="s">
        <v>299</v>
      </c>
    </row>
    <row r="211" spans="12:21" x14ac:dyDescent="0.25">
      <c r="L211" s="378" t="s">
        <v>2093</v>
      </c>
      <c r="M211" s="378" t="s">
        <v>2094</v>
      </c>
      <c r="N211" s="378" t="s">
        <v>2095</v>
      </c>
      <c r="O211" s="378" t="s">
        <v>2096</v>
      </c>
      <c r="P211" s="378" t="s">
        <v>2097</v>
      </c>
      <c r="Q211" s="378" t="s">
        <v>2098</v>
      </c>
      <c r="R211" s="378"/>
      <c r="S211" s="378"/>
      <c r="T211" s="378" t="s">
        <v>2093</v>
      </c>
      <c r="U211" s="378" t="s">
        <v>299</v>
      </c>
    </row>
    <row r="212" spans="12:21" x14ac:dyDescent="0.25">
      <c r="L212" s="378" t="s">
        <v>2099</v>
      </c>
      <c r="M212" s="378" t="s">
        <v>2100</v>
      </c>
      <c r="N212" s="378" t="s">
        <v>2100</v>
      </c>
      <c r="O212" s="378" t="s">
        <v>2100</v>
      </c>
      <c r="P212" s="378" t="s">
        <v>2101</v>
      </c>
      <c r="Q212" s="378" t="s">
        <v>2102</v>
      </c>
      <c r="R212" s="378"/>
      <c r="S212" s="378"/>
      <c r="T212" s="378" t="s">
        <v>2099</v>
      </c>
      <c r="U212" s="378" t="s">
        <v>299</v>
      </c>
    </row>
    <row r="213" spans="12:21" x14ac:dyDescent="0.25">
      <c r="L213" s="378" t="s">
        <v>2103</v>
      </c>
      <c r="M213" s="378" t="s">
        <v>2104</v>
      </c>
      <c r="N213" s="378" t="s">
        <v>2105</v>
      </c>
      <c r="O213" s="378" t="s">
        <v>2106</v>
      </c>
      <c r="P213" s="378" t="s">
        <v>2107</v>
      </c>
      <c r="Q213" s="378" t="s">
        <v>2108</v>
      </c>
      <c r="R213" s="378"/>
      <c r="S213" s="378"/>
      <c r="T213" s="378" t="s">
        <v>2103</v>
      </c>
      <c r="U213" s="378" t="s">
        <v>303</v>
      </c>
    </row>
    <row r="214" spans="12:21" x14ac:dyDescent="0.25">
      <c r="L214" s="378" t="s">
        <v>2109</v>
      </c>
      <c r="M214" s="378" t="s">
        <v>2110</v>
      </c>
      <c r="N214" s="378" t="s">
        <v>2111</v>
      </c>
      <c r="O214" s="378" t="s">
        <v>2112</v>
      </c>
      <c r="P214" s="378" t="s">
        <v>2113</v>
      </c>
      <c r="Q214" s="378" t="s">
        <v>2114</v>
      </c>
      <c r="R214" s="378"/>
      <c r="S214" s="378"/>
      <c r="T214" s="378" t="s">
        <v>2109</v>
      </c>
      <c r="U214" s="378" t="s">
        <v>299</v>
      </c>
    </row>
    <row r="215" spans="12:21" x14ac:dyDescent="0.25">
      <c r="L215" s="378" t="s">
        <v>2115</v>
      </c>
      <c r="M215" s="378" t="s">
        <v>2116</v>
      </c>
      <c r="N215" s="378" t="s">
        <v>2117</v>
      </c>
      <c r="O215" s="378" t="s">
        <v>2116</v>
      </c>
      <c r="P215" s="378" t="s">
        <v>2118</v>
      </c>
      <c r="Q215" s="378" t="s">
        <v>2119</v>
      </c>
      <c r="R215" s="378"/>
      <c r="S215" s="378"/>
      <c r="T215" s="378" t="s">
        <v>2115</v>
      </c>
      <c r="U215" s="378" t="s">
        <v>301</v>
      </c>
    </row>
    <row r="216" spans="12:21" x14ac:dyDescent="0.25">
      <c r="L216" s="378" t="s">
        <v>2120</v>
      </c>
      <c r="M216" s="378" t="s">
        <v>2121</v>
      </c>
      <c r="N216" s="378" t="s">
        <v>2121</v>
      </c>
      <c r="O216" s="378" t="s">
        <v>2121</v>
      </c>
      <c r="P216" s="378" t="s">
        <v>2122</v>
      </c>
      <c r="Q216" s="378" t="s">
        <v>2123</v>
      </c>
      <c r="R216" s="378"/>
      <c r="S216" s="378"/>
      <c r="T216" s="378" t="s">
        <v>2120</v>
      </c>
      <c r="U216" s="378" t="s">
        <v>301</v>
      </c>
    </row>
    <row r="217" spans="12:21" x14ac:dyDescent="0.25">
      <c r="L217" s="378" t="s">
        <v>2124</v>
      </c>
      <c r="M217" s="378" t="s">
        <v>2125</v>
      </c>
      <c r="N217" s="378" t="s">
        <v>2126</v>
      </c>
      <c r="O217" s="378" t="s">
        <v>2127</v>
      </c>
      <c r="P217" s="378" t="s">
        <v>2128</v>
      </c>
      <c r="Q217" s="378" t="s">
        <v>2129</v>
      </c>
      <c r="R217" s="378"/>
      <c r="S217" s="378"/>
      <c r="T217" s="378" t="s">
        <v>2124</v>
      </c>
      <c r="U217" s="379" t="s">
        <v>299</v>
      </c>
    </row>
    <row r="218" spans="12:21" x14ac:dyDescent="0.25">
      <c r="L218" s="378" t="s">
        <v>2130</v>
      </c>
      <c r="M218" s="378" t="s">
        <v>2131</v>
      </c>
      <c r="N218" s="378" t="s">
        <v>2132</v>
      </c>
      <c r="O218" s="378" t="s">
        <v>2133</v>
      </c>
      <c r="P218" s="378" t="s">
        <v>2134</v>
      </c>
      <c r="Q218" s="378" t="s">
        <v>2135</v>
      </c>
      <c r="R218" s="378"/>
      <c r="S218" s="378"/>
      <c r="T218" s="378" t="s">
        <v>2130</v>
      </c>
      <c r="U218" s="378" t="s">
        <v>302</v>
      </c>
    </row>
    <row r="219" spans="12:21" x14ac:dyDescent="0.25">
      <c r="L219" s="378" t="s">
        <v>2136</v>
      </c>
      <c r="M219" s="378" t="s">
        <v>2137</v>
      </c>
      <c r="N219" s="378" t="s">
        <v>2138</v>
      </c>
      <c r="O219" s="378" t="s">
        <v>2137</v>
      </c>
      <c r="P219" s="378" t="s">
        <v>2139</v>
      </c>
      <c r="Q219" s="378" t="s">
        <v>2140</v>
      </c>
      <c r="R219" s="378"/>
      <c r="S219" s="378"/>
      <c r="T219" s="378" t="s">
        <v>2136</v>
      </c>
      <c r="U219" s="379" t="s">
        <v>299</v>
      </c>
    </row>
    <row r="220" spans="12:21" x14ac:dyDescent="0.25">
      <c r="L220" s="378" t="s">
        <v>2141</v>
      </c>
      <c r="M220" s="378" t="s">
        <v>2142</v>
      </c>
      <c r="N220" s="378" t="s">
        <v>2143</v>
      </c>
      <c r="O220" s="378" t="s">
        <v>2144</v>
      </c>
      <c r="P220" s="378" t="s">
        <v>2145</v>
      </c>
      <c r="Q220" s="378" t="s">
        <v>2146</v>
      </c>
      <c r="R220" s="378"/>
      <c r="S220" s="378"/>
      <c r="T220" s="378" t="s">
        <v>2141</v>
      </c>
      <c r="U220" s="379" t="s">
        <v>299</v>
      </c>
    </row>
    <row r="221" spans="12:21" x14ac:dyDescent="0.25">
      <c r="L221" s="378" t="s">
        <v>2147</v>
      </c>
      <c r="M221" s="378" t="s">
        <v>2148</v>
      </c>
      <c r="N221" s="378" t="s">
        <v>2148</v>
      </c>
      <c r="O221" s="378" t="s">
        <v>2148</v>
      </c>
      <c r="P221" s="378" t="s">
        <v>2149</v>
      </c>
      <c r="Q221" s="378" t="s">
        <v>2150</v>
      </c>
      <c r="R221" s="378"/>
      <c r="S221" s="378"/>
      <c r="T221" s="378" t="s">
        <v>2147</v>
      </c>
      <c r="U221" s="378" t="s">
        <v>299</v>
      </c>
    </row>
    <row r="222" spans="12:21" x14ac:dyDescent="0.25">
      <c r="L222" s="378" t="s">
        <v>2151</v>
      </c>
      <c r="M222" s="378" t="s">
        <v>2152</v>
      </c>
      <c r="N222" s="378" t="s">
        <v>2152</v>
      </c>
      <c r="O222" s="378" t="s">
        <v>2152</v>
      </c>
      <c r="P222" s="378" t="s">
        <v>2153</v>
      </c>
      <c r="Q222" s="378" t="s">
        <v>2154</v>
      </c>
      <c r="R222" s="378"/>
      <c r="S222" s="378"/>
      <c r="T222" s="378" t="s">
        <v>2151</v>
      </c>
      <c r="U222" s="378" t="s">
        <v>299</v>
      </c>
    </row>
    <row r="223" spans="12:21" x14ac:dyDescent="0.25">
      <c r="L223" s="378" t="s">
        <v>2155</v>
      </c>
      <c r="M223" s="378" t="s">
        <v>2156</v>
      </c>
      <c r="N223" s="378" t="s">
        <v>2157</v>
      </c>
      <c r="O223" s="378" t="s">
        <v>2158</v>
      </c>
      <c r="P223" s="378" t="s">
        <v>2159</v>
      </c>
      <c r="Q223" s="378" t="s">
        <v>2160</v>
      </c>
      <c r="R223" s="378"/>
      <c r="S223" s="378"/>
      <c r="T223" s="378" t="s">
        <v>2155</v>
      </c>
      <c r="U223" s="378" t="s">
        <v>299</v>
      </c>
    </row>
    <row r="224" spans="12:21" x14ac:dyDescent="0.25">
      <c r="L224" s="378" t="s">
        <v>2161</v>
      </c>
      <c r="M224" s="378" t="s">
        <v>2162</v>
      </c>
      <c r="N224" s="378" t="s">
        <v>2163</v>
      </c>
      <c r="O224" s="378" t="s">
        <v>2164</v>
      </c>
      <c r="P224" s="378" t="s">
        <v>2165</v>
      </c>
      <c r="Q224" s="378" t="s">
        <v>2166</v>
      </c>
      <c r="R224" s="378"/>
      <c r="S224" s="378"/>
      <c r="T224" s="378" t="s">
        <v>2161</v>
      </c>
      <c r="U224" s="379" t="s">
        <v>303</v>
      </c>
    </row>
    <row r="225" spans="12:21" x14ac:dyDescent="0.25">
      <c r="L225" s="378" t="s">
        <v>2167</v>
      </c>
      <c r="M225" s="378" t="s">
        <v>2168</v>
      </c>
      <c r="N225" s="378" t="s">
        <v>2169</v>
      </c>
      <c r="O225" s="378" t="s">
        <v>2170</v>
      </c>
      <c r="P225" s="378" t="s">
        <v>2171</v>
      </c>
      <c r="Q225" s="378" t="s">
        <v>2172</v>
      </c>
      <c r="R225" s="378"/>
      <c r="S225" s="378"/>
      <c r="T225" s="378" t="s">
        <v>2167</v>
      </c>
      <c r="U225" s="378" t="s">
        <v>299</v>
      </c>
    </row>
    <row r="226" spans="12:21" x14ac:dyDescent="0.25">
      <c r="L226" s="378" t="s">
        <v>2173</v>
      </c>
      <c r="M226" s="378" t="s">
        <v>2174</v>
      </c>
      <c r="N226" s="378" t="s">
        <v>2174</v>
      </c>
      <c r="O226" s="378" t="s">
        <v>2174</v>
      </c>
      <c r="P226" s="378" t="s">
        <v>2175</v>
      </c>
      <c r="Q226" s="378" t="s">
        <v>2176</v>
      </c>
      <c r="R226" s="378"/>
      <c r="S226" s="378"/>
      <c r="T226" s="378" t="s">
        <v>2173</v>
      </c>
      <c r="U226" s="378" t="s">
        <v>299</v>
      </c>
    </row>
    <row r="227" spans="12:21" x14ac:dyDescent="0.25">
      <c r="L227" s="378" t="s">
        <v>2177</v>
      </c>
      <c r="M227" s="378" t="s">
        <v>2178</v>
      </c>
      <c r="N227" s="378" t="s">
        <v>2179</v>
      </c>
      <c r="O227" s="378" t="s">
        <v>2180</v>
      </c>
      <c r="P227" s="378" t="s">
        <v>2181</v>
      </c>
      <c r="Q227" s="378" t="s">
        <v>2182</v>
      </c>
      <c r="R227" s="378"/>
      <c r="S227" s="378"/>
      <c r="T227" s="378" t="s">
        <v>2177</v>
      </c>
      <c r="U227" s="378" t="s">
        <v>299</v>
      </c>
    </row>
    <row r="228" spans="12:21" x14ac:dyDescent="0.25">
      <c r="L228" s="378" t="s">
        <v>2183</v>
      </c>
      <c r="M228" s="378" t="s">
        <v>2184</v>
      </c>
      <c r="N228" s="378" t="s">
        <v>2185</v>
      </c>
      <c r="O228" s="378" t="s">
        <v>2184</v>
      </c>
      <c r="P228" s="378" t="s">
        <v>2186</v>
      </c>
      <c r="Q228" s="378" t="s">
        <v>2187</v>
      </c>
      <c r="R228" s="378"/>
      <c r="S228" s="378"/>
      <c r="T228" s="378" t="s">
        <v>2183</v>
      </c>
      <c r="U228" s="379" t="s">
        <v>299</v>
      </c>
    </row>
    <row r="229" spans="12:21" x14ac:dyDescent="0.25">
      <c r="L229" s="378" t="s">
        <v>2188</v>
      </c>
      <c r="M229" s="378" t="s">
        <v>2189</v>
      </c>
      <c r="N229" s="378" t="s">
        <v>2189</v>
      </c>
      <c r="O229" s="378" t="s">
        <v>2190</v>
      </c>
      <c r="P229" s="378" t="s">
        <v>2191</v>
      </c>
      <c r="Q229" s="378" t="s">
        <v>2192</v>
      </c>
      <c r="R229" s="378"/>
      <c r="S229" s="378"/>
      <c r="T229" s="378" t="s">
        <v>2188</v>
      </c>
      <c r="U229" s="378" t="s">
        <v>299</v>
      </c>
    </row>
    <row r="230" spans="12:21" x14ac:dyDescent="0.25">
      <c r="L230" s="378" t="s">
        <v>2193</v>
      </c>
      <c r="M230" s="378" t="s">
        <v>2194</v>
      </c>
      <c r="N230" s="378" t="s">
        <v>2195</v>
      </c>
      <c r="O230" s="378" t="s">
        <v>2196</v>
      </c>
      <c r="P230" s="378" t="s">
        <v>2197</v>
      </c>
      <c r="Q230" s="378" t="s">
        <v>2198</v>
      </c>
      <c r="R230" s="378"/>
      <c r="S230" s="378"/>
      <c r="T230" s="378" t="s">
        <v>2193</v>
      </c>
      <c r="U230" s="378" t="s">
        <v>299</v>
      </c>
    </row>
    <row r="231" spans="12:21" x14ac:dyDescent="0.25">
      <c r="L231" s="378" t="s">
        <v>2199</v>
      </c>
      <c r="M231" s="378" t="s">
        <v>2200</v>
      </c>
      <c r="N231" s="378" t="s">
        <v>2200</v>
      </c>
      <c r="O231" s="378" t="s">
        <v>2200</v>
      </c>
      <c r="P231" s="378" t="s">
        <v>2201</v>
      </c>
      <c r="Q231" s="378" t="s">
        <v>2202</v>
      </c>
      <c r="R231" s="378"/>
      <c r="S231" s="378"/>
      <c r="T231" s="378" t="s">
        <v>2199</v>
      </c>
      <c r="U231" s="378" t="s">
        <v>300</v>
      </c>
    </row>
    <row r="232" spans="12:21" x14ac:dyDescent="0.25">
      <c r="L232" s="378" t="s">
        <v>2203</v>
      </c>
      <c r="M232" s="378" t="s">
        <v>2204</v>
      </c>
      <c r="N232" s="378" t="s">
        <v>2205</v>
      </c>
      <c r="O232" s="378" t="s">
        <v>2206</v>
      </c>
      <c r="P232" s="378" t="s">
        <v>2207</v>
      </c>
      <c r="Q232" s="378" t="s">
        <v>2208</v>
      </c>
      <c r="R232" s="378"/>
      <c r="S232" s="378"/>
      <c r="T232" s="378" t="s">
        <v>2203</v>
      </c>
      <c r="U232" s="378" t="s">
        <v>299</v>
      </c>
    </row>
    <row r="233" spans="12:21" x14ac:dyDescent="0.25">
      <c r="L233" s="378" t="s">
        <v>2209</v>
      </c>
      <c r="M233" s="378" t="s">
        <v>2210</v>
      </c>
      <c r="N233" s="378" t="s">
        <v>2211</v>
      </c>
      <c r="O233" s="378" t="s">
        <v>2212</v>
      </c>
      <c r="P233" s="378" t="s">
        <v>2213</v>
      </c>
      <c r="Q233" s="378" t="s">
        <v>2214</v>
      </c>
      <c r="R233" s="378"/>
      <c r="S233" s="378"/>
      <c r="T233" s="378" t="s">
        <v>2209</v>
      </c>
      <c r="U233" s="379" t="s">
        <v>302</v>
      </c>
    </row>
    <row r="234" spans="12:21" x14ac:dyDescent="0.25">
      <c r="L234" s="378" t="s">
        <v>2215</v>
      </c>
      <c r="M234" s="378" t="s">
        <v>2216</v>
      </c>
      <c r="N234" s="378" t="s">
        <v>2217</v>
      </c>
      <c r="O234" s="378" t="s">
        <v>2218</v>
      </c>
      <c r="P234" s="378" t="s">
        <v>2219</v>
      </c>
      <c r="Q234" s="378" t="s">
        <v>2220</v>
      </c>
      <c r="R234" s="378"/>
      <c r="S234" s="378"/>
      <c r="T234" s="378" t="s">
        <v>2215</v>
      </c>
      <c r="U234" s="378" t="s">
        <v>299</v>
      </c>
    </row>
    <row r="235" spans="12:21" x14ac:dyDescent="0.25">
      <c r="L235" s="378" t="s">
        <v>2221</v>
      </c>
      <c r="M235" s="378" t="s">
        <v>2222</v>
      </c>
      <c r="N235" s="378" t="s">
        <v>2223</v>
      </c>
      <c r="O235" s="378" t="s">
        <v>2224</v>
      </c>
      <c r="P235" s="378" t="s">
        <v>2225</v>
      </c>
      <c r="Q235" s="378" t="s">
        <v>2226</v>
      </c>
      <c r="R235" s="378"/>
      <c r="S235" s="378"/>
      <c r="T235" s="378" t="s">
        <v>2221</v>
      </c>
      <c r="U235" s="378" t="s">
        <v>299</v>
      </c>
    </row>
    <row r="236" spans="12:21" x14ac:dyDescent="0.25">
      <c r="L236" s="378" t="s">
        <v>2227</v>
      </c>
      <c r="M236" s="378" t="s">
        <v>2228</v>
      </c>
      <c r="N236" s="378" t="s">
        <v>2229</v>
      </c>
      <c r="O236" s="378" t="s">
        <v>2230</v>
      </c>
      <c r="P236" s="378" t="s">
        <v>2231</v>
      </c>
      <c r="Q236" s="378" t="s">
        <v>2232</v>
      </c>
      <c r="R236" s="378"/>
      <c r="S236" s="378"/>
      <c r="T236" s="378" t="s">
        <v>2227</v>
      </c>
      <c r="U236" s="378" t="s">
        <v>300</v>
      </c>
    </row>
    <row r="237" spans="12:21" x14ac:dyDescent="0.25">
      <c r="L237" s="378" t="s">
        <v>2233</v>
      </c>
      <c r="M237" s="378" t="s">
        <v>2234</v>
      </c>
      <c r="N237" s="378" t="s">
        <v>2235</v>
      </c>
      <c r="O237" s="378" t="s">
        <v>2236</v>
      </c>
      <c r="P237" s="378" t="s">
        <v>2237</v>
      </c>
      <c r="Q237" s="378" t="s">
        <v>2238</v>
      </c>
      <c r="R237" s="378"/>
      <c r="S237" s="378"/>
      <c r="T237" s="378" t="s">
        <v>2233</v>
      </c>
      <c r="U237" s="379" t="s">
        <v>299</v>
      </c>
    </row>
    <row r="238" spans="12:21" x14ac:dyDescent="0.25">
      <c r="L238" s="378" t="s">
        <v>2239</v>
      </c>
      <c r="M238" s="378" t="s">
        <v>2240</v>
      </c>
      <c r="N238" s="378" t="s">
        <v>2241</v>
      </c>
      <c r="O238" s="378" t="s">
        <v>2242</v>
      </c>
      <c r="P238" s="378" t="s">
        <v>2243</v>
      </c>
      <c r="Q238" s="378" t="s">
        <v>2244</v>
      </c>
      <c r="R238" s="378"/>
      <c r="S238" s="378"/>
      <c r="T238" s="378" t="s">
        <v>2239</v>
      </c>
      <c r="U238" s="378" t="s">
        <v>300</v>
      </c>
    </row>
    <row r="239" spans="12:21" x14ac:dyDescent="0.25">
      <c r="L239" s="378" t="s">
        <v>2245</v>
      </c>
      <c r="M239" s="378" t="s">
        <v>2246</v>
      </c>
      <c r="N239" s="378" t="s">
        <v>2246</v>
      </c>
      <c r="O239" s="378" t="s">
        <v>2246</v>
      </c>
      <c r="P239" s="378" t="s">
        <v>2247</v>
      </c>
      <c r="Q239" s="378" t="s">
        <v>2248</v>
      </c>
      <c r="R239" s="378"/>
      <c r="S239" s="378"/>
      <c r="T239" s="378" t="s">
        <v>2245</v>
      </c>
      <c r="U239" s="378" t="s">
        <v>299</v>
      </c>
    </row>
    <row r="240" spans="12:21" x14ac:dyDescent="0.25">
      <c r="L240" s="378" t="s">
        <v>2249</v>
      </c>
      <c r="M240" s="378" t="s">
        <v>2250</v>
      </c>
      <c r="N240" s="378" t="s">
        <v>2250</v>
      </c>
      <c r="O240" s="378" t="s">
        <v>2250</v>
      </c>
      <c r="P240" s="378" t="s">
        <v>2251</v>
      </c>
      <c r="Q240" s="378" t="s">
        <v>2252</v>
      </c>
      <c r="R240" s="378"/>
      <c r="S240" s="378"/>
      <c r="T240" s="378" t="s">
        <v>2249</v>
      </c>
      <c r="U240" s="378" t="s">
        <v>299</v>
      </c>
    </row>
    <row r="241" spans="12:21" x14ac:dyDescent="0.25">
      <c r="L241" s="378" t="s">
        <v>2253</v>
      </c>
      <c r="M241" s="378" t="s">
        <v>2254</v>
      </c>
      <c r="N241" s="378" t="s">
        <v>2255</v>
      </c>
      <c r="O241" s="378" t="s">
        <v>2256</v>
      </c>
      <c r="P241" s="378" t="s">
        <v>2257</v>
      </c>
      <c r="Q241" s="378" t="s">
        <v>2258</v>
      </c>
      <c r="R241" s="378"/>
      <c r="S241" s="378"/>
      <c r="T241" s="378" t="s">
        <v>2253</v>
      </c>
      <c r="U241" s="378" t="s">
        <v>301</v>
      </c>
    </row>
    <row r="242" spans="12:21" x14ac:dyDescent="0.25">
      <c r="L242" s="378" t="s">
        <v>2259</v>
      </c>
      <c r="M242" s="378" t="s">
        <v>2260</v>
      </c>
      <c r="N242" s="378" t="s">
        <v>2260</v>
      </c>
      <c r="O242" s="378" t="s">
        <v>2260</v>
      </c>
      <c r="P242" s="378" t="s">
        <v>2261</v>
      </c>
      <c r="Q242" s="378" t="s">
        <v>2262</v>
      </c>
      <c r="R242" s="378"/>
      <c r="S242" s="378"/>
      <c r="T242" s="378" t="s">
        <v>2259</v>
      </c>
      <c r="U242" s="378" t="s">
        <v>299</v>
      </c>
    </row>
    <row r="243" spans="12:21" x14ac:dyDescent="0.25">
      <c r="L243" s="378" t="s">
        <v>2263</v>
      </c>
      <c r="M243" s="378" t="s">
        <v>2264</v>
      </c>
      <c r="N243" s="378" t="s">
        <v>2265</v>
      </c>
      <c r="O243" s="378" t="s">
        <v>2264</v>
      </c>
      <c r="P243" s="378" t="s">
        <v>2266</v>
      </c>
      <c r="Q243" s="378" t="s">
        <v>2267</v>
      </c>
      <c r="R243" s="378"/>
      <c r="S243" s="378"/>
      <c r="T243" s="378" t="s">
        <v>2263</v>
      </c>
      <c r="U243" s="378" t="s">
        <v>303</v>
      </c>
    </row>
    <row r="244" spans="12:21" x14ac:dyDescent="0.25">
      <c r="L244" s="378" t="s">
        <v>2268</v>
      </c>
      <c r="M244" s="378" t="s">
        <v>2269</v>
      </c>
      <c r="N244" s="378" t="s">
        <v>2270</v>
      </c>
      <c r="O244" s="378" t="s">
        <v>2271</v>
      </c>
      <c r="P244" s="378" t="s">
        <v>2272</v>
      </c>
      <c r="Q244" s="378" t="s">
        <v>2273</v>
      </c>
      <c r="R244" s="378"/>
      <c r="S244" s="378"/>
      <c r="T244" s="378" t="s">
        <v>2268</v>
      </c>
      <c r="U244" s="378" t="s">
        <v>299</v>
      </c>
    </row>
    <row r="245" spans="12:21" x14ac:dyDescent="0.25">
      <c r="L245" s="378" t="s">
        <v>2274</v>
      </c>
      <c r="M245" s="378" t="s">
        <v>2275</v>
      </c>
      <c r="N245" s="378" t="s">
        <v>2276</v>
      </c>
      <c r="O245" s="378" t="s">
        <v>2275</v>
      </c>
      <c r="P245" s="378" t="s">
        <v>2277</v>
      </c>
      <c r="Q245" s="378" t="s">
        <v>2278</v>
      </c>
      <c r="R245" s="378"/>
      <c r="S245" s="378"/>
      <c r="T245" s="378" t="s">
        <v>2274</v>
      </c>
      <c r="U245" s="378" t="s">
        <v>299</v>
      </c>
    </row>
    <row r="246" spans="12:21" x14ac:dyDescent="0.25">
      <c r="L246" s="378" t="s">
        <v>2279</v>
      </c>
      <c r="M246" s="378" t="s">
        <v>2280</v>
      </c>
      <c r="N246" s="378" t="s">
        <v>2280</v>
      </c>
      <c r="O246" s="378" t="s">
        <v>2280</v>
      </c>
      <c r="P246" s="378" t="s">
        <v>2281</v>
      </c>
      <c r="Q246" s="378" t="s">
        <v>2282</v>
      </c>
      <c r="R246" s="378"/>
      <c r="S246" s="378"/>
      <c r="T246" s="378" t="s">
        <v>2279</v>
      </c>
      <c r="U246" s="378" t="s">
        <v>299</v>
      </c>
    </row>
    <row r="247" spans="12:21" x14ac:dyDescent="0.25">
      <c r="L247" s="378" t="s">
        <v>2283</v>
      </c>
      <c r="M247" s="378" t="s">
        <v>338</v>
      </c>
      <c r="N247" s="378" t="s">
        <v>338</v>
      </c>
      <c r="O247" s="378" t="s">
        <v>338</v>
      </c>
      <c r="P247" s="378" t="s">
        <v>338</v>
      </c>
      <c r="Q247" s="378" t="s">
        <v>338</v>
      </c>
      <c r="R247" s="378" t="s">
        <v>338</v>
      </c>
      <c r="S247" s="378" t="s">
        <v>338</v>
      </c>
      <c r="T247" s="378" t="s">
        <v>2283</v>
      </c>
      <c r="U247" s="379" t="s">
        <v>299</v>
      </c>
    </row>
    <row r="248" spans="12:21" x14ac:dyDescent="0.25">
      <c r="L248" s="378"/>
      <c r="R248" s="378"/>
      <c r="S248" s="378"/>
      <c r="T248" s="378"/>
      <c r="U248" s="378"/>
    </row>
    <row r="249" spans="12:21" x14ac:dyDescent="0.25">
      <c r="L249" s="378"/>
      <c r="R249" s="378"/>
      <c r="S249" s="378"/>
      <c r="T249" s="378"/>
      <c r="U249" s="378"/>
    </row>
    <row r="250" spans="12:21" x14ac:dyDescent="0.25">
      <c r="L250" s="378"/>
      <c r="R250" s="378"/>
      <c r="S250" s="378"/>
      <c r="T250" s="378"/>
      <c r="U250" s="378"/>
    </row>
    <row r="251" spans="12:21" x14ac:dyDescent="0.25">
      <c r="L251" s="378"/>
      <c r="R251" s="378"/>
      <c r="S251" s="378"/>
      <c r="T251" s="378"/>
      <c r="U251" s="37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E336C-7EFD-4583-BB41-BA7E8EA3FB0F}">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92" customWidth="1"/>
    <col min="2" max="2" width="2.3984375" style="392" customWidth="1"/>
    <col min="3" max="3" width="58" style="392" customWidth="1"/>
    <col min="4" max="4" width="7.69921875" style="392" customWidth="1"/>
    <col min="5" max="6" width="7.69921875" style="392"/>
    <col min="7" max="7" width="9.59765625" style="392" customWidth="1"/>
    <col min="8" max="8" width="3.69921875" style="392" customWidth="1"/>
    <col min="9" max="9" width="5.69921875" style="392" customWidth="1"/>
    <col min="10" max="16384" width="7.69921875" style="392"/>
  </cols>
  <sheetData>
    <row r="1" spans="1:18" ht="29.25" customHeight="1" x14ac:dyDescent="0.3">
      <c r="A1" s="389"/>
      <c r="B1" s="390"/>
      <c r="C1" s="390"/>
      <c r="D1" s="390"/>
      <c r="E1" s="391"/>
      <c r="F1" s="391"/>
      <c r="G1" s="391"/>
      <c r="H1" s="391"/>
      <c r="I1" s="391"/>
      <c r="J1" s="391"/>
      <c r="K1" s="391"/>
      <c r="L1" s="391"/>
      <c r="M1" s="391"/>
      <c r="N1" s="391"/>
      <c r="O1" s="391"/>
      <c r="P1" s="391"/>
      <c r="Q1" s="391"/>
      <c r="R1" s="391"/>
    </row>
    <row r="2" spans="1:18" ht="23.4" thickBot="1" x14ac:dyDescent="0.45">
      <c r="A2" s="390"/>
      <c r="B2" s="390"/>
      <c r="C2" s="393"/>
      <c r="D2" s="390"/>
      <c r="E2" s="391"/>
      <c r="F2" s="391"/>
      <c r="G2" s="390"/>
      <c r="H2" s="391"/>
      <c r="I2" s="391"/>
      <c r="J2" s="391"/>
      <c r="K2" s="391"/>
      <c r="L2" s="391"/>
      <c r="M2" s="391"/>
      <c r="N2" s="391"/>
      <c r="O2" s="391"/>
      <c r="P2" s="391"/>
      <c r="Q2" s="391"/>
      <c r="R2" s="391"/>
    </row>
    <row r="3" spans="1:18" ht="15.6" x14ac:dyDescent="0.3">
      <c r="A3" s="390"/>
      <c r="B3" s="390"/>
      <c r="C3" s="390"/>
      <c r="D3" s="390"/>
      <c r="F3" s="390"/>
      <c r="G3" s="394" t="s">
        <v>2284</v>
      </c>
      <c r="H3" s="395"/>
      <c r="I3" s="396"/>
      <c r="J3" s="391"/>
      <c r="K3" s="391"/>
      <c r="L3" s="391"/>
      <c r="M3" s="391"/>
      <c r="N3" s="391"/>
      <c r="O3" s="391"/>
      <c r="P3" s="391"/>
      <c r="Q3" s="391"/>
      <c r="R3" s="391"/>
    </row>
    <row r="4" spans="1:18" ht="63" customHeight="1" thickBot="1" x14ac:dyDescent="0.3">
      <c r="A4" s="390"/>
      <c r="B4" s="390"/>
      <c r="C4" s="397" t="str">
        <f>HLOOKUP(Introduction!$G$4,Key!A:G,3,FALSE)</f>
        <v>Joint Monitoring Programme for Water Supply, Sanitation and Hygiene</v>
      </c>
      <c r="D4" s="390"/>
      <c r="E4" s="398"/>
      <c r="F4" s="391"/>
      <c r="G4" s="399" t="str">
        <f>+VLOOKUP(Introduction!$G$8,ISO3language,2,FALSE)</f>
        <v>English</v>
      </c>
      <c r="H4" s="400"/>
      <c r="I4" s="401"/>
      <c r="J4" s="391"/>
      <c r="K4" s="391"/>
      <c r="L4" s="391"/>
      <c r="M4" s="391"/>
      <c r="N4" s="391"/>
      <c r="O4" s="391"/>
      <c r="P4" s="391"/>
      <c r="Q4" s="391"/>
      <c r="R4" s="391"/>
    </row>
    <row r="5" spans="1:18" ht="10.5" customHeight="1" x14ac:dyDescent="0.25">
      <c r="A5" s="390"/>
      <c r="B5" s="390"/>
      <c r="C5" s="402"/>
      <c r="D5" s="390"/>
      <c r="E5" s="398"/>
      <c r="F5" s="391"/>
      <c r="G5" s="390"/>
      <c r="H5" s="391"/>
      <c r="I5" s="391"/>
      <c r="J5" s="391"/>
      <c r="K5" s="391"/>
      <c r="L5" s="391"/>
      <c r="M5" s="391"/>
      <c r="N5" s="391"/>
      <c r="O5" s="391"/>
      <c r="P5" s="391"/>
      <c r="Q5" s="391"/>
      <c r="R5" s="391"/>
    </row>
    <row r="6" spans="1:18" ht="44.25" customHeight="1" x14ac:dyDescent="0.25">
      <c r="A6" s="390"/>
      <c r="B6" s="390"/>
      <c r="C6" s="403" t="str">
        <f>HLOOKUP(Introduction!$G$4,Key!A:G,4,FALSE)</f>
        <v>Estimates on water, sanitation, hygiene in schools</v>
      </c>
      <c r="D6" s="391"/>
      <c r="E6" s="391"/>
      <c r="F6" s="391"/>
      <c r="G6" s="391"/>
      <c r="H6" s="391"/>
      <c r="I6" s="391"/>
      <c r="J6" s="391"/>
      <c r="K6" s="391"/>
      <c r="L6" s="391"/>
      <c r="M6" s="391"/>
      <c r="N6" s="391"/>
      <c r="O6" s="391"/>
      <c r="P6" s="391"/>
      <c r="Q6" s="391"/>
      <c r="R6" s="391"/>
    </row>
    <row r="7" spans="1:18" ht="52.5" customHeight="1" x14ac:dyDescent="0.4">
      <c r="A7" s="390"/>
      <c r="B7" s="390"/>
      <c r="C7" s="433" t="str">
        <f>IF($G$4="English",VLOOKUP($G$8,Key!$L$2:$S$247,2,FALSE),IF($G$4="Spanish",VLOOKUP($G$8,Key!$L$2:$S$247,4,FALSE),IF($G$4="French",VLOOKUP($G$8,Key!$L$2:$S$247,3,FALSE),IF($G$4="Russian",VLOOKUP($G$8,Key!$L$2:$S$247,5,FALSE),IF($G$4="Arabic",VLOOKUP($G$8,Key!$L$2:$S$247,6,FALSE),IF($G$4="Other",VLOOKUP($G$8,Key!$L$2:$S$247,7,FALSE)))))))</f>
        <v>Liberia</v>
      </c>
      <c r="D7" s="391"/>
      <c r="E7" s="391"/>
      <c r="F7" s="391"/>
      <c r="G7" s="404" t="s">
        <v>2285</v>
      </c>
      <c r="H7" s="404"/>
      <c r="I7" s="404"/>
      <c r="J7" s="391"/>
      <c r="K7" s="391"/>
      <c r="L7" s="391"/>
      <c r="M7" s="391"/>
      <c r="N7" s="391"/>
      <c r="O7" s="391"/>
      <c r="P7" s="391"/>
      <c r="Q7" s="391"/>
      <c r="R7" s="391"/>
    </row>
    <row r="8" spans="1:18" ht="15" x14ac:dyDescent="0.25">
      <c r="A8" s="390"/>
      <c r="B8" s="390"/>
      <c r="C8" s="434"/>
      <c r="D8" s="391"/>
      <c r="E8" s="391"/>
      <c r="F8" s="391"/>
      <c r="G8" s="405" t="s">
        <v>1476</v>
      </c>
      <c r="H8" s="405"/>
      <c r="I8" s="405"/>
      <c r="J8" s="391"/>
      <c r="K8" s="391"/>
      <c r="L8" s="391"/>
      <c r="M8" s="391"/>
      <c r="N8" s="391"/>
      <c r="O8" s="391"/>
      <c r="P8" s="391"/>
      <c r="Q8" s="391"/>
      <c r="R8" s="391"/>
    </row>
    <row r="9" spans="1:18" ht="15.6" x14ac:dyDescent="0.3">
      <c r="A9" s="390"/>
      <c r="B9" s="390"/>
      <c r="C9" s="406" t="str">
        <f>HLOOKUP(Introduction!$G$4,Key!A:G,6,FALSE)</f>
        <v>Updated September 2026</v>
      </c>
      <c r="D9" s="391"/>
      <c r="E9" s="391"/>
      <c r="F9" s="391"/>
      <c r="G9" s="391"/>
      <c r="H9" s="391"/>
      <c r="I9" s="391"/>
      <c r="J9" s="391"/>
      <c r="K9" s="391"/>
      <c r="L9" s="391"/>
      <c r="M9" s="391"/>
      <c r="N9" s="391"/>
      <c r="O9" s="391"/>
      <c r="P9" s="391"/>
      <c r="Q9" s="391"/>
      <c r="R9" s="391"/>
    </row>
    <row r="10" spans="1:18" ht="15" x14ac:dyDescent="0.25">
      <c r="A10" s="390"/>
      <c r="B10" s="390"/>
      <c r="C10" s="407"/>
      <c r="D10" s="391"/>
      <c r="E10" s="391"/>
      <c r="F10" s="391"/>
      <c r="G10" s="391"/>
      <c r="H10" s="391"/>
      <c r="I10" s="391"/>
      <c r="J10" s="391"/>
      <c r="K10" s="391"/>
      <c r="L10" s="391"/>
      <c r="M10" s="391"/>
      <c r="N10" s="391"/>
      <c r="O10" s="391"/>
      <c r="P10" s="391"/>
      <c r="Q10" s="391"/>
      <c r="R10" s="391"/>
    </row>
    <row r="11" spans="1:18" ht="15.9" customHeight="1" x14ac:dyDescent="0.25">
      <c r="A11" s="390"/>
      <c r="C11" s="408" t="str">
        <f>HLOOKUP(Introduction!$G$4,Key!A:G,7,FALSE)</f>
        <v xml:space="preserve">Follow the links below to find the following information: </v>
      </c>
      <c r="D11" s="391"/>
      <c r="E11" s="390"/>
      <c r="F11" s="391"/>
      <c r="G11" s="391"/>
      <c r="H11" s="391"/>
      <c r="I11" s="391"/>
      <c r="J11" s="391"/>
      <c r="K11" s="391"/>
      <c r="L11" s="391"/>
      <c r="M11" s="391"/>
      <c r="N11" s="391"/>
      <c r="O11" s="391"/>
      <c r="P11" s="391"/>
      <c r="Q11" s="391"/>
      <c r="R11" s="391"/>
    </row>
    <row r="12" spans="1:18" ht="9" customHeight="1" x14ac:dyDescent="0.25">
      <c r="A12" s="390"/>
      <c r="B12" s="391"/>
      <c r="C12" s="409"/>
      <c r="D12" s="391"/>
      <c r="E12" s="390"/>
      <c r="F12" s="391"/>
      <c r="G12" s="391"/>
      <c r="H12" s="391"/>
      <c r="I12" s="391"/>
      <c r="J12" s="391"/>
      <c r="K12" s="391"/>
      <c r="L12" s="391"/>
      <c r="M12" s="391"/>
      <c r="N12" s="391"/>
      <c r="O12" s="391"/>
      <c r="P12" s="391"/>
      <c r="Q12" s="391"/>
      <c r="R12" s="391"/>
    </row>
    <row r="13" spans="1:18" ht="24.9" customHeight="1" x14ac:dyDescent="0.3">
      <c r="A13" s="390"/>
      <c r="B13" s="391"/>
      <c r="C13" s="410" t="str">
        <f>HLOOKUP(Introduction!$G$4,Key!A:G,8,FALSE)</f>
        <v>JMP Estimates:</v>
      </c>
      <c r="D13" s="391"/>
      <c r="E13" s="390"/>
      <c r="F13" s="391"/>
      <c r="G13" s="391"/>
      <c r="H13" s="391"/>
      <c r="I13" s="391"/>
      <c r="J13" s="391"/>
      <c r="K13" s="391"/>
      <c r="L13" s="391"/>
      <c r="M13" s="391"/>
      <c r="N13" s="391"/>
      <c r="O13" s="391"/>
      <c r="P13" s="391"/>
      <c r="Q13" s="391"/>
      <c r="R13" s="391"/>
    </row>
    <row r="14" spans="1:18" ht="21.9" customHeight="1" x14ac:dyDescent="0.25">
      <c r="A14" s="390"/>
      <c r="B14" s="411"/>
      <c r="C14" s="412" t="str">
        <f>HLOOKUP(Introduction!$G$4,Key!A:G,9,FALSE)</f>
        <v>WASH ladders for schools</v>
      </c>
      <c r="D14" s="391"/>
      <c r="E14" s="390"/>
      <c r="F14" s="391"/>
      <c r="G14" s="391"/>
      <c r="H14" s="391"/>
      <c r="I14" s="391"/>
      <c r="J14" s="391"/>
      <c r="K14" s="391"/>
      <c r="L14" s="391"/>
      <c r="M14" s="391"/>
      <c r="N14" s="391"/>
      <c r="O14" s="391"/>
      <c r="P14" s="391"/>
      <c r="Q14" s="391"/>
      <c r="R14" s="391"/>
    </row>
    <row r="15" spans="1:18" ht="15" x14ac:dyDescent="0.25">
      <c r="A15" s="390"/>
      <c r="B15" s="411"/>
      <c r="C15" s="413" t="str">
        <f>HLOOKUP(Introduction!$G$4,Key!A:G,10,FALSE)</f>
        <v>Trends in basic WASH in schools</v>
      </c>
      <c r="D15" s="391"/>
      <c r="E15" s="390"/>
      <c r="F15" s="391"/>
      <c r="G15" s="391"/>
      <c r="H15" s="391"/>
      <c r="I15" s="391"/>
      <c r="J15" s="391"/>
      <c r="K15" s="391"/>
      <c r="L15" s="391"/>
      <c r="M15" s="391"/>
      <c r="N15" s="391"/>
      <c r="O15" s="391"/>
      <c r="P15" s="391"/>
      <c r="Q15" s="391"/>
      <c r="R15" s="391"/>
    </row>
    <row r="16" spans="1:18" ht="15" x14ac:dyDescent="0.25">
      <c r="A16" s="390"/>
      <c r="B16" s="411"/>
      <c r="C16" s="412" t="str">
        <f>HLOOKUP(Introduction!$G$4,Key!A:G,11,FALSE)</f>
        <v>Estimates (2000-2025) for schools</v>
      </c>
      <c r="D16" s="391"/>
      <c r="E16" s="390"/>
      <c r="F16" s="391"/>
      <c r="G16" s="391"/>
      <c r="H16" s="391"/>
      <c r="I16" s="391"/>
      <c r="J16" s="391"/>
      <c r="K16" s="391"/>
      <c r="L16" s="391"/>
      <c r="M16" s="391"/>
      <c r="N16" s="391"/>
      <c r="O16" s="391"/>
      <c r="P16" s="391"/>
      <c r="Q16" s="391"/>
      <c r="R16" s="391"/>
    </row>
    <row r="17" spans="1:18" ht="26.1" customHeight="1" x14ac:dyDescent="0.25">
      <c r="A17" s="390"/>
      <c r="B17" s="390"/>
      <c r="C17" s="414"/>
      <c r="D17" s="391"/>
      <c r="E17" s="411"/>
      <c r="F17" s="391"/>
      <c r="G17" s="391"/>
      <c r="H17" s="391"/>
      <c r="I17" s="391"/>
      <c r="J17" s="391"/>
      <c r="K17" s="391"/>
      <c r="L17" s="391"/>
      <c r="M17" s="391"/>
      <c r="N17" s="391"/>
      <c r="O17" s="391"/>
      <c r="P17" s="391"/>
      <c r="Q17" s="391"/>
      <c r="R17" s="391"/>
    </row>
    <row r="18" spans="1:18" ht="15.6" x14ac:dyDescent="0.3">
      <c r="A18" s="390"/>
      <c r="B18" s="390"/>
      <c r="C18" s="415" t="str">
        <f>HLOOKUP(Introduction!$G$4,Key!A:G,12,FALSE)</f>
        <v>Data inputs:</v>
      </c>
      <c r="D18" s="391"/>
      <c r="E18" s="416"/>
      <c r="F18" s="391"/>
      <c r="G18" s="391"/>
      <c r="H18" s="391"/>
      <c r="I18" s="391"/>
      <c r="J18" s="391"/>
      <c r="K18" s="391"/>
      <c r="L18" s="391"/>
      <c r="M18" s="391"/>
      <c r="N18" s="391"/>
      <c r="O18" s="391"/>
      <c r="P18" s="391"/>
      <c r="Q18" s="391"/>
      <c r="R18" s="391"/>
    </row>
    <row r="19" spans="1:18" ht="15" x14ac:dyDescent="0.25">
      <c r="A19" s="390"/>
      <c r="B19" s="390"/>
      <c r="C19" s="417" t="str">
        <f>HLOOKUP(Introduction!$G$4,Key!A:G,13,FALSE)</f>
        <v>Data summary</v>
      </c>
      <c r="D19" s="391"/>
      <c r="E19" s="418"/>
      <c r="F19" s="391"/>
      <c r="G19" s="391"/>
      <c r="H19" s="391"/>
      <c r="I19" s="391"/>
      <c r="J19" s="391"/>
      <c r="K19" s="391"/>
      <c r="L19" s="391"/>
      <c r="M19" s="391"/>
      <c r="N19" s="391"/>
      <c r="O19" s="391"/>
      <c r="P19" s="391"/>
      <c r="Q19" s="391"/>
      <c r="R19" s="391"/>
    </row>
    <row r="20" spans="1:18" ht="15" x14ac:dyDescent="0.25">
      <c r="A20" s="390"/>
      <c r="B20" s="390"/>
      <c r="C20" s="419" t="str">
        <f>HLOOKUP(Introduction!$G$4,Key!A:G,14,FALSE)</f>
        <v>Water Data</v>
      </c>
      <c r="D20" s="391"/>
      <c r="E20" s="420"/>
      <c r="F20" s="391"/>
      <c r="G20" s="391"/>
      <c r="H20" s="391"/>
      <c r="I20" s="391"/>
      <c r="J20" s="391"/>
      <c r="K20" s="391"/>
      <c r="L20" s="391"/>
      <c r="M20" s="391"/>
      <c r="N20" s="391"/>
      <c r="O20" s="391"/>
      <c r="P20" s="391"/>
      <c r="Q20" s="391"/>
      <c r="R20" s="391"/>
    </row>
    <row r="21" spans="1:18" ht="15" x14ac:dyDescent="0.25">
      <c r="A21" s="390"/>
      <c r="B21" s="390"/>
      <c r="C21" s="421" t="str">
        <f>HLOOKUP(Introduction!$G$4,Key!A:G,15,FALSE)</f>
        <v>Sanitation Data</v>
      </c>
      <c r="D21" s="391"/>
      <c r="E21" s="422"/>
      <c r="F21" s="391"/>
      <c r="G21" s="391"/>
      <c r="H21" s="391"/>
      <c r="I21" s="391"/>
      <c r="J21" s="391"/>
      <c r="K21" s="391"/>
      <c r="L21" s="391"/>
      <c r="M21" s="391"/>
      <c r="N21" s="391"/>
      <c r="O21" s="391"/>
      <c r="P21" s="391"/>
      <c r="Q21" s="391"/>
      <c r="R21" s="391"/>
    </row>
    <row r="22" spans="1:18" ht="15" x14ac:dyDescent="0.25">
      <c r="A22" s="390"/>
      <c r="B22" s="390"/>
      <c r="C22" s="423" t="str">
        <f>HLOOKUP(Introduction!$G$4,Key!A:G,16,FALSE)</f>
        <v>Hygiene Data</v>
      </c>
      <c r="D22" s="391"/>
      <c r="E22" s="391"/>
      <c r="F22" s="391"/>
      <c r="G22" s="391"/>
      <c r="H22" s="391"/>
      <c r="I22" s="391"/>
      <c r="J22" s="391"/>
      <c r="K22" s="391"/>
      <c r="L22" s="391"/>
      <c r="M22" s="391"/>
      <c r="N22" s="391"/>
      <c r="O22" s="391"/>
      <c r="P22" s="391"/>
      <c r="Q22" s="391"/>
      <c r="R22" s="391"/>
    </row>
    <row r="23" spans="1:18" ht="15" x14ac:dyDescent="0.25">
      <c r="A23" s="390"/>
      <c r="B23" s="390"/>
      <c r="C23" s="417" t="str">
        <f>HLOOKUP(Introduction!$G$4,Key!A:G,17,FALSE)</f>
        <v>Population Data</v>
      </c>
      <c r="D23" s="391"/>
      <c r="E23" s="391"/>
      <c r="F23" s="391"/>
      <c r="G23" s="391"/>
      <c r="H23" s="391"/>
      <c r="I23" s="391"/>
      <c r="J23" s="391"/>
      <c r="K23" s="391"/>
      <c r="L23" s="391"/>
      <c r="M23" s="391"/>
      <c r="N23" s="391"/>
      <c r="O23" s="391"/>
      <c r="P23" s="391"/>
      <c r="Q23" s="391"/>
      <c r="R23" s="391"/>
    </row>
    <row r="24" spans="1:18" ht="15" x14ac:dyDescent="0.25">
      <c r="A24" s="390"/>
      <c r="B24" s="390"/>
      <c r="C24" s="424"/>
      <c r="D24" s="391"/>
      <c r="E24" s="391"/>
      <c r="F24" s="391"/>
      <c r="G24" s="391"/>
      <c r="H24" s="391"/>
      <c r="I24" s="391"/>
      <c r="J24" s="391"/>
      <c r="K24" s="391"/>
      <c r="L24" s="391"/>
      <c r="M24" s="391"/>
      <c r="N24" s="391"/>
      <c r="O24" s="391"/>
      <c r="P24" s="391"/>
      <c r="Q24" s="391"/>
      <c r="R24" s="391"/>
    </row>
    <row r="25" spans="1:18" ht="15.9" customHeight="1" x14ac:dyDescent="0.25">
      <c r="A25" s="425"/>
      <c r="B25" s="425"/>
      <c r="C25" s="426"/>
      <c r="D25" s="390"/>
      <c r="E25" s="391"/>
      <c r="F25" s="391"/>
      <c r="G25" s="391"/>
      <c r="H25" s="391"/>
      <c r="I25" s="391"/>
      <c r="J25" s="391"/>
      <c r="K25" s="391"/>
      <c r="L25" s="391"/>
      <c r="M25" s="391"/>
      <c r="N25" s="391"/>
      <c r="O25" s="391"/>
      <c r="P25" s="391"/>
      <c r="Q25" s="391"/>
      <c r="R25" s="391"/>
    </row>
    <row r="26" spans="1:18" ht="22.8" x14ac:dyDescent="0.25">
      <c r="A26" s="425"/>
      <c r="B26" s="425"/>
      <c r="C26" s="425"/>
      <c r="D26" s="390"/>
      <c r="E26" s="391"/>
      <c r="F26" s="391"/>
      <c r="G26" s="391"/>
      <c r="H26" s="391"/>
      <c r="I26" s="391"/>
      <c r="J26" s="391"/>
      <c r="K26" s="391"/>
      <c r="L26" s="391"/>
      <c r="M26" s="391"/>
      <c r="N26" s="391"/>
      <c r="O26" s="391"/>
      <c r="P26" s="391"/>
      <c r="Q26" s="391"/>
      <c r="R26" s="391"/>
    </row>
    <row r="27" spans="1:18" ht="15" x14ac:dyDescent="0.25">
      <c r="A27" s="427"/>
      <c r="B27" s="428"/>
      <c r="C27" s="429"/>
      <c r="D27" s="390"/>
      <c r="E27" s="391"/>
      <c r="F27" s="391"/>
      <c r="G27" s="391"/>
      <c r="H27" s="391"/>
      <c r="I27" s="391"/>
      <c r="J27" s="391"/>
      <c r="K27" s="391"/>
      <c r="L27" s="391"/>
      <c r="M27" s="391"/>
      <c r="N27" s="391"/>
      <c r="O27" s="391"/>
      <c r="P27" s="391"/>
      <c r="Q27" s="391"/>
      <c r="R27" s="391"/>
    </row>
    <row r="28" spans="1:18" ht="15" x14ac:dyDescent="0.25">
      <c r="A28" s="427"/>
      <c r="B28" s="428"/>
      <c r="C28" s="430"/>
      <c r="D28" s="390"/>
      <c r="E28" s="391"/>
      <c r="F28" s="391"/>
      <c r="G28" s="391"/>
      <c r="H28" s="391"/>
      <c r="I28" s="391"/>
      <c r="J28" s="391"/>
      <c r="K28" s="391"/>
      <c r="L28" s="391"/>
      <c r="M28" s="391"/>
      <c r="N28" s="391"/>
      <c r="O28" s="391"/>
      <c r="P28" s="391"/>
      <c r="Q28" s="391"/>
      <c r="R28" s="391"/>
    </row>
    <row r="29" spans="1:18" ht="15" x14ac:dyDescent="0.25">
      <c r="A29" s="427"/>
      <c r="B29" s="428"/>
      <c r="C29" s="431"/>
      <c r="D29" s="390"/>
      <c r="E29" s="391"/>
      <c r="F29" s="391"/>
      <c r="G29" s="391"/>
      <c r="H29" s="391"/>
      <c r="I29" s="391"/>
      <c r="J29" s="391"/>
      <c r="K29" s="391"/>
      <c r="L29" s="391"/>
      <c r="M29" s="391"/>
      <c r="N29" s="391"/>
      <c r="O29" s="391"/>
      <c r="P29" s="391"/>
      <c r="Q29" s="391"/>
      <c r="R29" s="391"/>
    </row>
    <row r="30" spans="1:18" ht="15" x14ac:dyDescent="0.25">
      <c r="A30" s="427"/>
      <c r="B30" s="428"/>
      <c r="C30" s="431"/>
      <c r="D30" s="390"/>
      <c r="E30" s="391"/>
      <c r="F30" s="391"/>
      <c r="G30" s="391"/>
      <c r="H30" s="391"/>
      <c r="I30" s="391"/>
      <c r="J30" s="391"/>
      <c r="K30" s="391"/>
      <c r="L30" s="391"/>
      <c r="M30" s="391"/>
      <c r="N30" s="391"/>
      <c r="O30" s="391"/>
      <c r="P30" s="391"/>
      <c r="Q30" s="391"/>
      <c r="R30" s="391"/>
    </row>
    <row r="31" spans="1:18" ht="15" x14ac:dyDescent="0.25">
      <c r="A31" s="427"/>
      <c r="B31" s="428"/>
      <c r="C31" s="431"/>
      <c r="D31" s="390"/>
      <c r="E31" s="391"/>
      <c r="F31" s="391"/>
      <c r="G31" s="391"/>
      <c r="H31" s="391"/>
      <c r="I31" s="391"/>
      <c r="J31" s="391"/>
      <c r="K31" s="391"/>
      <c r="L31" s="391"/>
      <c r="M31" s="391"/>
      <c r="N31" s="391"/>
      <c r="O31" s="391"/>
      <c r="P31" s="391"/>
      <c r="Q31" s="391"/>
      <c r="R31" s="391"/>
    </row>
    <row r="32" spans="1:18" ht="15" x14ac:dyDescent="0.25">
      <c r="A32" s="427"/>
      <c r="B32" s="428"/>
      <c r="C32" s="431"/>
      <c r="D32" s="390"/>
      <c r="E32" s="391"/>
      <c r="F32" s="391"/>
      <c r="G32" s="391"/>
      <c r="H32" s="391"/>
      <c r="I32" s="391"/>
      <c r="J32" s="391"/>
      <c r="K32" s="391"/>
      <c r="L32" s="391"/>
      <c r="M32" s="391"/>
      <c r="N32" s="391"/>
      <c r="O32" s="391"/>
      <c r="P32" s="391"/>
      <c r="Q32" s="391"/>
      <c r="R32" s="391"/>
    </row>
    <row r="33" spans="1:18" ht="15" x14ac:dyDescent="0.25">
      <c r="A33" s="427"/>
      <c r="B33" s="428"/>
      <c r="C33" s="431"/>
      <c r="D33" s="390"/>
      <c r="E33" s="391"/>
      <c r="F33" s="391"/>
      <c r="G33" s="391"/>
      <c r="H33" s="391"/>
      <c r="I33" s="391"/>
      <c r="J33" s="391"/>
      <c r="K33" s="391"/>
      <c r="L33" s="391"/>
      <c r="M33" s="391"/>
      <c r="N33" s="391"/>
      <c r="O33" s="391"/>
      <c r="P33" s="391"/>
      <c r="Q33" s="391"/>
      <c r="R33" s="391"/>
    </row>
    <row r="34" spans="1:18" ht="15" x14ac:dyDescent="0.25">
      <c r="A34" s="427"/>
      <c r="B34" s="428"/>
      <c r="D34" s="390"/>
      <c r="E34" s="391"/>
      <c r="F34" s="391"/>
      <c r="G34" s="391"/>
      <c r="H34" s="391"/>
      <c r="I34" s="391"/>
      <c r="J34" s="391"/>
      <c r="K34" s="391"/>
      <c r="L34" s="391"/>
      <c r="M34" s="391"/>
      <c r="N34" s="391"/>
      <c r="O34" s="391"/>
      <c r="P34" s="391"/>
      <c r="Q34" s="391"/>
      <c r="R34" s="391"/>
    </row>
    <row r="35" spans="1:18" ht="15" x14ac:dyDescent="0.25">
      <c r="A35" s="390"/>
      <c r="B35" s="390"/>
      <c r="C35" s="390"/>
      <c r="D35" s="390"/>
      <c r="E35" s="391"/>
      <c r="F35" s="391"/>
      <c r="G35" s="391"/>
      <c r="H35" s="391"/>
      <c r="I35" s="391"/>
      <c r="J35" s="391"/>
      <c r="K35" s="391"/>
      <c r="L35" s="391"/>
      <c r="M35" s="391"/>
      <c r="N35" s="391"/>
      <c r="O35" s="391"/>
      <c r="P35" s="391"/>
      <c r="Q35" s="391"/>
      <c r="R35" s="391"/>
    </row>
    <row r="36" spans="1:18" ht="15" x14ac:dyDescent="0.25">
      <c r="A36" s="390"/>
      <c r="B36" s="390"/>
      <c r="C36" s="390"/>
      <c r="D36" s="390"/>
      <c r="E36" s="391"/>
      <c r="F36" s="391"/>
      <c r="G36" s="391"/>
      <c r="H36" s="391"/>
      <c r="I36" s="391"/>
      <c r="J36" s="391"/>
      <c r="K36" s="391"/>
      <c r="L36" s="391"/>
      <c r="M36" s="391"/>
      <c r="N36" s="391"/>
      <c r="O36" s="391"/>
      <c r="P36" s="391"/>
      <c r="Q36" s="391"/>
      <c r="R36" s="391"/>
    </row>
    <row r="37" spans="1:18" ht="15" x14ac:dyDescent="0.25">
      <c r="A37" s="390"/>
      <c r="B37" s="390"/>
      <c r="C37" s="390"/>
      <c r="D37" s="390"/>
    </row>
    <row r="38" spans="1:18" ht="15" x14ac:dyDescent="0.25">
      <c r="A38" s="390"/>
      <c r="B38" s="390"/>
      <c r="C38" s="390"/>
      <c r="D38" s="390"/>
    </row>
    <row r="39" spans="1:18" ht="15" x14ac:dyDescent="0.25">
      <c r="A39" s="390"/>
      <c r="B39" s="390"/>
      <c r="C39" s="390"/>
      <c r="D39" s="390"/>
    </row>
    <row r="40" spans="1:18" ht="15" x14ac:dyDescent="0.25">
      <c r="A40" s="390"/>
      <c r="B40" s="390"/>
      <c r="C40" s="390"/>
      <c r="D40" s="390"/>
    </row>
    <row r="46" spans="1:18" x14ac:dyDescent="0.25">
      <c r="L46" s="43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7E77BFC-6488-4566-BA00-F22E010AE131}"/>
    <hyperlink ref="C19" location="'Data Summary'!A1" display="&quot;Data Summary&quot;" xr:uid="{15B19547-72BF-49AF-A4A9-BF6FDCC1981A}"/>
    <hyperlink ref="C20" location="'Water Data'!A1" display="&quot;Water Data&quot;" xr:uid="{229854E5-2F3D-41D4-9033-DDF7EE5700EB}"/>
    <hyperlink ref="C21" location="'Sanitation Data'!A1" display="&quot;Sanitation Data&quot;" xr:uid="{8E3549D6-7F55-4EB2-A3D9-EBD3108FA9C3}"/>
    <hyperlink ref="C22" location="'Hygiene Data'!A1" display="&quot;Hygiene Data&quot;" xr:uid="{C511352F-EA04-4B60-AA13-15A6D3196D24}"/>
    <hyperlink ref="C14" location="Ladders!A1" display="Ladders for the most recent estimates (&quot;Ladders&quot;)" xr:uid="{8AEB6AD1-9740-4929-BAB5-677D2BD08905}"/>
    <hyperlink ref="C15" location="Charts!A1" display="Trends in basic water, sanitation and hygiene in schools" xr:uid="{38BCB60E-D957-4A28-85A2-22666D1FCF71}"/>
    <hyperlink ref="C23" location="Population!A1" display="&quot;Population&quot;" xr:uid="{0A7B7EF6-B8DE-424E-BF4F-1F8C816FF3C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97707B7-8902-40C6-86F0-FAD3D960722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BDBF4-9BAC-4D86-B4BC-FD193EDBB114}">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66"/>
      <c r="I1" s="366"/>
      <c r="J1" s="366"/>
      <c r="K1" s="366"/>
      <c r="L1" s="366"/>
      <c r="M1" s="366"/>
      <c r="N1" s="366"/>
      <c r="O1" s="366"/>
      <c r="P1" s="366"/>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53</v>
      </c>
      <c r="G3" s="82" t="s">
        <v>17</v>
      </c>
      <c r="H3" s="82" t="s">
        <v>18</v>
      </c>
      <c r="I3" s="81"/>
      <c r="J3" s="86"/>
      <c r="K3" s="80" t="s">
        <v>4</v>
      </c>
      <c r="L3" s="82" t="s">
        <v>7</v>
      </c>
      <c r="M3" s="82" t="s">
        <v>2</v>
      </c>
      <c r="N3" s="82" t="s">
        <v>1</v>
      </c>
      <c r="O3" s="82" t="s">
        <v>53</v>
      </c>
      <c r="P3" s="82" t="s">
        <v>17</v>
      </c>
      <c r="Q3" s="82" t="s">
        <v>18</v>
      </c>
      <c r="R3" s="84"/>
      <c r="S3" s="87"/>
      <c r="T3" s="80" t="s">
        <v>4</v>
      </c>
      <c r="U3" s="82" t="s">
        <v>7</v>
      </c>
      <c r="V3" s="82" t="s">
        <v>2</v>
      </c>
      <c r="W3" s="82" t="s">
        <v>1</v>
      </c>
      <c r="X3" s="82" t="s">
        <v>53</v>
      </c>
      <c r="Y3" s="82" t="s">
        <v>17</v>
      </c>
      <c r="Z3" s="82" t="s">
        <v>18</v>
      </c>
      <c r="AB3" s="85"/>
      <c r="AC3" s="85"/>
      <c r="AD3" s="85"/>
      <c r="AE3" s="85"/>
      <c r="AF3" s="85"/>
      <c r="AG3" s="85"/>
    </row>
    <row r="4" spans="1:35" ht="15.6" x14ac:dyDescent="0.3">
      <c r="A4" s="86" t="s">
        <v>33</v>
      </c>
      <c r="B4" s="8">
        <v>2022</v>
      </c>
      <c r="C4" s="8">
        <v>50.066980360000002</v>
      </c>
      <c r="D4" s="8"/>
      <c r="E4" s="8"/>
      <c r="F4" s="8"/>
      <c r="G4" s="8">
        <v>41.129946670000002</v>
      </c>
      <c r="H4" s="8">
        <v>64.810370000000006</v>
      </c>
      <c r="I4" s="81"/>
      <c r="J4" s="86" t="s">
        <v>33</v>
      </c>
      <c r="K4" s="8">
        <v>2022</v>
      </c>
      <c r="L4" s="8">
        <v>26.78905061</v>
      </c>
      <c r="M4" s="8"/>
      <c r="N4" s="8"/>
      <c r="O4" s="8"/>
      <c r="P4" s="8">
        <v>23.785936939999999</v>
      </c>
      <c r="Q4" s="8">
        <v>34.65901599</v>
      </c>
      <c r="R4" s="85"/>
      <c r="S4" s="86" t="s">
        <v>33</v>
      </c>
      <c r="T4" s="8">
        <v>2025</v>
      </c>
      <c r="U4" s="8">
        <v>13.7931843</v>
      </c>
      <c r="V4" s="8"/>
      <c r="W4" s="8"/>
      <c r="X4" s="8"/>
      <c r="Y4" s="8">
        <v>0.53588499999999994</v>
      </c>
      <c r="Z4" s="8">
        <v>3.907445659</v>
      </c>
      <c r="AA4" s="85"/>
      <c r="AB4" s="85"/>
      <c r="AC4" s="85"/>
      <c r="AD4" s="85"/>
      <c r="AE4" s="85"/>
      <c r="AF4" s="85"/>
      <c r="AG4" s="85"/>
    </row>
    <row r="5" spans="1:35" ht="15.6" x14ac:dyDescent="0.3">
      <c r="A5" s="86" t="s">
        <v>34</v>
      </c>
      <c r="B5" s="8">
        <v>2022</v>
      </c>
      <c r="C5" s="8">
        <v>11.781130839999999</v>
      </c>
      <c r="D5" s="8"/>
      <c r="E5" s="8"/>
      <c r="F5" s="8"/>
      <c r="G5" s="8">
        <v>0</v>
      </c>
      <c r="H5" s="8">
        <v>14.70191</v>
      </c>
      <c r="I5" s="81"/>
      <c r="J5" s="86" t="s">
        <v>34</v>
      </c>
      <c r="K5" s="8">
        <v>2022</v>
      </c>
      <c r="L5" s="8">
        <v>37.09465565</v>
      </c>
      <c r="M5" s="8"/>
      <c r="N5" s="8"/>
      <c r="O5" s="8"/>
      <c r="P5" s="8">
        <v>36.887913060000002</v>
      </c>
      <c r="Q5" s="8">
        <v>43.835588829999999</v>
      </c>
      <c r="R5" s="85"/>
      <c r="S5" s="86" t="s">
        <v>34</v>
      </c>
      <c r="T5" s="8">
        <v>2025</v>
      </c>
      <c r="U5" s="8"/>
      <c r="V5" s="8"/>
      <c r="W5" s="8"/>
      <c r="X5" s="8"/>
      <c r="Y5" s="8"/>
      <c r="Z5" s="8"/>
      <c r="AA5" s="85"/>
      <c r="AB5" s="85"/>
      <c r="AC5" s="85"/>
      <c r="AD5" s="85"/>
      <c r="AE5" s="85"/>
      <c r="AF5" s="85"/>
      <c r="AG5" s="85"/>
    </row>
    <row r="6" spans="1:35" s="81" customFormat="1" ht="15.6" x14ac:dyDescent="0.3">
      <c r="A6" s="86" t="s">
        <v>35</v>
      </c>
      <c r="B6" s="8">
        <v>2022</v>
      </c>
      <c r="C6" s="8">
        <v>38.151888800000002</v>
      </c>
      <c r="D6" s="8"/>
      <c r="E6" s="8"/>
      <c r="F6" s="8">
        <v>33.1</v>
      </c>
      <c r="G6" s="8">
        <v>58.870053329999998</v>
      </c>
      <c r="H6" s="8">
        <v>20.487719999999999</v>
      </c>
      <c r="J6" s="86" t="s">
        <v>35</v>
      </c>
      <c r="K6" s="8">
        <v>2022</v>
      </c>
      <c r="L6" s="8">
        <v>36.116293740000003</v>
      </c>
      <c r="M6" s="8"/>
      <c r="N6" s="8"/>
      <c r="O6" s="8">
        <v>33.1</v>
      </c>
      <c r="P6" s="8">
        <v>39.326149999999998</v>
      </c>
      <c r="Q6" s="8">
        <v>21.505395180000001</v>
      </c>
      <c r="R6" s="84"/>
      <c r="S6" s="86" t="s">
        <v>35</v>
      </c>
      <c r="T6" s="8">
        <v>2025</v>
      </c>
      <c r="U6" s="8"/>
      <c r="V6" s="8"/>
      <c r="W6" s="8"/>
      <c r="X6" s="8"/>
      <c r="Y6" s="8"/>
      <c r="Z6" s="8"/>
      <c r="AA6" s="85"/>
      <c r="AB6" s="85"/>
      <c r="AC6" s="85"/>
      <c r="AD6" s="85"/>
      <c r="AE6" s="85"/>
      <c r="AF6" s="85"/>
      <c r="AG6" s="85"/>
    </row>
    <row r="7" spans="1:35" s="81" customFormat="1" ht="15.6" x14ac:dyDescent="0.3">
      <c r="A7" s="88" t="s">
        <v>193</v>
      </c>
      <c r="B7" s="8">
        <v>2022</v>
      </c>
      <c r="C7" s="8">
        <v>0</v>
      </c>
      <c r="D7" s="8">
        <v>100</v>
      </c>
      <c r="E7" s="8">
        <v>100</v>
      </c>
      <c r="F7" s="8">
        <v>66.900000000000006</v>
      </c>
      <c r="G7" s="8">
        <v>0</v>
      </c>
      <c r="H7" s="8">
        <v>0</v>
      </c>
      <c r="I7" s="85"/>
      <c r="J7" s="88" t="s">
        <v>193</v>
      </c>
      <c r="K7" s="8">
        <v>2022</v>
      </c>
      <c r="L7" s="8">
        <v>0</v>
      </c>
      <c r="M7" s="8">
        <v>100</v>
      </c>
      <c r="N7" s="8">
        <v>100</v>
      </c>
      <c r="O7" s="8">
        <v>66.900000000000006</v>
      </c>
      <c r="P7" s="8">
        <v>0</v>
      </c>
      <c r="Q7" s="8">
        <v>0</v>
      </c>
      <c r="R7" s="85"/>
      <c r="S7" s="88" t="s">
        <v>193</v>
      </c>
      <c r="T7" s="8">
        <v>2025</v>
      </c>
      <c r="U7" s="8">
        <v>86.206815700000007</v>
      </c>
      <c r="V7" s="8">
        <v>100</v>
      </c>
      <c r="W7" s="8">
        <v>100</v>
      </c>
      <c r="X7" s="8">
        <v>100</v>
      </c>
      <c r="Y7" s="8">
        <v>99.464115000000007</v>
      </c>
      <c r="Z7" s="8">
        <v>96.092554340000007</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49</v>
      </c>
      <c r="B13" s="96" t="s">
        <v>40</v>
      </c>
      <c r="C13" s="95" t="s">
        <v>82</v>
      </c>
      <c r="D13" s="95" t="s">
        <v>50</v>
      </c>
      <c r="E13" s="95" t="s">
        <v>164</v>
      </c>
      <c r="F13" s="95" t="s">
        <v>83</v>
      </c>
      <c r="G13" s="95" t="s">
        <v>84</v>
      </c>
      <c r="H13" s="95" t="s">
        <v>85</v>
      </c>
      <c r="I13" s="95" t="s">
        <v>86</v>
      </c>
      <c r="J13" s="95" t="s">
        <v>190</v>
      </c>
      <c r="K13" s="95" t="s">
        <v>165</v>
      </c>
      <c r="L13" s="95" t="s">
        <v>87</v>
      </c>
      <c r="M13" s="95" t="s">
        <v>88</v>
      </c>
      <c r="N13" s="95" t="s">
        <v>89</v>
      </c>
      <c r="O13" s="97" t="s">
        <v>90</v>
      </c>
      <c r="P13" s="97" t="s">
        <v>191</v>
      </c>
      <c r="Q13" s="95" t="s">
        <v>109</v>
      </c>
      <c r="R13" s="95" t="s">
        <v>142</v>
      </c>
      <c r="S13" s="98" t="s">
        <v>91</v>
      </c>
      <c r="T13" s="99" t="s">
        <v>92</v>
      </c>
      <c r="U13" s="99" t="s">
        <v>93</v>
      </c>
      <c r="V13" s="99" t="s">
        <v>192</v>
      </c>
    </row>
    <row r="14" spans="1:35" s="100" customFormat="1" ht="11.4" x14ac:dyDescent="0.2">
      <c r="A14" s="100" t="s">
        <v>144</v>
      </c>
      <c r="B14" s="8">
        <v>2000</v>
      </c>
      <c r="C14" s="101" t="s">
        <v>7</v>
      </c>
      <c r="D14" s="8">
        <v>1120837</v>
      </c>
      <c r="E14" s="8"/>
      <c r="F14" s="8"/>
      <c r="G14" s="8"/>
      <c r="H14" s="8"/>
      <c r="I14" s="8"/>
      <c r="J14" s="8">
        <v>100</v>
      </c>
      <c r="K14" s="8"/>
      <c r="L14" s="8"/>
      <c r="M14" s="8"/>
      <c r="N14" s="8"/>
      <c r="O14" s="8"/>
      <c r="P14" s="8">
        <v>100</v>
      </c>
      <c r="Q14" s="8"/>
      <c r="R14" s="8"/>
      <c r="S14" s="8"/>
      <c r="T14" s="8"/>
      <c r="U14" s="8"/>
      <c r="V14" s="8">
        <v>100</v>
      </c>
    </row>
    <row r="15" spans="1:35" s="100" customFormat="1" ht="11.4" x14ac:dyDescent="0.2">
      <c r="A15" s="100" t="s">
        <v>144</v>
      </c>
      <c r="B15" s="8">
        <v>2001</v>
      </c>
      <c r="C15" s="101" t="s">
        <v>7</v>
      </c>
      <c r="D15" s="8">
        <v>1149791</v>
      </c>
      <c r="E15" s="8"/>
      <c r="F15" s="8"/>
      <c r="G15" s="8"/>
      <c r="H15" s="8"/>
      <c r="I15" s="8"/>
      <c r="J15" s="8">
        <v>100</v>
      </c>
      <c r="K15" s="8"/>
      <c r="L15" s="8"/>
      <c r="M15" s="8"/>
      <c r="N15" s="8"/>
      <c r="O15" s="8"/>
      <c r="P15" s="8">
        <v>100</v>
      </c>
      <c r="Q15" s="8"/>
      <c r="R15" s="8"/>
      <c r="S15" s="8"/>
      <c r="T15" s="8"/>
      <c r="U15" s="8"/>
      <c r="V15" s="8">
        <v>100</v>
      </c>
    </row>
    <row r="16" spans="1:35" s="100" customFormat="1" ht="11.4" x14ac:dyDescent="0.2">
      <c r="A16" s="100" t="s">
        <v>144</v>
      </c>
      <c r="B16" s="8">
        <v>2002</v>
      </c>
      <c r="C16" s="101" t="s">
        <v>7</v>
      </c>
      <c r="D16" s="8">
        <v>1184465</v>
      </c>
      <c r="E16" s="8"/>
      <c r="F16" s="8"/>
      <c r="G16" s="8"/>
      <c r="H16" s="8"/>
      <c r="I16" s="8"/>
      <c r="J16" s="8">
        <v>100</v>
      </c>
      <c r="K16" s="8"/>
      <c r="L16" s="8"/>
      <c r="M16" s="8"/>
      <c r="N16" s="8"/>
      <c r="O16" s="8"/>
      <c r="P16" s="8">
        <v>100</v>
      </c>
      <c r="Q16" s="8"/>
      <c r="R16" s="8"/>
      <c r="S16" s="8"/>
      <c r="T16" s="8"/>
      <c r="U16" s="8"/>
      <c r="V16" s="8">
        <v>100</v>
      </c>
    </row>
    <row r="17" spans="1:22" s="100" customFormat="1" ht="11.4" x14ac:dyDescent="0.2">
      <c r="A17" s="100" t="s">
        <v>144</v>
      </c>
      <c r="B17" s="8">
        <v>2003</v>
      </c>
      <c r="C17" s="101" t="s">
        <v>7</v>
      </c>
      <c r="D17" s="8">
        <v>1209309</v>
      </c>
      <c r="E17" s="8"/>
      <c r="F17" s="8"/>
      <c r="G17" s="8"/>
      <c r="H17" s="8"/>
      <c r="I17" s="8"/>
      <c r="J17" s="8">
        <v>100</v>
      </c>
      <c r="K17" s="8"/>
      <c r="L17" s="8"/>
      <c r="M17" s="8"/>
      <c r="N17" s="8"/>
      <c r="O17" s="8"/>
      <c r="P17" s="8">
        <v>100</v>
      </c>
      <c r="Q17" s="8"/>
      <c r="R17" s="8"/>
      <c r="S17" s="8"/>
      <c r="T17" s="8"/>
      <c r="U17" s="8"/>
      <c r="V17" s="8">
        <v>100</v>
      </c>
    </row>
    <row r="18" spans="1:22" s="100" customFormat="1" ht="11.4" x14ac:dyDescent="0.2">
      <c r="A18" s="100" t="s">
        <v>144</v>
      </c>
      <c r="B18" s="8">
        <v>2004</v>
      </c>
      <c r="C18" s="101" t="s">
        <v>7</v>
      </c>
      <c r="D18" s="8">
        <v>1203749</v>
      </c>
      <c r="E18" s="8"/>
      <c r="F18" s="8"/>
      <c r="G18" s="8"/>
      <c r="H18" s="8"/>
      <c r="I18" s="8"/>
      <c r="J18" s="8">
        <v>100</v>
      </c>
      <c r="K18" s="8"/>
      <c r="L18" s="8"/>
      <c r="M18" s="8"/>
      <c r="N18" s="8"/>
      <c r="O18" s="8"/>
      <c r="P18" s="8">
        <v>100</v>
      </c>
      <c r="Q18" s="8"/>
      <c r="R18" s="8"/>
      <c r="S18" s="8"/>
      <c r="T18" s="8"/>
      <c r="U18" s="8"/>
      <c r="V18" s="8">
        <v>100</v>
      </c>
    </row>
    <row r="19" spans="1:22" s="100" customFormat="1" ht="11.4" x14ac:dyDescent="0.2">
      <c r="A19" s="100" t="s">
        <v>144</v>
      </c>
      <c r="B19" s="8">
        <v>2005</v>
      </c>
      <c r="C19" s="101" t="s">
        <v>7</v>
      </c>
      <c r="D19" s="8">
        <v>1238814</v>
      </c>
      <c r="E19" s="8"/>
      <c r="F19" s="8"/>
      <c r="G19" s="8"/>
      <c r="H19" s="8"/>
      <c r="I19" s="8"/>
      <c r="J19" s="8">
        <v>100</v>
      </c>
      <c r="K19" s="8"/>
      <c r="L19" s="8"/>
      <c r="M19" s="8"/>
      <c r="N19" s="8"/>
      <c r="O19" s="8"/>
      <c r="P19" s="8">
        <v>100</v>
      </c>
      <c r="Q19" s="8"/>
      <c r="R19" s="8"/>
      <c r="S19" s="8"/>
      <c r="T19" s="8"/>
      <c r="U19" s="8"/>
      <c r="V19" s="8">
        <v>100</v>
      </c>
    </row>
    <row r="20" spans="1:22" s="100" customFormat="1" ht="11.4" x14ac:dyDescent="0.2">
      <c r="A20" s="100" t="s">
        <v>144</v>
      </c>
      <c r="B20" s="8">
        <v>2006</v>
      </c>
      <c r="C20" s="101" t="s">
        <v>7</v>
      </c>
      <c r="D20" s="8">
        <v>1314821</v>
      </c>
      <c r="E20" s="8"/>
      <c r="F20" s="8">
        <v>56.470518840325212</v>
      </c>
      <c r="G20" s="8"/>
      <c r="H20" s="8"/>
      <c r="I20" s="8">
        <v>43.529481159674788</v>
      </c>
      <c r="J20" s="8">
        <v>56.470518840325212</v>
      </c>
      <c r="K20" s="8"/>
      <c r="L20" s="8"/>
      <c r="M20" s="8"/>
      <c r="N20" s="8"/>
      <c r="O20" s="8"/>
      <c r="P20" s="8">
        <v>100</v>
      </c>
      <c r="Q20" s="8"/>
      <c r="R20" s="8"/>
      <c r="S20" s="8"/>
      <c r="T20" s="8"/>
      <c r="U20" s="8"/>
      <c r="V20" s="8">
        <v>100</v>
      </c>
    </row>
    <row r="21" spans="1:22" s="100" customFormat="1" ht="11.4" x14ac:dyDescent="0.2">
      <c r="A21" s="100" t="s">
        <v>144</v>
      </c>
      <c r="B21" s="8">
        <v>2007</v>
      </c>
      <c r="C21" s="101" t="s">
        <v>7</v>
      </c>
      <c r="D21" s="8">
        <v>1384797</v>
      </c>
      <c r="E21" s="8">
        <v>58.924624307807328</v>
      </c>
      <c r="F21" s="8">
        <v>56.470518840325212</v>
      </c>
      <c r="G21" s="8"/>
      <c r="H21" s="8"/>
      <c r="I21" s="8">
        <v>43.529481159674788</v>
      </c>
      <c r="J21" s="8">
        <v>56.470518840325212</v>
      </c>
      <c r="K21" s="8">
        <v>69.155272579686425</v>
      </c>
      <c r="L21" s="8"/>
      <c r="M21" s="8"/>
      <c r="N21" s="8"/>
      <c r="O21" s="8"/>
      <c r="P21" s="8">
        <v>100</v>
      </c>
      <c r="Q21" s="8"/>
      <c r="R21" s="8"/>
      <c r="S21" s="8"/>
      <c r="T21" s="8"/>
      <c r="U21" s="8"/>
      <c r="V21" s="8">
        <v>100</v>
      </c>
    </row>
    <row r="22" spans="1:22" s="100" customFormat="1" ht="11.4" x14ac:dyDescent="0.2">
      <c r="A22" s="100" t="s">
        <v>144</v>
      </c>
      <c r="B22" s="8">
        <v>2008</v>
      </c>
      <c r="C22" s="101" t="s">
        <v>7</v>
      </c>
      <c r="D22" s="8">
        <v>1453552</v>
      </c>
      <c r="E22" s="8">
        <v>58.924624307807328</v>
      </c>
      <c r="F22" s="8">
        <v>56.470518840325212</v>
      </c>
      <c r="G22" s="8">
        <v>50.066980362684959</v>
      </c>
      <c r="H22" s="8">
        <v>6.4035384776402537</v>
      </c>
      <c r="I22" s="8">
        <v>43.529481159674788</v>
      </c>
      <c r="J22" s="8">
        <v>0</v>
      </c>
      <c r="K22" s="8">
        <v>69.155272579686425</v>
      </c>
      <c r="L22" s="8">
        <v>69.155272579686425</v>
      </c>
      <c r="M22" s="8">
        <v>26.789050609824258</v>
      </c>
      <c r="N22" s="8">
        <v>42.366221969862167</v>
      </c>
      <c r="O22" s="8">
        <v>30.844727420313575</v>
      </c>
      <c r="P22" s="8">
        <v>0</v>
      </c>
      <c r="Q22" s="8"/>
      <c r="R22" s="8"/>
      <c r="S22" s="8"/>
      <c r="T22" s="8"/>
      <c r="U22" s="8"/>
      <c r="V22" s="8">
        <v>100</v>
      </c>
    </row>
    <row r="23" spans="1:22" s="100" customFormat="1" ht="11.4" x14ac:dyDescent="0.2">
      <c r="A23" s="100" t="s">
        <v>144</v>
      </c>
      <c r="B23" s="8">
        <v>2009</v>
      </c>
      <c r="C23" s="101" t="s">
        <v>7</v>
      </c>
      <c r="D23" s="8">
        <v>1503353</v>
      </c>
      <c r="E23" s="8">
        <v>58.924624307807328</v>
      </c>
      <c r="F23" s="8">
        <v>56.470518840325212</v>
      </c>
      <c r="G23" s="8">
        <v>50.066980362684959</v>
      </c>
      <c r="H23" s="8">
        <v>6.4035384776402537</v>
      </c>
      <c r="I23" s="8">
        <v>43.529481159674788</v>
      </c>
      <c r="J23" s="8">
        <v>0</v>
      </c>
      <c r="K23" s="8">
        <v>69.155272579686425</v>
      </c>
      <c r="L23" s="8">
        <v>69.155272579686425</v>
      </c>
      <c r="M23" s="8">
        <v>26.789050609824258</v>
      </c>
      <c r="N23" s="8">
        <v>42.366221969862167</v>
      </c>
      <c r="O23" s="8">
        <v>30.844727420313575</v>
      </c>
      <c r="P23" s="8">
        <v>0</v>
      </c>
      <c r="Q23" s="8"/>
      <c r="R23" s="8"/>
      <c r="S23" s="8"/>
      <c r="T23" s="8"/>
      <c r="U23" s="8"/>
      <c r="V23" s="8">
        <v>100</v>
      </c>
    </row>
    <row r="24" spans="1:22" s="100" customFormat="1" ht="11.4" x14ac:dyDescent="0.2">
      <c r="A24" s="100" t="s">
        <v>144</v>
      </c>
      <c r="B24" s="8">
        <v>2010</v>
      </c>
      <c r="C24" s="101" t="s">
        <v>7</v>
      </c>
      <c r="D24" s="8">
        <v>1554117</v>
      </c>
      <c r="E24" s="8">
        <v>58.924624307807328</v>
      </c>
      <c r="F24" s="8">
        <v>56.470518840325212</v>
      </c>
      <c r="G24" s="8">
        <v>50.066980362684959</v>
      </c>
      <c r="H24" s="8">
        <v>6.4035384776402537</v>
      </c>
      <c r="I24" s="8">
        <v>43.529481159674788</v>
      </c>
      <c r="J24" s="8">
        <v>0</v>
      </c>
      <c r="K24" s="8">
        <v>69.155272579686425</v>
      </c>
      <c r="L24" s="8">
        <v>69.155272579686425</v>
      </c>
      <c r="M24" s="8">
        <v>26.789050609824258</v>
      </c>
      <c r="N24" s="8">
        <v>42.366221969862167</v>
      </c>
      <c r="O24" s="8">
        <v>30.844727420313575</v>
      </c>
      <c r="P24" s="8">
        <v>0</v>
      </c>
      <c r="Q24" s="8"/>
      <c r="R24" s="8"/>
      <c r="S24" s="8">
        <v>87.510045234481368</v>
      </c>
      <c r="T24" s="8"/>
      <c r="U24" s="8"/>
      <c r="V24" s="8">
        <v>12.489954765518632</v>
      </c>
    </row>
    <row r="25" spans="1:22" s="100" customFormat="1" ht="11.4" x14ac:dyDescent="0.2">
      <c r="A25" s="100" t="s">
        <v>144</v>
      </c>
      <c r="B25" s="8">
        <v>2011</v>
      </c>
      <c r="C25" s="101" t="s">
        <v>7</v>
      </c>
      <c r="D25" s="8">
        <v>1606335</v>
      </c>
      <c r="E25" s="8">
        <v>58.924624307807335</v>
      </c>
      <c r="F25" s="8">
        <v>56.918651537130017</v>
      </c>
      <c r="G25" s="8">
        <v>50.066980362684959</v>
      </c>
      <c r="H25" s="8">
        <v>6.8516711744450589</v>
      </c>
      <c r="I25" s="8">
        <v>43.081348462869983</v>
      </c>
      <c r="J25" s="8">
        <v>0</v>
      </c>
      <c r="K25" s="8">
        <v>69.155272579686425</v>
      </c>
      <c r="L25" s="8">
        <v>69.155272579686425</v>
      </c>
      <c r="M25" s="8">
        <v>26.789050609824258</v>
      </c>
      <c r="N25" s="8">
        <v>42.366221969862167</v>
      </c>
      <c r="O25" s="8">
        <v>30.844727420313575</v>
      </c>
      <c r="P25" s="8">
        <v>0</v>
      </c>
      <c r="Q25" s="8"/>
      <c r="R25" s="8"/>
      <c r="S25" s="8">
        <v>87.510045234481368</v>
      </c>
      <c r="T25" s="8"/>
      <c r="U25" s="8"/>
      <c r="V25" s="8">
        <v>12.489954765518632</v>
      </c>
    </row>
    <row r="26" spans="1:22" s="100" customFormat="1" ht="11.4" x14ac:dyDescent="0.2">
      <c r="A26" s="100" t="s">
        <v>144</v>
      </c>
      <c r="B26" s="8">
        <v>2012</v>
      </c>
      <c r="C26" s="101" t="s">
        <v>7</v>
      </c>
      <c r="D26" s="8">
        <v>1668429</v>
      </c>
      <c r="E26" s="8">
        <v>59.876152943711077</v>
      </c>
      <c r="F26" s="8">
        <v>57.366784233934709</v>
      </c>
      <c r="G26" s="8">
        <v>50.066980362684959</v>
      </c>
      <c r="H26" s="8">
        <v>7.2998038712497504</v>
      </c>
      <c r="I26" s="8">
        <v>42.633215766065291</v>
      </c>
      <c r="J26" s="8">
        <v>0</v>
      </c>
      <c r="K26" s="8">
        <v>70.313788990014928</v>
      </c>
      <c r="L26" s="8">
        <v>69.303727380120108</v>
      </c>
      <c r="M26" s="8">
        <v>26.789050609824258</v>
      </c>
      <c r="N26" s="8">
        <v>42.51467677029585</v>
      </c>
      <c r="O26" s="8">
        <v>30.696272619879892</v>
      </c>
      <c r="P26" s="8">
        <v>0</v>
      </c>
      <c r="Q26" s="8">
        <v>87.99924</v>
      </c>
      <c r="R26" s="8">
        <v>85.381230000000002</v>
      </c>
      <c r="S26" s="8">
        <v>85.381230000000002</v>
      </c>
      <c r="T26" s="8">
        <v>0</v>
      </c>
      <c r="U26" s="8">
        <v>14.618769999999998</v>
      </c>
      <c r="V26" s="8">
        <v>0</v>
      </c>
    </row>
    <row r="27" spans="1:22" s="100" customFormat="1" ht="11.4" x14ac:dyDescent="0.2">
      <c r="A27" s="100" t="s">
        <v>144</v>
      </c>
      <c r="B27" s="8">
        <v>2013</v>
      </c>
      <c r="C27" s="101" t="s">
        <v>7</v>
      </c>
      <c r="D27" s="8">
        <v>1714364</v>
      </c>
      <c r="E27" s="8">
        <v>60.827681579614818</v>
      </c>
      <c r="F27" s="8">
        <v>57.814916930739514</v>
      </c>
      <c r="G27" s="8">
        <v>50.066980362684959</v>
      </c>
      <c r="H27" s="8">
        <v>7.7479365680545556</v>
      </c>
      <c r="I27" s="8">
        <v>42.185083069260486</v>
      </c>
      <c r="J27" s="8">
        <v>0</v>
      </c>
      <c r="K27" s="8">
        <v>71.47230540034343</v>
      </c>
      <c r="L27" s="8">
        <v>68.761725267666407</v>
      </c>
      <c r="M27" s="8">
        <v>26.789050609824258</v>
      </c>
      <c r="N27" s="8">
        <v>41.972674657842148</v>
      </c>
      <c r="O27" s="8">
        <v>31.238274732333593</v>
      </c>
      <c r="P27" s="8">
        <v>0</v>
      </c>
      <c r="Q27" s="8">
        <v>87.99924</v>
      </c>
      <c r="R27" s="8">
        <v>85.381230000000002</v>
      </c>
      <c r="S27" s="8">
        <v>85.381230000000002</v>
      </c>
      <c r="T27" s="8">
        <v>0</v>
      </c>
      <c r="U27" s="8">
        <v>14.618769999999998</v>
      </c>
      <c r="V27" s="8">
        <v>0</v>
      </c>
    </row>
    <row r="28" spans="1:22" s="100" customFormat="1" ht="11.4" x14ac:dyDescent="0.2">
      <c r="A28" s="100" t="s">
        <v>144</v>
      </c>
      <c r="B28" s="8">
        <v>2014</v>
      </c>
      <c r="C28" s="101" t="s">
        <v>7</v>
      </c>
      <c r="D28" s="8">
        <v>1759913</v>
      </c>
      <c r="E28" s="8">
        <v>61.77921021551856</v>
      </c>
      <c r="F28" s="8">
        <v>58.263049627544206</v>
      </c>
      <c r="G28" s="8">
        <v>50.066980362684959</v>
      </c>
      <c r="H28" s="8">
        <v>8.196069264859247</v>
      </c>
      <c r="I28" s="8">
        <v>41.736950372455794</v>
      </c>
      <c r="J28" s="8">
        <v>0</v>
      </c>
      <c r="K28" s="8">
        <v>72.630821810671932</v>
      </c>
      <c r="L28" s="8">
        <v>68.219723155212478</v>
      </c>
      <c r="M28" s="8">
        <v>26.789050609824258</v>
      </c>
      <c r="N28" s="8">
        <v>41.430672545388219</v>
      </c>
      <c r="O28" s="8">
        <v>31.780276844787522</v>
      </c>
      <c r="P28" s="8">
        <v>0</v>
      </c>
      <c r="Q28" s="8">
        <v>87.99924</v>
      </c>
      <c r="R28" s="8">
        <v>85.381230000000002</v>
      </c>
      <c r="S28" s="8">
        <v>85.381230000000002</v>
      </c>
      <c r="T28" s="8">
        <v>0</v>
      </c>
      <c r="U28" s="8">
        <v>14.618769999999998</v>
      </c>
      <c r="V28" s="8">
        <v>0</v>
      </c>
    </row>
    <row r="29" spans="1:22" s="100" customFormat="1" ht="11.4" x14ac:dyDescent="0.2">
      <c r="A29" s="100" t="s">
        <v>144</v>
      </c>
      <c r="B29" s="8">
        <v>2015</v>
      </c>
      <c r="C29" s="101" t="s">
        <v>7</v>
      </c>
      <c r="D29" s="8">
        <v>1803599</v>
      </c>
      <c r="E29" s="8">
        <v>62.730738851422302</v>
      </c>
      <c r="F29" s="8">
        <v>58.711182324349011</v>
      </c>
      <c r="G29" s="8">
        <v>50.066980362684959</v>
      </c>
      <c r="H29" s="8">
        <v>8.6442019616640522</v>
      </c>
      <c r="I29" s="8">
        <v>41.288817675650989</v>
      </c>
      <c r="J29" s="8">
        <v>0</v>
      </c>
      <c r="K29" s="8">
        <v>73.789338221000435</v>
      </c>
      <c r="L29" s="8">
        <v>67.677721042758549</v>
      </c>
      <c r="M29" s="8">
        <v>26.789050609824258</v>
      </c>
      <c r="N29" s="8">
        <v>40.88867043293429</v>
      </c>
      <c r="O29" s="8">
        <v>32.322278957241451</v>
      </c>
      <c r="P29" s="8">
        <v>0</v>
      </c>
      <c r="Q29" s="8">
        <v>87.99924</v>
      </c>
      <c r="R29" s="8">
        <v>85.381230000000002</v>
      </c>
      <c r="S29" s="8">
        <v>78.295437617238349</v>
      </c>
      <c r="T29" s="8">
        <v>7.0857923827616531</v>
      </c>
      <c r="U29" s="8">
        <v>14.618769999999998</v>
      </c>
      <c r="V29" s="8">
        <v>0</v>
      </c>
    </row>
    <row r="30" spans="1:22" s="100" customFormat="1" ht="11.4" x14ac:dyDescent="0.2">
      <c r="A30" s="100" t="s">
        <v>144</v>
      </c>
      <c r="B30" s="8">
        <v>2016</v>
      </c>
      <c r="C30" s="101" t="s">
        <v>7</v>
      </c>
      <c r="D30" s="8">
        <v>1851383</v>
      </c>
      <c r="E30" s="8">
        <v>63.682267487326044</v>
      </c>
      <c r="F30" s="8">
        <v>59.159315021153702</v>
      </c>
      <c r="G30" s="8">
        <v>50.066980362684959</v>
      </c>
      <c r="H30" s="8">
        <v>9.0923346584687437</v>
      </c>
      <c r="I30" s="8">
        <v>40.840684978846298</v>
      </c>
      <c r="J30" s="8">
        <v>0</v>
      </c>
      <c r="K30" s="8">
        <v>74.947854631328937</v>
      </c>
      <c r="L30" s="8">
        <v>67.135718930304847</v>
      </c>
      <c r="M30" s="8">
        <v>26.789050609824258</v>
      </c>
      <c r="N30" s="8">
        <v>40.346668320480589</v>
      </c>
      <c r="O30" s="8">
        <v>32.864281069695153</v>
      </c>
      <c r="P30" s="8">
        <v>0</v>
      </c>
      <c r="Q30" s="8">
        <v>87.99924</v>
      </c>
      <c r="R30" s="8">
        <v>85.381230000000002</v>
      </c>
      <c r="S30" s="8">
        <v>69.080829999998969</v>
      </c>
      <c r="T30" s="8">
        <v>16.300400000001034</v>
      </c>
      <c r="U30" s="8">
        <v>14.618769999999998</v>
      </c>
      <c r="V30" s="8">
        <v>0</v>
      </c>
    </row>
    <row r="31" spans="1:22" s="100" customFormat="1" ht="11.4" x14ac:dyDescent="0.2">
      <c r="A31" s="100" t="s">
        <v>144</v>
      </c>
      <c r="B31" s="8">
        <v>2017</v>
      </c>
      <c r="C31" s="101" t="s">
        <v>7</v>
      </c>
      <c r="D31" s="8">
        <v>1893926</v>
      </c>
      <c r="E31" s="8">
        <v>64.633796123230013</v>
      </c>
      <c r="F31" s="8">
        <v>59.607447717958507</v>
      </c>
      <c r="G31" s="8">
        <v>50.066980362684959</v>
      </c>
      <c r="H31" s="8">
        <v>9.5404673552735488</v>
      </c>
      <c r="I31" s="8">
        <v>40.392552282041493</v>
      </c>
      <c r="J31" s="8">
        <v>0</v>
      </c>
      <c r="K31" s="8">
        <v>76.106371041656985</v>
      </c>
      <c r="L31" s="8">
        <v>66.593716817850918</v>
      </c>
      <c r="M31" s="8">
        <v>26.789050609824258</v>
      </c>
      <c r="N31" s="8">
        <v>39.80466620802666</v>
      </c>
      <c r="O31" s="8">
        <v>33.406283182149082</v>
      </c>
      <c r="P31" s="8">
        <v>0</v>
      </c>
      <c r="Q31" s="8">
        <v>87.99924</v>
      </c>
      <c r="R31" s="8">
        <v>85.381230000000002</v>
      </c>
      <c r="S31" s="8">
        <v>59.86622238275595</v>
      </c>
      <c r="T31" s="8">
        <v>25.515007617244052</v>
      </c>
      <c r="U31" s="8">
        <v>14.618769999999998</v>
      </c>
      <c r="V31" s="8">
        <v>0</v>
      </c>
    </row>
    <row r="32" spans="1:22" s="100" customFormat="1" ht="11.4" x14ac:dyDescent="0.2">
      <c r="A32" s="100" t="s">
        <v>144</v>
      </c>
      <c r="B32" s="8">
        <v>2018</v>
      </c>
      <c r="C32" s="101" t="s">
        <v>7</v>
      </c>
      <c r="D32" s="8">
        <v>1932766</v>
      </c>
      <c r="E32" s="8">
        <v>65.585324759133755</v>
      </c>
      <c r="F32" s="8">
        <v>60.055580414763199</v>
      </c>
      <c r="G32" s="8">
        <v>50.066980362684959</v>
      </c>
      <c r="H32" s="8">
        <v>9.9886000520782403</v>
      </c>
      <c r="I32" s="8">
        <v>39.944419585236801</v>
      </c>
      <c r="J32" s="8">
        <v>0</v>
      </c>
      <c r="K32" s="8">
        <v>77.264887451985487</v>
      </c>
      <c r="L32" s="8">
        <v>66.051714705397217</v>
      </c>
      <c r="M32" s="8">
        <v>26.789050609824258</v>
      </c>
      <c r="N32" s="8">
        <v>39.262664095572958</v>
      </c>
      <c r="O32" s="8">
        <v>33.948285294602783</v>
      </c>
      <c r="P32" s="8">
        <v>0</v>
      </c>
      <c r="Q32" s="8">
        <v>87.99924</v>
      </c>
      <c r="R32" s="8">
        <v>85.381230000000002</v>
      </c>
      <c r="S32" s="8">
        <v>50.65161476551657</v>
      </c>
      <c r="T32" s="8">
        <v>34.729615234483433</v>
      </c>
      <c r="U32" s="8">
        <v>14.618769999999998</v>
      </c>
      <c r="V32" s="8">
        <v>0</v>
      </c>
    </row>
    <row r="33" spans="1:22" s="100" customFormat="1" ht="11.4" x14ac:dyDescent="0.2">
      <c r="A33" s="100" t="s">
        <v>144</v>
      </c>
      <c r="B33" s="8">
        <v>2019</v>
      </c>
      <c r="C33" s="101" t="s">
        <v>7</v>
      </c>
      <c r="D33" s="8">
        <v>1968674</v>
      </c>
      <c r="E33" s="8">
        <v>66.536853395037497</v>
      </c>
      <c r="F33" s="8">
        <v>60.503713111568004</v>
      </c>
      <c r="G33" s="8">
        <v>50.066980362684959</v>
      </c>
      <c r="H33" s="8">
        <v>10.436732748883045</v>
      </c>
      <c r="I33" s="8">
        <v>39.496286888431996</v>
      </c>
      <c r="J33" s="8">
        <v>0</v>
      </c>
      <c r="K33" s="8">
        <v>78.42340386231399</v>
      </c>
      <c r="L33" s="8">
        <v>65.509712592943288</v>
      </c>
      <c r="M33" s="8">
        <v>26.789050609824258</v>
      </c>
      <c r="N33" s="8">
        <v>38.72066198311903</v>
      </c>
      <c r="O33" s="8">
        <v>34.490287407056712</v>
      </c>
      <c r="P33" s="8">
        <v>0</v>
      </c>
      <c r="Q33" s="8">
        <v>87.99924</v>
      </c>
      <c r="R33" s="8">
        <v>85.381230000000002</v>
      </c>
      <c r="S33" s="8">
        <v>41.437007148273551</v>
      </c>
      <c r="T33" s="8">
        <v>43.944222851726451</v>
      </c>
      <c r="U33" s="8">
        <v>14.618769999999998</v>
      </c>
      <c r="V33" s="8">
        <v>0</v>
      </c>
    </row>
    <row r="34" spans="1:22" s="100" customFormat="1" ht="11.4" x14ac:dyDescent="0.2">
      <c r="A34" s="100" t="s">
        <v>144</v>
      </c>
      <c r="B34" s="8">
        <v>2020</v>
      </c>
      <c r="C34" s="101" t="s">
        <v>7</v>
      </c>
      <c r="D34" s="8">
        <v>2003607</v>
      </c>
      <c r="E34" s="8">
        <v>67.488382030941239</v>
      </c>
      <c r="F34" s="8">
        <v>60.951845808372809</v>
      </c>
      <c r="G34" s="8">
        <v>50.066980362684959</v>
      </c>
      <c r="H34" s="8">
        <v>10.884865445687851</v>
      </c>
      <c r="I34" s="8">
        <v>39.048154191627191</v>
      </c>
      <c r="J34" s="8">
        <v>0</v>
      </c>
      <c r="K34" s="8">
        <v>79.581920272642492</v>
      </c>
      <c r="L34" s="8">
        <v>64.967710480489586</v>
      </c>
      <c r="M34" s="8">
        <v>26.789050609824258</v>
      </c>
      <c r="N34" s="8">
        <v>38.178659870665328</v>
      </c>
      <c r="O34" s="8">
        <v>35.032289519510414</v>
      </c>
      <c r="P34" s="8">
        <v>0</v>
      </c>
      <c r="Q34" s="8">
        <v>87.99924</v>
      </c>
      <c r="R34" s="8">
        <v>85.381230000000002</v>
      </c>
      <c r="S34" s="8">
        <v>32.222399531034171</v>
      </c>
      <c r="T34" s="8">
        <v>53.158830468965832</v>
      </c>
      <c r="U34" s="8">
        <v>14.618769999999998</v>
      </c>
      <c r="V34" s="8">
        <v>0</v>
      </c>
    </row>
    <row r="35" spans="1:22" s="100" customFormat="1" ht="11.4" x14ac:dyDescent="0.2">
      <c r="A35" s="100" t="s">
        <v>144</v>
      </c>
      <c r="B35" s="8">
        <v>2021</v>
      </c>
      <c r="C35" s="101" t="s">
        <v>7</v>
      </c>
      <c r="D35" s="8">
        <v>2038060</v>
      </c>
      <c r="E35" s="8">
        <v>68.43991066684498</v>
      </c>
      <c r="F35" s="8">
        <v>61.399978505177501</v>
      </c>
      <c r="G35" s="8">
        <v>50.066980362684959</v>
      </c>
      <c r="H35" s="8">
        <v>11.332998142492542</v>
      </c>
      <c r="I35" s="8">
        <v>38.600021494822499</v>
      </c>
      <c r="J35" s="8">
        <v>0</v>
      </c>
      <c r="K35" s="8">
        <v>80.740436682970994</v>
      </c>
      <c r="L35" s="8">
        <v>64.425708368035657</v>
      </c>
      <c r="M35" s="8">
        <v>26.789050609824258</v>
      </c>
      <c r="N35" s="8">
        <v>37.636657758211399</v>
      </c>
      <c r="O35" s="8">
        <v>35.574291631964343</v>
      </c>
      <c r="P35" s="8">
        <v>0</v>
      </c>
      <c r="Q35" s="8"/>
      <c r="R35" s="8"/>
      <c r="S35" s="8">
        <v>23.00779191379479</v>
      </c>
      <c r="T35" s="8"/>
      <c r="U35" s="8"/>
      <c r="V35" s="8">
        <v>76.99220808620521</v>
      </c>
    </row>
    <row r="36" spans="1:22" s="100" customFormat="1" ht="11.4" x14ac:dyDescent="0.2">
      <c r="A36" s="100" t="s">
        <v>144</v>
      </c>
      <c r="B36" s="8">
        <v>2022</v>
      </c>
      <c r="C36" s="101" t="s">
        <v>7</v>
      </c>
      <c r="D36" s="8">
        <v>2070538</v>
      </c>
      <c r="E36" s="8">
        <v>69.39143930274895</v>
      </c>
      <c r="F36" s="8">
        <v>61.848111201982306</v>
      </c>
      <c r="G36" s="8">
        <v>50.066980362684959</v>
      </c>
      <c r="H36" s="8">
        <v>11.781130839297347</v>
      </c>
      <c r="I36" s="8">
        <v>38.151888798017694</v>
      </c>
      <c r="J36" s="8">
        <v>0</v>
      </c>
      <c r="K36" s="8">
        <v>81.898953093299497</v>
      </c>
      <c r="L36" s="8">
        <v>63.883706255581956</v>
      </c>
      <c r="M36" s="8">
        <v>26.789050609824258</v>
      </c>
      <c r="N36" s="8">
        <v>37.094655645757697</v>
      </c>
      <c r="O36" s="8">
        <v>36.116293744418044</v>
      </c>
      <c r="P36" s="8">
        <v>0</v>
      </c>
      <c r="Q36" s="8"/>
      <c r="R36" s="8"/>
      <c r="S36" s="8">
        <v>13.793184296551772</v>
      </c>
      <c r="T36" s="8"/>
      <c r="U36" s="8"/>
      <c r="V36" s="8">
        <v>86.206815703448228</v>
      </c>
    </row>
    <row r="37" spans="1:22" s="100" customFormat="1" ht="11.4" x14ac:dyDescent="0.2">
      <c r="A37" s="100" t="s">
        <v>144</v>
      </c>
      <c r="B37" s="8">
        <v>2023</v>
      </c>
      <c r="C37" s="101" t="s">
        <v>7</v>
      </c>
      <c r="D37" s="8">
        <v>2100634</v>
      </c>
      <c r="E37" s="8">
        <v>70.342967938652691</v>
      </c>
      <c r="F37" s="8">
        <v>62.296243898786997</v>
      </c>
      <c r="G37" s="8"/>
      <c r="H37" s="8"/>
      <c r="I37" s="8">
        <v>37.703756101213003</v>
      </c>
      <c r="J37" s="8">
        <v>62.296243898786997</v>
      </c>
      <c r="K37" s="8">
        <v>83.057469503627544</v>
      </c>
      <c r="L37" s="8">
        <v>63.341704143128027</v>
      </c>
      <c r="M37" s="8"/>
      <c r="N37" s="8"/>
      <c r="O37" s="8">
        <v>36.658295856871973</v>
      </c>
      <c r="P37" s="8">
        <v>63.341704143128027</v>
      </c>
      <c r="Q37" s="8"/>
      <c r="R37" s="8"/>
      <c r="S37" s="8">
        <v>13.79318429655177</v>
      </c>
      <c r="T37" s="8"/>
      <c r="U37" s="8"/>
      <c r="V37" s="8">
        <v>86.206815703448228</v>
      </c>
    </row>
    <row r="38" spans="1:22" s="100" customFormat="1" ht="11.4" x14ac:dyDescent="0.2">
      <c r="A38" s="100" t="s">
        <v>144</v>
      </c>
      <c r="B38" s="8">
        <v>2024</v>
      </c>
      <c r="C38" s="101" t="s">
        <v>7</v>
      </c>
      <c r="D38" s="8">
        <v>2194901</v>
      </c>
      <c r="E38" s="8">
        <v>71.294496574556433</v>
      </c>
      <c r="F38" s="8">
        <v>62.744376595591802</v>
      </c>
      <c r="G38" s="8"/>
      <c r="H38" s="8"/>
      <c r="I38" s="8">
        <v>37.255623404408198</v>
      </c>
      <c r="J38" s="8">
        <v>62.744376595591802</v>
      </c>
      <c r="K38" s="8">
        <v>84.215985913956047</v>
      </c>
      <c r="L38" s="8">
        <v>62.799702030674098</v>
      </c>
      <c r="M38" s="8"/>
      <c r="N38" s="8"/>
      <c r="O38" s="8">
        <v>37.200297969325902</v>
      </c>
      <c r="P38" s="8">
        <v>62.799702030674098</v>
      </c>
      <c r="Q38" s="8"/>
      <c r="R38" s="8"/>
      <c r="S38" s="8">
        <v>13.79318429655177</v>
      </c>
      <c r="T38" s="8"/>
      <c r="U38" s="8"/>
      <c r="V38" s="8">
        <v>86.206815703448228</v>
      </c>
    </row>
    <row r="39" spans="1:22" s="100" customFormat="1" ht="11.4" x14ac:dyDescent="0.2">
      <c r="A39" s="100" t="s">
        <v>144</v>
      </c>
      <c r="B39" s="8">
        <v>2025</v>
      </c>
      <c r="C39" s="101" t="s">
        <v>7</v>
      </c>
      <c r="D39" s="8">
        <v>2241394</v>
      </c>
      <c r="E39" s="8">
        <v>71.294496574556433</v>
      </c>
      <c r="F39" s="8">
        <v>62.744376595591802</v>
      </c>
      <c r="G39" s="8"/>
      <c r="H39" s="8"/>
      <c r="I39" s="8">
        <v>37.255623404408198</v>
      </c>
      <c r="J39" s="8">
        <v>62.744376595591802</v>
      </c>
      <c r="K39" s="8">
        <v>84.215985913956047</v>
      </c>
      <c r="L39" s="8">
        <v>62.799702030674098</v>
      </c>
      <c r="M39" s="8"/>
      <c r="N39" s="8"/>
      <c r="O39" s="8">
        <v>37.200297969325902</v>
      </c>
      <c r="P39" s="8">
        <v>62.799702030674098</v>
      </c>
      <c r="Q39" s="8"/>
      <c r="R39" s="8"/>
      <c r="S39" s="8">
        <v>13.79318429655177</v>
      </c>
      <c r="T39" s="8"/>
      <c r="U39" s="8"/>
      <c r="V39" s="8">
        <v>86.206815703448228</v>
      </c>
    </row>
    <row r="40" spans="1:22" s="100" customFormat="1" ht="11.4" x14ac:dyDescent="0.2">
      <c r="A40" s="100" t="s">
        <v>144</v>
      </c>
      <c r="B40" s="8">
        <v>2026</v>
      </c>
      <c r="C40" s="101" t="s">
        <v>7</v>
      </c>
      <c r="D40" s="8"/>
      <c r="E40" s="8">
        <v>71.294496574556433</v>
      </c>
      <c r="F40" s="8">
        <v>62.744376595591802</v>
      </c>
      <c r="G40" s="8"/>
      <c r="H40" s="8"/>
      <c r="I40" s="8">
        <v>37.255623404408198</v>
      </c>
      <c r="J40" s="8">
        <v>62.744376595591802</v>
      </c>
      <c r="K40" s="8">
        <v>84.215985913956047</v>
      </c>
      <c r="L40" s="8">
        <v>62.799702030674098</v>
      </c>
      <c r="M40" s="8"/>
      <c r="N40" s="8"/>
      <c r="O40" s="8">
        <v>37.200297969325902</v>
      </c>
      <c r="P40" s="8">
        <v>62.799702030674098</v>
      </c>
      <c r="Q40" s="8"/>
      <c r="R40" s="8"/>
      <c r="S40" s="8">
        <v>13.79318429655177</v>
      </c>
      <c r="T40" s="8"/>
      <c r="U40" s="8"/>
      <c r="V40" s="8">
        <v>86.206815703448228</v>
      </c>
    </row>
    <row r="41" spans="1:22" s="100" customFormat="1" ht="11.4" x14ac:dyDescent="0.2">
      <c r="A41" s="100" t="s">
        <v>144</v>
      </c>
      <c r="B41" s="8">
        <v>2027</v>
      </c>
      <c r="C41" s="101" t="s">
        <v>7</v>
      </c>
      <c r="D41" s="8"/>
      <c r="E41" s="8">
        <v>71.294496574556433</v>
      </c>
      <c r="F41" s="8">
        <v>62.744376595591802</v>
      </c>
      <c r="G41" s="8"/>
      <c r="H41" s="8"/>
      <c r="I41" s="8">
        <v>37.255623404408198</v>
      </c>
      <c r="J41" s="8">
        <v>62.744376595591802</v>
      </c>
      <c r="K41" s="8">
        <v>84.215985913956047</v>
      </c>
      <c r="L41" s="8">
        <v>62.799702030674098</v>
      </c>
      <c r="M41" s="8"/>
      <c r="N41" s="8"/>
      <c r="O41" s="8">
        <v>37.200297969325902</v>
      </c>
      <c r="P41" s="8">
        <v>62.799702030674098</v>
      </c>
      <c r="Q41" s="8"/>
      <c r="R41" s="8"/>
      <c r="S41" s="8"/>
      <c r="T41" s="8"/>
      <c r="U41" s="8"/>
      <c r="V41" s="8">
        <v>100</v>
      </c>
    </row>
    <row r="42" spans="1:22" s="100" customFormat="1" ht="11.4" x14ac:dyDescent="0.2">
      <c r="A42" s="100" t="s">
        <v>144</v>
      </c>
      <c r="B42" s="8">
        <v>2028</v>
      </c>
      <c r="C42" s="101" t="s">
        <v>7</v>
      </c>
      <c r="D42" s="8"/>
      <c r="E42" s="8">
        <v>71.294496574556433</v>
      </c>
      <c r="F42" s="8">
        <v>62.744376595591802</v>
      </c>
      <c r="G42" s="8"/>
      <c r="H42" s="8"/>
      <c r="I42" s="8">
        <v>37.255623404408198</v>
      </c>
      <c r="J42" s="8">
        <v>62.744376595591802</v>
      </c>
      <c r="K42" s="8">
        <v>84.215985913956047</v>
      </c>
      <c r="L42" s="8">
        <v>62.799702030674098</v>
      </c>
      <c r="M42" s="8"/>
      <c r="N42" s="8"/>
      <c r="O42" s="8">
        <v>37.200297969325902</v>
      </c>
      <c r="P42" s="8">
        <v>62.799702030674098</v>
      </c>
      <c r="Q42" s="8"/>
      <c r="R42" s="8"/>
      <c r="S42" s="8"/>
      <c r="T42" s="8"/>
      <c r="U42" s="8"/>
      <c r="V42" s="8">
        <v>100</v>
      </c>
    </row>
    <row r="43" spans="1:22" s="100" customFormat="1" ht="11.4" x14ac:dyDescent="0.2">
      <c r="A43" s="100" t="s">
        <v>144</v>
      </c>
      <c r="B43" s="8">
        <v>2029</v>
      </c>
      <c r="C43" s="101" t="s">
        <v>7</v>
      </c>
      <c r="D43" s="8"/>
      <c r="E43" s="8"/>
      <c r="F43" s="8"/>
      <c r="G43" s="8"/>
      <c r="H43" s="8"/>
      <c r="I43" s="8"/>
      <c r="J43" s="8">
        <v>100</v>
      </c>
      <c r="K43" s="8"/>
      <c r="L43" s="8"/>
      <c r="M43" s="8"/>
      <c r="N43" s="8"/>
      <c r="O43" s="8"/>
      <c r="P43" s="8">
        <v>100</v>
      </c>
      <c r="Q43" s="8"/>
      <c r="R43" s="8"/>
      <c r="S43" s="8"/>
      <c r="T43" s="8"/>
      <c r="U43" s="8"/>
      <c r="V43" s="8">
        <v>100</v>
      </c>
    </row>
    <row r="44" spans="1:22" s="100" customFormat="1" ht="11.4" x14ac:dyDescent="0.2">
      <c r="A44" s="100" t="s">
        <v>144</v>
      </c>
      <c r="B44" s="8">
        <v>2030</v>
      </c>
      <c r="C44" s="101" t="s">
        <v>7</v>
      </c>
      <c r="D44" s="8"/>
      <c r="E44" s="8"/>
      <c r="F44" s="8"/>
      <c r="G44" s="8"/>
      <c r="H44" s="8"/>
      <c r="I44" s="8"/>
      <c r="J44" s="8">
        <v>100</v>
      </c>
      <c r="K44" s="8"/>
      <c r="L44" s="8"/>
      <c r="M44" s="8"/>
      <c r="N44" s="8"/>
      <c r="O44" s="8"/>
      <c r="P44" s="8">
        <v>100</v>
      </c>
      <c r="Q44" s="8"/>
      <c r="R44" s="8"/>
      <c r="S44" s="8"/>
      <c r="T44" s="8"/>
      <c r="U44" s="8"/>
      <c r="V44" s="8">
        <v>100</v>
      </c>
    </row>
    <row r="45" spans="1:22" s="100" customFormat="1" ht="11.4" x14ac:dyDescent="0.2">
      <c r="A45" s="100" t="s">
        <v>144</v>
      </c>
      <c r="B45" s="8">
        <v>2000</v>
      </c>
      <c r="C45" s="101" t="s">
        <v>1</v>
      </c>
      <c r="D45" s="8">
        <v>496878.22207965853</v>
      </c>
      <c r="E45" s="8"/>
      <c r="F45" s="8"/>
      <c r="G45" s="8"/>
      <c r="H45" s="8"/>
      <c r="I45" s="8"/>
      <c r="J45" s="8">
        <v>100</v>
      </c>
      <c r="K45" s="8"/>
      <c r="L45" s="8"/>
      <c r="M45" s="8"/>
      <c r="N45" s="8"/>
      <c r="O45" s="8"/>
      <c r="P45" s="8">
        <v>100</v>
      </c>
      <c r="Q45" s="8"/>
      <c r="R45" s="8"/>
      <c r="S45" s="8"/>
      <c r="T45" s="8"/>
      <c r="U45" s="8"/>
      <c r="V45" s="8">
        <v>100</v>
      </c>
    </row>
    <row r="46" spans="1:22" s="100" customFormat="1" ht="11.4" x14ac:dyDescent="0.2">
      <c r="A46" s="100" t="s">
        <v>144</v>
      </c>
      <c r="B46" s="8">
        <v>2001</v>
      </c>
      <c r="C46" s="101" t="s">
        <v>1</v>
      </c>
      <c r="D46" s="8">
        <v>513646.13728977204</v>
      </c>
      <c r="E46" s="8"/>
      <c r="F46" s="8"/>
      <c r="G46" s="8"/>
      <c r="H46" s="8"/>
      <c r="I46" s="8"/>
      <c r="J46" s="8">
        <v>100</v>
      </c>
      <c r="K46" s="8"/>
      <c r="L46" s="8"/>
      <c r="M46" s="8"/>
      <c r="N46" s="8"/>
      <c r="O46" s="8"/>
      <c r="P46" s="8">
        <v>100</v>
      </c>
      <c r="Q46" s="8"/>
      <c r="R46" s="8"/>
      <c r="S46" s="8"/>
      <c r="T46" s="8"/>
      <c r="U46" s="8"/>
      <c r="V46" s="8">
        <v>100</v>
      </c>
    </row>
    <row r="47" spans="1:22" s="100" customFormat="1" ht="11.4" x14ac:dyDescent="0.2">
      <c r="A47" s="100" t="s">
        <v>144</v>
      </c>
      <c r="B47" s="8">
        <v>2002</v>
      </c>
      <c r="C47" s="101" t="s">
        <v>1</v>
      </c>
      <c r="D47" s="8">
        <v>533210.63399143214</v>
      </c>
      <c r="E47" s="8"/>
      <c r="F47" s="8"/>
      <c r="G47" s="8"/>
      <c r="H47" s="8"/>
      <c r="I47" s="8"/>
      <c r="J47" s="8">
        <v>100</v>
      </c>
      <c r="K47" s="8"/>
      <c r="L47" s="8"/>
      <c r="M47" s="8"/>
      <c r="N47" s="8"/>
      <c r="O47" s="8"/>
      <c r="P47" s="8">
        <v>100</v>
      </c>
      <c r="Q47" s="8"/>
      <c r="R47" s="8"/>
      <c r="S47" s="8"/>
      <c r="T47" s="8"/>
      <c r="U47" s="8"/>
      <c r="V47" s="8">
        <v>100</v>
      </c>
    </row>
    <row r="48" spans="1:22" s="100" customFormat="1" ht="11.4" x14ac:dyDescent="0.2">
      <c r="A48" s="100" t="s">
        <v>144</v>
      </c>
      <c r="B48" s="8">
        <v>2003</v>
      </c>
      <c r="C48" s="101" t="s">
        <v>1</v>
      </c>
      <c r="D48" s="8">
        <v>548554.65622810367</v>
      </c>
      <c r="E48" s="8"/>
      <c r="F48" s="8"/>
      <c r="G48" s="8"/>
      <c r="H48" s="8"/>
      <c r="I48" s="8"/>
      <c r="J48" s="8">
        <v>100</v>
      </c>
      <c r="K48" s="8"/>
      <c r="L48" s="8"/>
      <c r="M48" s="8"/>
      <c r="N48" s="8"/>
      <c r="O48" s="8"/>
      <c r="P48" s="8">
        <v>100</v>
      </c>
      <c r="Q48" s="8"/>
      <c r="R48" s="8"/>
      <c r="S48" s="8"/>
      <c r="T48" s="8"/>
      <c r="U48" s="8"/>
      <c r="V48" s="8">
        <v>100</v>
      </c>
    </row>
    <row r="49" spans="1:22" s="100" customFormat="1" ht="11.4" x14ac:dyDescent="0.2">
      <c r="A49" s="100" t="s">
        <v>144</v>
      </c>
      <c r="B49" s="8">
        <v>2004</v>
      </c>
      <c r="C49" s="101" t="s">
        <v>1</v>
      </c>
      <c r="D49" s="8">
        <v>550185.53336891171</v>
      </c>
      <c r="E49" s="8"/>
      <c r="F49" s="8"/>
      <c r="G49" s="8"/>
      <c r="H49" s="8"/>
      <c r="I49" s="8"/>
      <c r="J49" s="8">
        <v>100</v>
      </c>
      <c r="K49" s="8"/>
      <c r="L49" s="8"/>
      <c r="M49" s="8"/>
      <c r="N49" s="8"/>
      <c r="O49" s="8"/>
      <c r="P49" s="8">
        <v>100</v>
      </c>
      <c r="Q49" s="8"/>
      <c r="R49" s="8"/>
      <c r="S49" s="8"/>
      <c r="T49" s="8"/>
      <c r="U49" s="8"/>
      <c r="V49" s="8">
        <v>100</v>
      </c>
    </row>
    <row r="50" spans="1:22" s="100" customFormat="1" ht="11.4" x14ac:dyDescent="0.2">
      <c r="A50" s="100" t="s">
        <v>144</v>
      </c>
      <c r="B50" s="8">
        <v>2005</v>
      </c>
      <c r="C50" s="101" t="s">
        <v>1</v>
      </c>
      <c r="D50" s="8">
        <v>570486.21888359066</v>
      </c>
      <c r="E50" s="8"/>
      <c r="F50" s="8"/>
      <c r="G50" s="8"/>
      <c r="H50" s="8"/>
      <c r="I50" s="8"/>
      <c r="J50" s="8">
        <v>100</v>
      </c>
      <c r="K50" s="8"/>
      <c r="L50" s="8"/>
      <c r="M50" s="8"/>
      <c r="N50" s="8"/>
      <c r="O50" s="8"/>
      <c r="P50" s="8">
        <v>100</v>
      </c>
      <c r="Q50" s="8"/>
      <c r="R50" s="8"/>
      <c r="S50" s="8"/>
      <c r="T50" s="8"/>
      <c r="U50" s="8"/>
      <c r="V50" s="8">
        <v>100</v>
      </c>
    </row>
    <row r="51" spans="1:22" s="100" customFormat="1" ht="11.4" x14ac:dyDescent="0.2">
      <c r="A51" s="100" t="s">
        <v>144</v>
      </c>
      <c r="B51" s="8">
        <v>2006</v>
      </c>
      <c r="C51" s="101" t="s">
        <v>1</v>
      </c>
      <c r="D51" s="8">
        <v>610024.34995624539</v>
      </c>
      <c r="E51" s="8"/>
      <c r="F51" s="8"/>
      <c r="G51" s="8"/>
      <c r="H51" s="8"/>
      <c r="I51" s="8"/>
      <c r="J51" s="8">
        <v>100</v>
      </c>
      <c r="K51" s="8"/>
      <c r="L51" s="8"/>
      <c r="M51" s="8"/>
      <c r="N51" s="8"/>
      <c r="O51" s="8"/>
      <c r="P51" s="8">
        <v>100</v>
      </c>
      <c r="Q51" s="8"/>
      <c r="R51" s="8"/>
      <c r="S51" s="8"/>
      <c r="T51" s="8"/>
      <c r="U51" s="8"/>
      <c r="V51" s="8">
        <v>100</v>
      </c>
    </row>
    <row r="52" spans="1:22" s="100" customFormat="1" ht="11.4" x14ac:dyDescent="0.2">
      <c r="A52" s="100" t="s">
        <v>144</v>
      </c>
      <c r="B52" s="8">
        <v>2007</v>
      </c>
      <c r="C52" s="101" t="s">
        <v>1</v>
      </c>
      <c r="D52" s="8">
        <v>647281.82176952367</v>
      </c>
      <c r="E52" s="8"/>
      <c r="F52" s="8"/>
      <c r="G52" s="8"/>
      <c r="H52" s="8"/>
      <c r="I52" s="8"/>
      <c r="J52" s="8">
        <v>100</v>
      </c>
      <c r="K52" s="8"/>
      <c r="L52" s="8"/>
      <c r="M52" s="8"/>
      <c r="N52" s="8"/>
      <c r="O52" s="8"/>
      <c r="P52" s="8">
        <v>100</v>
      </c>
      <c r="Q52" s="8"/>
      <c r="R52" s="8"/>
      <c r="S52" s="8"/>
      <c r="T52" s="8"/>
      <c r="U52" s="8"/>
      <c r="V52" s="8">
        <v>100</v>
      </c>
    </row>
    <row r="53" spans="1:22" s="100" customFormat="1" ht="11.4" x14ac:dyDescent="0.2">
      <c r="A53" s="100" t="s">
        <v>144</v>
      </c>
      <c r="B53" s="8">
        <v>2008</v>
      </c>
      <c r="C53" s="101" t="s">
        <v>1</v>
      </c>
      <c r="D53" s="8">
        <v>684448.58394714352</v>
      </c>
      <c r="E53" s="8"/>
      <c r="F53" s="8"/>
      <c r="G53" s="8"/>
      <c r="H53" s="8"/>
      <c r="I53" s="8"/>
      <c r="J53" s="8">
        <v>100</v>
      </c>
      <c r="K53" s="8"/>
      <c r="L53" s="8"/>
      <c r="M53" s="8"/>
      <c r="N53" s="8"/>
      <c r="O53" s="8"/>
      <c r="P53" s="8">
        <v>100</v>
      </c>
      <c r="Q53" s="8"/>
      <c r="R53" s="8"/>
      <c r="S53" s="8"/>
      <c r="T53" s="8"/>
      <c r="U53" s="8"/>
      <c r="V53" s="8">
        <v>100</v>
      </c>
    </row>
    <row r="54" spans="1:22" s="100" customFormat="1" ht="11.4" x14ac:dyDescent="0.2">
      <c r="A54" s="100" t="s">
        <v>144</v>
      </c>
      <c r="B54" s="8">
        <v>2009</v>
      </c>
      <c r="C54" s="101" t="s">
        <v>1</v>
      </c>
      <c r="D54" s="8">
        <v>713265.82626213075</v>
      </c>
      <c r="E54" s="8"/>
      <c r="F54" s="8"/>
      <c r="G54" s="8"/>
      <c r="H54" s="8"/>
      <c r="I54" s="8"/>
      <c r="J54" s="8">
        <v>100</v>
      </c>
      <c r="K54" s="8"/>
      <c r="L54" s="8"/>
      <c r="M54" s="8"/>
      <c r="N54" s="8"/>
      <c r="O54" s="8"/>
      <c r="P54" s="8">
        <v>100</v>
      </c>
      <c r="Q54" s="8"/>
      <c r="R54" s="8"/>
      <c r="S54" s="8"/>
      <c r="T54" s="8"/>
      <c r="U54" s="8"/>
      <c r="V54" s="8">
        <v>100</v>
      </c>
    </row>
    <row r="55" spans="1:22" s="100" customFormat="1" ht="11.4" x14ac:dyDescent="0.2">
      <c r="A55" s="100" t="s">
        <v>144</v>
      </c>
      <c r="B55" s="8">
        <v>2010</v>
      </c>
      <c r="C55" s="101" t="s">
        <v>1</v>
      </c>
      <c r="D55" s="8">
        <v>743069.95694149018</v>
      </c>
      <c r="E55" s="8"/>
      <c r="F55" s="8"/>
      <c r="G55" s="8"/>
      <c r="H55" s="8"/>
      <c r="I55" s="8"/>
      <c r="J55" s="8">
        <v>100</v>
      </c>
      <c r="K55" s="8"/>
      <c r="L55" s="8"/>
      <c r="M55" s="8"/>
      <c r="N55" s="8"/>
      <c r="O55" s="8"/>
      <c r="P55" s="8">
        <v>100</v>
      </c>
      <c r="Q55" s="8"/>
      <c r="R55" s="8"/>
      <c r="S55" s="8"/>
      <c r="T55" s="8"/>
      <c r="U55" s="8"/>
      <c r="V55" s="8">
        <v>100</v>
      </c>
    </row>
    <row r="56" spans="1:22" s="100" customFormat="1" ht="11.4" x14ac:dyDescent="0.2">
      <c r="A56" s="100" t="s">
        <v>144</v>
      </c>
      <c r="B56" s="8">
        <v>2011</v>
      </c>
      <c r="C56" s="101" t="s">
        <v>1</v>
      </c>
      <c r="D56" s="8">
        <v>774140.97801876068</v>
      </c>
      <c r="E56" s="8"/>
      <c r="F56" s="8"/>
      <c r="G56" s="8"/>
      <c r="H56" s="8"/>
      <c r="I56" s="8"/>
      <c r="J56" s="8">
        <v>100</v>
      </c>
      <c r="K56" s="8"/>
      <c r="L56" s="8"/>
      <c r="M56" s="8"/>
      <c r="N56" s="8"/>
      <c r="O56" s="8"/>
      <c r="P56" s="8">
        <v>100</v>
      </c>
      <c r="Q56" s="8"/>
      <c r="R56" s="8"/>
      <c r="S56" s="8"/>
      <c r="T56" s="8"/>
      <c r="U56" s="8"/>
      <c r="V56" s="8">
        <v>100</v>
      </c>
    </row>
    <row r="57" spans="1:22" s="100" customFormat="1" ht="11.4" x14ac:dyDescent="0.2">
      <c r="A57" s="100" t="s">
        <v>144</v>
      </c>
      <c r="B57" s="8">
        <v>2012</v>
      </c>
      <c r="C57" s="101" t="s">
        <v>1</v>
      </c>
      <c r="D57" s="8">
        <v>810572.86412498471</v>
      </c>
      <c r="E57" s="8">
        <v>68.955330000000004</v>
      </c>
      <c r="F57" s="8">
        <v>62.569209999999998</v>
      </c>
      <c r="G57" s="8">
        <v>59.357700000000001</v>
      </c>
      <c r="H57" s="8">
        <v>3.211509999999997</v>
      </c>
      <c r="I57" s="8">
        <v>37.430790000000002</v>
      </c>
      <c r="J57" s="8">
        <v>0</v>
      </c>
      <c r="K57" s="8">
        <v>85.640460000000004</v>
      </c>
      <c r="L57" s="8">
        <v>80.066450000000003</v>
      </c>
      <c r="M57" s="8">
        <v>34.609439999999999</v>
      </c>
      <c r="N57" s="8">
        <v>45.457010000000004</v>
      </c>
      <c r="O57" s="8">
        <v>19.933549999999997</v>
      </c>
      <c r="P57" s="8">
        <v>0</v>
      </c>
      <c r="Q57" s="8">
        <v>92.001530000000002</v>
      </c>
      <c r="R57" s="8">
        <v>89.51397</v>
      </c>
      <c r="S57" s="8">
        <v>76.693460000000002</v>
      </c>
      <c r="T57" s="8">
        <v>12.820509999999999</v>
      </c>
      <c r="U57" s="8">
        <v>10.48603</v>
      </c>
      <c r="V57" s="8">
        <v>0</v>
      </c>
    </row>
    <row r="58" spans="1:22" s="100" customFormat="1" ht="11.4" x14ac:dyDescent="0.2">
      <c r="A58" s="100" t="s">
        <v>144</v>
      </c>
      <c r="B58" s="8">
        <v>2013</v>
      </c>
      <c r="C58" s="101" t="s">
        <v>1</v>
      </c>
      <c r="D58" s="8">
        <v>839781.21586364752</v>
      </c>
      <c r="E58" s="8">
        <v>68.955330000000004</v>
      </c>
      <c r="F58" s="8">
        <v>62.569209999999998</v>
      </c>
      <c r="G58" s="8">
        <v>59.357700000000001</v>
      </c>
      <c r="H58" s="8">
        <v>3.211509999999997</v>
      </c>
      <c r="I58" s="8">
        <v>37.430790000000002</v>
      </c>
      <c r="J58" s="8">
        <v>0</v>
      </c>
      <c r="K58" s="8">
        <v>85.640460000000004</v>
      </c>
      <c r="L58" s="8">
        <v>80.066450000000003</v>
      </c>
      <c r="M58" s="8">
        <v>34.609439999999999</v>
      </c>
      <c r="N58" s="8">
        <v>45.457010000000004</v>
      </c>
      <c r="O58" s="8">
        <v>19.933549999999997</v>
      </c>
      <c r="P58" s="8">
        <v>0</v>
      </c>
      <c r="Q58" s="8">
        <v>92.001530000000002</v>
      </c>
      <c r="R58" s="8">
        <v>89.51397</v>
      </c>
      <c r="S58" s="8">
        <v>76.693460000000002</v>
      </c>
      <c r="T58" s="8">
        <v>12.820509999999999</v>
      </c>
      <c r="U58" s="8">
        <v>10.48603</v>
      </c>
      <c r="V58" s="8">
        <v>0</v>
      </c>
    </row>
    <row r="59" spans="1:22" s="100" customFormat="1" ht="11.4" x14ac:dyDescent="0.2">
      <c r="A59" s="100" t="s">
        <v>144</v>
      </c>
      <c r="B59" s="8">
        <v>2014</v>
      </c>
      <c r="C59" s="101" t="s">
        <v>1</v>
      </c>
      <c r="D59" s="8">
        <v>869344.21333126072</v>
      </c>
      <c r="E59" s="8">
        <v>68.955330000000004</v>
      </c>
      <c r="F59" s="8">
        <v>62.569209999999998</v>
      </c>
      <c r="G59" s="8">
        <v>59.357700000000001</v>
      </c>
      <c r="H59" s="8">
        <v>3.211509999999997</v>
      </c>
      <c r="I59" s="8">
        <v>37.430790000000002</v>
      </c>
      <c r="J59" s="8">
        <v>0</v>
      </c>
      <c r="K59" s="8">
        <v>85.640460000000004</v>
      </c>
      <c r="L59" s="8">
        <v>80.066450000000003</v>
      </c>
      <c r="M59" s="8">
        <v>34.609439999999999</v>
      </c>
      <c r="N59" s="8">
        <v>45.457010000000004</v>
      </c>
      <c r="O59" s="8">
        <v>19.933549999999997</v>
      </c>
      <c r="P59" s="8">
        <v>0</v>
      </c>
      <c r="Q59" s="8">
        <v>92.001530000000002</v>
      </c>
      <c r="R59" s="8">
        <v>89.51397</v>
      </c>
      <c r="S59" s="8">
        <v>76.693460000000002</v>
      </c>
      <c r="T59" s="8">
        <v>12.820509999999999</v>
      </c>
      <c r="U59" s="8">
        <v>10.48603</v>
      </c>
      <c r="V59" s="8">
        <v>0</v>
      </c>
    </row>
    <row r="60" spans="1:22" s="100" customFormat="1" ht="11.4" x14ac:dyDescent="0.2">
      <c r="A60" s="100" t="s">
        <v>144</v>
      </c>
      <c r="B60" s="8">
        <v>2015</v>
      </c>
      <c r="C60" s="101" t="s">
        <v>1</v>
      </c>
      <c r="D60" s="8">
        <v>898553.01629585261</v>
      </c>
      <c r="E60" s="8">
        <v>68.955330000000004</v>
      </c>
      <c r="F60" s="8">
        <v>62.569209999999998</v>
      </c>
      <c r="G60" s="8">
        <v>59.357700000000001</v>
      </c>
      <c r="H60" s="8">
        <v>3.211509999999997</v>
      </c>
      <c r="I60" s="8">
        <v>37.430790000000002</v>
      </c>
      <c r="J60" s="8">
        <v>0</v>
      </c>
      <c r="K60" s="8">
        <v>85.640460000000004</v>
      </c>
      <c r="L60" s="8">
        <v>80.066450000000003</v>
      </c>
      <c r="M60" s="8">
        <v>34.609439999999999</v>
      </c>
      <c r="N60" s="8">
        <v>45.457010000000004</v>
      </c>
      <c r="O60" s="8">
        <v>19.933549999999997</v>
      </c>
      <c r="P60" s="8">
        <v>0</v>
      </c>
      <c r="Q60" s="8">
        <v>92.001530000000002</v>
      </c>
      <c r="R60" s="8">
        <v>89.51397</v>
      </c>
      <c r="S60" s="8">
        <v>76.693460000000002</v>
      </c>
      <c r="T60" s="8">
        <v>12.820509999999999</v>
      </c>
      <c r="U60" s="8">
        <v>10.48603</v>
      </c>
      <c r="V60" s="8">
        <v>0</v>
      </c>
    </row>
    <row r="61" spans="1:22" s="100" customFormat="1" ht="11.4" x14ac:dyDescent="0.2">
      <c r="A61" s="100" t="s">
        <v>144</v>
      </c>
      <c r="B61" s="8">
        <v>2016</v>
      </c>
      <c r="C61" s="101" t="s">
        <v>1</v>
      </c>
      <c r="D61" s="8">
        <v>930393.97214019776</v>
      </c>
      <c r="E61" s="8">
        <v>68.955330000000004</v>
      </c>
      <c r="F61" s="8">
        <v>62.569209999999998</v>
      </c>
      <c r="G61" s="8">
        <v>59.357700000000001</v>
      </c>
      <c r="H61" s="8">
        <v>3.211509999999997</v>
      </c>
      <c r="I61" s="8">
        <v>37.430790000000002</v>
      </c>
      <c r="J61" s="8">
        <v>0</v>
      </c>
      <c r="K61" s="8">
        <v>85.640460000000004</v>
      </c>
      <c r="L61" s="8">
        <v>80.066450000000003</v>
      </c>
      <c r="M61" s="8">
        <v>34.609439999999999</v>
      </c>
      <c r="N61" s="8">
        <v>45.457010000000004</v>
      </c>
      <c r="O61" s="8">
        <v>19.933549999999997</v>
      </c>
      <c r="P61" s="8">
        <v>0</v>
      </c>
      <c r="Q61" s="8">
        <v>92.001530000000002</v>
      </c>
      <c r="R61" s="8">
        <v>89.51397</v>
      </c>
      <c r="S61" s="8">
        <v>76.693460000000002</v>
      </c>
      <c r="T61" s="8">
        <v>12.820509999999999</v>
      </c>
      <c r="U61" s="8">
        <v>10.48603</v>
      </c>
      <c r="V61" s="8">
        <v>0</v>
      </c>
    </row>
    <row r="62" spans="1:22" s="100" customFormat="1" ht="11.4" x14ac:dyDescent="0.2">
      <c r="A62" s="100" t="s">
        <v>144</v>
      </c>
      <c r="B62" s="8">
        <v>2017</v>
      </c>
      <c r="C62" s="101" t="s">
        <v>1</v>
      </c>
      <c r="D62" s="8">
        <v>960163.63763290411</v>
      </c>
      <c r="E62" s="8">
        <v>68.955330000000004</v>
      </c>
      <c r="F62" s="8">
        <v>62.569209999999998</v>
      </c>
      <c r="G62" s="8">
        <v>59.357700000000001</v>
      </c>
      <c r="H62" s="8">
        <v>3.211509999999997</v>
      </c>
      <c r="I62" s="8">
        <v>37.430790000000002</v>
      </c>
      <c r="J62" s="8">
        <v>0</v>
      </c>
      <c r="K62" s="8">
        <v>85.640460000000004</v>
      </c>
      <c r="L62" s="8">
        <v>80.066450000000003</v>
      </c>
      <c r="M62" s="8">
        <v>34.609439999999999</v>
      </c>
      <c r="N62" s="8">
        <v>45.457010000000004</v>
      </c>
      <c r="O62" s="8">
        <v>19.933549999999997</v>
      </c>
      <c r="P62" s="8">
        <v>0</v>
      </c>
      <c r="Q62" s="8">
        <v>92.001530000000002</v>
      </c>
      <c r="R62" s="8">
        <v>89.51397</v>
      </c>
      <c r="S62" s="8">
        <v>76.693460000000002</v>
      </c>
      <c r="T62" s="8">
        <v>12.820509999999999</v>
      </c>
      <c r="U62" s="8">
        <v>10.48603</v>
      </c>
      <c r="V62" s="8">
        <v>0</v>
      </c>
    </row>
    <row r="63" spans="1:22" s="100" customFormat="1" ht="11.4" x14ac:dyDescent="0.2">
      <c r="A63" s="100" t="s">
        <v>144</v>
      </c>
      <c r="B63" s="8">
        <v>2018</v>
      </c>
      <c r="C63" s="101" t="s">
        <v>1</v>
      </c>
      <c r="D63" s="8">
        <v>988629.15553466801</v>
      </c>
      <c r="E63" s="8">
        <v>68.955330000000004</v>
      </c>
      <c r="F63" s="8">
        <v>62.569209999999998</v>
      </c>
      <c r="G63" s="8">
        <v>59.357700000000001</v>
      </c>
      <c r="H63" s="8">
        <v>3.211509999999997</v>
      </c>
      <c r="I63" s="8">
        <v>37.430790000000002</v>
      </c>
      <c r="J63" s="8">
        <v>0</v>
      </c>
      <c r="K63" s="8">
        <v>85.640460000000004</v>
      </c>
      <c r="L63" s="8">
        <v>80.066450000000003</v>
      </c>
      <c r="M63" s="8">
        <v>34.609439999999999</v>
      </c>
      <c r="N63" s="8">
        <v>45.457010000000004</v>
      </c>
      <c r="O63" s="8">
        <v>19.933549999999997</v>
      </c>
      <c r="P63" s="8">
        <v>0</v>
      </c>
      <c r="Q63" s="8">
        <v>92.001530000000002</v>
      </c>
      <c r="R63" s="8">
        <v>89.51397</v>
      </c>
      <c r="S63" s="8">
        <v>76.693460000000002</v>
      </c>
      <c r="T63" s="8">
        <v>12.820509999999999</v>
      </c>
      <c r="U63" s="8">
        <v>10.48603</v>
      </c>
      <c r="V63" s="8">
        <v>0</v>
      </c>
    </row>
    <row r="64" spans="1:22" s="100" customFormat="1" ht="11.4" x14ac:dyDescent="0.2">
      <c r="A64" s="100" t="s">
        <v>144</v>
      </c>
      <c r="B64" s="8">
        <v>2019</v>
      </c>
      <c r="C64" s="101" t="s">
        <v>1</v>
      </c>
      <c r="D64" s="8">
        <v>1016131.0430445862</v>
      </c>
      <c r="E64" s="8">
        <v>68.955330000000004</v>
      </c>
      <c r="F64" s="8">
        <v>62.569209999999998</v>
      </c>
      <c r="G64" s="8">
        <v>59.357700000000001</v>
      </c>
      <c r="H64" s="8">
        <v>3.211509999999997</v>
      </c>
      <c r="I64" s="8">
        <v>37.430790000000002</v>
      </c>
      <c r="J64" s="8">
        <v>0</v>
      </c>
      <c r="K64" s="8">
        <v>85.640460000000004</v>
      </c>
      <c r="L64" s="8">
        <v>80.066450000000003</v>
      </c>
      <c r="M64" s="8">
        <v>34.609439999999999</v>
      </c>
      <c r="N64" s="8">
        <v>45.457010000000004</v>
      </c>
      <c r="O64" s="8">
        <v>19.933549999999997</v>
      </c>
      <c r="P64" s="8">
        <v>0</v>
      </c>
      <c r="Q64" s="8">
        <v>92.001530000000002</v>
      </c>
      <c r="R64" s="8">
        <v>89.51397</v>
      </c>
      <c r="S64" s="8">
        <v>76.693460000000002</v>
      </c>
      <c r="T64" s="8">
        <v>12.820509999999999</v>
      </c>
      <c r="U64" s="8">
        <v>10.48603</v>
      </c>
      <c r="V64" s="8">
        <v>0</v>
      </c>
    </row>
    <row r="65" spans="1:22" s="100" customFormat="1" ht="11.4" x14ac:dyDescent="0.2">
      <c r="A65" s="100" t="s">
        <v>144</v>
      </c>
      <c r="B65" s="8">
        <v>2020</v>
      </c>
      <c r="C65" s="101" t="s">
        <v>1</v>
      </c>
      <c r="D65" s="8">
        <v>1043658.8642934037</v>
      </c>
      <c r="E65" s="8">
        <v>68.955330000000004</v>
      </c>
      <c r="F65" s="8">
        <v>62.569209999999998</v>
      </c>
      <c r="G65" s="8">
        <v>59.357700000000001</v>
      </c>
      <c r="H65" s="8">
        <v>3.211509999999997</v>
      </c>
      <c r="I65" s="8">
        <v>37.430790000000002</v>
      </c>
      <c r="J65" s="8">
        <v>0</v>
      </c>
      <c r="K65" s="8">
        <v>85.640460000000004</v>
      </c>
      <c r="L65" s="8">
        <v>80.066450000000003</v>
      </c>
      <c r="M65" s="8">
        <v>34.609439999999999</v>
      </c>
      <c r="N65" s="8">
        <v>45.457010000000004</v>
      </c>
      <c r="O65" s="8">
        <v>19.933549999999997</v>
      </c>
      <c r="P65" s="8">
        <v>0</v>
      </c>
      <c r="Q65" s="8">
        <v>92.001530000000002</v>
      </c>
      <c r="R65" s="8">
        <v>89.51397</v>
      </c>
      <c r="S65" s="8">
        <v>76.693460000000002</v>
      </c>
      <c r="T65" s="8">
        <v>12.820509999999999</v>
      </c>
      <c r="U65" s="8">
        <v>10.48603</v>
      </c>
      <c r="V65" s="8">
        <v>0</v>
      </c>
    </row>
    <row r="66" spans="1:22" s="100" customFormat="1" ht="11.4" x14ac:dyDescent="0.2">
      <c r="A66" s="100" t="s">
        <v>144</v>
      </c>
      <c r="B66" s="8">
        <v>2021</v>
      </c>
      <c r="C66" s="101" t="s">
        <v>1</v>
      </c>
      <c r="D66" s="8">
        <v>1071469.3217399598</v>
      </c>
      <c r="E66" s="8"/>
      <c r="F66" s="8"/>
      <c r="G66" s="8"/>
      <c r="H66" s="8"/>
      <c r="I66" s="8"/>
      <c r="J66" s="8">
        <v>100</v>
      </c>
      <c r="K66" s="8"/>
      <c r="L66" s="8"/>
      <c r="M66" s="8"/>
      <c r="N66" s="8"/>
      <c r="O66" s="8"/>
      <c r="P66" s="8">
        <v>100</v>
      </c>
      <c r="Q66" s="8"/>
      <c r="R66" s="8"/>
      <c r="S66" s="8"/>
      <c r="T66" s="8"/>
      <c r="U66" s="8"/>
      <c r="V66" s="8">
        <v>100</v>
      </c>
    </row>
    <row r="67" spans="1:22" s="100" customFormat="1" ht="11.4" x14ac:dyDescent="0.2">
      <c r="A67" s="100" t="s">
        <v>144</v>
      </c>
      <c r="B67" s="8">
        <v>2022</v>
      </c>
      <c r="C67" s="101" t="s">
        <v>1</v>
      </c>
      <c r="D67" s="8">
        <v>1098731.0402502441</v>
      </c>
      <c r="E67" s="8"/>
      <c r="F67" s="8"/>
      <c r="G67" s="8"/>
      <c r="H67" s="8"/>
      <c r="I67" s="8"/>
      <c r="J67" s="8">
        <v>100</v>
      </c>
      <c r="K67" s="8"/>
      <c r="L67" s="8"/>
      <c r="M67" s="8"/>
      <c r="N67" s="8"/>
      <c r="O67" s="8"/>
      <c r="P67" s="8">
        <v>100</v>
      </c>
      <c r="Q67" s="8"/>
      <c r="R67" s="8"/>
      <c r="S67" s="8"/>
      <c r="T67" s="8"/>
      <c r="U67" s="8"/>
      <c r="V67" s="8">
        <v>100</v>
      </c>
    </row>
    <row r="68" spans="1:22" s="100" customFormat="1" ht="11.4" x14ac:dyDescent="0.2">
      <c r="A68" s="100" t="s">
        <v>144</v>
      </c>
      <c r="B68" s="8">
        <v>2023</v>
      </c>
      <c r="C68" s="101" t="s">
        <v>1</v>
      </c>
      <c r="D68" s="8">
        <v>1125246.5628539277</v>
      </c>
      <c r="E68" s="8"/>
      <c r="F68" s="8"/>
      <c r="G68" s="8"/>
      <c r="H68" s="8"/>
      <c r="I68" s="8"/>
      <c r="J68" s="8">
        <v>100</v>
      </c>
      <c r="K68" s="8"/>
      <c r="L68" s="8"/>
      <c r="M68" s="8"/>
      <c r="N68" s="8"/>
      <c r="O68" s="8"/>
      <c r="P68" s="8">
        <v>100</v>
      </c>
      <c r="Q68" s="8"/>
      <c r="R68" s="8"/>
      <c r="S68" s="8"/>
      <c r="T68" s="8"/>
      <c r="U68" s="8"/>
      <c r="V68" s="8">
        <v>100</v>
      </c>
    </row>
    <row r="69" spans="1:22" s="100" customFormat="1" ht="11.4" x14ac:dyDescent="0.2">
      <c r="A69" s="100" t="s">
        <v>144</v>
      </c>
      <c r="B69" s="8">
        <v>2024</v>
      </c>
      <c r="C69" s="101" t="s">
        <v>1</v>
      </c>
      <c r="D69" s="8">
        <v>1186936.606401863</v>
      </c>
      <c r="E69" s="8"/>
      <c r="F69" s="8"/>
      <c r="G69" s="8"/>
      <c r="H69" s="8"/>
      <c r="I69" s="8"/>
      <c r="J69" s="8">
        <v>100</v>
      </c>
      <c r="K69" s="8"/>
      <c r="L69" s="8"/>
      <c r="M69" s="8"/>
      <c r="N69" s="8"/>
      <c r="O69" s="8"/>
      <c r="P69" s="8">
        <v>100</v>
      </c>
      <c r="Q69" s="8"/>
      <c r="R69" s="8"/>
      <c r="S69" s="8"/>
      <c r="T69" s="8"/>
      <c r="U69" s="8"/>
      <c r="V69" s="8">
        <v>100</v>
      </c>
    </row>
    <row r="70" spans="1:22" s="100" customFormat="1" ht="11.4" x14ac:dyDescent="0.2">
      <c r="A70" s="100" t="s">
        <v>144</v>
      </c>
      <c r="B70" s="8">
        <v>2025</v>
      </c>
      <c r="C70" s="101" t="s">
        <v>1</v>
      </c>
      <c r="D70" s="8">
        <v>1223711.4832884218</v>
      </c>
      <c r="E70" s="8"/>
      <c r="F70" s="8"/>
      <c r="G70" s="8"/>
      <c r="H70" s="8"/>
      <c r="I70" s="8"/>
      <c r="J70" s="8">
        <v>100</v>
      </c>
      <c r="K70" s="8"/>
      <c r="L70" s="8"/>
      <c r="M70" s="8"/>
      <c r="N70" s="8"/>
      <c r="O70" s="8"/>
      <c r="P70" s="8">
        <v>100</v>
      </c>
      <c r="Q70" s="8"/>
      <c r="R70" s="8"/>
      <c r="S70" s="8"/>
      <c r="T70" s="8"/>
      <c r="U70" s="8"/>
      <c r="V70" s="8">
        <v>100</v>
      </c>
    </row>
    <row r="71" spans="1:22" s="100" customFormat="1" ht="11.4" x14ac:dyDescent="0.2">
      <c r="A71" s="100" t="s">
        <v>144</v>
      </c>
      <c r="B71" s="8">
        <v>2026</v>
      </c>
      <c r="C71" s="101" t="s">
        <v>1</v>
      </c>
      <c r="D71" s="8"/>
      <c r="E71" s="8"/>
      <c r="F71" s="8"/>
      <c r="G71" s="8"/>
      <c r="H71" s="8"/>
      <c r="I71" s="8"/>
      <c r="J71" s="8">
        <v>100</v>
      </c>
      <c r="K71" s="8"/>
      <c r="L71" s="8"/>
      <c r="M71" s="8"/>
      <c r="N71" s="8"/>
      <c r="O71" s="8"/>
      <c r="P71" s="8">
        <v>100</v>
      </c>
      <c r="Q71" s="8"/>
      <c r="R71" s="8"/>
      <c r="S71" s="8"/>
      <c r="T71" s="8"/>
      <c r="U71" s="8"/>
      <c r="V71" s="8">
        <v>100</v>
      </c>
    </row>
    <row r="72" spans="1:22" s="100" customFormat="1" ht="11.4" x14ac:dyDescent="0.2">
      <c r="A72" s="100" t="s">
        <v>144</v>
      </c>
      <c r="B72" s="8">
        <v>2027</v>
      </c>
      <c r="C72" s="101" t="s">
        <v>1</v>
      </c>
      <c r="D72" s="8"/>
      <c r="E72" s="8"/>
      <c r="F72" s="8"/>
      <c r="G72" s="8"/>
      <c r="H72" s="8"/>
      <c r="I72" s="8"/>
      <c r="J72" s="8">
        <v>100</v>
      </c>
      <c r="K72" s="8"/>
      <c r="L72" s="8"/>
      <c r="M72" s="8"/>
      <c r="N72" s="8"/>
      <c r="O72" s="8"/>
      <c r="P72" s="8">
        <v>100</v>
      </c>
      <c r="Q72" s="8"/>
      <c r="R72" s="8"/>
      <c r="S72" s="8"/>
      <c r="T72" s="8"/>
      <c r="U72" s="8"/>
      <c r="V72" s="8">
        <v>100</v>
      </c>
    </row>
    <row r="73" spans="1:22" s="100" customFormat="1" ht="11.4" x14ac:dyDescent="0.2">
      <c r="A73" s="100" t="s">
        <v>144</v>
      </c>
      <c r="B73" s="8">
        <v>2028</v>
      </c>
      <c r="C73" s="101" t="s">
        <v>1</v>
      </c>
      <c r="D73" s="8"/>
      <c r="E73" s="8"/>
      <c r="F73" s="8"/>
      <c r="G73" s="8"/>
      <c r="H73" s="8"/>
      <c r="I73" s="8"/>
      <c r="J73" s="8">
        <v>100</v>
      </c>
      <c r="K73" s="8"/>
      <c r="L73" s="8"/>
      <c r="M73" s="8"/>
      <c r="N73" s="8"/>
      <c r="O73" s="8"/>
      <c r="P73" s="8">
        <v>100</v>
      </c>
      <c r="Q73" s="8"/>
      <c r="R73" s="8"/>
      <c r="S73" s="8"/>
      <c r="T73" s="8"/>
      <c r="U73" s="8"/>
      <c r="V73" s="8">
        <v>100</v>
      </c>
    </row>
    <row r="74" spans="1:22" s="100" customFormat="1" ht="11.4" x14ac:dyDescent="0.2">
      <c r="A74" s="100" t="s">
        <v>144</v>
      </c>
      <c r="B74" s="8">
        <v>2029</v>
      </c>
      <c r="C74" s="101" t="s">
        <v>1</v>
      </c>
      <c r="D74" s="8"/>
      <c r="E74" s="8"/>
      <c r="F74" s="8"/>
      <c r="G74" s="8"/>
      <c r="H74" s="8"/>
      <c r="I74" s="8"/>
      <c r="J74" s="8">
        <v>100</v>
      </c>
      <c r="K74" s="8"/>
      <c r="L74" s="8"/>
      <c r="M74" s="8"/>
      <c r="N74" s="8"/>
      <c r="O74" s="8"/>
      <c r="P74" s="8">
        <v>100</v>
      </c>
      <c r="Q74" s="8"/>
      <c r="R74" s="8"/>
      <c r="S74" s="8"/>
      <c r="T74" s="8"/>
      <c r="U74" s="8"/>
      <c r="V74" s="8">
        <v>100</v>
      </c>
    </row>
    <row r="75" spans="1:22" s="100" customFormat="1" ht="11.4" x14ac:dyDescent="0.2">
      <c r="A75" s="100" t="s">
        <v>144</v>
      </c>
      <c r="B75" s="8">
        <v>2030</v>
      </c>
      <c r="C75" s="101" t="s">
        <v>1</v>
      </c>
      <c r="D75" s="8"/>
      <c r="E75" s="8"/>
      <c r="F75" s="8"/>
      <c r="G75" s="8"/>
      <c r="H75" s="8"/>
      <c r="I75" s="8"/>
      <c r="J75" s="8">
        <v>100</v>
      </c>
      <c r="K75" s="8"/>
      <c r="L75" s="8"/>
      <c r="M75" s="8"/>
      <c r="N75" s="8"/>
      <c r="O75" s="8"/>
      <c r="P75" s="8">
        <v>100</v>
      </c>
      <c r="Q75" s="8"/>
      <c r="R75" s="8"/>
      <c r="S75" s="8"/>
      <c r="T75" s="8"/>
      <c r="U75" s="8"/>
      <c r="V75" s="8">
        <v>100</v>
      </c>
    </row>
    <row r="76" spans="1:22" s="100" customFormat="1" ht="11.4" x14ac:dyDescent="0.2">
      <c r="A76" s="100" t="s">
        <v>144</v>
      </c>
      <c r="B76" s="8">
        <v>2000</v>
      </c>
      <c r="C76" s="101" t="s">
        <v>2</v>
      </c>
      <c r="D76" s="8">
        <v>623958.77792034158</v>
      </c>
      <c r="E76" s="8"/>
      <c r="F76" s="8"/>
      <c r="G76" s="8"/>
      <c r="H76" s="8"/>
      <c r="I76" s="8"/>
      <c r="J76" s="8">
        <v>100</v>
      </c>
      <c r="K76" s="8"/>
      <c r="L76" s="8"/>
      <c r="M76" s="8"/>
      <c r="N76" s="8"/>
      <c r="O76" s="8"/>
      <c r="P76" s="8">
        <v>100</v>
      </c>
      <c r="Q76" s="8"/>
      <c r="R76" s="8"/>
      <c r="S76" s="8"/>
      <c r="T76" s="8"/>
      <c r="U76" s="8"/>
      <c r="V76" s="8">
        <v>100</v>
      </c>
    </row>
    <row r="77" spans="1:22" s="100" customFormat="1" ht="11.4" x14ac:dyDescent="0.2">
      <c r="A77" s="100" t="s">
        <v>144</v>
      </c>
      <c r="B77" s="8">
        <v>2001</v>
      </c>
      <c r="C77" s="101" t="s">
        <v>2</v>
      </c>
      <c r="D77" s="8">
        <v>636144.86271022796</v>
      </c>
      <c r="E77" s="8"/>
      <c r="F77" s="8"/>
      <c r="G77" s="8"/>
      <c r="H77" s="8"/>
      <c r="I77" s="8"/>
      <c r="J77" s="8">
        <v>100</v>
      </c>
      <c r="K77" s="8"/>
      <c r="L77" s="8"/>
      <c r="M77" s="8"/>
      <c r="N77" s="8"/>
      <c r="O77" s="8"/>
      <c r="P77" s="8">
        <v>100</v>
      </c>
      <c r="Q77" s="8"/>
      <c r="R77" s="8"/>
      <c r="S77" s="8"/>
      <c r="T77" s="8"/>
      <c r="U77" s="8"/>
      <c r="V77" s="8">
        <v>100</v>
      </c>
    </row>
    <row r="78" spans="1:22" s="100" customFormat="1" ht="11.4" x14ac:dyDescent="0.2">
      <c r="A78" s="100" t="s">
        <v>144</v>
      </c>
      <c r="B78" s="8">
        <v>2002</v>
      </c>
      <c r="C78" s="101" t="s">
        <v>2</v>
      </c>
      <c r="D78" s="8">
        <v>651254.36600856786</v>
      </c>
      <c r="E78" s="8"/>
      <c r="F78" s="8"/>
      <c r="G78" s="8"/>
      <c r="H78" s="8"/>
      <c r="I78" s="8"/>
      <c r="J78" s="8">
        <v>100</v>
      </c>
      <c r="K78" s="8"/>
      <c r="L78" s="8"/>
      <c r="M78" s="8"/>
      <c r="N78" s="8"/>
      <c r="O78" s="8"/>
      <c r="P78" s="8">
        <v>100</v>
      </c>
      <c r="Q78" s="8"/>
      <c r="R78" s="8"/>
      <c r="S78" s="8"/>
      <c r="T78" s="8"/>
      <c r="U78" s="8"/>
      <c r="V78" s="8">
        <v>100</v>
      </c>
    </row>
    <row r="79" spans="1:22" s="100" customFormat="1" ht="11.4" x14ac:dyDescent="0.2">
      <c r="A79" s="100" t="s">
        <v>144</v>
      </c>
      <c r="B79" s="8">
        <v>2003</v>
      </c>
      <c r="C79" s="101" t="s">
        <v>2</v>
      </c>
      <c r="D79" s="8">
        <v>660754.34377189633</v>
      </c>
      <c r="E79" s="8"/>
      <c r="F79" s="8"/>
      <c r="G79" s="8"/>
      <c r="H79" s="8"/>
      <c r="I79" s="8"/>
      <c r="J79" s="8">
        <v>100</v>
      </c>
      <c r="K79" s="8"/>
      <c r="L79" s="8"/>
      <c r="M79" s="8"/>
      <c r="N79" s="8"/>
      <c r="O79" s="8"/>
      <c r="P79" s="8">
        <v>100</v>
      </c>
      <c r="Q79" s="8"/>
      <c r="R79" s="8"/>
      <c r="S79" s="8"/>
      <c r="T79" s="8"/>
      <c r="U79" s="8"/>
      <c r="V79" s="8">
        <v>100</v>
      </c>
    </row>
    <row r="80" spans="1:22" s="100" customFormat="1" ht="11.4" x14ac:dyDescent="0.2">
      <c r="A80" s="100" t="s">
        <v>144</v>
      </c>
      <c r="B80" s="8">
        <v>2004</v>
      </c>
      <c r="C80" s="101" t="s">
        <v>2</v>
      </c>
      <c r="D80" s="8">
        <v>653563.46663108817</v>
      </c>
      <c r="E80" s="8"/>
      <c r="F80" s="8"/>
      <c r="G80" s="8"/>
      <c r="H80" s="8"/>
      <c r="I80" s="8"/>
      <c r="J80" s="8">
        <v>100</v>
      </c>
      <c r="K80" s="8"/>
      <c r="L80" s="8"/>
      <c r="M80" s="8"/>
      <c r="N80" s="8"/>
      <c r="O80" s="8"/>
      <c r="P80" s="8">
        <v>100</v>
      </c>
      <c r="Q80" s="8"/>
      <c r="R80" s="8"/>
      <c r="S80" s="8"/>
      <c r="T80" s="8"/>
      <c r="U80" s="8"/>
      <c r="V80" s="8">
        <v>100</v>
      </c>
    </row>
    <row r="81" spans="1:22" s="100" customFormat="1" ht="11.4" x14ac:dyDescent="0.2">
      <c r="A81" s="100" t="s">
        <v>144</v>
      </c>
      <c r="B81" s="8">
        <v>2005</v>
      </c>
      <c r="C81" s="101" t="s">
        <v>2</v>
      </c>
      <c r="D81" s="8">
        <v>668327.78111640934</v>
      </c>
      <c r="E81" s="8"/>
      <c r="F81" s="8"/>
      <c r="G81" s="8"/>
      <c r="H81" s="8"/>
      <c r="I81" s="8"/>
      <c r="J81" s="8">
        <v>100</v>
      </c>
      <c r="K81" s="8"/>
      <c r="L81" s="8"/>
      <c r="M81" s="8"/>
      <c r="N81" s="8"/>
      <c r="O81" s="8"/>
      <c r="P81" s="8">
        <v>100</v>
      </c>
      <c r="Q81" s="8"/>
      <c r="R81" s="8"/>
      <c r="S81" s="8"/>
      <c r="T81" s="8"/>
      <c r="U81" s="8"/>
      <c r="V81" s="8">
        <v>100</v>
      </c>
    </row>
    <row r="82" spans="1:22" s="100" customFormat="1" ht="11.4" x14ac:dyDescent="0.2">
      <c r="A82" s="100" t="s">
        <v>144</v>
      </c>
      <c r="B82" s="8">
        <v>2006</v>
      </c>
      <c r="C82" s="101" t="s">
        <v>2</v>
      </c>
      <c r="D82" s="8">
        <v>704796.65004375461</v>
      </c>
      <c r="E82" s="8"/>
      <c r="F82" s="8"/>
      <c r="G82" s="8"/>
      <c r="H82" s="8"/>
      <c r="I82" s="8"/>
      <c r="J82" s="8">
        <v>100</v>
      </c>
      <c r="K82" s="8"/>
      <c r="L82" s="8"/>
      <c r="M82" s="8"/>
      <c r="N82" s="8"/>
      <c r="O82" s="8"/>
      <c r="P82" s="8">
        <v>100</v>
      </c>
      <c r="Q82" s="8"/>
      <c r="R82" s="8"/>
      <c r="S82" s="8"/>
      <c r="T82" s="8"/>
      <c r="U82" s="8"/>
      <c r="V82" s="8">
        <v>100</v>
      </c>
    </row>
    <row r="83" spans="1:22" s="100" customFormat="1" ht="11.4" x14ac:dyDescent="0.2">
      <c r="A83" s="100" t="s">
        <v>144</v>
      </c>
      <c r="B83" s="8">
        <v>2007</v>
      </c>
      <c r="C83" s="101" t="s">
        <v>2</v>
      </c>
      <c r="D83" s="8">
        <v>737515.17823047633</v>
      </c>
      <c r="E83" s="8"/>
      <c r="F83" s="8"/>
      <c r="G83" s="8"/>
      <c r="H83" s="8"/>
      <c r="I83" s="8"/>
      <c r="J83" s="8">
        <v>100</v>
      </c>
      <c r="K83" s="8"/>
      <c r="L83" s="8"/>
      <c r="M83" s="8"/>
      <c r="N83" s="8"/>
      <c r="O83" s="8"/>
      <c r="P83" s="8">
        <v>100</v>
      </c>
      <c r="Q83" s="8"/>
      <c r="R83" s="8"/>
      <c r="S83" s="8"/>
      <c r="T83" s="8"/>
      <c r="U83" s="8"/>
      <c r="V83" s="8">
        <v>100</v>
      </c>
    </row>
    <row r="84" spans="1:22" s="100" customFormat="1" ht="11.4" x14ac:dyDescent="0.2">
      <c r="A84" s="100" t="s">
        <v>144</v>
      </c>
      <c r="B84" s="8">
        <v>2008</v>
      </c>
      <c r="C84" s="101" t="s">
        <v>2</v>
      </c>
      <c r="D84" s="8">
        <v>769103.41605285648</v>
      </c>
      <c r="E84" s="8"/>
      <c r="F84" s="8"/>
      <c r="G84" s="8"/>
      <c r="H84" s="8"/>
      <c r="I84" s="8"/>
      <c r="J84" s="8">
        <v>100</v>
      </c>
      <c r="K84" s="8"/>
      <c r="L84" s="8"/>
      <c r="M84" s="8"/>
      <c r="N84" s="8"/>
      <c r="O84" s="8"/>
      <c r="P84" s="8">
        <v>100</v>
      </c>
      <c r="Q84" s="8"/>
      <c r="R84" s="8"/>
      <c r="S84" s="8"/>
      <c r="T84" s="8"/>
      <c r="U84" s="8"/>
      <c r="V84" s="8">
        <v>100</v>
      </c>
    </row>
    <row r="85" spans="1:22" s="100" customFormat="1" ht="11.4" x14ac:dyDescent="0.2">
      <c r="A85" s="100" t="s">
        <v>144</v>
      </c>
      <c r="B85" s="8">
        <v>2009</v>
      </c>
      <c r="C85" s="101" t="s">
        <v>2</v>
      </c>
      <c r="D85" s="8">
        <v>790087.17373786925</v>
      </c>
      <c r="E85" s="8"/>
      <c r="F85" s="8"/>
      <c r="G85" s="8"/>
      <c r="H85" s="8"/>
      <c r="I85" s="8"/>
      <c r="J85" s="8">
        <v>100</v>
      </c>
      <c r="K85" s="8"/>
      <c r="L85" s="8"/>
      <c r="M85" s="8"/>
      <c r="N85" s="8"/>
      <c r="O85" s="8"/>
      <c r="P85" s="8">
        <v>100</v>
      </c>
      <c r="Q85" s="8"/>
      <c r="R85" s="8"/>
      <c r="S85" s="8"/>
      <c r="T85" s="8"/>
      <c r="U85" s="8"/>
      <c r="V85" s="8">
        <v>100</v>
      </c>
    </row>
    <row r="86" spans="1:22" s="100" customFormat="1" ht="11.4" x14ac:dyDescent="0.2">
      <c r="A86" s="100" t="s">
        <v>144</v>
      </c>
      <c r="B86" s="8">
        <v>2010</v>
      </c>
      <c r="C86" s="101" t="s">
        <v>2</v>
      </c>
      <c r="D86" s="8">
        <v>811047.04305850982</v>
      </c>
      <c r="E86" s="8"/>
      <c r="F86" s="8"/>
      <c r="G86" s="8"/>
      <c r="H86" s="8"/>
      <c r="I86" s="8"/>
      <c r="J86" s="8">
        <v>100</v>
      </c>
      <c r="K86" s="8"/>
      <c r="L86" s="8"/>
      <c r="M86" s="8"/>
      <c r="N86" s="8"/>
      <c r="O86" s="8"/>
      <c r="P86" s="8">
        <v>100</v>
      </c>
      <c r="Q86" s="8"/>
      <c r="R86" s="8"/>
      <c r="S86" s="8"/>
      <c r="T86" s="8"/>
      <c r="U86" s="8"/>
      <c r="V86" s="8">
        <v>100</v>
      </c>
    </row>
    <row r="87" spans="1:22" s="100" customFormat="1" ht="11.4" x14ac:dyDescent="0.2">
      <c r="A87" s="100" t="s">
        <v>144</v>
      </c>
      <c r="B87" s="8">
        <v>2011</v>
      </c>
      <c r="C87" s="101" t="s">
        <v>2</v>
      </c>
      <c r="D87" s="8">
        <v>832194.02198123944</v>
      </c>
      <c r="E87" s="8"/>
      <c r="F87" s="8"/>
      <c r="G87" s="8"/>
      <c r="H87" s="8"/>
      <c r="I87" s="8"/>
      <c r="J87" s="8">
        <v>100</v>
      </c>
      <c r="K87" s="8"/>
      <c r="L87" s="8"/>
      <c r="M87" s="8"/>
      <c r="N87" s="8"/>
      <c r="O87" s="8"/>
      <c r="P87" s="8">
        <v>100</v>
      </c>
      <c r="Q87" s="8"/>
      <c r="R87" s="8"/>
      <c r="S87" s="8"/>
      <c r="T87" s="8"/>
      <c r="U87" s="8"/>
      <c r="V87" s="8">
        <v>100</v>
      </c>
    </row>
    <row r="88" spans="1:22" s="100" customFormat="1" ht="11.4" x14ac:dyDescent="0.2">
      <c r="A88" s="100" t="s">
        <v>144</v>
      </c>
      <c r="B88" s="8">
        <v>2012</v>
      </c>
      <c r="C88" s="101" t="s">
        <v>2</v>
      </c>
      <c r="D88" s="8">
        <v>857856.13587501517</v>
      </c>
      <c r="E88" s="8">
        <v>47.089750000000002</v>
      </c>
      <c r="F88" s="8">
        <v>40.405550000000012</v>
      </c>
      <c r="G88" s="8">
        <v>35.674050000000001</v>
      </c>
      <c r="H88" s="8">
        <v>4.7315000000000111</v>
      </c>
      <c r="I88" s="8">
        <v>59.594449999999988</v>
      </c>
      <c r="J88" s="8">
        <v>0</v>
      </c>
      <c r="K88" s="8">
        <v>53.358350000000002</v>
      </c>
      <c r="L88" s="8">
        <v>43.677289999999999</v>
      </c>
      <c r="M88" s="8">
        <v>21.526199999999999</v>
      </c>
      <c r="N88" s="8">
        <v>22.15109</v>
      </c>
      <c r="O88" s="8">
        <v>56.322710000000001</v>
      </c>
      <c r="P88" s="8">
        <v>0</v>
      </c>
      <c r="Q88" s="8">
        <v>84.007630000000006</v>
      </c>
      <c r="R88" s="8">
        <v>81.259540000000001</v>
      </c>
      <c r="S88" s="8">
        <v>61.488549999999996</v>
      </c>
      <c r="T88" s="8">
        <v>19.770990000000005</v>
      </c>
      <c r="U88" s="8">
        <v>18.740459999999999</v>
      </c>
      <c r="V88" s="8">
        <v>0</v>
      </c>
    </row>
    <row r="89" spans="1:22" s="100" customFormat="1" ht="11.4" x14ac:dyDescent="0.2">
      <c r="A89" s="100" t="s">
        <v>144</v>
      </c>
      <c r="B89" s="8">
        <v>2013</v>
      </c>
      <c r="C89" s="101" t="s">
        <v>2</v>
      </c>
      <c r="D89" s="8">
        <v>874582.78413635259</v>
      </c>
      <c r="E89" s="8">
        <v>47.089750000000002</v>
      </c>
      <c r="F89" s="8">
        <v>40.405550000000012</v>
      </c>
      <c r="G89" s="8">
        <v>35.674050000000001</v>
      </c>
      <c r="H89" s="8">
        <v>4.7315000000000111</v>
      </c>
      <c r="I89" s="8">
        <v>59.594449999999988</v>
      </c>
      <c r="J89" s="8">
        <v>0</v>
      </c>
      <c r="K89" s="8">
        <v>53.358350000000002</v>
      </c>
      <c r="L89" s="8">
        <v>43.677289999999999</v>
      </c>
      <c r="M89" s="8">
        <v>21.526199999999999</v>
      </c>
      <c r="N89" s="8">
        <v>22.15109</v>
      </c>
      <c r="O89" s="8">
        <v>56.322710000000001</v>
      </c>
      <c r="P89" s="8">
        <v>0</v>
      </c>
      <c r="Q89" s="8">
        <v>84.007630000000006</v>
      </c>
      <c r="R89" s="8">
        <v>81.259540000000001</v>
      </c>
      <c r="S89" s="8">
        <v>61.488549999999996</v>
      </c>
      <c r="T89" s="8">
        <v>19.770990000000005</v>
      </c>
      <c r="U89" s="8">
        <v>18.740459999999999</v>
      </c>
      <c r="V89" s="8">
        <v>0</v>
      </c>
    </row>
    <row r="90" spans="1:22" s="100" customFormat="1" ht="11.4" x14ac:dyDescent="0.2">
      <c r="A90" s="100" t="s">
        <v>144</v>
      </c>
      <c r="B90" s="8">
        <v>2014</v>
      </c>
      <c r="C90" s="101" t="s">
        <v>2</v>
      </c>
      <c r="D90" s="8">
        <v>890568.7866687394</v>
      </c>
      <c r="E90" s="8">
        <v>47.089750000000002</v>
      </c>
      <c r="F90" s="8">
        <v>40.405550000000012</v>
      </c>
      <c r="G90" s="8">
        <v>35.674050000000001</v>
      </c>
      <c r="H90" s="8">
        <v>4.7315000000000111</v>
      </c>
      <c r="I90" s="8">
        <v>59.594449999999988</v>
      </c>
      <c r="J90" s="8">
        <v>0</v>
      </c>
      <c r="K90" s="8">
        <v>53.358350000000002</v>
      </c>
      <c r="L90" s="8">
        <v>43.677289999999999</v>
      </c>
      <c r="M90" s="8">
        <v>21.526199999999999</v>
      </c>
      <c r="N90" s="8">
        <v>22.15109</v>
      </c>
      <c r="O90" s="8">
        <v>56.322710000000001</v>
      </c>
      <c r="P90" s="8">
        <v>0</v>
      </c>
      <c r="Q90" s="8">
        <v>84.007630000000006</v>
      </c>
      <c r="R90" s="8">
        <v>81.259540000000001</v>
      </c>
      <c r="S90" s="8">
        <v>61.488549999999996</v>
      </c>
      <c r="T90" s="8">
        <v>19.770990000000005</v>
      </c>
      <c r="U90" s="8">
        <v>18.740459999999999</v>
      </c>
      <c r="V90" s="8">
        <v>0</v>
      </c>
    </row>
    <row r="91" spans="1:22" s="100" customFormat="1" ht="11.4" x14ac:dyDescent="0.2">
      <c r="A91" s="100" t="s">
        <v>144</v>
      </c>
      <c r="B91" s="8">
        <v>2015</v>
      </c>
      <c r="C91" s="101" t="s">
        <v>2</v>
      </c>
      <c r="D91" s="8">
        <v>905045.98370414728</v>
      </c>
      <c r="E91" s="8">
        <v>47.089750000000002</v>
      </c>
      <c r="F91" s="8">
        <v>40.405550000000012</v>
      </c>
      <c r="G91" s="8">
        <v>35.674050000000001</v>
      </c>
      <c r="H91" s="8">
        <v>4.7315000000000111</v>
      </c>
      <c r="I91" s="8">
        <v>59.594449999999988</v>
      </c>
      <c r="J91" s="8">
        <v>0</v>
      </c>
      <c r="K91" s="8">
        <v>53.358350000000002</v>
      </c>
      <c r="L91" s="8">
        <v>43.677289999999999</v>
      </c>
      <c r="M91" s="8">
        <v>21.526199999999999</v>
      </c>
      <c r="N91" s="8">
        <v>22.15109</v>
      </c>
      <c r="O91" s="8">
        <v>56.322710000000001</v>
      </c>
      <c r="P91" s="8">
        <v>0</v>
      </c>
      <c r="Q91" s="8">
        <v>84.007630000000006</v>
      </c>
      <c r="R91" s="8">
        <v>81.259540000000001</v>
      </c>
      <c r="S91" s="8">
        <v>61.488549999999996</v>
      </c>
      <c r="T91" s="8">
        <v>19.770990000000005</v>
      </c>
      <c r="U91" s="8">
        <v>18.740459999999999</v>
      </c>
      <c r="V91" s="8">
        <v>0</v>
      </c>
    </row>
    <row r="92" spans="1:22" s="100" customFormat="1" ht="11.4" x14ac:dyDescent="0.2">
      <c r="A92" s="100" t="s">
        <v>144</v>
      </c>
      <c r="B92" s="8">
        <v>2016</v>
      </c>
      <c r="C92" s="101" t="s">
        <v>2</v>
      </c>
      <c r="D92" s="8">
        <v>920989.02785980224</v>
      </c>
      <c r="E92" s="8">
        <v>47.089750000000002</v>
      </c>
      <c r="F92" s="8">
        <v>40.405550000000012</v>
      </c>
      <c r="G92" s="8">
        <v>35.674050000000001</v>
      </c>
      <c r="H92" s="8">
        <v>4.7315000000000111</v>
      </c>
      <c r="I92" s="8">
        <v>59.594449999999988</v>
      </c>
      <c r="J92" s="8">
        <v>0</v>
      </c>
      <c r="K92" s="8">
        <v>53.358350000000002</v>
      </c>
      <c r="L92" s="8">
        <v>43.677289999999999</v>
      </c>
      <c r="M92" s="8">
        <v>21.526199999999999</v>
      </c>
      <c r="N92" s="8">
        <v>22.15109</v>
      </c>
      <c r="O92" s="8">
        <v>56.322710000000001</v>
      </c>
      <c r="P92" s="8">
        <v>0</v>
      </c>
      <c r="Q92" s="8">
        <v>84.007630000000006</v>
      </c>
      <c r="R92" s="8">
        <v>81.259540000000001</v>
      </c>
      <c r="S92" s="8">
        <v>61.488549999999996</v>
      </c>
      <c r="T92" s="8">
        <v>19.770990000000005</v>
      </c>
      <c r="U92" s="8">
        <v>18.740459999999999</v>
      </c>
      <c r="V92" s="8">
        <v>0</v>
      </c>
    </row>
    <row r="93" spans="1:22" s="100" customFormat="1" ht="11.4" x14ac:dyDescent="0.2">
      <c r="A93" s="100" t="s">
        <v>144</v>
      </c>
      <c r="B93" s="8">
        <v>2017</v>
      </c>
      <c r="C93" s="101" t="s">
        <v>2</v>
      </c>
      <c r="D93" s="8">
        <v>933762.36236709601</v>
      </c>
      <c r="E93" s="8">
        <v>47.089750000000002</v>
      </c>
      <c r="F93" s="8">
        <v>40.405550000000012</v>
      </c>
      <c r="G93" s="8">
        <v>35.674050000000001</v>
      </c>
      <c r="H93" s="8">
        <v>4.7315000000000111</v>
      </c>
      <c r="I93" s="8">
        <v>59.594449999999988</v>
      </c>
      <c r="J93" s="8">
        <v>0</v>
      </c>
      <c r="K93" s="8">
        <v>53.358350000000002</v>
      </c>
      <c r="L93" s="8">
        <v>43.677289999999999</v>
      </c>
      <c r="M93" s="8">
        <v>21.526199999999999</v>
      </c>
      <c r="N93" s="8">
        <v>22.15109</v>
      </c>
      <c r="O93" s="8">
        <v>56.322710000000001</v>
      </c>
      <c r="P93" s="8">
        <v>0</v>
      </c>
      <c r="Q93" s="8">
        <v>84.007630000000006</v>
      </c>
      <c r="R93" s="8">
        <v>81.259540000000001</v>
      </c>
      <c r="S93" s="8">
        <v>61.488549999999996</v>
      </c>
      <c r="T93" s="8">
        <v>19.770990000000005</v>
      </c>
      <c r="U93" s="8">
        <v>18.740459999999999</v>
      </c>
      <c r="V93" s="8">
        <v>0</v>
      </c>
    </row>
    <row r="94" spans="1:22" s="100" customFormat="1" ht="11.4" x14ac:dyDescent="0.2">
      <c r="A94" s="100" t="s">
        <v>144</v>
      </c>
      <c r="B94" s="8">
        <v>2018</v>
      </c>
      <c r="C94" s="101" t="s">
        <v>2</v>
      </c>
      <c r="D94" s="8">
        <v>944136.84446533199</v>
      </c>
      <c r="E94" s="8">
        <v>47.089750000000002</v>
      </c>
      <c r="F94" s="8">
        <v>40.405550000000012</v>
      </c>
      <c r="G94" s="8">
        <v>35.674050000000001</v>
      </c>
      <c r="H94" s="8">
        <v>4.7315000000000111</v>
      </c>
      <c r="I94" s="8">
        <v>59.594449999999988</v>
      </c>
      <c r="J94" s="8">
        <v>0</v>
      </c>
      <c r="K94" s="8">
        <v>53.358350000000002</v>
      </c>
      <c r="L94" s="8">
        <v>43.677289999999999</v>
      </c>
      <c r="M94" s="8">
        <v>21.526199999999999</v>
      </c>
      <c r="N94" s="8">
        <v>22.15109</v>
      </c>
      <c r="O94" s="8">
        <v>56.322710000000001</v>
      </c>
      <c r="P94" s="8">
        <v>0</v>
      </c>
      <c r="Q94" s="8">
        <v>84.007630000000006</v>
      </c>
      <c r="R94" s="8">
        <v>81.259540000000001</v>
      </c>
      <c r="S94" s="8">
        <v>61.488549999999996</v>
      </c>
      <c r="T94" s="8">
        <v>19.770990000000005</v>
      </c>
      <c r="U94" s="8">
        <v>18.740459999999999</v>
      </c>
      <c r="V94" s="8">
        <v>0</v>
      </c>
    </row>
    <row r="95" spans="1:22" s="100" customFormat="1" ht="11.4" x14ac:dyDescent="0.2">
      <c r="A95" s="100" t="s">
        <v>144</v>
      </c>
      <c r="B95" s="8">
        <v>2019</v>
      </c>
      <c r="C95" s="101" t="s">
        <v>2</v>
      </c>
      <c r="D95" s="8">
        <v>952542.9569554138</v>
      </c>
      <c r="E95" s="8">
        <v>47.089750000000002</v>
      </c>
      <c r="F95" s="8">
        <v>40.405550000000012</v>
      </c>
      <c r="G95" s="8">
        <v>35.674050000000001</v>
      </c>
      <c r="H95" s="8">
        <v>4.7315000000000111</v>
      </c>
      <c r="I95" s="8">
        <v>59.594449999999988</v>
      </c>
      <c r="J95" s="8">
        <v>0</v>
      </c>
      <c r="K95" s="8">
        <v>53.358350000000002</v>
      </c>
      <c r="L95" s="8">
        <v>43.677289999999999</v>
      </c>
      <c r="M95" s="8">
        <v>21.526199999999999</v>
      </c>
      <c r="N95" s="8">
        <v>22.15109</v>
      </c>
      <c r="O95" s="8">
        <v>56.322710000000001</v>
      </c>
      <c r="P95" s="8">
        <v>0</v>
      </c>
      <c r="Q95" s="8">
        <v>84.007630000000006</v>
      </c>
      <c r="R95" s="8">
        <v>81.259540000000001</v>
      </c>
      <c r="S95" s="8">
        <v>61.488549999999996</v>
      </c>
      <c r="T95" s="8">
        <v>19.770990000000005</v>
      </c>
      <c r="U95" s="8">
        <v>18.740459999999999</v>
      </c>
      <c r="V95" s="8">
        <v>0</v>
      </c>
    </row>
    <row r="96" spans="1:22" s="100" customFormat="1" ht="11.4" x14ac:dyDescent="0.2">
      <c r="A96" s="100" t="s">
        <v>144</v>
      </c>
      <c r="B96" s="8">
        <v>2020</v>
      </c>
      <c r="C96" s="101" t="s">
        <v>2</v>
      </c>
      <c r="D96" s="8">
        <v>959948.13570659631</v>
      </c>
      <c r="E96" s="8">
        <v>47.089750000000002</v>
      </c>
      <c r="F96" s="8">
        <v>40.405550000000012</v>
      </c>
      <c r="G96" s="8">
        <v>35.674050000000001</v>
      </c>
      <c r="H96" s="8">
        <v>4.7315000000000111</v>
      </c>
      <c r="I96" s="8">
        <v>59.594449999999988</v>
      </c>
      <c r="J96" s="8">
        <v>0</v>
      </c>
      <c r="K96" s="8">
        <v>53.358350000000002</v>
      </c>
      <c r="L96" s="8">
        <v>43.677289999999999</v>
      </c>
      <c r="M96" s="8">
        <v>21.526199999999999</v>
      </c>
      <c r="N96" s="8">
        <v>22.15109</v>
      </c>
      <c r="O96" s="8">
        <v>56.322710000000001</v>
      </c>
      <c r="P96" s="8">
        <v>0</v>
      </c>
      <c r="Q96" s="8">
        <v>84.007630000000006</v>
      </c>
      <c r="R96" s="8">
        <v>81.259540000000001</v>
      </c>
      <c r="S96" s="8">
        <v>61.488549999999996</v>
      </c>
      <c r="T96" s="8">
        <v>19.770990000000005</v>
      </c>
      <c r="U96" s="8">
        <v>18.740459999999999</v>
      </c>
      <c r="V96" s="8">
        <v>0</v>
      </c>
    </row>
    <row r="97" spans="1:31" s="100" customFormat="1" ht="11.4" x14ac:dyDescent="0.2">
      <c r="A97" s="100" t="s">
        <v>144</v>
      </c>
      <c r="B97" s="8">
        <v>2021</v>
      </c>
      <c r="C97" s="101" t="s">
        <v>2</v>
      </c>
      <c r="D97" s="8">
        <v>966590.67826004024</v>
      </c>
      <c r="E97" s="8"/>
      <c r="F97" s="8"/>
      <c r="G97" s="8"/>
      <c r="H97" s="8"/>
      <c r="I97" s="8"/>
      <c r="J97" s="8">
        <v>100</v>
      </c>
      <c r="K97" s="8"/>
      <c r="L97" s="8"/>
      <c r="M97" s="8"/>
      <c r="N97" s="8"/>
      <c r="O97" s="8"/>
      <c r="P97" s="8">
        <v>100</v>
      </c>
      <c r="Q97" s="8"/>
      <c r="R97" s="8"/>
      <c r="S97" s="8"/>
      <c r="T97" s="8"/>
      <c r="U97" s="8"/>
      <c r="V97" s="8">
        <v>100</v>
      </c>
    </row>
    <row r="98" spans="1:31" s="100" customFormat="1" ht="11.4" x14ac:dyDescent="0.2">
      <c r="A98" s="100" t="s">
        <v>144</v>
      </c>
      <c r="B98" s="8">
        <v>2022</v>
      </c>
      <c r="C98" s="101" t="s">
        <v>2</v>
      </c>
      <c r="D98" s="8">
        <v>971806.9597497558</v>
      </c>
      <c r="E98" s="8"/>
      <c r="F98" s="8"/>
      <c r="G98" s="8"/>
      <c r="H98" s="8"/>
      <c r="I98" s="8"/>
      <c r="J98" s="8">
        <v>100</v>
      </c>
      <c r="K98" s="8"/>
      <c r="L98" s="8"/>
      <c r="M98" s="8"/>
      <c r="N98" s="8"/>
      <c r="O98" s="8"/>
      <c r="P98" s="8">
        <v>100</v>
      </c>
      <c r="Q98" s="8"/>
      <c r="R98" s="8"/>
      <c r="S98" s="8"/>
      <c r="T98" s="8"/>
      <c r="U98" s="8"/>
      <c r="V98" s="8">
        <v>100</v>
      </c>
    </row>
    <row r="99" spans="1:31" s="100" customFormat="1" ht="11.4" x14ac:dyDescent="0.2">
      <c r="A99" s="100" t="s">
        <v>144</v>
      </c>
      <c r="B99" s="8">
        <v>2023</v>
      </c>
      <c r="C99" s="101" t="s">
        <v>2</v>
      </c>
      <c r="D99" s="8">
        <v>975387.43714607239</v>
      </c>
      <c r="E99" s="8"/>
      <c r="F99" s="8"/>
      <c r="G99" s="8"/>
      <c r="H99" s="8"/>
      <c r="I99" s="8"/>
      <c r="J99" s="8">
        <v>100</v>
      </c>
      <c r="K99" s="8"/>
      <c r="L99" s="8"/>
      <c r="M99" s="8"/>
      <c r="N99" s="8"/>
      <c r="O99" s="8"/>
      <c r="P99" s="8">
        <v>100</v>
      </c>
      <c r="Q99" s="8"/>
      <c r="R99" s="8"/>
      <c r="S99" s="8"/>
      <c r="T99" s="8"/>
      <c r="U99" s="8"/>
      <c r="V99" s="8">
        <v>100</v>
      </c>
    </row>
    <row r="100" spans="1:31" s="100" customFormat="1" ht="11.4" x14ac:dyDescent="0.2">
      <c r="A100" s="100" t="s">
        <v>144</v>
      </c>
      <c r="B100" s="8">
        <v>2024</v>
      </c>
      <c r="C100" s="101" t="s">
        <v>2</v>
      </c>
      <c r="D100" s="8">
        <v>1007964.3935981368</v>
      </c>
      <c r="E100" s="8"/>
      <c r="F100" s="8"/>
      <c r="G100" s="8"/>
      <c r="H100" s="8"/>
      <c r="I100" s="8"/>
      <c r="J100" s="8">
        <v>100</v>
      </c>
      <c r="K100" s="8"/>
      <c r="L100" s="8"/>
      <c r="M100" s="8"/>
      <c r="N100" s="8"/>
      <c r="O100" s="8"/>
      <c r="P100" s="8">
        <v>100</v>
      </c>
      <c r="Q100" s="8"/>
      <c r="R100" s="8"/>
      <c r="S100" s="8"/>
      <c r="T100" s="8"/>
      <c r="U100" s="8"/>
      <c r="V100" s="8">
        <v>100</v>
      </c>
    </row>
    <row r="101" spans="1:31" s="100" customFormat="1" ht="11.4" x14ac:dyDescent="0.2">
      <c r="A101" s="100" t="s">
        <v>144</v>
      </c>
      <c r="B101" s="8">
        <v>2025</v>
      </c>
      <c r="C101" s="101" t="s">
        <v>2</v>
      </c>
      <c r="D101" s="8">
        <v>1017682.5167115784</v>
      </c>
      <c r="E101" s="8"/>
      <c r="F101" s="8"/>
      <c r="G101" s="8"/>
      <c r="H101" s="8"/>
      <c r="I101" s="8"/>
      <c r="J101" s="8">
        <v>100</v>
      </c>
      <c r="K101" s="8"/>
      <c r="L101" s="8"/>
      <c r="M101" s="8"/>
      <c r="N101" s="8"/>
      <c r="O101" s="8"/>
      <c r="P101" s="8">
        <v>100</v>
      </c>
      <c r="Q101" s="8"/>
      <c r="R101" s="8"/>
      <c r="S101" s="8"/>
      <c r="T101" s="8"/>
      <c r="U101" s="8"/>
      <c r="V101" s="8">
        <v>100</v>
      </c>
    </row>
    <row r="102" spans="1:31" s="100" customFormat="1" ht="11.4" x14ac:dyDescent="0.2">
      <c r="A102" s="100" t="s">
        <v>144</v>
      </c>
      <c r="B102" s="8">
        <v>2026</v>
      </c>
      <c r="C102" s="101" t="s">
        <v>2</v>
      </c>
      <c r="D102" s="8"/>
      <c r="E102" s="8"/>
      <c r="F102" s="8"/>
      <c r="G102" s="8"/>
      <c r="H102" s="8"/>
      <c r="I102" s="8"/>
      <c r="J102" s="8">
        <v>100</v>
      </c>
      <c r="K102" s="8"/>
      <c r="L102" s="8"/>
      <c r="M102" s="8"/>
      <c r="N102" s="8"/>
      <c r="O102" s="8"/>
      <c r="P102" s="8">
        <v>100</v>
      </c>
      <c r="Q102" s="8"/>
      <c r="R102" s="8"/>
      <c r="S102" s="8"/>
      <c r="T102" s="8"/>
      <c r="U102" s="8"/>
      <c r="V102" s="8">
        <v>100</v>
      </c>
    </row>
    <row r="103" spans="1:31" s="100" customFormat="1" ht="11.4" x14ac:dyDescent="0.2">
      <c r="A103" s="100" t="s">
        <v>144</v>
      </c>
      <c r="B103" s="8">
        <v>2027</v>
      </c>
      <c r="C103" s="101" t="s">
        <v>2</v>
      </c>
      <c r="D103" s="8"/>
      <c r="E103" s="8"/>
      <c r="F103" s="8"/>
      <c r="G103" s="8"/>
      <c r="H103" s="8"/>
      <c r="I103" s="8"/>
      <c r="J103" s="8">
        <v>100</v>
      </c>
      <c r="K103" s="8"/>
      <c r="L103" s="8"/>
      <c r="M103" s="8"/>
      <c r="N103" s="8"/>
      <c r="O103" s="8"/>
      <c r="P103" s="8">
        <v>100</v>
      </c>
      <c r="Q103" s="8"/>
      <c r="R103" s="8"/>
      <c r="S103" s="8"/>
      <c r="T103" s="8"/>
      <c r="U103" s="8"/>
      <c r="V103" s="8">
        <v>100</v>
      </c>
    </row>
    <row r="104" spans="1:31" s="100" customFormat="1" ht="11.4" x14ac:dyDescent="0.2">
      <c r="A104" s="100" t="s">
        <v>144</v>
      </c>
      <c r="B104" s="8">
        <v>2028</v>
      </c>
      <c r="C104" s="101" t="s">
        <v>2</v>
      </c>
      <c r="D104" s="8"/>
      <c r="E104" s="8"/>
      <c r="F104" s="8"/>
      <c r="G104" s="8"/>
      <c r="H104" s="8"/>
      <c r="I104" s="8"/>
      <c r="J104" s="8">
        <v>100</v>
      </c>
      <c r="K104" s="8"/>
      <c r="L104" s="8"/>
      <c r="M104" s="8"/>
      <c r="N104" s="8"/>
      <c r="O104" s="8"/>
      <c r="P104" s="8">
        <v>100</v>
      </c>
      <c r="Q104" s="8"/>
      <c r="R104" s="8"/>
      <c r="S104" s="8"/>
      <c r="T104" s="8"/>
      <c r="U104" s="8"/>
      <c r="V104" s="8">
        <v>100</v>
      </c>
    </row>
    <row r="105" spans="1:31" s="100" customFormat="1" ht="11.4" x14ac:dyDescent="0.2">
      <c r="A105" s="100" t="s">
        <v>144</v>
      </c>
      <c r="B105" s="8">
        <v>2029</v>
      </c>
      <c r="C105" s="101" t="s">
        <v>2</v>
      </c>
      <c r="D105" s="8"/>
      <c r="E105" s="8"/>
      <c r="F105" s="8"/>
      <c r="G105" s="8"/>
      <c r="H105" s="8"/>
      <c r="I105" s="8"/>
      <c r="J105" s="8">
        <v>100</v>
      </c>
      <c r="K105" s="8"/>
      <c r="L105" s="8"/>
      <c r="M105" s="8"/>
      <c r="N105" s="8"/>
      <c r="O105" s="8"/>
      <c r="P105" s="8">
        <v>100</v>
      </c>
      <c r="Q105" s="8"/>
      <c r="R105" s="8"/>
      <c r="S105" s="8"/>
      <c r="T105" s="8"/>
      <c r="U105" s="8"/>
      <c r="V105" s="8">
        <v>100</v>
      </c>
    </row>
    <row r="106" spans="1:31" s="100" customFormat="1" ht="11.4" x14ac:dyDescent="0.2">
      <c r="A106" s="100" t="s">
        <v>144</v>
      </c>
      <c r="B106" s="8">
        <v>2030</v>
      </c>
      <c r="C106" s="101" t="s">
        <v>2</v>
      </c>
      <c r="D106" s="8"/>
      <c r="E106" s="8"/>
      <c r="F106" s="8"/>
      <c r="G106" s="8"/>
      <c r="H106" s="8"/>
      <c r="I106" s="8"/>
      <c r="J106" s="8">
        <v>100</v>
      </c>
      <c r="K106" s="8"/>
      <c r="L106" s="8"/>
      <c r="M106" s="8"/>
      <c r="N106" s="8"/>
      <c r="O106" s="8"/>
      <c r="P106" s="8">
        <v>100</v>
      </c>
      <c r="Q106" s="8"/>
      <c r="R106" s="8"/>
      <c r="S106" s="8"/>
      <c r="T106" s="8"/>
      <c r="U106" s="8"/>
      <c r="V106" s="8">
        <v>100</v>
      </c>
    </row>
    <row r="107" spans="1:31" s="100" customFormat="1" ht="11.4" x14ac:dyDescent="0.2">
      <c r="A107" s="100" t="s">
        <v>144</v>
      </c>
      <c r="B107" s="8">
        <v>2000</v>
      </c>
      <c r="C107" s="101" t="s">
        <v>16</v>
      </c>
      <c r="D107" s="8">
        <v>266469</v>
      </c>
      <c r="E107" s="8"/>
      <c r="F107" s="8"/>
      <c r="G107" s="8"/>
      <c r="H107" s="8"/>
      <c r="I107" s="8"/>
      <c r="J107" s="8">
        <v>100</v>
      </c>
      <c r="K107" s="8"/>
      <c r="L107" s="8"/>
      <c r="M107" s="8"/>
      <c r="N107" s="8"/>
      <c r="O107" s="8"/>
      <c r="P107" s="8">
        <v>100</v>
      </c>
      <c r="Q107" s="8"/>
      <c r="R107" s="8"/>
      <c r="S107" s="8"/>
      <c r="T107" s="8"/>
      <c r="U107" s="8"/>
      <c r="V107" s="8">
        <v>100</v>
      </c>
    </row>
    <row r="108" spans="1:31" s="100" customFormat="1" ht="11.4" x14ac:dyDescent="0.2">
      <c r="A108" s="100" t="s">
        <v>144</v>
      </c>
      <c r="B108" s="8">
        <v>2001</v>
      </c>
      <c r="C108" s="101" t="s">
        <v>16</v>
      </c>
      <c r="D108" s="8">
        <v>275899</v>
      </c>
      <c r="E108" s="8"/>
      <c r="F108" s="8"/>
      <c r="G108" s="8"/>
      <c r="H108" s="8"/>
      <c r="I108" s="8"/>
      <c r="J108" s="8">
        <v>100</v>
      </c>
      <c r="K108" s="8"/>
      <c r="L108" s="8"/>
      <c r="M108" s="8"/>
      <c r="N108" s="8"/>
      <c r="O108" s="8"/>
      <c r="P108" s="8">
        <v>100</v>
      </c>
      <c r="Q108" s="8"/>
      <c r="R108" s="8"/>
      <c r="S108" s="8"/>
      <c r="T108" s="8"/>
      <c r="U108" s="8"/>
      <c r="V108" s="8">
        <v>100</v>
      </c>
    </row>
    <row r="109" spans="1:31" s="100" customFormat="1" ht="11.4" x14ac:dyDescent="0.2">
      <c r="A109" s="100" t="s">
        <v>144</v>
      </c>
      <c r="B109" s="8">
        <v>2002</v>
      </c>
      <c r="C109" s="101" t="s">
        <v>16</v>
      </c>
      <c r="D109" s="8">
        <v>286486</v>
      </c>
      <c r="E109" s="8"/>
      <c r="F109" s="8"/>
      <c r="G109" s="8"/>
      <c r="H109" s="8"/>
      <c r="I109" s="8"/>
      <c r="J109" s="8">
        <v>100</v>
      </c>
      <c r="K109" s="8"/>
      <c r="L109" s="8"/>
      <c r="M109" s="8"/>
      <c r="N109" s="8"/>
      <c r="O109" s="8"/>
      <c r="P109" s="8">
        <v>100</v>
      </c>
      <c r="Q109" s="8"/>
      <c r="R109" s="8"/>
      <c r="S109" s="8"/>
      <c r="T109" s="8"/>
      <c r="U109" s="8"/>
      <c r="V109" s="8">
        <v>100</v>
      </c>
    </row>
    <row r="110" spans="1:31" s="100" customFormat="1" ht="11.4" x14ac:dyDescent="0.2">
      <c r="A110" s="100" t="s">
        <v>144</v>
      </c>
      <c r="B110" s="8">
        <v>2003</v>
      </c>
      <c r="C110" s="102" t="s">
        <v>16</v>
      </c>
      <c r="D110" s="8">
        <v>294522</v>
      </c>
      <c r="E110" s="8"/>
      <c r="F110" s="8"/>
      <c r="G110" s="8"/>
      <c r="H110" s="8"/>
      <c r="I110" s="8"/>
      <c r="J110" s="8">
        <v>100</v>
      </c>
      <c r="K110" s="8"/>
      <c r="L110" s="8"/>
      <c r="M110" s="8"/>
      <c r="N110" s="8"/>
      <c r="O110" s="8"/>
      <c r="P110" s="8">
        <v>100</v>
      </c>
      <c r="Q110" s="8"/>
      <c r="R110" s="8"/>
      <c r="S110" s="8"/>
      <c r="T110" s="8"/>
      <c r="U110" s="8"/>
      <c r="V110" s="8">
        <v>100</v>
      </c>
      <c r="W110" s="101"/>
      <c r="X110" s="101"/>
      <c r="Y110" s="101"/>
      <c r="Z110" s="101"/>
      <c r="AA110" s="101"/>
      <c r="AB110" s="101"/>
      <c r="AC110" s="101"/>
      <c r="AD110" s="101"/>
      <c r="AE110" s="101"/>
    </row>
    <row r="111" spans="1:31" s="100" customFormat="1" ht="11.4" x14ac:dyDescent="0.2">
      <c r="A111" s="100" t="s">
        <v>144</v>
      </c>
      <c r="B111" s="8">
        <v>2004</v>
      </c>
      <c r="C111" s="102" t="s">
        <v>16</v>
      </c>
      <c r="D111" s="8">
        <v>294357</v>
      </c>
      <c r="E111" s="8"/>
      <c r="F111" s="8"/>
      <c r="G111" s="8"/>
      <c r="H111" s="8"/>
      <c r="I111" s="8"/>
      <c r="J111" s="8">
        <v>100</v>
      </c>
      <c r="K111" s="8"/>
      <c r="L111" s="8"/>
      <c r="M111" s="8"/>
      <c r="N111" s="8"/>
      <c r="O111" s="8"/>
      <c r="P111" s="8">
        <v>100</v>
      </c>
      <c r="Q111" s="8"/>
      <c r="R111" s="8"/>
      <c r="S111" s="8"/>
      <c r="T111" s="8"/>
      <c r="U111" s="8"/>
      <c r="V111" s="8">
        <v>100</v>
      </c>
      <c r="W111" s="101"/>
      <c r="X111" s="101"/>
      <c r="Y111" s="101"/>
      <c r="Z111" s="101"/>
      <c r="AA111" s="101"/>
      <c r="AB111" s="101"/>
      <c r="AC111" s="101"/>
      <c r="AD111" s="101"/>
      <c r="AE111" s="101"/>
    </row>
    <row r="112" spans="1:31" s="100" customFormat="1" ht="11.4" x14ac:dyDescent="0.2">
      <c r="A112" s="100" t="s">
        <v>144</v>
      </c>
      <c r="B112" s="8">
        <v>2005</v>
      </c>
      <c r="C112" s="102" t="s">
        <v>16</v>
      </c>
      <c r="D112" s="8">
        <v>303192</v>
      </c>
      <c r="E112" s="8"/>
      <c r="F112" s="8"/>
      <c r="G112" s="8"/>
      <c r="H112" s="8"/>
      <c r="I112" s="8"/>
      <c r="J112" s="8">
        <v>100</v>
      </c>
      <c r="K112" s="8"/>
      <c r="L112" s="8"/>
      <c r="M112" s="8"/>
      <c r="N112" s="8"/>
      <c r="O112" s="8"/>
      <c r="P112" s="8">
        <v>100</v>
      </c>
      <c r="Q112" s="8"/>
      <c r="R112" s="8"/>
      <c r="S112" s="8"/>
      <c r="T112" s="8"/>
      <c r="U112" s="8"/>
      <c r="V112" s="8">
        <v>100</v>
      </c>
      <c r="W112" s="101"/>
      <c r="X112" s="101"/>
      <c r="Y112" s="101"/>
      <c r="Z112" s="101"/>
      <c r="AA112" s="101"/>
      <c r="AB112" s="101"/>
      <c r="AC112" s="101"/>
      <c r="AD112" s="101"/>
      <c r="AE112" s="101"/>
    </row>
    <row r="113" spans="1:31" s="100" customFormat="1" ht="11.4" x14ac:dyDescent="0.2">
      <c r="A113" s="100" t="s">
        <v>144</v>
      </c>
      <c r="B113" s="8">
        <v>2006</v>
      </c>
      <c r="C113" s="102" t="s">
        <v>16</v>
      </c>
      <c r="D113" s="8">
        <v>320666</v>
      </c>
      <c r="E113" s="8"/>
      <c r="F113" s="8"/>
      <c r="G113" s="8"/>
      <c r="H113" s="8"/>
      <c r="I113" s="8"/>
      <c r="J113" s="8">
        <v>100</v>
      </c>
      <c r="K113" s="8"/>
      <c r="L113" s="8"/>
      <c r="M113" s="8"/>
      <c r="N113" s="8"/>
      <c r="O113" s="8"/>
      <c r="P113" s="8">
        <v>100</v>
      </c>
      <c r="Q113" s="8"/>
      <c r="R113" s="8"/>
      <c r="S113" s="8"/>
      <c r="T113" s="8"/>
      <c r="U113" s="8"/>
      <c r="V113" s="8">
        <v>100</v>
      </c>
      <c r="W113" s="101"/>
      <c r="X113" s="101"/>
      <c r="Y113" s="101"/>
      <c r="Z113" s="101"/>
      <c r="AA113" s="101"/>
      <c r="AB113" s="101"/>
      <c r="AC113" s="101"/>
      <c r="AD113" s="101"/>
      <c r="AE113" s="101"/>
    </row>
    <row r="114" spans="1:31" s="100" customFormat="1" ht="11.4" x14ac:dyDescent="0.2">
      <c r="A114" s="100" t="s">
        <v>144</v>
      </c>
      <c r="B114" s="8">
        <v>2007</v>
      </c>
      <c r="C114" s="102" t="s">
        <v>16</v>
      </c>
      <c r="D114" s="8">
        <v>336132</v>
      </c>
      <c r="E114" s="8"/>
      <c r="F114" s="8"/>
      <c r="G114" s="8"/>
      <c r="H114" s="8"/>
      <c r="I114" s="8"/>
      <c r="J114" s="8">
        <v>100</v>
      </c>
      <c r="K114" s="8"/>
      <c r="L114" s="8"/>
      <c r="M114" s="8"/>
      <c r="N114" s="8"/>
      <c r="O114" s="8"/>
      <c r="P114" s="8">
        <v>100</v>
      </c>
      <c r="Q114" s="8"/>
      <c r="R114" s="8"/>
      <c r="S114" s="8"/>
      <c r="T114" s="8"/>
      <c r="U114" s="8"/>
      <c r="V114" s="8">
        <v>100</v>
      </c>
      <c r="W114" s="101"/>
      <c r="X114" s="101"/>
      <c r="Y114" s="101"/>
      <c r="Z114" s="101"/>
      <c r="AA114" s="101"/>
      <c r="AB114" s="101"/>
      <c r="AC114" s="101"/>
      <c r="AD114" s="101"/>
      <c r="AE114" s="101"/>
    </row>
    <row r="115" spans="1:31" s="100" customFormat="1" ht="11.4" x14ac:dyDescent="0.2">
      <c r="A115" s="100" t="s">
        <v>144</v>
      </c>
      <c r="B115" s="8">
        <v>2008</v>
      </c>
      <c r="C115" s="102" t="s">
        <v>16</v>
      </c>
      <c r="D115" s="8">
        <v>351759</v>
      </c>
      <c r="E115" s="8"/>
      <c r="F115" s="8"/>
      <c r="G115" s="8"/>
      <c r="H115" s="8"/>
      <c r="I115" s="8"/>
      <c r="J115" s="8">
        <v>100</v>
      </c>
      <c r="K115" s="8"/>
      <c r="L115" s="8"/>
      <c r="M115" s="8"/>
      <c r="N115" s="8"/>
      <c r="O115" s="8"/>
      <c r="P115" s="8">
        <v>100</v>
      </c>
      <c r="Q115" s="8"/>
      <c r="R115" s="8"/>
      <c r="S115" s="8"/>
      <c r="T115" s="8"/>
      <c r="U115" s="8"/>
      <c r="V115" s="8">
        <v>100</v>
      </c>
      <c r="W115" s="101"/>
      <c r="X115" s="101"/>
      <c r="Y115" s="101"/>
      <c r="Z115" s="101"/>
      <c r="AA115" s="101"/>
      <c r="AB115" s="101"/>
      <c r="AC115" s="101"/>
      <c r="AD115" s="101"/>
      <c r="AE115" s="101"/>
    </row>
    <row r="116" spans="1:31" s="100" customFormat="1" ht="12" x14ac:dyDescent="0.25">
      <c r="A116" s="100" t="s">
        <v>144</v>
      </c>
      <c r="B116" s="8">
        <v>2009</v>
      </c>
      <c r="C116" s="103" t="s">
        <v>16</v>
      </c>
      <c r="D116" s="8">
        <v>364476</v>
      </c>
      <c r="E116" s="8"/>
      <c r="F116" s="8"/>
      <c r="G116" s="8"/>
      <c r="H116" s="8"/>
      <c r="I116" s="8"/>
      <c r="J116" s="8">
        <v>100</v>
      </c>
      <c r="K116" s="8"/>
      <c r="L116" s="8"/>
      <c r="M116" s="8"/>
      <c r="N116" s="8"/>
      <c r="O116" s="8"/>
      <c r="P116" s="8">
        <v>100</v>
      </c>
      <c r="Q116" s="8"/>
      <c r="R116" s="8"/>
      <c r="S116" s="8"/>
      <c r="T116" s="8"/>
      <c r="U116" s="8"/>
      <c r="V116" s="8">
        <v>100</v>
      </c>
      <c r="W116" s="103"/>
      <c r="X116" s="103"/>
      <c r="Y116" s="103"/>
      <c r="Z116" s="103"/>
      <c r="AA116" s="103"/>
      <c r="AB116" s="103"/>
      <c r="AC116" s="103"/>
    </row>
    <row r="117" spans="1:31" s="100" customFormat="1" ht="12" x14ac:dyDescent="0.25">
      <c r="A117" s="100" t="s">
        <v>144</v>
      </c>
      <c r="B117" s="8">
        <v>2010</v>
      </c>
      <c r="C117" s="103" t="s">
        <v>16</v>
      </c>
      <c r="D117" s="8">
        <v>378874</v>
      </c>
      <c r="E117" s="8"/>
      <c r="F117" s="8"/>
      <c r="G117" s="8"/>
      <c r="H117" s="8"/>
      <c r="I117" s="8"/>
      <c r="J117" s="8">
        <v>100</v>
      </c>
      <c r="K117" s="8"/>
      <c r="L117" s="8"/>
      <c r="M117" s="8"/>
      <c r="N117" s="8"/>
      <c r="O117" s="8"/>
      <c r="P117" s="8">
        <v>100</v>
      </c>
      <c r="Q117" s="8"/>
      <c r="R117" s="8"/>
      <c r="S117" s="8"/>
      <c r="T117" s="8"/>
      <c r="U117" s="8"/>
      <c r="V117" s="8">
        <v>100</v>
      </c>
      <c r="W117" s="103"/>
      <c r="X117" s="103"/>
      <c r="Y117" s="103"/>
      <c r="Z117" s="103"/>
      <c r="AA117" s="103"/>
      <c r="AB117" s="103"/>
      <c r="AC117" s="103"/>
    </row>
    <row r="118" spans="1:31" s="100" customFormat="1" ht="12" x14ac:dyDescent="0.25">
      <c r="A118" s="100" t="s">
        <v>144</v>
      </c>
      <c r="B118" s="8">
        <v>2011</v>
      </c>
      <c r="C118" s="103" t="s">
        <v>16</v>
      </c>
      <c r="D118" s="8">
        <v>392340</v>
      </c>
      <c r="E118" s="8"/>
      <c r="F118" s="8"/>
      <c r="G118" s="8"/>
      <c r="H118" s="8"/>
      <c r="I118" s="8"/>
      <c r="J118" s="8">
        <v>100</v>
      </c>
      <c r="K118" s="8"/>
      <c r="L118" s="8"/>
      <c r="M118" s="8"/>
      <c r="N118" s="8"/>
      <c r="O118" s="8"/>
      <c r="P118" s="8">
        <v>100</v>
      </c>
      <c r="Q118" s="8"/>
      <c r="R118" s="8"/>
      <c r="S118" s="8"/>
      <c r="T118" s="8"/>
      <c r="U118" s="8"/>
      <c r="V118" s="8">
        <v>100</v>
      </c>
      <c r="W118" s="103"/>
      <c r="X118" s="103"/>
      <c r="Y118" s="103"/>
      <c r="Z118" s="103"/>
      <c r="AA118" s="103"/>
      <c r="AB118" s="103"/>
      <c r="AC118" s="103"/>
      <c r="AD118" s="103"/>
    </row>
    <row r="119" spans="1:31" s="100" customFormat="1" ht="12" x14ac:dyDescent="0.25">
      <c r="A119" s="100" t="s">
        <v>144</v>
      </c>
      <c r="B119" s="8">
        <v>2012</v>
      </c>
      <c r="C119" s="103" t="s">
        <v>16</v>
      </c>
      <c r="D119" s="8">
        <v>404334</v>
      </c>
      <c r="E119" s="8"/>
      <c r="F119" s="8"/>
      <c r="G119" s="8"/>
      <c r="H119" s="8"/>
      <c r="I119" s="8"/>
      <c r="J119" s="8">
        <v>100</v>
      </c>
      <c r="K119" s="8"/>
      <c r="L119" s="8"/>
      <c r="M119" s="8"/>
      <c r="N119" s="8"/>
      <c r="O119" s="8"/>
      <c r="P119" s="8">
        <v>100</v>
      </c>
      <c r="Q119" s="8"/>
      <c r="R119" s="8"/>
      <c r="S119" s="8"/>
      <c r="T119" s="8"/>
      <c r="U119" s="8"/>
      <c r="V119" s="8">
        <v>100</v>
      </c>
      <c r="W119" s="103"/>
      <c r="X119" s="103"/>
      <c r="Y119" s="103"/>
      <c r="Z119" s="103"/>
      <c r="AA119" s="103"/>
      <c r="AB119" s="103"/>
      <c r="AC119" s="103"/>
      <c r="AD119" s="103"/>
    </row>
    <row r="120" spans="1:31" s="100" customFormat="1" ht="12" x14ac:dyDescent="0.25">
      <c r="A120" s="100" t="s">
        <v>144</v>
      </c>
      <c r="B120" s="8">
        <v>2013</v>
      </c>
      <c r="C120" s="103" t="s">
        <v>16</v>
      </c>
      <c r="D120" s="8">
        <v>410394</v>
      </c>
      <c r="E120" s="8"/>
      <c r="F120" s="8"/>
      <c r="G120" s="8"/>
      <c r="H120" s="8"/>
      <c r="I120" s="8"/>
      <c r="J120" s="8">
        <v>100</v>
      </c>
      <c r="K120" s="8"/>
      <c r="L120" s="8"/>
      <c r="M120" s="8"/>
      <c r="N120" s="8"/>
      <c r="O120" s="8"/>
      <c r="P120" s="8">
        <v>100</v>
      </c>
      <c r="Q120" s="8"/>
      <c r="R120" s="8"/>
      <c r="S120" s="8"/>
      <c r="T120" s="8"/>
      <c r="U120" s="8"/>
      <c r="V120" s="8">
        <v>100</v>
      </c>
      <c r="W120" s="103"/>
      <c r="X120" s="103"/>
      <c r="Y120" s="103"/>
      <c r="Z120" s="103"/>
      <c r="AA120" s="103"/>
      <c r="AB120" s="103"/>
      <c r="AC120" s="103"/>
      <c r="AD120" s="103"/>
    </row>
    <row r="121" spans="1:31" s="100" customFormat="1" ht="12" x14ac:dyDescent="0.25">
      <c r="A121" s="100" t="s">
        <v>144</v>
      </c>
      <c r="B121" s="8">
        <v>2014</v>
      </c>
      <c r="C121" s="103" t="s">
        <v>16</v>
      </c>
      <c r="D121" s="8">
        <v>414811</v>
      </c>
      <c r="E121" s="8"/>
      <c r="F121" s="8"/>
      <c r="G121" s="8"/>
      <c r="H121" s="8"/>
      <c r="I121" s="8"/>
      <c r="J121" s="8">
        <v>100</v>
      </c>
      <c r="K121" s="8"/>
      <c r="L121" s="8"/>
      <c r="M121" s="8"/>
      <c r="N121" s="8"/>
      <c r="O121" s="8"/>
      <c r="P121" s="8">
        <v>100</v>
      </c>
      <c r="Q121" s="8"/>
      <c r="R121" s="8"/>
      <c r="S121" s="8"/>
      <c r="T121" s="8"/>
      <c r="U121" s="8"/>
      <c r="V121" s="8">
        <v>100</v>
      </c>
      <c r="W121" s="103"/>
      <c r="X121" s="103"/>
      <c r="Y121" s="103"/>
      <c r="Z121" s="103"/>
      <c r="AA121" s="103"/>
      <c r="AB121" s="103"/>
      <c r="AC121" s="103"/>
      <c r="AD121" s="103"/>
    </row>
    <row r="122" spans="1:31" s="100" customFormat="1" ht="12" x14ac:dyDescent="0.25">
      <c r="A122" s="100" t="s">
        <v>144</v>
      </c>
      <c r="B122" s="8">
        <v>2015</v>
      </c>
      <c r="C122" s="103" t="s">
        <v>16</v>
      </c>
      <c r="D122" s="8">
        <v>419436</v>
      </c>
      <c r="E122" s="8"/>
      <c r="F122" s="8"/>
      <c r="G122" s="8"/>
      <c r="H122" s="8"/>
      <c r="I122" s="8"/>
      <c r="J122" s="8">
        <v>100</v>
      </c>
      <c r="K122" s="8"/>
      <c r="L122" s="8"/>
      <c r="M122" s="8"/>
      <c r="N122" s="8"/>
      <c r="O122" s="8"/>
      <c r="P122" s="8">
        <v>100</v>
      </c>
      <c r="Q122" s="8"/>
      <c r="R122" s="8"/>
      <c r="S122" s="8"/>
      <c r="T122" s="8"/>
      <c r="U122" s="8"/>
      <c r="V122" s="8">
        <v>100</v>
      </c>
      <c r="W122" s="103"/>
      <c r="X122" s="103"/>
      <c r="Y122" s="103"/>
      <c r="Z122" s="103"/>
      <c r="AA122" s="103"/>
      <c r="AB122" s="103"/>
      <c r="AC122" s="103"/>
      <c r="AD122" s="103"/>
    </row>
    <row r="123" spans="1:31" s="100" customFormat="1" ht="12" x14ac:dyDescent="0.25">
      <c r="A123" s="100" t="s">
        <v>144</v>
      </c>
      <c r="B123" s="8">
        <v>2016</v>
      </c>
      <c r="C123" s="103" t="s">
        <v>16</v>
      </c>
      <c r="D123" s="8">
        <v>428375</v>
      </c>
      <c r="E123" s="8">
        <v>66.900000000000006</v>
      </c>
      <c r="F123" s="8"/>
      <c r="G123" s="8"/>
      <c r="H123" s="8"/>
      <c r="I123" s="8">
        <v>33.099999999999994</v>
      </c>
      <c r="J123" s="8">
        <v>66.900000000000006</v>
      </c>
      <c r="K123" s="8">
        <v>66.900000000000006</v>
      </c>
      <c r="L123" s="8"/>
      <c r="M123" s="8"/>
      <c r="N123" s="8"/>
      <c r="O123" s="8">
        <v>33.099999999999994</v>
      </c>
      <c r="P123" s="8">
        <v>66.900000000000006</v>
      </c>
      <c r="Q123" s="8">
        <v>67.5</v>
      </c>
      <c r="R123" s="8"/>
      <c r="S123" s="8">
        <v>44.9</v>
      </c>
      <c r="T123" s="8">
        <v>22.6</v>
      </c>
      <c r="U123" s="8">
        <v>32.5</v>
      </c>
      <c r="V123" s="8">
        <v>0</v>
      </c>
      <c r="W123" s="103"/>
      <c r="X123" s="103"/>
      <c r="Y123" s="103"/>
      <c r="Z123" s="103"/>
      <c r="AA123" s="103"/>
      <c r="AB123" s="103"/>
      <c r="AC123" s="103"/>
      <c r="AD123" s="103"/>
    </row>
    <row r="124" spans="1:31" s="100" customFormat="1" ht="12" x14ac:dyDescent="0.25">
      <c r="A124" s="100" t="s">
        <v>144</v>
      </c>
      <c r="B124" s="8">
        <v>2017</v>
      </c>
      <c r="C124" s="103" t="s">
        <v>16</v>
      </c>
      <c r="D124" s="8">
        <v>434676</v>
      </c>
      <c r="E124" s="8">
        <v>66.900000000000006</v>
      </c>
      <c r="F124" s="8"/>
      <c r="G124" s="8"/>
      <c r="H124" s="8"/>
      <c r="I124" s="8">
        <v>33.099999999999994</v>
      </c>
      <c r="J124" s="8">
        <v>66.900000000000006</v>
      </c>
      <c r="K124" s="8">
        <v>66.900000000000006</v>
      </c>
      <c r="L124" s="8"/>
      <c r="M124" s="8"/>
      <c r="N124" s="8"/>
      <c r="O124" s="8">
        <v>33.099999999999994</v>
      </c>
      <c r="P124" s="8">
        <v>66.900000000000006</v>
      </c>
      <c r="Q124" s="8">
        <v>67.5</v>
      </c>
      <c r="R124" s="8"/>
      <c r="S124" s="8">
        <v>44.9</v>
      </c>
      <c r="T124" s="8">
        <v>22.6</v>
      </c>
      <c r="U124" s="8">
        <v>32.5</v>
      </c>
      <c r="V124" s="8">
        <v>0</v>
      </c>
      <c r="W124" s="103"/>
      <c r="X124" s="103"/>
      <c r="Y124" s="103"/>
      <c r="Z124" s="103"/>
      <c r="AA124" s="103"/>
      <c r="AB124" s="103"/>
      <c r="AC124" s="103"/>
      <c r="AD124" s="103"/>
    </row>
    <row r="125" spans="1:31" s="100" customFormat="1" ht="12" x14ac:dyDescent="0.25">
      <c r="A125" s="100" t="s">
        <v>144</v>
      </c>
      <c r="B125" s="8">
        <v>2018</v>
      </c>
      <c r="C125" s="103" t="s">
        <v>16</v>
      </c>
      <c r="D125" s="8">
        <v>438419</v>
      </c>
      <c r="E125" s="8">
        <v>66.900000000000006</v>
      </c>
      <c r="F125" s="8"/>
      <c r="G125" s="8"/>
      <c r="H125" s="8"/>
      <c r="I125" s="8">
        <v>33.099999999999994</v>
      </c>
      <c r="J125" s="8">
        <v>66.900000000000006</v>
      </c>
      <c r="K125" s="8">
        <v>66.900000000000006</v>
      </c>
      <c r="L125" s="8"/>
      <c r="M125" s="8"/>
      <c r="N125" s="8"/>
      <c r="O125" s="8">
        <v>33.099999999999994</v>
      </c>
      <c r="P125" s="8">
        <v>66.900000000000006</v>
      </c>
      <c r="Q125" s="8">
        <v>67.5</v>
      </c>
      <c r="R125" s="8"/>
      <c r="S125" s="8">
        <v>44.9</v>
      </c>
      <c r="T125" s="8">
        <v>22.6</v>
      </c>
      <c r="U125" s="8">
        <v>32.5</v>
      </c>
      <c r="V125" s="8">
        <v>0</v>
      </c>
      <c r="W125" s="103"/>
      <c r="X125" s="103"/>
      <c r="Y125" s="103"/>
      <c r="Z125" s="103"/>
      <c r="AA125" s="103"/>
      <c r="AB125" s="103"/>
      <c r="AC125" s="103"/>
      <c r="AD125" s="103"/>
    </row>
    <row r="126" spans="1:31" s="100" customFormat="1" ht="12" x14ac:dyDescent="0.25">
      <c r="A126" s="100" t="s">
        <v>144</v>
      </c>
      <c r="B126" s="8">
        <v>2019</v>
      </c>
      <c r="C126" s="103" t="s">
        <v>16</v>
      </c>
      <c r="D126" s="8">
        <v>436411</v>
      </c>
      <c r="E126" s="8">
        <v>66.900000000000006</v>
      </c>
      <c r="F126" s="8"/>
      <c r="G126" s="8"/>
      <c r="H126" s="8"/>
      <c r="I126" s="8">
        <v>33.099999999999994</v>
      </c>
      <c r="J126" s="8">
        <v>66.900000000000006</v>
      </c>
      <c r="K126" s="8">
        <v>66.900000000000006</v>
      </c>
      <c r="L126" s="8"/>
      <c r="M126" s="8"/>
      <c r="N126" s="8"/>
      <c r="O126" s="8">
        <v>33.099999999999994</v>
      </c>
      <c r="P126" s="8">
        <v>66.900000000000006</v>
      </c>
      <c r="Q126" s="8">
        <v>67.5</v>
      </c>
      <c r="R126" s="8"/>
      <c r="S126" s="8">
        <v>44.9</v>
      </c>
      <c r="T126" s="8">
        <v>22.6</v>
      </c>
      <c r="U126" s="8">
        <v>32.5</v>
      </c>
      <c r="V126" s="8">
        <v>0</v>
      </c>
      <c r="W126" s="103"/>
      <c r="X126" s="103"/>
      <c r="Y126" s="103"/>
      <c r="Z126" s="103"/>
      <c r="AA126" s="103"/>
      <c r="AB126" s="103"/>
      <c r="AC126" s="103"/>
      <c r="AD126" s="103"/>
    </row>
    <row r="127" spans="1:31" s="100" customFormat="1" ht="12" x14ac:dyDescent="0.25">
      <c r="A127" s="100" t="s">
        <v>144</v>
      </c>
      <c r="B127" s="8">
        <v>2020</v>
      </c>
      <c r="C127" s="103" t="s">
        <v>16</v>
      </c>
      <c r="D127" s="8">
        <v>437197</v>
      </c>
      <c r="E127" s="8">
        <v>66.900000000000006</v>
      </c>
      <c r="F127" s="8"/>
      <c r="G127" s="8"/>
      <c r="H127" s="8"/>
      <c r="I127" s="8">
        <v>33.099999999999994</v>
      </c>
      <c r="J127" s="8">
        <v>66.900000000000006</v>
      </c>
      <c r="K127" s="8">
        <v>66.900000000000006</v>
      </c>
      <c r="L127" s="8"/>
      <c r="M127" s="8"/>
      <c r="N127" s="8"/>
      <c r="O127" s="8">
        <v>33.099999999999994</v>
      </c>
      <c r="P127" s="8">
        <v>66.900000000000006</v>
      </c>
      <c r="Q127" s="8">
        <v>67.5</v>
      </c>
      <c r="R127" s="8"/>
      <c r="S127" s="8">
        <v>44.9</v>
      </c>
      <c r="T127" s="8">
        <v>22.6</v>
      </c>
      <c r="U127" s="8">
        <v>32.5</v>
      </c>
      <c r="V127" s="8">
        <v>0</v>
      </c>
      <c r="W127" s="103"/>
      <c r="X127" s="103"/>
      <c r="Y127" s="103"/>
      <c r="Z127" s="103"/>
      <c r="AA127" s="103"/>
      <c r="AB127" s="103"/>
      <c r="AC127" s="103"/>
      <c r="AD127" s="103"/>
    </row>
    <row r="128" spans="1:31" s="100" customFormat="1" ht="12" x14ac:dyDescent="0.25">
      <c r="A128" s="103" t="s">
        <v>144</v>
      </c>
      <c r="B128" s="8">
        <v>2021</v>
      </c>
      <c r="C128" s="103" t="s">
        <v>16</v>
      </c>
      <c r="D128" s="8">
        <v>439853</v>
      </c>
      <c r="E128" s="8">
        <v>66.900000000000006</v>
      </c>
      <c r="F128" s="8"/>
      <c r="G128" s="8"/>
      <c r="H128" s="8"/>
      <c r="I128" s="8">
        <v>33.099999999999994</v>
      </c>
      <c r="J128" s="8">
        <v>66.900000000000006</v>
      </c>
      <c r="K128" s="8">
        <v>66.900000000000006</v>
      </c>
      <c r="L128" s="8"/>
      <c r="M128" s="8"/>
      <c r="N128" s="8"/>
      <c r="O128" s="8">
        <v>33.099999999999994</v>
      </c>
      <c r="P128" s="8">
        <v>66.900000000000006</v>
      </c>
      <c r="Q128" s="8">
        <v>67.5</v>
      </c>
      <c r="R128" s="8"/>
      <c r="S128" s="8">
        <v>44.9</v>
      </c>
      <c r="T128" s="8">
        <v>22.6</v>
      </c>
      <c r="U128" s="8">
        <v>32.5</v>
      </c>
      <c r="V128" s="8">
        <v>0</v>
      </c>
      <c r="W128" s="103"/>
      <c r="X128" s="103"/>
      <c r="Y128" s="103"/>
      <c r="Z128" s="103"/>
      <c r="AA128" s="103"/>
      <c r="AB128" s="103"/>
      <c r="AC128" s="103"/>
      <c r="AD128" s="103"/>
    </row>
    <row r="129" spans="1:30" s="100" customFormat="1" ht="12" x14ac:dyDescent="0.25">
      <c r="A129" s="103" t="s">
        <v>144</v>
      </c>
      <c r="B129" s="8">
        <v>2022</v>
      </c>
      <c r="C129" s="103" t="s">
        <v>16</v>
      </c>
      <c r="D129" s="8">
        <v>443969</v>
      </c>
      <c r="E129" s="8">
        <v>66.900000000000006</v>
      </c>
      <c r="F129" s="8"/>
      <c r="G129" s="8"/>
      <c r="H129" s="8"/>
      <c r="I129" s="8">
        <v>33.099999999999994</v>
      </c>
      <c r="J129" s="8">
        <v>66.900000000000006</v>
      </c>
      <c r="K129" s="8">
        <v>66.900000000000006</v>
      </c>
      <c r="L129" s="8"/>
      <c r="M129" s="8"/>
      <c r="N129" s="8"/>
      <c r="O129" s="8">
        <v>33.099999999999994</v>
      </c>
      <c r="P129" s="8">
        <v>66.900000000000006</v>
      </c>
      <c r="Q129" s="8">
        <v>67.5</v>
      </c>
      <c r="R129" s="8"/>
      <c r="S129" s="8">
        <v>44.9</v>
      </c>
      <c r="T129" s="8">
        <v>22.6</v>
      </c>
      <c r="U129" s="8">
        <v>32.5</v>
      </c>
      <c r="V129" s="8">
        <v>0</v>
      </c>
      <c r="W129" s="103"/>
      <c r="X129" s="103"/>
      <c r="Y129" s="103"/>
      <c r="Z129" s="103"/>
      <c r="AA129" s="103"/>
      <c r="AB129" s="103"/>
      <c r="AC129" s="103"/>
      <c r="AD129" s="103"/>
    </row>
    <row r="130" spans="1:30" s="100" customFormat="1" ht="12" x14ac:dyDescent="0.25">
      <c r="A130" s="103" t="s">
        <v>144</v>
      </c>
      <c r="B130" s="8">
        <v>2023</v>
      </c>
      <c r="C130" s="103" t="s">
        <v>16</v>
      </c>
      <c r="D130" s="8">
        <v>447701</v>
      </c>
      <c r="E130" s="8">
        <v>66.900000000000006</v>
      </c>
      <c r="F130" s="8"/>
      <c r="G130" s="8"/>
      <c r="H130" s="8"/>
      <c r="I130" s="8">
        <v>33.099999999999994</v>
      </c>
      <c r="J130" s="8">
        <v>66.900000000000006</v>
      </c>
      <c r="K130" s="8">
        <v>66.900000000000006</v>
      </c>
      <c r="L130" s="8"/>
      <c r="M130" s="8"/>
      <c r="N130" s="8"/>
      <c r="O130" s="8">
        <v>33.099999999999994</v>
      </c>
      <c r="P130" s="8">
        <v>66.900000000000006</v>
      </c>
      <c r="Q130" s="8">
        <v>67.5</v>
      </c>
      <c r="R130" s="8"/>
      <c r="S130" s="8">
        <v>44.9</v>
      </c>
      <c r="T130" s="8">
        <v>22.6</v>
      </c>
      <c r="U130" s="8">
        <v>32.5</v>
      </c>
      <c r="V130" s="8">
        <v>0</v>
      </c>
      <c r="W130" s="103"/>
      <c r="X130" s="103"/>
      <c r="Y130" s="103"/>
      <c r="Z130" s="103"/>
      <c r="AA130" s="103"/>
      <c r="AB130" s="103"/>
      <c r="AC130" s="103"/>
      <c r="AD130" s="103"/>
    </row>
    <row r="131" spans="1:30" s="100" customFormat="1" ht="12" x14ac:dyDescent="0.25">
      <c r="A131" s="103" t="s">
        <v>144</v>
      </c>
      <c r="B131" s="8">
        <v>2024</v>
      </c>
      <c r="C131" s="103" t="s">
        <v>16</v>
      </c>
      <c r="D131" s="8">
        <v>483703</v>
      </c>
      <c r="E131" s="8">
        <v>66.900000000000006</v>
      </c>
      <c r="F131" s="8"/>
      <c r="G131" s="8"/>
      <c r="H131" s="8"/>
      <c r="I131" s="8">
        <v>33.099999999999994</v>
      </c>
      <c r="J131" s="8">
        <v>66.900000000000006</v>
      </c>
      <c r="K131" s="8">
        <v>66.900000000000006</v>
      </c>
      <c r="L131" s="8"/>
      <c r="M131" s="8"/>
      <c r="N131" s="8"/>
      <c r="O131" s="8">
        <v>33.099999999999994</v>
      </c>
      <c r="P131" s="8">
        <v>66.900000000000006</v>
      </c>
      <c r="Q131" s="8">
        <v>67.5</v>
      </c>
      <c r="R131" s="8"/>
      <c r="S131" s="8">
        <v>44.9</v>
      </c>
      <c r="T131" s="8">
        <v>22.6</v>
      </c>
      <c r="U131" s="8">
        <v>32.5</v>
      </c>
      <c r="V131" s="8">
        <v>0</v>
      </c>
      <c r="W131" s="103"/>
      <c r="X131" s="103"/>
      <c r="Y131" s="103"/>
      <c r="Z131" s="103"/>
      <c r="AA131" s="103"/>
      <c r="AB131" s="103"/>
      <c r="AC131" s="103"/>
      <c r="AD131" s="103"/>
    </row>
    <row r="132" spans="1:30" s="100" customFormat="1" ht="12" x14ac:dyDescent="0.25">
      <c r="A132" s="103" t="s">
        <v>144</v>
      </c>
      <c r="B132" s="8">
        <v>2025</v>
      </c>
      <c r="C132" s="103" t="s">
        <v>16</v>
      </c>
      <c r="D132" s="8">
        <v>492330</v>
      </c>
      <c r="E132" s="8"/>
      <c r="F132" s="8"/>
      <c r="G132" s="8"/>
      <c r="H132" s="8"/>
      <c r="I132" s="8"/>
      <c r="J132" s="8">
        <v>100</v>
      </c>
      <c r="K132" s="8"/>
      <c r="L132" s="8"/>
      <c r="M132" s="8"/>
      <c r="N132" s="8"/>
      <c r="O132" s="8"/>
      <c r="P132" s="8">
        <v>100</v>
      </c>
      <c r="Q132" s="8"/>
      <c r="R132" s="8"/>
      <c r="S132" s="8"/>
      <c r="T132" s="8"/>
      <c r="U132" s="8"/>
      <c r="V132" s="8">
        <v>100</v>
      </c>
      <c r="W132" s="103"/>
      <c r="X132" s="103"/>
      <c r="Y132" s="103"/>
      <c r="Z132" s="103"/>
      <c r="AA132" s="103"/>
      <c r="AB132" s="103"/>
      <c r="AC132" s="103"/>
      <c r="AD132" s="103"/>
    </row>
    <row r="133" spans="1:30" s="100" customFormat="1" ht="12" x14ac:dyDescent="0.25">
      <c r="A133" s="103" t="s">
        <v>144</v>
      </c>
      <c r="B133" s="8">
        <v>2026</v>
      </c>
      <c r="C133" s="103" t="s">
        <v>16</v>
      </c>
      <c r="D133" s="8"/>
      <c r="E133" s="8"/>
      <c r="F133" s="8"/>
      <c r="G133" s="8"/>
      <c r="H133" s="8"/>
      <c r="I133" s="8"/>
      <c r="J133" s="8">
        <v>100</v>
      </c>
      <c r="K133" s="8"/>
      <c r="L133" s="8"/>
      <c r="M133" s="8"/>
      <c r="N133" s="8"/>
      <c r="O133" s="8"/>
      <c r="P133" s="8">
        <v>100</v>
      </c>
      <c r="Q133" s="8"/>
      <c r="R133" s="8"/>
      <c r="S133" s="8"/>
      <c r="T133" s="8"/>
      <c r="U133" s="8"/>
      <c r="V133" s="8">
        <v>100</v>
      </c>
      <c r="W133" s="103"/>
      <c r="X133" s="103"/>
      <c r="Y133" s="103"/>
      <c r="Z133" s="103"/>
      <c r="AA133" s="103"/>
      <c r="AB133" s="103"/>
      <c r="AC133" s="103"/>
      <c r="AD133" s="103"/>
    </row>
    <row r="134" spans="1:30" s="100" customFormat="1" ht="12" x14ac:dyDescent="0.25">
      <c r="A134" s="103" t="s">
        <v>144</v>
      </c>
      <c r="B134" s="8">
        <v>2027</v>
      </c>
      <c r="C134" s="103" t="s">
        <v>16</v>
      </c>
      <c r="D134" s="8"/>
      <c r="E134" s="8"/>
      <c r="F134" s="8"/>
      <c r="G134" s="8"/>
      <c r="H134" s="8"/>
      <c r="I134" s="8"/>
      <c r="J134" s="8">
        <v>100</v>
      </c>
      <c r="K134" s="8"/>
      <c r="L134" s="8"/>
      <c r="M134" s="8"/>
      <c r="N134" s="8"/>
      <c r="O134" s="8"/>
      <c r="P134" s="8">
        <v>100</v>
      </c>
      <c r="Q134" s="8"/>
      <c r="R134" s="8"/>
      <c r="S134" s="8"/>
      <c r="T134" s="8"/>
      <c r="U134" s="8"/>
      <c r="V134" s="8">
        <v>100</v>
      </c>
      <c r="W134" s="103"/>
      <c r="X134" s="103"/>
      <c r="Y134" s="103"/>
      <c r="Z134" s="103"/>
      <c r="AA134" s="103"/>
      <c r="AB134" s="103"/>
      <c r="AC134" s="103"/>
      <c r="AD134" s="103"/>
    </row>
    <row r="135" spans="1:30" s="100" customFormat="1" ht="12" x14ac:dyDescent="0.25">
      <c r="A135" s="103" t="s">
        <v>144</v>
      </c>
      <c r="B135" s="8">
        <v>2028</v>
      </c>
      <c r="C135" s="103" t="s">
        <v>16</v>
      </c>
      <c r="D135" s="8"/>
      <c r="E135" s="8"/>
      <c r="F135" s="8"/>
      <c r="G135" s="8"/>
      <c r="H135" s="8"/>
      <c r="I135" s="8"/>
      <c r="J135" s="8">
        <v>100</v>
      </c>
      <c r="K135" s="8"/>
      <c r="L135" s="8"/>
      <c r="M135" s="8"/>
      <c r="N135" s="8"/>
      <c r="O135" s="8"/>
      <c r="P135" s="8">
        <v>100</v>
      </c>
      <c r="Q135" s="8"/>
      <c r="R135" s="8"/>
      <c r="S135" s="8"/>
      <c r="T135" s="8"/>
      <c r="U135" s="8"/>
      <c r="V135" s="8">
        <v>100</v>
      </c>
      <c r="W135" s="103"/>
      <c r="X135" s="103"/>
      <c r="Y135" s="103"/>
      <c r="Z135" s="103"/>
      <c r="AA135" s="103"/>
      <c r="AB135" s="103"/>
      <c r="AC135" s="103"/>
      <c r="AD135" s="103"/>
    </row>
    <row r="136" spans="1:30" s="100" customFormat="1" ht="12" x14ac:dyDescent="0.25">
      <c r="A136" s="103" t="s">
        <v>144</v>
      </c>
      <c r="B136" s="8">
        <v>2029</v>
      </c>
      <c r="C136" s="103" t="s">
        <v>16</v>
      </c>
      <c r="D136" s="8"/>
      <c r="E136" s="8"/>
      <c r="F136" s="8"/>
      <c r="G136" s="8"/>
      <c r="H136" s="8"/>
      <c r="I136" s="8"/>
      <c r="J136" s="8">
        <v>100</v>
      </c>
      <c r="K136" s="8"/>
      <c r="L136" s="8"/>
      <c r="M136" s="8"/>
      <c r="N136" s="8"/>
      <c r="O136" s="8"/>
      <c r="P136" s="8">
        <v>100</v>
      </c>
      <c r="Q136" s="8"/>
      <c r="R136" s="8"/>
      <c r="S136" s="8"/>
      <c r="T136" s="8"/>
      <c r="U136" s="8"/>
      <c r="V136" s="8">
        <v>100</v>
      </c>
      <c r="W136" s="103"/>
      <c r="X136" s="103"/>
      <c r="Y136" s="103"/>
      <c r="Z136" s="103"/>
      <c r="AA136" s="103"/>
      <c r="AB136" s="103"/>
      <c r="AC136" s="103"/>
      <c r="AD136" s="103"/>
    </row>
    <row r="137" spans="1:30" s="100" customFormat="1" ht="12" x14ac:dyDescent="0.25">
      <c r="A137" s="103" t="s">
        <v>144</v>
      </c>
      <c r="B137" s="8">
        <v>2030</v>
      </c>
      <c r="C137" s="103" t="s">
        <v>16</v>
      </c>
      <c r="D137" s="8"/>
      <c r="E137" s="8"/>
      <c r="F137" s="8"/>
      <c r="G137" s="8"/>
      <c r="H137" s="8"/>
      <c r="I137" s="8"/>
      <c r="J137" s="8">
        <v>100</v>
      </c>
      <c r="K137" s="8"/>
      <c r="L137" s="8"/>
      <c r="M137" s="8"/>
      <c r="N137" s="8"/>
      <c r="O137" s="8"/>
      <c r="P137" s="8">
        <v>100</v>
      </c>
      <c r="Q137" s="8"/>
      <c r="R137" s="8"/>
      <c r="S137" s="8"/>
      <c r="T137" s="8"/>
      <c r="U137" s="8"/>
      <c r="V137" s="8">
        <v>100</v>
      </c>
      <c r="W137" s="103"/>
      <c r="X137" s="103"/>
      <c r="Y137" s="103"/>
      <c r="Z137" s="103"/>
      <c r="AA137" s="103"/>
      <c r="AB137" s="103"/>
      <c r="AC137" s="103"/>
      <c r="AD137" s="103"/>
    </row>
    <row r="138" spans="1:30" s="100" customFormat="1" ht="12" x14ac:dyDescent="0.25">
      <c r="A138" s="103" t="s">
        <v>144</v>
      </c>
      <c r="B138" s="8">
        <v>2000</v>
      </c>
      <c r="C138" s="103" t="s">
        <v>17</v>
      </c>
      <c r="D138" s="8">
        <v>457444</v>
      </c>
      <c r="E138" s="8"/>
      <c r="F138" s="8"/>
      <c r="G138" s="8"/>
      <c r="H138" s="8"/>
      <c r="I138" s="8"/>
      <c r="J138" s="8">
        <v>100</v>
      </c>
      <c r="K138" s="8"/>
      <c r="L138" s="8"/>
      <c r="M138" s="8"/>
      <c r="N138" s="8"/>
      <c r="O138" s="8"/>
      <c r="P138" s="8">
        <v>100</v>
      </c>
      <c r="Q138" s="8"/>
      <c r="R138" s="8"/>
      <c r="S138" s="8"/>
      <c r="T138" s="8"/>
      <c r="U138" s="8"/>
      <c r="V138" s="8">
        <v>100</v>
      </c>
      <c r="W138" s="103"/>
      <c r="X138" s="103"/>
      <c r="Y138" s="103"/>
      <c r="Z138" s="103"/>
      <c r="AA138" s="103"/>
      <c r="AB138" s="103"/>
      <c r="AC138" s="103"/>
      <c r="AD138" s="103"/>
    </row>
    <row r="139" spans="1:30" s="100" customFormat="1" ht="12" x14ac:dyDescent="0.25">
      <c r="A139" s="103" t="s">
        <v>144</v>
      </c>
      <c r="B139" s="8">
        <v>2001</v>
      </c>
      <c r="C139" s="103" t="s">
        <v>17</v>
      </c>
      <c r="D139" s="8">
        <v>468716</v>
      </c>
      <c r="E139" s="8"/>
      <c r="F139" s="8"/>
      <c r="G139" s="8"/>
      <c r="H139" s="8"/>
      <c r="I139" s="8"/>
      <c r="J139" s="8">
        <v>100</v>
      </c>
      <c r="K139" s="8"/>
      <c r="L139" s="8"/>
      <c r="M139" s="8"/>
      <c r="N139" s="8"/>
      <c r="O139" s="8"/>
      <c r="P139" s="8">
        <v>100</v>
      </c>
      <c r="Q139" s="8"/>
      <c r="R139" s="8"/>
      <c r="S139" s="8"/>
      <c r="T139" s="8"/>
      <c r="U139" s="8"/>
      <c r="V139" s="8">
        <v>100</v>
      </c>
      <c r="W139" s="103"/>
      <c r="X139" s="103"/>
      <c r="Y139" s="103"/>
      <c r="Z139" s="103"/>
      <c r="AA139" s="103"/>
      <c r="AB139" s="103"/>
      <c r="AC139" s="103"/>
      <c r="AD139" s="103"/>
    </row>
    <row r="140" spans="1:30" s="100" customFormat="1" ht="12" x14ac:dyDescent="0.25">
      <c r="A140" s="103" t="s">
        <v>144</v>
      </c>
      <c r="B140" s="8">
        <v>2002</v>
      </c>
      <c r="C140" s="103" t="s">
        <v>17</v>
      </c>
      <c r="D140" s="8">
        <v>483373</v>
      </c>
      <c r="E140" s="8"/>
      <c r="F140" s="8"/>
      <c r="G140" s="8"/>
      <c r="H140" s="8"/>
      <c r="I140" s="8"/>
      <c r="J140" s="8">
        <v>100</v>
      </c>
      <c r="K140" s="8"/>
      <c r="L140" s="8"/>
      <c r="M140" s="8"/>
      <c r="N140" s="8"/>
      <c r="O140" s="8"/>
      <c r="P140" s="8">
        <v>100</v>
      </c>
      <c r="Q140" s="8"/>
      <c r="R140" s="8"/>
      <c r="S140" s="8"/>
      <c r="T140" s="8"/>
      <c r="U140" s="8"/>
      <c r="V140" s="8">
        <v>100</v>
      </c>
      <c r="W140" s="103"/>
      <c r="X140" s="103"/>
      <c r="Y140" s="103"/>
      <c r="Z140" s="103"/>
      <c r="AA140" s="103"/>
      <c r="AB140" s="103"/>
      <c r="AC140" s="103"/>
      <c r="AD140" s="103"/>
    </row>
    <row r="141" spans="1:30" s="100" customFormat="1" ht="12" x14ac:dyDescent="0.25">
      <c r="A141" s="103" t="s">
        <v>144</v>
      </c>
      <c r="B141" s="8">
        <v>2003</v>
      </c>
      <c r="C141" s="103" t="s">
        <v>17</v>
      </c>
      <c r="D141" s="8">
        <v>494953</v>
      </c>
      <c r="E141" s="8"/>
      <c r="F141" s="8"/>
      <c r="G141" s="8"/>
      <c r="H141" s="8"/>
      <c r="I141" s="8"/>
      <c r="J141" s="8">
        <v>100</v>
      </c>
      <c r="K141" s="8"/>
      <c r="L141" s="8"/>
      <c r="M141" s="8"/>
      <c r="N141" s="8"/>
      <c r="O141" s="8"/>
      <c r="P141" s="8">
        <v>100</v>
      </c>
      <c r="Q141" s="8"/>
      <c r="R141" s="8"/>
      <c r="S141" s="8"/>
      <c r="T141" s="8"/>
      <c r="U141" s="8"/>
      <c r="V141" s="8">
        <v>100</v>
      </c>
      <c r="W141" s="103"/>
      <c r="X141" s="103"/>
      <c r="Y141" s="103"/>
      <c r="Z141" s="103"/>
      <c r="AA141" s="103"/>
      <c r="AB141" s="103"/>
      <c r="AC141" s="103"/>
      <c r="AD141" s="103"/>
    </row>
    <row r="142" spans="1:30" s="100" customFormat="1" ht="12" x14ac:dyDescent="0.25">
      <c r="A142" s="103" t="s">
        <v>144</v>
      </c>
      <c r="B142" s="8">
        <v>2004</v>
      </c>
      <c r="C142" s="103" t="s">
        <v>17</v>
      </c>
      <c r="D142" s="8">
        <v>495044</v>
      </c>
      <c r="E142" s="8"/>
      <c r="F142" s="8"/>
      <c r="G142" s="8"/>
      <c r="H142" s="8"/>
      <c r="I142" s="8"/>
      <c r="J142" s="8">
        <v>100</v>
      </c>
      <c r="K142" s="8"/>
      <c r="L142" s="8"/>
      <c r="M142" s="8"/>
      <c r="N142" s="8"/>
      <c r="O142" s="8"/>
      <c r="P142" s="8">
        <v>100</v>
      </c>
      <c r="Q142" s="8"/>
      <c r="R142" s="8"/>
      <c r="S142" s="8"/>
      <c r="T142" s="8"/>
      <c r="U142" s="8"/>
      <c r="V142" s="8">
        <v>100</v>
      </c>
      <c r="W142" s="103"/>
      <c r="X142" s="103"/>
      <c r="Y142" s="103"/>
      <c r="Z142" s="103"/>
      <c r="AA142" s="103"/>
      <c r="AB142" s="103"/>
      <c r="AC142" s="103"/>
      <c r="AD142" s="103"/>
    </row>
    <row r="143" spans="1:30" s="100" customFormat="1" ht="12" x14ac:dyDescent="0.25">
      <c r="A143" s="103" t="s">
        <v>144</v>
      </c>
      <c r="B143" s="8">
        <v>2005</v>
      </c>
      <c r="C143" s="103" t="s">
        <v>17</v>
      </c>
      <c r="D143" s="8">
        <v>512546</v>
      </c>
      <c r="E143" s="8"/>
      <c r="F143" s="8"/>
      <c r="G143" s="8"/>
      <c r="H143" s="8"/>
      <c r="I143" s="8"/>
      <c r="J143" s="8">
        <v>100</v>
      </c>
      <c r="K143" s="8"/>
      <c r="L143" s="8"/>
      <c r="M143" s="8"/>
      <c r="N143" s="8"/>
      <c r="O143" s="8"/>
      <c r="P143" s="8">
        <v>100</v>
      </c>
      <c r="Q143" s="8"/>
      <c r="R143" s="8"/>
      <c r="S143" s="8"/>
      <c r="T143" s="8"/>
      <c r="U143" s="8"/>
      <c r="V143" s="8">
        <v>100</v>
      </c>
      <c r="W143" s="103"/>
      <c r="X143" s="103"/>
      <c r="Y143" s="103"/>
      <c r="Z143" s="103"/>
      <c r="AA143" s="103"/>
      <c r="AB143" s="103"/>
      <c r="AC143" s="103"/>
      <c r="AD143" s="103"/>
    </row>
    <row r="144" spans="1:30" s="100" customFormat="1" ht="12" x14ac:dyDescent="0.25">
      <c r="A144" s="103" t="s">
        <v>144</v>
      </c>
      <c r="B144" s="8">
        <v>2006</v>
      </c>
      <c r="C144" s="103" t="s">
        <v>17</v>
      </c>
      <c r="D144" s="8">
        <v>547538</v>
      </c>
      <c r="E144" s="8"/>
      <c r="F144" s="8">
        <v>65.385026666665908</v>
      </c>
      <c r="G144" s="8"/>
      <c r="H144" s="8"/>
      <c r="I144" s="8">
        <v>34.614973333334092</v>
      </c>
      <c r="J144" s="8">
        <v>65.385026666665908</v>
      </c>
      <c r="K144" s="8"/>
      <c r="L144" s="8"/>
      <c r="M144" s="8"/>
      <c r="N144" s="8"/>
      <c r="O144" s="8"/>
      <c r="P144" s="8">
        <v>100</v>
      </c>
      <c r="Q144" s="8"/>
      <c r="R144" s="8"/>
      <c r="S144" s="8"/>
      <c r="T144" s="8"/>
      <c r="U144" s="8"/>
      <c r="V144" s="8">
        <v>100</v>
      </c>
      <c r="W144" s="103"/>
      <c r="X144" s="103"/>
      <c r="Y144" s="103"/>
      <c r="Z144" s="103"/>
      <c r="AA144" s="103"/>
      <c r="AB144" s="103"/>
      <c r="AC144" s="103"/>
      <c r="AD144" s="103"/>
    </row>
    <row r="145" spans="1:30" s="100" customFormat="1" ht="12" x14ac:dyDescent="0.25">
      <c r="A145" s="103" t="s">
        <v>144</v>
      </c>
      <c r="B145" s="8">
        <v>2007</v>
      </c>
      <c r="C145" s="103" t="s">
        <v>17</v>
      </c>
      <c r="D145" s="8">
        <v>579956</v>
      </c>
      <c r="E145" s="8">
        <v>53.657843478260929</v>
      </c>
      <c r="F145" s="8">
        <v>53.657843478260929</v>
      </c>
      <c r="G145" s="8"/>
      <c r="H145" s="8"/>
      <c r="I145" s="8">
        <v>46.342156521739071</v>
      </c>
      <c r="J145" s="8">
        <v>53.657843478260929</v>
      </c>
      <c r="K145" s="8">
        <v>70.284930086956592</v>
      </c>
      <c r="L145" s="8"/>
      <c r="M145" s="8"/>
      <c r="N145" s="8"/>
      <c r="O145" s="8"/>
      <c r="P145" s="8">
        <v>100</v>
      </c>
      <c r="Q145" s="8"/>
      <c r="R145" s="8"/>
      <c r="S145" s="8"/>
      <c r="T145" s="8"/>
      <c r="U145" s="8"/>
      <c r="V145" s="8">
        <v>100</v>
      </c>
      <c r="W145" s="103"/>
      <c r="X145" s="103"/>
      <c r="Y145" s="103"/>
      <c r="Z145" s="103"/>
      <c r="AA145" s="103"/>
      <c r="AB145" s="103"/>
      <c r="AC145" s="103"/>
      <c r="AD145" s="103"/>
    </row>
    <row r="146" spans="1:30" s="100" customFormat="1" ht="12" x14ac:dyDescent="0.25">
      <c r="A146" s="103" t="s">
        <v>144</v>
      </c>
      <c r="B146" s="8">
        <v>2008</v>
      </c>
      <c r="C146" s="103" t="s">
        <v>17</v>
      </c>
      <c r="D146" s="8">
        <v>610559</v>
      </c>
      <c r="E146" s="8">
        <v>53.657843478260929</v>
      </c>
      <c r="F146" s="8">
        <v>53.657843478260929</v>
      </c>
      <c r="G146" s="8">
        <v>44.180109999999999</v>
      </c>
      <c r="H146" s="8">
        <v>9.4777334782609302</v>
      </c>
      <c r="I146" s="8">
        <v>46.342156521739071</v>
      </c>
      <c r="J146" s="8">
        <v>0</v>
      </c>
      <c r="K146" s="8">
        <v>70.284930086956592</v>
      </c>
      <c r="L146" s="8">
        <v>60.673849999999987</v>
      </c>
      <c r="M146" s="8">
        <v>23.785936936339521</v>
      </c>
      <c r="N146" s="8">
        <v>36.887913063660463</v>
      </c>
      <c r="O146" s="8">
        <v>39.326150000000013</v>
      </c>
      <c r="P146" s="8">
        <v>0</v>
      </c>
      <c r="Q146" s="8"/>
      <c r="R146" s="8"/>
      <c r="S146" s="8"/>
      <c r="T146" s="8"/>
      <c r="U146" s="8"/>
      <c r="V146" s="8">
        <v>100</v>
      </c>
      <c r="W146" s="103"/>
      <c r="X146" s="103"/>
      <c r="Y146" s="103"/>
      <c r="Z146" s="103"/>
      <c r="AA146" s="103"/>
      <c r="AB146" s="103"/>
      <c r="AC146" s="103"/>
      <c r="AD146" s="103"/>
    </row>
    <row r="147" spans="1:30" s="100" customFormat="1" ht="12" x14ac:dyDescent="0.25">
      <c r="A147" s="103" t="s">
        <v>144</v>
      </c>
      <c r="B147" s="8">
        <v>2009</v>
      </c>
      <c r="C147" s="103" t="s">
        <v>17</v>
      </c>
      <c r="D147" s="8">
        <v>630564</v>
      </c>
      <c r="E147" s="8">
        <v>53.657843478260929</v>
      </c>
      <c r="F147" s="8">
        <v>53.657843478260929</v>
      </c>
      <c r="G147" s="8">
        <v>44.180109999999999</v>
      </c>
      <c r="H147" s="8">
        <v>9.4777334782609302</v>
      </c>
      <c r="I147" s="8">
        <v>46.342156521739071</v>
      </c>
      <c r="J147" s="8">
        <v>0</v>
      </c>
      <c r="K147" s="8">
        <v>70.284930086956592</v>
      </c>
      <c r="L147" s="8">
        <v>60.673849999999987</v>
      </c>
      <c r="M147" s="8">
        <v>23.785936936339521</v>
      </c>
      <c r="N147" s="8">
        <v>36.887913063660463</v>
      </c>
      <c r="O147" s="8">
        <v>39.326150000000013</v>
      </c>
      <c r="P147" s="8">
        <v>0</v>
      </c>
      <c r="Q147" s="8"/>
      <c r="R147" s="8"/>
      <c r="S147" s="8"/>
      <c r="T147" s="8"/>
      <c r="U147" s="8"/>
      <c r="V147" s="8">
        <v>100</v>
      </c>
      <c r="W147" s="103"/>
      <c r="X147" s="103"/>
      <c r="Y147" s="103"/>
      <c r="Z147" s="103"/>
      <c r="AA147" s="103"/>
      <c r="AB147" s="103"/>
      <c r="AC147" s="103"/>
      <c r="AD147" s="103"/>
    </row>
    <row r="148" spans="1:30" s="100" customFormat="1" ht="12" x14ac:dyDescent="0.25">
      <c r="A148" s="103" t="s">
        <v>144</v>
      </c>
      <c r="B148" s="8">
        <v>2010</v>
      </c>
      <c r="C148" s="103" t="s">
        <v>17</v>
      </c>
      <c r="D148" s="8">
        <v>649735</v>
      </c>
      <c r="E148" s="8">
        <v>53.657843478260929</v>
      </c>
      <c r="F148" s="8">
        <v>53.657843478260929</v>
      </c>
      <c r="G148" s="8">
        <v>44.180109999999999</v>
      </c>
      <c r="H148" s="8">
        <v>9.4777334782609302</v>
      </c>
      <c r="I148" s="8">
        <v>46.342156521739071</v>
      </c>
      <c r="J148" s="8">
        <v>0</v>
      </c>
      <c r="K148" s="8">
        <v>70.284930086956592</v>
      </c>
      <c r="L148" s="8">
        <v>60.673849999999987</v>
      </c>
      <c r="M148" s="8">
        <v>23.785936936339521</v>
      </c>
      <c r="N148" s="8">
        <v>36.887913063660463</v>
      </c>
      <c r="O148" s="8">
        <v>39.326150000000013</v>
      </c>
      <c r="P148" s="8">
        <v>0</v>
      </c>
      <c r="Q148" s="8"/>
      <c r="R148" s="8"/>
      <c r="S148" s="8">
        <v>88.792344999998022</v>
      </c>
      <c r="T148" s="8"/>
      <c r="U148" s="8"/>
      <c r="V148" s="8">
        <v>11.207655000001978</v>
      </c>
      <c r="W148" s="103"/>
      <c r="X148" s="103"/>
      <c r="Y148" s="103"/>
      <c r="Z148" s="103"/>
      <c r="AA148" s="103"/>
      <c r="AB148" s="103"/>
      <c r="AC148" s="103"/>
      <c r="AD148" s="103"/>
    </row>
    <row r="149" spans="1:30" s="100" customFormat="1" ht="12" x14ac:dyDescent="0.25">
      <c r="A149" s="103" t="s">
        <v>144</v>
      </c>
      <c r="B149" s="8">
        <v>2011</v>
      </c>
      <c r="C149" s="103" t="s">
        <v>17</v>
      </c>
      <c r="D149" s="8">
        <v>669541</v>
      </c>
      <c r="E149" s="8">
        <v>53.657843478260929</v>
      </c>
      <c r="F149" s="8">
        <v>53.657843478260929</v>
      </c>
      <c r="G149" s="8">
        <v>44.180109999999999</v>
      </c>
      <c r="H149" s="8">
        <v>9.4777334782609302</v>
      </c>
      <c r="I149" s="8">
        <v>46.342156521739071</v>
      </c>
      <c r="J149" s="8">
        <v>0</v>
      </c>
      <c r="K149" s="8">
        <v>70.284930086956592</v>
      </c>
      <c r="L149" s="8">
        <v>60.673849999999987</v>
      </c>
      <c r="M149" s="8">
        <v>23.785936936339521</v>
      </c>
      <c r="N149" s="8">
        <v>36.887913063660463</v>
      </c>
      <c r="O149" s="8">
        <v>39.326150000000013</v>
      </c>
      <c r="P149" s="8">
        <v>0</v>
      </c>
      <c r="Q149" s="8"/>
      <c r="R149" s="8"/>
      <c r="S149" s="8">
        <v>88.792344999998022</v>
      </c>
      <c r="T149" s="8"/>
      <c r="U149" s="8"/>
      <c r="V149" s="8">
        <v>11.207655000001978</v>
      </c>
      <c r="W149" s="103"/>
      <c r="X149" s="103"/>
      <c r="Y149" s="103"/>
      <c r="Z149" s="103"/>
      <c r="AA149" s="103"/>
      <c r="AB149" s="103"/>
      <c r="AC149" s="103"/>
      <c r="AD149" s="103"/>
    </row>
    <row r="150" spans="1:30" s="100" customFormat="1" ht="12" x14ac:dyDescent="0.25">
      <c r="A150" s="103" t="s">
        <v>144</v>
      </c>
      <c r="B150" s="8">
        <v>2012</v>
      </c>
      <c r="C150" s="103" t="s">
        <v>17</v>
      </c>
      <c r="D150" s="8">
        <v>693222</v>
      </c>
      <c r="E150" s="8">
        <v>54.99358695652154</v>
      </c>
      <c r="F150" s="8">
        <v>54.99358695652154</v>
      </c>
      <c r="G150" s="8">
        <v>44.180109999999999</v>
      </c>
      <c r="H150" s="8">
        <v>10.813476956521541</v>
      </c>
      <c r="I150" s="8">
        <v>45.00641304347846</v>
      </c>
      <c r="J150" s="8">
        <v>0</v>
      </c>
      <c r="K150" s="8">
        <v>69.734302173912965</v>
      </c>
      <c r="L150" s="8">
        <v>60.673849999999987</v>
      </c>
      <c r="M150" s="8">
        <v>23.785936936339521</v>
      </c>
      <c r="N150" s="8">
        <v>36.887913063660463</v>
      </c>
      <c r="O150" s="8">
        <v>39.326150000000013</v>
      </c>
      <c r="P150" s="8">
        <v>0</v>
      </c>
      <c r="Q150" s="8">
        <v>86.094989999999996</v>
      </c>
      <c r="R150" s="8">
        <v>83.403689999999997</v>
      </c>
      <c r="S150" s="8">
        <v>83.403689999999997</v>
      </c>
      <c r="T150" s="8">
        <v>0</v>
      </c>
      <c r="U150" s="8">
        <v>16.596310000000003</v>
      </c>
      <c r="V150" s="8">
        <v>0</v>
      </c>
      <c r="W150" s="103"/>
      <c r="X150" s="103"/>
      <c r="Y150" s="103"/>
      <c r="Z150" s="103"/>
      <c r="AA150" s="103"/>
      <c r="AB150" s="103"/>
      <c r="AC150" s="103"/>
      <c r="AD150" s="103"/>
    </row>
    <row r="151" spans="1:30" s="100" customFormat="1" ht="12" x14ac:dyDescent="0.25">
      <c r="A151" s="103" t="s">
        <v>144</v>
      </c>
      <c r="B151" s="8">
        <v>2013</v>
      </c>
      <c r="C151" s="103" t="s">
        <v>17</v>
      </c>
      <c r="D151" s="8">
        <v>715974</v>
      </c>
      <c r="E151" s="8">
        <v>56.329330434782605</v>
      </c>
      <c r="F151" s="8">
        <v>56.289371666665829</v>
      </c>
      <c r="G151" s="8">
        <v>44.180109999999999</v>
      </c>
      <c r="H151" s="8">
        <v>12.10926166666583</v>
      </c>
      <c r="I151" s="8">
        <v>43.710628333334171</v>
      </c>
      <c r="J151" s="8">
        <v>0</v>
      </c>
      <c r="K151" s="8">
        <v>69.183674260869566</v>
      </c>
      <c r="L151" s="8">
        <v>60.673849999999987</v>
      </c>
      <c r="M151" s="8">
        <v>23.785936936339521</v>
      </c>
      <c r="N151" s="8">
        <v>36.887913063660463</v>
      </c>
      <c r="O151" s="8">
        <v>39.326150000000013</v>
      </c>
      <c r="P151" s="8">
        <v>0</v>
      </c>
      <c r="Q151" s="8">
        <v>86.094989999999996</v>
      </c>
      <c r="R151" s="8">
        <v>83.403689999999997</v>
      </c>
      <c r="S151" s="8">
        <v>83.403689999999997</v>
      </c>
      <c r="T151" s="8">
        <v>0</v>
      </c>
      <c r="U151" s="8">
        <v>16.596310000000003</v>
      </c>
      <c r="V151" s="8">
        <v>0</v>
      </c>
      <c r="W151" s="103"/>
      <c r="X151" s="103"/>
      <c r="Y151" s="103"/>
      <c r="Z151" s="103"/>
      <c r="AA151" s="103"/>
      <c r="AB151" s="103"/>
      <c r="AC151" s="103"/>
      <c r="AD151" s="103"/>
    </row>
    <row r="152" spans="1:30" s="100" customFormat="1" ht="12" x14ac:dyDescent="0.25">
      <c r="A152" s="103" t="s">
        <v>144</v>
      </c>
      <c r="B152" s="8">
        <v>2014</v>
      </c>
      <c r="C152" s="103" t="s">
        <v>17</v>
      </c>
      <c r="D152" s="8">
        <v>739011</v>
      </c>
      <c r="E152" s="8">
        <v>57.66507391304367</v>
      </c>
      <c r="F152" s="8">
        <v>53.257486666666409</v>
      </c>
      <c r="G152" s="8">
        <v>44.180109999999999</v>
      </c>
      <c r="H152" s="8">
        <v>9.0773766666664102</v>
      </c>
      <c r="I152" s="8">
        <v>46.742513333333591</v>
      </c>
      <c r="J152" s="8">
        <v>0</v>
      </c>
      <c r="K152" s="8">
        <v>68.633046347826166</v>
      </c>
      <c r="L152" s="8">
        <v>60.673849999999987</v>
      </c>
      <c r="M152" s="8">
        <v>23.785936936339521</v>
      </c>
      <c r="N152" s="8">
        <v>36.887913063660463</v>
      </c>
      <c r="O152" s="8">
        <v>39.326150000000013</v>
      </c>
      <c r="P152" s="8">
        <v>0</v>
      </c>
      <c r="Q152" s="8">
        <v>86.094989999999996</v>
      </c>
      <c r="R152" s="8">
        <v>83.403689999999997</v>
      </c>
      <c r="S152" s="8">
        <v>83.403689999999997</v>
      </c>
      <c r="T152" s="8">
        <v>0</v>
      </c>
      <c r="U152" s="8">
        <v>16.596310000000003</v>
      </c>
      <c r="V152" s="8">
        <v>0</v>
      </c>
      <c r="W152" s="103"/>
      <c r="X152" s="103"/>
      <c r="Y152" s="103"/>
      <c r="Z152" s="103"/>
      <c r="AA152" s="103"/>
      <c r="AB152" s="103"/>
      <c r="AC152" s="103"/>
      <c r="AD152" s="103"/>
    </row>
    <row r="153" spans="1:30" s="100" customFormat="1" ht="12" x14ac:dyDescent="0.25">
      <c r="A153" s="103" t="s">
        <v>144</v>
      </c>
      <c r="B153" s="8">
        <v>2015</v>
      </c>
      <c r="C153" s="103" t="s">
        <v>17</v>
      </c>
      <c r="D153" s="8">
        <v>760533</v>
      </c>
      <c r="E153" s="8">
        <v>59.000817391304281</v>
      </c>
      <c r="F153" s="8">
        <v>50.22560166666608</v>
      </c>
      <c r="G153" s="8">
        <v>44.180109999999999</v>
      </c>
      <c r="H153" s="8">
        <v>6.0454916666660807</v>
      </c>
      <c r="I153" s="8">
        <v>49.77439833333392</v>
      </c>
      <c r="J153" s="8">
        <v>0</v>
      </c>
      <c r="K153" s="8">
        <v>68.082418434782539</v>
      </c>
      <c r="L153" s="8">
        <v>60.673849999999987</v>
      </c>
      <c r="M153" s="8">
        <v>23.785936936339521</v>
      </c>
      <c r="N153" s="8">
        <v>36.887913063660463</v>
      </c>
      <c r="O153" s="8">
        <v>39.326150000000013</v>
      </c>
      <c r="P153" s="8">
        <v>0</v>
      </c>
      <c r="Q153" s="8">
        <v>86.094989999999996</v>
      </c>
      <c r="R153" s="8">
        <v>83.403689999999997</v>
      </c>
      <c r="S153" s="8">
        <v>77.760287499997503</v>
      </c>
      <c r="T153" s="8">
        <v>5.6434025000024945</v>
      </c>
      <c r="U153" s="8">
        <v>16.596310000000003</v>
      </c>
      <c r="V153" s="8">
        <v>0</v>
      </c>
      <c r="W153" s="103"/>
      <c r="X153" s="103"/>
      <c r="Y153" s="103"/>
      <c r="Z153" s="103"/>
      <c r="AA153" s="103"/>
      <c r="AB153" s="103"/>
      <c r="AC153" s="103"/>
      <c r="AD153" s="103"/>
    </row>
    <row r="154" spans="1:30" s="100" customFormat="1" ht="12" x14ac:dyDescent="0.25">
      <c r="A154" s="103" t="s">
        <v>144</v>
      </c>
      <c r="B154" s="8">
        <v>2016</v>
      </c>
      <c r="C154" s="103" t="s">
        <v>17</v>
      </c>
      <c r="D154" s="8">
        <v>780851</v>
      </c>
      <c r="E154" s="8">
        <v>60.336560869565346</v>
      </c>
      <c r="F154" s="8">
        <v>47.19371666666575</v>
      </c>
      <c r="G154" s="8">
        <v>44.180109999999999</v>
      </c>
      <c r="H154" s="8">
        <v>3.0136066666657513</v>
      </c>
      <c r="I154" s="8">
        <v>52.80628333333425</v>
      </c>
      <c r="J154" s="8">
        <v>0</v>
      </c>
      <c r="K154" s="8">
        <v>67.53179052173914</v>
      </c>
      <c r="L154" s="8">
        <v>60.673849999999987</v>
      </c>
      <c r="M154" s="8">
        <v>23.785936936339521</v>
      </c>
      <c r="N154" s="8">
        <v>36.887913063660463</v>
      </c>
      <c r="O154" s="8">
        <v>39.326150000000013</v>
      </c>
      <c r="P154" s="8">
        <v>0</v>
      </c>
      <c r="Q154" s="8">
        <v>86.094989999999996</v>
      </c>
      <c r="R154" s="8">
        <v>83.403689999999997</v>
      </c>
      <c r="S154" s="8">
        <v>66.728229999996984</v>
      </c>
      <c r="T154" s="8">
        <v>16.675460000003014</v>
      </c>
      <c r="U154" s="8">
        <v>16.596310000000003</v>
      </c>
      <c r="V154" s="8">
        <v>0</v>
      </c>
      <c r="W154" s="103"/>
      <c r="X154" s="103"/>
      <c r="Y154" s="103"/>
      <c r="Z154" s="103"/>
      <c r="AA154" s="103"/>
      <c r="AB154" s="103"/>
      <c r="AC154" s="103"/>
      <c r="AD154" s="103"/>
    </row>
    <row r="155" spans="1:30" s="100" customFormat="1" ht="12" x14ac:dyDescent="0.25">
      <c r="A155" s="103" t="s">
        <v>144</v>
      </c>
      <c r="B155" s="8">
        <v>2017</v>
      </c>
      <c r="C155" s="103" t="s">
        <v>17</v>
      </c>
      <c r="D155" s="8">
        <v>798387</v>
      </c>
      <c r="E155" s="8">
        <v>61.672304347825957</v>
      </c>
      <c r="F155" s="8">
        <v>44.16183166666633</v>
      </c>
      <c r="G155" s="8">
        <v>44.16183166666633</v>
      </c>
      <c r="H155" s="8">
        <v>0</v>
      </c>
      <c r="I155" s="8">
        <v>55.83816833333367</v>
      </c>
      <c r="J155" s="8">
        <v>0</v>
      </c>
      <c r="K155" s="8">
        <v>66.98116260869574</v>
      </c>
      <c r="L155" s="8">
        <v>60.673849999999987</v>
      </c>
      <c r="M155" s="8">
        <v>23.785936936339521</v>
      </c>
      <c r="N155" s="8">
        <v>36.887913063660463</v>
      </c>
      <c r="O155" s="8">
        <v>39.326150000000013</v>
      </c>
      <c r="P155" s="8">
        <v>0</v>
      </c>
      <c r="Q155" s="8">
        <v>86.094989999999996</v>
      </c>
      <c r="R155" s="8">
        <v>83.403689999999997</v>
      </c>
      <c r="S155" s="8">
        <v>55.696172500000102</v>
      </c>
      <c r="T155" s="8">
        <v>27.707517499999895</v>
      </c>
      <c r="U155" s="8">
        <v>16.596310000000003</v>
      </c>
      <c r="V155" s="8">
        <v>0</v>
      </c>
      <c r="W155" s="103"/>
      <c r="X155" s="103"/>
      <c r="Y155" s="103"/>
      <c r="Z155" s="103"/>
      <c r="AA155" s="103"/>
      <c r="AB155" s="103"/>
      <c r="AC155" s="103"/>
      <c r="AD155" s="103"/>
    </row>
    <row r="156" spans="1:30" s="100" customFormat="1" ht="12" x14ac:dyDescent="0.25">
      <c r="A156" s="103" t="s">
        <v>144</v>
      </c>
      <c r="B156" s="8">
        <v>2018</v>
      </c>
      <c r="C156" s="103" t="s">
        <v>17</v>
      </c>
      <c r="D156" s="8">
        <v>812798</v>
      </c>
      <c r="E156" s="8">
        <v>63.008047826087022</v>
      </c>
      <c r="F156" s="8">
        <v>41.129946666666001</v>
      </c>
      <c r="G156" s="8">
        <v>41.129946666666001</v>
      </c>
      <c r="H156" s="8">
        <v>0</v>
      </c>
      <c r="I156" s="8">
        <v>58.870053333333999</v>
      </c>
      <c r="J156" s="8">
        <v>0</v>
      </c>
      <c r="K156" s="8">
        <v>66.430534695652113</v>
      </c>
      <c r="L156" s="8">
        <v>60.673849999999987</v>
      </c>
      <c r="M156" s="8">
        <v>23.785936936339521</v>
      </c>
      <c r="N156" s="8">
        <v>36.887913063660463</v>
      </c>
      <c r="O156" s="8">
        <v>39.326150000000013</v>
      </c>
      <c r="P156" s="8">
        <v>0</v>
      </c>
      <c r="Q156" s="8">
        <v>86.094989999999996</v>
      </c>
      <c r="R156" s="8">
        <v>83.403689999999997</v>
      </c>
      <c r="S156" s="8">
        <v>44.664114999999583</v>
      </c>
      <c r="T156" s="8">
        <v>38.739575000000414</v>
      </c>
      <c r="U156" s="8">
        <v>16.596310000000003</v>
      </c>
      <c r="V156" s="8">
        <v>0</v>
      </c>
      <c r="W156" s="103"/>
      <c r="X156" s="103"/>
      <c r="Y156" s="103"/>
      <c r="Z156" s="103"/>
      <c r="AA156" s="103"/>
      <c r="AB156" s="103"/>
      <c r="AC156" s="103"/>
      <c r="AD156" s="103"/>
    </row>
    <row r="157" spans="1:30" s="100" customFormat="1" ht="12" x14ac:dyDescent="0.25">
      <c r="A157" s="103" t="s">
        <v>144</v>
      </c>
      <c r="B157" s="8">
        <v>2019</v>
      </c>
      <c r="C157" s="103" t="s">
        <v>17</v>
      </c>
      <c r="D157" s="8">
        <v>827954</v>
      </c>
      <c r="E157" s="8">
        <v>64.343791304347633</v>
      </c>
      <c r="F157" s="8">
        <v>41.129946666666001</v>
      </c>
      <c r="G157" s="8">
        <v>41.129946666666001</v>
      </c>
      <c r="H157" s="8">
        <v>0</v>
      </c>
      <c r="I157" s="8">
        <v>58.870053333333999</v>
      </c>
      <c r="J157" s="8">
        <v>0</v>
      </c>
      <c r="K157" s="8">
        <v>65.879906782608714</v>
      </c>
      <c r="L157" s="8">
        <v>60.673849999999987</v>
      </c>
      <c r="M157" s="8">
        <v>23.785936936339521</v>
      </c>
      <c r="N157" s="8">
        <v>36.887913063660463</v>
      </c>
      <c r="O157" s="8">
        <v>39.326150000000013</v>
      </c>
      <c r="P157" s="8">
        <v>0</v>
      </c>
      <c r="Q157" s="8">
        <v>86.094989999999996</v>
      </c>
      <c r="R157" s="8">
        <v>83.403689999999997</v>
      </c>
      <c r="S157" s="8">
        <v>33.632057499999064</v>
      </c>
      <c r="T157" s="8">
        <v>49.771632500000933</v>
      </c>
      <c r="U157" s="8">
        <v>16.596310000000003</v>
      </c>
      <c r="V157" s="8">
        <v>0</v>
      </c>
      <c r="W157" s="103"/>
      <c r="X157" s="103"/>
      <c r="Y157" s="103"/>
      <c r="Z157" s="103"/>
      <c r="AA157" s="103"/>
      <c r="AB157" s="103"/>
      <c r="AC157" s="103"/>
      <c r="AD157" s="103"/>
    </row>
    <row r="158" spans="1:30" s="100" customFormat="1" ht="12" x14ac:dyDescent="0.25">
      <c r="A158" s="103" t="s">
        <v>144</v>
      </c>
      <c r="B158" s="8">
        <v>2020</v>
      </c>
      <c r="C158" s="103" t="s">
        <v>17</v>
      </c>
      <c r="D158" s="8">
        <v>838904</v>
      </c>
      <c r="E158" s="8">
        <v>65.679534782608698</v>
      </c>
      <c r="F158" s="8">
        <v>41.129946666666001</v>
      </c>
      <c r="G158" s="8">
        <v>41.129946666666001</v>
      </c>
      <c r="H158" s="8">
        <v>0</v>
      </c>
      <c r="I158" s="8">
        <v>58.870053333333999</v>
      </c>
      <c r="J158" s="8">
        <v>0</v>
      </c>
      <c r="K158" s="8">
        <v>65.329278869565314</v>
      </c>
      <c r="L158" s="8">
        <v>60.673849999999987</v>
      </c>
      <c r="M158" s="8">
        <v>23.785936936339521</v>
      </c>
      <c r="N158" s="8">
        <v>36.887913063660463</v>
      </c>
      <c r="O158" s="8">
        <v>39.326150000000013</v>
      </c>
      <c r="P158" s="8">
        <v>0</v>
      </c>
      <c r="Q158" s="8">
        <v>86.094989999999996</v>
      </c>
      <c r="R158" s="8">
        <v>83.403689999999997</v>
      </c>
      <c r="S158" s="8">
        <v>22.599999999998545</v>
      </c>
      <c r="T158" s="8">
        <v>60.803690000001453</v>
      </c>
      <c r="U158" s="8">
        <v>16.596310000000003</v>
      </c>
      <c r="V158" s="8">
        <v>0</v>
      </c>
      <c r="W158" s="103"/>
      <c r="X158" s="103"/>
      <c r="Y158" s="103"/>
      <c r="Z158" s="103"/>
      <c r="AA158" s="103"/>
      <c r="AB158" s="103"/>
      <c r="AC158" s="103"/>
      <c r="AD158" s="103"/>
    </row>
    <row r="159" spans="1:30" s="100" customFormat="1" ht="12" x14ac:dyDescent="0.25">
      <c r="A159" s="103" t="s">
        <v>144</v>
      </c>
      <c r="B159" s="8">
        <v>2021</v>
      </c>
      <c r="C159" s="103" t="s">
        <v>17</v>
      </c>
      <c r="D159" s="8">
        <v>848064</v>
      </c>
      <c r="E159" s="8">
        <v>67.015278260869763</v>
      </c>
      <c r="F159" s="8">
        <v>41.129946666666001</v>
      </c>
      <c r="G159" s="8">
        <v>41.129946666666001</v>
      </c>
      <c r="H159" s="8">
        <v>0</v>
      </c>
      <c r="I159" s="8">
        <v>58.870053333333999</v>
      </c>
      <c r="J159" s="8">
        <v>0</v>
      </c>
      <c r="K159" s="8">
        <v>64.778650956521687</v>
      </c>
      <c r="L159" s="8">
        <v>60.673849999999987</v>
      </c>
      <c r="M159" s="8">
        <v>23.785936936339521</v>
      </c>
      <c r="N159" s="8">
        <v>36.887913063660463</v>
      </c>
      <c r="O159" s="8">
        <v>39.326150000000013</v>
      </c>
      <c r="P159" s="8">
        <v>0</v>
      </c>
      <c r="Q159" s="8"/>
      <c r="R159" s="8"/>
      <c r="S159" s="8">
        <v>11.567942499998026</v>
      </c>
      <c r="T159" s="8"/>
      <c r="U159" s="8"/>
      <c r="V159" s="8">
        <v>88.432057500001974</v>
      </c>
      <c r="W159" s="103"/>
      <c r="X159" s="103"/>
      <c r="Y159" s="103"/>
      <c r="Z159" s="103"/>
      <c r="AA159" s="103"/>
      <c r="AB159" s="103"/>
      <c r="AC159" s="103"/>
      <c r="AD159" s="103"/>
    </row>
    <row r="160" spans="1:30" s="100" customFormat="1" ht="12" x14ac:dyDescent="0.25">
      <c r="A160" s="103" t="s">
        <v>144</v>
      </c>
      <c r="B160" s="8">
        <v>2022</v>
      </c>
      <c r="C160" s="103" t="s">
        <v>17</v>
      </c>
      <c r="D160" s="8">
        <v>855545</v>
      </c>
      <c r="E160" s="8">
        <v>68.351021739130374</v>
      </c>
      <c r="F160" s="8">
        <v>41.129946666666001</v>
      </c>
      <c r="G160" s="8">
        <v>41.129946666666001</v>
      </c>
      <c r="H160" s="8">
        <v>0</v>
      </c>
      <c r="I160" s="8">
        <v>58.870053333333999</v>
      </c>
      <c r="J160" s="8">
        <v>0</v>
      </c>
      <c r="K160" s="8">
        <v>64.228023043478288</v>
      </c>
      <c r="L160" s="8">
        <v>60.673849999999987</v>
      </c>
      <c r="M160" s="8">
        <v>23.785936936339521</v>
      </c>
      <c r="N160" s="8">
        <v>36.887913063660463</v>
      </c>
      <c r="O160" s="8">
        <v>39.326150000000013</v>
      </c>
      <c r="P160" s="8">
        <v>0</v>
      </c>
      <c r="Q160" s="8"/>
      <c r="R160" s="8"/>
      <c r="S160" s="8">
        <v>0.53588499999750638</v>
      </c>
      <c r="T160" s="8"/>
      <c r="U160" s="8"/>
      <c r="V160" s="8">
        <v>99.464115000002494</v>
      </c>
      <c r="W160" s="103"/>
      <c r="X160" s="103"/>
      <c r="Y160" s="103"/>
      <c r="Z160" s="103"/>
      <c r="AA160" s="103"/>
      <c r="AB160" s="103"/>
      <c r="AC160" s="103"/>
      <c r="AD160" s="103"/>
    </row>
    <row r="161" spans="1:30" s="100" customFormat="1" ht="12" x14ac:dyDescent="0.25">
      <c r="A161" s="103" t="s">
        <v>144</v>
      </c>
      <c r="B161" s="8">
        <v>2023</v>
      </c>
      <c r="C161" s="103" t="s">
        <v>17</v>
      </c>
      <c r="D161" s="8">
        <v>863390</v>
      </c>
      <c r="E161" s="8">
        <v>68.351021739130374</v>
      </c>
      <c r="F161" s="8"/>
      <c r="G161" s="8"/>
      <c r="H161" s="8"/>
      <c r="I161" s="8"/>
      <c r="J161" s="8">
        <v>100</v>
      </c>
      <c r="K161" s="8">
        <v>64.228023043478288</v>
      </c>
      <c r="L161" s="8"/>
      <c r="M161" s="8"/>
      <c r="N161" s="8"/>
      <c r="O161" s="8"/>
      <c r="P161" s="8">
        <v>100</v>
      </c>
      <c r="Q161" s="8"/>
      <c r="R161" s="8"/>
      <c r="S161" s="8">
        <v>0.53588499999750638</v>
      </c>
      <c r="T161" s="8"/>
      <c r="U161" s="8"/>
      <c r="V161" s="8">
        <v>99.464115000002494</v>
      </c>
      <c r="W161" s="103"/>
      <c r="X161" s="103"/>
      <c r="Y161" s="103"/>
      <c r="Z161" s="103"/>
      <c r="AA161" s="103"/>
      <c r="AB161" s="103"/>
      <c r="AC161" s="103"/>
      <c r="AD161" s="103"/>
    </row>
    <row r="162" spans="1:30" s="100" customFormat="1" ht="12" x14ac:dyDescent="0.25">
      <c r="A162" s="103" t="s">
        <v>144</v>
      </c>
      <c r="B162" s="8">
        <v>2024</v>
      </c>
      <c r="C162" s="103" t="s">
        <v>17</v>
      </c>
      <c r="D162" s="8">
        <v>919641</v>
      </c>
      <c r="E162" s="8">
        <v>68.351021739130374</v>
      </c>
      <c r="F162" s="8"/>
      <c r="G162" s="8"/>
      <c r="H162" s="8"/>
      <c r="I162" s="8"/>
      <c r="J162" s="8">
        <v>100</v>
      </c>
      <c r="K162" s="8">
        <v>64.228023043478288</v>
      </c>
      <c r="L162" s="8"/>
      <c r="M162" s="8"/>
      <c r="N162" s="8"/>
      <c r="O162" s="8"/>
      <c r="P162" s="8">
        <v>100</v>
      </c>
      <c r="Q162" s="8"/>
      <c r="R162" s="8"/>
      <c r="S162" s="8">
        <v>0.53588499999750638</v>
      </c>
      <c r="T162" s="8"/>
      <c r="U162" s="8"/>
      <c r="V162" s="8">
        <v>99.464115000002494</v>
      </c>
      <c r="W162" s="103"/>
      <c r="X162" s="103"/>
      <c r="Y162" s="103"/>
      <c r="Z162" s="103"/>
      <c r="AA162" s="103"/>
      <c r="AB162" s="103"/>
      <c r="AC162" s="103"/>
      <c r="AD162" s="103"/>
    </row>
    <row r="163" spans="1:30" s="100" customFormat="1" ht="12" x14ac:dyDescent="0.25">
      <c r="A163" s="103" t="s">
        <v>144</v>
      </c>
      <c r="B163" s="8">
        <v>2025</v>
      </c>
      <c r="C163" s="103" t="s">
        <v>17</v>
      </c>
      <c r="D163" s="8">
        <v>939430</v>
      </c>
      <c r="E163" s="8">
        <v>68.351021739130374</v>
      </c>
      <c r="F163" s="8"/>
      <c r="G163" s="8"/>
      <c r="H163" s="8"/>
      <c r="I163" s="8"/>
      <c r="J163" s="8">
        <v>100</v>
      </c>
      <c r="K163" s="8">
        <v>64.228023043478288</v>
      </c>
      <c r="L163" s="8"/>
      <c r="M163" s="8"/>
      <c r="N163" s="8"/>
      <c r="O163" s="8"/>
      <c r="P163" s="8">
        <v>100</v>
      </c>
      <c r="Q163" s="8"/>
      <c r="R163" s="8"/>
      <c r="S163" s="8">
        <v>0.53588499999750638</v>
      </c>
      <c r="T163" s="8"/>
      <c r="U163" s="8"/>
      <c r="V163" s="8">
        <v>99.464115000002494</v>
      </c>
      <c r="W163" s="103"/>
      <c r="X163" s="103"/>
      <c r="Y163" s="103"/>
      <c r="Z163" s="103"/>
      <c r="AA163" s="103"/>
      <c r="AB163" s="103"/>
      <c r="AC163" s="103"/>
      <c r="AD163" s="103"/>
    </row>
    <row r="164" spans="1:30" s="100" customFormat="1" ht="12" x14ac:dyDescent="0.25">
      <c r="A164" s="103" t="s">
        <v>144</v>
      </c>
      <c r="B164" s="8">
        <v>2026</v>
      </c>
      <c r="C164" s="103" t="s">
        <v>17</v>
      </c>
      <c r="D164" s="8"/>
      <c r="E164" s="8">
        <v>68.351021739130374</v>
      </c>
      <c r="F164" s="8"/>
      <c r="G164" s="8"/>
      <c r="H164" s="8"/>
      <c r="I164" s="8"/>
      <c r="J164" s="8">
        <v>100</v>
      </c>
      <c r="K164" s="8">
        <v>64.228023043478288</v>
      </c>
      <c r="L164" s="8"/>
      <c r="M164" s="8"/>
      <c r="N164" s="8"/>
      <c r="O164" s="8"/>
      <c r="P164" s="8">
        <v>100</v>
      </c>
      <c r="Q164" s="8"/>
      <c r="R164" s="8"/>
      <c r="S164" s="8">
        <v>0.53588499999750638</v>
      </c>
      <c r="T164" s="8"/>
      <c r="U164" s="8"/>
      <c r="V164" s="8">
        <v>99.464115000002494</v>
      </c>
      <c r="W164" s="103"/>
      <c r="X164" s="103"/>
      <c r="Y164" s="103"/>
      <c r="Z164" s="103"/>
      <c r="AA164" s="103"/>
      <c r="AB164" s="103"/>
      <c r="AC164" s="103"/>
      <c r="AD164" s="103"/>
    </row>
    <row r="165" spans="1:30" s="100" customFormat="1" ht="12" x14ac:dyDescent="0.25">
      <c r="A165" s="103" t="s">
        <v>144</v>
      </c>
      <c r="B165" s="8">
        <v>2027</v>
      </c>
      <c r="C165" s="103" t="s">
        <v>17</v>
      </c>
      <c r="D165" s="8"/>
      <c r="E165" s="8"/>
      <c r="F165" s="8"/>
      <c r="G165" s="8"/>
      <c r="H165" s="8"/>
      <c r="I165" s="8"/>
      <c r="J165" s="8">
        <v>100</v>
      </c>
      <c r="K165" s="8"/>
      <c r="L165" s="8"/>
      <c r="M165" s="8"/>
      <c r="N165" s="8"/>
      <c r="O165" s="8"/>
      <c r="P165" s="8">
        <v>100</v>
      </c>
      <c r="Q165" s="8"/>
      <c r="R165" s="8"/>
      <c r="S165" s="8"/>
      <c r="T165" s="8"/>
      <c r="U165" s="8"/>
      <c r="V165" s="8">
        <v>100</v>
      </c>
      <c r="W165" s="103"/>
      <c r="X165" s="103"/>
      <c r="Y165" s="103"/>
      <c r="Z165" s="103"/>
      <c r="AA165" s="103"/>
      <c r="AB165" s="103"/>
      <c r="AC165" s="103"/>
      <c r="AD165" s="103"/>
    </row>
    <row r="166" spans="1:30" s="100" customFormat="1" ht="12" x14ac:dyDescent="0.25">
      <c r="A166" s="103" t="s">
        <v>144</v>
      </c>
      <c r="B166" s="8">
        <v>2028</v>
      </c>
      <c r="C166" s="103" t="s">
        <v>17</v>
      </c>
      <c r="D166" s="8"/>
      <c r="E166" s="8"/>
      <c r="F166" s="8"/>
      <c r="G166" s="8"/>
      <c r="H166" s="8"/>
      <c r="I166" s="8"/>
      <c r="J166" s="8">
        <v>100</v>
      </c>
      <c r="K166" s="8"/>
      <c r="L166" s="8"/>
      <c r="M166" s="8"/>
      <c r="N166" s="8"/>
      <c r="O166" s="8"/>
      <c r="P166" s="8">
        <v>100</v>
      </c>
      <c r="Q166" s="8"/>
      <c r="R166" s="8"/>
      <c r="S166" s="8"/>
      <c r="T166" s="8"/>
      <c r="U166" s="8"/>
      <c r="V166" s="8">
        <v>100</v>
      </c>
      <c r="W166" s="103"/>
      <c r="X166" s="103"/>
      <c r="Y166" s="103"/>
      <c r="Z166" s="103"/>
      <c r="AA166" s="103"/>
      <c r="AB166" s="103"/>
      <c r="AC166" s="103"/>
      <c r="AD166" s="103"/>
    </row>
    <row r="167" spans="1:30" s="100" customFormat="1" ht="12" x14ac:dyDescent="0.25">
      <c r="A167" s="103" t="s">
        <v>144</v>
      </c>
      <c r="B167" s="8">
        <v>2029</v>
      </c>
      <c r="C167" s="103" t="s">
        <v>17</v>
      </c>
      <c r="D167" s="8"/>
      <c r="E167" s="8"/>
      <c r="F167" s="8"/>
      <c r="G167" s="8"/>
      <c r="H167" s="8"/>
      <c r="I167" s="8"/>
      <c r="J167" s="8">
        <v>100</v>
      </c>
      <c r="K167" s="8"/>
      <c r="L167" s="8"/>
      <c r="M167" s="8"/>
      <c r="N167" s="8"/>
      <c r="O167" s="8"/>
      <c r="P167" s="8">
        <v>100</v>
      </c>
      <c r="Q167" s="8"/>
      <c r="R167" s="8"/>
      <c r="S167" s="8"/>
      <c r="T167" s="8"/>
      <c r="U167" s="8"/>
      <c r="V167" s="8">
        <v>100</v>
      </c>
      <c r="W167" s="103"/>
      <c r="X167" s="103"/>
      <c r="Y167" s="103"/>
      <c r="Z167" s="103"/>
      <c r="AA167" s="103"/>
      <c r="AB167" s="103"/>
    </row>
    <row r="168" spans="1:30" s="100" customFormat="1" ht="12" x14ac:dyDescent="0.25">
      <c r="A168" s="103" t="s">
        <v>144</v>
      </c>
      <c r="B168" s="8">
        <v>2030</v>
      </c>
      <c r="C168" s="103" t="s">
        <v>17</v>
      </c>
      <c r="D168" s="8"/>
      <c r="E168" s="8"/>
      <c r="F168" s="8"/>
      <c r="G168" s="8"/>
      <c r="H168" s="8"/>
      <c r="I168" s="8"/>
      <c r="J168" s="8">
        <v>100</v>
      </c>
      <c r="K168" s="8"/>
      <c r="L168" s="8"/>
      <c r="M168" s="8"/>
      <c r="N168" s="8"/>
      <c r="O168" s="8"/>
      <c r="P168" s="8">
        <v>100</v>
      </c>
      <c r="Q168" s="8"/>
      <c r="R168" s="8"/>
      <c r="S168" s="8"/>
      <c r="T168" s="8"/>
      <c r="U168" s="8"/>
      <c r="V168" s="8">
        <v>100</v>
      </c>
      <c r="W168" s="103"/>
      <c r="X168" s="103"/>
      <c r="Y168" s="103"/>
      <c r="Z168" s="103"/>
      <c r="AA168" s="103"/>
      <c r="AB168" s="103"/>
    </row>
    <row r="169" spans="1:30" ht="15.6" x14ac:dyDescent="0.3">
      <c r="A169" s="104" t="s">
        <v>144</v>
      </c>
      <c r="B169" s="8">
        <v>2000</v>
      </c>
      <c r="C169" s="104" t="s">
        <v>18</v>
      </c>
      <c r="D169" s="8">
        <v>396924</v>
      </c>
      <c r="E169" s="8"/>
      <c r="F169" s="8"/>
      <c r="G169" s="8"/>
      <c r="H169" s="8"/>
      <c r="I169" s="8"/>
      <c r="J169" s="8">
        <v>100</v>
      </c>
      <c r="K169" s="8"/>
      <c r="L169" s="8"/>
      <c r="M169" s="8"/>
      <c r="N169" s="8"/>
      <c r="O169" s="8"/>
      <c r="P169" s="8">
        <v>100</v>
      </c>
      <c r="Q169" s="8"/>
      <c r="R169" s="8"/>
      <c r="S169" s="8"/>
      <c r="T169" s="8"/>
      <c r="U169" s="8"/>
      <c r="V169" s="8">
        <v>100</v>
      </c>
      <c r="W169" s="104"/>
      <c r="X169" s="104"/>
      <c r="Y169" s="104"/>
      <c r="Z169" s="104"/>
      <c r="AA169" s="104"/>
      <c r="AB169" s="104"/>
    </row>
    <row r="170" spans="1:30" ht="15.6" x14ac:dyDescent="0.3">
      <c r="A170" s="104" t="s">
        <v>144</v>
      </c>
      <c r="B170" s="8">
        <v>2001</v>
      </c>
      <c r="C170" s="104" t="s">
        <v>18</v>
      </c>
      <c r="D170" s="8">
        <v>405176</v>
      </c>
      <c r="E170" s="8"/>
      <c r="F170" s="8"/>
      <c r="G170" s="8"/>
      <c r="H170" s="8"/>
      <c r="I170" s="8"/>
      <c r="J170" s="8">
        <v>100</v>
      </c>
      <c r="K170" s="8"/>
      <c r="L170" s="8"/>
      <c r="M170" s="8"/>
      <c r="N170" s="8"/>
      <c r="O170" s="8"/>
      <c r="P170" s="8">
        <v>100</v>
      </c>
      <c r="Q170" s="8"/>
      <c r="R170" s="8"/>
      <c r="S170" s="8"/>
      <c r="T170" s="8"/>
      <c r="U170" s="8"/>
      <c r="V170" s="8">
        <v>100</v>
      </c>
      <c r="W170" s="104"/>
      <c r="X170" s="104"/>
      <c r="Y170" s="104"/>
      <c r="Z170" s="104"/>
      <c r="AA170" s="104"/>
      <c r="AB170" s="104"/>
    </row>
    <row r="171" spans="1:30" ht="15.6" x14ac:dyDescent="0.3">
      <c r="A171" s="104" t="s">
        <v>144</v>
      </c>
      <c r="B171" s="8">
        <v>2002</v>
      </c>
      <c r="C171" s="104" t="s">
        <v>18</v>
      </c>
      <c r="D171" s="8">
        <v>414606</v>
      </c>
      <c r="E171" s="8"/>
      <c r="F171" s="8"/>
      <c r="G171" s="8"/>
      <c r="H171" s="8"/>
      <c r="I171" s="8"/>
      <c r="J171" s="8">
        <v>100</v>
      </c>
      <c r="K171" s="8"/>
      <c r="L171" s="8"/>
      <c r="M171" s="8"/>
      <c r="N171" s="8"/>
      <c r="O171" s="8"/>
      <c r="P171" s="8">
        <v>100</v>
      </c>
      <c r="Q171" s="8"/>
      <c r="R171" s="8"/>
      <c r="S171" s="8"/>
      <c r="T171" s="8"/>
      <c r="U171" s="8"/>
      <c r="V171" s="8">
        <v>100</v>
      </c>
      <c r="W171" s="104"/>
      <c r="X171" s="104"/>
      <c r="Y171" s="104"/>
      <c r="Z171" s="104"/>
      <c r="AA171" s="104"/>
      <c r="AB171" s="104"/>
    </row>
    <row r="172" spans="1:30" ht="15.6" x14ac:dyDescent="0.3">
      <c r="A172" s="104" t="s">
        <v>144</v>
      </c>
      <c r="B172" s="8">
        <v>2003</v>
      </c>
      <c r="C172" s="104" t="s">
        <v>18</v>
      </c>
      <c r="D172" s="8">
        <v>419834</v>
      </c>
      <c r="E172" s="8"/>
      <c r="F172" s="8"/>
      <c r="G172" s="8"/>
      <c r="H172" s="8"/>
      <c r="I172" s="8"/>
      <c r="J172" s="8">
        <v>100</v>
      </c>
      <c r="K172" s="8"/>
      <c r="L172" s="8"/>
      <c r="M172" s="8"/>
      <c r="N172" s="8"/>
      <c r="O172" s="8"/>
      <c r="P172" s="8">
        <v>100</v>
      </c>
      <c r="Q172" s="8"/>
      <c r="R172" s="8"/>
      <c r="S172" s="8"/>
      <c r="T172" s="8"/>
      <c r="U172" s="8"/>
      <c r="V172" s="8">
        <v>100</v>
      </c>
      <c r="W172" s="104"/>
      <c r="X172" s="104"/>
      <c r="Y172" s="104"/>
      <c r="Z172" s="104"/>
      <c r="AA172" s="104"/>
      <c r="AB172" s="104"/>
    </row>
    <row r="173" spans="1:30" ht="15.6" x14ac:dyDescent="0.3">
      <c r="A173" s="104" t="s">
        <v>144</v>
      </c>
      <c r="B173" s="8">
        <v>2004</v>
      </c>
      <c r="C173" s="104" t="s">
        <v>18</v>
      </c>
      <c r="D173" s="8">
        <v>414348</v>
      </c>
      <c r="E173" s="8"/>
      <c r="F173" s="8"/>
      <c r="G173" s="8"/>
      <c r="H173" s="8"/>
      <c r="I173" s="8"/>
      <c r="J173" s="8">
        <v>100</v>
      </c>
      <c r="K173" s="8"/>
      <c r="L173" s="8"/>
      <c r="M173" s="8"/>
      <c r="N173" s="8"/>
      <c r="O173" s="8"/>
      <c r="P173" s="8">
        <v>100</v>
      </c>
      <c r="Q173" s="8"/>
      <c r="R173" s="8"/>
      <c r="S173" s="8"/>
      <c r="T173" s="8"/>
      <c r="U173" s="8"/>
      <c r="V173" s="8">
        <v>100</v>
      </c>
      <c r="W173" s="104"/>
      <c r="X173" s="104"/>
      <c r="Y173" s="104"/>
      <c r="Z173" s="104"/>
      <c r="AA173" s="104"/>
      <c r="AB173" s="104"/>
    </row>
    <row r="174" spans="1:30" ht="15.6" x14ac:dyDescent="0.3">
      <c r="A174" s="104" t="s">
        <v>144</v>
      </c>
      <c r="B174" s="8">
        <v>2005</v>
      </c>
      <c r="C174" s="104" t="s">
        <v>18</v>
      </c>
      <c r="D174" s="8">
        <v>423076</v>
      </c>
      <c r="E174" s="8"/>
      <c r="F174" s="8"/>
      <c r="G174" s="8"/>
      <c r="H174" s="8"/>
      <c r="I174" s="8"/>
      <c r="J174" s="8">
        <v>100</v>
      </c>
      <c r="K174" s="8"/>
      <c r="L174" s="8"/>
      <c r="M174" s="8"/>
      <c r="N174" s="8"/>
      <c r="O174" s="8"/>
      <c r="P174" s="8">
        <v>100</v>
      </c>
      <c r="Q174" s="8"/>
      <c r="R174" s="8"/>
      <c r="S174" s="8"/>
      <c r="T174" s="8"/>
      <c r="U174" s="8"/>
      <c r="V174" s="8">
        <v>100</v>
      </c>
      <c r="W174" s="104"/>
      <c r="X174" s="104"/>
      <c r="Y174" s="104"/>
      <c r="Z174" s="104"/>
      <c r="AA174" s="104"/>
      <c r="AB174" s="104"/>
    </row>
    <row r="175" spans="1:30" ht="15.6" x14ac:dyDescent="0.3">
      <c r="A175" s="104" t="s">
        <v>144</v>
      </c>
      <c r="B175" s="8">
        <v>2006</v>
      </c>
      <c r="C175" s="104" t="s">
        <v>18</v>
      </c>
      <c r="D175" s="8">
        <v>446617</v>
      </c>
      <c r="E175" s="8"/>
      <c r="F175" s="8">
        <v>58.493859999999593</v>
      </c>
      <c r="G175" s="8"/>
      <c r="H175" s="8"/>
      <c r="I175" s="8">
        <v>41.506140000000407</v>
      </c>
      <c r="J175" s="8">
        <v>58.493859999999593</v>
      </c>
      <c r="K175" s="8"/>
      <c r="L175" s="8"/>
      <c r="M175" s="8"/>
      <c r="N175" s="8"/>
      <c r="O175" s="8"/>
      <c r="P175" s="8">
        <v>100</v>
      </c>
      <c r="Q175" s="8"/>
      <c r="R175" s="8"/>
      <c r="S175" s="8"/>
      <c r="T175" s="8"/>
      <c r="U175" s="8"/>
      <c r="V175" s="8">
        <v>100</v>
      </c>
      <c r="W175" s="104"/>
      <c r="X175" s="104"/>
      <c r="Y175" s="104"/>
      <c r="Z175" s="104"/>
      <c r="AA175" s="104"/>
      <c r="AB175" s="104"/>
    </row>
    <row r="176" spans="1:30" ht="15.6" x14ac:dyDescent="0.3">
      <c r="A176" s="104" t="s">
        <v>144</v>
      </c>
      <c r="B176" s="8">
        <v>2007</v>
      </c>
      <c r="C176" s="104" t="s">
        <v>18</v>
      </c>
      <c r="D176" s="8">
        <v>468709</v>
      </c>
      <c r="E176" s="8">
        <v>72.007101705723244</v>
      </c>
      <c r="F176" s="8">
        <v>58.493859999999593</v>
      </c>
      <c r="G176" s="8"/>
      <c r="H176" s="8"/>
      <c r="I176" s="8">
        <v>41.506140000000407</v>
      </c>
      <c r="J176" s="8">
        <v>58.493859999999593</v>
      </c>
      <c r="K176" s="8">
        <v>94.445748662245023</v>
      </c>
      <c r="L176" s="8"/>
      <c r="M176" s="8"/>
      <c r="N176" s="8"/>
      <c r="O176" s="8"/>
      <c r="P176" s="8">
        <v>100</v>
      </c>
      <c r="Q176" s="8"/>
      <c r="R176" s="8"/>
      <c r="S176" s="8"/>
      <c r="T176" s="8"/>
      <c r="U176" s="8"/>
      <c r="V176" s="8">
        <v>100</v>
      </c>
      <c r="W176" s="104"/>
      <c r="X176" s="104"/>
      <c r="Y176" s="104"/>
      <c r="Z176" s="104"/>
      <c r="AA176" s="104"/>
      <c r="AB176" s="104"/>
    </row>
    <row r="177" spans="1:28" ht="15.6" x14ac:dyDescent="0.3">
      <c r="A177" s="104" t="s">
        <v>144</v>
      </c>
      <c r="B177" s="8">
        <v>2008</v>
      </c>
      <c r="C177" s="104" t="s">
        <v>18</v>
      </c>
      <c r="D177" s="8">
        <v>491234</v>
      </c>
      <c r="E177" s="8">
        <v>72.007101705723244</v>
      </c>
      <c r="F177" s="8">
        <v>58.493859999999593</v>
      </c>
      <c r="G177" s="8">
        <v>58.493859999999593</v>
      </c>
      <c r="H177" s="8">
        <v>0</v>
      </c>
      <c r="I177" s="8">
        <v>41.506140000000407</v>
      </c>
      <c r="J177" s="8">
        <v>0</v>
      </c>
      <c r="K177" s="8">
        <v>94.445748662245023</v>
      </c>
      <c r="L177" s="8">
        <v>83.071079999999995</v>
      </c>
      <c r="M177" s="8">
        <v>34.659015992366413</v>
      </c>
      <c r="N177" s="8">
        <v>48.412064007633582</v>
      </c>
      <c r="O177" s="8">
        <v>16.928920000000005</v>
      </c>
      <c r="P177" s="8">
        <v>0</v>
      </c>
      <c r="Q177" s="8"/>
      <c r="R177" s="8"/>
      <c r="S177" s="8"/>
      <c r="T177" s="8"/>
      <c r="U177" s="8"/>
      <c r="V177" s="8">
        <v>100</v>
      </c>
      <c r="W177" s="104"/>
      <c r="X177" s="104"/>
      <c r="Y177" s="104"/>
      <c r="Z177" s="104"/>
      <c r="AA177" s="104"/>
      <c r="AB177" s="104"/>
    </row>
    <row r="178" spans="1:28" ht="15.6" x14ac:dyDescent="0.3">
      <c r="A178" s="104" t="s">
        <v>144</v>
      </c>
      <c r="B178" s="8">
        <v>2009</v>
      </c>
      <c r="C178" s="104" t="s">
        <v>18</v>
      </c>
      <c r="D178" s="8">
        <v>508313</v>
      </c>
      <c r="E178" s="8">
        <v>72.007101705723244</v>
      </c>
      <c r="F178" s="8">
        <v>58.493859999999593</v>
      </c>
      <c r="G178" s="8">
        <v>58.493859999999593</v>
      </c>
      <c r="H178" s="8">
        <v>0</v>
      </c>
      <c r="I178" s="8">
        <v>41.506140000000407</v>
      </c>
      <c r="J178" s="8">
        <v>0</v>
      </c>
      <c r="K178" s="8">
        <v>94.445748662245023</v>
      </c>
      <c r="L178" s="8">
        <v>83.071079999999995</v>
      </c>
      <c r="M178" s="8">
        <v>34.659015992366413</v>
      </c>
      <c r="N178" s="8">
        <v>48.412064007633582</v>
      </c>
      <c r="O178" s="8">
        <v>16.928920000000005</v>
      </c>
      <c r="P178" s="8">
        <v>0</v>
      </c>
      <c r="Q178" s="8"/>
      <c r="R178" s="8"/>
      <c r="S178" s="8"/>
      <c r="T178" s="8"/>
      <c r="U178" s="8"/>
      <c r="V178" s="8">
        <v>100</v>
      </c>
      <c r="W178" s="104"/>
      <c r="X178" s="104"/>
      <c r="Y178" s="104"/>
      <c r="Z178" s="104"/>
      <c r="AA178" s="104"/>
      <c r="AB178" s="104"/>
    </row>
    <row r="179" spans="1:28" ht="15.6" x14ac:dyDescent="0.3">
      <c r="A179" s="104" t="s">
        <v>144</v>
      </c>
      <c r="B179" s="8">
        <v>2010</v>
      </c>
      <c r="C179" s="104" t="s">
        <v>18</v>
      </c>
      <c r="D179" s="8">
        <v>525508</v>
      </c>
      <c r="E179" s="8">
        <v>72.007101705723244</v>
      </c>
      <c r="F179" s="8">
        <v>58.493859999999586</v>
      </c>
      <c r="G179" s="8">
        <v>58.493859999999586</v>
      </c>
      <c r="H179" s="8">
        <v>0</v>
      </c>
      <c r="I179" s="8">
        <v>41.506140000000414</v>
      </c>
      <c r="J179" s="8">
        <v>0</v>
      </c>
      <c r="K179" s="8">
        <v>94.445748662245023</v>
      </c>
      <c r="L179" s="8">
        <v>83.071079999999995</v>
      </c>
      <c r="M179" s="8">
        <v>34.659015992366413</v>
      </c>
      <c r="N179" s="8">
        <v>48.412064007633582</v>
      </c>
      <c r="O179" s="8">
        <v>16.928920000000005</v>
      </c>
      <c r="P179" s="8">
        <v>0</v>
      </c>
      <c r="Q179" s="8"/>
      <c r="R179" s="8"/>
      <c r="S179" s="8">
        <v>99.04402478017073</v>
      </c>
      <c r="T179" s="8"/>
      <c r="U179" s="8"/>
      <c r="V179" s="8">
        <v>0.95597521982926992</v>
      </c>
      <c r="W179" s="104"/>
      <c r="X179" s="104"/>
      <c r="Y179" s="104"/>
      <c r="Z179" s="104"/>
      <c r="AA179" s="104"/>
      <c r="AB179" s="104"/>
    </row>
    <row r="180" spans="1:28" ht="15.6" x14ac:dyDescent="0.3">
      <c r="A180" s="104" t="s">
        <v>144</v>
      </c>
      <c r="B180" s="8">
        <v>2011</v>
      </c>
      <c r="C180" s="104" t="s">
        <v>18</v>
      </c>
      <c r="D180" s="8">
        <v>544454</v>
      </c>
      <c r="E180" s="8">
        <v>72.007101705723244</v>
      </c>
      <c r="F180" s="8">
        <v>61.121162499999627</v>
      </c>
      <c r="G180" s="8">
        <v>61.121162499999627</v>
      </c>
      <c r="H180" s="8">
        <v>0</v>
      </c>
      <c r="I180" s="8">
        <v>38.878837500000373</v>
      </c>
      <c r="J180" s="8">
        <v>0</v>
      </c>
      <c r="K180" s="8">
        <v>94.445748662245023</v>
      </c>
      <c r="L180" s="8">
        <v>83.071079999999995</v>
      </c>
      <c r="M180" s="8">
        <v>34.659015992366413</v>
      </c>
      <c r="N180" s="8">
        <v>48.412064007633582</v>
      </c>
      <c r="O180" s="8">
        <v>16.928920000000005</v>
      </c>
      <c r="P180" s="8">
        <v>0</v>
      </c>
      <c r="Q180" s="8"/>
      <c r="R180" s="8"/>
      <c r="S180" s="8">
        <v>99.04402478017073</v>
      </c>
      <c r="T180" s="8"/>
      <c r="U180" s="8"/>
      <c r="V180" s="8">
        <v>0.95597521982926992</v>
      </c>
      <c r="W180" s="104"/>
      <c r="X180" s="104"/>
      <c r="Y180" s="104"/>
      <c r="Z180" s="104"/>
      <c r="AA180" s="104"/>
      <c r="AB180" s="104"/>
    </row>
    <row r="181" spans="1:28" ht="15.6" x14ac:dyDescent="0.3">
      <c r="A181" s="104" t="s">
        <v>144</v>
      </c>
      <c r="B181" s="8">
        <v>2012</v>
      </c>
      <c r="C181" s="104" t="s">
        <v>18</v>
      </c>
      <c r="D181" s="8">
        <v>570873</v>
      </c>
      <c r="E181" s="8">
        <v>72.988720763467427</v>
      </c>
      <c r="F181" s="8">
        <v>63.748464999999669</v>
      </c>
      <c r="G181" s="8">
        <v>63.748464999999669</v>
      </c>
      <c r="H181" s="8">
        <v>0</v>
      </c>
      <c r="I181" s="8">
        <v>36.251535000000331</v>
      </c>
      <c r="J181" s="8">
        <v>0</v>
      </c>
      <c r="K181" s="8">
        <v>92.995644676510892</v>
      </c>
      <c r="L181" s="8">
        <v>83.071079999999995</v>
      </c>
      <c r="M181" s="8">
        <v>34.659015992366413</v>
      </c>
      <c r="N181" s="8">
        <v>48.412064007633582</v>
      </c>
      <c r="O181" s="8">
        <v>16.928920000000005</v>
      </c>
      <c r="P181" s="8">
        <v>0</v>
      </c>
      <c r="Q181" s="8">
        <v>93.000690000000006</v>
      </c>
      <c r="R181" s="8">
        <v>90.575190000000006</v>
      </c>
      <c r="S181" s="8">
        <v>90.575190000000006</v>
      </c>
      <c r="T181" s="8">
        <v>0</v>
      </c>
      <c r="U181" s="8">
        <v>9.4248099999999937</v>
      </c>
      <c r="V181" s="8">
        <v>0</v>
      </c>
      <c r="W181" s="104"/>
      <c r="X181" s="104"/>
      <c r="Y181" s="104"/>
      <c r="Z181" s="104"/>
      <c r="AA181" s="104"/>
      <c r="AB181" s="104"/>
    </row>
    <row r="182" spans="1:28" ht="15.6" x14ac:dyDescent="0.3">
      <c r="A182" s="104" t="s">
        <v>144</v>
      </c>
      <c r="B182" s="8">
        <v>2013</v>
      </c>
      <c r="C182" s="104" t="s">
        <v>18</v>
      </c>
      <c r="D182" s="8">
        <v>587996</v>
      </c>
      <c r="E182" s="8">
        <v>73.970339821211837</v>
      </c>
      <c r="F182" s="8">
        <v>66.375767499999711</v>
      </c>
      <c r="G182" s="8">
        <v>64.810370000000006</v>
      </c>
      <c r="H182" s="8">
        <v>1.5653974999997047</v>
      </c>
      <c r="I182" s="8">
        <v>33.624232500000289</v>
      </c>
      <c r="J182" s="8">
        <v>0</v>
      </c>
      <c r="K182" s="8">
        <v>91.545540690777216</v>
      </c>
      <c r="L182" s="8">
        <v>83.071079999999995</v>
      </c>
      <c r="M182" s="8">
        <v>34.659015992366413</v>
      </c>
      <c r="N182" s="8">
        <v>48.412064007633582</v>
      </c>
      <c r="O182" s="8">
        <v>16.928920000000005</v>
      </c>
      <c r="P182" s="8">
        <v>0</v>
      </c>
      <c r="Q182" s="8">
        <v>93.000690000000006</v>
      </c>
      <c r="R182" s="8">
        <v>90.575190000000006</v>
      </c>
      <c r="S182" s="8">
        <v>90.575190000000006</v>
      </c>
      <c r="T182" s="8">
        <v>0</v>
      </c>
      <c r="U182" s="8">
        <v>9.4248099999999937</v>
      </c>
      <c r="V182" s="8">
        <v>0</v>
      </c>
      <c r="W182" s="104"/>
      <c r="X182" s="104"/>
      <c r="Y182" s="104"/>
      <c r="Z182" s="104"/>
      <c r="AA182" s="104"/>
      <c r="AB182" s="104"/>
    </row>
    <row r="183" spans="1:28" ht="15.6" x14ac:dyDescent="0.3">
      <c r="A183" s="104" t="s">
        <v>144</v>
      </c>
      <c r="B183" s="8">
        <v>2014</v>
      </c>
      <c r="C183" s="104" t="s">
        <v>18</v>
      </c>
      <c r="D183" s="8">
        <v>606091</v>
      </c>
      <c r="E183" s="8">
        <v>74.951958878956248</v>
      </c>
      <c r="F183" s="8">
        <v>69.003069999999752</v>
      </c>
      <c r="G183" s="8">
        <v>64.810370000000006</v>
      </c>
      <c r="H183" s="8">
        <v>4.1926999999997463</v>
      </c>
      <c r="I183" s="8">
        <v>30.996930000000248</v>
      </c>
      <c r="J183" s="8">
        <v>0</v>
      </c>
      <c r="K183" s="8">
        <v>90.095436705043085</v>
      </c>
      <c r="L183" s="8">
        <v>83.071079999999995</v>
      </c>
      <c r="M183" s="8">
        <v>34.659015992366413</v>
      </c>
      <c r="N183" s="8">
        <v>48.412064007633582</v>
      </c>
      <c r="O183" s="8">
        <v>16.928920000000005</v>
      </c>
      <c r="P183" s="8">
        <v>0</v>
      </c>
      <c r="Q183" s="8">
        <v>93.000690000000006</v>
      </c>
      <c r="R183" s="8">
        <v>90.575190000000006</v>
      </c>
      <c r="S183" s="8">
        <v>90.575190000000006</v>
      </c>
      <c r="T183" s="8">
        <v>0</v>
      </c>
      <c r="U183" s="8">
        <v>9.4248099999999937</v>
      </c>
      <c r="V183" s="8">
        <v>0</v>
      </c>
      <c r="W183" s="104"/>
      <c r="X183" s="104"/>
      <c r="Y183" s="104"/>
      <c r="Z183" s="104"/>
      <c r="AA183" s="104"/>
      <c r="AB183" s="104"/>
    </row>
    <row r="184" spans="1:28" ht="15.6" x14ac:dyDescent="0.3">
      <c r="A184" s="104" t="s">
        <v>144</v>
      </c>
      <c r="B184" s="8">
        <v>2015</v>
      </c>
      <c r="C184" s="104" t="s">
        <v>18</v>
      </c>
      <c r="D184" s="8">
        <v>623630</v>
      </c>
      <c r="E184" s="8">
        <v>75.933577936700658</v>
      </c>
      <c r="F184" s="8">
        <v>71.630372499999794</v>
      </c>
      <c r="G184" s="8">
        <v>64.810370000000006</v>
      </c>
      <c r="H184" s="8">
        <v>6.8200024999997879</v>
      </c>
      <c r="I184" s="8">
        <v>28.369627500000206</v>
      </c>
      <c r="J184" s="8">
        <v>0</v>
      </c>
      <c r="K184" s="8">
        <v>88.645332719309408</v>
      </c>
      <c r="L184" s="8">
        <v>83.071079999999995</v>
      </c>
      <c r="M184" s="8">
        <v>34.659015992366413</v>
      </c>
      <c r="N184" s="8">
        <v>48.412064007633582</v>
      </c>
      <c r="O184" s="8">
        <v>16.928920000000005</v>
      </c>
      <c r="P184" s="8">
        <v>0</v>
      </c>
      <c r="Q184" s="8">
        <v>93.000690000000006</v>
      </c>
      <c r="R184" s="8">
        <v>90.575190000000006</v>
      </c>
      <c r="S184" s="8">
        <v>87.151952390082442</v>
      </c>
      <c r="T184" s="8">
        <v>3.4232376099175639</v>
      </c>
      <c r="U184" s="8">
        <v>9.4248099999999937</v>
      </c>
      <c r="V184" s="8">
        <v>0</v>
      </c>
      <c r="W184" s="104"/>
      <c r="X184" s="104"/>
      <c r="Y184" s="104"/>
      <c r="Z184" s="104"/>
      <c r="AA184" s="104"/>
      <c r="AB184" s="104"/>
    </row>
    <row r="185" spans="1:28" ht="15.6" x14ac:dyDescent="0.3">
      <c r="A185" s="104" t="s">
        <v>144</v>
      </c>
      <c r="B185" s="8">
        <v>2016</v>
      </c>
      <c r="C185" s="104" t="s">
        <v>18</v>
      </c>
      <c r="D185" s="8">
        <v>642157</v>
      </c>
      <c r="E185" s="8">
        <v>76.915196994445068</v>
      </c>
      <c r="F185" s="8">
        <v>74.257674999998926</v>
      </c>
      <c r="G185" s="8">
        <v>64.810370000000006</v>
      </c>
      <c r="H185" s="8">
        <v>9.44730499999892</v>
      </c>
      <c r="I185" s="8">
        <v>25.742325000001074</v>
      </c>
      <c r="J185" s="8">
        <v>0</v>
      </c>
      <c r="K185" s="8">
        <v>87.195228733575732</v>
      </c>
      <c r="L185" s="8">
        <v>83.071079999999995</v>
      </c>
      <c r="M185" s="8">
        <v>34.659015992366413</v>
      </c>
      <c r="N185" s="8">
        <v>48.412064007633582</v>
      </c>
      <c r="O185" s="8">
        <v>16.928920000000005</v>
      </c>
      <c r="P185" s="8">
        <v>0</v>
      </c>
      <c r="Q185" s="8">
        <v>93.000690000000006</v>
      </c>
      <c r="R185" s="8">
        <v>90.575190000000006</v>
      </c>
      <c r="S185" s="8">
        <v>75.259879999997793</v>
      </c>
      <c r="T185" s="8">
        <v>15.315310000002214</v>
      </c>
      <c r="U185" s="8">
        <v>9.4248099999999937</v>
      </c>
      <c r="V185" s="8">
        <v>0</v>
      </c>
      <c r="W185" s="104"/>
      <c r="X185" s="104"/>
      <c r="Y185" s="104"/>
      <c r="Z185" s="104"/>
      <c r="AA185" s="104"/>
      <c r="AB185" s="104"/>
    </row>
    <row r="186" spans="1:28" ht="15.6" x14ac:dyDescent="0.3">
      <c r="A186" s="104" t="s">
        <v>144</v>
      </c>
      <c r="B186" s="8">
        <v>2017</v>
      </c>
      <c r="C186" s="104" t="s">
        <v>18</v>
      </c>
      <c r="D186" s="8">
        <v>660863</v>
      </c>
      <c r="E186" s="8">
        <v>77.896816052189251</v>
      </c>
      <c r="F186" s="8">
        <v>76.884977499998968</v>
      </c>
      <c r="G186" s="8">
        <v>64.810370000000006</v>
      </c>
      <c r="H186" s="8">
        <v>12.074607499998962</v>
      </c>
      <c r="I186" s="8">
        <v>23.115022500001032</v>
      </c>
      <c r="J186" s="8">
        <v>0</v>
      </c>
      <c r="K186" s="8">
        <v>85.745124747841601</v>
      </c>
      <c r="L186" s="8">
        <v>83.071079999999995</v>
      </c>
      <c r="M186" s="8">
        <v>34.659015992366413</v>
      </c>
      <c r="N186" s="8">
        <v>48.412064007633582</v>
      </c>
      <c r="O186" s="8">
        <v>16.928920000000005</v>
      </c>
      <c r="P186" s="8">
        <v>0</v>
      </c>
      <c r="Q186" s="8">
        <v>93.000690000000006</v>
      </c>
      <c r="R186" s="8">
        <v>90.575190000000006</v>
      </c>
      <c r="S186" s="8">
        <v>63.367807609913143</v>
      </c>
      <c r="T186" s="8">
        <v>27.207382390086863</v>
      </c>
      <c r="U186" s="8">
        <v>9.4248099999999937</v>
      </c>
      <c r="V186" s="8">
        <v>0</v>
      </c>
      <c r="W186" s="104"/>
      <c r="X186" s="104"/>
      <c r="Y186" s="104"/>
      <c r="Z186" s="104"/>
      <c r="AA186" s="104"/>
      <c r="AB186" s="104"/>
    </row>
    <row r="187" spans="1:28" ht="15.6" x14ac:dyDescent="0.3">
      <c r="A187" s="104" t="s">
        <v>144</v>
      </c>
      <c r="B187" s="8">
        <v>2018</v>
      </c>
      <c r="C187" s="104" t="s">
        <v>18</v>
      </c>
      <c r="D187" s="8">
        <v>681549</v>
      </c>
      <c r="E187" s="8">
        <v>78.878435109933662</v>
      </c>
      <c r="F187" s="8">
        <v>78.878435109933662</v>
      </c>
      <c r="G187" s="8">
        <v>64.810370000000006</v>
      </c>
      <c r="H187" s="8">
        <v>14.068065109933656</v>
      </c>
      <c r="I187" s="8">
        <v>21.121564890066338</v>
      </c>
      <c r="J187" s="8">
        <v>0</v>
      </c>
      <c r="K187" s="8">
        <v>84.295020762107924</v>
      </c>
      <c r="L187" s="8">
        <v>83.071079999999995</v>
      </c>
      <c r="M187" s="8">
        <v>34.659015992366413</v>
      </c>
      <c r="N187" s="8">
        <v>48.412064007633582</v>
      </c>
      <c r="O187" s="8">
        <v>16.928920000000005</v>
      </c>
      <c r="P187" s="8">
        <v>0</v>
      </c>
      <c r="Q187" s="8">
        <v>93.000690000000006</v>
      </c>
      <c r="R187" s="8">
        <v>90.575190000000006</v>
      </c>
      <c r="S187" s="8">
        <v>51.475735219828493</v>
      </c>
      <c r="T187" s="8">
        <v>39.099454780171513</v>
      </c>
      <c r="U187" s="8">
        <v>9.4248099999999937</v>
      </c>
      <c r="V187" s="8">
        <v>0</v>
      </c>
      <c r="W187" s="104"/>
      <c r="X187" s="104"/>
      <c r="Y187" s="104"/>
      <c r="Z187" s="104"/>
      <c r="AA187" s="104"/>
      <c r="AB187" s="104"/>
    </row>
    <row r="188" spans="1:28" ht="15.6" x14ac:dyDescent="0.3">
      <c r="A188" s="104" t="s">
        <v>144</v>
      </c>
      <c r="B188" s="8">
        <v>2019</v>
      </c>
      <c r="C188" s="104" t="s">
        <v>18</v>
      </c>
      <c r="D188" s="8">
        <v>704309</v>
      </c>
      <c r="E188" s="8">
        <v>79.860054167678072</v>
      </c>
      <c r="F188" s="8">
        <v>79.512279999999009</v>
      </c>
      <c r="G188" s="8">
        <v>64.810370000000006</v>
      </c>
      <c r="H188" s="8">
        <v>14.701909999999003</v>
      </c>
      <c r="I188" s="8">
        <v>20.487720000000991</v>
      </c>
      <c r="J188" s="8">
        <v>0</v>
      </c>
      <c r="K188" s="8">
        <v>82.844916776373793</v>
      </c>
      <c r="L188" s="8">
        <v>82.844916776373793</v>
      </c>
      <c r="M188" s="8">
        <v>34.659015992366413</v>
      </c>
      <c r="N188" s="8">
        <v>48.18590078400738</v>
      </c>
      <c r="O188" s="8">
        <v>17.155083223626207</v>
      </c>
      <c r="P188" s="8">
        <v>0</v>
      </c>
      <c r="Q188" s="8">
        <v>93.000690000000006</v>
      </c>
      <c r="R188" s="8">
        <v>90.575190000000006</v>
      </c>
      <c r="S188" s="8">
        <v>39.583662829740206</v>
      </c>
      <c r="T188" s="8">
        <v>50.991527170259801</v>
      </c>
      <c r="U188" s="8">
        <v>9.4248099999999937</v>
      </c>
      <c r="V188" s="8">
        <v>0</v>
      </c>
      <c r="W188" s="104"/>
      <c r="X188" s="104"/>
      <c r="Y188" s="104"/>
      <c r="Z188" s="104"/>
      <c r="AA188" s="104"/>
      <c r="AB188" s="104"/>
    </row>
    <row r="189" spans="1:28" ht="15.6" x14ac:dyDescent="0.3">
      <c r="A189" s="104" t="s">
        <v>144</v>
      </c>
      <c r="B189" s="8">
        <v>2020</v>
      </c>
      <c r="C189" s="104" t="s">
        <v>18</v>
      </c>
      <c r="D189" s="8">
        <v>727506</v>
      </c>
      <c r="E189" s="8">
        <v>80.841673225422483</v>
      </c>
      <c r="F189" s="8">
        <v>79.512279999999009</v>
      </c>
      <c r="G189" s="8">
        <v>64.810370000000006</v>
      </c>
      <c r="H189" s="8">
        <v>14.701909999999003</v>
      </c>
      <c r="I189" s="8">
        <v>20.487720000000991</v>
      </c>
      <c r="J189" s="8">
        <v>0</v>
      </c>
      <c r="K189" s="8">
        <v>81.394812790640117</v>
      </c>
      <c r="L189" s="8">
        <v>81.394812790640117</v>
      </c>
      <c r="M189" s="8">
        <v>34.659015992366413</v>
      </c>
      <c r="N189" s="8">
        <v>46.735796798273704</v>
      </c>
      <c r="O189" s="8">
        <v>18.605187209359883</v>
      </c>
      <c r="P189" s="8">
        <v>0</v>
      </c>
      <c r="Q189" s="8">
        <v>93.000690000000006</v>
      </c>
      <c r="R189" s="8">
        <v>90.575190000000006</v>
      </c>
      <c r="S189" s="8">
        <v>27.691590439655556</v>
      </c>
      <c r="T189" s="8">
        <v>62.88359956034445</v>
      </c>
      <c r="U189" s="8">
        <v>9.4248099999999937</v>
      </c>
      <c r="V189" s="8">
        <v>0</v>
      </c>
      <c r="W189" s="104"/>
      <c r="X189" s="104"/>
      <c r="Y189" s="104"/>
      <c r="Z189" s="104"/>
      <c r="AA189" s="104"/>
      <c r="AB189" s="104"/>
    </row>
    <row r="190" spans="1:28" ht="15.6" x14ac:dyDescent="0.3">
      <c r="A190" s="104" t="s">
        <v>144</v>
      </c>
      <c r="B190" s="8">
        <v>2021</v>
      </c>
      <c r="C190" s="104" t="s">
        <v>18</v>
      </c>
      <c r="D190" s="8">
        <v>750143</v>
      </c>
      <c r="E190" s="8">
        <v>81.823292283166893</v>
      </c>
      <c r="F190" s="8">
        <v>79.512279999999009</v>
      </c>
      <c r="G190" s="8">
        <v>64.810370000000006</v>
      </c>
      <c r="H190" s="8">
        <v>14.701909999999003</v>
      </c>
      <c r="I190" s="8">
        <v>20.487720000000991</v>
      </c>
      <c r="J190" s="8">
        <v>0</v>
      </c>
      <c r="K190" s="8">
        <v>79.944708804905986</v>
      </c>
      <c r="L190" s="8">
        <v>79.944708804905986</v>
      </c>
      <c r="M190" s="8">
        <v>34.659015992366413</v>
      </c>
      <c r="N190" s="8">
        <v>45.285692812539573</v>
      </c>
      <c r="O190" s="8">
        <v>20.055291195094014</v>
      </c>
      <c r="P190" s="8">
        <v>0</v>
      </c>
      <c r="Q190" s="8"/>
      <c r="R190" s="8"/>
      <c r="S190" s="8">
        <v>15.799518049570906</v>
      </c>
      <c r="T190" s="8"/>
      <c r="U190" s="8"/>
      <c r="V190" s="8">
        <v>84.200481950429094</v>
      </c>
      <c r="W190" s="104"/>
      <c r="X190" s="104"/>
      <c r="Y190" s="104"/>
      <c r="Z190" s="104"/>
      <c r="AA190" s="104"/>
      <c r="AB190" s="104"/>
    </row>
    <row r="191" spans="1:28" ht="15.6" x14ac:dyDescent="0.3">
      <c r="A191" s="104" t="s">
        <v>144</v>
      </c>
      <c r="B191" s="8">
        <v>2022</v>
      </c>
      <c r="C191" s="104" t="s">
        <v>18</v>
      </c>
      <c r="D191" s="8">
        <v>771024</v>
      </c>
      <c r="E191" s="8">
        <v>82.804911340911076</v>
      </c>
      <c r="F191" s="8">
        <v>79.512279999999009</v>
      </c>
      <c r="G191" s="8">
        <v>64.810370000000006</v>
      </c>
      <c r="H191" s="8">
        <v>14.701909999999003</v>
      </c>
      <c r="I191" s="8">
        <v>20.487720000000991</v>
      </c>
      <c r="J191" s="8">
        <v>0</v>
      </c>
      <c r="K191" s="8">
        <v>78.494604819172309</v>
      </c>
      <c r="L191" s="8">
        <v>78.494604819172309</v>
      </c>
      <c r="M191" s="8">
        <v>34.659015992366413</v>
      </c>
      <c r="N191" s="8">
        <v>43.835588826805896</v>
      </c>
      <c r="O191" s="8">
        <v>21.505395180827691</v>
      </c>
      <c r="P191" s="8">
        <v>0</v>
      </c>
      <c r="Q191" s="8"/>
      <c r="R191" s="8"/>
      <c r="S191" s="8">
        <v>3.9074456594862568</v>
      </c>
      <c r="T191" s="8"/>
      <c r="U191" s="8"/>
      <c r="V191" s="8">
        <v>96.092554340513743</v>
      </c>
      <c r="W191" s="104"/>
      <c r="X191" s="104"/>
      <c r="Y191" s="104"/>
      <c r="Z191" s="104"/>
      <c r="AA191" s="104"/>
      <c r="AB191" s="104"/>
    </row>
    <row r="192" spans="1:28" ht="15.6" x14ac:dyDescent="0.3">
      <c r="A192" s="104" t="s">
        <v>144</v>
      </c>
      <c r="B192" s="8">
        <v>2023</v>
      </c>
      <c r="C192" s="104" t="s">
        <v>18</v>
      </c>
      <c r="D192" s="8">
        <v>789543</v>
      </c>
      <c r="E192" s="8">
        <v>82.804911340911076</v>
      </c>
      <c r="F192" s="8"/>
      <c r="G192" s="8"/>
      <c r="H192" s="8"/>
      <c r="I192" s="8"/>
      <c r="J192" s="8">
        <v>100</v>
      </c>
      <c r="K192" s="8">
        <v>78.494604819172309</v>
      </c>
      <c r="L192" s="8"/>
      <c r="M192" s="8"/>
      <c r="N192" s="8"/>
      <c r="O192" s="8"/>
      <c r="P192" s="8">
        <v>100</v>
      </c>
      <c r="Q192" s="8"/>
      <c r="R192" s="8"/>
      <c r="S192" s="8">
        <v>3.9074456594862572</v>
      </c>
      <c r="T192" s="8"/>
      <c r="U192" s="8"/>
      <c r="V192" s="8">
        <v>96.092554340513743</v>
      </c>
      <c r="W192" s="104"/>
      <c r="X192" s="104"/>
      <c r="Y192" s="104"/>
      <c r="Z192" s="104"/>
      <c r="AA192" s="104"/>
      <c r="AB192" s="104"/>
    </row>
    <row r="193" spans="1:28" ht="15.6" x14ac:dyDescent="0.3">
      <c r="A193" s="104" t="s">
        <v>144</v>
      </c>
      <c r="B193" s="8">
        <v>2024</v>
      </c>
      <c r="C193" s="104" t="s">
        <v>18</v>
      </c>
      <c r="D193" s="8">
        <v>791557</v>
      </c>
      <c r="E193" s="8">
        <v>82.804911340911076</v>
      </c>
      <c r="F193" s="8"/>
      <c r="G193" s="8"/>
      <c r="H193" s="8"/>
      <c r="I193" s="8"/>
      <c r="J193" s="8">
        <v>100</v>
      </c>
      <c r="K193" s="8">
        <v>78.494604819172309</v>
      </c>
      <c r="L193" s="8"/>
      <c r="M193" s="8"/>
      <c r="N193" s="8"/>
      <c r="O193" s="8"/>
      <c r="P193" s="8">
        <v>100</v>
      </c>
      <c r="Q193" s="8"/>
      <c r="R193" s="8"/>
      <c r="S193" s="8">
        <v>3.9074456594862572</v>
      </c>
      <c r="T193" s="8"/>
      <c r="U193" s="8"/>
      <c r="V193" s="8">
        <v>96.092554340513743</v>
      </c>
      <c r="W193" s="104"/>
      <c r="X193" s="104"/>
      <c r="Y193" s="104"/>
      <c r="Z193" s="104"/>
      <c r="AA193" s="104"/>
      <c r="AB193" s="104"/>
    </row>
    <row r="194" spans="1:28" ht="15.6" x14ac:dyDescent="0.3">
      <c r="A194" s="104" t="s">
        <v>144</v>
      </c>
      <c r="B194" s="8">
        <v>2025</v>
      </c>
      <c r="C194" s="104" t="s">
        <v>18</v>
      </c>
      <c r="D194" s="8">
        <v>809634</v>
      </c>
      <c r="E194" s="8">
        <v>82.804911340911076</v>
      </c>
      <c r="F194" s="8"/>
      <c r="G194" s="8"/>
      <c r="H194" s="8"/>
      <c r="I194" s="8"/>
      <c r="J194" s="8">
        <v>100</v>
      </c>
      <c r="K194" s="8">
        <v>78.494604819172309</v>
      </c>
      <c r="L194" s="8"/>
      <c r="M194" s="8"/>
      <c r="N194" s="8"/>
      <c r="O194" s="8"/>
      <c r="P194" s="8">
        <v>100</v>
      </c>
      <c r="Q194" s="8"/>
      <c r="R194" s="8"/>
      <c r="S194" s="8">
        <v>3.9074456594862572</v>
      </c>
      <c r="T194" s="8"/>
      <c r="U194" s="8"/>
      <c r="V194" s="8">
        <v>96.092554340513743</v>
      </c>
      <c r="W194" s="104"/>
      <c r="X194" s="104"/>
      <c r="Y194" s="104"/>
      <c r="Z194" s="104"/>
      <c r="AA194" s="104"/>
      <c r="AB194" s="104"/>
    </row>
    <row r="195" spans="1:28" ht="15.6" x14ac:dyDescent="0.3">
      <c r="A195" s="104" t="s">
        <v>144</v>
      </c>
      <c r="B195" s="8">
        <v>2026</v>
      </c>
      <c r="C195" s="104" t="s">
        <v>18</v>
      </c>
      <c r="D195" s="8"/>
      <c r="E195" s="8">
        <v>82.804911340911076</v>
      </c>
      <c r="F195" s="8"/>
      <c r="G195" s="8"/>
      <c r="H195" s="8"/>
      <c r="I195" s="8"/>
      <c r="J195" s="8">
        <v>100</v>
      </c>
      <c r="K195" s="8">
        <v>78.494604819172309</v>
      </c>
      <c r="L195" s="8"/>
      <c r="M195" s="8"/>
      <c r="N195" s="8"/>
      <c r="O195" s="8"/>
      <c r="P195" s="8">
        <v>100</v>
      </c>
      <c r="Q195" s="8"/>
      <c r="R195" s="8"/>
      <c r="S195" s="8">
        <v>3.9074456594862572</v>
      </c>
      <c r="T195" s="8"/>
      <c r="U195" s="8"/>
      <c r="V195" s="8">
        <v>96.092554340513743</v>
      </c>
      <c r="W195" s="104"/>
      <c r="X195" s="104"/>
      <c r="Y195" s="104"/>
      <c r="Z195" s="104"/>
      <c r="AA195" s="104"/>
      <c r="AB195" s="104"/>
    </row>
    <row r="196" spans="1:28" ht="15.6" x14ac:dyDescent="0.3">
      <c r="A196" s="104" t="s">
        <v>144</v>
      </c>
      <c r="B196" s="8">
        <v>2027</v>
      </c>
      <c r="C196" s="104" t="s">
        <v>18</v>
      </c>
      <c r="D196" s="8"/>
      <c r="E196" s="8"/>
      <c r="F196" s="8"/>
      <c r="G196" s="8"/>
      <c r="H196" s="8"/>
      <c r="I196" s="8"/>
      <c r="J196" s="8">
        <v>100</v>
      </c>
      <c r="K196" s="8"/>
      <c r="L196" s="8"/>
      <c r="M196" s="8"/>
      <c r="N196" s="8"/>
      <c r="O196" s="8"/>
      <c r="P196" s="8">
        <v>100</v>
      </c>
      <c r="Q196" s="8"/>
      <c r="R196" s="8"/>
      <c r="S196" s="8"/>
      <c r="T196" s="8"/>
      <c r="U196" s="8"/>
      <c r="V196" s="8">
        <v>100</v>
      </c>
      <c r="W196" s="104"/>
      <c r="X196" s="104"/>
      <c r="Y196" s="104"/>
      <c r="Z196" s="104"/>
      <c r="AA196" s="104"/>
      <c r="AB196" s="104"/>
    </row>
    <row r="197" spans="1:28" ht="15.6" x14ac:dyDescent="0.3">
      <c r="A197" s="104" t="s">
        <v>144</v>
      </c>
      <c r="B197" s="8">
        <v>2028</v>
      </c>
      <c r="C197" s="104" t="s">
        <v>18</v>
      </c>
      <c r="D197" s="8"/>
      <c r="E197" s="8"/>
      <c r="F197" s="8"/>
      <c r="G197" s="8"/>
      <c r="H197" s="8"/>
      <c r="I197" s="8"/>
      <c r="J197" s="8">
        <v>100</v>
      </c>
      <c r="K197" s="8"/>
      <c r="L197" s="8"/>
      <c r="M197" s="8"/>
      <c r="N197" s="8"/>
      <c r="O197" s="8"/>
      <c r="P197" s="8">
        <v>100</v>
      </c>
      <c r="Q197" s="8"/>
      <c r="R197" s="8"/>
      <c r="S197" s="8"/>
      <c r="T197" s="8"/>
      <c r="U197" s="8"/>
      <c r="V197" s="8">
        <v>100</v>
      </c>
      <c r="W197" s="104"/>
      <c r="X197" s="104"/>
      <c r="Y197" s="104"/>
      <c r="Z197" s="104"/>
      <c r="AA197" s="104"/>
      <c r="AB197" s="104"/>
    </row>
    <row r="198" spans="1:28" ht="15.6" x14ac:dyDescent="0.3">
      <c r="A198" s="104" t="s">
        <v>144</v>
      </c>
      <c r="B198" s="8">
        <v>2029</v>
      </c>
      <c r="C198" s="104" t="s">
        <v>18</v>
      </c>
      <c r="D198" s="8"/>
      <c r="E198" s="8"/>
      <c r="F198" s="8"/>
      <c r="G198" s="8"/>
      <c r="H198" s="8"/>
      <c r="I198" s="8"/>
      <c r="J198" s="8">
        <v>100</v>
      </c>
      <c r="K198" s="8"/>
      <c r="L198" s="8"/>
      <c r="M198" s="8"/>
      <c r="N198" s="8"/>
      <c r="O198" s="8"/>
      <c r="P198" s="8">
        <v>100</v>
      </c>
      <c r="Q198" s="8"/>
      <c r="R198" s="8"/>
      <c r="S198" s="8"/>
      <c r="T198" s="8"/>
      <c r="U198" s="8"/>
      <c r="V198" s="8">
        <v>100</v>
      </c>
      <c r="W198" s="104"/>
      <c r="X198" s="104"/>
      <c r="Y198" s="104"/>
      <c r="Z198" s="104"/>
      <c r="AA198" s="104"/>
      <c r="AB198" s="104"/>
    </row>
    <row r="199" spans="1:28" ht="15.6" x14ac:dyDescent="0.3">
      <c r="A199" s="104" t="s">
        <v>144</v>
      </c>
      <c r="B199" s="8">
        <v>2030</v>
      </c>
      <c r="C199" s="104" t="s">
        <v>18</v>
      </c>
      <c r="D199" s="8"/>
      <c r="E199" s="8"/>
      <c r="F199" s="8"/>
      <c r="G199" s="8"/>
      <c r="H199" s="8"/>
      <c r="I199" s="8"/>
      <c r="J199" s="8">
        <v>100</v>
      </c>
      <c r="K199" s="8"/>
      <c r="L199" s="8"/>
      <c r="M199" s="8"/>
      <c r="N199" s="8"/>
      <c r="O199" s="8"/>
      <c r="P199" s="8">
        <v>100</v>
      </c>
      <c r="Q199" s="8"/>
      <c r="R199" s="8"/>
      <c r="S199" s="8"/>
      <c r="T199" s="8"/>
      <c r="U199" s="8"/>
      <c r="V199" s="8">
        <v>100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1C1F8-E64C-4A60-9368-ACD06D22C52D}">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36" customWidth="1"/>
    <col min="2" max="2" width="12.3984375" style="436" customWidth="1"/>
    <col min="3" max="8" width="9" style="436" customWidth="1"/>
    <col min="9" max="9" width="12.3984375" style="436" customWidth="1"/>
    <col min="10" max="15" width="9" style="436" customWidth="1"/>
    <col min="16" max="16" width="12.3984375" style="436" customWidth="1"/>
    <col min="17" max="22" width="9" style="436" customWidth="1"/>
    <col min="23" max="38" width="9" style="436"/>
    <col min="39" max="16384" width="9" style="444"/>
  </cols>
  <sheetData>
    <row r="1" spans="1:22" s="436" customFormat="1" x14ac:dyDescent="0.25">
      <c r="A1" s="435" t="str">
        <f>HLOOKUP(Introduction!$G$4,nametranslations,20,FALSE)</f>
        <v>Water, sanitation and hygiene ladders for schools</v>
      </c>
      <c r="B1" s="435" t="str">
        <f ca="1">HLOOKUP([1]Introduction!$G$4,nametranslations,5,FALSE)</f>
        <v>Liberia</v>
      </c>
      <c r="C1" s="435" t="str">
        <f ca="1">HLOOKUP([1]Introduction!$G$4,nametranslations,5,FALSE)</f>
        <v>Liberia</v>
      </c>
      <c r="D1" s="435" t="str">
        <f ca="1">HLOOKUP([1]Introduction!$G$4,nametranslations,5,FALSE)</f>
        <v>Liberia</v>
      </c>
      <c r="E1" s="435" t="str">
        <f ca="1">HLOOKUP([1]Introduction!$G$4,nametranslations,5,FALSE)</f>
        <v>Liberia</v>
      </c>
      <c r="F1" s="435" t="str">
        <f ca="1">HLOOKUP([1]Introduction!$G$4,nametranslations,5,FALSE)</f>
        <v>Liberia</v>
      </c>
      <c r="G1" s="435" t="str">
        <f ca="1">HLOOKUP([1]Introduction!$G$4,nametranslations,5,FALSE)</f>
        <v>Liberia</v>
      </c>
      <c r="H1" s="435" t="str">
        <f ca="1">HLOOKUP([1]Introduction!$G$4,nametranslations,5,FALSE)</f>
        <v>Liberia</v>
      </c>
      <c r="I1" s="435" t="str">
        <f ca="1">HLOOKUP([1]Introduction!$G$4,nametranslations,5,FALSE)</f>
        <v>Liberia</v>
      </c>
      <c r="J1" s="435" t="str">
        <f ca="1">HLOOKUP([1]Introduction!$G$4,nametranslations,5,FALSE)</f>
        <v>Liberia</v>
      </c>
      <c r="K1" s="435" t="str">
        <f ca="1">HLOOKUP([1]Introduction!$G$4,nametranslations,5,FALSE)</f>
        <v>Liberia</v>
      </c>
      <c r="L1" s="435" t="str">
        <f ca="1">HLOOKUP([1]Introduction!$G$4,nametranslations,5,FALSE)</f>
        <v>Liberia</v>
      </c>
      <c r="M1" s="435" t="str">
        <f ca="1">HLOOKUP([1]Introduction!$G$4,nametranslations,5,FALSE)</f>
        <v>Liberia</v>
      </c>
      <c r="N1" s="435" t="str">
        <f ca="1">HLOOKUP([1]Introduction!$G$4,nametranslations,5,FALSE)</f>
        <v>Liberia</v>
      </c>
      <c r="O1" s="435" t="str">
        <f ca="1">HLOOKUP([1]Introduction!$G$4,nametranslations,5,FALSE)</f>
        <v>Liberia</v>
      </c>
      <c r="P1" s="435" t="str">
        <f ca="1">HLOOKUP([1]Introduction!$G$4,nametranslations,5,FALSE)</f>
        <v>Liberia</v>
      </c>
      <c r="Q1" s="435" t="str">
        <f ca="1">HLOOKUP([1]Introduction!$G$4,nametranslations,5,FALSE)</f>
        <v>Liberia</v>
      </c>
      <c r="R1" s="435" t="str">
        <f ca="1">HLOOKUP([1]Introduction!$G$4,nametranslations,5,FALSE)</f>
        <v>Liberia</v>
      </c>
      <c r="S1" s="435" t="str">
        <f ca="1">HLOOKUP([1]Introduction!$G$4,nametranslations,5,FALSE)</f>
        <v>Liberia</v>
      </c>
      <c r="T1" s="435" t="str">
        <f ca="1">HLOOKUP([1]Introduction!$G$4,nametranslations,5,FALSE)</f>
        <v>Liberia</v>
      </c>
      <c r="U1" s="435" t="str">
        <f ca="1">HLOOKUP([1]Introduction!$G$4,nametranslations,5,FALSE)</f>
        <v>Liberia</v>
      </c>
      <c r="V1" s="435" t="str">
        <f ca="1">HLOOKUP([1]Introduction!$G$4,nametranslations,5,FALSE)</f>
        <v>Liberia</v>
      </c>
    </row>
    <row r="2" spans="1:22" s="436" customFormat="1" x14ac:dyDescent="0.25">
      <c r="A2" s="435" t="str">
        <f ca="1">HLOOKUP([1]Introduction!$G$4,nametranslations,5,FALSE)</f>
        <v>Liberia</v>
      </c>
      <c r="B2" s="435" t="str">
        <f ca="1">HLOOKUP([1]Introduction!$G$4,nametranslations,5,FALSE)</f>
        <v>Liberia</v>
      </c>
      <c r="C2" s="435" t="str">
        <f ca="1">HLOOKUP([1]Introduction!$G$4,nametranslations,5,FALSE)</f>
        <v>Liberia</v>
      </c>
      <c r="D2" s="435" t="str">
        <f ca="1">HLOOKUP([1]Introduction!$G$4,nametranslations,5,FALSE)</f>
        <v>Liberia</v>
      </c>
      <c r="E2" s="435" t="str">
        <f ca="1">HLOOKUP([1]Introduction!$G$4,nametranslations,5,FALSE)</f>
        <v>Liberia</v>
      </c>
      <c r="F2" s="435" t="str">
        <f ca="1">HLOOKUP([1]Introduction!$G$4,nametranslations,5,FALSE)</f>
        <v>Liberia</v>
      </c>
      <c r="G2" s="435" t="str">
        <f ca="1">HLOOKUP([1]Introduction!$G$4,nametranslations,5,FALSE)</f>
        <v>Liberia</v>
      </c>
      <c r="H2" s="435" t="str">
        <f ca="1">HLOOKUP([1]Introduction!$G$4,nametranslations,5,FALSE)</f>
        <v>Liberia</v>
      </c>
      <c r="I2" s="435" t="str">
        <f ca="1">HLOOKUP([1]Introduction!$G$4,nametranslations,5,FALSE)</f>
        <v>Liberia</v>
      </c>
      <c r="J2" s="435" t="str">
        <f ca="1">HLOOKUP([1]Introduction!$G$4,nametranslations,5,FALSE)</f>
        <v>Liberia</v>
      </c>
      <c r="K2" s="435" t="str">
        <f ca="1">HLOOKUP([1]Introduction!$G$4,nametranslations,5,FALSE)</f>
        <v>Liberia</v>
      </c>
      <c r="L2" s="435" t="str">
        <f ca="1">HLOOKUP([1]Introduction!$G$4,nametranslations,5,FALSE)</f>
        <v>Liberia</v>
      </c>
      <c r="M2" s="435" t="str">
        <f ca="1">HLOOKUP([1]Introduction!$G$4,nametranslations,5,FALSE)</f>
        <v>Liberia</v>
      </c>
      <c r="N2" s="435" t="str">
        <f ca="1">HLOOKUP([1]Introduction!$G$4,nametranslations,5,FALSE)</f>
        <v>Liberia</v>
      </c>
      <c r="O2" s="435" t="str">
        <f ca="1">HLOOKUP([1]Introduction!$G$4,nametranslations,5,FALSE)</f>
        <v>Liberia</v>
      </c>
      <c r="P2" s="435" t="str">
        <f ca="1">HLOOKUP([1]Introduction!$G$4,nametranslations,5,FALSE)</f>
        <v>Liberia</v>
      </c>
      <c r="Q2" s="435" t="str">
        <f ca="1">HLOOKUP([1]Introduction!$G$4,nametranslations,5,FALSE)</f>
        <v>Liberia</v>
      </c>
      <c r="R2" s="435" t="str">
        <f ca="1">HLOOKUP([1]Introduction!$G$4,nametranslations,5,FALSE)</f>
        <v>Liberia</v>
      </c>
      <c r="S2" s="435" t="str">
        <f ca="1">HLOOKUP([1]Introduction!$G$4,nametranslations,5,FALSE)</f>
        <v>Liberia</v>
      </c>
      <c r="T2" s="435" t="str">
        <f ca="1">HLOOKUP([1]Introduction!$G$4,nametranslations,5,FALSE)</f>
        <v>Liberia</v>
      </c>
      <c r="U2" s="435" t="str">
        <f ca="1">HLOOKUP([1]Introduction!$G$4,nametranslations,5,FALSE)</f>
        <v>Liberia</v>
      </c>
      <c r="V2" s="435" t="str">
        <f ca="1">HLOOKUP([1]Introduction!$G$4,nametranslations,5,FALSE)</f>
        <v>Liberia</v>
      </c>
    </row>
    <row r="3" spans="1:22" s="436" customFormat="1" ht="17.399999999999999" x14ac:dyDescent="0.25">
      <c r="A3" s="437"/>
      <c r="B3" s="437"/>
      <c r="C3" s="437"/>
      <c r="D3" s="437"/>
      <c r="E3" s="437"/>
      <c r="F3" s="437"/>
      <c r="G3" s="437"/>
      <c r="H3" s="437"/>
      <c r="I3" s="437"/>
      <c r="J3" s="437"/>
      <c r="K3" s="437"/>
      <c r="L3" s="437"/>
      <c r="M3" s="437"/>
      <c r="N3" s="437"/>
      <c r="O3" s="437"/>
      <c r="P3" s="437"/>
      <c r="Q3" s="437"/>
      <c r="R3" s="437"/>
      <c r="S3" s="437"/>
      <c r="T3" s="437"/>
      <c r="U3" s="437"/>
      <c r="V3" s="437"/>
    </row>
    <row r="4" spans="1:22" ht="15.6" x14ac:dyDescent="0.3">
      <c r="B4" s="438" t="str">
        <f>HLOOKUP(Introduction!$G$4,nametranslations,85,FALSE)</f>
        <v>Drinking Water</v>
      </c>
      <c r="E4" s="439"/>
      <c r="I4" s="440" t="str">
        <f>HLOOKUP(Introduction!$G$4,nametranslations,22,FALSE)</f>
        <v>Sanitation</v>
      </c>
      <c r="P4" s="441" t="str">
        <f>HLOOKUP(Introduction!$G$4,nametranslations,23,FALSE)</f>
        <v>Hygiene</v>
      </c>
    </row>
    <row r="6" spans="1:22" x14ac:dyDescent="0.25">
      <c r="G6" s="442"/>
      <c r="H6" s="442"/>
      <c r="I6" s="442"/>
      <c r="K6" s="442"/>
      <c r="L6" s="442"/>
    </row>
    <row r="7" spans="1:22" ht="15.6" x14ac:dyDescent="0.25">
      <c r="G7" s="442"/>
      <c r="H7" s="442"/>
      <c r="I7" s="442"/>
      <c r="K7" s="443"/>
      <c r="L7" s="442"/>
    </row>
    <row r="8" spans="1:22" x14ac:dyDescent="0.25">
      <c r="G8" s="442"/>
      <c r="H8" s="442"/>
      <c r="I8" s="442"/>
      <c r="K8" s="442"/>
      <c r="L8" s="442"/>
    </row>
    <row r="9" spans="1:22" x14ac:dyDescent="0.25">
      <c r="G9" s="442"/>
      <c r="H9" s="442"/>
      <c r="I9" s="442"/>
      <c r="K9" s="442"/>
      <c r="L9" s="442"/>
    </row>
    <row r="10" spans="1:22" x14ac:dyDescent="0.25">
      <c r="G10" s="442"/>
      <c r="H10" s="442"/>
      <c r="I10" s="442"/>
      <c r="K10" s="442"/>
      <c r="L10" s="442"/>
    </row>
    <row r="11" spans="1:22" x14ac:dyDescent="0.25">
      <c r="G11" s="442"/>
      <c r="H11" s="442"/>
      <c r="I11" s="442"/>
      <c r="K11" s="442"/>
      <c r="L11" s="442"/>
    </row>
    <row r="12" spans="1:22" x14ac:dyDescent="0.25">
      <c r="G12" s="442"/>
      <c r="H12" s="442"/>
      <c r="I12" s="442"/>
      <c r="K12" s="442"/>
      <c r="L12" s="442"/>
    </row>
    <row r="13" spans="1:22" x14ac:dyDescent="0.25">
      <c r="G13" s="442"/>
      <c r="H13" s="442"/>
      <c r="I13" s="442"/>
      <c r="K13" s="442"/>
      <c r="L13" s="442"/>
    </row>
    <row r="14" spans="1:22" x14ac:dyDescent="0.25">
      <c r="G14" s="442"/>
      <c r="H14" s="442"/>
      <c r="I14" s="442"/>
      <c r="K14" s="442"/>
      <c r="L14" s="442"/>
    </row>
    <row r="15" spans="1:22" x14ac:dyDescent="0.25">
      <c r="G15" s="442"/>
      <c r="H15" s="442"/>
      <c r="I15" s="442"/>
      <c r="K15" s="442"/>
      <c r="L15" s="442"/>
    </row>
    <row r="16" spans="1:22" x14ac:dyDescent="0.25">
      <c r="G16" s="442"/>
      <c r="H16" s="442"/>
      <c r="I16" s="442"/>
      <c r="K16" s="442"/>
      <c r="L16" s="442"/>
    </row>
    <row r="17" spans="1:47" x14ac:dyDescent="0.25">
      <c r="G17" s="442"/>
      <c r="H17" s="442"/>
      <c r="I17" s="442"/>
      <c r="K17" s="442"/>
      <c r="L17" s="442"/>
    </row>
    <row r="18" spans="1:47" x14ac:dyDescent="0.25">
      <c r="G18" s="442"/>
      <c r="H18" s="442"/>
      <c r="I18" s="442"/>
      <c r="K18" s="442"/>
      <c r="L18" s="442"/>
    </row>
    <row r="19" spans="1:47" x14ac:dyDescent="0.25">
      <c r="G19" s="442"/>
      <c r="H19" s="442"/>
      <c r="I19" s="442"/>
      <c r="K19" s="442"/>
      <c r="L19" s="442"/>
    </row>
    <row r="20" spans="1:47" x14ac:dyDescent="0.25">
      <c r="G20" s="442"/>
      <c r="H20" s="442"/>
      <c r="I20" s="442"/>
      <c r="K20" s="442"/>
      <c r="L20" s="442"/>
    </row>
    <row r="21" spans="1:47" x14ac:dyDescent="0.25">
      <c r="G21" s="442"/>
      <c r="H21" s="442"/>
      <c r="I21" s="442"/>
      <c r="K21" s="442"/>
      <c r="L21" s="442"/>
    </row>
    <row r="23" spans="1:47" x14ac:dyDescent="0.25">
      <c r="B23" s="445"/>
    </row>
    <row r="25" spans="1:47" x14ac:dyDescent="0.25">
      <c r="B25" s="446"/>
      <c r="C25" s="446" t="str">
        <f>+IF(OR((C28=Key!$I$26&amp;"*"),(D28=Key!$I$28&amp;"*"),(E28=Key!$I$27&amp;"*"),(F28=Key!$I$29&amp;"*"),(G28=Key!$I$30&amp;"*"),(H28=Key!$I$31&amp;"*"),(C28=Key!$I$26&amp;"*^"),(D28=Key!$I$28&amp;"*^"),(E28=Key!$I$27&amp;"*^"),(F28="*^"),(G28=Key!$I$30&amp;"*^"),(H28=Key!$I$31&amp;"*^")),"*"&amp;HLOOKUP(Introduction!$G$4,nametranslations,35,FALSE),"")</f>
        <v>*No basic service estimate available</v>
      </c>
      <c r="J25" s="446" t="str">
        <f>+IF(OR((J28=Key!$I$26&amp;"*"),(K28=Key!$I$28&amp;"*"),(L28=Key!$I$27&amp;"*"),(M28=Key!$I$29&amp;"*"),(N28=Key!$I$30&amp;"*"),(O28=Key!$I$31&amp;"*"),(J28=Key!$I$26&amp;"*^"),(K28=Key!$I$28&amp;"*^"),(L28=Key!$I$27&amp;"*^"),(M28="*^"),(N28=Key!$I$30&amp;"*^"),(O28=Key!$I$31&amp;"*^")),"*"&amp;HLOOKUP(Introduction!$G$4,nametranslations,35,FALSE),"")</f>
        <v>*No basic service estimate available</v>
      </c>
      <c r="Q25" s="446"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45"/>
      <c r="C26" s="446" t="str">
        <f>+IF(OR((C28=Key!$I$26&amp;"*^"),(D28=Key!$I$28&amp;"*^"),(E28=Key!$I$27&amp;"*^"),(F28=Key!$I$29&amp;"*^"),(G28=Key!$I$30&amp;"*^"),(H28=Key!$I$31&amp;"^")),HLOOKUP(Introduction!$G$4,nametranslations,155,FALSE),"")</f>
        <v/>
      </c>
      <c r="J26" s="446" t="str">
        <f>+IF(OR((J28=Key!$I$26&amp;"*^"),(K28=Key!$I$28&amp;"*^"),(L28=Key!$I$27&amp;"*^"),(M28=Key!$I$29&amp;"*^"),(N28=Key!$I$30&amp;"*^"),(O28=Key!$I$31&amp;"^")),HLOOKUP(Introduction!$G$4,nametranslations,155,FALSE),"")</f>
        <v/>
      </c>
      <c r="Q26" s="446" t="str">
        <f>+IF(OR((Q28=Key!$I$26&amp;"*^"),(R28=Key!$I$28&amp;"*^"),(S28=Key!$I$27&amp;"*^"),(T28=Key!$I$29&amp;"*^"),(U28=Key!$I$30&amp;"*^"),(V28=Key!$I$31&amp;"^")),HLOOKUP(Introduction!$G$4,nametranslations,156,FALSE),"")</f>
        <v/>
      </c>
    </row>
    <row r="27" spans="1:47" x14ac:dyDescent="0.25">
      <c r="B27" s="447" t="str">
        <f>+Introduction!C7</f>
        <v>Liberia</v>
      </c>
      <c r="C27" s="448" t="str">
        <f>HLOOKUP(Introduction!$G$4,nametranslations,21,FALSE)</f>
        <v>Water</v>
      </c>
      <c r="D27" s="448" t="str">
        <f ca="1">HLOOKUP([1]Introduction!$G$4,nametranslations,21,FALSE)</f>
        <v>Water</v>
      </c>
      <c r="E27" s="448" t="str">
        <f ca="1">HLOOKUP([1]Introduction!$G$4,nametranslations,21,FALSE)</f>
        <v>Water</v>
      </c>
      <c r="F27" s="448" t="str">
        <f ca="1">HLOOKUP([1]Introduction!$G$4,nametranslations,21,FALSE)</f>
        <v>Water</v>
      </c>
      <c r="G27" s="448" t="str">
        <f ca="1">HLOOKUP([1]Introduction!$G$4,nametranslations,21,FALSE)</f>
        <v>Water</v>
      </c>
      <c r="H27" s="448" t="str">
        <f ca="1">HLOOKUP([1]Introduction!$G$4,nametranslations,21,FALSE)</f>
        <v>Water</v>
      </c>
      <c r="I27" s="449" t="str">
        <f>+B27</f>
        <v>Liberia</v>
      </c>
      <c r="J27" s="450" t="str">
        <f>HLOOKUP(Introduction!$G$4,nametranslations,22,FALSE)</f>
        <v>Sanitation</v>
      </c>
      <c r="K27" s="451" t="str">
        <f ca="1">HLOOKUP([1]Introduction!$G$4,nametranslations,21,FALSE)</f>
        <v>Water</v>
      </c>
      <c r="L27" s="451" t="str">
        <f ca="1">HLOOKUP([1]Introduction!$G$4,nametranslations,21,FALSE)</f>
        <v>Water</v>
      </c>
      <c r="M27" s="451" t="str">
        <f ca="1">HLOOKUP([1]Introduction!$G$4,nametranslations,21,FALSE)</f>
        <v>Water</v>
      </c>
      <c r="N27" s="451" t="str">
        <f ca="1">HLOOKUP([1]Introduction!$G$4,nametranslations,21,FALSE)</f>
        <v>Water</v>
      </c>
      <c r="O27" s="451" t="str">
        <f ca="1">HLOOKUP([1]Introduction!$G$4,nametranslations,21,FALSE)</f>
        <v>Water</v>
      </c>
      <c r="P27" s="452" t="str">
        <f>+B27</f>
        <v>Liberia</v>
      </c>
      <c r="Q27" s="453" t="str">
        <f>HLOOKUP(Introduction!$G$4,nametranslations,23,FALSE)</f>
        <v>Hygiene</v>
      </c>
      <c r="R27" s="453" t="str">
        <f ca="1">HLOOKUP([1]Introduction!$G$4,nametranslations,21,FALSE)</f>
        <v>Water</v>
      </c>
      <c r="S27" s="453" t="str">
        <f ca="1">HLOOKUP([1]Introduction!$G$4,nametranslations,21,FALSE)</f>
        <v>Water</v>
      </c>
      <c r="T27" s="453" t="str">
        <f ca="1">HLOOKUP([1]Introduction!$G$4,nametranslations,21,FALSE)</f>
        <v>Water</v>
      </c>
      <c r="U27" s="453" t="str">
        <f ca="1">HLOOKUP([1]Introduction!$G$4,nametranslations,21,FALSE)</f>
        <v>Water</v>
      </c>
      <c r="V27" s="454" t="str">
        <f ca="1">HLOOKUP([1]Introduction!$G$4,nametranslations,21,FALSE)</f>
        <v>Water</v>
      </c>
      <c r="AM27" s="436"/>
      <c r="AN27" s="436"/>
      <c r="AO27" s="436"/>
      <c r="AP27" s="436"/>
      <c r="AQ27" s="436"/>
      <c r="AR27" s="436"/>
      <c r="AS27" s="436"/>
      <c r="AT27" s="436"/>
      <c r="AU27" s="436"/>
    </row>
    <row r="28" spans="1:47" x14ac:dyDescent="0.25">
      <c r="B28" s="455"/>
      <c r="C28" s="456" t="str">
        <f>IF(AND(C30=0.0000000001,C31=0.0000000001,C32=0.0000000001), Key!$I$26&amp;"*",IF(AND(C30=0.0000000001,ISNUMBER(C32)),Key!I26&amp;"*", Key!$I$26))</f>
        <v>Total</v>
      </c>
      <c r="D28" s="457" t="str">
        <f>IF(AND(D30=0.0000000001,D31=0.0000000001,D32=0.0000000001), Key!$I$28&amp;"*",IF(AND(D30=0.0000000001,ISNUMBER(D32)),Key!$I$28&amp;"*", Key!$I$28))</f>
        <v>Urban*</v>
      </c>
      <c r="E28" s="457" t="str">
        <f>IF(AND(E30=0.0000000001,E31=0.0000000001,E32=0.0000000001), Key!$I$27&amp;"*",IF(AND(E30=0.0000000001,ISNUMBER(E32)),Key!$I$27&amp;"*", Key!$I$27))</f>
        <v>Rural*</v>
      </c>
      <c r="F28" s="457" t="str">
        <f>IF(AND(F30=0.0000000001,F31=0.0000000001,F32=0.0000000001), Key!$I$29&amp;"*",IF(AND(F30=0.0000000001,ISNUMBER(F32)),Key!$I$29&amp;"*", Key!$I$29))</f>
        <v>Pre-primary*</v>
      </c>
      <c r="G28" s="457" t="str">
        <f>IF(AND(G30=0.0000000001,G31=0.0000000001,G32=0.0000000001), Key!$I$30&amp;"*",IF(AND(G30=0.0000000001,ISNUMBER(G32)),Key!$I$30&amp;"*", Key!$I$30))</f>
        <v>Primary</v>
      </c>
      <c r="H28" s="457" t="str">
        <f>IF(AND(H30=0.0000000001,H31=0.0000000001,H32=0.0000000001), Key!$I$31&amp;"*",IF(AND(H30=0.0000000001,ISNUMBER(H32)),Key!$I$31&amp;"*", Key!$I$31))</f>
        <v>Secondary</v>
      </c>
      <c r="I28" s="455"/>
      <c r="J28" s="458" t="str">
        <f>IF(AND(J30=0.0000000001,J31=0.0000000001,J32=0.0000000001), Key!$I$26&amp;"*",IF(AND(J30=0.0000000001,ISNUMBER(J32)),Key!I26&amp;"*", Key!$I$26))</f>
        <v>Total</v>
      </c>
      <c r="K28" s="457" t="str">
        <f>IF(AND(K30=0.0000000001,K31=0.0000000001,K32=0.0000000001), Key!$I$28&amp;"*",IF(AND(K30=0.0000000001,ISNUMBER(K32)),Key!$I$28&amp;"*", Key!$I$28))</f>
        <v>Urban*</v>
      </c>
      <c r="L28" s="457" t="str">
        <f>IF(AND(L30=0.0000000001,L31=0.0000000001,L32=0.0000000001), Key!$I$27&amp;"*",IF(AND(L30=0.0000000001,ISNUMBER(L32)),Key!$I$27&amp;"*", Key!$I$27))</f>
        <v>Rural*</v>
      </c>
      <c r="M28" s="457" t="str">
        <f>IF(AND(M30=0.0000000001,M31=0.0000000001,M32=0.0000000001), Key!$I$29&amp;"*",IF(AND(M30=0.0000000001,ISNUMBER(M32)),Key!$I$29&amp;"*", Key!$I$29))</f>
        <v>Pre-primary*</v>
      </c>
      <c r="N28" s="457" t="str">
        <f>IF(AND(N30=0.0000000001,N31=0.0000000001,N32=0.0000000001), Key!$I$30&amp;"*",IF(AND(N30=0.0000000001,ISNUMBER(N32)),Key!$I$30&amp;"*", Key!$I$30))</f>
        <v>Primary</v>
      </c>
      <c r="O28" s="457" t="str">
        <f>IF(AND(O30=0.0000000001,O31=0.0000000001,O32=0.0000000001), Key!$I$31&amp;"*",IF(AND(O30=0.0000000001,ISNUMBER(O32)),Key!$I$31&amp;"*", Key!$I$31))</f>
        <v>Secondary</v>
      </c>
      <c r="P28" s="459"/>
      <c r="Q28" s="460" t="str">
        <f>IF(AND(Q30=0.0000000001,Q31=0.0000000001,Q32=0.0000000001), Key!$I$26&amp;"*",IF(AND(Q30=0.0000000001,ISNUMBER(Q32)),Key!I26&amp;"*", Key!$I$26))</f>
        <v>Total</v>
      </c>
      <c r="R28" s="457" t="str">
        <f>IF(AND(R30=0.0000000001,R31=0.0000000001,R32=0.0000000001), Key!$I$28&amp;"*",IF(AND(R30=0.0000000001,ISNUMBER(R32)),Key!$I$28&amp;"*", Key!$I$28))</f>
        <v>Urban*</v>
      </c>
      <c r="S28" s="457" t="str">
        <f>IF(AND(S30=0.0000000001,S31=0.0000000001,S32=0.0000000001), Key!$I$27&amp;"*",IF(AND(S30=0.0000000001,ISNUMBER(S32)),Key!$I$27&amp;"*", Key!$I$27))</f>
        <v>Rural*</v>
      </c>
      <c r="T28" s="457" t="str">
        <f>IF(AND(T30=0.0000000001,T31=0.0000000001,T32=0.0000000001), Key!$I$29&amp;"*",IF(AND(T30=0.0000000001,ISNUMBER(T32)),Key!$I$29&amp;"*", Key!$I$29))</f>
        <v>Pre-primary*</v>
      </c>
      <c r="U28" s="457" t="str">
        <f>IF(AND(U30=0.0000000001,U31=0.0000000001,U32=0.0000000001), Key!$I$30&amp;"*",IF(AND(U30=0.0000000001,ISNUMBER(U32)),Key!$I$30&amp;"*", Key!$I$30))</f>
        <v>Primary</v>
      </c>
      <c r="V28" s="461" t="str">
        <f>IF(AND(V30=0.0000000001,V31=0.0000000001,V32=0.0000000001), Key!$I$31&amp;"*",IF(AND(V30=0.0000000001,ISNUMBER(V32)),Key!$I$31&amp;"*", Key!$I$31))</f>
        <v>Secondary</v>
      </c>
      <c r="AM28" s="436"/>
      <c r="AN28" s="436"/>
      <c r="AO28" s="436"/>
      <c r="AP28" s="436"/>
      <c r="AQ28" s="436"/>
      <c r="AR28" s="436"/>
      <c r="AS28" s="436"/>
      <c r="AT28" s="436"/>
      <c r="AU28" s="436"/>
    </row>
    <row r="29" spans="1:47" ht="15.6" thickBot="1" x14ac:dyDescent="0.3">
      <c r="B29" s="455"/>
      <c r="C29" s="462">
        <f>IF(ISNUMBER(Regressions!B4), Regressions!B4, "-")</f>
        <v>2022</v>
      </c>
      <c r="D29" s="463">
        <f>C29</f>
        <v>2022</v>
      </c>
      <c r="E29" s="463">
        <f>D29</f>
        <v>2022</v>
      </c>
      <c r="F29" s="463">
        <f>E29</f>
        <v>2022</v>
      </c>
      <c r="G29" s="463">
        <f>F29</f>
        <v>2022</v>
      </c>
      <c r="H29" s="463">
        <f>F29</f>
        <v>2022</v>
      </c>
      <c r="I29" s="455"/>
      <c r="J29" s="464">
        <f>IF(ISNUMBER(Regressions!K4), Regressions!K4, "-")</f>
        <v>2022</v>
      </c>
      <c r="K29" s="465">
        <f>J29</f>
        <v>2022</v>
      </c>
      <c r="L29" s="465">
        <f>K29</f>
        <v>2022</v>
      </c>
      <c r="M29" s="465">
        <f>L29</f>
        <v>2022</v>
      </c>
      <c r="N29" s="465">
        <f>M29</f>
        <v>2022</v>
      </c>
      <c r="O29" s="465">
        <f>M29</f>
        <v>2022</v>
      </c>
      <c r="P29" s="459"/>
      <c r="Q29" s="466">
        <f>IF(ISNUMBER(Regressions!T4), Regressions!T4, "-")</f>
        <v>2025</v>
      </c>
      <c r="R29" s="467">
        <f>Q29</f>
        <v>2025</v>
      </c>
      <c r="S29" s="467">
        <f>R29</f>
        <v>2025</v>
      </c>
      <c r="T29" s="467">
        <f>S29</f>
        <v>2025</v>
      </c>
      <c r="U29" s="467">
        <f>T29</f>
        <v>2025</v>
      </c>
      <c r="V29" s="468">
        <f>T29</f>
        <v>2025</v>
      </c>
      <c r="AM29" s="436"/>
      <c r="AN29" s="436"/>
      <c r="AO29" s="436"/>
      <c r="AP29" s="436"/>
      <c r="AQ29" s="436"/>
      <c r="AR29" s="436"/>
      <c r="AS29" s="436"/>
      <c r="AT29" s="436"/>
      <c r="AU29" s="436"/>
    </row>
    <row r="30" spans="1:47" x14ac:dyDescent="0.25">
      <c r="A30" s="469" t="str">
        <f>+Key!I46</f>
        <v>Basic service</v>
      </c>
      <c r="B30" s="470" t="s">
        <v>139</v>
      </c>
      <c r="C30" s="471">
        <f>IF(ISNUMBER(Regressions!C4), Regressions!C4, 0.0000000001)</f>
        <v>50.066980360000002</v>
      </c>
      <c r="D30" s="471">
        <f>IF(ISNUMBER(Regressions!D4), Regressions!D4, 0.0000000001)</f>
        <v>1E-10</v>
      </c>
      <c r="E30" s="471">
        <f>IF(ISNUMBER(Regressions!E4), Regressions!E4, 0.0000000001)</f>
        <v>1E-10</v>
      </c>
      <c r="F30" s="471">
        <f>IF(ISNUMBER(Regressions!F4), Regressions!F4, 0.0000000001)</f>
        <v>1E-10</v>
      </c>
      <c r="G30" s="471">
        <f>IF(ISNUMBER(Regressions!G4), Regressions!G4, 0.0000000001)</f>
        <v>41.129946670000002</v>
      </c>
      <c r="H30" s="471">
        <f>IF(ISNUMBER(Regressions!H4), Regressions!H4, 0.0000000001)</f>
        <v>64.810370000000006</v>
      </c>
      <c r="I30" s="472" t="s">
        <v>139</v>
      </c>
      <c r="J30" s="471">
        <f>IF(ISNUMBER(Regressions!L4), Regressions!L4,0.0000000001)</f>
        <v>26.78905061</v>
      </c>
      <c r="K30" s="471">
        <f>IF(ISNUMBER(Regressions!M4), Regressions!M4,0.0000000001)</f>
        <v>1E-10</v>
      </c>
      <c r="L30" s="471">
        <f>IF(ISNUMBER(Regressions!N4), Regressions!N4,0.0000000001)</f>
        <v>1E-10</v>
      </c>
      <c r="M30" s="471">
        <f>IF(ISNUMBER(Regressions!O4), Regressions!O4,0.0000000001)</f>
        <v>1E-10</v>
      </c>
      <c r="N30" s="471">
        <f>IF(ISNUMBER(Regressions!P4), Regressions!P4,0.0000000001)</f>
        <v>23.785936939999999</v>
      </c>
      <c r="O30" s="471">
        <f>IF(ISNUMBER(Regressions!Q4), Regressions!Q4,0.0000000001)</f>
        <v>34.65901599</v>
      </c>
      <c r="P30" s="473" t="s">
        <v>139</v>
      </c>
      <c r="Q30" s="471">
        <f>IF(ISNUMBER(Regressions!U4), Regressions!U4,0.0000000001)</f>
        <v>13.7931843</v>
      </c>
      <c r="R30" s="471">
        <f>IF(ISNUMBER(Regressions!V4), Regressions!V4,0.0000000001)</f>
        <v>1E-10</v>
      </c>
      <c r="S30" s="471">
        <f>IF(ISNUMBER(Regressions!W4), Regressions!W4,0.0000000001)</f>
        <v>1E-10</v>
      </c>
      <c r="T30" s="471">
        <f>IF(ISNUMBER(Regressions!X4), Regressions!X4,0.0000000001)</f>
        <v>1E-10</v>
      </c>
      <c r="U30" s="471">
        <f>IF(ISNUMBER(Regressions!Y4), Regressions!Y4,0.0000000001)</f>
        <v>0.53588499999999994</v>
      </c>
      <c r="V30" s="474">
        <f>IF(ISNUMBER(Regressions!Z4), Regressions!Z4,0.0000000001)</f>
        <v>3.907445659</v>
      </c>
      <c r="AM30" s="436"/>
      <c r="AN30" s="436"/>
      <c r="AO30" s="436"/>
      <c r="AP30" s="436"/>
      <c r="AQ30" s="436"/>
      <c r="AR30" s="436"/>
      <c r="AS30" s="436"/>
      <c r="AT30" s="436"/>
      <c r="AU30" s="436"/>
    </row>
    <row r="31" spans="1:47" x14ac:dyDescent="0.25">
      <c r="A31" s="469" t="str">
        <f>+Key!I47</f>
        <v>Limited service</v>
      </c>
      <c r="B31" s="475" t="s">
        <v>140</v>
      </c>
      <c r="C31" s="471">
        <f>IF(ISNUMBER(Regressions!C5), Regressions!C5, 0.0000000001)</f>
        <v>11.781130839999999</v>
      </c>
      <c r="D31" s="471">
        <f>IF(ISNUMBER(Regressions!D5), Regressions!D5, 0.0000000001)</f>
        <v>1E-10</v>
      </c>
      <c r="E31" s="471">
        <f>IF(ISNUMBER(Regressions!E5), Regressions!E5, 0.0000000001)</f>
        <v>1E-10</v>
      </c>
      <c r="F31" s="471">
        <f>IF(ISNUMBER(Regressions!F5), Regressions!F5, 0.0000000001)</f>
        <v>1E-10</v>
      </c>
      <c r="G31" s="471">
        <f>IF(ISNUMBER(Regressions!G5), Regressions!G5, 0.0000000001)</f>
        <v>0</v>
      </c>
      <c r="H31" s="471">
        <f>IF(ISNUMBER(Regressions!H5), Regressions!H5, 0.0000000001)</f>
        <v>14.70191</v>
      </c>
      <c r="I31" s="476" t="s">
        <v>140</v>
      </c>
      <c r="J31" s="471">
        <f>IF(ISNUMBER(Regressions!L5), Regressions!L5,0.0000000001)</f>
        <v>37.09465565</v>
      </c>
      <c r="K31" s="471">
        <f>IF(ISNUMBER(Regressions!M5), Regressions!M5,0.0000000001)</f>
        <v>1E-10</v>
      </c>
      <c r="L31" s="471">
        <f>IF(ISNUMBER(Regressions!N5), Regressions!N5,0.0000000001)</f>
        <v>1E-10</v>
      </c>
      <c r="M31" s="471">
        <f>IF(ISNUMBER(Regressions!O5), Regressions!O5,0.0000000001)</f>
        <v>1E-10</v>
      </c>
      <c r="N31" s="471">
        <f>IF(ISNUMBER(Regressions!P5), Regressions!P5,0.0000000001)</f>
        <v>36.887913060000002</v>
      </c>
      <c r="O31" s="471">
        <f>IF(ISNUMBER(Regressions!Q5), Regressions!Q5,0.0000000001)</f>
        <v>43.835588829999999</v>
      </c>
      <c r="P31" s="477" t="s">
        <v>140</v>
      </c>
      <c r="Q31" s="471">
        <f>IF(ISNUMBER(Regressions!U5), Regressions!U5,0.0000000001)</f>
        <v>1E-10</v>
      </c>
      <c r="R31" s="471">
        <f>IF(ISNUMBER(Regressions!V5), Regressions!V5,0.0000000001)</f>
        <v>1E-10</v>
      </c>
      <c r="S31" s="471">
        <f>IF(ISNUMBER(Regressions!W5), Regressions!W5,0.0000000001)</f>
        <v>1E-10</v>
      </c>
      <c r="T31" s="471">
        <f>IF(ISNUMBER(Regressions!X5), Regressions!X5,0.0000000001)</f>
        <v>1E-10</v>
      </c>
      <c r="U31" s="471">
        <f>IF(ISNUMBER(Regressions!Y5), Regressions!Y5,0.0000000001)</f>
        <v>1E-10</v>
      </c>
      <c r="V31" s="474">
        <f>IF(ISNUMBER(Regressions!Z5), Regressions!Z5,0.0000000001)</f>
        <v>1E-10</v>
      </c>
      <c r="AM31" s="436"/>
      <c r="AN31" s="436"/>
      <c r="AO31" s="436"/>
      <c r="AP31" s="436"/>
      <c r="AQ31" s="436"/>
      <c r="AR31" s="436"/>
      <c r="AS31" s="436"/>
      <c r="AT31" s="436"/>
      <c r="AU31" s="436"/>
    </row>
    <row r="32" spans="1:47" x14ac:dyDescent="0.25">
      <c r="A32" s="469" t="str">
        <f>+Key!I48</f>
        <v>No service</v>
      </c>
      <c r="B32" s="475" t="s">
        <v>138</v>
      </c>
      <c r="C32" s="471">
        <f>IF(ISNUMBER(Regressions!C6), Regressions!C6, 0.0000000001)</f>
        <v>38.151888800000002</v>
      </c>
      <c r="D32" s="471">
        <f>IF(ISNUMBER(Regressions!D6), Regressions!D6, 0.0000000001)</f>
        <v>1E-10</v>
      </c>
      <c r="E32" s="471">
        <f>IF(ISNUMBER(Regressions!E6), Regressions!E6, 0.0000000001)</f>
        <v>1E-10</v>
      </c>
      <c r="F32" s="471">
        <f>IF(ISNUMBER(Regressions!F6), Regressions!F6, 0.0000000001)</f>
        <v>33.1</v>
      </c>
      <c r="G32" s="471">
        <f>IF(ISNUMBER(Regressions!G6), Regressions!G6, 0.0000000001)</f>
        <v>58.870053329999998</v>
      </c>
      <c r="H32" s="471">
        <f>IF(ISNUMBER(Regressions!H6), Regressions!H6, 0.0000000001)</f>
        <v>20.487719999999999</v>
      </c>
      <c r="I32" s="478" t="s">
        <v>138</v>
      </c>
      <c r="J32" s="471">
        <f>IF(ISNUMBER(Regressions!L6), Regressions!L6,0.0000000001)</f>
        <v>36.116293740000003</v>
      </c>
      <c r="K32" s="471">
        <f>IF(ISNUMBER(Regressions!M6), Regressions!M6,0.0000000001)</f>
        <v>1E-10</v>
      </c>
      <c r="L32" s="471">
        <f>IF(ISNUMBER(Regressions!N6), Regressions!N6,0.0000000001)</f>
        <v>1E-10</v>
      </c>
      <c r="M32" s="471">
        <f>IF(ISNUMBER(Regressions!O6), Regressions!O6,0.0000000001)</f>
        <v>33.1</v>
      </c>
      <c r="N32" s="471">
        <f>IF(ISNUMBER(Regressions!P6), Regressions!P6,0.0000000001)</f>
        <v>39.326149999999998</v>
      </c>
      <c r="O32" s="471">
        <f>IF(ISNUMBER(Regressions!Q6), Regressions!Q6,0.0000000001)</f>
        <v>21.505395180000001</v>
      </c>
      <c r="P32" s="479" t="s">
        <v>138</v>
      </c>
      <c r="Q32" s="471">
        <f>IF(ISNUMBER(Regressions!U6), Regressions!U6,0.0000000001)</f>
        <v>1E-10</v>
      </c>
      <c r="R32" s="471">
        <f>IF(ISNUMBER(Regressions!V6), Regressions!V6,0.0000000001)</f>
        <v>1E-10</v>
      </c>
      <c r="S32" s="471">
        <f>IF(ISNUMBER(Regressions!W6), Regressions!W6,0.0000000001)</f>
        <v>1E-10</v>
      </c>
      <c r="T32" s="471">
        <f>IF(ISNUMBER(Regressions!X6), Regressions!X6,0.0000000001)</f>
        <v>1E-10</v>
      </c>
      <c r="U32" s="471">
        <f>IF(ISNUMBER(Regressions!Y6), Regressions!Y6,0.0000000001)</f>
        <v>1E-10</v>
      </c>
      <c r="V32" s="474">
        <f>IF(ISNUMBER(Regressions!Z6), Regressions!Z6,0.0000000001)</f>
        <v>1E-10</v>
      </c>
      <c r="AM32" s="436"/>
      <c r="AN32" s="436"/>
      <c r="AO32" s="436"/>
      <c r="AP32" s="436"/>
      <c r="AQ32" s="436"/>
      <c r="AR32" s="436"/>
      <c r="AS32" s="436"/>
      <c r="AT32" s="436"/>
      <c r="AU32" s="436"/>
    </row>
    <row r="33" spans="1:22" ht="15.6" thickBot="1" x14ac:dyDescent="0.3">
      <c r="A33" s="469" t="str">
        <f>+Key!I49</f>
        <v>Insufficient data</v>
      </c>
      <c r="B33" s="480" t="s">
        <v>189</v>
      </c>
      <c r="C33" s="481">
        <f>IF(ISNUMBER(Regressions!C7), Regressions!C7, 0.0000000001)</f>
        <v>0</v>
      </c>
      <c r="D33" s="481">
        <f>IF(ISNUMBER(Regressions!D7), Regressions!D7, 0.0000000001)</f>
        <v>100</v>
      </c>
      <c r="E33" s="481">
        <f>IF(ISNUMBER(Regressions!E7), Regressions!E7, 0.0000000001)</f>
        <v>100</v>
      </c>
      <c r="F33" s="481">
        <f>IF(ISNUMBER(Regressions!F7), Regressions!F7, 0.0000000001)</f>
        <v>66.900000000000006</v>
      </c>
      <c r="G33" s="481">
        <f>IF(ISNUMBER(Regressions!G7), Regressions!G7, 0.0000000001)</f>
        <v>0</v>
      </c>
      <c r="H33" s="481">
        <f>IF(ISNUMBER(Regressions!H7), Regressions!H7, 0.0000000001)</f>
        <v>0</v>
      </c>
      <c r="I33" s="482" t="s">
        <v>189</v>
      </c>
      <c r="J33" s="483">
        <f>IF(ISNUMBER(Regressions!L7), Regressions!L7,0.0000000001)</f>
        <v>0</v>
      </c>
      <c r="K33" s="481">
        <f>IF(ISNUMBER(Regressions!M7), Regressions!M7,0.0000000001)</f>
        <v>100</v>
      </c>
      <c r="L33" s="481">
        <f>IF(ISNUMBER(Regressions!N7), Regressions!N7,0.0000000001)</f>
        <v>100</v>
      </c>
      <c r="M33" s="481">
        <f>IF(ISNUMBER(Regressions!O7), Regressions!O7,0.0000000001)</f>
        <v>66.900000000000006</v>
      </c>
      <c r="N33" s="481">
        <f>IF(ISNUMBER(Regressions!P7), Regressions!P7,0.0000000001)</f>
        <v>0</v>
      </c>
      <c r="O33" s="481">
        <f>IF(ISNUMBER(Regressions!Q7), Regressions!Q7,0.0000000001)</f>
        <v>0</v>
      </c>
      <c r="P33" s="484" t="s">
        <v>189</v>
      </c>
      <c r="Q33" s="483">
        <f>IF(ISNUMBER(Regressions!U7), Regressions!U7,0.0000000001)</f>
        <v>86.206815700000007</v>
      </c>
      <c r="R33" s="483">
        <f>IF(ISNUMBER(Regressions!V7), Regressions!V7,0.0000000001)</f>
        <v>100</v>
      </c>
      <c r="S33" s="481">
        <f>IF(ISNUMBER(Regressions!W7), Regressions!W7,0.0000000001)</f>
        <v>100</v>
      </c>
      <c r="T33" s="481">
        <f>IF(ISNUMBER(Regressions!X7), Regressions!X7,0.0000000001)</f>
        <v>100</v>
      </c>
      <c r="U33" s="481">
        <f>IF(ISNUMBER(Regressions!Y7), Regressions!Y7,0.0000000001)</f>
        <v>99.464115000000007</v>
      </c>
      <c r="V33" s="485">
        <f>IF(ISNUMBER(Regressions!Z7), Regressions!Z7,0.0000000001)</f>
        <v>96.092554340000007</v>
      </c>
    </row>
    <row r="34" spans="1:22" x14ac:dyDescent="0.25">
      <c r="B34" s="486" t="str">
        <f>HLOOKUP(Introduction!$G$4,nametranslations,34,FALSE)</f>
        <v>Source: WHO/UNICEF JMP (2026)</v>
      </c>
    </row>
    <row r="35" spans="1:22" ht="5.25" customHeight="1" x14ac:dyDescent="0.25"/>
    <row r="36" spans="1:22" s="436" customFormat="1" ht="49.5" customHeight="1" x14ac:dyDescent="0.25">
      <c r="B36" s="487" t="str">
        <f>+Key!I46</f>
        <v>Basic service</v>
      </c>
      <c r="C36" s="488" t="str">
        <f>+HLOOKUP(Introduction!$G$4,Key!A:G,158,FALSE)</f>
        <v>Drinking water from an improved source and water is available at the school at the time of the survey</v>
      </c>
      <c r="D36" s="488"/>
      <c r="E36" s="488"/>
      <c r="F36" s="488"/>
      <c r="G36" s="488"/>
      <c r="H36" s="488"/>
      <c r="I36" s="487" t="str">
        <f>+Key!I46</f>
        <v>Basic service</v>
      </c>
      <c r="J36" s="489" t="str">
        <f>+HLOOKUP(Introduction!$G$4,Key!A:G,162,FALSE)</f>
        <v>Improved sanitation facilities at the school that are single-sex and usable (available, functional and private) at the time of the survey</v>
      </c>
      <c r="K36" s="490"/>
      <c r="L36" s="490"/>
      <c r="M36" s="490"/>
      <c r="N36" s="490"/>
      <c r="O36" s="490"/>
      <c r="P36" s="487" t="str">
        <f>+Key!I46</f>
        <v>Basic service</v>
      </c>
      <c r="Q36" s="491" t="str">
        <f>+HLOOKUP(Introduction!$G$4,Key!A:G,165,FALSE)</f>
        <v xml:space="preserve">Handwashing facilities with water and soap available at the school at the time of the survey </v>
      </c>
      <c r="R36" s="491"/>
      <c r="S36" s="491"/>
      <c r="T36" s="491"/>
      <c r="U36" s="491"/>
      <c r="V36" s="491"/>
    </row>
    <row r="37" spans="1:22" ht="49.5" customHeight="1" x14ac:dyDescent="0.25">
      <c r="B37" s="487" t="str">
        <f>+Key!I47</f>
        <v>Limited service</v>
      </c>
      <c r="C37" s="492" t="str">
        <f>+HLOOKUP(Introduction!$G$4,Key!A:G,159,FALSE)</f>
        <v>Drinking water from an improved source but water is unavailable at the school at the time of the survey</v>
      </c>
      <c r="D37" s="492"/>
      <c r="E37" s="492"/>
      <c r="F37" s="492"/>
      <c r="G37" s="492"/>
      <c r="H37" s="492"/>
      <c r="I37" s="487" t="str">
        <f>+Key!I47</f>
        <v>Limited service</v>
      </c>
      <c r="J37" s="492" t="str">
        <f>+HLOOKUP(Introduction!$G$4,Key!A:G,163,FALSE)</f>
        <v>Improved sanitation facilities at the school that are either not single-sex or not usable at the time of the survey</v>
      </c>
      <c r="K37" s="492"/>
      <c r="L37" s="492"/>
      <c r="M37" s="492"/>
      <c r="N37" s="492"/>
      <c r="O37" s="492"/>
      <c r="P37" s="487" t="str">
        <f>+Key!I47</f>
        <v>Limited service</v>
      </c>
      <c r="Q37" s="492" t="str">
        <f>+HLOOKUP(Introduction!$G$4,Key!A:G,166,FALSE)</f>
        <v>Handwashing facilities with water but no soap available at the school at the time of the survey</v>
      </c>
      <c r="R37" s="492"/>
      <c r="S37" s="492"/>
      <c r="T37" s="492"/>
      <c r="U37" s="492"/>
      <c r="V37" s="492"/>
    </row>
    <row r="38" spans="1:22" ht="49.5" customHeight="1" x14ac:dyDescent="0.25">
      <c r="B38" s="487" t="str">
        <f>+Key!I48</f>
        <v>No service</v>
      </c>
      <c r="C38" s="493" t="str">
        <f>+HLOOKUP(Introduction!$G$4,Key!A:G,160,FALSE)</f>
        <v>Drinking water from an unimproved source or no water source at the school</v>
      </c>
      <c r="D38" s="493"/>
      <c r="E38" s="493"/>
      <c r="F38" s="493"/>
      <c r="G38" s="493"/>
      <c r="H38" s="493"/>
      <c r="I38" s="487" t="str">
        <f>+Key!I48</f>
        <v>No service</v>
      </c>
      <c r="J38" s="493" t="str">
        <f>+HLOOKUP(Introduction!$G$4,Key!A:G,164,FALSE)</f>
        <v>Unimproved sanitation facilities or no sanitation facilities at the school</v>
      </c>
      <c r="K38" s="493"/>
      <c r="L38" s="493"/>
      <c r="M38" s="493"/>
      <c r="N38" s="493"/>
      <c r="O38" s="493"/>
      <c r="P38" s="487" t="str">
        <f>+Key!I48</f>
        <v>No service</v>
      </c>
      <c r="Q38" s="493" t="str">
        <f>+HLOOKUP(Introduction!$G$4,Key!A:G,167,FALSE)</f>
        <v>No handwashing facilities or no water available at the school</v>
      </c>
      <c r="R38" s="493"/>
      <c r="S38" s="493"/>
      <c r="T38" s="493"/>
      <c r="U38" s="493"/>
      <c r="V38" s="493"/>
    </row>
    <row r="39" spans="1:22" ht="49.5" customHeight="1" x14ac:dyDescent="0.25">
      <c r="B39" s="487" t="str">
        <f>+Key!I49</f>
        <v>Insufficient data</v>
      </c>
      <c r="C39" s="494" t="str">
        <f>+HLOOKUP(Introduction!$G$4,Key!A:G,161,FALSE)</f>
        <v>Insufficient data available to generate estimates for a given reference year</v>
      </c>
      <c r="D39" s="494"/>
      <c r="E39" s="494"/>
      <c r="F39" s="494"/>
      <c r="G39" s="494"/>
      <c r="H39" s="494"/>
      <c r="I39" s="487" t="str">
        <f>+Key!I49</f>
        <v>Insufficient data</v>
      </c>
      <c r="J39" s="494" t="str">
        <f>+HLOOKUP(Introduction!$G$4,Key!A:G,161,FALSE)</f>
        <v>Insufficient data available to generate estimates for a given reference year</v>
      </c>
      <c r="K39" s="494"/>
      <c r="L39" s="494"/>
      <c r="M39" s="494"/>
      <c r="N39" s="494"/>
      <c r="O39" s="494"/>
      <c r="P39" s="487" t="str">
        <f>+Key!I49</f>
        <v>Insufficient data</v>
      </c>
      <c r="Q39" s="494" t="str">
        <f>+HLOOKUP(Introduction!$G$4,Key!A:G,161,FALSE)</f>
        <v>Insufficient data available to generate estimates for a given reference year</v>
      </c>
      <c r="R39" s="494"/>
      <c r="S39" s="494"/>
      <c r="T39" s="494"/>
      <c r="U39" s="494"/>
      <c r="V39" s="49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EEA2F-744B-410F-9632-4D6202174B6E}">
  <sheetPr codeName="Sheet3">
    <tabColor rgb="FFEAEAEA"/>
  </sheetPr>
  <dimension ref="A1:AF65"/>
  <sheetViews>
    <sheetView showGridLines="0" zoomScale="80" zoomScaleNormal="80" workbookViewId="0"/>
  </sheetViews>
  <sheetFormatPr defaultColWidth="9" defaultRowHeight="13.2" x14ac:dyDescent="0.25"/>
  <cols>
    <col min="1" max="31" width="9" style="392"/>
    <col min="32" max="32" width="5.09765625" style="392" customWidth="1"/>
    <col min="33" max="16384" width="9" style="392"/>
  </cols>
  <sheetData>
    <row r="1" spans="1:32" s="391" customFormat="1" x14ac:dyDescent="0.25"/>
    <row r="2" spans="1:32" s="391" customFormat="1" ht="15.6" x14ac:dyDescent="0.3">
      <c r="A2" s="495" t="str">
        <f>HLOOKUP(Introduction!$G$4,nametranslations,38,FALSE)</f>
        <v>Water, sanitation and hygiene services in schools</v>
      </c>
    </row>
    <row r="3" spans="1:32" s="391" customFormat="1" ht="15.6" x14ac:dyDescent="0.3">
      <c r="A3" s="495"/>
    </row>
    <row r="4" spans="1:32" s="391" customFormat="1" x14ac:dyDescent="0.25">
      <c r="A4" s="496"/>
      <c r="B4" s="496"/>
      <c r="C4" s="496"/>
      <c r="D4" s="496"/>
      <c r="E4" s="496"/>
      <c r="F4" s="496"/>
      <c r="G4" s="496"/>
      <c r="H4" s="496"/>
      <c r="I4" s="496"/>
      <c r="J4" s="496"/>
      <c r="K4" s="496"/>
      <c r="L4" s="496"/>
      <c r="M4" s="496"/>
      <c r="N4" s="496"/>
      <c r="O4" s="496"/>
      <c r="P4" s="496"/>
      <c r="Q4" s="496"/>
      <c r="R4" s="496"/>
      <c r="S4" s="496"/>
      <c r="T4" s="496"/>
      <c r="U4" s="496"/>
      <c r="V4" s="496"/>
      <c r="W4" s="496"/>
      <c r="X4" s="496"/>
      <c r="Y4" s="496"/>
      <c r="Z4" s="496"/>
      <c r="AA4" s="496"/>
      <c r="AB4" s="496"/>
      <c r="AC4" s="496"/>
      <c r="AD4" s="496"/>
      <c r="AE4" s="496"/>
      <c r="AF4" s="496"/>
    </row>
    <row r="5" spans="1:32" s="391" customFormat="1" x14ac:dyDescent="0.25">
      <c r="A5" s="496"/>
      <c r="B5" s="496"/>
      <c r="C5" s="496"/>
      <c r="D5" s="496"/>
      <c r="E5" s="496"/>
      <c r="F5" s="496"/>
      <c r="G5" s="496"/>
      <c r="H5" s="496"/>
      <c r="I5" s="496"/>
      <c r="J5" s="496"/>
      <c r="K5" s="496"/>
      <c r="L5" s="496"/>
      <c r="M5" s="496"/>
      <c r="N5" s="496"/>
      <c r="O5" s="496"/>
      <c r="P5" s="496"/>
      <c r="Q5" s="496"/>
      <c r="R5" s="496"/>
      <c r="S5" s="496"/>
      <c r="T5" s="496"/>
      <c r="U5" s="496"/>
      <c r="V5" s="496"/>
      <c r="W5" s="496"/>
      <c r="X5" s="496"/>
      <c r="Y5" s="496"/>
      <c r="Z5" s="496"/>
      <c r="AA5" s="496"/>
      <c r="AB5" s="496"/>
      <c r="AC5" s="496"/>
      <c r="AD5" s="496"/>
      <c r="AE5" s="496"/>
      <c r="AF5" s="496"/>
    </row>
    <row r="6" spans="1:32" s="391" customFormat="1" x14ac:dyDescent="0.25">
      <c r="A6" s="496"/>
      <c r="B6" s="496"/>
      <c r="C6" s="496"/>
      <c r="D6" s="496"/>
      <c r="E6" s="496"/>
      <c r="F6" s="496"/>
      <c r="G6" s="496"/>
      <c r="H6" s="496"/>
      <c r="I6" s="496"/>
      <c r="J6" s="496"/>
      <c r="K6" s="496"/>
      <c r="L6" s="496"/>
      <c r="M6" s="496"/>
      <c r="N6" s="496"/>
      <c r="O6" s="496"/>
      <c r="P6" s="496"/>
      <c r="Q6" s="496"/>
      <c r="R6" s="496"/>
      <c r="S6" s="496"/>
      <c r="T6" s="496"/>
      <c r="U6" s="496"/>
      <c r="V6" s="496"/>
      <c r="W6" s="496"/>
      <c r="X6" s="496"/>
      <c r="Y6" s="496"/>
      <c r="Z6" s="496"/>
      <c r="AA6" s="496"/>
      <c r="AB6" s="496"/>
      <c r="AC6" s="496"/>
      <c r="AD6" s="496"/>
      <c r="AE6" s="496"/>
      <c r="AF6" s="496"/>
    </row>
    <row r="7" spans="1:32" s="391" customFormat="1" x14ac:dyDescent="0.25">
      <c r="A7" s="496"/>
      <c r="B7" s="496"/>
      <c r="C7" s="496"/>
      <c r="D7" s="496"/>
      <c r="E7" s="496"/>
      <c r="F7" s="496"/>
      <c r="G7" s="496"/>
      <c r="H7" s="496"/>
      <c r="I7" s="496"/>
      <c r="J7" s="496"/>
      <c r="K7" s="496"/>
      <c r="L7" s="496"/>
      <c r="M7" s="496"/>
      <c r="N7" s="496"/>
      <c r="O7" s="496"/>
      <c r="P7" s="496"/>
      <c r="Q7" s="496"/>
      <c r="R7" s="496"/>
      <c r="S7" s="496"/>
      <c r="T7" s="496"/>
      <c r="U7" s="496"/>
      <c r="V7" s="496"/>
      <c r="W7" s="496"/>
      <c r="X7" s="496"/>
      <c r="Y7" s="496"/>
      <c r="Z7" s="496"/>
      <c r="AA7" s="496"/>
      <c r="AB7" s="496"/>
      <c r="AC7" s="496"/>
      <c r="AD7" s="496"/>
      <c r="AE7" s="496"/>
      <c r="AF7" s="496"/>
    </row>
    <row r="8" spans="1:32" s="391" customFormat="1" x14ac:dyDescent="0.25">
      <c r="A8" s="496"/>
      <c r="B8" s="496"/>
      <c r="C8" s="496"/>
      <c r="D8" s="496"/>
      <c r="E8" s="496"/>
      <c r="F8" s="496"/>
      <c r="G8" s="496"/>
      <c r="H8" s="496"/>
      <c r="I8" s="496"/>
      <c r="J8" s="496"/>
      <c r="K8" s="496"/>
      <c r="L8" s="496"/>
      <c r="M8" s="496"/>
      <c r="N8" s="496"/>
      <c r="O8" s="496"/>
      <c r="P8" s="496"/>
      <c r="Q8" s="496"/>
      <c r="R8" s="496"/>
      <c r="S8" s="496"/>
      <c r="T8" s="496"/>
      <c r="U8" s="496"/>
      <c r="V8" s="496"/>
      <c r="W8" s="496"/>
      <c r="X8" s="496"/>
      <c r="Y8" s="496"/>
      <c r="Z8" s="496"/>
      <c r="AA8" s="496"/>
      <c r="AB8" s="496"/>
      <c r="AC8" s="496"/>
      <c r="AD8" s="496"/>
      <c r="AE8" s="496"/>
      <c r="AF8" s="496"/>
    </row>
    <row r="9" spans="1:32" s="391" customFormat="1" x14ac:dyDescent="0.25">
      <c r="A9" s="496"/>
      <c r="B9" s="496"/>
      <c r="C9" s="496"/>
      <c r="D9" s="496"/>
      <c r="E9" s="496"/>
      <c r="F9" s="496"/>
      <c r="G9" s="496"/>
      <c r="H9" s="496"/>
      <c r="I9" s="496"/>
      <c r="J9" s="496"/>
      <c r="K9" s="496"/>
      <c r="L9" s="496"/>
      <c r="M9" s="496"/>
      <c r="N9" s="496"/>
      <c r="O9" s="496"/>
      <c r="P9" s="496"/>
      <c r="Q9" s="496"/>
      <c r="R9" s="496"/>
      <c r="S9" s="496"/>
      <c r="T9" s="496"/>
      <c r="U9" s="496"/>
      <c r="V9" s="496"/>
      <c r="W9" s="496"/>
      <c r="X9" s="496"/>
      <c r="Y9" s="496"/>
      <c r="Z9" s="496"/>
      <c r="AA9" s="496"/>
      <c r="AB9" s="496"/>
      <c r="AC9" s="496"/>
      <c r="AD9" s="496"/>
      <c r="AE9" s="496"/>
      <c r="AF9" s="496"/>
    </row>
    <row r="10" spans="1:32" s="391" customFormat="1" x14ac:dyDescent="0.25">
      <c r="A10" s="496"/>
      <c r="B10" s="496"/>
      <c r="C10" s="496"/>
      <c r="D10" s="496"/>
      <c r="E10" s="496"/>
      <c r="F10" s="496"/>
      <c r="G10" s="496"/>
      <c r="H10" s="496"/>
      <c r="I10" s="496"/>
      <c r="J10" s="496"/>
      <c r="K10" s="496"/>
      <c r="L10" s="496"/>
      <c r="M10" s="496"/>
      <c r="N10" s="496"/>
      <c r="O10" s="496"/>
      <c r="P10" s="496"/>
      <c r="Q10" s="496"/>
      <c r="R10" s="496"/>
      <c r="S10" s="496"/>
      <c r="T10" s="496"/>
      <c r="U10" s="496"/>
      <c r="V10" s="496"/>
      <c r="W10" s="496"/>
      <c r="X10" s="496"/>
      <c r="Y10" s="496"/>
      <c r="Z10" s="496"/>
      <c r="AA10" s="496"/>
      <c r="AB10" s="496"/>
      <c r="AC10" s="496"/>
      <c r="AD10" s="496"/>
      <c r="AE10" s="496"/>
      <c r="AF10" s="496"/>
    </row>
    <row r="11" spans="1:32" s="391" customFormat="1" x14ac:dyDescent="0.25">
      <c r="A11" s="496"/>
      <c r="B11" s="496"/>
      <c r="C11" s="496"/>
      <c r="D11" s="496"/>
      <c r="E11" s="496"/>
      <c r="F11" s="496"/>
      <c r="G11" s="496"/>
      <c r="H11" s="496"/>
      <c r="I11" s="496"/>
      <c r="J11" s="496"/>
      <c r="K11" s="496"/>
      <c r="L11" s="496"/>
      <c r="M11" s="496"/>
      <c r="N11" s="496"/>
      <c r="O11" s="496"/>
      <c r="P11" s="496"/>
      <c r="Q11" s="496"/>
      <c r="R11" s="496"/>
      <c r="S11" s="496"/>
      <c r="T11" s="496"/>
      <c r="U11" s="496"/>
      <c r="V11" s="496"/>
      <c r="W11" s="496"/>
      <c r="X11" s="496"/>
      <c r="Y11" s="496"/>
      <c r="Z11" s="496"/>
      <c r="AA11" s="496"/>
      <c r="AB11" s="496"/>
      <c r="AC11" s="496"/>
      <c r="AD11" s="496"/>
      <c r="AE11" s="496"/>
      <c r="AF11" s="496"/>
    </row>
    <row r="12" spans="1:32" s="391" customFormat="1" x14ac:dyDescent="0.25">
      <c r="A12" s="496"/>
      <c r="B12" s="496"/>
      <c r="C12" s="496"/>
      <c r="D12" s="496"/>
      <c r="E12" s="496"/>
      <c r="F12" s="496"/>
      <c r="G12" s="496"/>
      <c r="H12" s="496"/>
      <c r="I12" s="496"/>
      <c r="J12" s="496"/>
      <c r="K12" s="496"/>
      <c r="L12" s="496"/>
      <c r="M12" s="496"/>
      <c r="N12" s="496"/>
      <c r="O12" s="496"/>
      <c r="P12" s="496"/>
      <c r="Q12" s="496"/>
      <c r="R12" s="496"/>
      <c r="S12" s="496"/>
      <c r="T12" s="496"/>
      <c r="U12" s="496"/>
      <c r="V12" s="496"/>
      <c r="W12" s="496"/>
      <c r="X12" s="496"/>
      <c r="Y12" s="496"/>
      <c r="Z12" s="496"/>
      <c r="AA12" s="496"/>
      <c r="AB12" s="496"/>
      <c r="AC12" s="496"/>
      <c r="AD12" s="496"/>
      <c r="AE12" s="496"/>
      <c r="AF12" s="496"/>
    </row>
    <row r="13" spans="1:32" s="391" customFormat="1" x14ac:dyDescent="0.25">
      <c r="A13" s="496"/>
      <c r="B13" s="496"/>
      <c r="C13" s="496"/>
      <c r="D13" s="496"/>
      <c r="E13" s="496"/>
      <c r="F13" s="496"/>
      <c r="G13" s="496"/>
      <c r="H13" s="496"/>
      <c r="I13" s="496"/>
      <c r="J13" s="496"/>
      <c r="K13" s="496"/>
      <c r="L13" s="496"/>
      <c r="M13" s="496"/>
      <c r="N13" s="496"/>
      <c r="O13" s="496"/>
      <c r="P13" s="496"/>
      <c r="Q13" s="496"/>
      <c r="R13" s="496"/>
      <c r="S13" s="496"/>
      <c r="T13" s="496"/>
      <c r="U13" s="496"/>
      <c r="V13" s="496"/>
      <c r="W13" s="496"/>
      <c r="X13" s="496"/>
      <c r="Y13" s="496"/>
      <c r="Z13" s="496"/>
      <c r="AA13" s="496"/>
      <c r="AB13" s="496"/>
      <c r="AC13" s="496"/>
      <c r="AD13" s="496"/>
      <c r="AE13" s="496"/>
      <c r="AF13" s="496"/>
    </row>
    <row r="14" spans="1:32" s="391" customFormat="1" x14ac:dyDescent="0.25">
      <c r="A14" s="496"/>
      <c r="B14" s="496"/>
      <c r="C14" s="496"/>
      <c r="D14" s="496"/>
      <c r="E14" s="496"/>
      <c r="F14" s="496"/>
      <c r="G14" s="496"/>
      <c r="H14" s="496"/>
      <c r="I14" s="496"/>
      <c r="J14" s="496"/>
      <c r="K14" s="496"/>
      <c r="L14" s="496"/>
      <c r="M14" s="496"/>
      <c r="N14" s="496"/>
      <c r="O14" s="496"/>
      <c r="P14" s="496"/>
      <c r="Q14" s="496"/>
      <c r="R14" s="496"/>
      <c r="S14" s="496"/>
      <c r="T14" s="496"/>
      <c r="U14" s="496"/>
      <c r="V14" s="496"/>
      <c r="W14" s="496"/>
      <c r="X14" s="496"/>
      <c r="Y14" s="496"/>
      <c r="Z14" s="496"/>
      <c r="AA14" s="496"/>
      <c r="AB14" s="496"/>
      <c r="AC14" s="496"/>
      <c r="AD14" s="496"/>
      <c r="AE14" s="496"/>
      <c r="AF14" s="496"/>
    </row>
    <row r="15" spans="1:32" s="391" customFormat="1" x14ac:dyDescent="0.25">
      <c r="A15" s="496"/>
      <c r="B15" s="496"/>
      <c r="C15" s="496"/>
      <c r="D15" s="496"/>
      <c r="E15" s="496"/>
      <c r="F15" s="496"/>
      <c r="G15" s="496"/>
      <c r="H15" s="496"/>
      <c r="I15" s="496"/>
      <c r="J15" s="496"/>
      <c r="K15" s="496"/>
      <c r="L15" s="496"/>
      <c r="M15" s="496"/>
      <c r="N15" s="496"/>
      <c r="O15" s="496"/>
      <c r="P15" s="496"/>
      <c r="Q15" s="496"/>
      <c r="R15" s="496"/>
      <c r="S15" s="496"/>
      <c r="T15" s="496"/>
      <c r="U15" s="496"/>
      <c r="V15" s="496"/>
      <c r="W15" s="496"/>
      <c r="X15" s="496"/>
      <c r="Y15" s="496"/>
      <c r="Z15" s="496"/>
      <c r="AA15" s="496"/>
      <c r="AB15" s="496"/>
      <c r="AC15" s="496"/>
      <c r="AD15" s="496"/>
      <c r="AE15" s="496"/>
      <c r="AF15" s="496"/>
    </row>
    <row r="16" spans="1:32" s="391" customFormat="1" x14ac:dyDescent="0.25">
      <c r="A16" s="496"/>
      <c r="B16" s="496"/>
      <c r="C16" s="496"/>
      <c r="D16" s="496"/>
      <c r="E16" s="496"/>
      <c r="F16" s="496"/>
      <c r="G16" s="496"/>
      <c r="H16" s="496"/>
      <c r="I16" s="496"/>
      <c r="J16" s="496"/>
      <c r="K16" s="496"/>
      <c r="L16" s="496"/>
      <c r="M16" s="496"/>
      <c r="N16" s="496"/>
      <c r="O16" s="496"/>
      <c r="P16" s="496"/>
      <c r="Q16" s="496"/>
      <c r="R16" s="496"/>
      <c r="S16" s="496"/>
      <c r="T16" s="496"/>
      <c r="U16" s="496"/>
      <c r="V16" s="496"/>
      <c r="W16" s="496"/>
      <c r="X16" s="496"/>
      <c r="Y16" s="496"/>
      <c r="Z16" s="496"/>
      <c r="AA16" s="496"/>
      <c r="AB16" s="496"/>
      <c r="AC16" s="496"/>
      <c r="AD16" s="496"/>
      <c r="AE16" s="496"/>
      <c r="AF16" s="496"/>
    </row>
    <row r="17" spans="1:32" s="391" customFormat="1" x14ac:dyDescent="0.25">
      <c r="A17" s="496"/>
      <c r="B17" s="496"/>
      <c r="C17" s="496"/>
      <c r="D17" s="496"/>
      <c r="E17" s="496"/>
      <c r="F17" s="496"/>
      <c r="G17" s="496"/>
      <c r="H17" s="496"/>
      <c r="I17" s="496"/>
      <c r="J17" s="496"/>
      <c r="K17" s="496"/>
      <c r="L17" s="496"/>
      <c r="M17" s="496"/>
      <c r="N17" s="496"/>
      <c r="O17" s="496"/>
      <c r="P17" s="496"/>
      <c r="Q17" s="496"/>
      <c r="R17" s="496"/>
      <c r="S17" s="496"/>
      <c r="T17" s="496"/>
      <c r="U17" s="496"/>
      <c r="V17" s="496"/>
      <c r="W17" s="496"/>
      <c r="X17" s="496"/>
      <c r="Y17" s="496"/>
      <c r="Z17" s="496"/>
      <c r="AA17" s="496"/>
      <c r="AB17" s="496"/>
      <c r="AC17" s="496"/>
      <c r="AD17" s="496"/>
      <c r="AE17" s="496"/>
      <c r="AF17" s="496"/>
    </row>
    <row r="18" spans="1:32" s="391" customFormat="1" x14ac:dyDescent="0.25">
      <c r="A18" s="496"/>
      <c r="B18" s="496"/>
      <c r="C18" s="496"/>
      <c r="D18" s="496"/>
      <c r="E18" s="496"/>
      <c r="F18" s="496"/>
      <c r="G18" s="496"/>
      <c r="H18" s="496"/>
      <c r="I18" s="496"/>
      <c r="J18" s="496"/>
      <c r="K18" s="496"/>
      <c r="L18" s="496"/>
      <c r="M18" s="496"/>
      <c r="N18" s="496"/>
      <c r="O18" s="496"/>
      <c r="P18" s="496"/>
      <c r="Q18" s="496"/>
      <c r="R18" s="496"/>
      <c r="S18" s="496"/>
      <c r="T18" s="496"/>
      <c r="U18" s="496"/>
      <c r="V18" s="496"/>
      <c r="W18" s="496"/>
      <c r="X18" s="496"/>
      <c r="Y18" s="496"/>
      <c r="Z18" s="496"/>
      <c r="AA18" s="496"/>
      <c r="AB18" s="496"/>
      <c r="AC18" s="496"/>
      <c r="AD18" s="496"/>
      <c r="AE18" s="496"/>
      <c r="AF18" s="496"/>
    </row>
    <row r="19" spans="1:32" s="391" customFormat="1" x14ac:dyDescent="0.25">
      <c r="A19" s="496"/>
      <c r="B19" s="496"/>
      <c r="C19" s="496"/>
      <c r="D19" s="496"/>
      <c r="E19" s="496"/>
      <c r="F19" s="496"/>
      <c r="G19" s="496"/>
      <c r="H19" s="496"/>
      <c r="I19" s="496"/>
      <c r="J19" s="496"/>
      <c r="K19" s="496"/>
      <c r="L19" s="496"/>
      <c r="M19" s="496"/>
      <c r="N19" s="496"/>
      <c r="O19" s="496"/>
      <c r="P19" s="496"/>
      <c r="Q19" s="496"/>
      <c r="R19" s="496"/>
      <c r="S19" s="496"/>
      <c r="T19" s="496"/>
      <c r="U19" s="496"/>
      <c r="V19" s="496"/>
      <c r="W19" s="496"/>
      <c r="X19" s="496"/>
      <c r="Y19" s="496"/>
      <c r="Z19" s="496"/>
      <c r="AA19" s="496"/>
      <c r="AB19" s="496"/>
      <c r="AC19" s="496"/>
      <c r="AD19" s="496"/>
      <c r="AE19" s="496"/>
      <c r="AF19" s="496"/>
    </row>
    <row r="20" spans="1:32" s="391" customFormat="1" x14ac:dyDescent="0.25">
      <c r="A20" s="496"/>
      <c r="B20" s="496"/>
      <c r="C20" s="496"/>
      <c r="D20" s="496"/>
      <c r="E20" s="496"/>
      <c r="F20" s="496"/>
      <c r="G20" s="496"/>
      <c r="H20" s="496"/>
      <c r="I20" s="496"/>
      <c r="J20" s="496"/>
      <c r="K20" s="496"/>
      <c r="L20" s="496"/>
      <c r="M20" s="496"/>
      <c r="N20" s="496"/>
      <c r="O20" s="496"/>
      <c r="P20" s="496"/>
      <c r="Q20" s="496"/>
      <c r="R20" s="496"/>
      <c r="S20" s="496"/>
      <c r="T20" s="496"/>
      <c r="U20" s="496"/>
      <c r="V20" s="496"/>
      <c r="W20" s="496"/>
      <c r="X20" s="496"/>
      <c r="Y20" s="496"/>
      <c r="Z20" s="496"/>
      <c r="AA20" s="496"/>
      <c r="AB20" s="496"/>
      <c r="AC20" s="496"/>
      <c r="AD20" s="496"/>
      <c r="AE20" s="496"/>
      <c r="AF20" s="496"/>
    </row>
    <row r="21" spans="1:32" s="391" customFormat="1" x14ac:dyDescent="0.25">
      <c r="A21" s="496"/>
      <c r="B21" s="496"/>
      <c r="C21" s="496"/>
      <c r="D21" s="496"/>
      <c r="E21" s="496"/>
      <c r="F21" s="496"/>
      <c r="G21" s="496"/>
      <c r="H21" s="496"/>
      <c r="I21" s="496"/>
      <c r="J21" s="496"/>
      <c r="K21" s="496"/>
      <c r="L21" s="496"/>
      <c r="M21" s="496"/>
      <c r="N21" s="496"/>
      <c r="O21" s="496"/>
      <c r="P21" s="496"/>
      <c r="Q21" s="496"/>
      <c r="R21" s="496"/>
      <c r="S21" s="496"/>
      <c r="T21" s="496"/>
      <c r="U21" s="496"/>
      <c r="V21" s="496"/>
      <c r="W21" s="496"/>
      <c r="X21" s="496"/>
      <c r="Y21" s="496"/>
      <c r="Z21" s="496"/>
      <c r="AA21" s="496"/>
      <c r="AB21" s="496"/>
      <c r="AC21" s="496"/>
      <c r="AD21" s="496"/>
      <c r="AE21" s="496"/>
      <c r="AF21" s="496"/>
    </row>
    <row r="22" spans="1:32" s="391" customFormat="1" x14ac:dyDescent="0.25">
      <c r="A22" s="496"/>
      <c r="B22" s="496"/>
      <c r="C22" s="496"/>
      <c r="D22" s="496"/>
      <c r="E22" s="496"/>
      <c r="F22" s="496"/>
      <c r="G22" s="496"/>
      <c r="H22" s="496"/>
      <c r="I22" s="496"/>
      <c r="J22" s="496"/>
      <c r="K22" s="496"/>
      <c r="L22" s="496"/>
      <c r="M22" s="496"/>
      <c r="N22" s="496"/>
      <c r="O22" s="496"/>
      <c r="P22" s="496"/>
      <c r="Q22" s="496"/>
      <c r="R22" s="496"/>
      <c r="S22" s="496"/>
      <c r="T22" s="496"/>
      <c r="U22" s="496"/>
      <c r="V22" s="496"/>
      <c r="W22" s="496"/>
      <c r="X22" s="496"/>
      <c r="Y22" s="496"/>
      <c r="Z22" s="496"/>
      <c r="AA22" s="496"/>
      <c r="AB22" s="496"/>
      <c r="AC22" s="496"/>
      <c r="AD22" s="496"/>
      <c r="AE22" s="496"/>
      <c r="AF22" s="496"/>
    </row>
    <row r="23" spans="1:32" s="391" customFormat="1" x14ac:dyDescent="0.25">
      <c r="A23" s="486" t="str">
        <f>+HLOOKUP(Introduction!$G$4,nametranslations,34,FALSE)</f>
        <v>Source: WHO/UNICEF JMP (2026)</v>
      </c>
    </row>
    <row r="24" spans="1:32" s="391" customFormat="1" x14ac:dyDescent="0.25">
      <c r="A24" s="497"/>
    </row>
    <row r="25" spans="1:32" s="391" customFormat="1" x14ac:dyDescent="0.25">
      <c r="A25" s="498"/>
      <c r="B25" s="498"/>
      <c r="C25" s="498"/>
      <c r="D25" s="498"/>
      <c r="E25" s="498"/>
      <c r="F25" s="498"/>
      <c r="G25" s="498"/>
      <c r="H25" s="498"/>
      <c r="I25" s="498"/>
      <c r="J25" s="498"/>
      <c r="K25" s="498"/>
      <c r="L25" s="498"/>
      <c r="M25" s="498"/>
      <c r="N25" s="498"/>
      <c r="O25" s="498"/>
      <c r="P25" s="498"/>
      <c r="Q25" s="498"/>
      <c r="R25" s="498"/>
      <c r="S25" s="498"/>
      <c r="T25" s="498"/>
      <c r="U25" s="498"/>
      <c r="V25" s="498"/>
      <c r="W25" s="498"/>
      <c r="X25" s="498"/>
      <c r="Y25" s="498"/>
      <c r="Z25" s="498"/>
      <c r="AA25" s="498"/>
      <c r="AB25" s="498"/>
      <c r="AC25" s="498"/>
      <c r="AD25" s="498"/>
      <c r="AE25" s="498"/>
      <c r="AF25" s="498"/>
    </row>
    <row r="26" spans="1:32" s="391" customFormat="1" x14ac:dyDescent="0.25">
      <c r="A26" s="498"/>
      <c r="B26" s="498"/>
      <c r="C26" s="498"/>
      <c r="D26" s="498"/>
      <c r="E26" s="498"/>
      <c r="F26" s="498"/>
      <c r="G26" s="498"/>
      <c r="H26" s="498"/>
      <c r="I26" s="498"/>
      <c r="J26" s="498"/>
      <c r="K26" s="498"/>
      <c r="L26" s="498"/>
      <c r="M26" s="498"/>
      <c r="N26" s="498"/>
      <c r="O26" s="498"/>
      <c r="P26" s="498"/>
      <c r="Q26" s="498"/>
      <c r="R26" s="498"/>
      <c r="S26" s="498"/>
      <c r="T26" s="498"/>
      <c r="U26" s="498"/>
      <c r="V26" s="498"/>
      <c r="W26" s="498"/>
      <c r="X26" s="498"/>
      <c r="Y26" s="498"/>
      <c r="Z26" s="498"/>
      <c r="AA26" s="498"/>
      <c r="AB26" s="498"/>
      <c r="AC26" s="498"/>
      <c r="AD26" s="498"/>
      <c r="AE26" s="498"/>
      <c r="AF26" s="498"/>
    </row>
    <row r="27" spans="1:32" s="391" customFormat="1" x14ac:dyDescent="0.25">
      <c r="A27" s="498"/>
      <c r="B27" s="498"/>
      <c r="C27" s="498"/>
      <c r="D27" s="498"/>
      <c r="E27" s="498"/>
      <c r="F27" s="498"/>
      <c r="G27" s="498"/>
      <c r="H27" s="498"/>
      <c r="I27" s="498"/>
      <c r="J27" s="498"/>
      <c r="K27" s="498"/>
      <c r="L27" s="498"/>
      <c r="M27" s="498"/>
      <c r="N27" s="498"/>
      <c r="O27" s="498"/>
      <c r="P27" s="498"/>
      <c r="Q27" s="498"/>
      <c r="R27" s="498"/>
      <c r="S27" s="498"/>
      <c r="T27" s="498"/>
      <c r="U27" s="498"/>
      <c r="V27" s="498"/>
      <c r="W27" s="498"/>
      <c r="X27" s="498"/>
      <c r="Y27" s="498"/>
      <c r="Z27" s="498"/>
      <c r="AA27" s="498"/>
      <c r="AB27" s="498"/>
      <c r="AC27" s="498"/>
      <c r="AD27" s="498"/>
      <c r="AE27" s="498"/>
      <c r="AF27" s="498"/>
    </row>
    <row r="28" spans="1:32" s="391" customFormat="1" x14ac:dyDescent="0.25">
      <c r="A28" s="498"/>
      <c r="B28" s="498"/>
      <c r="C28" s="498"/>
      <c r="D28" s="498"/>
      <c r="E28" s="498"/>
      <c r="F28" s="498"/>
      <c r="G28" s="498"/>
      <c r="H28" s="498"/>
      <c r="I28" s="498"/>
      <c r="J28" s="498"/>
      <c r="K28" s="498"/>
      <c r="L28" s="498"/>
      <c r="M28" s="498"/>
      <c r="N28" s="498"/>
      <c r="O28" s="498"/>
      <c r="P28" s="498"/>
      <c r="Q28" s="498"/>
      <c r="R28" s="498"/>
      <c r="S28" s="498"/>
      <c r="T28" s="498"/>
      <c r="U28" s="498"/>
      <c r="V28" s="498"/>
      <c r="W28" s="498"/>
      <c r="X28" s="498"/>
      <c r="Y28" s="498"/>
      <c r="Z28" s="498"/>
      <c r="AA28" s="498"/>
      <c r="AB28" s="498"/>
      <c r="AC28" s="498"/>
      <c r="AD28" s="498"/>
      <c r="AE28" s="498"/>
      <c r="AF28" s="498"/>
    </row>
    <row r="29" spans="1:32" s="391" customFormat="1" x14ac:dyDescent="0.25">
      <c r="A29" s="498"/>
      <c r="B29" s="498"/>
      <c r="C29" s="498"/>
      <c r="D29" s="498"/>
      <c r="E29" s="498"/>
      <c r="F29" s="498"/>
      <c r="G29" s="498"/>
      <c r="H29" s="498"/>
      <c r="I29" s="498"/>
      <c r="J29" s="498"/>
      <c r="K29" s="498"/>
      <c r="L29" s="498"/>
      <c r="M29" s="498"/>
      <c r="N29" s="498"/>
      <c r="O29" s="498"/>
      <c r="P29" s="498"/>
      <c r="Q29" s="498"/>
      <c r="R29" s="498"/>
      <c r="S29" s="498"/>
      <c r="T29" s="498"/>
      <c r="U29" s="498"/>
      <c r="V29" s="498"/>
      <c r="W29" s="498"/>
      <c r="X29" s="498"/>
      <c r="Y29" s="498"/>
      <c r="Z29" s="498"/>
      <c r="AA29" s="498"/>
      <c r="AB29" s="498"/>
      <c r="AC29" s="498"/>
      <c r="AD29" s="498"/>
      <c r="AE29" s="498"/>
      <c r="AF29" s="498"/>
    </row>
    <row r="30" spans="1:32" s="391" customFormat="1" x14ac:dyDescent="0.25">
      <c r="A30" s="498"/>
      <c r="B30" s="498"/>
      <c r="C30" s="498"/>
      <c r="D30" s="498"/>
      <c r="E30" s="498"/>
      <c r="F30" s="498"/>
      <c r="G30" s="498"/>
      <c r="H30" s="498"/>
      <c r="I30" s="498"/>
      <c r="J30" s="498"/>
      <c r="K30" s="498"/>
      <c r="L30" s="498"/>
      <c r="M30" s="498"/>
      <c r="N30" s="498"/>
      <c r="O30" s="498"/>
      <c r="P30" s="498"/>
      <c r="Q30" s="498"/>
      <c r="R30" s="498"/>
      <c r="S30" s="498"/>
      <c r="T30" s="498"/>
      <c r="U30" s="498"/>
      <c r="V30" s="498"/>
      <c r="W30" s="498"/>
      <c r="X30" s="498"/>
      <c r="Y30" s="498"/>
      <c r="Z30" s="498"/>
      <c r="AA30" s="498"/>
      <c r="AB30" s="498"/>
      <c r="AC30" s="498"/>
      <c r="AD30" s="498"/>
      <c r="AE30" s="498"/>
      <c r="AF30" s="498"/>
    </row>
    <row r="31" spans="1:32" s="391" customFormat="1" x14ac:dyDescent="0.25">
      <c r="A31" s="498"/>
      <c r="B31" s="498"/>
      <c r="C31" s="498"/>
      <c r="D31" s="498"/>
      <c r="E31" s="498"/>
      <c r="F31" s="498"/>
      <c r="G31" s="498"/>
      <c r="H31" s="498"/>
      <c r="I31" s="498"/>
      <c r="J31" s="498"/>
      <c r="K31" s="498"/>
      <c r="L31" s="498"/>
      <c r="M31" s="498"/>
      <c r="N31" s="498"/>
      <c r="O31" s="498"/>
      <c r="P31" s="498"/>
      <c r="Q31" s="498"/>
      <c r="R31" s="498"/>
      <c r="S31" s="498"/>
      <c r="T31" s="498"/>
      <c r="U31" s="498"/>
      <c r="V31" s="498"/>
      <c r="W31" s="498"/>
      <c r="X31" s="498"/>
      <c r="Y31" s="498"/>
      <c r="Z31" s="498"/>
      <c r="AA31" s="498"/>
      <c r="AB31" s="498"/>
      <c r="AC31" s="498"/>
      <c r="AD31" s="498"/>
      <c r="AE31" s="498"/>
      <c r="AF31" s="498"/>
    </row>
    <row r="32" spans="1:32" s="391" customFormat="1" x14ac:dyDescent="0.25">
      <c r="A32" s="498"/>
      <c r="B32" s="498"/>
      <c r="C32" s="498"/>
      <c r="D32" s="498"/>
      <c r="E32" s="498"/>
      <c r="F32" s="498"/>
      <c r="G32" s="498"/>
      <c r="H32" s="498"/>
      <c r="I32" s="498"/>
      <c r="J32" s="498"/>
      <c r="K32" s="498"/>
      <c r="L32" s="498"/>
      <c r="M32" s="498"/>
      <c r="N32" s="498"/>
      <c r="O32" s="498"/>
      <c r="P32" s="498"/>
      <c r="Q32" s="498"/>
      <c r="R32" s="498"/>
      <c r="S32" s="498"/>
      <c r="T32" s="498"/>
      <c r="U32" s="498"/>
      <c r="V32" s="498"/>
      <c r="W32" s="498"/>
      <c r="X32" s="498"/>
      <c r="Y32" s="498"/>
      <c r="Z32" s="498"/>
      <c r="AA32" s="498"/>
      <c r="AB32" s="498"/>
      <c r="AC32" s="498"/>
      <c r="AD32" s="498"/>
      <c r="AE32" s="498"/>
      <c r="AF32" s="498"/>
    </row>
    <row r="33" spans="1:32" s="391" customFormat="1" x14ac:dyDescent="0.25">
      <c r="A33" s="498"/>
      <c r="B33" s="498"/>
      <c r="C33" s="498"/>
      <c r="D33" s="498"/>
      <c r="E33" s="498"/>
      <c r="F33" s="498"/>
      <c r="G33" s="498"/>
      <c r="H33" s="498"/>
      <c r="I33" s="498"/>
      <c r="J33" s="498"/>
      <c r="K33" s="498"/>
      <c r="L33" s="498"/>
      <c r="M33" s="498"/>
      <c r="N33" s="498"/>
      <c r="O33" s="498"/>
      <c r="P33" s="498"/>
      <c r="Q33" s="498"/>
      <c r="R33" s="498"/>
      <c r="S33" s="498"/>
      <c r="T33" s="498"/>
      <c r="U33" s="498"/>
      <c r="V33" s="498"/>
      <c r="W33" s="498"/>
      <c r="X33" s="498"/>
      <c r="Y33" s="498"/>
      <c r="Z33" s="498"/>
      <c r="AA33" s="498"/>
      <c r="AB33" s="498"/>
      <c r="AC33" s="498"/>
      <c r="AD33" s="498"/>
      <c r="AE33" s="498"/>
      <c r="AF33" s="498"/>
    </row>
    <row r="34" spans="1:32" s="391" customFormat="1" x14ac:dyDescent="0.25">
      <c r="A34" s="498"/>
      <c r="B34" s="498"/>
      <c r="C34" s="498"/>
      <c r="D34" s="498"/>
      <c r="E34" s="498"/>
      <c r="F34" s="498"/>
      <c r="G34" s="498"/>
      <c r="H34" s="498"/>
      <c r="I34" s="498"/>
      <c r="J34" s="498"/>
      <c r="K34" s="498"/>
      <c r="L34" s="498"/>
      <c r="M34" s="498"/>
      <c r="N34" s="498"/>
      <c r="O34" s="498"/>
      <c r="P34" s="498"/>
      <c r="Q34" s="498"/>
      <c r="R34" s="498"/>
      <c r="S34" s="498"/>
      <c r="T34" s="498"/>
      <c r="U34" s="498"/>
      <c r="V34" s="498"/>
      <c r="W34" s="498"/>
      <c r="X34" s="498"/>
      <c r="Y34" s="498"/>
      <c r="Z34" s="498"/>
      <c r="AA34" s="498"/>
      <c r="AB34" s="498"/>
      <c r="AC34" s="498"/>
      <c r="AD34" s="498"/>
      <c r="AE34" s="498"/>
      <c r="AF34" s="498"/>
    </row>
    <row r="35" spans="1:32" s="391" customFormat="1" x14ac:dyDescent="0.25">
      <c r="A35" s="498"/>
      <c r="B35" s="498"/>
      <c r="C35" s="498"/>
      <c r="D35" s="498"/>
      <c r="E35" s="498"/>
      <c r="F35" s="498"/>
      <c r="G35" s="498"/>
      <c r="H35" s="498"/>
      <c r="I35" s="498"/>
      <c r="J35" s="498"/>
      <c r="K35" s="498"/>
      <c r="L35" s="498"/>
      <c r="M35" s="498"/>
      <c r="N35" s="498"/>
      <c r="O35" s="498"/>
      <c r="P35" s="498"/>
      <c r="Q35" s="498"/>
      <c r="R35" s="498"/>
      <c r="S35" s="498"/>
      <c r="T35" s="498"/>
      <c r="U35" s="498"/>
      <c r="V35" s="498"/>
      <c r="W35" s="498"/>
      <c r="X35" s="498"/>
      <c r="Y35" s="498"/>
      <c r="Z35" s="498"/>
      <c r="AA35" s="498"/>
      <c r="AB35" s="498"/>
      <c r="AC35" s="498"/>
      <c r="AD35" s="498"/>
      <c r="AE35" s="498"/>
      <c r="AF35" s="498"/>
    </row>
    <row r="36" spans="1:32" s="391" customFormat="1" x14ac:dyDescent="0.25">
      <c r="A36" s="498"/>
      <c r="B36" s="498"/>
      <c r="C36" s="498"/>
      <c r="D36" s="498"/>
      <c r="E36" s="498"/>
      <c r="F36" s="498"/>
      <c r="G36" s="498"/>
      <c r="H36" s="498"/>
      <c r="I36" s="498"/>
      <c r="J36" s="498"/>
      <c r="K36" s="498"/>
      <c r="L36" s="498"/>
      <c r="M36" s="498"/>
      <c r="N36" s="498"/>
      <c r="O36" s="498"/>
      <c r="P36" s="498"/>
      <c r="Q36" s="498"/>
      <c r="R36" s="498"/>
      <c r="S36" s="498"/>
      <c r="T36" s="498"/>
      <c r="U36" s="498"/>
      <c r="V36" s="498"/>
      <c r="W36" s="498"/>
      <c r="X36" s="498"/>
      <c r="Y36" s="498"/>
      <c r="Z36" s="498"/>
      <c r="AA36" s="498"/>
      <c r="AB36" s="498"/>
      <c r="AC36" s="498"/>
      <c r="AD36" s="498"/>
      <c r="AE36" s="498"/>
      <c r="AF36" s="498"/>
    </row>
    <row r="37" spans="1:32" s="391" customFormat="1" x14ac:dyDescent="0.25">
      <c r="A37" s="498"/>
      <c r="B37" s="498"/>
      <c r="C37" s="498"/>
      <c r="D37" s="498"/>
      <c r="E37" s="498"/>
      <c r="F37" s="498"/>
      <c r="G37" s="498"/>
      <c r="H37" s="498"/>
      <c r="I37" s="498"/>
      <c r="J37" s="498"/>
      <c r="K37" s="498"/>
      <c r="L37" s="498"/>
      <c r="M37" s="498"/>
      <c r="N37" s="498"/>
      <c r="O37" s="498"/>
      <c r="P37" s="498"/>
      <c r="Q37" s="498"/>
      <c r="R37" s="498"/>
      <c r="S37" s="498"/>
      <c r="T37" s="498"/>
      <c r="U37" s="498"/>
      <c r="V37" s="498"/>
      <c r="W37" s="498"/>
      <c r="X37" s="498"/>
      <c r="Y37" s="498"/>
      <c r="Z37" s="498"/>
      <c r="AA37" s="498"/>
      <c r="AB37" s="498"/>
      <c r="AC37" s="498"/>
      <c r="AD37" s="498"/>
      <c r="AE37" s="498"/>
      <c r="AF37" s="498"/>
    </row>
    <row r="38" spans="1:32" s="391" customFormat="1" x14ac:dyDescent="0.25">
      <c r="A38" s="498"/>
      <c r="B38" s="498"/>
      <c r="C38" s="498"/>
      <c r="D38" s="498"/>
      <c r="E38" s="498"/>
      <c r="F38" s="498"/>
      <c r="G38" s="498"/>
      <c r="H38" s="498"/>
      <c r="I38" s="498"/>
      <c r="J38" s="498"/>
      <c r="K38" s="498"/>
      <c r="L38" s="498"/>
      <c r="M38" s="498"/>
      <c r="N38" s="498"/>
      <c r="O38" s="498"/>
      <c r="P38" s="498"/>
      <c r="Q38" s="498"/>
      <c r="R38" s="498"/>
      <c r="S38" s="498"/>
      <c r="T38" s="498"/>
      <c r="U38" s="498"/>
      <c r="V38" s="498"/>
      <c r="W38" s="498"/>
      <c r="X38" s="498"/>
      <c r="Y38" s="498"/>
      <c r="Z38" s="498"/>
      <c r="AA38" s="498"/>
      <c r="AB38" s="498"/>
      <c r="AC38" s="498"/>
      <c r="AD38" s="498"/>
      <c r="AE38" s="498"/>
      <c r="AF38" s="498"/>
    </row>
    <row r="39" spans="1:32" s="391" customFormat="1" x14ac:dyDescent="0.25">
      <c r="A39" s="498"/>
      <c r="B39" s="498"/>
      <c r="C39" s="498"/>
      <c r="D39" s="498"/>
      <c r="E39" s="498"/>
      <c r="F39" s="498"/>
      <c r="G39" s="498"/>
      <c r="H39" s="498"/>
      <c r="I39" s="498"/>
      <c r="J39" s="498"/>
      <c r="K39" s="498"/>
      <c r="L39" s="498"/>
      <c r="M39" s="498"/>
      <c r="N39" s="498"/>
      <c r="O39" s="498"/>
      <c r="P39" s="498"/>
      <c r="Q39" s="498"/>
      <c r="R39" s="498"/>
      <c r="S39" s="498"/>
      <c r="T39" s="498"/>
      <c r="U39" s="498"/>
      <c r="V39" s="498"/>
      <c r="W39" s="498"/>
      <c r="X39" s="498"/>
      <c r="Y39" s="498"/>
      <c r="Z39" s="498"/>
      <c r="AA39" s="498"/>
      <c r="AB39" s="498"/>
      <c r="AC39" s="498"/>
      <c r="AD39" s="498"/>
      <c r="AE39" s="498"/>
      <c r="AF39" s="498"/>
    </row>
    <row r="40" spans="1:32" s="391" customFormat="1" x14ac:dyDescent="0.25">
      <c r="A40" s="498"/>
      <c r="B40" s="498"/>
      <c r="C40" s="498"/>
      <c r="D40" s="498"/>
      <c r="E40" s="498"/>
      <c r="F40" s="498"/>
      <c r="G40" s="498"/>
      <c r="H40" s="498"/>
      <c r="I40" s="498"/>
      <c r="J40" s="498"/>
      <c r="K40" s="498"/>
      <c r="L40" s="498"/>
      <c r="M40" s="498"/>
      <c r="N40" s="498"/>
      <c r="O40" s="498"/>
      <c r="P40" s="498"/>
      <c r="Q40" s="498"/>
      <c r="R40" s="498"/>
      <c r="S40" s="498"/>
      <c r="T40" s="498"/>
      <c r="U40" s="498"/>
      <c r="V40" s="498"/>
      <c r="W40" s="498"/>
      <c r="X40" s="498"/>
      <c r="Y40" s="498"/>
      <c r="Z40" s="498"/>
      <c r="AA40" s="498"/>
      <c r="AB40" s="498"/>
      <c r="AC40" s="498"/>
      <c r="AD40" s="498"/>
      <c r="AE40" s="498"/>
      <c r="AF40" s="498"/>
    </row>
    <row r="41" spans="1:32" s="391" customFormat="1" x14ac:dyDescent="0.25">
      <c r="A41" s="498"/>
      <c r="B41" s="498"/>
      <c r="C41" s="498"/>
      <c r="D41" s="498"/>
      <c r="E41" s="498"/>
      <c r="F41" s="498"/>
      <c r="G41" s="498"/>
      <c r="H41" s="498"/>
      <c r="I41" s="498"/>
      <c r="J41" s="498"/>
      <c r="K41" s="498"/>
      <c r="L41" s="498"/>
      <c r="M41" s="498"/>
      <c r="N41" s="498"/>
      <c r="O41" s="498"/>
      <c r="P41" s="498"/>
      <c r="Q41" s="498"/>
      <c r="R41" s="498"/>
      <c r="S41" s="498"/>
      <c r="T41" s="498"/>
      <c r="U41" s="498"/>
      <c r="V41" s="498"/>
      <c r="W41" s="498"/>
      <c r="X41" s="498"/>
      <c r="Y41" s="498"/>
      <c r="Z41" s="498"/>
      <c r="AA41" s="498"/>
      <c r="AB41" s="498"/>
      <c r="AC41" s="498"/>
      <c r="AD41" s="498"/>
      <c r="AE41" s="498"/>
      <c r="AF41" s="498"/>
    </row>
    <row r="42" spans="1:32" s="391" customFormat="1" x14ac:dyDescent="0.25">
      <c r="A42" s="498"/>
      <c r="B42" s="498"/>
      <c r="C42" s="498"/>
      <c r="D42" s="498"/>
      <c r="E42" s="498"/>
      <c r="F42" s="498"/>
      <c r="G42" s="498"/>
      <c r="H42" s="498"/>
      <c r="I42" s="498"/>
      <c r="J42" s="498"/>
      <c r="K42" s="498"/>
      <c r="L42" s="498"/>
      <c r="M42" s="498"/>
      <c r="N42" s="498"/>
      <c r="O42" s="498"/>
      <c r="P42" s="498"/>
      <c r="Q42" s="498"/>
      <c r="R42" s="498"/>
      <c r="S42" s="498"/>
      <c r="T42" s="498"/>
      <c r="U42" s="498"/>
      <c r="V42" s="498"/>
      <c r="W42" s="498"/>
      <c r="X42" s="498"/>
      <c r="Y42" s="498"/>
      <c r="Z42" s="498"/>
      <c r="AA42" s="498"/>
      <c r="AB42" s="498"/>
      <c r="AC42" s="498"/>
      <c r="AD42" s="498"/>
      <c r="AE42" s="498"/>
      <c r="AF42" s="498"/>
    </row>
    <row r="43" spans="1:32" s="391" customFormat="1" x14ac:dyDescent="0.25">
      <c r="A43" s="498"/>
      <c r="B43" s="498"/>
      <c r="C43" s="498"/>
      <c r="D43" s="498"/>
      <c r="E43" s="498"/>
      <c r="F43" s="498"/>
      <c r="G43" s="498"/>
      <c r="H43" s="498"/>
      <c r="I43" s="498"/>
      <c r="J43" s="498"/>
      <c r="K43" s="498"/>
      <c r="L43" s="498"/>
      <c r="M43" s="498"/>
      <c r="N43" s="498"/>
      <c r="O43" s="498"/>
      <c r="P43" s="498"/>
      <c r="Q43" s="498"/>
      <c r="R43" s="498"/>
      <c r="S43" s="498"/>
      <c r="T43" s="498"/>
      <c r="U43" s="498"/>
      <c r="V43" s="498"/>
      <c r="W43" s="498"/>
      <c r="X43" s="498"/>
      <c r="Y43" s="498"/>
      <c r="Z43" s="498"/>
      <c r="AA43" s="498"/>
      <c r="AB43" s="498"/>
      <c r="AC43" s="498"/>
      <c r="AD43" s="498"/>
      <c r="AE43" s="498"/>
      <c r="AF43" s="498"/>
    </row>
    <row r="44" spans="1:32" s="391" customFormat="1" x14ac:dyDescent="0.25">
      <c r="A44" s="486" t="str">
        <f>+HLOOKUP(Introduction!$G$4,nametranslations,34,FALSE)</f>
        <v>Source: WHO/UNICEF JMP (2026)</v>
      </c>
      <c r="B44" s="497"/>
    </row>
    <row r="45" spans="1:32" s="391" customFormat="1" x14ac:dyDescent="0.25"/>
    <row r="46" spans="1:32" s="391" customFormat="1" x14ac:dyDescent="0.25">
      <c r="A46" s="499"/>
      <c r="B46" s="499"/>
      <c r="C46" s="499"/>
      <c r="D46" s="499"/>
      <c r="E46" s="499"/>
      <c r="F46" s="499"/>
      <c r="G46" s="499"/>
      <c r="H46" s="499"/>
      <c r="I46" s="499"/>
      <c r="J46" s="499"/>
      <c r="K46" s="499"/>
      <c r="L46" s="499"/>
      <c r="M46" s="499"/>
      <c r="N46" s="499"/>
      <c r="O46" s="499"/>
      <c r="P46" s="499"/>
      <c r="Q46" s="499"/>
      <c r="R46" s="499"/>
      <c r="S46" s="499"/>
      <c r="T46" s="499"/>
      <c r="U46" s="499"/>
      <c r="V46" s="499"/>
      <c r="W46" s="499"/>
      <c r="X46" s="499"/>
      <c r="Y46" s="499"/>
      <c r="Z46" s="499"/>
      <c r="AA46" s="499"/>
      <c r="AB46" s="499"/>
      <c r="AC46" s="499"/>
      <c r="AD46" s="499"/>
      <c r="AE46" s="499"/>
      <c r="AF46" s="499"/>
    </row>
    <row r="47" spans="1:32" s="391" customFormat="1" x14ac:dyDescent="0.25">
      <c r="A47" s="499"/>
      <c r="B47" s="499"/>
      <c r="C47" s="499"/>
      <c r="D47" s="499"/>
      <c r="E47" s="499"/>
      <c r="F47" s="499"/>
      <c r="G47" s="499"/>
      <c r="H47" s="499"/>
      <c r="I47" s="499"/>
      <c r="J47" s="499"/>
      <c r="K47" s="499"/>
      <c r="L47" s="499"/>
      <c r="M47" s="499"/>
      <c r="N47" s="499"/>
      <c r="O47" s="499"/>
      <c r="P47" s="499"/>
      <c r="Q47" s="499"/>
      <c r="R47" s="499"/>
      <c r="S47" s="499"/>
      <c r="T47" s="499"/>
      <c r="U47" s="499"/>
      <c r="V47" s="499"/>
      <c r="W47" s="499"/>
      <c r="X47" s="499"/>
      <c r="Y47" s="499"/>
      <c r="Z47" s="499"/>
      <c r="AA47" s="499"/>
      <c r="AB47" s="499"/>
      <c r="AC47" s="499"/>
      <c r="AD47" s="499"/>
      <c r="AE47" s="499"/>
      <c r="AF47" s="499"/>
    </row>
    <row r="48" spans="1:32" s="391" customFormat="1" x14ac:dyDescent="0.25">
      <c r="A48" s="499"/>
      <c r="B48" s="499"/>
      <c r="C48" s="499"/>
      <c r="D48" s="499"/>
      <c r="E48" s="499"/>
      <c r="F48" s="499"/>
      <c r="G48" s="499"/>
      <c r="H48" s="499"/>
      <c r="I48" s="499"/>
      <c r="J48" s="499"/>
      <c r="K48" s="499"/>
      <c r="L48" s="499"/>
      <c r="M48" s="499"/>
      <c r="N48" s="499"/>
      <c r="O48" s="499"/>
      <c r="P48" s="499"/>
      <c r="Q48" s="499"/>
      <c r="R48" s="499"/>
      <c r="S48" s="499"/>
      <c r="T48" s="499"/>
      <c r="U48" s="499"/>
      <c r="V48" s="499"/>
      <c r="W48" s="499"/>
      <c r="X48" s="499"/>
      <c r="Y48" s="499"/>
      <c r="Z48" s="499"/>
      <c r="AA48" s="499"/>
      <c r="AB48" s="499"/>
      <c r="AC48" s="499"/>
      <c r="AD48" s="499"/>
      <c r="AE48" s="499"/>
      <c r="AF48" s="499"/>
    </row>
    <row r="49" spans="1:32" s="391" customFormat="1" x14ac:dyDescent="0.25">
      <c r="A49" s="499"/>
      <c r="B49" s="499"/>
      <c r="C49" s="499"/>
      <c r="D49" s="499"/>
      <c r="E49" s="499"/>
      <c r="F49" s="499"/>
      <c r="G49" s="499"/>
      <c r="H49" s="499"/>
      <c r="I49" s="499"/>
      <c r="J49" s="499"/>
      <c r="K49" s="499"/>
      <c r="L49" s="499"/>
      <c r="M49" s="499"/>
      <c r="N49" s="499"/>
      <c r="O49" s="499"/>
      <c r="P49" s="499"/>
      <c r="Q49" s="499"/>
      <c r="R49" s="499"/>
      <c r="S49" s="499"/>
      <c r="T49" s="499"/>
      <c r="U49" s="499"/>
      <c r="V49" s="499"/>
      <c r="W49" s="499"/>
      <c r="X49" s="499"/>
      <c r="Y49" s="499"/>
      <c r="Z49" s="499"/>
      <c r="AA49" s="499"/>
      <c r="AB49" s="499"/>
      <c r="AC49" s="499"/>
      <c r="AD49" s="499"/>
      <c r="AE49" s="499"/>
      <c r="AF49" s="499"/>
    </row>
    <row r="50" spans="1:32" s="391" customFormat="1" x14ac:dyDescent="0.25">
      <c r="A50" s="499"/>
      <c r="B50" s="499"/>
      <c r="C50" s="499"/>
      <c r="D50" s="499"/>
      <c r="E50" s="499"/>
      <c r="F50" s="499"/>
      <c r="G50" s="499"/>
      <c r="H50" s="499"/>
      <c r="I50" s="499"/>
      <c r="J50" s="499"/>
      <c r="K50" s="499"/>
      <c r="L50" s="499"/>
      <c r="M50" s="499"/>
      <c r="N50" s="499"/>
      <c r="O50" s="499"/>
      <c r="P50" s="499"/>
      <c r="Q50" s="499"/>
      <c r="R50" s="499"/>
      <c r="S50" s="499"/>
      <c r="T50" s="499"/>
      <c r="U50" s="499"/>
      <c r="V50" s="499"/>
      <c r="W50" s="499"/>
      <c r="X50" s="499"/>
      <c r="Y50" s="499"/>
      <c r="Z50" s="499"/>
      <c r="AA50" s="499"/>
      <c r="AB50" s="499"/>
      <c r="AC50" s="499"/>
      <c r="AD50" s="499"/>
      <c r="AE50" s="499"/>
      <c r="AF50" s="499"/>
    </row>
    <row r="51" spans="1:32" s="391" customFormat="1" x14ac:dyDescent="0.25">
      <c r="A51" s="499"/>
      <c r="B51" s="499"/>
      <c r="C51" s="499"/>
      <c r="D51" s="499"/>
      <c r="E51" s="499"/>
      <c r="F51" s="499"/>
      <c r="G51" s="499"/>
      <c r="H51" s="499"/>
      <c r="I51" s="499"/>
      <c r="J51" s="499"/>
      <c r="K51" s="499"/>
      <c r="L51" s="499"/>
      <c r="M51" s="499"/>
      <c r="N51" s="499"/>
      <c r="O51" s="499"/>
      <c r="P51" s="499"/>
      <c r="Q51" s="499"/>
      <c r="R51" s="499"/>
      <c r="S51" s="499"/>
      <c r="T51" s="499"/>
      <c r="U51" s="499"/>
      <c r="V51" s="499"/>
      <c r="W51" s="499"/>
      <c r="X51" s="499"/>
      <c r="Y51" s="499"/>
      <c r="Z51" s="499"/>
      <c r="AA51" s="499"/>
      <c r="AB51" s="499"/>
      <c r="AC51" s="499"/>
      <c r="AD51" s="499"/>
      <c r="AE51" s="499"/>
      <c r="AF51" s="499"/>
    </row>
    <row r="52" spans="1:32" s="391" customFormat="1" x14ac:dyDescent="0.25">
      <c r="A52" s="499"/>
      <c r="B52" s="499"/>
      <c r="C52" s="499"/>
      <c r="D52" s="499"/>
      <c r="E52" s="499"/>
      <c r="F52" s="499"/>
      <c r="G52" s="499"/>
      <c r="H52" s="499"/>
      <c r="I52" s="499"/>
      <c r="J52" s="499"/>
      <c r="K52" s="499"/>
      <c r="L52" s="499"/>
      <c r="M52" s="499"/>
      <c r="N52" s="499"/>
      <c r="O52" s="499"/>
      <c r="P52" s="499"/>
      <c r="Q52" s="499"/>
      <c r="R52" s="499"/>
      <c r="S52" s="499"/>
      <c r="T52" s="499"/>
      <c r="U52" s="499"/>
      <c r="V52" s="499"/>
      <c r="W52" s="499"/>
      <c r="X52" s="499"/>
      <c r="Y52" s="499"/>
      <c r="Z52" s="499"/>
      <c r="AA52" s="499"/>
      <c r="AB52" s="499"/>
      <c r="AC52" s="499"/>
      <c r="AD52" s="499"/>
      <c r="AE52" s="499"/>
      <c r="AF52" s="499"/>
    </row>
    <row r="53" spans="1:32" s="391" customFormat="1" x14ac:dyDescent="0.25">
      <c r="A53" s="499"/>
      <c r="B53" s="499"/>
      <c r="C53" s="499"/>
      <c r="D53" s="499"/>
      <c r="E53" s="499"/>
      <c r="F53" s="499"/>
      <c r="G53" s="499"/>
      <c r="H53" s="499"/>
      <c r="I53" s="499"/>
      <c r="J53" s="499"/>
      <c r="K53" s="499"/>
      <c r="L53" s="499"/>
      <c r="M53" s="499"/>
      <c r="N53" s="499"/>
      <c r="O53" s="499"/>
      <c r="P53" s="499"/>
      <c r="Q53" s="499"/>
      <c r="R53" s="499"/>
      <c r="S53" s="499"/>
      <c r="T53" s="499"/>
      <c r="U53" s="499"/>
      <c r="V53" s="499"/>
      <c r="W53" s="499"/>
      <c r="X53" s="499"/>
      <c r="Y53" s="499"/>
      <c r="Z53" s="499"/>
      <c r="AA53" s="499"/>
      <c r="AB53" s="499"/>
      <c r="AC53" s="499"/>
      <c r="AD53" s="499"/>
      <c r="AE53" s="499"/>
      <c r="AF53" s="499"/>
    </row>
    <row r="54" spans="1:32" s="391" customFormat="1" x14ac:dyDescent="0.25">
      <c r="A54" s="499"/>
      <c r="B54" s="499"/>
      <c r="C54" s="499"/>
      <c r="D54" s="499"/>
      <c r="E54" s="499"/>
      <c r="F54" s="499"/>
      <c r="G54" s="499"/>
      <c r="H54" s="499"/>
      <c r="I54" s="499"/>
      <c r="J54" s="499"/>
      <c r="K54" s="499"/>
      <c r="L54" s="499"/>
      <c r="M54" s="499"/>
      <c r="N54" s="499"/>
      <c r="O54" s="499"/>
      <c r="P54" s="499"/>
      <c r="Q54" s="499"/>
      <c r="R54" s="499"/>
      <c r="S54" s="499"/>
      <c r="T54" s="499"/>
      <c r="U54" s="499"/>
      <c r="V54" s="499"/>
      <c r="W54" s="499"/>
      <c r="X54" s="499"/>
      <c r="Y54" s="499"/>
      <c r="Z54" s="499"/>
      <c r="AA54" s="499"/>
      <c r="AB54" s="499"/>
      <c r="AC54" s="499"/>
      <c r="AD54" s="499"/>
      <c r="AE54" s="499"/>
      <c r="AF54" s="499"/>
    </row>
    <row r="55" spans="1:32" s="391" customFormat="1" x14ac:dyDescent="0.25">
      <c r="A55" s="499"/>
      <c r="B55" s="499"/>
      <c r="C55" s="499"/>
      <c r="D55" s="499"/>
      <c r="E55" s="499"/>
      <c r="F55" s="499"/>
      <c r="G55" s="499"/>
      <c r="H55" s="499"/>
      <c r="I55" s="499"/>
      <c r="J55" s="499"/>
      <c r="K55" s="499"/>
      <c r="L55" s="499"/>
      <c r="M55" s="499"/>
      <c r="N55" s="499"/>
      <c r="O55" s="499"/>
      <c r="P55" s="499"/>
      <c r="Q55" s="499"/>
      <c r="R55" s="499"/>
      <c r="S55" s="499"/>
      <c r="T55" s="499"/>
      <c r="U55" s="499"/>
      <c r="V55" s="499"/>
      <c r="W55" s="499"/>
      <c r="X55" s="499"/>
      <c r="Y55" s="499"/>
      <c r="Z55" s="499"/>
      <c r="AA55" s="499"/>
      <c r="AB55" s="499"/>
      <c r="AC55" s="499"/>
      <c r="AD55" s="499"/>
      <c r="AE55" s="499"/>
      <c r="AF55" s="499"/>
    </row>
    <row r="56" spans="1:32" s="391" customFormat="1" x14ac:dyDescent="0.25">
      <c r="A56" s="499"/>
      <c r="B56" s="499"/>
      <c r="C56" s="499"/>
      <c r="D56" s="499"/>
      <c r="E56" s="499"/>
      <c r="F56" s="499"/>
      <c r="G56" s="499"/>
      <c r="H56" s="499"/>
      <c r="I56" s="499"/>
      <c r="J56" s="499"/>
      <c r="K56" s="499"/>
      <c r="L56" s="499"/>
      <c r="M56" s="499"/>
      <c r="N56" s="499"/>
      <c r="O56" s="499"/>
      <c r="P56" s="499"/>
      <c r="Q56" s="499"/>
      <c r="R56" s="499"/>
      <c r="S56" s="499"/>
      <c r="T56" s="499"/>
      <c r="U56" s="499"/>
      <c r="V56" s="499"/>
      <c r="W56" s="499"/>
      <c r="X56" s="499"/>
      <c r="Y56" s="499"/>
      <c r="Z56" s="499"/>
      <c r="AA56" s="499"/>
      <c r="AB56" s="499"/>
      <c r="AC56" s="499"/>
      <c r="AD56" s="499"/>
      <c r="AE56" s="499"/>
      <c r="AF56" s="499"/>
    </row>
    <row r="57" spans="1:32" s="391" customFormat="1" x14ac:dyDescent="0.25">
      <c r="A57" s="499"/>
      <c r="B57" s="499"/>
      <c r="C57" s="499"/>
      <c r="D57" s="499"/>
      <c r="E57" s="499"/>
      <c r="F57" s="499"/>
      <c r="G57" s="499"/>
      <c r="H57" s="499"/>
      <c r="I57" s="499"/>
      <c r="J57" s="499"/>
      <c r="K57" s="499"/>
      <c r="L57" s="499"/>
      <c r="M57" s="499"/>
      <c r="N57" s="499"/>
      <c r="O57" s="499"/>
      <c r="P57" s="499"/>
      <c r="Q57" s="499"/>
      <c r="R57" s="499"/>
      <c r="S57" s="499"/>
      <c r="T57" s="499"/>
      <c r="U57" s="499"/>
      <c r="V57" s="499"/>
      <c r="W57" s="499"/>
      <c r="X57" s="499"/>
      <c r="Y57" s="499"/>
      <c r="Z57" s="499"/>
      <c r="AA57" s="499"/>
      <c r="AB57" s="499"/>
      <c r="AC57" s="499"/>
      <c r="AD57" s="499"/>
      <c r="AE57" s="499"/>
      <c r="AF57" s="499"/>
    </row>
    <row r="58" spans="1:32" s="391" customFormat="1" x14ac:dyDescent="0.25">
      <c r="A58" s="499"/>
      <c r="B58" s="499"/>
      <c r="C58" s="499"/>
      <c r="D58" s="499"/>
      <c r="E58" s="499"/>
      <c r="F58" s="499"/>
      <c r="G58" s="499"/>
      <c r="H58" s="499"/>
      <c r="I58" s="499"/>
      <c r="J58" s="499"/>
      <c r="K58" s="499"/>
      <c r="L58" s="499"/>
      <c r="M58" s="499"/>
      <c r="N58" s="499"/>
      <c r="O58" s="499"/>
      <c r="P58" s="499"/>
      <c r="Q58" s="499"/>
      <c r="R58" s="499"/>
      <c r="S58" s="499"/>
      <c r="T58" s="499"/>
      <c r="U58" s="499"/>
      <c r="V58" s="499"/>
      <c r="W58" s="499"/>
      <c r="X58" s="499"/>
      <c r="Y58" s="499"/>
      <c r="Z58" s="499"/>
      <c r="AA58" s="499"/>
      <c r="AB58" s="499"/>
      <c r="AC58" s="499"/>
      <c r="AD58" s="499"/>
      <c r="AE58" s="499"/>
      <c r="AF58" s="499"/>
    </row>
    <row r="59" spans="1:32" s="391" customFormat="1" x14ac:dyDescent="0.25">
      <c r="A59" s="499"/>
      <c r="B59" s="499"/>
      <c r="C59" s="499"/>
      <c r="D59" s="499"/>
      <c r="E59" s="499"/>
      <c r="F59" s="499"/>
      <c r="G59" s="499"/>
      <c r="H59" s="499"/>
      <c r="I59" s="499"/>
      <c r="J59" s="499"/>
      <c r="K59" s="499"/>
      <c r="L59" s="499"/>
      <c r="M59" s="499"/>
      <c r="N59" s="499"/>
      <c r="O59" s="499"/>
      <c r="P59" s="499"/>
      <c r="Q59" s="499"/>
      <c r="R59" s="499"/>
      <c r="S59" s="499"/>
      <c r="T59" s="499"/>
      <c r="U59" s="499"/>
      <c r="V59" s="499"/>
      <c r="W59" s="499"/>
      <c r="X59" s="499"/>
      <c r="Y59" s="499"/>
      <c r="Z59" s="499"/>
      <c r="AA59" s="499"/>
      <c r="AB59" s="499"/>
      <c r="AC59" s="499"/>
      <c r="AD59" s="499"/>
      <c r="AE59" s="499"/>
      <c r="AF59" s="499"/>
    </row>
    <row r="60" spans="1:32" s="391" customFormat="1" x14ac:dyDescent="0.25">
      <c r="A60" s="499"/>
      <c r="B60" s="499"/>
      <c r="C60" s="499"/>
      <c r="D60" s="499"/>
      <c r="E60" s="499"/>
      <c r="F60" s="499"/>
      <c r="G60" s="499"/>
      <c r="H60" s="499"/>
      <c r="I60" s="499"/>
      <c r="J60" s="499"/>
      <c r="K60" s="499"/>
      <c r="L60" s="499"/>
      <c r="M60" s="499"/>
      <c r="N60" s="499"/>
      <c r="O60" s="499"/>
      <c r="P60" s="499"/>
      <c r="Q60" s="499"/>
      <c r="R60" s="499"/>
      <c r="S60" s="499"/>
      <c r="T60" s="499"/>
      <c r="U60" s="499"/>
      <c r="V60" s="499"/>
      <c r="W60" s="499"/>
      <c r="X60" s="499"/>
      <c r="Y60" s="499"/>
      <c r="Z60" s="499"/>
      <c r="AA60" s="499"/>
      <c r="AB60" s="499"/>
      <c r="AC60" s="499"/>
      <c r="AD60" s="499"/>
      <c r="AE60" s="499"/>
      <c r="AF60" s="499"/>
    </row>
    <row r="61" spans="1:32" s="391" customFormat="1" x14ac:dyDescent="0.25">
      <c r="A61" s="499"/>
      <c r="B61" s="499"/>
      <c r="C61" s="499"/>
      <c r="D61" s="499"/>
      <c r="E61" s="499"/>
      <c r="F61" s="499"/>
      <c r="G61" s="499"/>
      <c r="H61" s="499"/>
      <c r="I61" s="499"/>
      <c r="J61" s="499"/>
      <c r="K61" s="499"/>
      <c r="L61" s="499"/>
      <c r="M61" s="499"/>
      <c r="N61" s="499"/>
      <c r="O61" s="499"/>
      <c r="P61" s="499"/>
      <c r="Q61" s="499"/>
      <c r="R61" s="499"/>
      <c r="S61" s="499"/>
      <c r="T61" s="499"/>
      <c r="U61" s="499"/>
      <c r="V61" s="499"/>
      <c r="W61" s="499"/>
      <c r="X61" s="499"/>
      <c r="Y61" s="499"/>
      <c r="Z61" s="499"/>
      <c r="AA61" s="499"/>
      <c r="AB61" s="499"/>
      <c r="AC61" s="499"/>
      <c r="AD61" s="499"/>
      <c r="AE61" s="499"/>
      <c r="AF61" s="499"/>
    </row>
    <row r="62" spans="1:32" s="391" customFormat="1" x14ac:dyDescent="0.25">
      <c r="A62" s="499"/>
      <c r="B62" s="499"/>
      <c r="C62" s="499"/>
      <c r="D62" s="499"/>
      <c r="E62" s="499"/>
      <c r="F62" s="499"/>
      <c r="G62" s="499"/>
      <c r="H62" s="499"/>
      <c r="I62" s="499"/>
      <c r="J62" s="499"/>
      <c r="K62" s="499"/>
      <c r="L62" s="499"/>
      <c r="M62" s="499"/>
      <c r="N62" s="499"/>
      <c r="O62" s="499"/>
      <c r="P62" s="499"/>
      <c r="Q62" s="499"/>
      <c r="R62" s="499"/>
      <c r="S62" s="499"/>
      <c r="T62" s="499"/>
      <c r="U62" s="499"/>
      <c r="V62" s="499"/>
      <c r="W62" s="499"/>
      <c r="X62" s="499"/>
      <c r="Y62" s="499"/>
      <c r="Z62" s="499"/>
      <c r="AA62" s="499"/>
      <c r="AB62" s="499"/>
      <c r="AC62" s="499"/>
      <c r="AD62" s="499"/>
      <c r="AE62" s="499"/>
      <c r="AF62" s="499"/>
    </row>
    <row r="63" spans="1:32" s="391" customFormat="1" x14ac:dyDescent="0.25">
      <c r="A63" s="499"/>
      <c r="B63" s="499"/>
      <c r="C63" s="499"/>
      <c r="D63" s="499"/>
      <c r="E63" s="499"/>
      <c r="F63" s="499"/>
      <c r="G63" s="499"/>
      <c r="H63" s="499"/>
      <c r="I63" s="499"/>
      <c r="J63" s="499"/>
      <c r="K63" s="499"/>
      <c r="L63" s="499"/>
      <c r="M63" s="499"/>
      <c r="N63" s="499"/>
      <c r="O63" s="499"/>
      <c r="P63" s="499"/>
      <c r="Q63" s="499"/>
      <c r="R63" s="499"/>
      <c r="S63" s="499"/>
      <c r="T63" s="499"/>
      <c r="U63" s="499"/>
      <c r="V63" s="499"/>
      <c r="W63" s="499"/>
      <c r="X63" s="499"/>
      <c r="Y63" s="499"/>
      <c r="Z63" s="499"/>
      <c r="AA63" s="499"/>
      <c r="AB63" s="499"/>
      <c r="AC63" s="499"/>
      <c r="AD63" s="499"/>
      <c r="AE63" s="499"/>
      <c r="AF63" s="499"/>
    </row>
    <row r="64" spans="1:32" s="391" customFormat="1" x14ac:dyDescent="0.25">
      <c r="A64" s="499"/>
      <c r="B64" s="499"/>
      <c r="C64" s="499"/>
      <c r="D64" s="499"/>
      <c r="E64" s="499"/>
      <c r="F64" s="499"/>
      <c r="G64" s="499"/>
      <c r="H64" s="499"/>
      <c r="I64" s="499"/>
      <c r="J64" s="499"/>
      <c r="K64" s="499"/>
      <c r="L64" s="499"/>
      <c r="M64" s="499"/>
      <c r="N64" s="499"/>
      <c r="O64" s="499"/>
      <c r="P64" s="499"/>
      <c r="Q64" s="499"/>
      <c r="R64" s="499"/>
      <c r="S64" s="499"/>
      <c r="T64" s="499"/>
      <c r="U64" s="499"/>
      <c r="V64" s="499"/>
      <c r="W64" s="499"/>
      <c r="X64" s="499"/>
      <c r="Y64" s="499"/>
      <c r="Z64" s="499"/>
      <c r="AA64" s="499"/>
      <c r="AB64" s="499"/>
      <c r="AC64" s="499"/>
      <c r="AD64" s="499"/>
      <c r="AE64" s="499"/>
      <c r="AF64" s="499"/>
    </row>
    <row r="65" spans="1:2" s="391" customFormat="1" x14ac:dyDescent="0.25">
      <c r="A65" s="486" t="str">
        <f>+HLOOKUP(Introduction!$G$4,nametranslations,34,FALSE)</f>
        <v>Source: WHO/UNICEF JMP (2026)</v>
      </c>
      <c r="B65" s="49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0766B-3532-408A-8B85-F3E947054E40}">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92" customWidth="1"/>
    <col min="2" max="2" width="9" style="392"/>
    <col min="3" max="3" width="5.8984375" style="392" customWidth="1"/>
    <col min="4" max="5" width="4.09765625" style="392" customWidth="1"/>
    <col min="6" max="6" width="3.8984375" style="392" customWidth="1"/>
    <col min="7" max="7" width="4.09765625" style="392" customWidth="1"/>
    <col min="8" max="9" width="3.8984375" style="392" customWidth="1"/>
    <col min="10" max="10" width="4.09765625" style="392" customWidth="1"/>
    <col min="11" max="12" width="3.8984375" style="392" customWidth="1"/>
    <col min="13" max="13" width="4.09765625" style="392" customWidth="1"/>
    <col min="14" max="15" width="3.8984375" style="392" customWidth="1"/>
    <col min="16" max="16" width="4.09765625" style="392" customWidth="1"/>
    <col min="17" max="18" width="3.8984375" style="392" customWidth="1"/>
    <col min="19" max="19" width="4.09765625" style="392" customWidth="1"/>
    <col min="20" max="21" width="3.8984375" style="392" customWidth="1"/>
    <col min="22" max="51" width="3.8984375" style="498" customWidth="1"/>
    <col min="52" max="69" width="3.8984375" style="499" customWidth="1"/>
    <col min="70" max="16384" width="9" style="392"/>
  </cols>
  <sheetData>
    <row r="1" spans="1:69" ht="17.399999999999999" x14ac:dyDescent="0.3">
      <c r="A1" s="500" t="str">
        <f>HLOOKUP(Introduction!$G$4,nametranslations,83,FALSE)</f>
        <v>Summary of data from national surveys and censuses</v>
      </c>
      <c r="B1" s="501"/>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c r="AD1" s="501"/>
      <c r="AE1" s="501"/>
      <c r="AF1" s="501"/>
      <c r="AG1" s="501"/>
      <c r="AH1" s="501"/>
      <c r="AI1" s="501"/>
      <c r="AJ1" s="501"/>
      <c r="AK1" s="501"/>
      <c r="AL1" s="501"/>
      <c r="AM1" s="501"/>
      <c r="AN1" s="501"/>
      <c r="AO1" s="501"/>
      <c r="AP1" s="501"/>
      <c r="AQ1" s="501"/>
      <c r="AR1" s="501"/>
      <c r="AS1" s="501"/>
      <c r="AT1" s="501"/>
      <c r="AU1" s="501"/>
      <c r="AV1" s="501"/>
      <c r="AW1" s="501"/>
      <c r="AX1" s="501"/>
      <c r="AY1" s="501"/>
      <c r="AZ1" s="501"/>
      <c r="BA1" s="501"/>
      <c r="BB1" s="501"/>
      <c r="BC1" s="501"/>
      <c r="BD1" s="501"/>
      <c r="BE1" s="501"/>
      <c r="BF1" s="501"/>
      <c r="BG1" s="501"/>
      <c r="BH1" s="501"/>
      <c r="BI1" s="501"/>
      <c r="BJ1" s="501"/>
      <c r="BK1" s="501"/>
      <c r="BL1" s="501"/>
      <c r="BM1" s="501"/>
      <c r="BN1" s="501"/>
      <c r="BO1" s="501"/>
      <c r="BP1" s="501"/>
      <c r="BQ1" s="501"/>
    </row>
    <row r="2" spans="1:69" ht="15.6" x14ac:dyDescent="0.3">
      <c r="A2" s="502"/>
      <c r="B2" s="502"/>
      <c r="C2" s="502"/>
      <c r="D2" s="503" t="str">
        <f>HLOOKUP(Introduction!$G$4,nametranslations,85,FALSE)</f>
        <v>Drinking Water</v>
      </c>
      <c r="E2" s="501"/>
      <c r="F2" s="501"/>
      <c r="G2" s="504"/>
      <c r="H2" s="501"/>
      <c r="I2" s="501"/>
      <c r="J2" s="504"/>
      <c r="K2" s="505"/>
      <c r="L2" s="505"/>
      <c r="M2" s="504"/>
      <c r="N2" s="505"/>
      <c r="O2" s="505"/>
      <c r="P2" s="504"/>
      <c r="Q2" s="505"/>
      <c r="R2" s="505"/>
      <c r="S2" s="504"/>
      <c r="T2" s="505"/>
      <c r="U2" s="505"/>
      <c r="V2" s="506" t="str">
        <f>HLOOKUP(Introduction!$G$4,nametranslations,86,FALSE)</f>
        <v>Sanitation</v>
      </c>
      <c r="W2" s="391"/>
      <c r="X2" s="505"/>
      <c r="Y2" s="505"/>
      <c r="Z2" s="505"/>
      <c r="AA2" s="507"/>
      <c r="AB2" s="505"/>
      <c r="AC2" s="505"/>
      <c r="AD2" s="505"/>
      <c r="AE2" s="505"/>
      <c r="AF2" s="507"/>
      <c r="AG2" s="505"/>
      <c r="AH2" s="505"/>
      <c r="AI2" s="505"/>
      <c r="AJ2" s="505"/>
      <c r="AK2" s="507"/>
      <c r="AL2" s="505"/>
      <c r="AM2" s="505"/>
      <c r="AN2" s="505"/>
      <c r="AO2" s="505"/>
      <c r="AP2" s="507"/>
      <c r="AQ2" s="505"/>
      <c r="AR2" s="505"/>
      <c r="AS2" s="505"/>
      <c r="AT2" s="505"/>
      <c r="AU2" s="507"/>
      <c r="AV2" s="505"/>
      <c r="AW2" s="505"/>
      <c r="AX2" s="505"/>
      <c r="AY2" s="505"/>
      <c r="AZ2" s="508" t="str">
        <f>HLOOKUP(Introduction!$G$4,nametranslations,87,FALSE)</f>
        <v>Hygiene</v>
      </c>
      <c r="BA2" s="509"/>
      <c r="BB2" s="510"/>
      <c r="BC2" s="510"/>
      <c r="BD2" s="511"/>
      <c r="BE2" s="511"/>
      <c r="BF2" s="511"/>
      <c r="BG2" s="511"/>
      <c r="BH2" s="511"/>
      <c r="BI2" s="511"/>
      <c r="BJ2" s="511"/>
      <c r="BK2" s="511"/>
      <c r="BL2" s="511"/>
      <c r="BM2" s="511"/>
      <c r="BN2" s="511"/>
      <c r="BO2" s="511"/>
      <c r="BP2" s="511"/>
      <c r="BQ2" s="511"/>
    </row>
    <row r="3" spans="1:69" ht="13.8" x14ac:dyDescent="0.25">
      <c r="A3" s="512"/>
      <c r="B3" s="501"/>
      <c r="C3" s="501"/>
      <c r="D3" s="501" t="str">
        <f>+Key!$A$24</f>
        <v>Total</v>
      </c>
      <c r="E3" s="501"/>
      <c r="F3" s="501"/>
      <c r="G3" s="501" t="str">
        <f>+Key!$A$26</f>
        <v>Urban</v>
      </c>
      <c r="I3" s="501"/>
      <c r="J3" s="501" t="str">
        <f>+Key!$A$25</f>
        <v>Rural</v>
      </c>
      <c r="L3" s="501"/>
      <c r="M3" s="501" t="str">
        <f>+Key!$A$27</f>
        <v>Pre-primary</v>
      </c>
      <c r="O3" s="501"/>
      <c r="P3" s="501" t="str">
        <f>+Key!$A$28</f>
        <v>Primary</v>
      </c>
      <c r="Q3" s="501"/>
      <c r="R3" s="501"/>
      <c r="S3" s="501" t="str">
        <f>+Key!$A$29</f>
        <v>Secondary</v>
      </c>
      <c r="U3" s="501"/>
      <c r="V3" s="501" t="str">
        <f>+Key!$A$24</f>
        <v>Total</v>
      </c>
      <c r="W3" s="501"/>
      <c r="X3" s="501"/>
      <c r="Y3" s="501" t="str">
        <f>+Key!$A$26</f>
        <v>Urban</v>
      </c>
      <c r="Z3" s="392"/>
      <c r="AA3" s="501"/>
      <c r="AB3" s="501" t="str">
        <f>+Key!$A$25</f>
        <v>Rural</v>
      </c>
      <c r="AC3" s="392"/>
      <c r="AD3" s="501"/>
      <c r="AE3" s="501" t="str">
        <f>+Key!$A$27</f>
        <v>Pre-primary</v>
      </c>
      <c r="AF3" s="392"/>
      <c r="AG3" s="501"/>
      <c r="AH3" s="501" t="str">
        <f>+Key!$A$28</f>
        <v>Primary</v>
      </c>
      <c r="AI3" s="501"/>
      <c r="AJ3" s="501"/>
      <c r="AK3" s="501" t="str">
        <f>+Key!$A$29</f>
        <v>Secondary</v>
      </c>
      <c r="AL3" s="501"/>
      <c r="AM3" s="501"/>
      <c r="AN3" s="501"/>
      <c r="AO3" s="501"/>
      <c r="AP3" s="501" t="s">
        <v>17</v>
      </c>
      <c r="AQ3" s="501"/>
      <c r="AR3" s="501"/>
      <c r="AS3" s="501"/>
      <c r="AT3" s="501"/>
      <c r="AU3" s="501" t="s">
        <v>18</v>
      </c>
      <c r="AV3" s="501"/>
      <c r="AW3" s="501"/>
      <c r="AX3" s="501"/>
      <c r="AY3" s="501"/>
      <c r="AZ3" s="501" t="str">
        <f>+Key!$A$24</f>
        <v>Total</v>
      </c>
      <c r="BA3" s="513"/>
      <c r="BB3" s="501"/>
      <c r="BC3" s="501" t="str">
        <f>+Key!$A$26</f>
        <v>Urban</v>
      </c>
      <c r="BD3" s="392"/>
      <c r="BE3" s="501"/>
      <c r="BF3" s="501" t="str">
        <f>+Key!$A$25</f>
        <v>Rural</v>
      </c>
      <c r="BG3" s="392"/>
      <c r="BH3" s="501"/>
      <c r="BI3" s="501" t="str">
        <f>+Key!$A$27</f>
        <v>Pre-primary</v>
      </c>
      <c r="BJ3" s="392"/>
      <c r="BK3" s="501"/>
      <c r="BL3" s="501" t="str">
        <f>+Key!$A$28</f>
        <v>Primary</v>
      </c>
      <c r="BM3" s="501"/>
      <c r="BN3" s="501"/>
      <c r="BO3" s="501" t="str">
        <f>+Key!$A$29</f>
        <v>Secondary</v>
      </c>
      <c r="BP3" s="391"/>
      <c r="BQ3" s="501"/>
    </row>
    <row r="4" spans="1:69" ht="148.80000000000001" x14ac:dyDescent="0.25">
      <c r="A4" s="514" t="s">
        <v>5</v>
      </c>
      <c r="B4" s="514" t="str">
        <f>HLOOKUP(Introduction!$G$4,nametranslations,88,FALSE)</f>
        <v>Type</v>
      </c>
      <c r="C4" s="514" t="s">
        <v>4</v>
      </c>
      <c r="D4" s="515" t="s">
        <v>25</v>
      </c>
      <c r="E4" s="516" t="s">
        <v>19</v>
      </c>
      <c r="F4" s="517" t="s">
        <v>107</v>
      </c>
      <c r="G4" s="515" t="s">
        <v>25</v>
      </c>
      <c r="H4" s="516" t="s">
        <v>19</v>
      </c>
      <c r="I4" s="517" t="s">
        <v>107</v>
      </c>
      <c r="J4" s="515" t="s">
        <v>25</v>
      </c>
      <c r="K4" s="516" t="s">
        <v>19</v>
      </c>
      <c r="L4" s="517" t="s">
        <v>107</v>
      </c>
      <c r="M4" s="515" t="s">
        <v>25</v>
      </c>
      <c r="N4" s="516" t="s">
        <v>19</v>
      </c>
      <c r="O4" s="517" t="s">
        <v>107</v>
      </c>
      <c r="P4" s="515" t="s">
        <v>25</v>
      </c>
      <c r="Q4" s="516" t="s">
        <v>19</v>
      </c>
      <c r="R4" s="517" t="s">
        <v>107</v>
      </c>
      <c r="S4" s="515" t="s">
        <v>25</v>
      </c>
      <c r="T4" s="516" t="s">
        <v>19</v>
      </c>
      <c r="U4" s="518" t="s">
        <v>107</v>
      </c>
      <c r="V4" s="519" t="s">
        <v>25</v>
      </c>
      <c r="W4" s="520" t="s">
        <v>19</v>
      </c>
      <c r="X4" s="520" t="s">
        <v>21</v>
      </c>
      <c r="Y4" s="520" t="s">
        <v>28</v>
      </c>
      <c r="Z4" s="521" t="s">
        <v>108</v>
      </c>
      <c r="AA4" s="519" t="s">
        <v>25</v>
      </c>
      <c r="AB4" s="520" t="s">
        <v>19</v>
      </c>
      <c r="AC4" s="520" t="s">
        <v>21</v>
      </c>
      <c r="AD4" s="520" t="s">
        <v>28</v>
      </c>
      <c r="AE4" s="521" t="s">
        <v>108</v>
      </c>
      <c r="AF4" s="519" t="s">
        <v>25</v>
      </c>
      <c r="AG4" s="520" t="s">
        <v>19</v>
      </c>
      <c r="AH4" s="520" t="s">
        <v>21</v>
      </c>
      <c r="AI4" s="520" t="s">
        <v>28</v>
      </c>
      <c r="AJ4" s="521" t="s">
        <v>108</v>
      </c>
      <c r="AK4" s="519" t="s">
        <v>25</v>
      </c>
      <c r="AL4" s="520" t="s">
        <v>19</v>
      </c>
      <c r="AM4" s="520" t="s">
        <v>21</v>
      </c>
      <c r="AN4" s="520" t="s">
        <v>28</v>
      </c>
      <c r="AO4" s="521" t="s">
        <v>108</v>
      </c>
      <c r="AP4" s="519" t="s">
        <v>25</v>
      </c>
      <c r="AQ4" s="520" t="s">
        <v>19</v>
      </c>
      <c r="AR4" s="520" t="s">
        <v>21</v>
      </c>
      <c r="AS4" s="520" t="s">
        <v>28</v>
      </c>
      <c r="AT4" s="521" t="s">
        <v>108</v>
      </c>
      <c r="AU4" s="519" t="s">
        <v>25</v>
      </c>
      <c r="AV4" s="520" t="s">
        <v>19</v>
      </c>
      <c r="AW4" s="520" t="s">
        <v>21</v>
      </c>
      <c r="AX4" s="520" t="s">
        <v>28</v>
      </c>
      <c r="AY4" s="522" t="s">
        <v>108</v>
      </c>
      <c r="AZ4" s="523" t="s">
        <v>25</v>
      </c>
      <c r="BA4" s="524" t="s">
        <v>127</v>
      </c>
      <c r="BB4" s="525" t="s">
        <v>129</v>
      </c>
      <c r="BC4" s="523" t="s">
        <v>25</v>
      </c>
      <c r="BD4" s="524" t="s">
        <v>127</v>
      </c>
      <c r="BE4" s="525" t="s">
        <v>129</v>
      </c>
      <c r="BF4" s="523" t="s">
        <v>25</v>
      </c>
      <c r="BG4" s="524" t="s">
        <v>127</v>
      </c>
      <c r="BH4" s="525" t="s">
        <v>129</v>
      </c>
      <c r="BI4" s="523" t="s">
        <v>25</v>
      </c>
      <c r="BJ4" s="524" t="s">
        <v>127</v>
      </c>
      <c r="BK4" s="525" t="s">
        <v>129</v>
      </c>
      <c r="BL4" s="523" t="s">
        <v>25</v>
      </c>
      <c r="BM4" s="524" t="s">
        <v>127</v>
      </c>
      <c r="BN4" s="525" t="s">
        <v>129</v>
      </c>
      <c r="BO4" s="523" t="s">
        <v>25</v>
      </c>
      <c r="BP4" s="524" t="s">
        <v>127</v>
      </c>
      <c r="BQ4" s="525" t="s">
        <v>129</v>
      </c>
    </row>
    <row r="5" spans="1:69" ht="43.2" hidden="1" x14ac:dyDescent="0.25">
      <c r="A5" s="514" t="s">
        <v>38</v>
      </c>
      <c r="B5" s="514" t="s">
        <v>39</v>
      </c>
      <c r="C5" s="514" t="s">
        <v>40</v>
      </c>
      <c r="D5" s="515" t="s">
        <v>121</v>
      </c>
      <c r="E5" s="516" t="s">
        <v>41</v>
      </c>
      <c r="F5" s="517" t="s">
        <v>170</v>
      </c>
      <c r="G5" s="515" t="s">
        <v>122</v>
      </c>
      <c r="H5" s="516" t="s">
        <v>42</v>
      </c>
      <c r="I5" s="517" t="s">
        <v>171</v>
      </c>
      <c r="J5" s="515" t="s">
        <v>123</v>
      </c>
      <c r="K5" s="516" t="s">
        <v>43</v>
      </c>
      <c r="L5" s="517" t="s">
        <v>172</v>
      </c>
      <c r="M5" s="515" t="s">
        <v>124</v>
      </c>
      <c r="N5" s="516" t="s">
        <v>79</v>
      </c>
      <c r="O5" s="517" t="s">
        <v>173</v>
      </c>
      <c r="P5" s="515" t="s">
        <v>125</v>
      </c>
      <c r="Q5" s="516" t="s">
        <v>80</v>
      </c>
      <c r="R5" s="517" t="s">
        <v>174</v>
      </c>
      <c r="S5" s="515" t="s">
        <v>126</v>
      </c>
      <c r="T5" s="516" t="s">
        <v>81</v>
      </c>
      <c r="U5" s="518" t="s">
        <v>175</v>
      </c>
      <c r="V5" s="519" t="s">
        <v>115</v>
      </c>
      <c r="W5" s="520" t="s">
        <v>44</v>
      </c>
      <c r="X5" s="526" t="s">
        <v>58</v>
      </c>
      <c r="Y5" s="526" t="s">
        <v>59</v>
      </c>
      <c r="Z5" s="521" t="s">
        <v>176</v>
      </c>
      <c r="AA5" s="519" t="s">
        <v>116</v>
      </c>
      <c r="AB5" s="520" t="s">
        <v>45</v>
      </c>
      <c r="AC5" s="526" t="s">
        <v>60</v>
      </c>
      <c r="AD5" s="526" t="s">
        <v>61</v>
      </c>
      <c r="AE5" s="521" t="s">
        <v>177</v>
      </c>
      <c r="AF5" s="519" t="s">
        <v>117</v>
      </c>
      <c r="AG5" s="520" t="s">
        <v>46</v>
      </c>
      <c r="AH5" s="526" t="s">
        <v>62</v>
      </c>
      <c r="AI5" s="526" t="s">
        <v>63</v>
      </c>
      <c r="AJ5" s="521" t="s">
        <v>178</v>
      </c>
      <c r="AK5" s="519" t="s">
        <v>118</v>
      </c>
      <c r="AL5" s="520" t="s">
        <v>64</v>
      </c>
      <c r="AM5" s="526" t="s">
        <v>65</v>
      </c>
      <c r="AN5" s="526" t="s">
        <v>66</v>
      </c>
      <c r="AO5" s="521" t="s">
        <v>179</v>
      </c>
      <c r="AP5" s="519" t="s">
        <v>119</v>
      </c>
      <c r="AQ5" s="520" t="s">
        <v>67</v>
      </c>
      <c r="AR5" s="526" t="s">
        <v>68</v>
      </c>
      <c r="AS5" s="526" t="s">
        <v>69</v>
      </c>
      <c r="AT5" s="521" t="s">
        <v>180</v>
      </c>
      <c r="AU5" s="519" t="s">
        <v>120</v>
      </c>
      <c r="AV5" s="520" t="s">
        <v>70</v>
      </c>
      <c r="AW5" s="526" t="s">
        <v>71</v>
      </c>
      <c r="AX5" s="526" t="s">
        <v>72</v>
      </c>
      <c r="AY5" s="522" t="s">
        <v>181</v>
      </c>
      <c r="AZ5" s="523" t="s">
        <v>73</v>
      </c>
      <c r="BA5" s="524" t="s">
        <v>100</v>
      </c>
      <c r="BB5" s="525" t="s">
        <v>182</v>
      </c>
      <c r="BC5" s="523" t="s">
        <v>78</v>
      </c>
      <c r="BD5" s="524" t="s">
        <v>101</v>
      </c>
      <c r="BE5" s="525" t="s">
        <v>183</v>
      </c>
      <c r="BF5" s="523" t="s">
        <v>77</v>
      </c>
      <c r="BG5" s="524" t="s">
        <v>102</v>
      </c>
      <c r="BH5" s="525" t="s">
        <v>184</v>
      </c>
      <c r="BI5" s="523" t="s">
        <v>76</v>
      </c>
      <c r="BJ5" s="524" t="s">
        <v>103</v>
      </c>
      <c r="BK5" s="525" t="s">
        <v>185</v>
      </c>
      <c r="BL5" s="523" t="s">
        <v>75</v>
      </c>
      <c r="BM5" s="524" t="s">
        <v>104</v>
      </c>
      <c r="BN5" s="525" t="s">
        <v>186</v>
      </c>
      <c r="BO5" s="523" t="s">
        <v>74</v>
      </c>
      <c r="BP5" s="524" t="s">
        <v>105</v>
      </c>
      <c r="BQ5" s="525" t="s">
        <v>187</v>
      </c>
    </row>
    <row r="6" spans="1:69" x14ac:dyDescent="0.25">
      <c r="A6" s="527" t="str">
        <f>+RIGHT('Data Summary'!A6,LEN('Data Summary'!A6)-9)</f>
        <v>EMIS</v>
      </c>
      <c r="B6" s="501" t="str">
        <f>+IF(ISTEXT('Data Summary'!B6),'Data Summary'!B6,"")</f>
        <v>EMIS</v>
      </c>
      <c r="C6" s="528">
        <f>+VALUE('Data Summary'!C6)</f>
        <v>2012</v>
      </c>
      <c r="D6" s="529" t="e">
        <f>+IF(AND(ISNUMBER('Water Data'!D4),'Data Summary'!BS6="Yes"),100-'Water Data'!D4,NA())</f>
        <v>#N/A</v>
      </c>
      <c r="E6" s="529">
        <f>+IF(AND(ISNUMBER('Water Data'!D6),'Data Summary'!BT6="Yes"),'Water Data'!D6,NA())</f>
        <v>57.222086368366284</v>
      </c>
      <c r="F6" s="529" t="e">
        <f>+IF(AND(ISNUMBER('Water Data'!D9),'Data Summary'!BU6="Yes"),'Water Data'!D9,NA())</f>
        <v>#N/A</v>
      </c>
      <c r="G6" s="529" t="e">
        <f>+IF(AND(ISNUMBER('Water Data'!E4),'Data Summary'!BV6="Yes"),100-'Water Data'!E4,NA())</f>
        <v>#N/A</v>
      </c>
      <c r="H6" s="529" t="e">
        <f>+IF(AND(ISNUMBER('Water Data'!E6),'Data Summary'!BW6="Yes"),'Water Data'!E6,NA())</f>
        <v>#N/A</v>
      </c>
      <c r="I6" s="529" t="e">
        <f>+IF(AND(ISNUMBER('Water Data'!E9),'Data Summary'!BX6="Yes"),'Water Data'!E9,NA())</f>
        <v>#N/A</v>
      </c>
      <c r="J6" s="529" t="e">
        <f>+IF(AND(ISNUMBER('Water Data'!F4),'Data Summary'!BY6="Yes"),100-'Water Data'!F4,NA())</f>
        <v>#N/A</v>
      </c>
      <c r="K6" s="529" t="e">
        <f>+IF(AND(ISNUMBER('Water Data'!F6),'Data Summary'!BZ6="Yes"),'Water Data'!F6,NA())</f>
        <v>#N/A</v>
      </c>
      <c r="L6" s="529" t="e">
        <f>+IF(AND(ISNUMBER('Water Data'!F9),'Data Summary'!CA6="Yes"),'Water Data'!F9,NA())</f>
        <v>#N/A</v>
      </c>
      <c r="M6" s="529" t="e">
        <f>+IF(AND(ISNUMBER('Water Data'!G4),'Data Summary'!CB6="Yes"),100-'Water Data'!G4,NA())</f>
        <v>#N/A</v>
      </c>
      <c r="N6" s="529" t="e">
        <f>+IF(AND(ISNUMBER('Water Data'!G6),'Data Summary'!CC6="Yes"),'Water Data'!G6,NA())</f>
        <v>#N/A</v>
      </c>
      <c r="O6" s="529" t="e">
        <f>+IF(AND(ISNUMBER('Water Data'!G9),'Data Summary'!CD6="Yes"),'Water Data'!G9,NA())</f>
        <v>#N/A</v>
      </c>
      <c r="P6" s="529" t="e">
        <f>+IF(AND(ISNUMBER('Water Data'!H4),'Data Summary'!CE6="Yes"),100-'Water Data'!H4,NA())</f>
        <v>#N/A</v>
      </c>
      <c r="Q6" s="529">
        <f>+IF(AND(ISNUMBER('Water Data'!H6),'Data Summary'!CF6="Yes"),'Water Data'!H6,NA())</f>
        <v>56.699999999999996</v>
      </c>
      <c r="R6" s="529" t="e">
        <f>+IF(AND(ISNUMBER('Water Data'!H9),'Data Summary'!CG6="Yes"),'Water Data'!H9,NA())</f>
        <v>#N/A</v>
      </c>
      <c r="S6" s="529" t="e">
        <f>+IF(AND(ISNUMBER('Water Data'!I4),'Data Summary'!CH6="Yes"),100-'Water Data'!I4,NA())</f>
        <v>#N/A</v>
      </c>
      <c r="T6" s="529">
        <f>+IF(AND(ISNUMBER('Water Data'!I6),'Data Summary'!CI6="Yes"),'Water Data'!I6,NA())</f>
        <v>59.75</v>
      </c>
      <c r="U6" s="529" t="e">
        <f>+IF(AND(ISNUMBER('Water Data'!I9),'Data Summary'!CJ6="Yes"),'Water Data'!I9,NA())</f>
        <v>#N/A</v>
      </c>
      <c r="V6" s="530" t="e">
        <f>+IF(AND(ISNUMBER('Sanitation Data'!D4),'Data Summary'!CK6="Yes"),100-'Sanitation Data'!D4,NA())</f>
        <v>#N/A</v>
      </c>
      <c r="W6" s="530" t="e">
        <f>+IF(AND(ISNUMBER('Sanitation Data'!D6),'Data Summary'!CL6="Yes"),'Sanitation Data'!D6,NA())</f>
        <v>#N/A</v>
      </c>
      <c r="X6" s="530" t="e">
        <f>+IF(AND(ISNUMBER('Sanitation Data'!D10),'Data Summary'!CM6="Yes"),'Sanitation Data'!D10,NA())</f>
        <v>#N/A</v>
      </c>
      <c r="Y6" s="530" t="e">
        <f>+IF(AND(ISNUMBER('Sanitation Data'!D11),'Data Summary'!CN6="Yes"),'Sanitation Data'!D11,NA())</f>
        <v>#N/A</v>
      </c>
      <c r="Z6" s="530" t="e">
        <f>+IF(AND(ISNUMBER('Sanitation Data'!D12),'Data Summary'!CO6="Yes"),'Sanitation Data'!D12,NA())</f>
        <v>#N/A</v>
      </c>
      <c r="AA6" s="530" t="e">
        <f>+IF(AND(ISNUMBER('Sanitation Data'!E4),'Data Summary'!CP6="Yes"),100-'Sanitation Data'!E4,NA())</f>
        <v>#N/A</v>
      </c>
      <c r="AB6" s="530" t="e">
        <f>+IF(AND(ISNUMBER('Sanitation Data'!E6),'Data Summary'!CQ6="Yes"),'Sanitation Data'!E6,NA())</f>
        <v>#N/A</v>
      </c>
      <c r="AC6" s="530" t="e">
        <f>+IF(AND(ISNUMBER('Sanitation Data'!E10),'Data Summary'!CR6="Yes"),'Sanitation Data'!E10,NA())</f>
        <v>#N/A</v>
      </c>
      <c r="AD6" s="530" t="e">
        <f>+IF(AND(ISNUMBER('Sanitation Data'!E11),'Data Summary'!CS6="Yes"),'Sanitation Data'!E11,NA())</f>
        <v>#N/A</v>
      </c>
      <c r="AE6" s="530" t="e">
        <f>+IF(AND(ISNUMBER('Sanitation Data'!E12),'Data Summary'!CT6="Yes"),'Sanitation Data'!E12,NA())</f>
        <v>#N/A</v>
      </c>
      <c r="AF6" s="530" t="e">
        <f>+IF(AND(ISNUMBER('Sanitation Data'!F4),'Data Summary'!CU6="Yes"),100-'Sanitation Data'!F4,NA())</f>
        <v>#N/A</v>
      </c>
      <c r="AG6" s="530" t="e">
        <f>+IF(AND(ISNUMBER('Sanitation Data'!F6),'Data Summary'!CV6="Yes"),'Sanitation Data'!F6,NA())</f>
        <v>#N/A</v>
      </c>
      <c r="AH6" s="530" t="e">
        <f>+IF(AND(ISNUMBER('Sanitation Data'!F10),'Data Summary'!CW6="Yes"),'Sanitation Data'!F10,NA())</f>
        <v>#N/A</v>
      </c>
      <c r="AI6" s="530" t="e">
        <f>+IF(AND(ISNUMBER('Sanitation Data'!F11),'Data Summary'!CX6="Yes"),'Sanitation Data'!F11,NA())</f>
        <v>#N/A</v>
      </c>
      <c r="AJ6" s="530" t="e">
        <f>+IF(AND(ISNUMBER('Sanitation Data'!F12),'Data Summary'!CY6="Yes"),'Sanitation Data'!F12,NA())</f>
        <v>#N/A</v>
      </c>
      <c r="AK6" s="530" t="e">
        <f>+IF(AND(ISNUMBER('Sanitation Data'!G4),'Data Summary'!CZ6="Yes"),100-'Sanitation Data'!G4,NA())</f>
        <v>#N/A</v>
      </c>
      <c r="AL6" s="530" t="e">
        <f>+IF(AND(ISNUMBER('Sanitation Data'!G6),'Data Summary'!DA6="Yes"),'Sanitation Data'!G6,NA())</f>
        <v>#N/A</v>
      </c>
      <c r="AM6" s="530" t="e">
        <f>+IF(AND(ISNUMBER('Sanitation Data'!G10),'Data Summary'!DB6="Yes"),'Sanitation Data'!G10,NA())</f>
        <v>#N/A</v>
      </c>
      <c r="AN6" s="530" t="e">
        <f>+IF(AND(ISNUMBER('Sanitation Data'!G11),'Data Summary'!DC6="Yes"),'Sanitation Data'!G11,NA())</f>
        <v>#N/A</v>
      </c>
      <c r="AO6" s="530" t="e">
        <f>+IF(AND(ISNUMBER('Sanitation Data'!G12),'Data Summary'!DD6="Yes"),'Sanitation Data'!G12,NA())</f>
        <v>#N/A</v>
      </c>
      <c r="AP6" s="530" t="e">
        <f>+IF(AND(ISNUMBER('Sanitation Data'!H4),'Data Summary'!DE6="Yes"),100-'Sanitation Data'!H4,NA())</f>
        <v>#N/A</v>
      </c>
      <c r="AQ6" s="530" t="e">
        <f>+IF(AND(ISNUMBER('Sanitation Data'!H6),'Data Summary'!DF6="Yes"),'Sanitation Data'!H6,NA())</f>
        <v>#N/A</v>
      </c>
      <c r="AR6" s="530" t="e">
        <f>+IF(AND(ISNUMBER('Sanitation Data'!H10),'Data Summary'!DG6="Yes"),'Sanitation Data'!H10,NA())</f>
        <v>#N/A</v>
      </c>
      <c r="AS6" s="530" t="e">
        <f>+IF(AND(ISNUMBER('Sanitation Data'!H11),'Data Summary'!DH6="Yes"),'Sanitation Data'!H11,NA())</f>
        <v>#N/A</v>
      </c>
      <c r="AT6" s="530" t="e">
        <f>+IF(AND(ISNUMBER('Sanitation Data'!H12),'Data Summary'!DI6="Yes"),'Sanitation Data'!H12,NA())</f>
        <v>#N/A</v>
      </c>
      <c r="AU6" s="530" t="e">
        <f>+IF(AND(ISNUMBER('Sanitation Data'!I4),'Data Summary'!DJ6="Yes"),100-'Sanitation Data'!I4,NA())</f>
        <v>#N/A</v>
      </c>
      <c r="AV6" s="530" t="e">
        <f>+IF(AND(ISNUMBER('Sanitation Data'!I6),'Data Summary'!DK6="Yes"),'Sanitation Data'!I6,NA())</f>
        <v>#N/A</v>
      </c>
      <c r="AW6" s="530" t="e">
        <f>+IF(AND(ISNUMBER('Sanitation Data'!I10),'Data Summary'!DL6="Yes"),'Sanitation Data'!I10,NA())</f>
        <v>#N/A</v>
      </c>
      <c r="AX6" s="530" t="e">
        <f>+IF(AND(ISNUMBER('Sanitation Data'!I11),'Data Summary'!DM6="Yes"),'Sanitation Data'!I11,NA())</f>
        <v>#N/A</v>
      </c>
      <c r="AY6" s="530" t="e">
        <f>+IF(AND(ISNUMBER('Sanitation Data'!I12),'Data Summary'!DN6="Yes"),'Sanitation Data'!I12,NA())</f>
        <v>#N/A</v>
      </c>
      <c r="AZ6" s="531" t="e">
        <f>+IF(AND(ISNUMBER('Hygiene Data'!D5),'Data Summary'!DO6="Yes"),'Hygiene Data'!D5,NA())</f>
        <v>#N/A</v>
      </c>
      <c r="BA6" s="531" t="e">
        <f>+IF(AND(ISNUMBER('Hygiene Data'!D7),'Data Summary'!DP6="Yes"),'Hygiene Data'!D7,NA())</f>
        <v>#N/A</v>
      </c>
      <c r="BB6" s="531" t="e">
        <f>+IF(AND(ISNUMBER('Hygiene Data'!D9),'Data Summary'!DQ6="Yes"),'Hygiene Data'!D9,NA())</f>
        <v>#N/A</v>
      </c>
      <c r="BC6" s="531" t="e">
        <f>+IF(AND(ISNUMBER('Hygiene Data'!E5),'Data Summary'!DR6="Yes"),'Hygiene Data'!E5,NA())</f>
        <v>#N/A</v>
      </c>
      <c r="BD6" s="531" t="e">
        <f>+IF(AND(ISNUMBER('Hygiene Data'!E7),'Data Summary'!DS6="Yes"),'Hygiene Data'!E7,NA())</f>
        <v>#N/A</v>
      </c>
      <c r="BE6" s="531" t="e">
        <f>+IF(AND(ISNUMBER('Hygiene Data'!E9),'Data Summary'!DT6="Yes"),'Hygiene Data'!E9,NA())</f>
        <v>#N/A</v>
      </c>
      <c r="BF6" s="531" t="e">
        <f>+IF(AND(ISNUMBER('Hygiene Data'!F5),'Data Summary'!DU6="Yes"),'Hygiene Data'!F5,NA())</f>
        <v>#N/A</v>
      </c>
      <c r="BG6" s="531" t="e">
        <f>+IF(AND(ISNUMBER('Hygiene Data'!F7),'Data Summary'!DV6="Yes"),'Hygiene Data'!F7,NA())</f>
        <v>#N/A</v>
      </c>
      <c r="BH6" s="531" t="e">
        <f>+IF(AND(ISNUMBER('Hygiene Data'!F9),'Data Summary'!DW6="Yes"),'Hygiene Data'!F9,NA())</f>
        <v>#N/A</v>
      </c>
      <c r="BI6" s="531" t="e">
        <f>+IF(AND(ISNUMBER('Hygiene Data'!G5),'Data Summary'!DX6="Yes"),'Hygiene Data'!G5,NA())</f>
        <v>#N/A</v>
      </c>
      <c r="BJ6" s="531" t="e">
        <f>+IF(AND(ISNUMBER('Hygiene Data'!G7),'Data Summary'!DY6="Yes"),'Hygiene Data'!G7,NA())</f>
        <v>#N/A</v>
      </c>
      <c r="BK6" s="531" t="e">
        <f>+IF(AND(ISNUMBER('Hygiene Data'!G9),'Data Summary'!DZ6="Yes"),'Hygiene Data'!G9,NA())</f>
        <v>#N/A</v>
      </c>
      <c r="BL6" s="531" t="e">
        <f>+IF(AND(ISNUMBER('Hygiene Data'!H5),'Data Summary'!EA6="Yes"),'Hygiene Data'!H5,NA())</f>
        <v>#N/A</v>
      </c>
      <c r="BM6" s="531" t="e">
        <f>+IF(AND(ISNUMBER('Hygiene Data'!H7),'Data Summary'!EB6="Yes"),'Hygiene Data'!H7,NA())</f>
        <v>#N/A</v>
      </c>
      <c r="BN6" s="531" t="e">
        <f>+IF(AND(ISNUMBER('Hygiene Data'!H9),'Data Summary'!EC6="Yes"),'Hygiene Data'!H9,NA())</f>
        <v>#N/A</v>
      </c>
      <c r="BO6" s="531" t="e">
        <f>+IF(AND(ISNUMBER('Hygiene Data'!I5),'Data Summary'!ED6="Yes"),'Hygiene Data'!I5,NA())</f>
        <v>#N/A</v>
      </c>
      <c r="BP6" s="531" t="e">
        <f>+IF(AND(ISNUMBER('Hygiene Data'!I7),'Data Summary'!EE6="Yes"),'Hygiene Data'!I7,NA())</f>
        <v>#N/A</v>
      </c>
      <c r="BQ6" s="531" t="e">
        <f>+IF(AND(ISNUMBER('Hygiene Data'!I9),'Data Summary'!EF6="Yes"),'Hygiene Data'!I9,NA())</f>
        <v>#N/A</v>
      </c>
    </row>
    <row r="7" spans="1:69" x14ac:dyDescent="0.25">
      <c r="A7" s="527" t="str">
        <f ca="1">+RIGHT('Data Summary'!A7,LEN('Data Summary'!A7)-9)</f>
        <v>EMIS</v>
      </c>
      <c r="B7" s="501" t="str">
        <f ca="1">+IF(ISTEXT('Data Summary'!B7),'Data Summary'!B7,"")</f>
        <v>EMIS</v>
      </c>
      <c r="C7" s="528">
        <f ca="1">+VALUE('Data Summary'!C7)</f>
        <v>2013</v>
      </c>
      <c r="D7" s="529">
        <f ca="1">+IF(AND(ISNUMBER(OFFSET('Water Data'!$D$4,0,10*ROW('Water Data'!D1))),'Data Summary'!BS7="Yes"),100-OFFSET('Water Data'!$D$4,0,10*ROW('Water Data'!D1)),NA())</f>
        <v>48.619778672032204</v>
      </c>
      <c r="E7" s="529" t="e">
        <f ca="1">+IF(AND(ISNUMBER(OFFSET('Water Data'!$D$6,0,10*ROW('Water Data'!D1))),'Data Summary'!BT7="Yes"),OFFSET('Water Data'!$D$6,0,10*ROW('Water Data'!D1)),NA())</f>
        <v>#N/A</v>
      </c>
      <c r="F7" s="529" t="e">
        <f ca="1">+IF(AND(ISNUMBER(OFFSET('Water Data'!$D$9,0,10*ROW('Water Data'!D1))),'Data Summary'!BU7="Yes"),OFFSET('Water Data'!$D$9,0,10*ROW('Water Data'!D1)),NA())</f>
        <v>#N/A</v>
      </c>
      <c r="G7" s="529" t="e">
        <f ca="1">+IF(AND(ISNUMBER(OFFSET('Water Data'!$E$4,0,10*ROW('Water Data'!E1))),'Data Summary'!BV7="Yes"),100-OFFSET('Water Data'!$E$4,0,10*ROW('Water Data'!E1)),NA())</f>
        <v>#N/A</v>
      </c>
      <c r="H7" s="529" t="e">
        <f ca="1">+IF(AND(ISNUMBER(OFFSET('Water Data'!$E$6,0,10*ROW('Water Data'!E1))),'Data Summary'!BW7="Yes"),OFFSET('Water Data'!$E$6,0,10*ROW('Water Data'!E1)),NA())</f>
        <v>#N/A</v>
      </c>
      <c r="I7" s="529" t="e">
        <f ca="1">+IF(AND(ISNUMBER(OFFSET('Water Data'!$E$9,0,10*ROW('Water Data'!E1))),'Data Summary'!BX7="Yes"),OFFSET('Water Data'!$E$9,0,10*ROW('Water Data'!E1)),NA())</f>
        <v>#N/A</v>
      </c>
      <c r="J7" s="529" t="e">
        <f ca="1">+IF(AND(ISNUMBER(OFFSET('Water Data'!$F$4,0,10*ROW('Water Data'!F1))),'Data Summary'!BY7="Yes"),100-OFFSET('Water Data'!$F$4,0,10*ROW('Water Data'!F1)),NA())</f>
        <v>#N/A</v>
      </c>
      <c r="K7" s="529" t="e">
        <f ca="1">+IF(AND(ISNUMBER(OFFSET('Water Data'!$F$6,0,10*ROW('Water Data'!F1))),'Data Summary'!BZ7="Yes"),OFFSET('Water Data'!$F$6,0,10*ROW('Water Data'!F1)),NA())</f>
        <v>#N/A</v>
      </c>
      <c r="L7" s="529" t="e">
        <f ca="1">+IF(AND(ISNUMBER(OFFSET('Water Data'!$F$9,0,10*ROW('Water Data'!F1))),'Data Summary'!CA7="Yes"),OFFSET('Water Data'!$F$9,0,10*ROW('Water Data'!F1)),NA())</f>
        <v>#N/A</v>
      </c>
      <c r="M7" s="529" t="e">
        <f ca="1">+IF(AND(ISNUMBER(OFFSET('Water Data'!$G$4,0,10*ROW('Water Data'!G1))),'Data Summary'!CB7="Yes"),100-OFFSET('Water Data'!$G$4,0,10*ROW('Water Data'!G1)),NA())</f>
        <v>#N/A</v>
      </c>
      <c r="N7" s="529" t="e">
        <f ca="1">+IF(AND(ISNUMBER(OFFSET('Water Data'!$G$6,0,10*ROW('Water Data'!G1))),'Data Summary'!CC7="Yes"),OFFSET('Water Data'!$G$6,0,10*ROW('Water Data'!G1)),NA())</f>
        <v>#N/A</v>
      </c>
      <c r="O7" s="529" t="e">
        <f ca="1">+IF(AND(ISNUMBER(OFFSET('Water Data'!$G$9,0,10*ROW('Water Data'!G1))),'Data Summary'!CD7="Yes"),OFFSET('Water Data'!$G$9,0,10*ROW('Water Data'!G1)),NA())</f>
        <v>#N/A</v>
      </c>
      <c r="P7" s="529">
        <f ca="1">+IF(AND(ISNUMBER(OFFSET('Water Data'!$H$4,0,10*ROW('Water Data'!H1))),'Data Summary'!CE7="Yes"),100-OFFSET('Water Data'!$H$4,0,10*ROW('Water Data'!H1)),NA())</f>
        <v>44.800000000000004</v>
      </c>
      <c r="Q7" s="529" t="e">
        <f ca="1">+IF(AND(ISNUMBER(OFFSET('Water Data'!$H$6,0,10*ROW('Water Data'!H1))),'Data Summary'!CF7="Yes"),OFFSET('Water Data'!$H$6,0,10*ROW('Water Data'!H1)),NA())</f>
        <v>#N/A</v>
      </c>
      <c r="R7" s="529" t="e">
        <f ca="1">+IF(AND(ISNUMBER(OFFSET('Water Data'!$H$9,0,10*ROW('Water Data'!H1))),'Data Summary'!CG7="Yes"),OFFSET('Water Data'!$H$9,0,10*ROW('Water Data'!H1)),NA())</f>
        <v>#N/A</v>
      </c>
      <c r="S7" s="529">
        <f ca="1">+IF(AND(ISNUMBER(OFFSET('Water Data'!$I$4,0,10*ROW('Water Data'!I1))),'Data Summary'!CH7="Yes"),100-OFFSET('Water Data'!$I$4,0,10*ROW('Water Data'!I1)),NA())</f>
        <v>66.900000000000006</v>
      </c>
      <c r="T7" s="529" t="e">
        <f ca="1">+IF(AND(ISNUMBER(OFFSET('Water Data'!$I$6,0,10*ROW('Water Data'!I1))),'Data Summary'!CI7="Yes"),OFFSET('Water Data'!$I$6,0,10*ROW('Water Data'!I1)),NA())</f>
        <v>#N/A</v>
      </c>
      <c r="U7" s="529" t="e">
        <f ca="1">+IF(AND(ISNUMBER(OFFSET('Water Data'!$I$9,0,10*ROW('Water Data'!I1))),'Data Summary'!CJ7="Yes"),OFFSET('Water Data'!$I$9,0,10*ROW('Water Data'!I1)),NA())</f>
        <v>#N/A</v>
      </c>
      <c r="V7" s="530">
        <f ca="1">+IF(AND(ISNUMBER(OFFSET('Sanitation Data'!$D$4,0,10*ROW('Sanitation Data'!D1))),'Data Summary'!CK7="Yes"),100-OFFSET('Sanitation Data'!$D$4,0,10*ROW('Sanitation Data'!D1)),NA())</f>
        <v>70.34</v>
      </c>
      <c r="W7" s="530" t="e">
        <f ca="1">+IF(AND(ISNUMBER(OFFSET('Sanitation Data'!$D$6,0,10*ROW('Sanitation Data'!D1))),'Data Summary'!CL7="Yes"),OFFSET('Sanitation Data'!$D$6,0,10*ROW('Sanitation Data'!D1)),NA())</f>
        <v>#N/A</v>
      </c>
      <c r="X7" s="530" t="e">
        <f ca="1">+IF(AND(ISNUMBER(OFFSET('Sanitation Data'!$D$10,0,10*ROW('Sanitation Data'!D1))),'Data Summary'!CM7="Yes"),OFFSET('Sanitation Data'!$D$10,0,10*ROW('Sanitation Data'!D1)),NA())</f>
        <v>#N/A</v>
      </c>
      <c r="Y7" s="530" t="e">
        <f ca="1">+IF(AND(ISNUMBER(OFFSET('Sanitation Data'!$D$11,0,10*ROW('Sanitation Data'!D1))),'Data Summary'!CN7="Yes"),OFFSET('Sanitation Data'!$D$11,0,10*ROW('Sanitation Data'!D1)),NA())</f>
        <v>#N/A</v>
      </c>
      <c r="Z7" s="530" t="e">
        <f ca="1">+IF(AND(ISNUMBER(OFFSET('Sanitation Data'!$D$12,0,10*ROW('Sanitation Data'!D1))),'Data Summary'!CO7="Yes"),OFFSET('Sanitation Data'!$D$12,0,10*ROW('Sanitation Data'!D1)),NA())</f>
        <v>#N/A</v>
      </c>
      <c r="AA7" s="530" t="e">
        <f ca="1">+IF(AND(ISNUMBER(OFFSET('Sanitation Data'!$E$4,0,10*ROW('Sanitation Data'!E1))),'Data Summary'!CP7="Yes"),100-OFFSET('Sanitation Data'!$E$4,0,10*ROW('Sanitation Data'!E1)),NA())</f>
        <v>#N/A</v>
      </c>
      <c r="AB7" s="530" t="e">
        <f ca="1">+IF(AND(ISNUMBER(OFFSET('Sanitation Data'!$E$6,0,10*ROW('Sanitation Data'!E1))),'Data Summary'!CQ7="Yes"),OFFSET('Sanitation Data'!$E$6,0,10*ROW('Sanitation Data'!E1)),NA())</f>
        <v>#N/A</v>
      </c>
      <c r="AC7" s="530" t="e">
        <f ca="1">+IF(AND(ISNUMBER(OFFSET('Sanitation Data'!$E$10,0,10*ROW('Sanitation Data'!E1))),'Data Summary'!CR7="Yes"),OFFSET('Sanitation Data'!$E$10,0,10*ROW('Sanitation Data'!E1)),NA())</f>
        <v>#N/A</v>
      </c>
      <c r="AD7" s="530" t="e">
        <f ca="1">+IF(AND(ISNUMBER(OFFSET('Sanitation Data'!$E$11,0,10*ROW('Sanitation Data'!E1))),'Data Summary'!CS7="Yes"),OFFSET('Sanitation Data'!$E$11,0,10*ROW('Sanitation Data'!E1)),NA())</f>
        <v>#N/A</v>
      </c>
      <c r="AE7" s="530" t="e">
        <f ca="1">+IF(AND(ISNUMBER(OFFSET('Sanitation Data'!$E$12,0,10*ROW('Sanitation Data'!E1))),'Data Summary'!CT7="Yes"),OFFSET('Sanitation Data'!$E$12,0,10*ROW('Sanitation Data'!E1)),NA())</f>
        <v>#N/A</v>
      </c>
      <c r="AF7" s="530" t="e">
        <f ca="1">+IF(AND(ISNUMBER(OFFSET('Sanitation Data'!$F$4,0,10*ROW('Sanitation Data'!F1))),'Data Summary'!CU7="Yes"),100-OFFSET('Sanitation Data'!$F$4,0,10*ROW('Sanitation Data'!F1)),NA())</f>
        <v>#N/A</v>
      </c>
      <c r="AG7" s="530" t="e">
        <f ca="1">+IF(AND(ISNUMBER(OFFSET('Sanitation Data'!$F$6,0,10*ROW('Sanitation Data'!F1))),'Data Summary'!CV7="Yes"),OFFSET('Sanitation Data'!$F$6,0,10*ROW('Sanitation Data'!F1)),NA())</f>
        <v>#N/A</v>
      </c>
      <c r="AH7" s="530" t="e">
        <f ca="1">+IF(AND(ISNUMBER(OFFSET('Sanitation Data'!$F$10,0,10*ROW('Sanitation Data'!F1))),'Data Summary'!CW7="Yes"),OFFSET('Sanitation Data'!$F$10,0,10*ROW('Sanitation Data'!F1)),NA())</f>
        <v>#N/A</v>
      </c>
      <c r="AI7" s="530" t="e">
        <f ca="1">+IF(AND(ISNUMBER(OFFSET('Sanitation Data'!$F$11,0,10*ROW('Sanitation Data'!F1))),'Data Summary'!CX7="Yes"),OFFSET('Sanitation Data'!$F$11,0,10*ROW('Sanitation Data'!F1)),NA())</f>
        <v>#N/A</v>
      </c>
      <c r="AJ7" s="530" t="e">
        <f ca="1">+IF(AND(ISNUMBER(OFFSET('Sanitation Data'!$F$12,0,10*ROW('Sanitation Data'!F1))),'Data Summary'!CY7="Yes"),OFFSET('Sanitation Data'!$F$12,0,10*ROW('Sanitation Data'!F1)),NA())</f>
        <v>#N/A</v>
      </c>
      <c r="AK7" s="530" t="e">
        <f ca="1">+IF(AND(ISNUMBER(OFFSET('Sanitation Data'!$G$4,0,10*ROW('Sanitation Data'!G1))),'Data Summary'!CZ7="Yes"),100-OFFSET('Sanitation Data'!$G$4,0,10*ROW('Sanitation Data'!G1)),NA())</f>
        <v>#N/A</v>
      </c>
      <c r="AL7" s="530" t="e">
        <f ca="1">+IF(AND(ISNUMBER(OFFSET('Sanitation Data'!$G$6,0,10*ROW('Sanitation Data'!G1))),'Data Summary'!DA7="Yes"),OFFSET('Sanitation Data'!$G$6,0,10*ROW('Sanitation Data'!G1)),NA())</f>
        <v>#N/A</v>
      </c>
      <c r="AM7" s="530" t="e">
        <f ca="1">+IF(AND(ISNUMBER(OFFSET('Sanitation Data'!$G$10,0,10*ROW('Sanitation Data'!G1))),'Data Summary'!DB7="Yes"),OFFSET('Sanitation Data'!$G$10,0,10*ROW('Sanitation Data'!G1)),NA())</f>
        <v>#N/A</v>
      </c>
      <c r="AN7" s="530" t="e">
        <f ca="1">+IF(AND(ISNUMBER(OFFSET('Sanitation Data'!$G$11,0,10*ROW('Sanitation Data'!G1))),'Data Summary'!DC7="Yes"),OFFSET('Sanitation Data'!$G$11,0,10*ROW('Sanitation Data'!G1)),NA())</f>
        <v>#N/A</v>
      </c>
      <c r="AO7" s="530" t="e">
        <f ca="1">+IF(AND(ISNUMBER(OFFSET('Sanitation Data'!$G$12,0,10*ROW('Sanitation Data'!G1))),'Data Summary'!DD7="Yes"),OFFSET('Sanitation Data'!$G$12,0,10*ROW('Sanitation Data'!G1)),NA())</f>
        <v>#N/A</v>
      </c>
      <c r="AP7" s="530">
        <f ca="1">+IF(AND(ISNUMBER(OFFSET('Sanitation Data'!$H$4,0,10*ROW('Sanitation Data'!H1))),'Data Summary'!DE7="Yes"),100-OFFSET('Sanitation Data'!$H$4,0,10*ROW('Sanitation Data'!H1)),NA())</f>
        <v>66.5</v>
      </c>
      <c r="AQ7" s="530" t="e">
        <f ca="1">+IF(AND(ISNUMBER(OFFSET('Sanitation Data'!$H$6,0,10*ROW('Sanitation Data'!H1))),'Data Summary'!DF7="Yes"),OFFSET('Sanitation Data'!$H$6,0,10*ROW('Sanitation Data'!H1)),NA())</f>
        <v>#N/A</v>
      </c>
      <c r="AR7" s="530" t="e">
        <f ca="1">+IF(AND(ISNUMBER(OFFSET('Sanitation Data'!$H$10,0,10*ROW('Sanitation Data'!H1))),'Data Summary'!DG7="Yes"),OFFSET('Sanitation Data'!$H$10,0,10*ROW('Sanitation Data'!H1)),NA())</f>
        <v>#N/A</v>
      </c>
      <c r="AS7" s="530" t="e">
        <f ca="1">+IF(AND(ISNUMBER(OFFSET('Sanitation Data'!$H$11,0,10*ROW('Sanitation Data'!H1))),'Data Summary'!DH7="Yes"),OFFSET('Sanitation Data'!$H$11,0,10*ROW('Sanitation Data'!H1)),NA())</f>
        <v>#N/A</v>
      </c>
      <c r="AT7" s="530" t="e">
        <f ca="1">+IF(AND(ISNUMBER(OFFSET('Sanitation Data'!$H$12,0,10*ROW('Sanitation Data'!H1))),'Data Summary'!DI7="Yes"),OFFSET('Sanitation Data'!$H$12,0,10*ROW('Sanitation Data'!H1)),NA())</f>
        <v>#N/A</v>
      </c>
      <c r="AU7" s="530">
        <f ca="1">+IF(AND(ISNUMBER(OFFSET('Sanitation Data'!$I$4,0,10*ROW('Sanitation Data'!I1))),'Data Summary'!DJ7="Yes"),100-OFFSET('Sanitation Data'!$I$4,0,10*ROW('Sanitation Data'!I1)),NA())</f>
        <v>88.7</v>
      </c>
      <c r="AV7" s="530" t="e">
        <f ca="1">+IF(AND(ISNUMBER(OFFSET('Sanitation Data'!$I$6,0,10*ROW('Sanitation Data'!I1))),'Data Summary'!DK7="Yes"),OFFSET('Sanitation Data'!$I$6,0,10*ROW('Sanitation Data'!I1)),NA())</f>
        <v>#N/A</v>
      </c>
      <c r="AW7" s="530" t="e">
        <f ca="1">+IF(AND(ISNUMBER(OFFSET('Sanitation Data'!$I$10,0,10*ROW('Sanitation Data'!I1))),'Data Summary'!DL7="Yes"),OFFSET('Sanitation Data'!$I$10,0,10*ROW('Sanitation Data'!I1)),NA())</f>
        <v>#N/A</v>
      </c>
      <c r="AX7" s="530" t="e">
        <f ca="1">+IF(AND(ISNUMBER(OFFSET('Sanitation Data'!$I$11,0,10*ROW('Sanitation Data'!I1))),'Data Summary'!DM7="Yes"),OFFSET('Sanitation Data'!$I$11,0,10*ROW('Sanitation Data'!I1)),NA())</f>
        <v>#N/A</v>
      </c>
      <c r="AY7" s="530" t="e">
        <f ca="1">+IF(AND(ISNUMBER(OFFSET('Sanitation Data'!$I$12,0,10*ROW('Sanitation Data'!I1))),'Data Summary'!DN7="Yes"),OFFSET('Sanitation Data'!$I$12,0,10*ROW('Sanitation Data'!I1)),NA())</f>
        <v>#N/A</v>
      </c>
      <c r="AZ7" s="531" t="e">
        <f ca="1">+IF(AND(ISNUMBER(OFFSET('Hygiene Data'!$D$5,0,10*ROW('Hygiene Data'!D1))),'Data Summary'!DO7="Yes"),OFFSET('Hygiene Data'!$D$5,0,10*ROW('Hygiene Data'!D1)),NA())</f>
        <v>#N/A</v>
      </c>
      <c r="BA7" s="531" t="e">
        <f ca="1">+IF(AND(ISNUMBER(OFFSET('Hygiene Data'!$D$7,0,10*ROW('Hygiene Data'!D1))),'Data Summary'!DP7="Yes"),OFFSET('Hygiene Data'!$D$7,0,10*ROW('Hygiene Data'!D1)),NA())</f>
        <v>#N/A</v>
      </c>
      <c r="BB7" s="531" t="e">
        <f ca="1">+IF(AND(ISNUMBER(OFFSET('Hygiene Data'!$D$9,0,10*ROW('Hygiene Data'!D1))),'Data Summary'!DQ7="Yes"),OFFSET('Hygiene Data'!$D$9,0,10*ROW('Hygiene Data'!D1)),NA())</f>
        <v>#N/A</v>
      </c>
      <c r="BC7" s="531" t="e">
        <f ca="1">+IF(AND(ISNUMBER(OFFSET('Hygiene Data'!$E$5,0,10*ROW('Hygiene Data'!E1))),'Data Summary'!DR7="Yes"),OFFSET('Hygiene Data'!$E$5,0,10*ROW('Hygiene Data'!E1)),NA())</f>
        <v>#N/A</v>
      </c>
      <c r="BD7" s="531" t="e">
        <f ca="1">+IF(AND(ISNUMBER(OFFSET('Hygiene Data'!$E$7,0,10*ROW('Hygiene Data'!E1))),'Data Summary'!DS7="Yes"),OFFSET('Hygiene Data'!$E$7,0,10*ROW('Hygiene Data'!E1)),NA())</f>
        <v>#N/A</v>
      </c>
      <c r="BE7" s="531" t="e">
        <f ca="1">+IF(AND(ISNUMBER(OFFSET('Hygiene Data'!$E$9,0,10*ROW('Hygiene Data'!E1))),'Data Summary'!DT7="Yes"),OFFSET('Hygiene Data'!$E$9,0,10*ROW('Hygiene Data'!E1)),NA())</f>
        <v>#N/A</v>
      </c>
      <c r="BF7" s="531" t="e">
        <f ca="1">+IF(AND(ISNUMBER(OFFSET('Hygiene Data'!$F$5,0,10*ROW('Hygiene Data'!F1))),'Data Summary'!DU7="Yes"),OFFSET('Hygiene Data'!$F$5,0,10*ROW('Hygiene Data'!F1)),NA())</f>
        <v>#N/A</v>
      </c>
      <c r="BG7" s="531" t="e">
        <f ca="1">+IF(AND(ISNUMBER(OFFSET('Hygiene Data'!$F$7,0,10*ROW('Hygiene Data'!F1))),'Data Summary'!DV7="Yes"),OFFSET('Hygiene Data'!$F$7,0,10*ROW('Hygiene Data'!F1)),NA())</f>
        <v>#N/A</v>
      </c>
      <c r="BH7" s="531" t="e">
        <f ca="1">+IF(AND(ISNUMBER(OFFSET('Hygiene Data'!$F$9,0,10*ROW('Hygiene Data'!F1))),'Data Summary'!DW7="Yes"),OFFSET('Hygiene Data'!$F$9,0,10*ROW('Hygiene Data'!F1)),NA())</f>
        <v>#N/A</v>
      </c>
      <c r="BI7" s="531" t="e">
        <f ca="1">+IF(AND(ISNUMBER(OFFSET('Hygiene Data'!$G$5,0,10*ROW('Hygiene Data'!G1))),'Data Summary'!DX7="Yes"),OFFSET('Hygiene Data'!$G$5,0,10*ROW('Hygiene Data'!G1)),NA())</f>
        <v>#N/A</v>
      </c>
      <c r="BJ7" s="531" t="e">
        <f ca="1">+IF(AND(ISNUMBER(OFFSET('Hygiene Data'!$G$7,0,10*ROW('Hygiene Data'!G1))),'Data Summary'!DY7="Yes"),OFFSET('Hygiene Data'!$G$7,0,10*ROW('Hygiene Data'!G1)),NA())</f>
        <v>#N/A</v>
      </c>
      <c r="BK7" s="531" t="e">
        <f ca="1">+IF(AND(ISNUMBER(OFFSET('Hygiene Data'!$G$9,0,10*ROW('Hygiene Data'!G1))),'Data Summary'!DZ7="Yes"),OFFSET('Hygiene Data'!$G$9,0,10*ROW('Hygiene Data'!G1)),NA())</f>
        <v>#N/A</v>
      </c>
      <c r="BL7" s="531" t="e">
        <f ca="1">+IF(AND(ISNUMBER(OFFSET('Hygiene Data'!$H$5,0,10*ROW('Hygiene Data'!H1))),'Data Summary'!EA7="Yes"),OFFSET('Hygiene Data'!$H$5,0,10*ROW('Hygiene Data'!H1)),NA())</f>
        <v>#N/A</v>
      </c>
      <c r="BM7" s="531" t="e">
        <f ca="1">+IF(AND(ISNUMBER(OFFSET('Hygiene Data'!$H$7,0,10*ROW('Hygiene Data'!H1))),'Data Summary'!EB7="Yes"),OFFSET('Hygiene Data'!$H$7,0,10*ROW('Hygiene Data'!H1)),NA())</f>
        <v>#N/A</v>
      </c>
      <c r="BN7" s="531" t="e">
        <f ca="1">+IF(AND(ISNUMBER(OFFSET('Hygiene Data'!$H$9,0,10*ROW('Hygiene Data'!H1))),'Data Summary'!EC7="Yes"),OFFSET('Hygiene Data'!$H$9,0,10*ROW('Hygiene Data'!H1)),NA())</f>
        <v>#N/A</v>
      </c>
      <c r="BO7" s="531" t="e">
        <f ca="1">+IF(AND(ISNUMBER(OFFSET('Hygiene Data'!$I$5,0,10*ROW('Hygiene Data'!I1))),'Data Summary'!ED7="Yes"),OFFSET('Hygiene Data'!$I$5,0,10*ROW('Hygiene Data'!I1)),NA())</f>
        <v>#N/A</v>
      </c>
      <c r="BP7" s="531" t="e">
        <f ca="1">+IF(AND(ISNUMBER(OFFSET('Hygiene Data'!$I$7,0,10*ROW('Hygiene Data'!I1))),'Data Summary'!EE7="Yes"),OFFSET('Hygiene Data'!$I$7,0,10*ROW('Hygiene Data'!I1)),NA())</f>
        <v>#N/A</v>
      </c>
      <c r="BQ7" s="531" t="e">
        <f ca="1">+IF(AND(ISNUMBER(OFFSET('Hygiene Data'!$I$9,0,10*ROW('Hygiene Data'!I1))),'Data Summary'!EF7="Yes"),OFFSET('Hygiene Data'!$I$9,0,10*ROW('Hygiene Data'!I1)),NA())</f>
        <v>#N/A</v>
      </c>
    </row>
    <row r="8" spans="1:69" x14ac:dyDescent="0.25">
      <c r="A8" s="527" t="str">
        <f ca="1">+RIGHT('Data Summary'!A8,LEN('Data Summary'!A8)-9)</f>
        <v>EMIS</v>
      </c>
      <c r="B8" s="501" t="str">
        <f ca="1">+IF(ISTEXT('Data Summary'!B8),'Data Summary'!B8,"")</f>
        <v>EMIS</v>
      </c>
      <c r="C8" s="528">
        <f ca="1">+VALUE('Data Summary'!C8)</f>
        <v>2014</v>
      </c>
      <c r="D8" s="529">
        <f ca="1">+IF(AND(ISNUMBER(OFFSET('Water Data'!$D$4,0,10*ROW('Water Data'!D2))),'Data Summary'!BS8="Yes"),100-OFFSET('Water Data'!$D$4,0,10*ROW('Water Data'!D2)),NA())</f>
        <v>79.128293035005413</v>
      </c>
      <c r="E8" s="529">
        <f ca="1">+IF(AND(ISNUMBER(OFFSET('Water Data'!$D$6,0,10*ROW('Water Data'!D2))),'Data Summary'!BT8="Yes"),OFFSET('Water Data'!$D$6,0,10*ROW('Water Data'!D2)),NA())</f>
        <v>64.126690725369912</v>
      </c>
      <c r="F8" s="529">
        <f ca="1">+IF(AND(ISNUMBER(OFFSET('Water Data'!$D$9,0,10*ROW('Water Data'!D2))),'Data Summary'!BU8="Yes"),OFFSET('Water Data'!$D$9,0,10*ROW('Water Data'!D2)),NA())</f>
        <v>52.516690725369905</v>
      </c>
      <c r="G8" s="529" t="e">
        <f ca="1">+IF(AND(ISNUMBER(OFFSET('Water Data'!$E$4,0,10*ROW('Water Data'!E2))),'Data Summary'!BV8="Yes"),100-OFFSET('Water Data'!$E$4,0,10*ROW('Water Data'!E2)),NA())</f>
        <v>#N/A</v>
      </c>
      <c r="H8" s="529" t="e">
        <f ca="1">+IF(AND(ISNUMBER(OFFSET('Water Data'!$E$6,0,10*ROW('Water Data'!E2))),'Data Summary'!BW8="Yes"),OFFSET('Water Data'!$E$6,0,10*ROW('Water Data'!E2)),NA())</f>
        <v>#N/A</v>
      </c>
      <c r="I8" s="529" t="e">
        <f ca="1">+IF(AND(ISNUMBER(OFFSET('Water Data'!$E$9,0,10*ROW('Water Data'!E2))),'Data Summary'!BX8="Yes"),OFFSET('Water Data'!$E$9,0,10*ROW('Water Data'!E2)),NA())</f>
        <v>#N/A</v>
      </c>
      <c r="J8" s="529" t="e">
        <f ca="1">+IF(AND(ISNUMBER(OFFSET('Water Data'!$F$4,0,10*ROW('Water Data'!F2))),'Data Summary'!BY8="Yes"),100-OFFSET('Water Data'!$F$4,0,10*ROW('Water Data'!F2)),NA())</f>
        <v>#N/A</v>
      </c>
      <c r="K8" s="529" t="e">
        <f ca="1">+IF(AND(ISNUMBER(OFFSET('Water Data'!$F$6,0,10*ROW('Water Data'!F2))),'Data Summary'!BZ8="Yes"),OFFSET('Water Data'!$F$6,0,10*ROW('Water Data'!F2)),NA())</f>
        <v>#N/A</v>
      </c>
      <c r="L8" s="529" t="e">
        <f ca="1">+IF(AND(ISNUMBER(OFFSET('Water Data'!$F$9,0,10*ROW('Water Data'!F2))),'Data Summary'!CA8="Yes"),OFFSET('Water Data'!$F$9,0,10*ROW('Water Data'!F2)),NA())</f>
        <v>#N/A</v>
      </c>
      <c r="M8" s="529" t="e">
        <f ca="1">+IF(AND(ISNUMBER(OFFSET('Water Data'!$G$4,0,10*ROW('Water Data'!G2))),'Data Summary'!CB8="Yes"),100-OFFSET('Water Data'!$G$4,0,10*ROW('Water Data'!G2)),NA())</f>
        <v>#N/A</v>
      </c>
      <c r="N8" s="529" t="e">
        <f ca="1">+IF(AND(ISNUMBER(OFFSET('Water Data'!$G$6,0,10*ROW('Water Data'!G2))),'Data Summary'!CC8="Yes"),OFFSET('Water Data'!$G$6,0,10*ROW('Water Data'!G2)),NA())</f>
        <v>#N/A</v>
      </c>
      <c r="O8" s="529" t="e">
        <f ca="1">+IF(AND(ISNUMBER(OFFSET('Water Data'!$G$9,0,10*ROW('Water Data'!G2))),'Data Summary'!CD8="Yes"),OFFSET('Water Data'!$G$9,0,10*ROW('Water Data'!G2)),NA())</f>
        <v>#N/A</v>
      </c>
      <c r="P8" s="529">
        <f ca="1">+IF(AND(ISNUMBER(OFFSET('Water Data'!$H$4,0,10*ROW('Water Data'!H2))),'Data Summary'!CE8="Yes"),100-OFFSET('Water Data'!$H$4,0,10*ROW('Water Data'!H2)),NA())</f>
        <v>77</v>
      </c>
      <c r="Q8" s="529">
        <f ca="1">+IF(AND(ISNUMBER(OFFSET('Water Data'!$H$6,0,10*ROW('Water Data'!H2))),'Data Summary'!CF8="Yes"),OFFSET('Water Data'!$H$6,0,10*ROW('Water Data'!H2)),NA())</f>
        <v>58.5</v>
      </c>
      <c r="R8" s="529">
        <f ca="1">+IF(AND(ISNUMBER(OFFSET('Water Data'!$H$9,0,10*ROW('Water Data'!H2))),'Data Summary'!CG8="Yes"),OFFSET('Water Data'!$H$9,0,10*ROW('Water Data'!H2)),NA())</f>
        <v>47.5</v>
      </c>
      <c r="S8" s="529">
        <f ca="1">+IF(AND(ISNUMBER(OFFSET('Water Data'!$I$4,0,10*ROW('Water Data'!I2))),'Data Summary'!CH8="Yes"),100-OFFSET('Water Data'!$I$4,0,10*ROW('Water Data'!I2)),NA())</f>
        <v>84</v>
      </c>
      <c r="T8" s="529">
        <f ca="1">+IF(AND(ISNUMBER(OFFSET('Water Data'!$I$6,0,10*ROW('Water Data'!I2))),'Data Summary'!CI8="Yes"),OFFSET('Water Data'!$I$6,0,10*ROW('Water Data'!I2)),NA())</f>
        <v>77</v>
      </c>
      <c r="U8" s="529">
        <f ca="1">+IF(AND(ISNUMBER(OFFSET('Water Data'!$I$9,0,10*ROW('Water Data'!I2))),'Data Summary'!CJ8="Yes"),OFFSET('Water Data'!$I$9,0,10*ROW('Water Data'!I2)),NA())</f>
        <v>64</v>
      </c>
      <c r="V8" s="530">
        <f ca="1">+IF(AND(ISNUMBER(OFFSET('Sanitation Data'!$D$4,0,10*ROW('Sanitation Data'!D2))),'Data Summary'!CK8="Yes"),100-OFFSET('Sanitation Data'!$D$4,0,10*ROW('Sanitation Data'!D2)),NA())</f>
        <v>80.35588235294118</v>
      </c>
      <c r="W8" s="530">
        <f ca="1">+IF(AND(ISNUMBER(OFFSET('Sanitation Data'!$D$6,0,10*ROW('Sanitation Data'!D2))),'Data Summary'!CL8="Yes"),OFFSET('Sanitation Data'!$D$6,0,10*ROW('Sanitation Data'!D2)),NA())</f>
        <v>72.055882352941168</v>
      </c>
      <c r="X8" s="530">
        <f ca="1">+IF(AND(ISNUMBER(OFFSET('Sanitation Data'!$D$10,0,10*ROW('Sanitation Data'!D2))),'Data Summary'!CM8="Yes"),OFFSET('Sanitation Data'!$D$10,0,10*ROW('Sanitation Data'!D2)),NA())</f>
        <v>51.013352580295923</v>
      </c>
      <c r="Y8" s="530" t="e">
        <f ca="1">+IF(AND(ISNUMBER(OFFSET('Sanitation Data'!$D$11,0,10*ROW('Sanitation Data'!D2))),'Data Summary'!CN8="Yes"),OFFSET('Sanitation Data'!$D$11,0,10*ROW('Sanitation Data'!D2)),NA())</f>
        <v>#N/A</v>
      </c>
      <c r="Z8" s="530">
        <f ca="1">+IF(AND(ISNUMBER(OFFSET('Sanitation Data'!$D$12,0,10*ROW('Sanitation Data'!D2))),'Data Summary'!CO8="Yes"),OFFSET('Sanitation Data'!$D$12,0,10*ROW('Sanitation Data'!D2)),NA())</f>
        <v>25.570441219648515</v>
      </c>
      <c r="AA8" s="530" t="e">
        <f ca="1">+IF(AND(ISNUMBER(OFFSET('Sanitation Data'!$E$4,0,10*ROW('Sanitation Data'!E2))),'Data Summary'!CP8="Yes"),100-OFFSET('Sanitation Data'!$E$4,0,10*ROW('Sanitation Data'!E2)),NA())</f>
        <v>#N/A</v>
      </c>
      <c r="AB8" s="530" t="e">
        <f ca="1">+IF(AND(ISNUMBER(OFFSET('Sanitation Data'!$E$6,0,10*ROW('Sanitation Data'!E2))),'Data Summary'!CQ8="Yes"),OFFSET('Sanitation Data'!$E$6,0,10*ROW('Sanitation Data'!E2)),NA())</f>
        <v>#N/A</v>
      </c>
      <c r="AC8" s="530" t="e">
        <f ca="1">+IF(AND(ISNUMBER(OFFSET('Sanitation Data'!$E$10,0,10*ROW('Sanitation Data'!E2))),'Data Summary'!CR8="Yes"),OFFSET('Sanitation Data'!$E$10,0,10*ROW('Sanitation Data'!E2)),NA())</f>
        <v>#N/A</v>
      </c>
      <c r="AD8" s="530" t="e">
        <f ca="1">+IF(AND(ISNUMBER(OFFSET('Sanitation Data'!$E$11,0,10*ROW('Sanitation Data'!E2))),'Data Summary'!CS8="Yes"),OFFSET('Sanitation Data'!$E$11,0,10*ROW('Sanitation Data'!E2)),NA())</f>
        <v>#N/A</v>
      </c>
      <c r="AE8" s="530" t="e">
        <f ca="1">+IF(AND(ISNUMBER(OFFSET('Sanitation Data'!$E$12,0,10*ROW('Sanitation Data'!E2))),'Data Summary'!CT8="Yes"),OFFSET('Sanitation Data'!$E$12,0,10*ROW('Sanitation Data'!E2)),NA())</f>
        <v>#N/A</v>
      </c>
      <c r="AF8" s="530" t="e">
        <f ca="1">+IF(AND(ISNUMBER(OFFSET('Sanitation Data'!$F$4,0,10*ROW('Sanitation Data'!F2))),'Data Summary'!CU8="Yes"),100-OFFSET('Sanitation Data'!$F$4,0,10*ROW('Sanitation Data'!F2)),NA())</f>
        <v>#N/A</v>
      </c>
      <c r="AG8" s="530" t="e">
        <f ca="1">+IF(AND(ISNUMBER(OFFSET('Sanitation Data'!$F$6,0,10*ROW('Sanitation Data'!F2))),'Data Summary'!CV8="Yes"),OFFSET('Sanitation Data'!$F$6,0,10*ROW('Sanitation Data'!F2)),NA())</f>
        <v>#N/A</v>
      </c>
      <c r="AH8" s="530" t="e">
        <f ca="1">+IF(AND(ISNUMBER(OFFSET('Sanitation Data'!$F$10,0,10*ROW('Sanitation Data'!F2))),'Data Summary'!CW8="Yes"),OFFSET('Sanitation Data'!$F$10,0,10*ROW('Sanitation Data'!F2)),NA())</f>
        <v>#N/A</v>
      </c>
      <c r="AI8" s="530" t="e">
        <f ca="1">+IF(AND(ISNUMBER(OFFSET('Sanitation Data'!$F$11,0,10*ROW('Sanitation Data'!F2))),'Data Summary'!CX8="Yes"),OFFSET('Sanitation Data'!$F$11,0,10*ROW('Sanitation Data'!F2)),NA())</f>
        <v>#N/A</v>
      </c>
      <c r="AJ8" s="530" t="e">
        <f ca="1">+IF(AND(ISNUMBER(OFFSET('Sanitation Data'!$F$12,0,10*ROW('Sanitation Data'!F2))),'Data Summary'!CY8="Yes"),OFFSET('Sanitation Data'!$F$12,0,10*ROW('Sanitation Data'!F2)),NA())</f>
        <v>#N/A</v>
      </c>
      <c r="AK8" s="530" t="e">
        <f ca="1">+IF(AND(ISNUMBER(OFFSET('Sanitation Data'!$G$4,0,10*ROW('Sanitation Data'!G2))),'Data Summary'!CZ8="Yes"),100-OFFSET('Sanitation Data'!$G$4,0,10*ROW('Sanitation Data'!G2)),NA())</f>
        <v>#N/A</v>
      </c>
      <c r="AL8" s="530" t="e">
        <f ca="1">+IF(AND(ISNUMBER(OFFSET('Sanitation Data'!$G$6,0,10*ROW('Sanitation Data'!G2))),'Data Summary'!DA8="Yes"),OFFSET('Sanitation Data'!$G$6,0,10*ROW('Sanitation Data'!G2)),NA())</f>
        <v>#N/A</v>
      </c>
      <c r="AM8" s="530" t="e">
        <f ca="1">+IF(AND(ISNUMBER(OFFSET('Sanitation Data'!$G$10,0,10*ROW('Sanitation Data'!G2))),'Data Summary'!DB8="Yes"),OFFSET('Sanitation Data'!$G$10,0,10*ROW('Sanitation Data'!G2)),NA())</f>
        <v>#N/A</v>
      </c>
      <c r="AN8" s="530" t="e">
        <f ca="1">+IF(AND(ISNUMBER(OFFSET('Sanitation Data'!$G$11,0,10*ROW('Sanitation Data'!G2))),'Data Summary'!DC8="Yes"),OFFSET('Sanitation Data'!$G$11,0,10*ROW('Sanitation Data'!G2)),NA())</f>
        <v>#N/A</v>
      </c>
      <c r="AO8" s="530" t="e">
        <f ca="1">+IF(AND(ISNUMBER(OFFSET('Sanitation Data'!$G$12,0,10*ROW('Sanitation Data'!G2))),'Data Summary'!DD8="Yes"),OFFSET('Sanitation Data'!$G$12,0,10*ROW('Sanitation Data'!G2)),NA())</f>
        <v>#N/A</v>
      </c>
      <c r="AP8" s="530">
        <f ca="1">+IF(AND(ISNUMBER(OFFSET('Sanitation Data'!$H$4,0,10*ROW('Sanitation Data'!H2))),'Data Summary'!DE8="Yes"),100-OFFSET('Sanitation Data'!$H$4,0,10*ROW('Sanitation Data'!H2)),NA())</f>
        <v>75.400000000000006</v>
      </c>
      <c r="AQ8" s="530">
        <f ca="1">+IF(AND(ISNUMBER(OFFSET('Sanitation Data'!$H$6,0,10*ROW('Sanitation Data'!H2))),'Data Summary'!DF8="Yes"),OFFSET('Sanitation Data'!$H$6,0,10*ROW('Sanitation Data'!H2)),NA())</f>
        <v>67.099999999999994</v>
      </c>
      <c r="AR8" s="530">
        <f ca="1">+IF(AND(ISNUMBER(OFFSET('Sanitation Data'!$H$10,0,10*ROW('Sanitation Data'!H2))),'Data Summary'!DG8="Yes"),OFFSET('Sanitation Data'!$H$10,0,10*ROW('Sanitation Data'!H2)),NA())</f>
        <v>47</v>
      </c>
      <c r="AS8" s="530" t="e">
        <f ca="1">+IF(AND(ISNUMBER(OFFSET('Sanitation Data'!$H$11,0,10*ROW('Sanitation Data'!H2))),'Data Summary'!DH8="Yes"),OFFSET('Sanitation Data'!$H$11,0,10*ROW('Sanitation Data'!H2)),NA())</f>
        <v>#N/A</v>
      </c>
      <c r="AT8" s="530">
        <f ca="1">+IF(AND(ISNUMBER(OFFSET('Sanitation Data'!$H$12,0,10*ROW('Sanitation Data'!H2))),'Data Summary'!DI8="Yes"),OFFSET('Sanitation Data'!$H$12,0,10*ROW('Sanitation Data'!H2)),NA())</f>
        <v>25.183023872679041</v>
      </c>
      <c r="AU8" s="530">
        <f ca="1">+IF(AND(ISNUMBER(OFFSET('Sanitation Data'!$I$4,0,10*ROW('Sanitation Data'!I2))),'Data Summary'!DJ8="Yes"),100-OFFSET('Sanitation Data'!$I$4,0,10*ROW('Sanitation Data'!I2)),NA())</f>
        <v>91.7</v>
      </c>
      <c r="AV8" s="530">
        <f ca="1">+IF(AND(ISNUMBER(OFFSET('Sanitation Data'!$I$6,0,10*ROW('Sanitation Data'!I2))),'Data Summary'!DK8="Yes"),OFFSET('Sanitation Data'!$I$6,0,10*ROW('Sanitation Data'!I2)),NA())</f>
        <v>83.4</v>
      </c>
      <c r="AW8" s="530">
        <f ca="1">+IF(AND(ISNUMBER(OFFSET('Sanitation Data'!$I$10,0,10*ROW('Sanitation Data'!I2))),'Data Summary'!DL8="Yes"),OFFSET('Sanitation Data'!$I$10,0,10*ROW('Sanitation Data'!I2)),NA())</f>
        <v>60.2</v>
      </c>
      <c r="AX8" s="530" t="e">
        <f ca="1">+IF(AND(ISNUMBER(OFFSET('Sanitation Data'!$I$11,0,10*ROW('Sanitation Data'!I2))),'Data Summary'!DM8="Yes"),OFFSET('Sanitation Data'!$I$11,0,10*ROW('Sanitation Data'!I2)),NA())</f>
        <v>#N/A</v>
      </c>
      <c r="AY8" s="530">
        <f ca="1">+IF(AND(ISNUMBER(OFFSET('Sanitation Data'!$I$12,0,10*ROW('Sanitation Data'!I2))),'Data Summary'!DN8="Yes"),OFFSET('Sanitation Data'!$I$12,0,10*ROW('Sanitation Data'!I2)),NA())</f>
        <v>26.259541984732827</v>
      </c>
      <c r="AZ8" s="531" t="e">
        <f ca="1">+IF(AND(ISNUMBER(OFFSET('Hygiene Data'!$D$5,0,10*ROW('Hygiene Data'!D2))),'Data Summary'!DO8="Yes"),OFFSET('Hygiene Data'!$D$5,0,10*ROW('Hygiene Data'!D2)),NA())</f>
        <v>#N/A</v>
      </c>
      <c r="BA8" s="531" t="e">
        <f ca="1">+IF(AND(ISNUMBER(OFFSET('Hygiene Data'!$D$7,0,10*ROW('Hygiene Data'!D2))),'Data Summary'!DP8="Yes"),OFFSET('Hygiene Data'!$D$7,0,10*ROW('Hygiene Data'!D2)),NA())</f>
        <v>#N/A</v>
      </c>
      <c r="BB8" s="531" t="e">
        <f ca="1">+IF(AND(ISNUMBER(OFFSET('Hygiene Data'!$D$9,0,10*ROW('Hygiene Data'!D2))),'Data Summary'!DQ8="Yes"),OFFSET('Hygiene Data'!$D$9,0,10*ROW('Hygiene Data'!D2)),NA())</f>
        <v>#N/A</v>
      </c>
      <c r="BC8" s="531" t="e">
        <f ca="1">+IF(AND(ISNUMBER(OFFSET('Hygiene Data'!$E$5,0,10*ROW('Hygiene Data'!E2))),'Data Summary'!DR8="Yes"),OFFSET('Hygiene Data'!$E$5,0,10*ROW('Hygiene Data'!E2)),NA())</f>
        <v>#N/A</v>
      </c>
      <c r="BD8" s="531" t="e">
        <f ca="1">+IF(AND(ISNUMBER(OFFSET('Hygiene Data'!$E$7,0,10*ROW('Hygiene Data'!E2))),'Data Summary'!DS8="Yes"),OFFSET('Hygiene Data'!$E$7,0,10*ROW('Hygiene Data'!E2)),NA())</f>
        <v>#N/A</v>
      </c>
      <c r="BE8" s="531" t="e">
        <f ca="1">+IF(AND(ISNUMBER(OFFSET('Hygiene Data'!$E$9,0,10*ROW('Hygiene Data'!E2))),'Data Summary'!DT8="Yes"),OFFSET('Hygiene Data'!$E$9,0,10*ROW('Hygiene Data'!E2)),NA())</f>
        <v>#N/A</v>
      </c>
      <c r="BF8" s="531" t="e">
        <f ca="1">+IF(AND(ISNUMBER(OFFSET('Hygiene Data'!$F$5,0,10*ROW('Hygiene Data'!F2))),'Data Summary'!DU8="Yes"),OFFSET('Hygiene Data'!$F$5,0,10*ROW('Hygiene Data'!F2)),NA())</f>
        <v>#N/A</v>
      </c>
      <c r="BG8" s="531" t="e">
        <f ca="1">+IF(AND(ISNUMBER(OFFSET('Hygiene Data'!$F$7,0,10*ROW('Hygiene Data'!F2))),'Data Summary'!DV8="Yes"),OFFSET('Hygiene Data'!$F$7,0,10*ROW('Hygiene Data'!F2)),NA())</f>
        <v>#N/A</v>
      </c>
      <c r="BH8" s="531" t="e">
        <f ca="1">+IF(AND(ISNUMBER(OFFSET('Hygiene Data'!$F$9,0,10*ROW('Hygiene Data'!F2))),'Data Summary'!DW8="Yes"),OFFSET('Hygiene Data'!$F$9,0,10*ROW('Hygiene Data'!F2)),NA())</f>
        <v>#N/A</v>
      </c>
      <c r="BI8" s="531" t="e">
        <f ca="1">+IF(AND(ISNUMBER(OFFSET('Hygiene Data'!$G$5,0,10*ROW('Hygiene Data'!G2))),'Data Summary'!DX8="Yes"),OFFSET('Hygiene Data'!$G$5,0,10*ROW('Hygiene Data'!G2)),NA())</f>
        <v>#N/A</v>
      </c>
      <c r="BJ8" s="531" t="e">
        <f ca="1">+IF(AND(ISNUMBER(OFFSET('Hygiene Data'!$G$7,0,10*ROW('Hygiene Data'!G2))),'Data Summary'!DY8="Yes"),OFFSET('Hygiene Data'!$G$7,0,10*ROW('Hygiene Data'!G2)),NA())</f>
        <v>#N/A</v>
      </c>
      <c r="BK8" s="531" t="e">
        <f ca="1">+IF(AND(ISNUMBER(OFFSET('Hygiene Data'!$G$9,0,10*ROW('Hygiene Data'!G2))),'Data Summary'!DZ8="Yes"),OFFSET('Hygiene Data'!$G$9,0,10*ROW('Hygiene Data'!G2)),NA())</f>
        <v>#N/A</v>
      </c>
      <c r="BL8" s="531" t="e">
        <f ca="1">+IF(AND(ISNUMBER(OFFSET('Hygiene Data'!$H$5,0,10*ROW('Hygiene Data'!H2))),'Data Summary'!EA8="Yes"),OFFSET('Hygiene Data'!$H$5,0,10*ROW('Hygiene Data'!H2)),NA())</f>
        <v>#N/A</v>
      </c>
      <c r="BM8" s="531" t="e">
        <f ca="1">+IF(AND(ISNUMBER(OFFSET('Hygiene Data'!$H$7,0,10*ROW('Hygiene Data'!H2))),'Data Summary'!EB8="Yes"),OFFSET('Hygiene Data'!$H$7,0,10*ROW('Hygiene Data'!H2)),NA())</f>
        <v>#N/A</v>
      </c>
      <c r="BN8" s="531" t="e">
        <f ca="1">+IF(AND(ISNUMBER(OFFSET('Hygiene Data'!$H$9,0,10*ROW('Hygiene Data'!H2))),'Data Summary'!EC8="Yes"),OFFSET('Hygiene Data'!$H$9,0,10*ROW('Hygiene Data'!H2)),NA())</f>
        <v>#N/A</v>
      </c>
      <c r="BO8" s="531" t="e">
        <f ca="1">+IF(AND(ISNUMBER(OFFSET('Hygiene Data'!$I$5,0,10*ROW('Hygiene Data'!I2))),'Data Summary'!ED8="Yes"),OFFSET('Hygiene Data'!$I$5,0,10*ROW('Hygiene Data'!I2)),NA())</f>
        <v>#N/A</v>
      </c>
      <c r="BP8" s="531" t="e">
        <f ca="1">+IF(AND(ISNUMBER(OFFSET('Hygiene Data'!$I$7,0,10*ROW('Hygiene Data'!I2))),'Data Summary'!EE8="Yes"),OFFSET('Hygiene Data'!$I$7,0,10*ROW('Hygiene Data'!I2)),NA())</f>
        <v>#N/A</v>
      </c>
      <c r="BQ8" s="531" t="e">
        <f ca="1">+IF(AND(ISNUMBER(OFFSET('Hygiene Data'!$I$9,0,10*ROW('Hygiene Data'!I2))),'Data Summary'!EF8="Yes"),OFFSET('Hygiene Data'!$I$9,0,10*ROW('Hygiene Data'!I2)),NA())</f>
        <v>#N/A</v>
      </c>
    </row>
    <row r="9" spans="1:69" x14ac:dyDescent="0.25">
      <c r="A9" s="527" t="str">
        <f ca="1">+RIGHT('Data Summary'!A9,LEN('Data Summary'!A9)-9)</f>
        <v>SUR</v>
      </c>
      <c r="B9" s="501" t="str">
        <f ca="1">+IF(ISTEXT('Data Summary'!B9),'Data Summary'!B9,"")</f>
        <v>Survey</v>
      </c>
      <c r="C9" s="528">
        <f ca="1">+VALUE('Data Summary'!C9)</f>
        <v>2016</v>
      </c>
      <c r="D9" s="529">
        <f ca="1">+IF(AND(ISNUMBER(OFFSET('Water Data'!$D$4,0,10*ROW('Water Data'!D3))),'Data Summary'!BS9="Yes"),100-OFFSET('Water Data'!$D$4,0,10*ROW('Water Data'!D3)),NA())</f>
        <v>58.116160000000001</v>
      </c>
      <c r="E9" s="529">
        <f ca="1">+IF(AND(ISNUMBER(OFFSET('Water Data'!$D$6,0,10*ROW('Water Data'!D3))),'Data Summary'!BT9="Yes"),OFFSET('Water Data'!$D$6,0,10*ROW('Water Data'!D3)),NA())</f>
        <v>51.582290000000008</v>
      </c>
      <c r="F9" s="529">
        <f ca="1">+IF(AND(ISNUMBER(OFFSET('Water Data'!$D$9,0,10*ROW('Water Data'!D3))),'Data Summary'!BU9="Yes"),OFFSET('Water Data'!$D$9,0,10*ROW('Water Data'!D3)),NA())</f>
        <v>47.617269999999998</v>
      </c>
      <c r="G9" s="529">
        <f ca="1">+IF(AND(ISNUMBER(OFFSET('Water Data'!$E$4,0,10*ROW('Water Data'!E3))),'Data Summary'!BV9="Yes"),100-OFFSET('Water Data'!$E$4,0,10*ROW('Water Data'!E3)),NA())</f>
        <v>68.955330000000004</v>
      </c>
      <c r="H9" s="529">
        <f ca="1">+IF(AND(ISNUMBER(OFFSET('Water Data'!$E$6,0,10*ROW('Water Data'!E3))),'Data Summary'!BW9="Yes"),OFFSET('Water Data'!$E$6,0,10*ROW('Water Data'!E3)),NA())</f>
        <v>62.569209999999998</v>
      </c>
      <c r="I9" s="529">
        <f ca="1">+IF(AND(ISNUMBER(OFFSET('Water Data'!$E$9,0,10*ROW('Water Data'!E3))),'Data Summary'!BX9="Yes"),OFFSET('Water Data'!$E$9,0,10*ROW('Water Data'!E3)),NA())</f>
        <v>59.357700000000001</v>
      </c>
      <c r="J9" s="529">
        <f ca="1">+IF(AND(ISNUMBER(OFFSET('Water Data'!$F$4,0,10*ROW('Water Data'!F3))),'Data Summary'!BY9="Yes"),100-OFFSET('Water Data'!$F$4,0,10*ROW('Water Data'!F3)),NA())</f>
        <v>47.089750000000002</v>
      </c>
      <c r="K9" s="529">
        <f ca="1">+IF(AND(ISNUMBER(OFFSET('Water Data'!$F$6,0,10*ROW('Water Data'!F3))),'Data Summary'!BZ9="Yes"),OFFSET('Water Data'!$F$6,0,10*ROW('Water Data'!F3)),NA())</f>
        <v>40.405550000000005</v>
      </c>
      <c r="L9" s="529">
        <f ca="1">+IF(AND(ISNUMBER(OFFSET('Water Data'!$F$9,0,10*ROW('Water Data'!F3))),'Data Summary'!CA9="Yes"),OFFSET('Water Data'!$F$9,0,10*ROW('Water Data'!F3)),NA())</f>
        <v>35.674050000000001</v>
      </c>
      <c r="M9" s="529" t="e">
        <f ca="1">+IF(AND(ISNUMBER(OFFSET('Water Data'!$G$4,0,10*ROW('Water Data'!G3))),'Data Summary'!CB9="Yes"),100-OFFSET('Water Data'!$G$4,0,10*ROW('Water Data'!G3)),NA())</f>
        <v>#N/A</v>
      </c>
      <c r="N9" s="529" t="e">
        <f ca="1">+IF(AND(ISNUMBER(OFFSET('Water Data'!$G$6,0,10*ROW('Water Data'!G3))),'Data Summary'!CC9="Yes"),OFFSET('Water Data'!$G$6,0,10*ROW('Water Data'!G3)),NA())</f>
        <v>#N/A</v>
      </c>
      <c r="O9" s="529" t="e">
        <f ca="1">+IF(AND(ISNUMBER(OFFSET('Water Data'!$G$9,0,10*ROW('Water Data'!G3))),'Data Summary'!CD9="Yes"),OFFSET('Water Data'!$G$9,0,10*ROW('Water Data'!G3)),NA())</f>
        <v>#N/A</v>
      </c>
      <c r="P9" s="529">
        <f ca="1">+IF(AND(ISNUMBER(OFFSET('Water Data'!$H$4,0,10*ROW('Water Data'!H3))),'Data Summary'!CE9="Yes"),100-OFFSET('Water Data'!$H$4,0,10*ROW('Water Data'!H3)),NA())</f>
        <v>51.5105</v>
      </c>
      <c r="Q9" s="529">
        <f ca="1">+IF(AND(ISNUMBER(OFFSET('Water Data'!$H$6,0,10*ROW('Water Data'!H3))),'Data Summary'!CF9="Yes"),OFFSET('Water Data'!$H$6,0,10*ROW('Water Data'!H3)),NA())</f>
        <v>44.57246</v>
      </c>
      <c r="R9" s="529">
        <f ca="1">+IF(AND(ISNUMBER(OFFSET('Water Data'!$H$9,0,10*ROW('Water Data'!H3))),'Data Summary'!CG9="Yes"),OFFSET('Water Data'!$H$9,0,10*ROW('Water Data'!H3)),NA())</f>
        <v>40.860219999999998</v>
      </c>
      <c r="S9" s="529">
        <f ca="1">+IF(AND(ISNUMBER(OFFSET('Water Data'!$I$4,0,10*ROW('Water Data'!I3))),'Data Summary'!CH9="Yes"),100-OFFSET('Water Data'!$I$4,0,10*ROW('Water Data'!I3)),NA())</f>
        <v>75.716229999999996</v>
      </c>
      <c r="T9" s="529">
        <f ca="1">+IF(AND(ISNUMBER(OFFSET('Water Data'!$I$6,0,10*ROW('Water Data'!I3))),'Data Summary'!CI9="Yes"),OFFSET('Water Data'!$I$6,0,10*ROW('Water Data'!I3)),NA())</f>
        <v>70.259209999999996</v>
      </c>
      <c r="U9" s="529">
        <f ca="1">+IF(AND(ISNUMBER(OFFSET('Water Data'!$I$9,0,10*ROW('Water Data'!I3))),'Data Summary'!CJ9="Yes"),OFFSET('Water Data'!$I$9,0,10*ROW('Water Data'!I3)),NA())</f>
        <v>65.620739999999998</v>
      </c>
      <c r="V9" s="530">
        <f ca="1">+IF(AND(ISNUMBER(OFFSET('Sanitation Data'!$D$4,0,10*ROW('Sanitation Data'!D3))),'Data Summary'!CK9="Yes"),100-OFFSET('Sanitation Data'!$D$4,0,10*ROW('Sanitation Data'!D3)),NA())</f>
        <v>69.631560000000007</v>
      </c>
      <c r="W9" s="530">
        <f ca="1">+IF(AND(ISNUMBER(OFFSET('Sanitation Data'!$D$6,0,10*ROW('Sanitation Data'!D3))),'Data Summary'!CL9="Yes"),OFFSET('Sanitation Data'!$D$6,0,10*ROW('Sanitation Data'!D3)),NA())</f>
        <v>62.02084</v>
      </c>
      <c r="X9" s="530">
        <f ca="1">+IF(AND(ISNUMBER(OFFSET('Sanitation Data'!$D$10,0,10*ROW('Sanitation Data'!D3))),'Data Summary'!CM9="Yes"),OFFSET('Sanitation Data'!$D$10,0,10*ROW('Sanitation Data'!D3)),NA())</f>
        <v>51.153700000000001</v>
      </c>
      <c r="Y9" s="530" t="e">
        <f ca="1">+IF(AND(ISNUMBER(OFFSET('Sanitation Data'!$D$11,0,10*ROW('Sanitation Data'!D3))),'Data Summary'!CN9="Yes"),OFFSET('Sanitation Data'!$D$11,0,10*ROW('Sanitation Data'!D3)),NA())</f>
        <v>#N/A</v>
      </c>
      <c r="Z9" s="530">
        <f ca="1">+IF(AND(ISNUMBER(OFFSET('Sanitation Data'!$D$12,0,10*ROW('Sanitation Data'!D3))),'Data Summary'!CO9="Yes"),OFFSET('Sanitation Data'!$D$12,0,10*ROW('Sanitation Data'!D3)),NA())</f>
        <v>28.007660000000001</v>
      </c>
      <c r="AA9" s="530">
        <f ca="1">+IF(AND(ISNUMBER(OFFSET('Sanitation Data'!$E$4,0,10*ROW('Sanitation Data'!E3))),'Data Summary'!CP9="Yes"),100-OFFSET('Sanitation Data'!$E$4,0,10*ROW('Sanitation Data'!E3)),NA())</f>
        <v>85.640460000000004</v>
      </c>
      <c r="AB9" s="530">
        <f ca="1">+IF(AND(ISNUMBER(OFFSET('Sanitation Data'!$E$6,0,10*ROW('Sanitation Data'!E3))),'Data Summary'!CQ9="Yes"),OFFSET('Sanitation Data'!$E$6,0,10*ROW('Sanitation Data'!E3)),NA())</f>
        <v>80.066450000000003</v>
      </c>
      <c r="AC9" s="530">
        <f ca="1">+IF(AND(ISNUMBER(OFFSET('Sanitation Data'!$E$10,0,10*ROW('Sanitation Data'!E3))),'Data Summary'!CR9="Yes"),OFFSET('Sanitation Data'!$E$10,0,10*ROW('Sanitation Data'!E3)),NA())</f>
        <v>66.076040000000006</v>
      </c>
      <c r="AD9" s="530" t="e">
        <f ca="1">+IF(AND(ISNUMBER(OFFSET('Sanitation Data'!$E$11,0,10*ROW('Sanitation Data'!E3))),'Data Summary'!CS9="Yes"),OFFSET('Sanitation Data'!$E$11,0,10*ROW('Sanitation Data'!E3)),NA())</f>
        <v>#N/A</v>
      </c>
      <c r="AE9" s="530">
        <f ca="1">+IF(AND(ISNUMBER(OFFSET('Sanitation Data'!$E$12,0,10*ROW('Sanitation Data'!E3))),'Data Summary'!CT9="Yes"),OFFSET('Sanitation Data'!$E$12,0,10*ROW('Sanitation Data'!E3)),NA())</f>
        <v>34.609439999999999</v>
      </c>
      <c r="AF9" s="530">
        <f ca="1">+IF(AND(ISNUMBER(OFFSET('Sanitation Data'!$F$4,0,10*ROW('Sanitation Data'!F3))),'Data Summary'!CU9="Yes"),100-OFFSET('Sanitation Data'!$F$4,0,10*ROW('Sanitation Data'!F3)),NA())</f>
        <v>53.358350000000002</v>
      </c>
      <c r="AG9" s="530">
        <f ca="1">+IF(AND(ISNUMBER(OFFSET('Sanitation Data'!$F$6,0,10*ROW('Sanitation Data'!F3))),'Data Summary'!CV9="Yes"),OFFSET('Sanitation Data'!$F$6,0,10*ROW('Sanitation Data'!F3)),NA())</f>
        <v>43.677289999999999</v>
      </c>
      <c r="AH9" s="530">
        <f ca="1">+IF(AND(ISNUMBER(OFFSET('Sanitation Data'!$F$10,0,10*ROW('Sanitation Data'!F3))),'Data Summary'!CW9="Yes"),OFFSET('Sanitation Data'!$F$10,0,10*ROW('Sanitation Data'!F3)),NA())</f>
        <v>35.984990000000003</v>
      </c>
      <c r="AI9" s="530" t="e">
        <f ca="1">+IF(AND(ISNUMBER(OFFSET('Sanitation Data'!$F$11,0,10*ROW('Sanitation Data'!F3))),'Data Summary'!CX9="Yes"),OFFSET('Sanitation Data'!$F$11,0,10*ROW('Sanitation Data'!F3)),NA())</f>
        <v>#N/A</v>
      </c>
      <c r="AJ9" s="530">
        <f ca="1">+IF(AND(ISNUMBER(OFFSET('Sanitation Data'!$F$12,0,10*ROW('Sanitation Data'!F3))),'Data Summary'!CY9="Yes"),OFFSET('Sanitation Data'!$F$12,0,10*ROW('Sanitation Data'!F3)),NA())</f>
        <v>21.526199999999999</v>
      </c>
      <c r="AK9" s="530" t="e">
        <f ca="1">+IF(AND(ISNUMBER(OFFSET('Sanitation Data'!$G$4,0,10*ROW('Sanitation Data'!G3))),'Data Summary'!CZ9="Yes"),100-OFFSET('Sanitation Data'!$G$4,0,10*ROW('Sanitation Data'!G3)),NA())</f>
        <v>#N/A</v>
      </c>
      <c r="AL9" s="530" t="e">
        <f ca="1">+IF(AND(ISNUMBER(OFFSET('Sanitation Data'!$G$6,0,10*ROW('Sanitation Data'!G3))),'Data Summary'!DA9="Yes"),OFFSET('Sanitation Data'!$G$6,0,10*ROW('Sanitation Data'!G3)),NA())</f>
        <v>#N/A</v>
      </c>
      <c r="AM9" s="530" t="e">
        <f ca="1">+IF(AND(ISNUMBER(OFFSET('Sanitation Data'!$G$10,0,10*ROW('Sanitation Data'!G3))),'Data Summary'!DB9="Yes"),OFFSET('Sanitation Data'!$G$10,0,10*ROW('Sanitation Data'!G3)),NA())</f>
        <v>#N/A</v>
      </c>
      <c r="AN9" s="530" t="e">
        <f ca="1">+IF(AND(ISNUMBER(OFFSET('Sanitation Data'!$G$11,0,10*ROW('Sanitation Data'!G3))),'Data Summary'!DC9="Yes"),OFFSET('Sanitation Data'!$G$11,0,10*ROW('Sanitation Data'!G3)),NA())</f>
        <v>#N/A</v>
      </c>
      <c r="AO9" s="530" t="e">
        <f ca="1">+IF(AND(ISNUMBER(OFFSET('Sanitation Data'!$G$12,0,10*ROW('Sanitation Data'!G3))),'Data Summary'!DD9="Yes"),OFFSET('Sanitation Data'!$G$12,0,10*ROW('Sanitation Data'!G3)),NA())</f>
        <v>#N/A</v>
      </c>
      <c r="AP9" s="530">
        <f ca="1">+IF(AND(ISNUMBER(OFFSET('Sanitation Data'!$H$4,0,10*ROW('Sanitation Data'!H3))),'Data Summary'!DE9="Yes"),100-OFFSET('Sanitation Data'!$H$4,0,10*ROW('Sanitation Data'!H3)),NA())</f>
        <v>62.07779</v>
      </c>
      <c r="AQ9" s="530">
        <f ca="1">+IF(AND(ISNUMBER(OFFSET('Sanitation Data'!$H$6,0,10*ROW('Sanitation Data'!H3))),'Data Summary'!DF9="Yes"),OFFSET('Sanitation Data'!$H$6,0,10*ROW('Sanitation Data'!H3)),NA())</f>
        <v>54.247699999999995</v>
      </c>
      <c r="AR9" s="530">
        <f ca="1">+IF(AND(ISNUMBER(OFFSET('Sanitation Data'!$H$10,0,10*ROW('Sanitation Data'!H3))),'Data Summary'!DG9="Yes"),OFFSET('Sanitation Data'!$H$10,0,10*ROW('Sanitation Data'!H3)),NA())</f>
        <v>44.242579999999997</v>
      </c>
      <c r="AS9" s="530" t="e">
        <f ca="1">+IF(AND(ISNUMBER(OFFSET('Sanitation Data'!$H$11,0,10*ROW('Sanitation Data'!H3))),'Data Summary'!DH9="Yes"),OFFSET('Sanitation Data'!$H$11,0,10*ROW('Sanitation Data'!H3)),NA())</f>
        <v>#N/A</v>
      </c>
      <c r="AT9" s="530">
        <f ca="1">+IF(AND(ISNUMBER(OFFSET('Sanitation Data'!$H$12,0,10*ROW('Sanitation Data'!H3))),'Data Summary'!DI9="Yes"),OFFSET('Sanitation Data'!$H$12,0,10*ROW('Sanitation Data'!H3)),NA())</f>
        <v>22.388850000000001</v>
      </c>
      <c r="AU9" s="530">
        <f ca="1">+IF(AND(ISNUMBER(OFFSET('Sanitation Data'!$I$4,0,10*ROW('Sanitation Data'!I3))),'Data Summary'!DJ9="Yes"),100-OFFSET('Sanitation Data'!$I$4,0,10*ROW('Sanitation Data'!I3)),NA())</f>
        <v>89.768079999999998</v>
      </c>
      <c r="AV9" s="530">
        <f ca="1">+IF(AND(ISNUMBER(OFFSET('Sanitation Data'!$I$6,0,10*ROW('Sanitation Data'!I3))),'Data Summary'!DK9="Yes"),OFFSET('Sanitation Data'!$I$6,0,10*ROW('Sanitation Data'!I3)),NA())</f>
        <v>82.742159999999998</v>
      </c>
      <c r="AW9" s="530">
        <f ca="1">+IF(AND(ISNUMBER(OFFSET('Sanitation Data'!$I$10,0,10*ROW('Sanitation Data'!I3))),'Data Summary'!DL9="Yes"),OFFSET('Sanitation Data'!$I$10,0,10*ROW('Sanitation Data'!I3)),NA())</f>
        <v>69.577079999999995</v>
      </c>
      <c r="AX9" s="530" t="e">
        <f ca="1">+IF(AND(ISNUMBER(OFFSET('Sanitation Data'!$I$11,0,10*ROW('Sanitation Data'!I3))),'Data Summary'!DM9="Yes"),OFFSET('Sanitation Data'!$I$11,0,10*ROW('Sanitation Data'!I3)),NA())</f>
        <v>#N/A</v>
      </c>
      <c r="AY9" s="530">
        <f ca="1">+IF(AND(ISNUMBER(OFFSET('Sanitation Data'!$I$12,0,10*ROW('Sanitation Data'!I3))),'Data Summary'!DN9="Yes"),OFFSET('Sanitation Data'!$I$12,0,10*ROW('Sanitation Data'!I3)),NA())</f>
        <v>43.058489999999999</v>
      </c>
      <c r="AZ9" s="531">
        <f ca="1">+IF(AND(ISNUMBER(OFFSET('Hygiene Data'!$D$5,0,10*ROW('Hygiene Data'!D3))),'Data Summary'!DO9="Yes"),OFFSET('Hygiene Data'!$D$5,0,10*ROW('Hygiene Data'!D3)),NA())</f>
        <v>87.99924</v>
      </c>
      <c r="BA9" s="531">
        <f ca="1">+IF(AND(ISNUMBER(OFFSET('Hygiene Data'!$D$7,0,10*ROW('Hygiene Data'!D3))),'Data Summary'!DP9="Yes"),OFFSET('Hygiene Data'!$D$7,0,10*ROW('Hygiene Data'!D3)),NA())</f>
        <v>85.381230000000002</v>
      </c>
      <c r="BB9" s="531">
        <f ca="1">+IF(AND(ISNUMBER(OFFSET('Hygiene Data'!$D$9,0,10*ROW('Hygiene Data'!D3))),'Data Summary'!DQ9="Yes"),OFFSET('Hygiene Data'!$D$9,0,10*ROW('Hygiene Data'!D3)),NA())</f>
        <v>69.080830000000006</v>
      </c>
      <c r="BC9" s="531">
        <f ca="1">+IF(AND(ISNUMBER(OFFSET('Hygiene Data'!$E$5,0,10*ROW('Hygiene Data'!E3))),'Data Summary'!DR9="Yes"),OFFSET('Hygiene Data'!$E$5,0,10*ROW('Hygiene Data'!E3)),NA())</f>
        <v>92.001530000000002</v>
      </c>
      <c r="BD9" s="531">
        <f ca="1">+IF(AND(ISNUMBER(OFFSET('Hygiene Data'!$E$7,0,10*ROW('Hygiene Data'!E3))),'Data Summary'!DS9="Yes"),OFFSET('Hygiene Data'!$E$7,0,10*ROW('Hygiene Data'!E3)),NA())</f>
        <v>89.51397</v>
      </c>
      <c r="BE9" s="531">
        <f ca="1">+IF(AND(ISNUMBER(OFFSET('Hygiene Data'!$E$9,0,10*ROW('Hygiene Data'!E3))),'Data Summary'!DT9="Yes"),OFFSET('Hygiene Data'!$E$9,0,10*ROW('Hygiene Data'!E3)),NA())</f>
        <v>76.693460000000002</v>
      </c>
      <c r="BF9" s="531">
        <f ca="1">+IF(AND(ISNUMBER(OFFSET('Hygiene Data'!$F$5,0,10*ROW('Hygiene Data'!F3))),'Data Summary'!DU9="Yes"),OFFSET('Hygiene Data'!$F$5,0,10*ROW('Hygiene Data'!F3)),NA())</f>
        <v>84.007630000000006</v>
      </c>
      <c r="BG9" s="531">
        <f ca="1">+IF(AND(ISNUMBER(OFFSET('Hygiene Data'!$F$7,0,10*ROW('Hygiene Data'!F3))),'Data Summary'!DV9="Yes"),OFFSET('Hygiene Data'!$F$7,0,10*ROW('Hygiene Data'!F3)),NA())</f>
        <v>81.259540000000001</v>
      </c>
      <c r="BH9" s="531">
        <f ca="1">+IF(AND(ISNUMBER(OFFSET('Hygiene Data'!$F$9,0,10*ROW('Hygiene Data'!F3))),'Data Summary'!DW9="Yes"),OFFSET('Hygiene Data'!$F$9,0,10*ROW('Hygiene Data'!F3)),NA())</f>
        <v>61.488549999999996</v>
      </c>
      <c r="BI9" s="531" t="e">
        <f ca="1">+IF(AND(ISNUMBER(OFFSET('Hygiene Data'!$G$5,0,10*ROW('Hygiene Data'!G3))),'Data Summary'!DX9="Yes"),OFFSET('Hygiene Data'!$G$5,0,10*ROW('Hygiene Data'!G3)),NA())</f>
        <v>#N/A</v>
      </c>
      <c r="BJ9" s="531" t="e">
        <f ca="1">+IF(AND(ISNUMBER(OFFSET('Hygiene Data'!$G$7,0,10*ROW('Hygiene Data'!G3))),'Data Summary'!DY9="Yes"),OFFSET('Hygiene Data'!$G$7,0,10*ROW('Hygiene Data'!G3)),NA())</f>
        <v>#N/A</v>
      </c>
      <c r="BK9" s="531" t="e">
        <f ca="1">+IF(AND(ISNUMBER(OFFSET('Hygiene Data'!$G$9,0,10*ROW('Hygiene Data'!G3))),'Data Summary'!DZ9="Yes"),OFFSET('Hygiene Data'!$G$9,0,10*ROW('Hygiene Data'!G3)),NA())</f>
        <v>#N/A</v>
      </c>
      <c r="BL9" s="531">
        <f ca="1">+IF(AND(ISNUMBER(OFFSET('Hygiene Data'!$H$5,0,10*ROW('Hygiene Data'!H3))),'Data Summary'!EA9="Yes"),OFFSET('Hygiene Data'!$H$5,0,10*ROW('Hygiene Data'!H3)),NA())</f>
        <v>86.094989999999996</v>
      </c>
      <c r="BM9" s="531">
        <f ca="1">+IF(AND(ISNUMBER(OFFSET('Hygiene Data'!$H$7,0,10*ROW('Hygiene Data'!H3))),'Data Summary'!EB9="Yes"),OFFSET('Hygiene Data'!$H$7,0,10*ROW('Hygiene Data'!H3)),NA())</f>
        <v>83.403689999999997</v>
      </c>
      <c r="BN9" s="531">
        <f ca="1">+IF(AND(ISNUMBER(OFFSET('Hygiene Data'!$H$9,0,10*ROW('Hygiene Data'!H3))),'Data Summary'!EC9="Yes"),OFFSET('Hygiene Data'!$H$9,0,10*ROW('Hygiene Data'!H3)),NA())</f>
        <v>66.728229999999996</v>
      </c>
      <c r="BO9" s="531">
        <f ca="1">+IF(AND(ISNUMBER(OFFSET('Hygiene Data'!$I$5,0,10*ROW('Hygiene Data'!I3))),'Data Summary'!ED9="Yes"),OFFSET('Hygiene Data'!$I$5,0,10*ROW('Hygiene Data'!I3)),NA())</f>
        <v>93.000690000000006</v>
      </c>
      <c r="BP9" s="531">
        <f ca="1">+IF(AND(ISNUMBER(OFFSET('Hygiene Data'!$I$7,0,10*ROW('Hygiene Data'!I3))),'Data Summary'!EE9="Yes"),OFFSET('Hygiene Data'!$I$7,0,10*ROW('Hygiene Data'!I3)),NA())</f>
        <v>90.575190000000006</v>
      </c>
      <c r="BQ9" s="531">
        <f ca="1">+IF(AND(ISNUMBER(OFFSET('Hygiene Data'!$I$9,0,10*ROW('Hygiene Data'!I3))),'Data Summary'!EF9="Yes"),OFFSET('Hygiene Data'!$I$9,0,10*ROW('Hygiene Data'!I3)),NA())</f>
        <v>75.259879999999995</v>
      </c>
    </row>
    <row r="10" spans="1:69" x14ac:dyDescent="0.25">
      <c r="A10" s="527" t="str">
        <f ca="1">+RIGHT('Data Summary'!A10,LEN('Data Summary'!A10)-9)</f>
        <v>UIS</v>
      </c>
      <c r="B10" s="501" t="str">
        <f ca="1">+IF(ISTEXT('Data Summary'!B10),'Data Summary'!B10,"")</f>
        <v>Other</v>
      </c>
      <c r="C10" s="528">
        <f ca="1">+VALUE('Data Summary'!C10)</f>
        <v>2016</v>
      </c>
      <c r="D10" s="529" t="e">
        <f ca="1">+IF(AND(ISNUMBER(OFFSET('Water Data'!$D$4,0,10*ROW('Water Data'!D4))),'Data Summary'!BS10="Yes"),100-OFFSET('Water Data'!$D$4,0,10*ROW('Water Data'!D4)),NA())</f>
        <v>#N/A</v>
      </c>
      <c r="E10" s="529" t="e">
        <f ca="1">+IF(AND(ISNUMBER(OFFSET('Water Data'!$D$6,0,10*ROW('Water Data'!D4))),'Data Summary'!BT10="Yes"),OFFSET('Water Data'!$D$6,0,10*ROW('Water Data'!D4)),NA())</f>
        <v>#N/A</v>
      </c>
      <c r="F10" s="529" t="e">
        <f ca="1">+IF(AND(ISNUMBER(OFFSET('Water Data'!$D$9,0,10*ROW('Water Data'!D4))),'Data Summary'!BU10="Yes"),OFFSET('Water Data'!$D$9,0,10*ROW('Water Data'!D4)),NA())</f>
        <v>#N/A</v>
      </c>
      <c r="G10" s="529" t="e">
        <f ca="1">+IF(AND(ISNUMBER(OFFSET('Water Data'!$E$4,0,10*ROW('Water Data'!E4))),'Data Summary'!BV10="Yes"),100-OFFSET('Water Data'!$E$4,0,10*ROW('Water Data'!E4)),NA())</f>
        <v>#N/A</v>
      </c>
      <c r="H10" s="529" t="e">
        <f ca="1">+IF(AND(ISNUMBER(OFFSET('Water Data'!$E$6,0,10*ROW('Water Data'!E4))),'Data Summary'!BW10="Yes"),OFFSET('Water Data'!$E$6,0,10*ROW('Water Data'!E4)),NA())</f>
        <v>#N/A</v>
      </c>
      <c r="I10" s="529" t="e">
        <f ca="1">+IF(AND(ISNUMBER(OFFSET('Water Data'!$E$9,0,10*ROW('Water Data'!E4))),'Data Summary'!BX10="Yes"),OFFSET('Water Data'!$E$9,0,10*ROW('Water Data'!E4)),NA())</f>
        <v>#N/A</v>
      </c>
      <c r="J10" s="529" t="e">
        <f ca="1">+IF(AND(ISNUMBER(OFFSET('Water Data'!$F$4,0,10*ROW('Water Data'!F4))),'Data Summary'!BY10="Yes"),100-OFFSET('Water Data'!$F$4,0,10*ROW('Water Data'!F4)),NA())</f>
        <v>#N/A</v>
      </c>
      <c r="K10" s="529" t="e">
        <f ca="1">+IF(AND(ISNUMBER(OFFSET('Water Data'!$F$6,0,10*ROW('Water Data'!F4))),'Data Summary'!BZ10="Yes"),OFFSET('Water Data'!$F$6,0,10*ROW('Water Data'!F4)),NA())</f>
        <v>#N/A</v>
      </c>
      <c r="L10" s="529" t="e">
        <f ca="1">+IF(AND(ISNUMBER(OFFSET('Water Data'!$F$9,0,10*ROW('Water Data'!F4))),'Data Summary'!CA10="Yes"),OFFSET('Water Data'!$F$9,0,10*ROW('Water Data'!F4)),NA())</f>
        <v>#N/A</v>
      </c>
      <c r="M10" s="529" t="e">
        <f ca="1">+IF(AND(ISNUMBER(OFFSET('Water Data'!$G$4,0,10*ROW('Water Data'!G4))),'Data Summary'!CB10="Yes"),100-OFFSET('Water Data'!$G$4,0,10*ROW('Water Data'!G4)),NA())</f>
        <v>#N/A</v>
      </c>
      <c r="N10" s="529" t="e">
        <f ca="1">+IF(AND(ISNUMBER(OFFSET('Water Data'!$G$6,0,10*ROW('Water Data'!G4))),'Data Summary'!CC10="Yes"),OFFSET('Water Data'!$G$6,0,10*ROW('Water Data'!G4)),NA())</f>
        <v>#N/A</v>
      </c>
      <c r="O10" s="529" t="e">
        <f ca="1">+IF(AND(ISNUMBER(OFFSET('Water Data'!$G$9,0,10*ROW('Water Data'!G4))),'Data Summary'!CD10="Yes"),OFFSET('Water Data'!$G$9,0,10*ROW('Water Data'!G4)),NA())</f>
        <v>#N/A</v>
      </c>
      <c r="P10" s="529" t="e">
        <f ca="1">+IF(AND(ISNUMBER(OFFSET('Water Data'!$H$4,0,10*ROW('Water Data'!H4))),'Data Summary'!CE10="Yes"),100-OFFSET('Water Data'!$H$4,0,10*ROW('Water Data'!H4)),NA())</f>
        <v>#N/A</v>
      </c>
      <c r="Q10" s="529" t="e">
        <f ca="1">+IF(AND(ISNUMBER(OFFSET('Water Data'!$H$6,0,10*ROW('Water Data'!H4))),'Data Summary'!CF10="Yes"),OFFSET('Water Data'!$H$6,0,10*ROW('Water Data'!H4)),NA())</f>
        <v>#N/A</v>
      </c>
      <c r="R10" s="529" t="e">
        <f ca="1">+IF(AND(ISNUMBER(OFFSET('Water Data'!$H$9,0,10*ROW('Water Data'!H4))),'Data Summary'!CG10="Yes"),OFFSET('Water Data'!$H$9,0,10*ROW('Water Data'!H4)),NA())</f>
        <v>#N/A</v>
      </c>
      <c r="S10" s="529" t="e">
        <f ca="1">+IF(AND(ISNUMBER(OFFSET('Water Data'!$I$4,0,10*ROW('Water Data'!I4))),'Data Summary'!CH10="Yes"),100-OFFSET('Water Data'!$I$4,0,10*ROW('Water Data'!I4)),NA())</f>
        <v>#N/A</v>
      </c>
      <c r="T10" s="529" t="e">
        <f ca="1">+IF(AND(ISNUMBER(OFFSET('Water Data'!$I$6,0,10*ROW('Water Data'!I4))),'Data Summary'!CI10="Yes"),OFFSET('Water Data'!$I$6,0,10*ROW('Water Data'!I4)),NA())</f>
        <v>#N/A</v>
      </c>
      <c r="U10" s="529" t="e">
        <f ca="1">+IF(AND(ISNUMBER(OFFSET('Water Data'!$I$9,0,10*ROW('Water Data'!I4))),'Data Summary'!CJ10="Yes"),OFFSET('Water Data'!$I$9,0,10*ROW('Water Data'!I4)),NA())</f>
        <v>#N/A</v>
      </c>
      <c r="V10" s="530" t="e">
        <f ca="1">+IF(AND(ISNUMBER(OFFSET('Sanitation Data'!$D$4,0,10*ROW('Sanitation Data'!D4))),'Data Summary'!CK10="Yes"),100-OFFSET('Sanitation Data'!$D$4,0,10*ROW('Sanitation Data'!D4)),NA())</f>
        <v>#N/A</v>
      </c>
      <c r="W10" s="530" t="e">
        <f ca="1">+IF(AND(ISNUMBER(OFFSET('Sanitation Data'!$D$6,0,10*ROW('Sanitation Data'!D4))),'Data Summary'!CL10="Yes"),OFFSET('Sanitation Data'!$D$6,0,10*ROW('Sanitation Data'!D4)),NA())</f>
        <v>#N/A</v>
      </c>
      <c r="X10" s="530" t="e">
        <f ca="1">+IF(AND(ISNUMBER(OFFSET('Sanitation Data'!$D$10,0,10*ROW('Sanitation Data'!D4))),'Data Summary'!CM10="Yes"),OFFSET('Sanitation Data'!$D$10,0,10*ROW('Sanitation Data'!D4)),NA())</f>
        <v>#N/A</v>
      </c>
      <c r="Y10" s="530" t="e">
        <f ca="1">+IF(AND(ISNUMBER(OFFSET('Sanitation Data'!$D$11,0,10*ROW('Sanitation Data'!D4))),'Data Summary'!CN10="Yes"),OFFSET('Sanitation Data'!$D$11,0,10*ROW('Sanitation Data'!D4)),NA())</f>
        <v>#N/A</v>
      </c>
      <c r="Z10" s="530" t="e">
        <f ca="1">+IF(AND(ISNUMBER(OFFSET('Sanitation Data'!$D$12,0,10*ROW('Sanitation Data'!D4))),'Data Summary'!CO10="Yes"),OFFSET('Sanitation Data'!$D$12,0,10*ROW('Sanitation Data'!D4)),NA())</f>
        <v>#N/A</v>
      </c>
      <c r="AA10" s="530" t="e">
        <f ca="1">+IF(AND(ISNUMBER(OFFSET('Sanitation Data'!$E$4,0,10*ROW('Sanitation Data'!E4))),'Data Summary'!CP10="Yes"),100-OFFSET('Sanitation Data'!$E$4,0,10*ROW('Sanitation Data'!E4)),NA())</f>
        <v>#N/A</v>
      </c>
      <c r="AB10" s="530" t="e">
        <f ca="1">+IF(AND(ISNUMBER(OFFSET('Sanitation Data'!$E$6,0,10*ROW('Sanitation Data'!E4))),'Data Summary'!CQ10="Yes"),OFFSET('Sanitation Data'!$E$6,0,10*ROW('Sanitation Data'!E4)),NA())</f>
        <v>#N/A</v>
      </c>
      <c r="AC10" s="530" t="e">
        <f ca="1">+IF(AND(ISNUMBER(OFFSET('Sanitation Data'!$E$10,0,10*ROW('Sanitation Data'!E4))),'Data Summary'!CR10="Yes"),OFFSET('Sanitation Data'!$E$10,0,10*ROW('Sanitation Data'!E4)),NA())</f>
        <v>#N/A</v>
      </c>
      <c r="AD10" s="530" t="e">
        <f ca="1">+IF(AND(ISNUMBER(OFFSET('Sanitation Data'!$E$11,0,10*ROW('Sanitation Data'!E4))),'Data Summary'!CS10="Yes"),OFFSET('Sanitation Data'!$E$11,0,10*ROW('Sanitation Data'!E4)),NA())</f>
        <v>#N/A</v>
      </c>
      <c r="AE10" s="530" t="e">
        <f ca="1">+IF(AND(ISNUMBER(OFFSET('Sanitation Data'!$E$12,0,10*ROW('Sanitation Data'!E4))),'Data Summary'!CT10="Yes"),OFFSET('Sanitation Data'!$E$12,0,10*ROW('Sanitation Data'!E4)),NA())</f>
        <v>#N/A</v>
      </c>
      <c r="AF10" s="530" t="e">
        <f ca="1">+IF(AND(ISNUMBER(OFFSET('Sanitation Data'!$F$4,0,10*ROW('Sanitation Data'!F4))),'Data Summary'!CU10="Yes"),100-OFFSET('Sanitation Data'!$F$4,0,10*ROW('Sanitation Data'!F4)),NA())</f>
        <v>#N/A</v>
      </c>
      <c r="AG10" s="530" t="e">
        <f ca="1">+IF(AND(ISNUMBER(OFFSET('Sanitation Data'!$F$6,0,10*ROW('Sanitation Data'!F4))),'Data Summary'!CV10="Yes"),OFFSET('Sanitation Data'!$F$6,0,10*ROW('Sanitation Data'!F4)),NA())</f>
        <v>#N/A</v>
      </c>
      <c r="AH10" s="530" t="e">
        <f ca="1">+IF(AND(ISNUMBER(OFFSET('Sanitation Data'!$F$10,0,10*ROW('Sanitation Data'!F4))),'Data Summary'!CW10="Yes"),OFFSET('Sanitation Data'!$F$10,0,10*ROW('Sanitation Data'!F4)),NA())</f>
        <v>#N/A</v>
      </c>
      <c r="AI10" s="530" t="e">
        <f ca="1">+IF(AND(ISNUMBER(OFFSET('Sanitation Data'!$F$11,0,10*ROW('Sanitation Data'!F4))),'Data Summary'!CX10="Yes"),OFFSET('Sanitation Data'!$F$11,0,10*ROW('Sanitation Data'!F4)),NA())</f>
        <v>#N/A</v>
      </c>
      <c r="AJ10" s="530" t="e">
        <f ca="1">+IF(AND(ISNUMBER(OFFSET('Sanitation Data'!$F$12,0,10*ROW('Sanitation Data'!F4))),'Data Summary'!CY10="Yes"),OFFSET('Sanitation Data'!$F$12,0,10*ROW('Sanitation Data'!F4)),NA())</f>
        <v>#N/A</v>
      </c>
      <c r="AK10" s="530" t="e">
        <f ca="1">+IF(AND(ISNUMBER(OFFSET('Sanitation Data'!$G$4,0,10*ROW('Sanitation Data'!G4))),'Data Summary'!CZ10="Yes"),100-OFFSET('Sanitation Data'!$G$4,0,10*ROW('Sanitation Data'!G4)),NA())</f>
        <v>#N/A</v>
      </c>
      <c r="AL10" s="530" t="e">
        <f ca="1">+IF(AND(ISNUMBER(OFFSET('Sanitation Data'!$G$6,0,10*ROW('Sanitation Data'!G4))),'Data Summary'!DA10="Yes"),OFFSET('Sanitation Data'!$G$6,0,10*ROW('Sanitation Data'!G4)),NA())</f>
        <v>#N/A</v>
      </c>
      <c r="AM10" s="530" t="e">
        <f ca="1">+IF(AND(ISNUMBER(OFFSET('Sanitation Data'!$G$10,0,10*ROW('Sanitation Data'!G4))),'Data Summary'!DB10="Yes"),OFFSET('Sanitation Data'!$G$10,0,10*ROW('Sanitation Data'!G4)),NA())</f>
        <v>#N/A</v>
      </c>
      <c r="AN10" s="530" t="e">
        <f ca="1">+IF(AND(ISNUMBER(OFFSET('Sanitation Data'!$G$11,0,10*ROW('Sanitation Data'!G4))),'Data Summary'!DC10="Yes"),OFFSET('Sanitation Data'!$G$11,0,10*ROW('Sanitation Data'!G4)),NA())</f>
        <v>#N/A</v>
      </c>
      <c r="AO10" s="530" t="e">
        <f ca="1">+IF(AND(ISNUMBER(OFFSET('Sanitation Data'!$G$12,0,10*ROW('Sanitation Data'!G4))),'Data Summary'!DD10="Yes"),OFFSET('Sanitation Data'!$G$12,0,10*ROW('Sanitation Data'!G4)),NA())</f>
        <v>#N/A</v>
      </c>
      <c r="AP10" s="530" t="e">
        <f ca="1">+IF(AND(ISNUMBER(OFFSET('Sanitation Data'!$H$4,0,10*ROW('Sanitation Data'!H4))),'Data Summary'!DE10="Yes"),100-OFFSET('Sanitation Data'!$H$4,0,10*ROW('Sanitation Data'!H4)),NA())</f>
        <v>#N/A</v>
      </c>
      <c r="AQ10" s="530" t="e">
        <f ca="1">+IF(AND(ISNUMBER(OFFSET('Sanitation Data'!$H$6,0,10*ROW('Sanitation Data'!H4))),'Data Summary'!DF10="Yes"),OFFSET('Sanitation Data'!$H$6,0,10*ROW('Sanitation Data'!H4)),NA())</f>
        <v>#N/A</v>
      </c>
      <c r="AR10" s="530" t="e">
        <f ca="1">+IF(AND(ISNUMBER(OFFSET('Sanitation Data'!$H$10,0,10*ROW('Sanitation Data'!H4))),'Data Summary'!DG10="Yes"),OFFSET('Sanitation Data'!$H$10,0,10*ROW('Sanitation Data'!H4)),NA())</f>
        <v>#N/A</v>
      </c>
      <c r="AS10" s="530" t="e">
        <f ca="1">+IF(AND(ISNUMBER(OFFSET('Sanitation Data'!$H$11,0,10*ROW('Sanitation Data'!H4))),'Data Summary'!DH10="Yes"),OFFSET('Sanitation Data'!$H$11,0,10*ROW('Sanitation Data'!H4)),NA())</f>
        <v>#N/A</v>
      </c>
      <c r="AT10" s="530" t="e">
        <f ca="1">+IF(AND(ISNUMBER(OFFSET('Sanitation Data'!$H$12,0,10*ROW('Sanitation Data'!H4))),'Data Summary'!DI10="Yes"),OFFSET('Sanitation Data'!$H$12,0,10*ROW('Sanitation Data'!H4)),NA())</f>
        <v>#N/A</v>
      </c>
      <c r="AU10" s="530" t="e">
        <f ca="1">+IF(AND(ISNUMBER(OFFSET('Sanitation Data'!$I$4,0,10*ROW('Sanitation Data'!I4))),'Data Summary'!DJ10="Yes"),100-OFFSET('Sanitation Data'!$I$4,0,10*ROW('Sanitation Data'!I4)),NA())</f>
        <v>#N/A</v>
      </c>
      <c r="AV10" s="530" t="e">
        <f ca="1">+IF(AND(ISNUMBER(OFFSET('Sanitation Data'!$I$6,0,10*ROW('Sanitation Data'!I4))),'Data Summary'!DK10="Yes"),OFFSET('Sanitation Data'!$I$6,0,10*ROW('Sanitation Data'!I4)),NA())</f>
        <v>#N/A</v>
      </c>
      <c r="AW10" s="530" t="e">
        <f ca="1">+IF(AND(ISNUMBER(OFFSET('Sanitation Data'!$I$10,0,10*ROW('Sanitation Data'!I4))),'Data Summary'!DL10="Yes"),OFFSET('Sanitation Data'!$I$10,0,10*ROW('Sanitation Data'!I4)),NA())</f>
        <v>#N/A</v>
      </c>
      <c r="AX10" s="530" t="e">
        <f ca="1">+IF(AND(ISNUMBER(OFFSET('Sanitation Data'!$I$11,0,10*ROW('Sanitation Data'!I4))),'Data Summary'!DM10="Yes"),OFFSET('Sanitation Data'!$I$11,0,10*ROW('Sanitation Data'!I4)),NA())</f>
        <v>#N/A</v>
      </c>
      <c r="AY10" s="530" t="e">
        <f ca="1">+IF(AND(ISNUMBER(OFFSET('Sanitation Data'!$I$12,0,10*ROW('Sanitation Data'!I4))),'Data Summary'!DN10="Yes"),OFFSET('Sanitation Data'!$I$12,0,10*ROW('Sanitation Data'!I4)),NA())</f>
        <v>#N/A</v>
      </c>
      <c r="AZ10" s="531" t="e">
        <f ca="1">+IF(AND(ISNUMBER(OFFSET('Hygiene Data'!$D$5,0,10*ROW('Hygiene Data'!D4))),'Data Summary'!DO10="Yes"),OFFSET('Hygiene Data'!$D$5,0,10*ROW('Hygiene Data'!D4)),NA())</f>
        <v>#N/A</v>
      </c>
      <c r="BA10" s="531" t="e">
        <f ca="1">+IF(AND(ISNUMBER(OFFSET('Hygiene Data'!$D$7,0,10*ROW('Hygiene Data'!D4))),'Data Summary'!DP10="Yes"),OFFSET('Hygiene Data'!$D$7,0,10*ROW('Hygiene Data'!D4)),NA())</f>
        <v>#N/A</v>
      </c>
      <c r="BB10" s="531" t="e">
        <f ca="1">+IF(AND(ISNUMBER(OFFSET('Hygiene Data'!$D$9,0,10*ROW('Hygiene Data'!D4))),'Data Summary'!DQ10="Yes"),OFFSET('Hygiene Data'!$D$9,0,10*ROW('Hygiene Data'!D4)),NA())</f>
        <v>#N/A</v>
      </c>
      <c r="BC10" s="531" t="e">
        <f ca="1">+IF(AND(ISNUMBER(OFFSET('Hygiene Data'!$E$5,0,10*ROW('Hygiene Data'!E4))),'Data Summary'!DR10="Yes"),OFFSET('Hygiene Data'!$E$5,0,10*ROW('Hygiene Data'!E4)),NA())</f>
        <v>#N/A</v>
      </c>
      <c r="BD10" s="531" t="e">
        <f ca="1">+IF(AND(ISNUMBER(OFFSET('Hygiene Data'!$E$7,0,10*ROW('Hygiene Data'!E4))),'Data Summary'!DS10="Yes"),OFFSET('Hygiene Data'!$E$7,0,10*ROW('Hygiene Data'!E4)),NA())</f>
        <v>#N/A</v>
      </c>
      <c r="BE10" s="531" t="e">
        <f ca="1">+IF(AND(ISNUMBER(OFFSET('Hygiene Data'!$E$9,0,10*ROW('Hygiene Data'!E4))),'Data Summary'!DT10="Yes"),OFFSET('Hygiene Data'!$E$9,0,10*ROW('Hygiene Data'!E4)),NA())</f>
        <v>#N/A</v>
      </c>
      <c r="BF10" s="531" t="e">
        <f ca="1">+IF(AND(ISNUMBER(OFFSET('Hygiene Data'!$F$5,0,10*ROW('Hygiene Data'!F4))),'Data Summary'!DU10="Yes"),OFFSET('Hygiene Data'!$F$5,0,10*ROW('Hygiene Data'!F4)),NA())</f>
        <v>#N/A</v>
      </c>
      <c r="BG10" s="531" t="e">
        <f ca="1">+IF(AND(ISNUMBER(OFFSET('Hygiene Data'!$F$7,0,10*ROW('Hygiene Data'!F4))),'Data Summary'!DV10="Yes"),OFFSET('Hygiene Data'!$F$7,0,10*ROW('Hygiene Data'!F4)),NA())</f>
        <v>#N/A</v>
      </c>
      <c r="BH10" s="531" t="e">
        <f ca="1">+IF(AND(ISNUMBER(OFFSET('Hygiene Data'!$F$9,0,10*ROW('Hygiene Data'!F4))),'Data Summary'!DW10="Yes"),OFFSET('Hygiene Data'!$F$9,0,10*ROW('Hygiene Data'!F4)),NA())</f>
        <v>#N/A</v>
      </c>
      <c r="BI10" s="531" t="e">
        <f ca="1">+IF(AND(ISNUMBER(OFFSET('Hygiene Data'!$G$5,0,10*ROW('Hygiene Data'!G4))),'Data Summary'!DX10="Yes"),OFFSET('Hygiene Data'!$G$5,0,10*ROW('Hygiene Data'!G4)),NA())</f>
        <v>#N/A</v>
      </c>
      <c r="BJ10" s="531" t="e">
        <f ca="1">+IF(AND(ISNUMBER(OFFSET('Hygiene Data'!$G$7,0,10*ROW('Hygiene Data'!G4))),'Data Summary'!DY10="Yes"),OFFSET('Hygiene Data'!$G$7,0,10*ROW('Hygiene Data'!G4)),NA())</f>
        <v>#N/A</v>
      </c>
      <c r="BK10" s="531" t="e">
        <f ca="1">+IF(AND(ISNUMBER(OFFSET('Hygiene Data'!$G$9,0,10*ROW('Hygiene Data'!G4))),'Data Summary'!DZ10="Yes"),OFFSET('Hygiene Data'!$G$9,0,10*ROW('Hygiene Data'!G4)),NA())</f>
        <v>#N/A</v>
      </c>
      <c r="BL10" s="531" t="e">
        <f ca="1">+IF(AND(ISNUMBER(OFFSET('Hygiene Data'!$H$5,0,10*ROW('Hygiene Data'!H4))),'Data Summary'!EA10="Yes"),OFFSET('Hygiene Data'!$H$5,0,10*ROW('Hygiene Data'!H4)),NA())</f>
        <v>#N/A</v>
      </c>
      <c r="BM10" s="531" t="e">
        <f ca="1">+IF(AND(ISNUMBER(OFFSET('Hygiene Data'!$H$7,0,10*ROW('Hygiene Data'!H4))),'Data Summary'!EB10="Yes"),OFFSET('Hygiene Data'!$H$7,0,10*ROW('Hygiene Data'!H4)),NA())</f>
        <v>#N/A</v>
      </c>
      <c r="BN10" s="531" t="e">
        <f ca="1">+IF(AND(ISNUMBER(OFFSET('Hygiene Data'!$H$9,0,10*ROW('Hygiene Data'!H4))),'Data Summary'!EC10="Yes"),OFFSET('Hygiene Data'!$H$9,0,10*ROW('Hygiene Data'!H4)),NA())</f>
        <v>#N/A</v>
      </c>
      <c r="BO10" s="531" t="e">
        <f ca="1">+IF(AND(ISNUMBER(OFFSET('Hygiene Data'!$I$5,0,10*ROW('Hygiene Data'!I4))),'Data Summary'!ED10="Yes"),OFFSET('Hygiene Data'!$I$5,0,10*ROW('Hygiene Data'!I4)),NA())</f>
        <v>#N/A</v>
      </c>
      <c r="BP10" s="531" t="e">
        <f ca="1">+IF(AND(ISNUMBER(OFFSET('Hygiene Data'!$I$7,0,10*ROW('Hygiene Data'!I4))),'Data Summary'!EE10="Yes"),OFFSET('Hygiene Data'!$I$7,0,10*ROW('Hygiene Data'!I4)),NA())</f>
        <v>#N/A</v>
      </c>
      <c r="BQ10" s="531" t="e">
        <f ca="1">+IF(AND(ISNUMBER(OFFSET('Hygiene Data'!$I$9,0,10*ROW('Hygiene Data'!I4))),'Data Summary'!EF10="Yes"),OFFSET('Hygiene Data'!$I$9,0,10*ROW('Hygiene Data'!I4)),NA())</f>
        <v>#N/A</v>
      </c>
    </row>
    <row r="11" spans="1:69" x14ac:dyDescent="0.25">
      <c r="A11" s="527" t="str">
        <f ca="1">+RIGHT('Data Summary'!A11,LEN('Data Summary'!A11)-9)</f>
        <v>UIS</v>
      </c>
      <c r="B11" s="501" t="str">
        <f ca="1">+IF(ISTEXT('Data Summary'!B11),'Data Summary'!B11,"")</f>
        <v>Other</v>
      </c>
      <c r="C11" s="528">
        <f ca="1">+VALUE('Data Summary'!C11)</f>
        <v>2017</v>
      </c>
      <c r="D11" s="529" t="e">
        <f ca="1">+IF(AND(ISNUMBER(OFFSET('Water Data'!$D$4,0,10*ROW('Water Data'!D5))),'Data Summary'!BS11="Yes"),100-OFFSET('Water Data'!$D$4,0,10*ROW('Water Data'!D5)),NA())</f>
        <v>#N/A</v>
      </c>
      <c r="E11" s="529" t="e">
        <f ca="1">+IF(AND(ISNUMBER(OFFSET('Water Data'!$D$6,0,10*ROW('Water Data'!D5))),'Data Summary'!BT11="Yes"),OFFSET('Water Data'!$D$6,0,10*ROW('Water Data'!D5)),NA())</f>
        <v>#N/A</v>
      </c>
      <c r="F11" s="529" t="e">
        <f ca="1">+IF(AND(ISNUMBER(OFFSET('Water Data'!$D$9,0,10*ROW('Water Data'!D5))),'Data Summary'!BU11="Yes"),OFFSET('Water Data'!$D$9,0,10*ROW('Water Data'!D5)),NA())</f>
        <v>#N/A</v>
      </c>
      <c r="G11" s="529" t="e">
        <f ca="1">+IF(AND(ISNUMBER(OFFSET('Water Data'!$E$4,0,10*ROW('Water Data'!E5))),'Data Summary'!BV11="Yes"),100-OFFSET('Water Data'!$E$4,0,10*ROW('Water Data'!E5)),NA())</f>
        <v>#N/A</v>
      </c>
      <c r="H11" s="529" t="e">
        <f ca="1">+IF(AND(ISNUMBER(OFFSET('Water Data'!$E$6,0,10*ROW('Water Data'!E5))),'Data Summary'!BW11="Yes"),OFFSET('Water Data'!$E$6,0,10*ROW('Water Data'!E5)),NA())</f>
        <v>#N/A</v>
      </c>
      <c r="I11" s="529" t="e">
        <f ca="1">+IF(AND(ISNUMBER(OFFSET('Water Data'!$E$9,0,10*ROW('Water Data'!E5))),'Data Summary'!BX11="Yes"),OFFSET('Water Data'!$E$9,0,10*ROW('Water Data'!E5)),NA())</f>
        <v>#N/A</v>
      </c>
      <c r="J11" s="529" t="e">
        <f ca="1">+IF(AND(ISNUMBER(OFFSET('Water Data'!$F$4,0,10*ROW('Water Data'!F5))),'Data Summary'!BY11="Yes"),100-OFFSET('Water Data'!$F$4,0,10*ROW('Water Data'!F5)),NA())</f>
        <v>#N/A</v>
      </c>
      <c r="K11" s="529" t="e">
        <f ca="1">+IF(AND(ISNUMBER(OFFSET('Water Data'!$F$6,0,10*ROW('Water Data'!F5))),'Data Summary'!BZ11="Yes"),OFFSET('Water Data'!$F$6,0,10*ROW('Water Data'!F5)),NA())</f>
        <v>#N/A</v>
      </c>
      <c r="L11" s="529" t="e">
        <f ca="1">+IF(AND(ISNUMBER(OFFSET('Water Data'!$F$9,0,10*ROW('Water Data'!F5))),'Data Summary'!CA11="Yes"),OFFSET('Water Data'!$F$9,0,10*ROW('Water Data'!F5)),NA())</f>
        <v>#N/A</v>
      </c>
      <c r="M11" s="529" t="e">
        <f ca="1">+IF(AND(ISNUMBER(OFFSET('Water Data'!$G$4,0,10*ROW('Water Data'!G5))),'Data Summary'!CB11="Yes"),100-OFFSET('Water Data'!$G$4,0,10*ROW('Water Data'!G5)),NA())</f>
        <v>#N/A</v>
      </c>
      <c r="N11" s="529" t="e">
        <f ca="1">+IF(AND(ISNUMBER(OFFSET('Water Data'!$G$6,0,10*ROW('Water Data'!G5))),'Data Summary'!CC11="Yes"),OFFSET('Water Data'!$G$6,0,10*ROW('Water Data'!G5)),NA())</f>
        <v>#N/A</v>
      </c>
      <c r="O11" s="529" t="e">
        <f ca="1">+IF(AND(ISNUMBER(OFFSET('Water Data'!$G$9,0,10*ROW('Water Data'!G5))),'Data Summary'!CD11="Yes"),OFFSET('Water Data'!$G$9,0,10*ROW('Water Data'!G5)),NA())</f>
        <v>#N/A</v>
      </c>
      <c r="P11" s="529" t="e">
        <f ca="1">+IF(AND(ISNUMBER(OFFSET('Water Data'!$H$4,0,10*ROW('Water Data'!H5))),'Data Summary'!CE11="Yes"),100-OFFSET('Water Data'!$H$4,0,10*ROW('Water Data'!H5)),NA())</f>
        <v>#N/A</v>
      </c>
      <c r="Q11" s="529" t="e">
        <f ca="1">+IF(AND(ISNUMBER(OFFSET('Water Data'!$H$6,0,10*ROW('Water Data'!H5))),'Data Summary'!CF11="Yes"),OFFSET('Water Data'!$H$6,0,10*ROW('Water Data'!H5)),NA())</f>
        <v>#N/A</v>
      </c>
      <c r="R11" s="529" t="e">
        <f ca="1">+IF(AND(ISNUMBER(OFFSET('Water Data'!$H$9,0,10*ROW('Water Data'!H5))),'Data Summary'!CG11="Yes"),OFFSET('Water Data'!$H$9,0,10*ROW('Water Data'!H5)),NA())</f>
        <v>#N/A</v>
      </c>
      <c r="S11" s="529" t="e">
        <f ca="1">+IF(AND(ISNUMBER(OFFSET('Water Data'!$I$4,0,10*ROW('Water Data'!I5))),'Data Summary'!CH11="Yes"),100-OFFSET('Water Data'!$I$4,0,10*ROW('Water Data'!I5)),NA())</f>
        <v>#N/A</v>
      </c>
      <c r="T11" s="529" t="e">
        <f ca="1">+IF(AND(ISNUMBER(OFFSET('Water Data'!$I$6,0,10*ROW('Water Data'!I5))),'Data Summary'!CI11="Yes"),OFFSET('Water Data'!$I$6,0,10*ROW('Water Data'!I5)),NA())</f>
        <v>#N/A</v>
      </c>
      <c r="U11" s="529" t="e">
        <f ca="1">+IF(AND(ISNUMBER(OFFSET('Water Data'!$I$9,0,10*ROW('Water Data'!I5))),'Data Summary'!CJ11="Yes"),OFFSET('Water Data'!$I$9,0,10*ROW('Water Data'!I5)),NA())</f>
        <v>#N/A</v>
      </c>
      <c r="V11" s="530" t="e">
        <f ca="1">+IF(AND(ISNUMBER(OFFSET('Sanitation Data'!$D$4,0,10*ROW('Sanitation Data'!D5))),'Data Summary'!CK11="Yes"),100-OFFSET('Sanitation Data'!$D$4,0,10*ROW('Sanitation Data'!D5)),NA())</f>
        <v>#N/A</v>
      </c>
      <c r="W11" s="530" t="e">
        <f ca="1">+IF(AND(ISNUMBER(OFFSET('Sanitation Data'!$D$6,0,10*ROW('Sanitation Data'!D5))),'Data Summary'!CL11="Yes"),OFFSET('Sanitation Data'!$D$6,0,10*ROW('Sanitation Data'!D5)),NA())</f>
        <v>#N/A</v>
      </c>
      <c r="X11" s="530" t="e">
        <f ca="1">+IF(AND(ISNUMBER(OFFSET('Sanitation Data'!$D$10,0,10*ROW('Sanitation Data'!D5))),'Data Summary'!CM11="Yes"),OFFSET('Sanitation Data'!$D$10,0,10*ROW('Sanitation Data'!D5)),NA())</f>
        <v>#N/A</v>
      </c>
      <c r="Y11" s="530" t="e">
        <f ca="1">+IF(AND(ISNUMBER(OFFSET('Sanitation Data'!$D$11,0,10*ROW('Sanitation Data'!D5))),'Data Summary'!CN11="Yes"),OFFSET('Sanitation Data'!$D$11,0,10*ROW('Sanitation Data'!D5)),NA())</f>
        <v>#N/A</v>
      </c>
      <c r="Z11" s="530" t="e">
        <f ca="1">+IF(AND(ISNUMBER(OFFSET('Sanitation Data'!$D$12,0,10*ROW('Sanitation Data'!D5))),'Data Summary'!CO11="Yes"),OFFSET('Sanitation Data'!$D$12,0,10*ROW('Sanitation Data'!D5)),NA())</f>
        <v>#N/A</v>
      </c>
      <c r="AA11" s="530" t="e">
        <f ca="1">+IF(AND(ISNUMBER(OFFSET('Sanitation Data'!$E$4,0,10*ROW('Sanitation Data'!E5))),'Data Summary'!CP11="Yes"),100-OFFSET('Sanitation Data'!$E$4,0,10*ROW('Sanitation Data'!E5)),NA())</f>
        <v>#N/A</v>
      </c>
      <c r="AB11" s="530" t="e">
        <f ca="1">+IF(AND(ISNUMBER(OFFSET('Sanitation Data'!$E$6,0,10*ROW('Sanitation Data'!E5))),'Data Summary'!CQ11="Yes"),OFFSET('Sanitation Data'!$E$6,0,10*ROW('Sanitation Data'!E5)),NA())</f>
        <v>#N/A</v>
      </c>
      <c r="AC11" s="530" t="e">
        <f ca="1">+IF(AND(ISNUMBER(OFFSET('Sanitation Data'!$E$10,0,10*ROW('Sanitation Data'!E5))),'Data Summary'!CR11="Yes"),OFFSET('Sanitation Data'!$E$10,0,10*ROW('Sanitation Data'!E5)),NA())</f>
        <v>#N/A</v>
      </c>
      <c r="AD11" s="530" t="e">
        <f ca="1">+IF(AND(ISNUMBER(OFFSET('Sanitation Data'!$E$11,0,10*ROW('Sanitation Data'!E5))),'Data Summary'!CS11="Yes"),OFFSET('Sanitation Data'!$E$11,0,10*ROW('Sanitation Data'!E5)),NA())</f>
        <v>#N/A</v>
      </c>
      <c r="AE11" s="530" t="e">
        <f ca="1">+IF(AND(ISNUMBER(OFFSET('Sanitation Data'!$E$12,0,10*ROW('Sanitation Data'!E5))),'Data Summary'!CT11="Yes"),OFFSET('Sanitation Data'!$E$12,0,10*ROW('Sanitation Data'!E5)),NA())</f>
        <v>#N/A</v>
      </c>
      <c r="AF11" s="530" t="e">
        <f ca="1">+IF(AND(ISNUMBER(OFFSET('Sanitation Data'!$F$4,0,10*ROW('Sanitation Data'!F5))),'Data Summary'!CU11="Yes"),100-OFFSET('Sanitation Data'!$F$4,0,10*ROW('Sanitation Data'!F5)),NA())</f>
        <v>#N/A</v>
      </c>
      <c r="AG11" s="530" t="e">
        <f ca="1">+IF(AND(ISNUMBER(OFFSET('Sanitation Data'!$F$6,0,10*ROW('Sanitation Data'!F5))),'Data Summary'!CV11="Yes"),OFFSET('Sanitation Data'!$F$6,0,10*ROW('Sanitation Data'!F5)),NA())</f>
        <v>#N/A</v>
      </c>
      <c r="AH11" s="530" t="e">
        <f ca="1">+IF(AND(ISNUMBER(OFFSET('Sanitation Data'!$F$10,0,10*ROW('Sanitation Data'!F5))),'Data Summary'!CW11="Yes"),OFFSET('Sanitation Data'!$F$10,0,10*ROW('Sanitation Data'!F5)),NA())</f>
        <v>#N/A</v>
      </c>
      <c r="AI11" s="530" t="e">
        <f ca="1">+IF(AND(ISNUMBER(OFFSET('Sanitation Data'!$F$11,0,10*ROW('Sanitation Data'!F5))),'Data Summary'!CX11="Yes"),OFFSET('Sanitation Data'!$F$11,0,10*ROW('Sanitation Data'!F5)),NA())</f>
        <v>#N/A</v>
      </c>
      <c r="AJ11" s="530" t="e">
        <f ca="1">+IF(AND(ISNUMBER(OFFSET('Sanitation Data'!$F$12,0,10*ROW('Sanitation Data'!F5))),'Data Summary'!CY11="Yes"),OFFSET('Sanitation Data'!$F$12,0,10*ROW('Sanitation Data'!F5)),NA())</f>
        <v>#N/A</v>
      </c>
      <c r="AK11" s="530" t="e">
        <f ca="1">+IF(AND(ISNUMBER(OFFSET('Sanitation Data'!$G$4,0,10*ROW('Sanitation Data'!G5))),'Data Summary'!CZ11="Yes"),100-OFFSET('Sanitation Data'!$G$4,0,10*ROW('Sanitation Data'!G5)),NA())</f>
        <v>#N/A</v>
      </c>
      <c r="AL11" s="530" t="e">
        <f ca="1">+IF(AND(ISNUMBER(OFFSET('Sanitation Data'!$G$6,0,10*ROW('Sanitation Data'!G5))),'Data Summary'!DA11="Yes"),OFFSET('Sanitation Data'!$G$6,0,10*ROW('Sanitation Data'!G5)),NA())</f>
        <v>#N/A</v>
      </c>
      <c r="AM11" s="530" t="e">
        <f ca="1">+IF(AND(ISNUMBER(OFFSET('Sanitation Data'!$G$10,0,10*ROW('Sanitation Data'!G5))),'Data Summary'!DB11="Yes"),OFFSET('Sanitation Data'!$G$10,0,10*ROW('Sanitation Data'!G5)),NA())</f>
        <v>#N/A</v>
      </c>
      <c r="AN11" s="530" t="e">
        <f ca="1">+IF(AND(ISNUMBER(OFFSET('Sanitation Data'!$G$11,0,10*ROW('Sanitation Data'!G5))),'Data Summary'!DC11="Yes"),OFFSET('Sanitation Data'!$G$11,0,10*ROW('Sanitation Data'!G5)),NA())</f>
        <v>#N/A</v>
      </c>
      <c r="AO11" s="530" t="e">
        <f ca="1">+IF(AND(ISNUMBER(OFFSET('Sanitation Data'!$G$12,0,10*ROW('Sanitation Data'!G5))),'Data Summary'!DD11="Yes"),OFFSET('Sanitation Data'!$G$12,0,10*ROW('Sanitation Data'!G5)),NA())</f>
        <v>#N/A</v>
      </c>
      <c r="AP11" s="530" t="e">
        <f ca="1">+IF(AND(ISNUMBER(OFFSET('Sanitation Data'!$H$4,0,10*ROW('Sanitation Data'!H5))),'Data Summary'!DE11="Yes"),100-OFFSET('Sanitation Data'!$H$4,0,10*ROW('Sanitation Data'!H5)),NA())</f>
        <v>#N/A</v>
      </c>
      <c r="AQ11" s="530" t="e">
        <f ca="1">+IF(AND(ISNUMBER(OFFSET('Sanitation Data'!$H$6,0,10*ROW('Sanitation Data'!H5))),'Data Summary'!DF11="Yes"),OFFSET('Sanitation Data'!$H$6,0,10*ROW('Sanitation Data'!H5)),NA())</f>
        <v>#N/A</v>
      </c>
      <c r="AR11" s="530" t="e">
        <f ca="1">+IF(AND(ISNUMBER(OFFSET('Sanitation Data'!$H$10,0,10*ROW('Sanitation Data'!H5))),'Data Summary'!DG11="Yes"),OFFSET('Sanitation Data'!$H$10,0,10*ROW('Sanitation Data'!H5)),NA())</f>
        <v>#N/A</v>
      </c>
      <c r="AS11" s="530" t="e">
        <f ca="1">+IF(AND(ISNUMBER(OFFSET('Sanitation Data'!$H$11,0,10*ROW('Sanitation Data'!H5))),'Data Summary'!DH11="Yes"),OFFSET('Sanitation Data'!$H$11,0,10*ROW('Sanitation Data'!H5)),NA())</f>
        <v>#N/A</v>
      </c>
      <c r="AT11" s="530" t="e">
        <f ca="1">+IF(AND(ISNUMBER(OFFSET('Sanitation Data'!$H$12,0,10*ROW('Sanitation Data'!H5))),'Data Summary'!DI11="Yes"),OFFSET('Sanitation Data'!$H$12,0,10*ROW('Sanitation Data'!H5)),NA())</f>
        <v>#N/A</v>
      </c>
      <c r="AU11" s="530" t="e">
        <f ca="1">+IF(AND(ISNUMBER(OFFSET('Sanitation Data'!$I$4,0,10*ROW('Sanitation Data'!I5))),'Data Summary'!DJ11="Yes"),100-OFFSET('Sanitation Data'!$I$4,0,10*ROW('Sanitation Data'!I5)),NA())</f>
        <v>#N/A</v>
      </c>
      <c r="AV11" s="530" t="e">
        <f ca="1">+IF(AND(ISNUMBER(OFFSET('Sanitation Data'!$I$6,0,10*ROW('Sanitation Data'!I5))),'Data Summary'!DK11="Yes"),OFFSET('Sanitation Data'!$I$6,0,10*ROW('Sanitation Data'!I5)),NA())</f>
        <v>#N/A</v>
      </c>
      <c r="AW11" s="530" t="e">
        <f ca="1">+IF(AND(ISNUMBER(OFFSET('Sanitation Data'!$I$10,0,10*ROW('Sanitation Data'!I5))),'Data Summary'!DL11="Yes"),OFFSET('Sanitation Data'!$I$10,0,10*ROW('Sanitation Data'!I5)),NA())</f>
        <v>#N/A</v>
      </c>
      <c r="AX11" s="530" t="e">
        <f ca="1">+IF(AND(ISNUMBER(OFFSET('Sanitation Data'!$I$11,0,10*ROW('Sanitation Data'!I5))),'Data Summary'!DM11="Yes"),OFFSET('Sanitation Data'!$I$11,0,10*ROW('Sanitation Data'!I5)),NA())</f>
        <v>#N/A</v>
      </c>
      <c r="AY11" s="530" t="e">
        <f ca="1">+IF(AND(ISNUMBER(OFFSET('Sanitation Data'!$I$12,0,10*ROW('Sanitation Data'!I5))),'Data Summary'!DN11="Yes"),OFFSET('Sanitation Data'!$I$12,0,10*ROW('Sanitation Data'!I5)),NA())</f>
        <v>#N/A</v>
      </c>
      <c r="AZ11" s="531" t="e">
        <f ca="1">+IF(AND(ISNUMBER(OFFSET('Hygiene Data'!$D$5,0,10*ROW('Hygiene Data'!D5))),'Data Summary'!DO11="Yes"),OFFSET('Hygiene Data'!$D$5,0,10*ROW('Hygiene Data'!D5)),NA())</f>
        <v>#N/A</v>
      </c>
      <c r="BA11" s="531" t="e">
        <f ca="1">+IF(AND(ISNUMBER(OFFSET('Hygiene Data'!$D$7,0,10*ROW('Hygiene Data'!D5))),'Data Summary'!DP11="Yes"),OFFSET('Hygiene Data'!$D$7,0,10*ROW('Hygiene Data'!D5)),NA())</f>
        <v>#N/A</v>
      </c>
      <c r="BB11" s="531" t="e">
        <f ca="1">+IF(AND(ISNUMBER(OFFSET('Hygiene Data'!$D$9,0,10*ROW('Hygiene Data'!D5))),'Data Summary'!DQ11="Yes"),OFFSET('Hygiene Data'!$D$9,0,10*ROW('Hygiene Data'!D5)),NA())</f>
        <v>#N/A</v>
      </c>
      <c r="BC11" s="531" t="e">
        <f ca="1">+IF(AND(ISNUMBER(OFFSET('Hygiene Data'!$E$5,0,10*ROW('Hygiene Data'!E5))),'Data Summary'!DR11="Yes"),OFFSET('Hygiene Data'!$E$5,0,10*ROW('Hygiene Data'!E5)),NA())</f>
        <v>#N/A</v>
      </c>
      <c r="BD11" s="531" t="e">
        <f ca="1">+IF(AND(ISNUMBER(OFFSET('Hygiene Data'!$E$7,0,10*ROW('Hygiene Data'!E5))),'Data Summary'!DS11="Yes"),OFFSET('Hygiene Data'!$E$7,0,10*ROW('Hygiene Data'!E5)),NA())</f>
        <v>#N/A</v>
      </c>
      <c r="BE11" s="531" t="e">
        <f ca="1">+IF(AND(ISNUMBER(OFFSET('Hygiene Data'!$E$9,0,10*ROW('Hygiene Data'!E5))),'Data Summary'!DT11="Yes"),OFFSET('Hygiene Data'!$E$9,0,10*ROW('Hygiene Data'!E5)),NA())</f>
        <v>#N/A</v>
      </c>
      <c r="BF11" s="531" t="e">
        <f ca="1">+IF(AND(ISNUMBER(OFFSET('Hygiene Data'!$F$5,0,10*ROW('Hygiene Data'!F5))),'Data Summary'!DU11="Yes"),OFFSET('Hygiene Data'!$F$5,0,10*ROW('Hygiene Data'!F5)),NA())</f>
        <v>#N/A</v>
      </c>
      <c r="BG11" s="531" t="e">
        <f ca="1">+IF(AND(ISNUMBER(OFFSET('Hygiene Data'!$F$7,0,10*ROW('Hygiene Data'!F5))),'Data Summary'!DV11="Yes"),OFFSET('Hygiene Data'!$F$7,0,10*ROW('Hygiene Data'!F5)),NA())</f>
        <v>#N/A</v>
      </c>
      <c r="BH11" s="531" t="e">
        <f ca="1">+IF(AND(ISNUMBER(OFFSET('Hygiene Data'!$F$9,0,10*ROW('Hygiene Data'!F5))),'Data Summary'!DW11="Yes"),OFFSET('Hygiene Data'!$F$9,0,10*ROW('Hygiene Data'!F5)),NA())</f>
        <v>#N/A</v>
      </c>
      <c r="BI11" s="531" t="e">
        <f ca="1">+IF(AND(ISNUMBER(OFFSET('Hygiene Data'!$G$5,0,10*ROW('Hygiene Data'!G5))),'Data Summary'!DX11="Yes"),OFFSET('Hygiene Data'!$G$5,0,10*ROW('Hygiene Data'!G5)),NA())</f>
        <v>#N/A</v>
      </c>
      <c r="BJ11" s="531" t="e">
        <f ca="1">+IF(AND(ISNUMBER(OFFSET('Hygiene Data'!$G$7,0,10*ROW('Hygiene Data'!G5))),'Data Summary'!DY11="Yes"),OFFSET('Hygiene Data'!$G$7,0,10*ROW('Hygiene Data'!G5)),NA())</f>
        <v>#N/A</v>
      </c>
      <c r="BK11" s="531" t="e">
        <f ca="1">+IF(AND(ISNUMBER(OFFSET('Hygiene Data'!$G$9,0,10*ROW('Hygiene Data'!G5))),'Data Summary'!DZ11="Yes"),OFFSET('Hygiene Data'!$G$9,0,10*ROW('Hygiene Data'!G5)),NA())</f>
        <v>#N/A</v>
      </c>
      <c r="BL11" s="531" t="e">
        <f ca="1">+IF(AND(ISNUMBER(OFFSET('Hygiene Data'!$H$5,0,10*ROW('Hygiene Data'!H5))),'Data Summary'!EA11="Yes"),OFFSET('Hygiene Data'!$H$5,0,10*ROW('Hygiene Data'!H5)),NA())</f>
        <v>#N/A</v>
      </c>
      <c r="BM11" s="531" t="e">
        <f ca="1">+IF(AND(ISNUMBER(OFFSET('Hygiene Data'!$H$7,0,10*ROW('Hygiene Data'!H5))),'Data Summary'!EB11="Yes"),OFFSET('Hygiene Data'!$H$7,0,10*ROW('Hygiene Data'!H5)),NA())</f>
        <v>#N/A</v>
      </c>
      <c r="BN11" s="531" t="e">
        <f ca="1">+IF(AND(ISNUMBER(OFFSET('Hygiene Data'!$H$9,0,10*ROW('Hygiene Data'!H5))),'Data Summary'!EC11="Yes"),OFFSET('Hygiene Data'!$H$9,0,10*ROW('Hygiene Data'!H5)),NA())</f>
        <v>#N/A</v>
      </c>
      <c r="BO11" s="531" t="e">
        <f ca="1">+IF(AND(ISNUMBER(OFFSET('Hygiene Data'!$I$5,0,10*ROW('Hygiene Data'!I5))),'Data Summary'!ED11="Yes"),OFFSET('Hygiene Data'!$I$5,0,10*ROW('Hygiene Data'!I5)),NA())</f>
        <v>#N/A</v>
      </c>
      <c r="BP11" s="531" t="e">
        <f ca="1">+IF(AND(ISNUMBER(OFFSET('Hygiene Data'!$I$7,0,10*ROW('Hygiene Data'!I5))),'Data Summary'!EE11="Yes"),OFFSET('Hygiene Data'!$I$7,0,10*ROW('Hygiene Data'!I5)),NA())</f>
        <v>#N/A</v>
      </c>
      <c r="BQ11" s="531" t="e">
        <f ca="1">+IF(AND(ISNUMBER(OFFSET('Hygiene Data'!$I$9,0,10*ROW('Hygiene Data'!I5))),'Data Summary'!EF11="Yes"),OFFSET('Hygiene Data'!$I$9,0,10*ROW('Hygiene Data'!I5)),NA())</f>
        <v>#N/A</v>
      </c>
    </row>
    <row r="12" spans="1:69" x14ac:dyDescent="0.25">
      <c r="A12" s="527" t="str">
        <f ca="1">+RIGHT('Data Summary'!A12,LEN('Data Summary'!A12)-9)</f>
        <v>CEN</v>
      </c>
      <c r="B12" s="501" t="str">
        <f ca="1">+IF(ISTEXT('Data Summary'!B12),'Data Summary'!B12,"")</f>
        <v>Census</v>
      </c>
      <c r="C12" s="528">
        <f ca="1">+VALUE('Data Summary'!C12)</f>
        <v>2020</v>
      </c>
      <c r="D12" s="529">
        <f ca="1">+IF(AND(ISNUMBER(OFFSET('Water Data'!$D$4,0,10*ROW('Water Data'!D6))),'Data Summary'!BS12="Yes"),100-OFFSET('Water Data'!$D$4,0,10*ROW('Water Data'!D6)),NA())</f>
        <v>69.725936299094641</v>
      </c>
      <c r="E12" s="529" t="e">
        <f ca="1">+IF(AND(ISNUMBER(OFFSET('Water Data'!$D$6,0,10*ROW('Water Data'!D6))),'Data Summary'!BT12="Yes"),OFFSET('Water Data'!$D$6,0,10*ROW('Water Data'!D6)),NA())</f>
        <v>#N/A</v>
      </c>
      <c r="F12" s="529" t="e">
        <f ca="1">+IF(AND(ISNUMBER(OFFSET('Water Data'!$D$9,0,10*ROW('Water Data'!D6))),'Data Summary'!BU12="Yes"),OFFSET('Water Data'!$D$9,0,10*ROW('Water Data'!D6)),NA())</f>
        <v>#N/A</v>
      </c>
      <c r="G12" s="529" t="e">
        <f ca="1">+IF(AND(ISNUMBER(OFFSET('Water Data'!$E$4,0,10*ROW('Water Data'!E6))),'Data Summary'!BV12="Yes"),100-OFFSET('Water Data'!$E$4,0,10*ROW('Water Data'!E6)),NA())</f>
        <v>#N/A</v>
      </c>
      <c r="H12" s="529" t="e">
        <f ca="1">+IF(AND(ISNUMBER(OFFSET('Water Data'!$E$6,0,10*ROW('Water Data'!E6))),'Data Summary'!BW12="Yes"),OFFSET('Water Data'!$E$6,0,10*ROW('Water Data'!E6)),NA())</f>
        <v>#N/A</v>
      </c>
      <c r="I12" s="529" t="e">
        <f ca="1">+IF(AND(ISNUMBER(OFFSET('Water Data'!$E$9,0,10*ROW('Water Data'!E6))),'Data Summary'!BX12="Yes"),OFFSET('Water Data'!$E$9,0,10*ROW('Water Data'!E6)),NA())</f>
        <v>#N/A</v>
      </c>
      <c r="J12" s="529" t="e">
        <f ca="1">+IF(AND(ISNUMBER(OFFSET('Water Data'!$F$4,0,10*ROW('Water Data'!F6))),'Data Summary'!BY12="Yes"),100-OFFSET('Water Data'!$F$4,0,10*ROW('Water Data'!F6)),NA())</f>
        <v>#N/A</v>
      </c>
      <c r="K12" s="529" t="e">
        <f ca="1">+IF(AND(ISNUMBER(OFFSET('Water Data'!$F$6,0,10*ROW('Water Data'!F6))),'Data Summary'!BZ12="Yes"),OFFSET('Water Data'!$F$6,0,10*ROW('Water Data'!F6)),NA())</f>
        <v>#N/A</v>
      </c>
      <c r="L12" s="529" t="e">
        <f ca="1">+IF(AND(ISNUMBER(OFFSET('Water Data'!$F$9,0,10*ROW('Water Data'!F6))),'Data Summary'!CA12="Yes"),OFFSET('Water Data'!$F$9,0,10*ROW('Water Data'!F6)),NA())</f>
        <v>#N/A</v>
      </c>
      <c r="M12" s="529">
        <f ca="1">+IF(AND(ISNUMBER(OFFSET('Water Data'!$G$4,0,10*ROW('Water Data'!G6))),'Data Summary'!CB12="Yes"),100-OFFSET('Water Data'!$G$4,0,10*ROW('Water Data'!G6)),NA())</f>
        <v>66.900000000000006</v>
      </c>
      <c r="N12" s="529" t="e">
        <f ca="1">+IF(AND(ISNUMBER(OFFSET('Water Data'!$G$6,0,10*ROW('Water Data'!G6))),'Data Summary'!CC12="Yes"),OFFSET('Water Data'!$G$6,0,10*ROW('Water Data'!G6)),NA())</f>
        <v>#N/A</v>
      </c>
      <c r="O12" s="529" t="e">
        <f ca="1">+IF(AND(ISNUMBER(OFFSET('Water Data'!$G$9,0,10*ROW('Water Data'!G6))),'Data Summary'!CD12="Yes"),OFFSET('Water Data'!$G$9,0,10*ROW('Water Data'!G6)),NA())</f>
        <v>#N/A</v>
      </c>
      <c r="P12" s="529">
        <f ca="1">+IF(AND(ISNUMBER(OFFSET('Water Data'!$H$4,0,10*ROW('Water Data'!H6))),'Data Summary'!CE12="Yes"),100-OFFSET('Water Data'!$H$4,0,10*ROW('Water Data'!H6)),NA())</f>
        <v>66.7</v>
      </c>
      <c r="Q12" s="529" t="e">
        <f ca="1">+IF(AND(ISNUMBER(OFFSET('Water Data'!$H$6,0,10*ROW('Water Data'!H6))),'Data Summary'!CF12="Yes"),OFFSET('Water Data'!$H$6,0,10*ROW('Water Data'!H6)),NA())</f>
        <v>#N/A</v>
      </c>
      <c r="R12" s="529" t="e">
        <f ca="1">+IF(AND(ISNUMBER(OFFSET('Water Data'!$H$9,0,10*ROW('Water Data'!H6))),'Data Summary'!CG12="Yes"),OFFSET('Water Data'!$H$9,0,10*ROW('Water Data'!H6)),NA())</f>
        <v>#N/A</v>
      </c>
      <c r="S12" s="529">
        <f ca="1">+IF(AND(ISNUMBER(OFFSET('Water Data'!$I$4,0,10*ROW('Water Data'!I6))),'Data Summary'!CH12="Yes"),100-OFFSET('Water Data'!$I$4,0,10*ROW('Water Data'!I6)),NA())</f>
        <v>80.062938920035407</v>
      </c>
      <c r="T12" s="529" t="e">
        <f ca="1">+IF(AND(ISNUMBER(OFFSET('Water Data'!$I$6,0,10*ROW('Water Data'!I6))),'Data Summary'!CI12="Yes"),OFFSET('Water Data'!$I$6,0,10*ROW('Water Data'!I6)),NA())</f>
        <v>#N/A</v>
      </c>
      <c r="U12" s="529" t="e">
        <f ca="1">+IF(AND(ISNUMBER(OFFSET('Water Data'!$I$9,0,10*ROW('Water Data'!I6))),'Data Summary'!CJ12="Yes"),OFFSET('Water Data'!$I$9,0,10*ROW('Water Data'!I6)),NA())</f>
        <v>#N/A</v>
      </c>
      <c r="V12" s="530">
        <f ca="1">+IF(AND(ISNUMBER(OFFSET('Sanitation Data'!$D$4,0,10*ROW('Sanitation Data'!D6))),'Data Summary'!CK12="Yes"),100-OFFSET('Sanitation Data'!$D$4,0,10*ROW('Sanitation Data'!D6)),NA())</f>
        <v>69.725936299094641</v>
      </c>
      <c r="W12" s="530" t="e">
        <f ca="1">+IF(AND(ISNUMBER(OFFSET('Sanitation Data'!$D$6,0,10*ROW('Sanitation Data'!D6))),'Data Summary'!CL12="Yes"),OFFSET('Sanitation Data'!$D$6,0,10*ROW('Sanitation Data'!D6)),NA())</f>
        <v>#N/A</v>
      </c>
      <c r="X12" s="530" t="e">
        <f ca="1">+IF(AND(ISNUMBER(OFFSET('Sanitation Data'!$D$10,0,10*ROW('Sanitation Data'!D6))),'Data Summary'!CM12="Yes"),OFFSET('Sanitation Data'!$D$10,0,10*ROW('Sanitation Data'!D6)),NA())</f>
        <v>#N/A</v>
      </c>
      <c r="Y12" s="530" t="e">
        <f ca="1">+IF(AND(ISNUMBER(OFFSET('Sanitation Data'!$D$11,0,10*ROW('Sanitation Data'!D6))),'Data Summary'!CN12="Yes"),OFFSET('Sanitation Data'!$D$11,0,10*ROW('Sanitation Data'!D6)),NA())</f>
        <v>#N/A</v>
      </c>
      <c r="Z12" s="530" t="e">
        <f ca="1">+IF(AND(ISNUMBER(OFFSET('Sanitation Data'!$D$12,0,10*ROW('Sanitation Data'!D6))),'Data Summary'!CO12="Yes"),OFFSET('Sanitation Data'!$D$12,0,10*ROW('Sanitation Data'!D6)),NA())</f>
        <v>#N/A</v>
      </c>
      <c r="AA12" s="530" t="e">
        <f ca="1">+IF(AND(ISNUMBER(OFFSET('Sanitation Data'!$E$4,0,10*ROW('Sanitation Data'!E6))),'Data Summary'!CP12="Yes"),100-OFFSET('Sanitation Data'!$E$4,0,10*ROW('Sanitation Data'!E6)),NA())</f>
        <v>#N/A</v>
      </c>
      <c r="AB12" s="530" t="e">
        <f ca="1">+IF(AND(ISNUMBER(OFFSET('Sanitation Data'!$E$6,0,10*ROW('Sanitation Data'!E6))),'Data Summary'!CQ12="Yes"),OFFSET('Sanitation Data'!$E$6,0,10*ROW('Sanitation Data'!E6)),NA())</f>
        <v>#N/A</v>
      </c>
      <c r="AC12" s="530" t="e">
        <f ca="1">+IF(AND(ISNUMBER(OFFSET('Sanitation Data'!$E$10,0,10*ROW('Sanitation Data'!E6))),'Data Summary'!CR12="Yes"),OFFSET('Sanitation Data'!$E$10,0,10*ROW('Sanitation Data'!E6)),NA())</f>
        <v>#N/A</v>
      </c>
      <c r="AD12" s="530" t="e">
        <f ca="1">+IF(AND(ISNUMBER(OFFSET('Sanitation Data'!$E$11,0,10*ROW('Sanitation Data'!E6))),'Data Summary'!CS12="Yes"),OFFSET('Sanitation Data'!$E$11,0,10*ROW('Sanitation Data'!E6)),NA())</f>
        <v>#N/A</v>
      </c>
      <c r="AE12" s="530" t="e">
        <f ca="1">+IF(AND(ISNUMBER(OFFSET('Sanitation Data'!$E$12,0,10*ROW('Sanitation Data'!E6))),'Data Summary'!CT12="Yes"),OFFSET('Sanitation Data'!$E$12,0,10*ROW('Sanitation Data'!E6)),NA())</f>
        <v>#N/A</v>
      </c>
      <c r="AF12" s="530" t="e">
        <f ca="1">+IF(AND(ISNUMBER(OFFSET('Sanitation Data'!$F$4,0,10*ROW('Sanitation Data'!F6))),'Data Summary'!CU12="Yes"),100-OFFSET('Sanitation Data'!$F$4,0,10*ROW('Sanitation Data'!F6)),NA())</f>
        <v>#N/A</v>
      </c>
      <c r="AG12" s="530" t="e">
        <f ca="1">+IF(AND(ISNUMBER(OFFSET('Sanitation Data'!$F$6,0,10*ROW('Sanitation Data'!F6))),'Data Summary'!CV12="Yes"),OFFSET('Sanitation Data'!$F$6,0,10*ROW('Sanitation Data'!F6)),NA())</f>
        <v>#N/A</v>
      </c>
      <c r="AH12" s="530" t="e">
        <f ca="1">+IF(AND(ISNUMBER(OFFSET('Sanitation Data'!$F$10,0,10*ROW('Sanitation Data'!F6))),'Data Summary'!CW12="Yes"),OFFSET('Sanitation Data'!$F$10,0,10*ROW('Sanitation Data'!F6)),NA())</f>
        <v>#N/A</v>
      </c>
      <c r="AI12" s="530" t="e">
        <f ca="1">+IF(AND(ISNUMBER(OFFSET('Sanitation Data'!$F$11,0,10*ROW('Sanitation Data'!F6))),'Data Summary'!CX12="Yes"),OFFSET('Sanitation Data'!$F$11,0,10*ROW('Sanitation Data'!F6)),NA())</f>
        <v>#N/A</v>
      </c>
      <c r="AJ12" s="530" t="e">
        <f ca="1">+IF(AND(ISNUMBER(OFFSET('Sanitation Data'!$F$12,0,10*ROW('Sanitation Data'!F6))),'Data Summary'!CY12="Yes"),OFFSET('Sanitation Data'!$F$12,0,10*ROW('Sanitation Data'!F6)),NA())</f>
        <v>#N/A</v>
      </c>
      <c r="AK12" s="530">
        <f ca="1">+IF(AND(ISNUMBER(OFFSET('Sanitation Data'!$G$4,0,10*ROW('Sanitation Data'!G6))),'Data Summary'!CZ12="Yes"),100-OFFSET('Sanitation Data'!$G$4,0,10*ROW('Sanitation Data'!G6)),NA())</f>
        <v>66.900000000000006</v>
      </c>
      <c r="AL12" s="530" t="e">
        <f ca="1">+IF(AND(ISNUMBER(OFFSET('Sanitation Data'!$G$6,0,10*ROW('Sanitation Data'!G6))),'Data Summary'!DA12="Yes"),OFFSET('Sanitation Data'!$G$6,0,10*ROW('Sanitation Data'!G6)),NA())</f>
        <v>#N/A</v>
      </c>
      <c r="AM12" s="530" t="e">
        <f ca="1">+IF(AND(ISNUMBER(OFFSET('Sanitation Data'!$G$10,0,10*ROW('Sanitation Data'!G6))),'Data Summary'!DB12="Yes"),OFFSET('Sanitation Data'!$G$10,0,10*ROW('Sanitation Data'!G6)),NA())</f>
        <v>#N/A</v>
      </c>
      <c r="AN12" s="530" t="e">
        <f ca="1">+IF(AND(ISNUMBER(OFFSET('Sanitation Data'!$G$11,0,10*ROW('Sanitation Data'!G6))),'Data Summary'!DC12="Yes"),OFFSET('Sanitation Data'!$G$11,0,10*ROW('Sanitation Data'!G6)),NA())</f>
        <v>#N/A</v>
      </c>
      <c r="AO12" s="530" t="e">
        <f ca="1">+IF(AND(ISNUMBER(OFFSET('Sanitation Data'!$G$12,0,10*ROW('Sanitation Data'!G6))),'Data Summary'!DD12="Yes"),OFFSET('Sanitation Data'!$G$12,0,10*ROW('Sanitation Data'!G6)),NA())</f>
        <v>#N/A</v>
      </c>
      <c r="AP12" s="530">
        <f ca="1">+IF(AND(ISNUMBER(OFFSET('Sanitation Data'!$H$4,0,10*ROW('Sanitation Data'!H6))),'Data Summary'!DE12="Yes"),100-OFFSET('Sanitation Data'!$H$4,0,10*ROW('Sanitation Data'!H6)),NA())</f>
        <v>66.7</v>
      </c>
      <c r="AQ12" s="530" t="e">
        <f ca="1">+IF(AND(ISNUMBER(OFFSET('Sanitation Data'!$H$6,0,10*ROW('Sanitation Data'!H6))),'Data Summary'!DF12="Yes"),OFFSET('Sanitation Data'!$H$6,0,10*ROW('Sanitation Data'!H6)),NA())</f>
        <v>#N/A</v>
      </c>
      <c r="AR12" s="530" t="e">
        <f ca="1">+IF(AND(ISNUMBER(OFFSET('Sanitation Data'!$H$10,0,10*ROW('Sanitation Data'!H6))),'Data Summary'!DG12="Yes"),OFFSET('Sanitation Data'!$H$10,0,10*ROW('Sanitation Data'!H6)),NA())</f>
        <v>#N/A</v>
      </c>
      <c r="AS12" s="530" t="e">
        <f ca="1">+IF(AND(ISNUMBER(OFFSET('Sanitation Data'!$H$11,0,10*ROW('Sanitation Data'!H6))),'Data Summary'!DH12="Yes"),OFFSET('Sanitation Data'!$H$11,0,10*ROW('Sanitation Data'!H6)),NA())</f>
        <v>#N/A</v>
      </c>
      <c r="AT12" s="530" t="e">
        <f ca="1">+IF(AND(ISNUMBER(OFFSET('Sanitation Data'!$H$12,0,10*ROW('Sanitation Data'!H6))),'Data Summary'!DI12="Yes"),OFFSET('Sanitation Data'!$H$12,0,10*ROW('Sanitation Data'!H6)),NA())</f>
        <v>#N/A</v>
      </c>
      <c r="AU12" s="530">
        <f ca="1">+IF(AND(ISNUMBER(OFFSET('Sanitation Data'!$I$4,0,10*ROW('Sanitation Data'!I6))),'Data Summary'!DJ12="Yes"),100-OFFSET('Sanitation Data'!$I$4,0,10*ROW('Sanitation Data'!I6)),NA())</f>
        <v>80.062938920035407</v>
      </c>
      <c r="AV12" s="530" t="e">
        <f ca="1">+IF(AND(ISNUMBER(OFFSET('Sanitation Data'!$I$6,0,10*ROW('Sanitation Data'!I6))),'Data Summary'!DK12="Yes"),OFFSET('Sanitation Data'!$I$6,0,10*ROW('Sanitation Data'!I6)),NA())</f>
        <v>#N/A</v>
      </c>
      <c r="AW12" s="530" t="e">
        <f ca="1">+IF(AND(ISNUMBER(OFFSET('Sanitation Data'!$I$10,0,10*ROW('Sanitation Data'!I6))),'Data Summary'!DL12="Yes"),OFFSET('Sanitation Data'!$I$10,0,10*ROW('Sanitation Data'!I6)),NA())</f>
        <v>#N/A</v>
      </c>
      <c r="AX12" s="530" t="e">
        <f ca="1">+IF(AND(ISNUMBER(OFFSET('Sanitation Data'!$I$11,0,10*ROW('Sanitation Data'!I6))),'Data Summary'!DM12="Yes"),OFFSET('Sanitation Data'!$I$11,0,10*ROW('Sanitation Data'!I6)),NA())</f>
        <v>#N/A</v>
      </c>
      <c r="AY12" s="530" t="e">
        <f ca="1">+IF(AND(ISNUMBER(OFFSET('Sanitation Data'!$I$12,0,10*ROW('Sanitation Data'!I6))),'Data Summary'!DN12="Yes"),OFFSET('Sanitation Data'!$I$12,0,10*ROW('Sanitation Data'!I6)),NA())</f>
        <v>#N/A</v>
      </c>
      <c r="AZ12" s="531" t="e">
        <f ca="1">+IF(AND(ISNUMBER(OFFSET('Hygiene Data'!$D$5,0,10*ROW('Hygiene Data'!D6))),'Data Summary'!DO12="Yes"),OFFSET('Hygiene Data'!$D$5,0,10*ROW('Hygiene Data'!D6)),NA())</f>
        <v>#N/A</v>
      </c>
      <c r="BA12" s="531" t="e">
        <f ca="1">+IF(AND(ISNUMBER(OFFSET('Hygiene Data'!$D$7,0,10*ROW('Hygiene Data'!D6))),'Data Summary'!DP12="Yes"),OFFSET('Hygiene Data'!$D$7,0,10*ROW('Hygiene Data'!D6)),NA())</f>
        <v>#N/A</v>
      </c>
      <c r="BB12" s="531">
        <f ca="1">+IF(AND(ISNUMBER(OFFSET('Hygiene Data'!$D$9,0,10*ROW('Hygiene Data'!D6))),'Data Summary'!DQ12="Yes"),OFFSET('Hygiene Data'!$D$9,0,10*ROW('Hygiene Data'!D6)),NA())</f>
        <v>32.222399531036274</v>
      </c>
      <c r="BC12" s="531" t="e">
        <f ca="1">+IF(AND(ISNUMBER(OFFSET('Hygiene Data'!$E$5,0,10*ROW('Hygiene Data'!E6))),'Data Summary'!DR12="Yes"),OFFSET('Hygiene Data'!$E$5,0,10*ROW('Hygiene Data'!E6)),NA())</f>
        <v>#N/A</v>
      </c>
      <c r="BD12" s="531" t="e">
        <f ca="1">+IF(AND(ISNUMBER(OFFSET('Hygiene Data'!$E$7,0,10*ROW('Hygiene Data'!E6))),'Data Summary'!DS12="Yes"),OFFSET('Hygiene Data'!$E$7,0,10*ROW('Hygiene Data'!E6)),NA())</f>
        <v>#N/A</v>
      </c>
      <c r="BE12" s="531" t="e">
        <f ca="1">+IF(AND(ISNUMBER(OFFSET('Hygiene Data'!$E$9,0,10*ROW('Hygiene Data'!E6))),'Data Summary'!DT12="Yes"),OFFSET('Hygiene Data'!$E$9,0,10*ROW('Hygiene Data'!E6)),NA())</f>
        <v>#N/A</v>
      </c>
      <c r="BF12" s="531" t="e">
        <f ca="1">+IF(AND(ISNUMBER(OFFSET('Hygiene Data'!$F$5,0,10*ROW('Hygiene Data'!F6))),'Data Summary'!DU12="Yes"),OFFSET('Hygiene Data'!$F$5,0,10*ROW('Hygiene Data'!F6)),NA())</f>
        <v>#N/A</v>
      </c>
      <c r="BG12" s="531" t="e">
        <f ca="1">+IF(AND(ISNUMBER(OFFSET('Hygiene Data'!$F$7,0,10*ROW('Hygiene Data'!F6))),'Data Summary'!DV12="Yes"),OFFSET('Hygiene Data'!$F$7,0,10*ROW('Hygiene Data'!F6)),NA())</f>
        <v>#N/A</v>
      </c>
      <c r="BH12" s="531" t="e">
        <f ca="1">+IF(AND(ISNUMBER(OFFSET('Hygiene Data'!$F$9,0,10*ROW('Hygiene Data'!F6))),'Data Summary'!DW12="Yes"),OFFSET('Hygiene Data'!$F$9,0,10*ROW('Hygiene Data'!F6)),NA())</f>
        <v>#N/A</v>
      </c>
      <c r="BI12" s="531">
        <f ca="1">+IF(AND(ISNUMBER(OFFSET('Hygiene Data'!$G$5,0,10*ROW('Hygiene Data'!G6))),'Data Summary'!DX12="Yes"),OFFSET('Hygiene Data'!$G$5,0,10*ROW('Hygiene Data'!G6)),NA())</f>
        <v>67.5</v>
      </c>
      <c r="BJ12" s="531" t="e">
        <f ca="1">+IF(AND(ISNUMBER(OFFSET('Hygiene Data'!$G$7,0,10*ROW('Hygiene Data'!G6))),'Data Summary'!DY12="Yes"),OFFSET('Hygiene Data'!$G$7,0,10*ROW('Hygiene Data'!G6)),NA())</f>
        <v>#N/A</v>
      </c>
      <c r="BK12" s="531">
        <f ca="1">+IF(AND(ISNUMBER(OFFSET('Hygiene Data'!$G$9,0,10*ROW('Hygiene Data'!G6))),'Data Summary'!DZ12="Yes"),OFFSET('Hygiene Data'!$G$9,0,10*ROW('Hygiene Data'!G6)),NA())</f>
        <v>44.9</v>
      </c>
      <c r="BL12" s="531" t="e">
        <f ca="1">+IF(AND(ISNUMBER(OFFSET('Hygiene Data'!$H$5,0,10*ROW('Hygiene Data'!H6))),'Data Summary'!EA12="Yes"),OFFSET('Hygiene Data'!$H$5,0,10*ROW('Hygiene Data'!H6)),NA())</f>
        <v>#N/A</v>
      </c>
      <c r="BM12" s="531" t="e">
        <f ca="1">+IF(AND(ISNUMBER(OFFSET('Hygiene Data'!$H$7,0,10*ROW('Hygiene Data'!H6))),'Data Summary'!EB12="Yes"),OFFSET('Hygiene Data'!$H$7,0,10*ROW('Hygiene Data'!H6)),NA())</f>
        <v>#N/A</v>
      </c>
      <c r="BN12" s="531">
        <f ca="1">+IF(AND(ISNUMBER(OFFSET('Hygiene Data'!$H$9,0,10*ROW('Hygiene Data'!H6))),'Data Summary'!EC12="Yes"),OFFSET('Hygiene Data'!$H$9,0,10*ROW('Hygiene Data'!H6)),NA())</f>
        <v>22.6</v>
      </c>
      <c r="BO12" s="531" t="e">
        <f ca="1">+IF(AND(ISNUMBER(OFFSET('Hygiene Data'!$I$5,0,10*ROW('Hygiene Data'!I6))),'Data Summary'!ED12="Yes"),OFFSET('Hygiene Data'!$I$5,0,10*ROW('Hygiene Data'!I6)),NA())</f>
        <v>#N/A</v>
      </c>
      <c r="BP12" s="531" t="e">
        <f ca="1">+IF(AND(ISNUMBER(OFFSET('Hygiene Data'!$I$7,0,10*ROW('Hygiene Data'!I6))),'Data Summary'!EE12="Yes"),OFFSET('Hygiene Data'!$I$7,0,10*ROW('Hygiene Data'!I6)),NA())</f>
        <v>#N/A</v>
      </c>
      <c r="BQ12" s="531">
        <f ca="1">+IF(AND(ISNUMBER(OFFSET('Hygiene Data'!$I$9,0,10*ROW('Hygiene Data'!I6))),'Data Summary'!EF12="Yes"),OFFSET('Hygiene Data'!$I$9,0,10*ROW('Hygiene Data'!I6)),NA())</f>
        <v>27.691590439657716</v>
      </c>
    </row>
    <row r="13" spans="1:69" x14ac:dyDescent="0.25">
      <c r="A13" s="527" t="str">
        <f ca="1">+RIGHT('Data Summary'!A13,LEN('Data Summary'!A13)-9)</f>
        <v>EMIS</v>
      </c>
      <c r="B13" s="501" t="str">
        <f ca="1">+IF(ISTEXT('Data Summary'!B13),'Data Summary'!B13,"")</f>
        <v>EMIS</v>
      </c>
      <c r="C13" s="528">
        <f ca="1">+VALUE('Data Summary'!C13)</f>
        <v>2022</v>
      </c>
      <c r="D13" s="529">
        <f ca="1">+IF(AND(ISNUMBER(OFFSET('Water Data'!$D$4,0,10*ROW('Water Data'!D7))),'Data Summary'!BS13="Yes"),100-OFFSET('Water Data'!$D$4,0,10*ROW('Water Data'!D7)),NA())</f>
        <v>67.578812610017593</v>
      </c>
      <c r="E13" s="529">
        <f ca="1">+IF(AND(ISNUMBER(OFFSET('Water Data'!$D$6,0,10*ROW('Water Data'!D7))),'Data Summary'!BT13="Yes"),OFFSET('Water Data'!$D$6,0,10*ROW('Water Data'!D7)),NA())</f>
        <v>63.706192990878534</v>
      </c>
      <c r="F13" s="529" t="e">
        <f ca="1">+IF(AND(ISNUMBER(OFFSET('Water Data'!$D$9,0,10*ROW('Water Data'!D7))),'Data Summary'!BU13="Yes"),OFFSET('Water Data'!$D$9,0,10*ROW('Water Data'!D7)),NA())</f>
        <v>#N/A</v>
      </c>
      <c r="G13" s="529" t="e">
        <f ca="1">+IF(AND(ISNUMBER(OFFSET('Water Data'!$E$4,0,10*ROW('Water Data'!E7))),'Data Summary'!BV13="Yes"),100-OFFSET('Water Data'!$E$4,0,10*ROW('Water Data'!E7)),NA())</f>
        <v>#N/A</v>
      </c>
      <c r="H13" s="529" t="e">
        <f ca="1">+IF(AND(ISNUMBER(OFFSET('Water Data'!$E$6,0,10*ROW('Water Data'!E7))),'Data Summary'!BW13="Yes"),OFFSET('Water Data'!$E$6,0,10*ROW('Water Data'!E7)),NA())</f>
        <v>#N/A</v>
      </c>
      <c r="I13" s="529" t="e">
        <f ca="1">+IF(AND(ISNUMBER(OFFSET('Water Data'!$E$9,0,10*ROW('Water Data'!E7))),'Data Summary'!BX13="Yes"),OFFSET('Water Data'!$E$9,0,10*ROW('Water Data'!E7)),NA())</f>
        <v>#N/A</v>
      </c>
      <c r="J13" s="529" t="e">
        <f ca="1">+IF(AND(ISNUMBER(OFFSET('Water Data'!$F$4,0,10*ROW('Water Data'!F7))),'Data Summary'!BY13="Yes"),100-OFFSET('Water Data'!$F$4,0,10*ROW('Water Data'!F7)),NA())</f>
        <v>#N/A</v>
      </c>
      <c r="K13" s="529" t="e">
        <f ca="1">+IF(AND(ISNUMBER(OFFSET('Water Data'!$F$6,0,10*ROW('Water Data'!F7))),'Data Summary'!BZ13="Yes"),OFFSET('Water Data'!$F$6,0,10*ROW('Water Data'!F7)),NA())</f>
        <v>#N/A</v>
      </c>
      <c r="L13" s="529" t="e">
        <f ca="1">+IF(AND(ISNUMBER(OFFSET('Water Data'!$F$9,0,10*ROW('Water Data'!F7))),'Data Summary'!CA13="Yes"),OFFSET('Water Data'!$F$9,0,10*ROW('Water Data'!F7)),NA())</f>
        <v>#N/A</v>
      </c>
      <c r="M13" s="529" t="e">
        <f ca="1">+IF(AND(ISNUMBER(OFFSET('Water Data'!$G$4,0,10*ROW('Water Data'!G7))),'Data Summary'!CB13="Yes"),100-OFFSET('Water Data'!$G$4,0,10*ROW('Water Data'!G7)),NA())</f>
        <v>#N/A</v>
      </c>
      <c r="N13" s="529" t="e">
        <f ca="1">+IF(AND(ISNUMBER(OFFSET('Water Data'!$G$6,0,10*ROW('Water Data'!G7))),'Data Summary'!CC13="Yes"),OFFSET('Water Data'!$G$6,0,10*ROW('Water Data'!G7)),NA())</f>
        <v>#N/A</v>
      </c>
      <c r="O13" s="529" t="e">
        <f ca="1">+IF(AND(ISNUMBER(OFFSET('Water Data'!$G$9,0,10*ROW('Water Data'!G7))),'Data Summary'!CD13="Yes"),OFFSET('Water Data'!$G$9,0,10*ROW('Water Data'!G7)),NA())</f>
        <v>#N/A</v>
      </c>
      <c r="P13" s="529" t="e">
        <f ca="1">+IF(AND(ISNUMBER(OFFSET('Water Data'!$H$4,0,10*ROW('Water Data'!H7))),'Data Summary'!CE13="Yes"),100-OFFSET('Water Data'!$H$4,0,10*ROW('Water Data'!H7)),NA())</f>
        <v>#N/A</v>
      </c>
      <c r="Q13" s="529" t="e">
        <f ca="1">+IF(AND(ISNUMBER(OFFSET('Water Data'!$H$6,0,10*ROW('Water Data'!H7))),'Data Summary'!CF13="Yes"),OFFSET('Water Data'!$H$6,0,10*ROW('Water Data'!H7)),NA())</f>
        <v>#N/A</v>
      </c>
      <c r="R13" s="529" t="e">
        <f ca="1">+IF(AND(ISNUMBER(OFFSET('Water Data'!$H$9,0,10*ROW('Water Data'!H7))),'Data Summary'!CG13="Yes"),OFFSET('Water Data'!$H$9,0,10*ROW('Water Data'!H7)),NA())</f>
        <v>#N/A</v>
      </c>
      <c r="S13" s="529" t="e">
        <f ca="1">+IF(AND(ISNUMBER(OFFSET('Water Data'!$I$4,0,10*ROW('Water Data'!I7))),'Data Summary'!CH13="Yes"),100-OFFSET('Water Data'!$I$4,0,10*ROW('Water Data'!I7)),NA())</f>
        <v>#N/A</v>
      </c>
      <c r="T13" s="529" t="e">
        <f ca="1">+IF(AND(ISNUMBER(OFFSET('Water Data'!$I$6,0,10*ROW('Water Data'!I7))),'Data Summary'!CI13="Yes"),OFFSET('Water Data'!$I$6,0,10*ROW('Water Data'!I7)),NA())</f>
        <v>#N/A</v>
      </c>
      <c r="U13" s="529" t="e">
        <f ca="1">+IF(AND(ISNUMBER(OFFSET('Water Data'!$I$9,0,10*ROW('Water Data'!I7))),'Data Summary'!CJ13="Yes"),OFFSET('Water Data'!$I$9,0,10*ROW('Water Data'!I7)),NA())</f>
        <v>#N/A</v>
      </c>
      <c r="V13" s="530">
        <f ca="1">+IF(AND(ISNUMBER(OFFSET('Sanitation Data'!$D$4,0,10*ROW('Sanitation Data'!D7))),'Data Summary'!CK13="Yes"),100-OFFSET('Sanitation Data'!$D$4,0,10*ROW('Sanitation Data'!D7)),NA())</f>
        <v>90.478476556249007</v>
      </c>
      <c r="W13" s="530">
        <f ca="1">+IF(AND(ISNUMBER(OFFSET('Sanitation Data'!$D$6,0,10*ROW('Sanitation Data'!D7))),'Data Summary'!CL13="Yes"),OFFSET('Sanitation Data'!$D$6,0,10*ROW('Sanitation Data'!D7)),NA())</f>
        <v>65.162425988158105</v>
      </c>
      <c r="X13" s="530" t="e">
        <f ca="1">+IF(AND(ISNUMBER(OFFSET('Sanitation Data'!$D$10,0,10*ROW('Sanitation Data'!D7))),'Data Summary'!CM13="Yes"),OFFSET('Sanitation Data'!$D$10,0,10*ROW('Sanitation Data'!D7)),NA())</f>
        <v>#N/A</v>
      </c>
      <c r="Y13" s="530" t="e">
        <f ca="1">+IF(AND(ISNUMBER(OFFSET('Sanitation Data'!$D$11,0,10*ROW('Sanitation Data'!D7))),'Data Summary'!CN13="Yes"),OFFSET('Sanitation Data'!$D$11,0,10*ROW('Sanitation Data'!D7)),NA())</f>
        <v>#N/A</v>
      </c>
      <c r="Z13" s="530" t="e">
        <f ca="1">+IF(AND(ISNUMBER(OFFSET('Sanitation Data'!$D$12,0,10*ROW('Sanitation Data'!D7))),'Data Summary'!CO13="Yes"),OFFSET('Sanitation Data'!$D$12,0,10*ROW('Sanitation Data'!D7)),NA())</f>
        <v>#N/A</v>
      </c>
      <c r="AA13" s="530" t="e">
        <f ca="1">+IF(AND(ISNUMBER(OFFSET('Sanitation Data'!$E$4,0,10*ROW('Sanitation Data'!E7))),'Data Summary'!CP13="Yes"),100-OFFSET('Sanitation Data'!$E$4,0,10*ROW('Sanitation Data'!E7)),NA())</f>
        <v>#N/A</v>
      </c>
      <c r="AB13" s="530" t="e">
        <f ca="1">+IF(AND(ISNUMBER(OFFSET('Sanitation Data'!$E$6,0,10*ROW('Sanitation Data'!E7))),'Data Summary'!CQ13="Yes"),OFFSET('Sanitation Data'!$E$6,0,10*ROW('Sanitation Data'!E7)),NA())</f>
        <v>#N/A</v>
      </c>
      <c r="AC13" s="530" t="e">
        <f ca="1">+IF(AND(ISNUMBER(OFFSET('Sanitation Data'!$E$10,0,10*ROW('Sanitation Data'!E7))),'Data Summary'!CR13="Yes"),OFFSET('Sanitation Data'!$E$10,0,10*ROW('Sanitation Data'!E7)),NA())</f>
        <v>#N/A</v>
      </c>
      <c r="AD13" s="530" t="e">
        <f ca="1">+IF(AND(ISNUMBER(OFFSET('Sanitation Data'!$E$11,0,10*ROW('Sanitation Data'!E7))),'Data Summary'!CS13="Yes"),OFFSET('Sanitation Data'!$E$11,0,10*ROW('Sanitation Data'!E7)),NA())</f>
        <v>#N/A</v>
      </c>
      <c r="AE13" s="530" t="e">
        <f ca="1">+IF(AND(ISNUMBER(OFFSET('Sanitation Data'!$E$12,0,10*ROW('Sanitation Data'!E7))),'Data Summary'!CT13="Yes"),OFFSET('Sanitation Data'!$E$12,0,10*ROW('Sanitation Data'!E7)),NA())</f>
        <v>#N/A</v>
      </c>
      <c r="AF13" s="530" t="e">
        <f ca="1">+IF(AND(ISNUMBER(OFFSET('Sanitation Data'!$F$4,0,10*ROW('Sanitation Data'!F7))),'Data Summary'!CU13="Yes"),100-OFFSET('Sanitation Data'!$F$4,0,10*ROW('Sanitation Data'!F7)),NA())</f>
        <v>#N/A</v>
      </c>
      <c r="AG13" s="530" t="e">
        <f ca="1">+IF(AND(ISNUMBER(OFFSET('Sanitation Data'!$F$6,0,10*ROW('Sanitation Data'!F7))),'Data Summary'!CV13="Yes"),OFFSET('Sanitation Data'!$F$6,0,10*ROW('Sanitation Data'!F7)),NA())</f>
        <v>#N/A</v>
      </c>
      <c r="AH13" s="530" t="e">
        <f ca="1">+IF(AND(ISNUMBER(OFFSET('Sanitation Data'!$F$10,0,10*ROW('Sanitation Data'!F7))),'Data Summary'!CW13="Yes"),OFFSET('Sanitation Data'!$F$10,0,10*ROW('Sanitation Data'!F7)),NA())</f>
        <v>#N/A</v>
      </c>
      <c r="AI13" s="530" t="e">
        <f ca="1">+IF(AND(ISNUMBER(OFFSET('Sanitation Data'!$F$11,0,10*ROW('Sanitation Data'!F7))),'Data Summary'!CX13="Yes"),OFFSET('Sanitation Data'!$F$11,0,10*ROW('Sanitation Data'!F7)),NA())</f>
        <v>#N/A</v>
      </c>
      <c r="AJ13" s="530" t="e">
        <f ca="1">+IF(AND(ISNUMBER(OFFSET('Sanitation Data'!$F$12,0,10*ROW('Sanitation Data'!F7))),'Data Summary'!CY13="Yes"),OFFSET('Sanitation Data'!$F$12,0,10*ROW('Sanitation Data'!F7)),NA())</f>
        <v>#N/A</v>
      </c>
      <c r="AK13" s="530" t="e">
        <f ca="1">+IF(AND(ISNUMBER(OFFSET('Sanitation Data'!$G$4,0,10*ROW('Sanitation Data'!G7))),'Data Summary'!CZ13="Yes"),100-OFFSET('Sanitation Data'!$G$4,0,10*ROW('Sanitation Data'!G7)),NA())</f>
        <v>#N/A</v>
      </c>
      <c r="AL13" s="530" t="e">
        <f ca="1">+IF(AND(ISNUMBER(OFFSET('Sanitation Data'!$G$6,0,10*ROW('Sanitation Data'!G7))),'Data Summary'!DA13="Yes"),OFFSET('Sanitation Data'!$G$6,0,10*ROW('Sanitation Data'!G7)),NA())</f>
        <v>#N/A</v>
      </c>
      <c r="AM13" s="530" t="e">
        <f ca="1">+IF(AND(ISNUMBER(OFFSET('Sanitation Data'!$G$10,0,10*ROW('Sanitation Data'!G7))),'Data Summary'!DB13="Yes"),OFFSET('Sanitation Data'!$G$10,0,10*ROW('Sanitation Data'!G7)),NA())</f>
        <v>#N/A</v>
      </c>
      <c r="AN13" s="530" t="e">
        <f ca="1">+IF(AND(ISNUMBER(OFFSET('Sanitation Data'!$G$11,0,10*ROW('Sanitation Data'!G7))),'Data Summary'!DC13="Yes"),OFFSET('Sanitation Data'!$G$11,0,10*ROW('Sanitation Data'!G7)),NA())</f>
        <v>#N/A</v>
      </c>
      <c r="AO13" s="530" t="e">
        <f ca="1">+IF(AND(ISNUMBER(OFFSET('Sanitation Data'!$G$12,0,10*ROW('Sanitation Data'!G7))),'Data Summary'!DD13="Yes"),OFFSET('Sanitation Data'!$G$12,0,10*ROW('Sanitation Data'!G7)),NA())</f>
        <v>#N/A</v>
      </c>
      <c r="AP13" s="530" t="e">
        <f ca="1">+IF(AND(ISNUMBER(OFFSET('Sanitation Data'!$H$4,0,10*ROW('Sanitation Data'!H7))),'Data Summary'!DE13="Yes"),100-OFFSET('Sanitation Data'!$H$4,0,10*ROW('Sanitation Data'!H7)),NA())</f>
        <v>#N/A</v>
      </c>
      <c r="AQ13" s="530" t="e">
        <f ca="1">+IF(AND(ISNUMBER(OFFSET('Sanitation Data'!$H$6,0,10*ROW('Sanitation Data'!H7))),'Data Summary'!DF13="Yes"),OFFSET('Sanitation Data'!$H$6,0,10*ROW('Sanitation Data'!H7)),NA())</f>
        <v>#N/A</v>
      </c>
      <c r="AR13" s="530" t="e">
        <f ca="1">+IF(AND(ISNUMBER(OFFSET('Sanitation Data'!$H$10,0,10*ROW('Sanitation Data'!H7))),'Data Summary'!DG13="Yes"),OFFSET('Sanitation Data'!$H$10,0,10*ROW('Sanitation Data'!H7)),NA())</f>
        <v>#N/A</v>
      </c>
      <c r="AS13" s="530" t="e">
        <f ca="1">+IF(AND(ISNUMBER(OFFSET('Sanitation Data'!$H$11,0,10*ROW('Sanitation Data'!H7))),'Data Summary'!DH13="Yes"),OFFSET('Sanitation Data'!$H$11,0,10*ROW('Sanitation Data'!H7)),NA())</f>
        <v>#N/A</v>
      </c>
      <c r="AT13" s="530" t="e">
        <f ca="1">+IF(AND(ISNUMBER(OFFSET('Sanitation Data'!$H$12,0,10*ROW('Sanitation Data'!H7))),'Data Summary'!DI13="Yes"),OFFSET('Sanitation Data'!$H$12,0,10*ROW('Sanitation Data'!H7)),NA())</f>
        <v>#N/A</v>
      </c>
      <c r="AU13" s="530" t="e">
        <f ca="1">+IF(AND(ISNUMBER(OFFSET('Sanitation Data'!$I$4,0,10*ROW('Sanitation Data'!I7))),'Data Summary'!DJ13="Yes"),100-OFFSET('Sanitation Data'!$I$4,0,10*ROW('Sanitation Data'!I7)),NA())</f>
        <v>#N/A</v>
      </c>
      <c r="AV13" s="530" t="e">
        <f ca="1">+IF(AND(ISNUMBER(OFFSET('Sanitation Data'!$I$6,0,10*ROW('Sanitation Data'!I7))),'Data Summary'!DK13="Yes"),OFFSET('Sanitation Data'!$I$6,0,10*ROW('Sanitation Data'!I7)),NA())</f>
        <v>#N/A</v>
      </c>
      <c r="AW13" s="530" t="e">
        <f ca="1">+IF(AND(ISNUMBER(OFFSET('Sanitation Data'!$I$10,0,10*ROW('Sanitation Data'!I7))),'Data Summary'!DL13="Yes"),OFFSET('Sanitation Data'!$I$10,0,10*ROW('Sanitation Data'!I7)),NA())</f>
        <v>#N/A</v>
      </c>
      <c r="AX13" s="530" t="e">
        <f ca="1">+IF(AND(ISNUMBER(OFFSET('Sanitation Data'!$I$11,0,10*ROW('Sanitation Data'!I7))),'Data Summary'!DM13="Yes"),OFFSET('Sanitation Data'!$I$11,0,10*ROW('Sanitation Data'!I7)),NA())</f>
        <v>#N/A</v>
      </c>
      <c r="AY13" s="530" t="e">
        <f ca="1">+IF(AND(ISNUMBER(OFFSET('Sanitation Data'!$I$12,0,10*ROW('Sanitation Data'!I7))),'Data Summary'!DN13="Yes"),OFFSET('Sanitation Data'!$I$12,0,10*ROW('Sanitation Data'!I7)),NA())</f>
        <v>#N/A</v>
      </c>
      <c r="AZ13" s="531" t="e">
        <f ca="1">+IF(AND(ISNUMBER(OFFSET('Hygiene Data'!$D$5,0,10*ROW('Hygiene Data'!D7))),'Data Summary'!DO13="Yes"),OFFSET('Hygiene Data'!$D$5,0,10*ROW('Hygiene Data'!D7)),NA())</f>
        <v>#N/A</v>
      </c>
      <c r="BA13" s="531" t="e">
        <f ca="1">+IF(AND(ISNUMBER(OFFSET('Hygiene Data'!$D$7,0,10*ROW('Hygiene Data'!D7))),'Data Summary'!DP13="Yes"),OFFSET('Hygiene Data'!$D$7,0,10*ROW('Hygiene Data'!D7)),NA())</f>
        <v>#N/A</v>
      </c>
      <c r="BB13" s="531" t="e">
        <f ca="1">+IF(AND(ISNUMBER(OFFSET('Hygiene Data'!$D$9,0,10*ROW('Hygiene Data'!D7))),'Data Summary'!DQ13="Yes"),OFFSET('Hygiene Data'!$D$9,0,10*ROW('Hygiene Data'!D7)),NA())</f>
        <v>#N/A</v>
      </c>
      <c r="BC13" s="531" t="e">
        <f ca="1">+IF(AND(ISNUMBER(OFFSET('Hygiene Data'!$E$5,0,10*ROW('Hygiene Data'!E7))),'Data Summary'!DR13="Yes"),OFFSET('Hygiene Data'!$E$5,0,10*ROW('Hygiene Data'!E7)),NA())</f>
        <v>#N/A</v>
      </c>
      <c r="BD13" s="531" t="e">
        <f ca="1">+IF(AND(ISNUMBER(OFFSET('Hygiene Data'!$E$7,0,10*ROW('Hygiene Data'!E7))),'Data Summary'!DS13="Yes"),OFFSET('Hygiene Data'!$E$7,0,10*ROW('Hygiene Data'!E7)),NA())</f>
        <v>#N/A</v>
      </c>
      <c r="BE13" s="531" t="e">
        <f ca="1">+IF(AND(ISNUMBER(OFFSET('Hygiene Data'!$E$9,0,10*ROW('Hygiene Data'!E7))),'Data Summary'!DT13="Yes"),OFFSET('Hygiene Data'!$E$9,0,10*ROW('Hygiene Data'!E7)),NA())</f>
        <v>#N/A</v>
      </c>
      <c r="BF13" s="531" t="e">
        <f ca="1">+IF(AND(ISNUMBER(OFFSET('Hygiene Data'!$F$5,0,10*ROW('Hygiene Data'!F7))),'Data Summary'!DU13="Yes"),OFFSET('Hygiene Data'!$F$5,0,10*ROW('Hygiene Data'!F7)),NA())</f>
        <v>#N/A</v>
      </c>
      <c r="BG13" s="531" t="e">
        <f ca="1">+IF(AND(ISNUMBER(OFFSET('Hygiene Data'!$F$7,0,10*ROW('Hygiene Data'!F7))),'Data Summary'!DV13="Yes"),OFFSET('Hygiene Data'!$F$7,0,10*ROW('Hygiene Data'!F7)),NA())</f>
        <v>#N/A</v>
      </c>
      <c r="BH13" s="531" t="e">
        <f ca="1">+IF(AND(ISNUMBER(OFFSET('Hygiene Data'!$F$9,0,10*ROW('Hygiene Data'!F7))),'Data Summary'!DW13="Yes"),OFFSET('Hygiene Data'!$F$9,0,10*ROW('Hygiene Data'!F7)),NA())</f>
        <v>#N/A</v>
      </c>
      <c r="BI13" s="531" t="e">
        <f ca="1">+IF(AND(ISNUMBER(OFFSET('Hygiene Data'!$G$5,0,10*ROW('Hygiene Data'!G7))),'Data Summary'!DX13="Yes"),OFFSET('Hygiene Data'!$G$5,0,10*ROW('Hygiene Data'!G7)),NA())</f>
        <v>#N/A</v>
      </c>
      <c r="BJ13" s="531" t="e">
        <f ca="1">+IF(AND(ISNUMBER(OFFSET('Hygiene Data'!$G$7,0,10*ROW('Hygiene Data'!G7))),'Data Summary'!DY13="Yes"),OFFSET('Hygiene Data'!$G$7,0,10*ROW('Hygiene Data'!G7)),NA())</f>
        <v>#N/A</v>
      </c>
      <c r="BK13" s="531" t="e">
        <f ca="1">+IF(AND(ISNUMBER(OFFSET('Hygiene Data'!$G$9,0,10*ROW('Hygiene Data'!G7))),'Data Summary'!DZ13="Yes"),OFFSET('Hygiene Data'!$G$9,0,10*ROW('Hygiene Data'!G7)),NA())</f>
        <v>#N/A</v>
      </c>
      <c r="BL13" s="531" t="e">
        <f ca="1">+IF(AND(ISNUMBER(OFFSET('Hygiene Data'!$H$5,0,10*ROW('Hygiene Data'!H7))),'Data Summary'!EA13="Yes"),OFFSET('Hygiene Data'!$H$5,0,10*ROW('Hygiene Data'!H7)),NA())</f>
        <v>#N/A</v>
      </c>
      <c r="BM13" s="531" t="e">
        <f ca="1">+IF(AND(ISNUMBER(OFFSET('Hygiene Data'!$H$7,0,10*ROW('Hygiene Data'!H7))),'Data Summary'!EB13="Yes"),OFFSET('Hygiene Data'!$H$7,0,10*ROW('Hygiene Data'!H7)),NA())</f>
        <v>#N/A</v>
      </c>
      <c r="BN13" s="531" t="e">
        <f ca="1">+IF(AND(ISNUMBER(OFFSET('Hygiene Data'!$H$9,0,10*ROW('Hygiene Data'!H7))),'Data Summary'!EC13="Yes"),OFFSET('Hygiene Data'!$H$9,0,10*ROW('Hygiene Data'!H7)),NA())</f>
        <v>#N/A</v>
      </c>
      <c r="BO13" s="531" t="e">
        <f ca="1">+IF(AND(ISNUMBER(OFFSET('Hygiene Data'!$I$5,0,10*ROW('Hygiene Data'!I7))),'Data Summary'!ED13="Yes"),OFFSET('Hygiene Data'!$I$5,0,10*ROW('Hygiene Data'!I7)),NA())</f>
        <v>#N/A</v>
      </c>
      <c r="BP13" s="531" t="e">
        <f ca="1">+IF(AND(ISNUMBER(OFFSET('Hygiene Data'!$I$7,0,10*ROW('Hygiene Data'!I7))),'Data Summary'!EE13="Yes"),OFFSET('Hygiene Data'!$I$7,0,10*ROW('Hygiene Data'!I7)),NA())</f>
        <v>#N/A</v>
      </c>
      <c r="BQ13" s="531" t="e">
        <f ca="1">+IF(AND(ISNUMBER(OFFSET('Hygiene Data'!$I$9,0,10*ROW('Hygiene Data'!I7))),'Data Summary'!EF13="Yes"),OFFSET('Hygiene Data'!$I$9,0,10*ROW('Hygiene Data'!I7)),NA())</f>
        <v>#N/A</v>
      </c>
    </row>
    <row r="14" spans="1:69" x14ac:dyDescent="0.25">
      <c r="A14" s="527" t="e">
        <f ca="1">+RIGHT('Data Summary'!A14,LEN('Data Summary'!A14)-9)</f>
        <v>#VALUE!</v>
      </c>
      <c r="B14" s="501" t="str">
        <f ca="1">+IF(ISTEXT('Data Summary'!B14),'Data Summary'!B14,"")</f>
        <v/>
      </c>
      <c r="C14" s="528" t="e">
        <f ca="1">+VALUE('Data Summary'!C14)</f>
        <v>#VALUE!</v>
      </c>
      <c r="D14" s="529" t="e">
        <f ca="1">+IF(AND(ISNUMBER(OFFSET('Water Data'!$D$4,0,10*ROW('Water Data'!D8))),'Data Summary'!BS14="Yes"),100-OFFSET('Water Data'!$D$4,0,10*ROW('Water Data'!D8)),NA())</f>
        <v>#N/A</v>
      </c>
      <c r="E14" s="529" t="e">
        <f ca="1">+IF(AND(ISNUMBER(OFFSET('Water Data'!$D$6,0,10*ROW('Water Data'!D8))),'Data Summary'!BT14="Yes"),OFFSET('Water Data'!$D$6,0,10*ROW('Water Data'!D8)),NA())</f>
        <v>#N/A</v>
      </c>
      <c r="F14" s="529" t="e">
        <f ca="1">+IF(AND(ISNUMBER(OFFSET('Water Data'!$D$9,0,10*ROW('Water Data'!D8))),'Data Summary'!BU14="Yes"),OFFSET('Water Data'!$D$9,0,10*ROW('Water Data'!D8)),NA())</f>
        <v>#N/A</v>
      </c>
      <c r="G14" s="529" t="e">
        <f ca="1">+IF(AND(ISNUMBER(OFFSET('Water Data'!$E$4,0,10*ROW('Water Data'!E8))),'Data Summary'!BV14="Yes"),100-OFFSET('Water Data'!$E$4,0,10*ROW('Water Data'!E8)),NA())</f>
        <v>#N/A</v>
      </c>
      <c r="H14" s="529" t="e">
        <f ca="1">+IF(AND(ISNUMBER(OFFSET('Water Data'!$E$6,0,10*ROW('Water Data'!E8))),'Data Summary'!BW14="Yes"),OFFSET('Water Data'!$E$6,0,10*ROW('Water Data'!E8)),NA())</f>
        <v>#N/A</v>
      </c>
      <c r="I14" s="529" t="e">
        <f ca="1">+IF(AND(ISNUMBER(OFFSET('Water Data'!$E$9,0,10*ROW('Water Data'!E8))),'Data Summary'!BX14="Yes"),OFFSET('Water Data'!$E$9,0,10*ROW('Water Data'!E8)),NA())</f>
        <v>#N/A</v>
      </c>
      <c r="J14" s="529" t="e">
        <f ca="1">+IF(AND(ISNUMBER(OFFSET('Water Data'!$F$4,0,10*ROW('Water Data'!F8))),'Data Summary'!BY14="Yes"),100-OFFSET('Water Data'!$F$4,0,10*ROW('Water Data'!F8)),NA())</f>
        <v>#N/A</v>
      </c>
      <c r="K14" s="529" t="e">
        <f ca="1">+IF(AND(ISNUMBER(OFFSET('Water Data'!$F$6,0,10*ROW('Water Data'!F8))),'Data Summary'!BZ14="Yes"),OFFSET('Water Data'!$F$6,0,10*ROW('Water Data'!F8)),NA())</f>
        <v>#N/A</v>
      </c>
      <c r="L14" s="529" t="e">
        <f ca="1">+IF(AND(ISNUMBER(OFFSET('Water Data'!$F$9,0,10*ROW('Water Data'!F8))),'Data Summary'!CA14="Yes"),OFFSET('Water Data'!$F$9,0,10*ROW('Water Data'!F8)),NA())</f>
        <v>#N/A</v>
      </c>
      <c r="M14" s="529" t="e">
        <f ca="1">+IF(AND(ISNUMBER(OFFSET('Water Data'!$G$4,0,10*ROW('Water Data'!G8))),'Data Summary'!CB14="Yes"),100-OFFSET('Water Data'!$G$4,0,10*ROW('Water Data'!G8)),NA())</f>
        <v>#N/A</v>
      </c>
      <c r="N14" s="529" t="e">
        <f ca="1">+IF(AND(ISNUMBER(OFFSET('Water Data'!$G$6,0,10*ROW('Water Data'!G8))),'Data Summary'!CC14="Yes"),OFFSET('Water Data'!$G$6,0,10*ROW('Water Data'!G8)),NA())</f>
        <v>#N/A</v>
      </c>
      <c r="O14" s="529" t="e">
        <f ca="1">+IF(AND(ISNUMBER(OFFSET('Water Data'!$G$9,0,10*ROW('Water Data'!G8))),'Data Summary'!CD14="Yes"),OFFSET('Water Data'!$G$9,0,10*ROW('Water Data'!G8)),NA())</f>
        <v>#N/A</v>
      </c>
      <c r="P14" s="529" t="e">
        <f ca="1">+IF(AND(ISNUMBER(OFFSET('Water Data'!$H$4,0,10*ROW('Water Data'!H8))),'Data Summary'!CE14="Yes"),100-OFFSET('Water Data'!$H$4,0,10*ROW('Water Data'!H8)),NA())</f>
        <v>#N/A</v>
      </c>
      <c r="Q14" s="529" t="e">
        <f ca="1">+IF(AND(ISNUMBER(OFFSET('Water Data'!$H$6,0,10*ROW('Water Data'!H8))),'Data Summary'!CF14="Yes"),OFFSET('Water Data'!$H$6,0,10*ROW('Water Data'!H8)),NA())</f>
        <v>#N/A</v>
      </c>
      <c r="R14" s="529" t="e">
        <f ca="1">+IF(AND(ISNUMBER(OFFSET('Water Data'!$H$9,0,10*ROW('Water Data'!H8))),'Data Summary'!CG14="Yes"),OFFSET('Water Data'!$H$9,0,10*ROW('Water Data'!H8)),NA())</f>
        <v>#N/A</v>
      </c>
      <c r="S14" s="529" t="e">
        <f ca="1">+IF(AND(ISNUMBER(OFFSET('Water Data'!$I$4,0,10*ROW('Water Data'!I8))),'Data Summary'!CH14="Yes"),100-OFFSET('Water Data'!$I$4,0,10*ROW('Water Data'!I8)),NA())</f>
        <v>#N/A</v>
      </c>
      <c r="T14" s="529" t="e">
        <f ca="1">+IF(AND(ISNUMBER(OFFSET('Water Data'!$I$6,0,10*ROW('Water Data'!I8))),'Data Summary'!CI14="Yes"),OFFSET('Water Data'!$I$6,0,10*ROW('Water Data'!I8)),NA())</f>
        <v>#N/A</v>
      </c>
      <c r="U14" s="529" t="e">
        <f ca="1">+IF(AND(ISNUMBER(OFFSET('Water Data'!$I$9,0,10*ROW('Water Data'!I8))),'Data Summary'!CJ14="Yes"),OFFSET('Water Data'!$I$9,0,10*ROW('Water Data'!I8)),NA())</f>
        <v>#N/A</v>
      </c>
      <c r="V14" s="530" t="e">
        <f ca="1">+IF(AND(ISNUMBER(OFFSET('Sanitation Data'!$D$4,0,10*ROW('Sanitation Data'!D8))),'Data Summary'!CK14="Yes"),100-OFFSET('Sanitation Data'!$D$4,0,10*ROW('Sanitation Data'!D8)),NA())</f>
        <v>#N/A</v>
      </c>
      <c r="W14" s="530" t="e">
        <f ca="1">+IF(AND(ISNUMBER(OFFSET('Sanitation Data'!$D$6,0,10*ROW('Sanitation Data'!D8))),'Data Summary'!CL14="Yes"),OFFSET('Sanitation Data'!$D$6,0,10*ROW('Sanitation Data'!D8)),NA())</f>
        <v>#N/A</v>
      </c>
      <c r="X14" s="530" t="e">
        <f ca="1">+IF(AND(ISNUMBER(OFFSET('Sanitation Data'!$D$10,0,10*ROW('Sanitation Data'!D8))),'Data Summary'!CM14="Yes"),OFFSET('Sanitation Data'!$D$10,0,10*ROW('Sanitation Data'!D8)),NA())</f>
        <v>#N/A</v>
      </c>
      <c r="Y14" s="530" t="e">
        <f ca="1">+IF(AND(ISNUMBER(OFFSET('Sanitation Data'!$D$11,0,10*ROW('Sanitation Data'!D8))),'Data Summary'!CN14="Yes"),OFFSET('Sanitation Data'!$D$11,0,10*ROW('Sanitation Data'!D8)),NA())</f>
        <v>#N/A</v>
      </c>
      <c r="Z14" s="530" t="e">
        <f ca="1">+IF(AND(ISNUMBER(OFFSET('Sanitation Data'!$D$12,0,10*ROW('Sanitation Data'!D8))),'Data Summary'!CO14="Yes"),OFFSET('Sanitation Data'!$D$12,0,10*ROW('Sanitation Data'!D8)),NA())</f>
        <v>#N/A</v>
      </c>
      <c r="AA14" s="530" t="e">
        <f ca="1">+IF(AND(ISNUMBER(OFFSET('Sanitation Data'!$E$4,0,10*ROW('Sanitation Data'!E8))),'Data Summary'!CP14="Yes"),100-OFFSET('Sanitation Data'!$E$4,0,10*ROW('Sanitation Data'!E8)),NA())</f>
        <v>#N/A</v>
      </c>
      <c r="AB14" s="530" t="e">
        <f ca="1">+IF(AND(ISNUMBER(OFFSET('Sanitation Data'!$E$6,0,10*ROW('Sanitation Data'!E8))),'Data Summary'!CQ14="Yes"),OFFSET('Sanitation Data'!$E$6,0,10*ROW('Sanitation Data'!E8)),NA())</f>
        <v>#N/A</v>
      </c>
      <c r="AC14" s="530" t="e">
        <f ca="1">+IF(AND(ISNUMBER(OFFSET('Sanitation Data'!$E$10,0,10*ROW('Sanitation Data'!E8))),'Data Summary'!CR14="Yes"),OFFSET('Sanitation Data'!$E$10,0,10*ROW('Sanitation Data'!E8)),NA())</f>
        <v>#N/A</v>
      </c>
      <c r="AD14" s="530" t="e">
        <f ca="1">+IF(AND(ISNUMBER(OFFSET('Sanitation Data'!$E$11,0,10*ROW('Sanitation Data'!E8))),'Data Summary'!CS14="Yes"),OFFSET('Sanitation Data'!$E$11,0,10*ROW('Sanitation Data'!E8)),NA())</f>
        <v>#N/A</v>
      </c>
      <c r="AE14" s="530" t="e">
        <f ca="1">+IF(AND(ISNUMBER(OFFSET('Sanitation Data'!$E$12,0,10*ROW('Sanitation Data'!E8))),'Data Summary'!CT14="Yes"),OFFSET('Sanitation Data'!$E$12,0,10*ROW('Sanitation Data'!E8)),NA())</f>
        <v>#N/A</v>
      </c>
      <c r="AF14" s="530" t="e">
        <f ca="1">+IF(AND(ISNUMBER(OFFSET('Sanitation Data'!$F$4,0,10*ROW('Sanitation Data'!F8))),'Data Summary'!CU14="Yes"),100-OFFSET('Sanitation Data'!$F$4,0,10*ROW('Sanitation Data'!F8)),NA())</f>
        <v>#N/A</v>
      </c>
      <c r="AG14" s="530" t="e">
        <f ca="1">+IF(AND(ISNUMBER(OFFSET('Sanitation Data'!$F$6,0,10*ROW('Sanitation Data'!F8))),'Data Summary'!CV14="Yes"),OFFSET('Sanitation Data'!$F$6,0,10*ROW('Sanitation Data'!F8)),NA())</f>
        <v>#N/A</v>
      </c>
      <c r="AH14" s="530" t="e">
        <f ca="1">+IF(AND(ISNUMBER(OFFSET('Sanitation Data'!$F$10,0,10*ROW('Sanitation Data'!F8))),'Data Summary'!CW14="Yes"),OFFSET('Sanitation Data'!$F$10,0,10*ROW('Sanitation Data'!F8)),NA())</f>
        <v>#N/A</v>
      </c>
      <c r="AI14" s="530" t="e">
        <f ca="1">+IF(AND(ISNUMBER(OFFSET('Sanitation Data'!$F$11,0,10*ROW('Sanitation Data'!F8))),'Data Summary'!CX14="Yes"),OFFSET('Sanitation Data'!$F$11,0,10*ROW('Sanitation Data'!F8)),NA())</f>
        <v>#N/A</v>
      </c>
      <c r="AJ14" s="530" t="e">
        <f ca="1">+IF(AND(ISNUMBER(OFFSET('Sanitation Data'!$F$12,0,10*ROW('Sanitation Data'!F8))),'Data Summary'!CY14="Yes"),OFFSET('Sanitation Data'!$F$12,0,10*ROW('Sanitation Data'!F8)),NA())</f>
        <v>#N/A</v>
      </c>
      <c r="AK14" s="530" t="e">
        <f ca="1">+IF(AND(ISNUMBER(OFFSET('Sanitation Data'!$G$4,0,10*ROW('Sanitation Data'!G8))),'Data Summary'!CZ14="Yes"),100-OFFSET('Sanitation Data'!$G$4,0,10*ROW('Sanitation Data'!G8)),NA())</f>
        <v>#N/A</v>
      </c>
      <c r="AL14" s="530" t="e">
        <f ca="1">+IF(AND(ISNUMBER(OFFSET('Sanitation Data'!$G$6,0,10*ROW('Sanitation Data'!G8))),'Data Summary'!DA14="Yes"),OFFSET('Sanitation Data'!$G$6,0,10*ROW('Sanitation Data'!G8)),NA())</f>
        <v>#N/A</v>
      </c>
      <c r="AM14" s="530" t="e">
        <f ca="1">+IF(AND(ISNUMBER(OFFSET('Sanitation Data'!$G$10,0,10*ROW('Sanitation Data'!G8))),'Data Summary'!DB14="Yes"),OFFSET('Sanitation Data'!$G$10,0,10*ROW('Sanitation Data'!G8)),NA())</f>
        <v>#N/A</v>
      </c>
      <c r="AN14" s="530" t="e">
        <f ca="1">+IF(AND(ISNUMBER(OFFSET('Sanitation Data'!$G$11,0,10*ROW('Sanitation Data'!G8))),'Data Summary'!DC14="Yes"),OFFSET('Sanitation Data'!$G$11,0,10*ROW('Sanitation Data'!G8)),NA())</f>
        <v>#N/A</v>
      </c>
      <c r="AO14" s="530" t="e">
        <f ca="1">+IF(AND(ISNUMBER(OFFSET('Sanitation Data'!$G$12,0,10*ROW('Sanitation Data'!G8))),'Data Summary'!DD14="Yes"),OFFSET('Sanitation Data'!$G$12,0,10*ROW('Sanitation Data'!G8)),NA())</f>
        <v>#N/A</v>
      </c>
      <c r="AP14" s="530" t="e">
        <f ca="1">+IF(AND(ISNUMBER(OFFSET('Sanitation Data'!$H$4,0,10*ROW('Sanitation Data'!H8))),'Data Summary'!DE14="Yes"),100-OFFSET('Sanitation Data'!$H$4,0,10*ROW('Sanitation Data'!H8)),NA())</f>
        <v>#N/A</v>
      </c>
      <c r="AQ14" s="530" t="e">
        <f ca="1">+IF(AND(ISNUMBER(OFFSET('Sanitation Data'!$H$6,0,10*ROW('Sanitation Data'!H8))),'Data Summary'!DF14="Yes"),OFFSET('Sanitation Data'!$H$6,0,10*ROW('Sanitation Data'!H8)),NA())</f>
        <v>#N/A</v>
      </c>
      <c r="AR14" s="530" t="e">
        <f ca="1">+IF(AND(ISNUMBER(OFFSET('Sanitation Data'!$H$10,0,10*ROW('Sanitation Data'!H8))),'Data Summary'!DG14="Yes"),OFFSET('Sanitation Data'!$H$10,0,10*ROW('Sanitation Data'!H8)),NA())</f>
        <v>#N/A</v>
      </c>
      <c r="AS14" s="530" t="e">
        <f ca="1">+IF(AND(ISNUMBER(OFFSET('Sanitation Data'!$H$11,0,10*ROW('Sanitation Data'!H8))),'Data Summary'!DH14="Yes"),OFFSET('Sanitation Data'!$H$11,0,10*ROW('Sanitation Data'!H8)),NA())</f>
        <v>#N/A</v>
      </c>
      <c r="AT14" s="530" t="e">
        <f ca="1">+IF(AND(ISNUMBER(OFFSET('Sanitation Data'!$H$12,0,10*ROW('Sanitation Data'!H8))),'Data Summary'!DI14="Yes"),OFFSET('Sanitation Data'!$H$12,0,10*ROW('Sanitation Data'!H8)),NA())</f>
        <v>#N/A</v>
      </c>
      <c r="AU14" s="530" t="e">
        <f ca="1">+IF(AND(ISNUMBER(OFFSET('Sanitation Data'!$I$4,0,10*ROW('Sanitation Data'!I8))),'Data Summary'!DJ14="Yes"),100-OFFSET('Sanitation Data'!$I$4,0,10*ROW('Sanitation Data'!I8)),NA())</f>
        <v>#N/A</v>
      </c>
      <c r="AV14" s="530" t="e">
        <f ca="1">+IF(AND(ISNUMBER(OFFSET('Sanitation Data'!$I$6,0,10*ROW('Sanitation Data'!I8))),'Data Summary'!DK14="Yes"),OFFSET('Sanitation Data'!$I$6,0,10*ROW('Sanitation Data'!I8)),NA())</f>
        <v>#N/A</v>
      </c>
      <c r="AW14" s="530" t="e">
        <f ca="1">+IF(AND(ISNUMBER(OFFSET('Sanitation Data'!$I$10,0,10*ROW('Sanitation Data'!I8))),'Data Summary'!DL14="Yes"),OFFSET('Sanitation Data'!$I$10,0,10*ROW('Sanitation Data'!I8)),NA())</f>
        <v>#N/A</v>
      </c>
      <c r="AX14" s="530" t="e">
        <f ca="1">+IF(AND(ISNUMBER(OFFSET('Sanitation Data'!$I$11,0,10*ROW('Sanitation Data'!I8))),'Data Summary'!DM14="Yes"),OFFSET('Sanitation Data'!$I$11,0,10*ROW('Sanitation Data'!I8)),NA())</f>
        <v>#N/A</v>
      </c>
      <c r="AY14" s="530" t="e">
        <f ca="1">+IF(AND(ISNUMBER(OFFSET('Sanitation Data'!$I$12,0,10*ROW('Sanitation Data'!I8))),'Data Summary'!DN14="Yes"),OFFSET('Sanitation Data'!$I$12,0,10*ROW('Sanitation Data'!I8)),NA())</f>
        <v>#N/A</v>
      </c>
      <c r="AZ14" s="531" t="e">
        <f ca="1">+IF(AND(ISNUMBER(OFFSET('Hygiene Data'!$D$5,0,10*ROW('Hygiene Data'!D8))),'Data Summary'!DO14="Yes"),OFFSET('Hygiene Data'!$D$5,0,10*ROW('Hygiene Data'!D8)),NA())</f>
        <v>#N/A</v>
      </c>
      <c r="BA14" s="531" t="e">
        <f ca="1">+IF(AND(ISNUMBER(OFFSET('Hygiene Data'!$D$7,0,10*ROW('Hygiene Data'!D8))),'Data Summary'!DP14="Yes"),OFFSET('Hygiene Data'!$D$7,0,10*ROW('Hygiene Data'!D8)),NA())</f>
        <v>#N/A</v>
      </c>
      <c r="BB14" s="531" t="e">
        <f ca="1">+IF(AND(ISNUMBER(OFFSET('Hygiene Data'!$D$9,0,10*ROW('Hygiene Data'!D8))),'Data Summary'!DQ14="Yes"),OFFSET('Hygiene Data'!$D$9,0,10*ROW('Hygiene Data'!D8)),NA())</f>
        <v>#N/A</v>
      </c>
      <c r="BC14" s="531" t="e">
        <f ca="1">+IF(AND(ISNUMBER(OFFSET('Hygiene Data'!$E$5,0,10*ROW('Hygiene Data'!E8))),'Data Summary'!DR14="Yes"),OFFSET('Hygiene Data'!$E$5,0,10*ROW('Hygiene Data'!E8)),NA())</f>
        <v>#N/A</v>
      </c>
      <c r="BD14" s="531" t="e">
        <f ca="1">+IF(AND(ISNUMBER(OFFSET('Hygiene Data'!$E$7,0,10*ROW('Hygiene Data'!E8))),'Data Summary'!DS14="Yes"),OFFSET('Hygiene Data'!$E$7,0,10*ROW('Hygiene Data'!E8)),NA())</f>
        <v>#N/A</v>
      </c>
      <c r="BE14" s="531" t="e">
        <f ca="1">+IF(AND(ISNUMBER(OFFSET('Hygiene Data'!$E$9,0,10*ROW('Hygiene Data'!E8))),'Data Summary'!DT14="Yes"),OFFSET('Hygiene Data'!$E$9,0,10*ROW('Hygiene Data'!E8)),NA())</f>
        <v>#N/A</v>
      </c>
      <c r="BF14" s="531" t="e">
        <f ca="1">+IF(AND(ISNUMBER(OFFSET('Hygiene Data'!$F$5,0,10*ROW('Hygiene Data'!F8))),'Data Summary'!DU14="Yes"),OFFSET('Hygiene Data'!$F$5,0,10*ROW('Hygiene Data'!F8)),NA())</f>
        <v>#N/A</v>
      </c>
      <c r="BG14" s="531" t="e">
        <f ca="1">+IF(AND(ISNUMBER(OFFSET('Hygiene Data'!$F$7,0,10*ROW('Hygiene Data'!F8))),'Data Summary'!DV14="Yes"),OFFSET('Hygiene Data'!$F$7,0,10*ROW('Hygiene Data'!F8)),NA())</f>
        <v>#N/A</v>
      </c>
      <c r="BH14" s="531" t="e">
        <f ca="1">+IF(AND(ISNUMBER(OFFSET('Hygiene Data'!$F$9,0,10*ROW('Hygiene Data'!F8))),'Data Summary'!DW14="Yes"),OFFSET('Hygiene Data'!$F$9,0,10*ROW('Hygiene Data'!F8)),NA())</f>
        <v>#N/A</v>
      </c>
      <c r="BI14" s="531" t="e">
        <f ca="1">+IF(AND(ISNUMBER(OFFSET('Hygiene Data'!$G$5,0,10*ROW('Hygiene Data'!G8))),'Data Summary'!DX14="Yes"),OFFSET('Hygiene Data'!$G$5,0,10*ROW('Hygiene Data'!G8)),NA())</f>
        <v>#N/A</v>
      </c>
      <c r="BJ14" s="531" t="e">
        <f ca="1">+IF(AND(ISNUMBER(OFFSET('Hygiene Data'!$G$7,0,10*ROW('Hygiene Data'!G8))),'Data Summary'!DY14="Yes"),OFFSET('Hygiene Data'!$G$7,0,10*ROW('Hygiene Data'!G8)),NA())</f>
        <v>#N/A</v>
      </c>
      <c r="BK14" s="531" t="e">
        <f ca="1">+IF(AND(ISNUMBER(OFFSET('Hygiene Data'!$G$9,0,10*ROW('Hygiene Data'!G8))),'Data Summary'!DZ14="Yes"),OFFSET('Hygiene Data'!$G$9,0,10*ROW('Hygiene Data'!G8)),NA())</f>
        <v>#N/A</v>
      </c>
      <c r="BL14" s="531" t="e">
        <f ca="1">+IF(AND(ISNUMBER(OFFSET('Hygiene Data'!$H$5,0,10*ROW('Hygiene Data'!H8))),'Data Summary'!EA14="Yes"),OFFSET('Hygiene Data'!$H$5,0,10*ROW('Hygiene Data'!H8)),NA())</f>
        <v>#N/A</v>
      </c>
      <c r="BM14" s="531" t="e">
        <f ca="1">+IF(AND(ISNUMBER(OFFSET('Hygiene Data'!$H$7,0,10*ROW('Hygiene Data'!H8))),'Data Summary'!EB14="Yes"),OFFSET('Hygiene Data'!$H$7,0,10*ROW('Hygiene Data'!H8)),NA())</f>
        <v>#N/A</v>
      </c>
      <c r="BN14" s="531" t="e">
        <f ca="1">+IF(AND(ISNUMBER(OFFSET('Hygiene Data'!$H$9,0,10*ROW('Hygiene Data'!H8))),'Data Summary'!EC14="Yes"),OFFSET('Hygiene Data'!$H$9,0,10*ROW('Hygiene Data'!H8)),NA())</f>
        <v>#N/A</v>
      </c>
      <c r="BO14" s="531" t="e">
        <f ca="1">+IF(AND(ISNUMBER(OFFSET('Hygiene Data'!$I$5,0,10*ROW('Hygiene Data'!I8))),'Data Summary'!ED14="Yes"),OFFSET('Hygiene Data'!$I$5,0,10*ROW('Hygiene Data'!I8)),NA())</f>
        <v>#N/A</v>
      </c>
      <c r="BP14" s="531" t="e">
        <f ca="1">+IF(AND(ISNUMBER(OFFSET('Hygiene Data'!$I$7,0,10*ROW('Hygiene Data'!I8))),'Data Summary'!EE14="Yes"),OFFSET('Hygiene Data'!$I$7,0,10*ROW('Hygiene Data'!I8)),NA())</f>
        <v>#N/A</v>
      </c>
      <c r="BQ14" s="531" t="e">
        <f ca="1">+IF(AND(ISNUMBER(OFFSET('Hygiene Data'!$I$9,0,10*ROW('Hygiene Data'!I8))),'Data Summary'!EF14="Yes"),OFFSET('Hygiene Data'!$I$9,0,10*ROW('Hygiene Data'!I8)),NA())</f>
        <v>#N/A</v>
      </c>
    </row>
    <row r="15" spans="1:69" x14ac:dyDescent="0.25">
      <c r="A15" s="527" t="e">
        <f ca="1">+RIGHT('Data Summary'!A15,LEN('Data Summary'!A15)-9)</f>
        <v>#VALUE!</v>
      </c>
      <c r="B15" s="501" t="str">
        <f ca="1">+IF(ISTEXT('Data Summary'!B15),'Data Summary'!B15,"")</f>
        <v/>
      </c>
      <c r="C15" s="528" t="e">
        <f ca="1">+VALUE('Data Summary'!C15)</f>
        <v>#VALUE!</v>
      </c>
      <c r="D15" s="529" t="e">
        <f ca="1">+IF(AND(ISNUMBER(OFFSET('Water Data'!$D$4,0,10*ROW('Water Data'!D9))),'Data Summary'!BS15="Yes"),100-OFFSET('Water Data'!$D$4,0,10*ROW('Water Data'!D9)),NA())</f>
        <v>#N/A</v>
      </c>
      <c r="E15" s="529" t="e">
        <f ca="1">+IF(AND(ISNUMBER(OFFSET('Water Data'!$D$6,0,10*ROW('Water Data'!D9))),'Data Summary'!BT15="Yes"),OFFSET('Water Data'!$D$6,0,10*ROW('Water Data'!D9)),NA())</f>
        <v>#N/A</v>
      </c>
      <c r="F15" s="529" t="e">
        <f ca="1">+IF(AND(ISNUMBER(OFFSET('Water Data'!$D$9,0,10*ROW('Water Data'!D9))),'Data Summary'!BU15="Yes"),OFFSET('Water Data'!$D$9,0,10*ROW('Water Data'!D9)),NA())</f>
        <v>#N/A</v>
      </c>
      <c r="G15" s="529" t="e">
        <f ca="1">+IF(AND(ISNUMBER(OFFSET('Water Data'!$E$4,0,10*ROW('Water Data'!E9))),'Data Summary'!BV15="Yes"),100-OFFSET('Water Data'!$E$4,0,10*ROW('Water Data'!E9)),NA())</f>
        <v>#N/A</v>
      </c>
      <c r="H15" s="529" t="e">
        <f ca="1">+IF(AND(ISNUMBER(OFFSET('Water Data'!$E$6,0,10*ROW('Water Data'!E9))),'Data Summary'!BW15="Yes"),OFFSET('Water Data'!$E$6,0,10*ROW('Water Data'!E9)),NA())</f>
        <v>#N/A</v>
      </c>
      <c r="I15" s="529" t="e">
        <f ca="1">+IF(AND(ISNUMBER(OFFSET('Water Data'!$E$9,0,10*ROW('Water Data'!E9))),'Data Summary'!BX15="Yes"),OFFSET('Water Data'!$E$9,0,10*ROW('Water Data'!E9)),NA())</f>
        <v>#N/A</v>
      </c>
      <c r="J15" s="529" t="e">
        <f ca="1">+IF(AND(ISNUMBER(OFFSET('Water Data'!$F$4,0,10*ROW('Water Data'!F9))),'Data Summary'!BY15="Yes"),100-OFFSET('Water Data'!$F$4,0,10*ROW('Water Data'!F9)),NA())</f>
        <v>#N/A</v>
      </c>
      <c r="K15" s="529" t="e">
        <f ca="1">+IF(AND(ISNUMBER(OFFSET('Water Data'!$F$6,0,10*ROW('Water Data'!F9))),'Data Summary'!BZ15="Yes"),OFFSET('Water Data'!$F$6,0,10*ROW('Water Data'!F9)),NA())</f>
        <v>#N/A</v>
      </c>
      <c r="L15" s="529" t="e">
        <f ca="1">+IF(AND(ISNUMBER(OFFSET('Water Data'!$F$9,0,10*ROW('Water Data'!F9))),'Data Summary'!CA15="Yes"),OFFSET('Water Data'!$F$9,0,10*ROW('Water Data'!F9)),NA())</f>
        <v>#N/A</v>
      </c>
      <c r="M15" s="529" t="e">
        <f ca="1">+IF(AND(ISNUMBER(OFFSET('Water Data'!$G$4,0,10*ROW('Water Data'!G9))),'Data Summary'!CB15="Yes"),100-OFFSET('Water Data'!$G$4,0,10*ROW('Water Data'!G9)),NA())</f>
        <v>#N/A</v>
      </c>
      <c r="N15" s="529" t="e">
        <f ca="1">+IF(AND(ISNUMBER(OFFSET('Water Data'!$G$6,0,10*ROW('Water Data'!G9))),'Data Summary'!CC15="Yes"),OFFSET('Water Data'!$G$6,0,10*ROW('Water Data'!G9)),NA())</f>
        <v>#N/A</v>
      </c>
      <c r="O15" s="529" t="e">
        <f ca="1">+IF(AND(ISNUMBER(OFFSET('Water Data'!$G$9,0,10*ROW('Water Data'!G9))),'Data Summary'!CD15="Yes"),OFFSET('Water Data'!$G$9,0,10*ROW('Water Data'!G9)),NA())</f>
        <v>#N/A</v>
      </c>
      <c r="P15" s="529" t="e">
        <f ca="1">+IF(AND(ISNUMBER(OFFSET('Water Data'!$H$4,0,10*ROW('Water Data'!H9))),'Data Summary'!CE15="Yes"),100-OFFSET('Water Data'!$H$4,0,10*ROW('Water Data'!H9)),NA())</f>
        <v>#N/A</v>
      </c>
      <c r="Q15" s="529" t="e">
        <f ca="1">+IF(AND(ISNUMBER(OFFSET('Water Data'!$H$6,0,10*ROW('Water Data'!H9))),'Data Summary'!CF15="Yes"),OFFSET('Water Data'!$H$6,0,10*ROW('Water Data'!H9)),NA())</f>
        <v>#N/A</v>
      </c>
      <c r="R15" s="529" t="e">
        <f ca="1">+IF(AND(ISNUMBER(OFFSET('Water Data'!$H$9,0,10*ROW('Water Data'!H9))),'Data Summary'!CG15="Yes"),OFFSET('Water Data'!$H$9,0,10*ROW('Water Data'!H9)),NA())</f>
        <v>#N/A</v>
      </c>
      <c r="S15" s="529" t="e">
        <f ca="1">+IF(AND(ISNUMBER(OFFSET('Water Data'!$I$4,0,10*ROW('Water Data'!I9))),'Data Summary'!CH15="Yes"),100-OFFSET('Water Data'!$I$4,0,10*ROW('Water Data'!I9)),NA())</f>
        <v>#N/A</v>
      </c>
      <c r="T15" s="529" t="e">
        <f ca="1">+IF(AND(ISNUMBER(OFFSET('Water Data'!$I$6,0,10*ROW('Water Data'!I9))),'Data Summary'!CI15="Yes"),OFFSET('Water Data'!$I$6,0,10*ROW('Water Data'!I9)),NA())</f>
        <v>#N/A</v>
      </c>
      <c r="U15" s="529" t="e">
        <f ca="1">+IF(AND(ISNUMBER(OFFSET('Water Data'!$I$9,0,10*ROW('Water Data'!I9))),'Data Summary'!CJ15="Yes"),OFFSET('Water Data'!$I$9,0,10*ROW('Water Data'!I9)),NA())</f>
        <v>#N/A</v>
      </c>
      <c r="V15" s="530" t="e">
        <f ca="1">+IF(AND(ISNUMBER(OFFSET('Sanitation Data'!$D$4,0,10*ROW('Sanitation Data'!D9))),'Data Summary'!CK15="Yes"),100-OFFSET('Sanitation Data'!$D$4,0,10*ROW('Sanitation Data'!D9)),NA())</f>
        <v>#N/A</v>
      </c>
      <c r="W15" s="530" t="e">
        <f ca="1">+IF(AND(ISNUMBER(OFFSET('Sanitation Data'!$D$6,0,10*ROW('Sanitation Data'!D9))),'Data Summary'!CL15="Yes"),OFFSET('Sanitation Data'!$D$6,0,10*ROW('Sanitation Data'!D9)),NA())</f>
        <v>#N/A</v>
      </c>
      <c r="X15" s="530" t="e">
        <f ca="1">+IF(AND(ISNUMBER(OFFSET('Sanitation Data'!$D$10,0,10*ROW('Sanitation Data'!D9))),'Data Summary'!CM15="Yes"),OFFSET('Sanitation Data'!$D$10,0,10*ROW('Sanitation Data'!D9)),NA())</f>
        <v>#N/A</v>
      </c>
      <c r="Y15" s="530" t="e">
        <f ca="1">+IF(AND(ISNUMBER(OFFSET('Sanitation Data'!$D$11,0,10*ROW('Sanitation Data'!D9))),'Data Summary'!CN15="Yes"),OFFSET('Sanitation Data'!$D$11,0,10*ROW('Sanitation Data'!D9)),NA())</f>
        <v>#N/A</v>
      </c>
      <c r="Z15" s="530" t="e">
        <f ca="1">+IF(AND(ISNUMBER(OFFSET('Sanitation Data'!$D$12,0,10*ROW('Sanitation Data'!D9))),'Data Summary'!CO15="Yes"),OFFSET('Sanitation Data'!$D$12,0,10*ROW('Sanitation Data'!D9)),NA())</f>
        <v>#N/A</v>
      </c>
      <c r="AA15" s="530" t="e">
        <f ca="1">+IF(AND(ISNUMBER(OFFSET('Sanitation Data'!$E$4,0,10*ROW('Sanitation Data'!E9))),'Data Summary'!CP15="Yes"),100-OFFSET('Sanitation Data'!$E$4,0,10*ROW('Sanitation Data'!E9)),NA())</f>
        <v>#N/A</v>
      </c>
      <c r="AB15" s="530" t="e">
        <f ca="1">+IF(AND(ISNUMBER(OFFSET('Sanitation Data'!$E$6,0,10*ROW('Sanitation Data'!E9))),'Data Summary'!CQ15="Yes"),OFFSET('Sanitation Data'!$E$6,0,10*ROW('Sanitation Data'!E9)),NA())</f>
        <v>#N/A</v>
      </c>
      <c r="AC15" s="530" t="e">
        <f ca="1">+IF(AND(ISNUMBER(OFFSET('Sanitation Data'!$E$10,0,10*ROW('Sanitation Data'!E9))),'Data Summary'!CR15="Yes"),OFFSET('Sanitation Data'!$E$10,0,10*ROW('Sanitation Data'!E9)),NA())</f>
        <v>#N/A</v>
      </c>
      <c r="AD15" s="530" t="e">
        <f ca="1">+IF(AND(ISNUMBER(OFFSET('Sanitation Data'!$E$11,0,10*ROW('Sanitation Data'!E9))),'Data Summary'!CS15="Yes"),OFFSET('Sanitation Data'!$E$11,0,10*ROW('Sanitation Data'!E9)),NA())</f>
        <v>#N/A</v>
      </c>
      <c r="AE15" s="530" t="e">
        <f ca="1">+IF(AND(ISNUMBER(OFFSET('Sanitation Data'!$E$12,0,10*ROW('Sanitation Data'!E9))),'Data Summary'!CT15="Yes"),OFFSET('Sanitation Data'!$E$12,0,10*ROW('Sanitation Data'!E9)),NA())</f>
        <v>#N/A</v>
      </c>
      <c r="AF15" s="530" t="e">
        <f ca="1">+IF(AND(ISNUMBER(OFFSET('Sanitation Data'!$F$4,0,10*ROW('Sanitation Data'!F9))),'Data Summary'!CU15="Yes"),100-OFFSET('Sanitation Data'!$F$4,0,10*ROW('Sanitation Data'!F9)),NA())</f>
        <v>#N/A</v>
      </c>
      <c r="AG15" s="530" t="e">
        <f ca="1">+IF(AND(ISNUMBER(OFFSET('Sanitation Data'!$F$6,0,10*ROW('Sanitation Data'!F9))),'Data Summary'!CV15="Yes"),OFFSET('Sanitation Data'!$F$6,0,10*ROW('Sanitation Data'!F9)),NA())</f>
        <v>#N/A</v>
      </c>
      <c r="AH15" s="530" t="e">
        <f ca="1">+IF(AND(ISNUMBER(OFFSET('Sanitation Data'!$F$10,0,10*ROW('Sanitation Data'!F9))),'Data Summary'!CW15="Yes"),OFFSET('Sanitation Data'!$F$10,0,10*ROW('Sanitation Data'!F9)),NA())</f>
        <v>#N/A</v>
      </c>
      <c r="AI15" s="530" t="e">
        <f ca="1">+IF(AND(ISNUMBER(OFFSET('Sanitation Data'!$F$11,0,10*ROW('Sanitation Data'!F9))),'Data Summary'!CX15="Yes"),OFFSET('Sanitation Data'!$F$11,0,10*ROW('Sanitation Data'!F9)),NA())</f>
        <v>#N/A</v>
      </c>
      <c r="AJ15" s="530" t="e">
        <f ca="1">+IF(AND(ISNUMBER(OFFSET('Sanitation Data'!$F$12,0,10*ROW('Sanitation Data'!F9))),'Data Summary'!CY15="Yes"),OFFSET('Sanitation Data'!$F$12,0,10*ROW('Sanitation Data'!F9)),NA())</f>
        <v>#N/A</v>
      </c>
      <c r="AK15" s="530" t="e">
        <f ca="1">+IF(AND(ISNUMBER(OFFSET('Sanitation Data'!$G$4,0,10*ROW('Sanitation Data'!G9))),'Data Summary'!CZ15="Yes"),100-OFFSET('Sanitation Data'!$G$4,0,10*ROW('Sanitation Data'!G9)),NA())</f>
        <v>#N/A</v>
      </c>
      <c r="AL15" s="530" t="e">
        <f ca="1">+IF(AND(ISNUMBER(OFFSET('Sanitation Data'!$G$6,0,10*ROW('Sanitation Data'!G9))),'Data Summary'!DA15="Yes"),OFFSET('Sanitation Data'!$G$6,0,10*ROW('Sanitation Data'!G9)),NA())</f>
        <v>#N/A</v>
      </c>
      <c r="AM15" s="530" t="e">
        <f ca="1">+IF(AND(ISNUMBER(OFFSET('Sanitation Data'!$G$10,0,10*ROW('Sanitation Data'!G9))),'Data Summary'!DB15="Yes"),OFFSET('Sanitation Data'!$G$10,0,10*ROW('Sanitation Data'!G9)),NA())</f>
        <v>#N/A</v>
      </c>
      <c r="AN15" s="530" t="e">
        <f ca="1">+IF(AND(ISNUMBER(OFFSET('Sanitation Data'!$G$11,0,10*ROW('Sanitation Data'!G9))),'Data Summary'!DC15="Yes"),OFFSET('Sanitation Data'!$G$11,0,10*ROW('Sanitation Data'!G9)),NA())</f>
        <v>#N/A</v>
      </c>
      <c r="AO15" s="530" t="e">
        <f ca="1">+IF(AND(ISNUMBER(OFFSET('Sanitation Data'!$G$12,0,10*ROW('Sanitation Data'!G9))),'Data Summary'!DD15="Yes"),OFFSET('Sanitation Data'!$G$12,0,10*ROW('Sanitation Data'!G9)),NA())</f>
        <v>#N/A</v>
      </c>
      <c r="AP15" s="530" t="e">
        <f ca="1">+IF(AND(ISNUMBER(OFFSET('Sanitation Data'!$H$4,0,10*ROW('Sanitation Data'!H9))),'Data Summary'!DE15="Yes"),100-OFFSET('Sanitation Data'!$H$4,0,10*ROW('Sanitation Data'!H9)),NA())</f>
        <v>#N/A</v>
      </c>
      <c r="AQ15" s="530" t="e">
        <f ca="1">+IF(AND(ISNUMBER(OFFSET('Sanitation Data'!$H$6,0,10*ROW('Sanitation Data'!H9))),'Data Summary'!DF15="Yes"),OFFSET('Sanitation Data'!$H$6,0,10*ROW('Sanitation Data'!H9)),NA())</f>
        <v>#N/A</v>
      </c>
      <c r="AR15" s="530" t="e">
        <f ca="1">+IF(AND(ISNUMBER(OFFSET('Sanitation Data'!$H$10,0,10*ROW('Sanitation Data'!H9))),'Data Summary'!DG15="Yes"),OFFSET('Sanitation Data'!$H$10,0,10*ROW('Sanitation Data'!H9)),NA())</f>
        <v>#N/A</v>
      </c>
      <c r="AS15" s="530" t="e">
        <f ca="1">+IF(AND(ISNUMBER(OFFSET('Sanitation Data'!$H$11,0,10*ROW('Sanitation Data'!H9))),'Data Summary'!DH15="Yes"),OFFSET('Sanitation Data'!$H$11,0,10*ROW('Sanitation Data'!H9)),NA())</f>
        <v>#N/A</v>
      </c>
      <c r="AT15" s="530" t="e">
        <f ca="1">+IF(AND(ISNUMBER(OFFSET('Sanitation Data'!$H$12,0,10*ROW('Sanitation Data'!H9))),'Data Summary'!DI15="Yes"),OFFSET('Sanitation Data'!$H$12,0,10*ROW('Sanitation Data'!H9)),NA())</f>
        <v>#N/A</v>
      </c>
      <c r="AU15" s="530" t="e">
        <f ca="1">+IF(AND(ISNUMBER(OFFSET('Sanitation Data'!$I$4,0,10*ROW('Sanitation Data'!I9))),'Data Summary'!DJ15="Yes"),100-OFFSET('Sanitation Data'!$I$4,0,10*ROW('Sanitation Data'!I9)),NA())</f>
        <v>#N/A</v>
      </c>
      <c r="AV15" s="530" t="e">
        <f ca="1">+IF(AND(ISNUMBER(OFFSET('Sanitation Data'!$I$6,0,10*ROW('Sanitation Data'!I9))),'Data Summary'!DK15="Yes"),OFFSET('Sanitation Data'!$I$6,0,10*ROW('Sanitation Data'!I9)),NA())</f>
        <v>#N/A</v>
      </c>
      <c r="AW15" s="530" t="e">
        <f ca="1">+IF(AND(ISNUMBER(OFFSET('Sanitation Data'!$I$10,0,10*ROW('Sanitation Data'!I9))),'Data Summary'!DL15="Yes"),OFFSET('Sanitation Data'!$I$10,0,10*ROW('Sanitation Data'!I9)),NA())</f>
        <v>#N/A</v>
      </c>
      <c r="AX15" s="530" t="e">
        <f ca="1">+IF(AND(ISNUMBER(OFFSET('Sanitation Data'!$I$11,0,10*ROW('Sanitation Data'!I9))),'Data Summary'!DM15="Yes"),OFFSET('Sanitation Data'!$I$11,0,10*ROW('Sanitation Data'!I9)),NA())</f>
        <v>#N/A</v>
      </c>
      <c r="AY15" s="530" t="e">
        <f ca="1">+IF(AND(ISNUMBER(OFFSET('Sanitation Data'!$I$12,0,10*ROW('Sanitation Data'!I9))),'Data Summary'!DN15="Yes"),OFFSET('Sanitation Data'!$I$12,0,10*ROW('Sanitation Data'!I9)),NA())</f>
        <v>#N/A</v>
      </c>
      <c r="AZ15" s="531" t="e">
        <f ca="1">+IF(AND(ISNUMBER(OFFSET('Hygiene Data'!$D$5,0,10*ROW('Hygiene Data'!D9))),'Data Summary'!DO15="Yes"),OFFSET('Hygiene Data'!$D$5,0,10*ROW('Hygiene Data'!D9)),NA())</f>
        <v>#N/A</v>
      </c>
      <c r="BA15" s="531" t="e">
        <f ca="1">+IF(AND(ISNUMBER(OFFSET('Hygiene Data'!$D$7,0,10*ROW('Hygiene Data'!D9))),'Data Summary'!DP15="Yes"),OFFSET('Hygiene Data'!$D$7,0,10*ROW('Hygiene Data'!D9)),NA())</f>
        <v>#N/A</v>
      </c>
      <c r="BB15" s="531" t="e">
        <f ca="1">+IF(AND(ISNUMBER(OFFSET('Hygiene Data'!$D$9,0,10*ROW('Hygiene Data'!D9))),'Data Summary'!DQ15="Yes"),OFFSET('Hygiene Data'!$D$9,0,10*ROW('Hygiene Data'!D9)),NA())</f>
        <v>#N/A</v>
      </c>
      <c r="BC15" s="531" t="e">
        <f ca="1">+IF(AND(ISNUMBER(OFFSET('Hygiene Data'!$E$5,0,10*ROW('Hygiene Data'!E9))),'Data Summary'!DR15="Yes"),OFFSET('Hygiene Data'!$E$5,0,10*ROW('Hygiene Data'!E9)),NA())</f>
        <v>#N/A</v>
      </c>
      <c r="BD15" s="531" t="e">
        <f ca="1">+IF(AND(ISNUMBER(OFFSET('Hygiene Data'!$E$7,0,10*ROW('Hygiene Data'!E9))),'Data Summary'!DS15="Yes"),OFFSET('Hygiene Data'!$E$7,0,10*ROW('Hygiene Data'!E9)),NA())</f>
        <v>#N/A</v>
      </c>
      <c r="BE15" s="531" t="e">
        <f ca="1">+IF(AND(ISNUMBER(OFFSET('Hygiene Data'!$E$9,0,10*ROW('Hygiene Data'!E9))),'Data Summary'!DT15="Yes"),OFFSET('Hygiene Data'!$E$9,0,10*ROW('Hygiene Data'!E9)),NA())</f>
        <v>#N/A</v>
      </c>
      <c r="BF15" s="531" t="e">
        <f ca="1">+IF(AND(ISNUMBER(OFFSET('Hygiene Data'!$F$5,0,10*ROW('Hygiene Data'!F9))),'Data Summary'!DU15="Yes"),OFFSET('Hygiene Data'!$F$5,0,10*ROW('Hygiene Data'!F9)),NA())</f>
        <v>#N/A</v>
      </c>
      <c r="BG15" s="531" t="e">
        <f ca="1">+IF(AND(ISNUMBER(OFFSET('Hygiene Data'!$F$7,0,10*ROW('Hygiene Data'!F9))),'Data Summary'!DV15="Yes"),OFFSET('Hygiene Data'!$F$7,0,10*ROW('Hygiene Data'!F9)),NA())</f>
        <v>#N/A</v>
      </c>
      <c r="BH15" s="531" t="e">
        <f ca="1">+IF(AND(ISNUMBER(OFFSET('Hygiene Data'!$F$9,0,10*ROW('Hygiene Data'!F9))),'Data Summary'!DW15="Yes"),OFFSET('Hygiene Data'!$F$9,0,10*ROW('Hygiene Data'!F9)),NA())</f>
        <v>#N/A</v>
      </c>
      <c r="BI15" s="531" t="e">
        <f ca="1">+IF(AND(ISNUMBER(OFFSET('Hygiene Data'!$G$5,0,10*ROW('Hygiene Data'!G9))),'Data Summary'!DX15="Yes"),OFFSET('Hygiene Data'!$G$5,0,10*ROW('Hygiene Data'!G9)),NA())</f>
        <v>#N/A</v>
      </c>
      <c r="BJ15" s="531" t="e">
        <f ca="1">+IF(AND(ISNUMBER(OFFSET('Hygiene Data'!$G$7,0,10*ROW('Hygiene Data'!G9))),'Data Summary'!DY15="Yes"),OFFSET('Hygiene Data'!$G$7,0,10*ROW('Hygiene Data'!G9)),NA())</f>
        <v>#N/A</v>
      </c>
      <c r="BK15" s="531" t="e">
        <f ca="1">+IF(AND(ISNUMBER(OFFSET('Hygiene Data'!$G$9,0,10*ROW('Hygiene Data'!G9))),'Data Summary'!DZ15="Yes"),OFFSET('Hygiene Data'!$G$9,0,10*ROW('Hygiene Data'!G9)),NA())</f>
        <v>#N/A</v>
      </c>
      <c r="BL15" s="531" t="e">
        <f ca="1">+IF(AND(ISNUMBER(OFFSET('Hygiene Data'!$H$5,0,10*ROW('Hygiene Data'!H9))),'Data Summary'!EA15="Yes"),OFFSET('Hygiene Data'!$H$5,0,10*ROW('Hygiene Data'!H9)),NA())</f>
        <v>#N/A</v>
      </c>
      <c r="BM15" s="531" t="e">
        <f ca="1">+IF(AND(ISNUMBER(OFFSET('Hygiene Data'!$H$7,0,10*ROW('Hygiene Data'!H9))),'Data Summary'!EB15="Yes"),OFFSET('Hygiene Data'!$H$7,0,10*ROW('Hygiene Data'!H9)),NA())</f>
        <v>#N/A</v>
      </c>
      <c r="BN15" s="531" t="e">
        <f ca="1">+IF(AND(ISNUMBER(OFFSET('Hygiene Data'!$H$9,0,10*ROW('Hygiene Data'!H9))),'Data Summary'!EC15="Yes"),OFFSET('Hygiene Data'!$H$9,0,10*ROW('Hygiene Data'!H9)),NA())</f>
        <v>#N/A</v>
      </c>
      <c r="BO15" s="531" t="e">
        <f ca="1">+IF(AND(ISNUMBER(OFFSET('Hygiene Data'!$I$5,0,10*ROW('Hygiene Data'!I9))),'Data Summary'!ED15="Yes"),OFFSET('Hygiene Data'!$I$5,0,10*ROW('Hygiene Data'!I9)),NA())</f>
        <v>#N/A</v>
      </c>
      <c r="BP15" s="531" t="e">
        <f ca="1">+IF(AND(ISNUMBER(OFFSET('Hygiene Data'!$I$7,0,10*ROW('Hygiene Data'!I9))),'Data Summary'!EE15="Yes"),OFFSET('Hygiene Data'!$I$7,0,10*ROW('Hygiene Data'!I9)),NA())</f>
        <v>#N/A</v>
      </c>
      <c r="BQ15" s="531" t="e">
        <f ca="1">+IF(AND(ISNUMBER(OFFSET('Hygiene Data'!$I$9,0,10*ROW('Hygiene Data'!I9))),'Data Summary'!EF15="Yes"),OFFSET('Hygiene Data'!$I$9,0,10*ROW('Hygiene Data'!I9)),NA())</f>
        <v>#N/A</v>
      </c>
    </row>
    <row r="16" spans="1:69" x14ac:dyDescent="0.25">
      <c r="A16" s="527" t="e">
        <f ca="1">+RIGHT('Data Summary'!A16,LEN('Data Summary'!A16)-9)</f>
        <v>#VALUE!</v>
      </c>
      <c r="B16" s="501" t="str">
        <f ca="1">+IF(ISTEXT('Data Summary'!B16),'Data Summary'!B16,"")</f>
        <v/>
      </c>
      <c r="C16" s="528" t="e">
        <f ca="1">+VALUE('Data Summary'!C16)</f>
        <v>#VALUE!</v>
      </c>
      <c r="D16" s="529" t="e">
        <f ca="1">+IF(AND(ISNUMBER(OFFSET('Water Data'!$D$4,0,10*ROW('Water Data'!D10))),'Data Summary'!BS16="Yes"),100-OFFSET('Water Data'!$D$4,0,10*ROW('Water Data'!D10)),NA())</f>
        <v>#N/A</v>
      </c>
      <c r="E16" s="529" t="e">
        <f ca="1">+IF(AND(ISNUMBER(OFFSET('Water Data'!$D$6,0,10*ROW('Water Data'!D10))),'Data Summary'!BT16="Yes"),OFFSET('Water Data'!$D$6,0,10*ROW('Water Data'!D10)),NA())</f>
        <v>#N/A</v>
      </c>
      <c r="F16" s="529" t="e">
        <f ca="1">+IF(AND(ISNUMBER(OFFSET('Water Data'!$D$9,0,10*ROW('Water Data'!D10))),'Data Summary'!BU16="Yes"),OFFSET('Water Data'!$D$9,0,10*ROW('Water Data'!D10)),NA())</f>
        <v>#N/A</v>
      </c>
      <c r="G16" s="529" t="e">
        <f ca="1">+IF(AND(ISNUMBER(OFFSET('Water Data'!$E$4,0,10*ROW('Water Data'!E10))),'Data Summary'!BV16="Yes"),100-OFFSET('Water Data'!$E$4,0,10*ROW('Water Data'!E10)),NA())</f>
        <v>#N/A</v>
      </c>
      <c r="H16" s="529" t="e">
        <f ca="1">+IF(AND(ISNUMBER(OFFSET('Water Data'!$E$6,0,10*ROW('Water Data'!E10))),'Data Summary'!BW16="Yes"),OFFSET('Water Data'!$E$6,0,10*ROW('Water Data'!E10)),NA())</f>
        <v>#N/A</v>
      </c>
      <c r="I16" s="529" t="e">
        <f ca="1">+IF(AND(ISNUMBER(OFFSET('Water Data'!$E$9,0,10*ROW('Water Data'!E10))),'Data Summary'!BX16="Yes"),OFFSET('Water Data'!$E$9,0,10*ROW('Water Data'!E10)),NA())</f>
        <v>#N/A</v>
      </c>
      <c r="J16" s="529" t="e">
        <f ca="1">+IF(AND(ISNUMBER(OFFSET('Water Data'!$F$4,0,10*ROW('Water Data'!F10))),'Data Summary'!BY16="Yes"),100-OFFSET('Water Data'!$F$4,0,10*ROW('Water Data'!F10)),NA())</f>
        <v>#N/A</v>
      </c>
      <c r="K16" s="529" t="e">
        <f ca="1">+IF(AND(ISNUMBER(OFFSET('Water Data'!$F$6,0,10*ROW('Water Data'!F10))),'Data Summary'!BZ16="Yes"),OFFSET('Water Data'!$F$6,0,10*ROW('Water Data'!F10)),NA())</f>
        <v>#N/A</v>
      </c>
      <c r="L16" s="529" t="e">
        <f ca="1">+IF(AND(ISNUMBER(OFFSET('Water Data'!$F$9,0,10*ROW('Water Data'!F10))),'Data Summary'!CA16="Yes"),OFFSET('Water Data'!$F$9,0,10*ROW('Water Data'!F10)),NA())</f>
        <v>#N/A</v>
      </c>
      <c r="M16" s="529" t="e">
        <f ca="1">+IF(AND(ISNUMBER(OFFSET('Water Data'!$G$4,0,10*ROW('Water Data'!G10))),'Data Summary'!CB16="Yes"),100-OFFSET('Water Data'!$G$4,0,10*ROW('Water Data'!G10)),NA())</f>
        <v>#N/A</v>
      </c>
      <c r="N16" s="529" t="e">
        <f ca="1">+IF(AND(ISNUMBER(OFFSET('Water Data'!$G$6,0,10*ROW('Water Data'!G10))),'Data Summary'!CC16="Yes"),OFFSET('Water Data'!$G$6,0,10*ROW('Water Data'!G10)),NA())</f>
        <v>#N/A</v>
      </c>
      <c r="O16" s="529" t="e">
        <f ca="1">+IF(AND(ISNUMBER(OFFSET('Water Data'!$G$9,0,10*ROW('Water Data'!G10))),'Data Summary'!CD16="Yes"),OFFSET('Water Data'!$G$9,0,10*ROW('Water Data'!G10)),NA())</f>
        <v>#N/A</v>
      </c>
      <c r="P16" s="529" t="e">
        <f ca="1">+IF(AND(ISNUMBER(OFFSET('Water Data'!$H$4,0,10*ROW('Water Data'!H10))),'Data Summary'!CE16="Yes"),100-OFFSET('Water Data'!$H$4,0,10*ROW('Water Data'!H10)),NA())</f>
        <v>#N/A</v>
      </c>
      <c r="Q16" s="529" t="e">
        <f ca="1">+IF(AND(ISNUMBER(OFFSET('Water Data'!$H$6,0,10*ROW('Water Data'!H10))),'Data Summary'!CF16="Yes"),OFFSET('Water Data'!$H$6,0,10*ROW('Water Data'!H10)),NA())</f>
        <v>#N/A</v>
      </c>
      <c r="R16" s="529" t="e">
        <f ca="1">+IF(AND(ISNUMBER(OFFSET('Water Data'!$H$9,0,10*ROW('Water Data'!H10))),'Data Summary'!CG16="Yes"),OFFSET('Water Data'!$H$9,0,10*ROW('Water Data'!H10)),NA())</f>
        <v>#N/A</v>
      </c>
      <c r="S16" s="529" t="e">
        <f ca="1">+IF(AND(ISNUMBER(OFFSET('Water Data'!$I$4,0,10*ROW('Water Data'!I10))),'Data Summary'!CH16="Yes"),100-OFFSET('Water Data'!$I$4,0,10*ROW('Water Data'!I10)),NA())</f>
        <v>#N/A</v>
      </c>
      <c r="T16" s="529" t="e">
        <f ca="1">+IF(AND(ISNUMBER(OFFSET('Water Data'!$I$6,0,10*ROW('Water Data'!I10))),'Data Summary'!CI16="Yes"),OFFSET('Water Data'!$I$6,0,10*ROW('Water Data'!I10)),NA())</f>
        <v>#N/A</v>
      </c>
      <c r="U16" s="529" t="e">
        <f ca="1">+IF(AND(ISNUMBER(OFFSET('Water Data'!$I$9,0,10*ROW('Water Data'!I10))),'Data Summary'!CJ16="Yes"),OFFSET('Water Data'!$I$9,0,10*ROW('Water Data'!I10)),NA())</f>
        <v>#N/A</v>
      </c>
      <c r="V16" s="530" t="e">
        <f ca="1">+IF(AND(ISNUMBER(OFFSET('Sanitation Data'!$D$4,0,10*ROW('Sanitation Data'!D10))),'Data Summary'!CK16="Yes"),100-OFFSET('Sanitation Data'!$D$4,0,10*ROW('Sanitation Data'!D10)),NA())</f>
        <v>#N/A</v>
      </c>
      <c r="W16" s="530" t="e">
        <f ca="1">+IF(AND(ISNUMBER(OFFSET('Sanitation Data'!$D$6,0,10*ROW('Sanitation Data'!D10))),'Data Summary'!CL16="Yes"),OFFSET('Sanitation Data'!$D$6,0,10*ROW('Sanitation Data'!D10)),NA())</f>
        <v>#N/A</v>
      </c>
      <c r="X16" s="530" t="e">
        <f ca="1">+IF(AND(ISNUMBER(OFFSET('Sanitation Data'!$D$10,0,10*ROW('Sanitation Data'!D10))),'Data Summary'!CM16="Yes"),OFFSET('Sanitation Data'!$D$10,0,10*ROW('Sanitation Data'!D10)),NA())</f>
        <v>#N/A</v>
      </c>
      <c r="Y16" s="530" t="e">
        <f ca="1">+IF(AND(ISNUMBER(OFFSET('Sanitation Data'!$D$11,0,10*ROW('Sanitation Data'!D10))),'Data Summary'!CN16="Yes"),OFFSET('Sanitation Data'!$D$11,0,10*ROW('Sanitation Data'!D10)),NA())</f>
        <v>#N/A</v>
      </c>
      <c r="Z16" s="530" t="e">
        <f ca="1">+IF(AND(ISNUMBER(OFFSET('Sanitation Data'!$D$12,0,10*ROW('Sanitation Data'!D10))),'Data Summary'!CO16="Yes"),OFFSET('Sanitation Data'!$D$12,0,10*ROW('Sanitation Data'!D10)),NA())</f>
        <v>#N/A</v>
      </c>
      <c r="AA16" s="530" t="e">
        <f ca="1">+IF(AND(ISNUMBER(OFFSET('Sanitation Data'!$E$4,0,10*ROW('Sanitation Data'!E10))),'Data Summary'!CP16="Yes"),100-OFFSET('Sanitation Data'!$E$4,0,10*ROW('Sanitation Data'!E10)),NA())</f>
        <v>#N/A</v>
      </c>
      <c r="AB16" s="530" t="e">
        <f ca="1">+IF(AND(ISNUMBER(OFFSET('Sanitation Data'!$E$6,0,10*ROW('Sanitation Data'!E10))),'Data Summary'!CQ16="Yes"),OFFSET('Sanitation Data'!$E$6,0,10*ROW('Sanitation Data'!E10)),NA())</f>
        <v>#N/A</v>
      </c>
      <c r="AC16" s="530" t="e">
        <f ca="1">+IF(AND(ISNUMBER(OFFSET('Sanitation Data'!$E$10,0,10*ROW('Sanitation Data'!E10))),'Data Summary'!CR16="Yes"),OFFSET('Sanitation Data'!$E$10,0,10*ROW('Sanitation Data'!E10)),NA())</f>
        <v>#N/A</v>
      </c>
      <c r="AD16" s="530" t="e">
        <f ca="1">+IF(AND(ISNUMBER(OFFSET('Sanitation Data'!$E$11,0,10*ROW('Sanitation Data'!E10))),'Data Summary'!CS16="Yes"),OFFSET('Sanitation Data'!$E$11,0,10*ROW('Sanitation Data'!E10)),NA())</f>
        <v>#N/A</v>
      </c>
      <c r="AE16" s="530" t="e">
        <f ca="1">+IF(AND(ISNUMBER(OFFSET('Sanitation Data'!$E$12,0,10*ROW('Sanitation Data'!E10))),'Data Summary'!CT16="Yes"),OFFSET('Sanitation Data'!$E$12,0,10*ROW('Sanitation Data'!E10)),NA())</f>
        <v>#N/A</v>
      </c>
      <c r="AF16" s="530" t="e">
        <f ca="1">+IF(AND(ISNUMBER(OFFSET('Sanitation Data'!$F$4,0,10*ROW('Sanitation Data'!F10))),'Data Summary'!CU16="Yes"),100-OFFSET('Sanitation Data'!$F$4,0,10*ROW('Sanitation Data'!F10)),NA())</f>
        <v>#N/A</v>
      </c>
      <c r="AG16" s="530" t="e">
        <f ca="1">+IF(AND(ISNUMBER(OFFSET('Sanitation Data'!$F$6,0,10*ROW('Sanitation Data'!F10))),'Data Summary'!CV16="Yes"),OFFSET('Sanitation Data'!$F$6,0,10*ROW('Sanitation Data'!F10)),NA())</f>
        <v>#N/A</v>
      </c>
      <c r="AH16" s="530" t="e">
        <f ca="1">+IF(AND(ISNUMBER(OFFSET('Sanitation Data'!$F$10,0,10*ROW('Sanitation Data'!F10))),'Data Summary'!CW16="Yes"),OFFSET('Sanitation Data'!$F$10,0,10*ROW('Sanitation Data'!F10)),NA())</f>
        <v>#N/A</v>
      </c>
      <c r="AI16" s="530" t="e">
        <f ca="1">+IF(AND(ISNUMBER(OFFSET('Sanitation Data'!$F$11,0,10*ROW('Sanitation Data'!F10))),'Data Summary'!CX16="Yes"),OFFSET('Sanitation Data'!$F$11,0,10*ROW('Sanitation Data'!F10)),NA())</f>
        <v>#N/A</v>
      </c>
      <c r="AJ16" s="530" t="e">
        <f ca="1">+IF(AND(ISNUMBER(OFFSET('Sanitation Data'!$F$12,0,10*ROW('Sanitation Data'!F10))),'Data Summary'!CY16="Yes"),OFFSET('Sanitation Data'!$F$12,0,10*ROW('Sanitation Data'!F10)),NA())</f>
        <v>#N/A</v>
      </c>
      <c r="AK16" s="530" t="e">
        <f ca="1">+IF(AND(ISNUMBER(OFFSET('Sanitation Data'!$G$4,0,10*ROW('Sanitation Data'!G10))),'Data Summary'!CZ16="Yes"),100-OFFSET('Sanitation Data'!$G$4,0,10*ROW('Sanitation Data'!G10)),NA())</f>
        <v>#N/A</v>
      </c>
      <c r="AL16" s="530" t="e">
        <f ca="1">+IF(AND(ISNUMBER(OFFSET('Sanitation Data'!$G$6,0,10*ROW('Sanitation Data'!G10))),'Data Summary'!DA16="Yes"),OFFSET('Sanitation Data'!$G$6,0,10*ROW('Sanitation Data'!G10)),NA())</f>
        <v>#N/A</v>
      </c>
      <c r="AM16" s="530" t="e">
        <f ca="1">+IF(AND(ISNUMBER(OFFSET('Sanitation Data'!$G$10,0,10*ROW('Sanitation Data'!G10))),'Data Summary'!DB16="Yes"),OFFSET('Sanitation Data'!$G$10,0,10*ROW('Sanitation Data'!G10)),NA())</f>
        <v>#N/A</v>
      </c>
      <c r="AN16" s="530" t="e">
        <f ca="1">+IF(AND(ISNUMBER(OFFSET('Sanitation Data'!$G$11,0,10*ROW('Sanitation Data'!G10))),'Data Summary'!DC16="Yes"),OFFSET('Sanitation Data'!$G$11,0,10*ROW('Sanitation Data'!G10)),NA())</f>
        <v>#N/A</v>
      </c>
      <c r="AO16" s="530" t="e">
        <f ca="1">+IF(AND(ISNUMBER(OFFSET('Sanitation Data'!$G$12,0,10*ROW('Sanitation Data'!G10))),'Data Summary'!DD16="Yes"),OFFSET('Sanitation Data'!$G$12,0,10*ROW('Sanitation Data'!G10)),NA())</f>
        <v>#N/A</v>
      </c>
      <c r="AP16" s="530" t="e">
        <f ca="1">+IF(AND(ISNUMBER(OFFSET('Sanitation Data'!$H$4,0,10*ROW('Sanitation Data'!H10))),'Data Summary'!DE16="Yes"),100-OFFSET('Sanitation Data'!$H$4,0,10*ROW('Sanitation Data'!H10)),NA())</f>
        <v>#N/A</v>
      </c>
      <c r="AQ16" s="530" t="e">
        <f ca="1">+IF(AND(ISNUMBER(OFFSET('Sanitation Data'!$H$6,0,10*ROW('Sanitation Data'!H10))),'Data Summary'!DF16="Yes"),OFFSET('Sanitation Data'!$H$6,0,10*ROW('Sanitation Data'!H10)),NA())</f>
        <v>#N/A</v>
      </c>
      <c r="AR16" s="530" t="e">
        <f ca="1">+IF(AND(ISNUMBER(OFFSET('Sanitation Data'!$H$10,0,10*ROW('Sanitation Data'!H10))),'Data Summary'!DG16="Yes"),OFFSET('Sanitation Data'!$H$10,0,10*ROW('Sanitation Data'!H10)),NA())</f>
        <v>#N/A</v>
      </c>
      <c r="AS16" s="530" t="e">
        <f ca="1">+IF(AND(ISNUMBER(OFFSET('Sanitation Data'!$H$11,0,10*ROW('Sanitation Data'!H10))),'Data Summary'!DH16="Yes"),OFFSET('Sanitation Data'!$H$11,0,10*ROW('Sanitation Data'!H10)),NA())</f>
        <v>#N/A</v>
      </c>
      <c r="AT16" s="530" t="e">
        <f ca="1">+IF(AND(ISNUMBER(OFFSET('Sanitation Data'!$H$12,0,10*ROW('Sanitation Data'!H10))),'Data Summary'!DI16="Yes"),OFFSET('Sanitation Data'!$H$12,0,10*ROW('Sanitation Data'!H10)),NA())</f>
        <v>#N/A</v>
      </c>
      <c r="AU16" s="530" t="e">
        <f ca="1">+IF(AND(ISNUMBER(OFFSET('Sanitation Data'!$I$4,0,10*ROW('Sanitation Data'!I10))),'Data Summary'!DJ16="Yes"),100-OFFSET('Sanitation Data'!$I$4,0,10*ROW('Sanitation Data'!I10)),NA())</f>
        <v>#N/A</v>
      </c>
      <c r="AV16" s="530" t="e">
        <f ca="1">+IF(AND(ISNUMBER(OFFSET('Sanitation Data'!$I$6,0,10*ROW('Sanitation Data'!I10))),'Data Summary'!DK16="Yes"),OFFSET('Sanitation Data'!$I$6,0,10*ROW('Sanitation Data'!I10)),NA())</f>
        <v>#N/A</v>
      </c>
      <c r="AW16" s="530" t="e">
        <f ca="1">+IF(AND(ISNUMBER(OFFSET('Sanitation Data'!$I$10,0,10*ROW('Sanitation Data'!I10))),'Data Summary'!DL16="Yes"),OFFSET('Sanitation Data'!$I$10,0,10*ROW('Sanitation Data'!I10)),NA())</f>
        <v>#N/A</v>
      </c>
      <c r="AX16" s="530" t="e">
        <f ca="1">+IF(AND(ISNUMBER(OFFSET('Sanitation Data'!$I$11,0,10*ROW('Sanitation Data'!I10))),'Data Summary'!DM16="Yes"),OFFSET('Sanitation Data'!$I$11,0,10*ROW('Sanitation Data'!I10)),NA())</f>
        <v>#N/A</v>
      </c>
      <c r="AY16" s="530" t="e">
        <f ca="1">+IF(AND(ISNUMBER(OFFSET('Sanitation Data'!$I$12,0,10*ROW('Sanitation Data'!I10))),'Data Summary'!DN16="Yes"),OFFSET('Sanitation Data'!$I$12,0,10*ROW('Sanitation Data'!I10)),NA())</f>
        <v>#N/A</v>
      </c>
      <c r="AZ16" s="531" t="e">
        <f ca="1">+IF(AND(ISNUMBER(OFFSET('Hygiene Data'!$D$5,0,10*ROW('Hygiene Data'!D10))),'Data Summary'!DO16="Yes"),OFFSET('Hygiene Data'!$D$5,0,10*ROW('Hygiene Data'!D10)),NA())</f>
        <v>#N/A</v>
      </c>
      <c r="BA16" s="531" t="e">
        <f ca="1">+IF(AND(ISNUMBER(OFFSET('Hygiene Data'!$D$7,0,10*ROW('Hygiene Data'!D10))),'Data Summary'!DP16="Yes"),OFFSET('Hygiene Data'!$D$7,0,10*ROW('Hygiene Data'!D10)),NA())</f>
        <v>#N/A</v>
      </c>
      <c r="BB16" s="531" t="e">
        <f ca="1">+IF(AND(ISNUMBER(OFFSET('Hygiene Data'!$D$9,0,10*ROW('Hygiene Data'!D10))),'Data Summary'!DQ16="Yes"),OFFSET('Hygiene Data'!$D$9,0,10*ROW('Hygiene Data'!D10)),NA())</f>
        <v>#N/A</v>
      </c>
      <c r="BC16" s="531" t="e">
        <f ca="1">+IF(AND(ISNUMBER(OFFSET('Hygiene Data'!$E$5,0,10*ROW('Hygiene Data'!E10))),'Data Summary'!DR16="Yes"),OFFSET('Hygiene Data'!$E$5,0,10*ROW('Hygiene Data'!E10)),NA())</f>
        <v>#N/A</v>
      </c>
      <c r="BD16" s="531" t="e">
        <f ca="1">+IF(AND(ISNUMBER(OFFSET('Hygiene Data'!$E$7,0,10*ROW('Hygiene Data'!E10))),'Data Summary'!DS16="Yes"),OFFSET('Hygiene Data'!$E$7,0,10*ROW('Hygiene Data'!E10)),NA())</f>
        <v>#N/A</v>
      </c>
      <c r="BE16" s="531" t="e">
        <f ca="1">+IF(AND(ISNUMBER(OFFSET('Hygiene Data'!$E$9,0,10*ROW('Hygiene Data'!E10))),'Data Summary'!DT16="Yes"),OFFSET('Hygiene Data'!$E$9,0,10*ROW('Hygiene Data'!E10)),NA())</f>
        <v>#N/A</v>
      </c>
      <c r="BF16" s="531" t="e">
        <f ca="1">+IF(AND(ISNUMBER(OFFSET('Hygiene Data'!$F$5,0,10*ROW('Hygiene Data'!F10))),'Data Summary'!DU16="Yes"),OFFSET('Hygiene Data'!$F$5,0,10*ROW('Hygiene Data'!F10)),NA())</f>
        <v>#N/A</v>
      </c>
      <c r="BG16" s="531" t="e">
        <f ca="1">+IF(AND(ISNUMBER(OFFSET('Hygiene Data'!$F$7,0,10*ROW('Hygiene Data'!F10))),'Data Summary'!DV16="Yes"),OFFSET('Hygiene Data'!$F$7,0,10*ROW('Hygiene Data'!F10)),NA())</f>
        <v>#N/A</v>
      </c>
      <c r="BH16" s="531" t="e">
        <f ca="1">+IF(AND(ISNUMBER(OFFSET('Hygiene Data'!$F$9,0,10*ROW('Hygiene Data'!F10))),'Data Summary'!DW16="Yes"),OFFSET('Hygiene Data'!$F$9,0,10*ROW('Hygiene Data'!F10)),NA())</f>
        <v>#N/A</v>
      </c>
      <c r="BI16" s="531" t="e">
        <f ca="1">+IF(AND(ISNUMBER(OFFSET('Hygiene Data'!$G$5,0,10*ROW('Hygiene Data'!G10))),'Data Summary'!DX16="Yes"),OFFSET('Hygiene Data'!$G$5,0,10*ROW('Hygiene Data'!G10)),NA())</f>
        <v>#N/A</v>
      </c>
      <c r="BJ16" s="531" t="e">
        <f ca="1">+IF(AND(ISNUMBER(OFFSET('Hygiene Data'!$G$7,0,10*ROW('Hygiene Data'!G10))),'Data Summary'!DY16="Yes"),OFFSET('Hygiene Data'!$G$7,0,10*ROW('Hygiene Data'!G10)),NA())</f>
        <v>#N/A</v>
      </c>
      <c r="BK16" s="531" t="e">
        <f ca="1">+IF(AND(ISNUMBER(OFFSET('Hygiene Data'!$G$9,0,10*ROW('Hygiene Data'!G10))),'Data Summary'!DZ16="Yes"),OFFSET('Hygiene Data'!$G$9,0,10*ROW('Hygiene Data'!G10)),NA())</f>
        <v>#N/A</v>
      </c>
      <c r="BL16" s="531" t="e">
        <f ca="1">+IF(AND(ISNUMBER(OFFSET('Hygiene Data'!$H$5,0,10*ROW('Hygiene Data'!H10))),'Data Summary'!EA16="Yes"),OFFSET('Hygiene Data'!$H$5,0,10*ROW('Hygiene Data'!H10)),NA())</f>
        <v>#N/A</v>
      </c>
      <c r="BM16" s="531" t="e">
        <f ca="1">+IF(AND(ISNUMBER(OFFSET('Hygiene Data'!$H$7,0,10*ROW('Hygiene Data'!H10))),'Data Summary'!EB16="Yes"),OFFSET('Hygiene Data'!$H$7,0,10*ROW('Hygiene Data'!H10)),NA())</f>
        <v>#N/A</v>
      </c>
      <c r="BN16" s="531" t="e">
        <f ca="1">+IF(AND(ISNUMBER(OFFSET('Hygiene Data'!$H$9,0,10*ROW('Hygiene Data'!H10))),'Data Summary'!EC16="Yes"),OFFSET('Hygiene Data'!$H$9,0,10*ROW('Hygiene Data'!H10)),NA())</f>
        <v>#N/A</v>
      </c>
      <c r="BO16" s="531" t="e">
        <f ca="1">+IF(AND(ISNUMBER(OFFSET('Hygiene Data'!$I$5,0,10*ROW('Hygiene Data'!I10))),'Data Summary'!ED16="Yes"),OFFSET('Hygiene Data'!$I$5,0,10*ROW('Hygiene Data'!I10)),NA())</f>
        <v>#N/A</v>
      </c>
      <c r="BP16" s="531" t="e">
        <f ca="1">+IF(AND(ISNUMBER(OFFSET('Hygiene Data'!$I$7,0,10*ROW('Hygiene Data'!I10))),'Data Summary'!EE16="Yes"),OFFSET('Hygiene Data'!$I$7,0,10*ROW('Hygiene Data'!I10)),NA())</f>
        <v>#N/A</v>
      </c>
      <c r="BQ16" s="531" t="e">
        <f ca="1">+IF(AND(ISNUMBER(OFFSET('Hygiene Data'!$I$9,0,10*ROW('Hygiene Data'!I10))),'Data Summary'!EF16="Yes"),OFFSET('Hygiene Data'!$I$9,0,10*ROW('Hygiene Data'!I10)),NA())</f>
        <v>#N/A</v>
      </c>
    </row>
    <row r="17" spans="1:69" x14ac:dyDescent="0.25">
      <c r="A17" s="527" t="e">
        <f ca="1">+RIGHT('Data Summary'!A17,LEN('Data Summary'!A17)-9)</f>
        <v>#VALUE!</v>
      </c>
      <c r="B17" s="501" t="str">
        <f ca="1">+IF(ISTEXT('Data Summary'!B17),'Data Summary'!B17,"")</f>
        <v/>
      </c>
      <c r="C17" s="528" t="e">
        <f ca="1">+VALUE('Data Summary'!C17)</f>
        <v>#VALUE!</v>
      </c>
      <c r="D17" s="529" t="e">
        <f ca="1">+IF(AND(ISNUMBER(OFFSET('Water Data'!$D$4,0,10*ROW('Water Data'!D11))),'Data Summary'!BS17="Yes"),100-OFFSET('Water Data'!$D$4,0,10*ROW('Water Data'!D11)),NA())</f>
        <v>#N/A</v>
      </c>
      <c r="E17" s="529" t="e">
        <f ca="1">+IF(AND(ISNUMBER(OFFSET('Water Data'!$D$6,0,10*ROW('Water Data'!D11))),'Data Summary'!BT17="Yes"),OFFSET('Water Data'!$D$6,0,10*ROW('Water Data'!D11)),NA())</f>
        <v>#N/A</v>
      </c>
      <c r="F17" s="529" t="e">
        <f ca="1">+IF(AND(ISNUMBER(OFFSET('Water Data'!$D$9,0,10*ROW('Water Data'!D11))),'Data Summary'!BU17="Yes"),OFFSET('Water Data'!$D$9,0,10*ROW('Water Data'!D11)),NA())</f>
        <v>#N/A</v>
      </c>
      <c r="G17" s="529" t="e">
        <f ca="1">+IF(AND(ISNUMBER(OFFSET('Water Data'!$E$4,0,10*ROW('Water Data'!E11))),'Data Summary'!BV17="Yes"),100-OFFSET('Water Data'!$E$4,0,10*ROW('Water Data'!E11)),NA())</f>
        <v>#N/A</v>
      </c>
      <c r="H17" s="529" t="e">
        <f ca="1">+IF(AND(ISNUMBER(OFFSET('Water Data'!$E$6,0,10*ROW('Water Data'!E11))),'Data Summary'!BW17="Yes"),OFFSET('Water Data'!$E$6,0,10*ROW('Water Data'!E11)),NA())</f>
        <v>#N/A</v>
      </c>
      <c r="I17" s="529" t="e">
        <f ca="1">+IF(AND(ISNUMBER(OFFSET('Water Data'!$E$9,0,10*ROW('Water Data'!E11))),'Data Summary'!BX17="Yes"),OFFSET('Water Data'!$E$9,0,10*ROW('Water Data'!E11)),NA())</f>
        <v>#N/A</v>
      </c>
      <c r="J17" s="529" t="e">
        <f ca="1">+IF(AND(ISNUMBER(OFFSET('Water Data'!$F$4,0,10*ROW('Water Data'!F11))),'Data Summary'!BY17="Yes"),100-OFFSET('Water Data'!$F$4,0,10*ROW('Water Data'!F11)),NA())</f>
        <v>#N/A</v>
      </c>
      <c r="K17" s="529" t="e">
        <f ca="1">+IF(AND(ISNUMBER(OFFSET('Water Data'!$F$6,0,10*ROW('Water Data'!F11))),'Data Summary'!BZ17="Yes"),OFFSET('Water Data'!$F$6,0,10*ROW('Water Data'!F11)),NA())</f>
        <v>#N/A</v>
      </c>
      <c r="L17" s="529" t="e">
        <f ca="1">+IF(AND(ISNUMBER(OFFSET('Water Data'!$F$9,0,10*ROW('Water Data'!F11))),'Data Summary'!CA17="Yes"),OFFSET('Water Data'!$F$9,0,10*ROW('Water Data'!F11)),NA())</f>
        <v>#N/A</v>
      </c>
      <c r="M17" s="529" t="e">
        <f ca="1">+IF(AND(ISNUMBER(OFFSET('Water Data'!$G$4,0,10*ROW('Water Data'!G11))),'Data Summary'!CB17="Yes"),100-OFFSET('Water Data'!$G$4,0,10*ROW('Water Data'!G11)),NA())</f>
        <v>#N/A</v>
      </c>
      <c r="N17" s="529" t="e">
        <f ca="1">+IF(AND(ISNUMBER(OFFSET('Water Data'!$G$6,0,10*ROW('Water Data'!G11))),'Data Summary'!CC17="Yes"),OFFSET('Water Data'!$G$6,0,10*ROW('Water Data'!G11)),NA())</f>
        <v>#N/A</v>
      </c>
      <c r="O17" s="529" t="e">
        <f ca="1">+IF(AND(ISNUMBER(OFFSET('Water Data'!$G$9,0,10*ROW('Water Data'!G11))),'Data Summary'!CD17="Yes"),OFFSET('Water Data'!$G$9,0,10*ROW('Water Data'!G11)),NA())</f>
        <v>#N/A</v>
      </c>
      <c r="P17" s="529" t="e">
        <f ca="1">+IF(AND(ISNUMBER(OFFSET('Water Data'!$H$4,0,10*ROW('Water Data'!H11))),'Data Summary'!CE17="Yes"),100-OFFSET('Water Data'!$H$4,0,10*ROW('Water Data'!H11)),NA())</f>
        <v>#N/A</v>
      </c>
      <c r="Q17" s="529" t="e">
        <f ca="1">+IF(AND(ISNUMBER(OFFSET('Water Data'!$H$6,0,10*ROW('Water Data'!H11))),'Data Summary'!CF17="Yes"),OFFSET('Water Data'!$H$6,0,10*ROW('Water Data'!H11)),NA())</f>
        <v>#N/A</v>
      </c>
      <c r="R17" s="529" t="e">
        <f ca="1">+IF(AND(ISNUMBER(OFFSET('Water Data'!$H$9,0,10*ROW('Water Data'!H11))),'Data Summary'!CG17="Yes"),OFFSET('Water Data'!$H$9,0,10*ROW('Water Data'!H11)),NA())</f>
        <v>#N/A</v>
      </c>
      <c r="S17" s="529" t="e">
        <f ca="1">+IF(AND(ISNUMBER(OFFSET('Water Data'!$I$4,0,10*ROW('Water Data'!I11))),'Data Summary'!CH17="Yes"),100-OFFSET('Water Data'!$I$4,0,10*ROW('Water Data'!I11)),NA())</f>
        <v>#N/A</v>
      </c>
      <c r="T17" s="529" t="e">
        <f ca="1">+IF(AND(ISNUMBER(OFFSET('Water Data'!$I$6,0,10*ROW('Water Data'!I11))),'Data Summary'!CI17="Yes"),OFFSET('Water Data'!$I$6,0,10*ROW('Water Data'!I11)),NA())</f>
        <v>#N/A</v>
      </c>
      <c r="U17" s="529" t="e">
        <f ca="1">+IF(AND(ISNUMBER(OFFSET('Water Data'!$I$9,0,10*ROW('Water Data'!I11))),'Data Summary'!CJ17="Yes"),OFFSET('Water Data'!$I$9,0,10*ROW('Water Data'!I11)),NA())</f>
        <v>#N/A</v>
      </c>
      <c r="V17" s="530" t="e">
        <f ca="1">+IF(AND(ISNUMBER(OFFSET('Sanitation Data'!$D$4,0,10*ROW('Sanitation Data'!D11))),'Data Summary'!CK17="Yes"),100-OFFSET('Sanitation Data'!$D$4,0,10*ROW('Sanitation Data'!D11)),NA())</f>
        <v>#N/A</v>
      </c>
      <c r="W17" s="530" t="e">
        <f ca="1">+IF(AND(ISNUMBER(OFFSET('Sanitation Data'!$D$6,0,10*ROW('Sanitation Data'!D11))),'Data Summary'!CL17="Yes"),OFFSET('Sanitation Data'!$D$6,0,10*ROW('Sanitation Data'!D11)),NA())</f>
        <v>#N/A</v>
      </c>
      <c r="X17" s="530" t="e">
        <f ca="1">+IF(AND(ISNUMBER(OFFSET('Sanitation Data'!$D$10,0,10*ROW('Sanitation Data'!D11))),'Data Summary'!CM17="Yes"),OFFSET('Sanitation Data'!$D$10,0,10*ROW('Sanitation Data'!D11)),NA())</f>
        <v>#N/A</v>
      </c>
      <c r="Y17" s="530" t="e">
        <f ca="1">+IF(AND(ISNUMBER(OFFSET('Sanitation Data'!$D$11,0,10*ROW('Sanitation Data'!D11))),'Data Summary'!CN17="Yes"),OFFSET('Sanitation Data'!$D$11,0,10*ROW('Sanitation Data'!D11)),NA())</f>
        <v>#N/A</v>
      </c>
      <c r="Z17" s="530" t="e">
        <f ca="1">+IF(AND(ISNUMBER(OFFSET('Sanitation Data'!$D$12,0,10*ROW('Sanitation Data'!D11))),'Data Summary'!CO17="Yes"),OFFSET('Sanitation Data'!$D$12,0,10*ROW('Sanitation Data'!D11)),NA())</f>
        <v>#N/A</v>
      </c>
      <c r="AA17" s="530" t="e">
        <f ca="1">+IF(AND(ISNUMBER(OFFSET('Sanitation Data'!$E$4,0,10*ROW('Sanitation Data'!E11))),'Data Summary'!CP17="Yes"),100-OFFSET('Sanitation Data'!$E$4,0,10*ROW('Sanitation Data'!E11)),NA())</f>
        <v>#N/A</v>
      </c>
      <c r="AB17" s="530" t="e">
        <f ca="1">+IF(AND(ISNUMBER(OFFSET('Sanitation Data'!$E$6,0,10*ROW('Sanitation Data'!E11))),'Data Summary'!CQ17="Yes"),OFFSET('Sanitation Data'!$E$6,0,10*ROW('Sanitation Data'!E11)),NA())</f>
        <v>#N/A</v>
      </c>
      <c r="AC17" s="530" t="e">
        <f ca="1">+IF(AND(ISNUMBER(OFFSET('Sanitation Data'!$E$10,0,10*ROW('Sanitation Data'!E11))),'Data Summary'!CR17="Yes"),OFFSET('Sanitation Data'!$E$10,0,10*ROW('Sanitation Data'!E11)),NA())</f>
        <v>#N/A</v>
      </c>
      <c r="AD17" s="530" t="e">
        <f ca="1">+IF(AND(ISNUMBER(OFFSET('Sanitation Data'!$E$11,0,10*ROW('Sanitation Data'!E11))),'Data Summary'!CS17="Yes"),OFFSET('Sanitation Data'!$E$11,0,10*ROW('Sanitation Data'!E11)),NA())</f>
        <v>#N/A</v>
      </c>
      <c r="AE17" s="530" t="e">
        <f ca="1">+IF(AND(ISNUMBER(OFFSET('Sanitation Data'!$E$12,0,10*ROW('Sanitation Data'!E11))),'Data Summary'!CT17="Yes"),OFFSET('Sanitation Data'!$E$12,0,10*ROW('Sanitation Data'!E11)),NA())</f>
        <v>#N/A</v>
      </c>
      <c r="AF17" s="530" t="e">
        <f ca="1">+IF(AND(ISNUMBER(OFFSET('Sanitation Data'!$F$4,0,10*ROW('Sanitation Data'!F11))),'Data Summary'!CU17="Yes"),100-OFFSET('Sanitation Data'!$F$4,0,10*ROW('Sanitation Data'!F11)),NA())</f>
        <v>#N/A</v>
      </c>
      <c r="AG17" s="530" t="e">
        <f ca="1">+IF(AND(ISNUMBER(OFFSET('Sanitation Data'!$F$6,0,10*ROW('Sanitation Data'!F11))),'Data Summary'!CV17="Yes"),OFFSET('Sanitation Data'!$F$6,0,10*ROW('Sanitation Data'!F11)),NA())</f>
        <v>#N/A</v>
      </c>
      <c r="AH17" s="530" t="e">
        <f ca="1">+IF(AND(ISNUMBER(OFFSET('Sanitation Data'!$F$10,0,10*ROW('Sanitation Data'!F11))),'Data Summary'!CW17="Yes"),OFFSET('Sanitation Data'!$F$10,0,10*ROW('Sanitation Data'!F11)),NA())</f>
        <v>#N/A</v>
      </c>
      <c r="AI17" s="530" t="e">
        <f ca="1">+IF(AND(ISNUMBER(OFFSET('Sanitation Data'!$F$11,0,10*ROW('Sanitation Data'!F11))),'Data Summary'!CX17="Yes"),OFFSET('Sanitation Data'!$F$11,0,10*ROW('Sanitation Data'!F11)),NA())</f>
        <v>#N/A</v>
      </c>
      <c r="AJ17" s="530" t="e">
        <f ca="1">+IF(AND(ISNUMBER(OFFSET('Sanitation Data'!$F$12,0,10*ROW('Sanitation Data'!F11))),'Data Summary'!CY17="Yes"),OFFSET('Sanitation Data'!$F$12,0,10*ROW('Sanitation Data'!F11)),NA())</f>
        <v>#N/A</v>
      </c>
      <c r="AK17" s="530" t="e">
        <f ca="1">+IF(AND(ISNUMBER(OFFSET('Sanitation Data'!$G$4,0,10*ROW('Sanitation Data'!G11))),'Data Summary'!CZ17="Yes"),100-OFFSET('Sanitation Data'!$G$4,0,10*ROW('Sanitation Data'!G11)),NA())</f>
        <v>#N/A</v>
      </c>
      <c r="AL17" s="530" t="e">
        <f ca="1">+IF(AND(ISNUMBER(OFFSET('Sanitation Data'!$G$6,0,10*ROW('Sanitation Data'!G11))),'Data Summary'!DA17="Yes"),OFFSET('Sanitation Data'!$G$6,0,10*ROW('Sanitation Data'!G11)),NA())</f>
        <v>#N/A</v>
      </c>
      <c r="AM17" s="530" t="e">
        <f ca="1">+IF(AND(ISNUMBER(OFFSET('Sanitation Data'!$G$10,0,10*ROW('Sanitation Data'!G11))),'Data Summary'!DB17="Yes"),OFFSET('Sanitation Data'!$G$10,0,10*ROW('Sanitation Data'!G11)),NA())</f>
        <v>#N/A</v>
      </c>
      <c r="AN17" s="530" t="e">
        <f ca="1">+IF(AND(ISNUMBER(OFFSET('Sanitation Data'!$G$11,0,10*ROW('Sanitation Data'!G11))),'Data Summary'!DC17="Yes"),OFFSET('Sanitation Data'!$G$11,0,10*ROW('Sanitation Data'!G11)),NA())</f>
        <v>#N/A</v>
      </c>
      <c r="AO17" s="530" t="e">
        <f ca="1">+IF(AND(ISNUMBER(OFFSET('Sanitation Data'!$G$12,0,10*ROW('Sanitation Data'!G11))),'Data Summary'!DD17="Yes"),OFFSET('Sanitation Data'!$G$12,0,10*ROW('Sanitation Data'!G11)),NA())</f>
        <v>#N/A</v>
      </c>
      <c r="AP17" s="530" t="e">
        <f ca="1">+IF(AND(ISNUMBER(OFFSET('Sanitation Data'!$H$4,0,10*ROW('Sanitation Data'!H11))),'Data Summary'!DE17="Yes"),100-OFFSET('Sanitation Data'!$H$4,0,10*ROW('Sanitation Data'!H11)),NA())</f>
        <v>#N/A</v>
      </c>
      <c r="AQ17" s="530" t="e">
        <f ca="1">+IF(AND(ISNUMBER(OFFSET('Sanitation Data'!$H$6,0,10*ROW('Sanitation Data'!H11))),'Data Summary'!DF17="Yes"),OFFSET('Sanitation Data'!$H$6,0,10*ROW('Sanitation Data'!H11)),NA())</f>
        <v>#N/A</v>
      </c>
      <c r="AR17" s="530" t="e">
        <f ca="1">+IF(AND(ISNUMBER(OFFSET('Sanitation Data'!$H$10,0,10*ROW('Sanitation Data'!H11))),'Data Summary'!DG17="Yes"),OFFSET('Sanitation Data'!$H$10,0,10*ROW('Sanitation Data'!H11)),NA())</f>
        <v>#N/A</v>
      </c>
      <c r="AS17" s="530" t="e">
        <f ca="1">+IF(AND(ISNUMBER(OFFSET('Sanitation Data'!$H$11,0,10*ROW('Sanitation Data'!H11))),'Data Summary'!DH17="Yes"),OFFSET('Sanitation Data'!$H$11,0,10*ROW('Sanitation Data'!H11)),NA())</f>
        <v>#N/A</v>
      </c>
      <c r="AT17" s="530" t="e">
        <f ca="1">+IF(AND(ISNUMBER(OFFSET('Sanitation Data'!$H$12,0,10*ROW('Sanitation Data'!H11))),'Data Summary'!DI17="Yes"),OFFSET('Sanitation Data'!$H$12,0,10*ROW('Sanitation Data'!H11)),NA())</f>
        <v>#N/A</v>
      </c>
      <c r="AU17" s="530" t="e">
        <f ca="1">+IF(AND(ISNUMBER(OFFSET('Sanitation Data'!$I$4,0,10*ROW('Sanitation Data'!I11))),'Data Summary'!DJ17="Yes"),100-OFFSET('Sanitation Data'!$I$4,0,10*ROW('Sanitation Data'!I11)),NA())</f>
        <v>#N/A</v>
      </c>
      <c r="AV17" s="530" t="e">
        <f ca="1">+IF(AND(ISNUMBER(OFFSET('Sanitation Data'!$I$6,0,10*ROW('Sanitation Data'!I11))),'Data Summary'!DK17="Yes"),OFFSET('Sanitation Data'!$I$6,0,10*ROW('Sanitation Data'!I11)),NA())</f>
        <v>#N/A</v>
      </c>
      <c r="AW17" s="530" t="e">
        <f ca="1">+IF(AND(ISNUMBER(OFFSET('Sanitation Data'!$I$10,0,10*ROW('Sanitation Data'!I11))),'Data Summary'!DL17="Yes"),OFFSET('Sanitation Data'!$I$10,0,10*ROW('Sanitation Data'!I11)),NA())</f>
        <v>#N/A</v>
      </c>
      <c r="AX17" s="530" t="e">
        <f ca="1">+IF(AND(ISNUMBER(OFFSET('Sanitation Data'!$I$11,0,10*ROW('Sanitation Data'!I11))),'Data Summary'!DM17="Yes"),OFFSET('Sanitation Data'!$I$11,0,10*ROW('Sanitation Data'!I11)),NA())</f>
        <v>#N/A</v>
      </c>
      <c r="AY17" s="530" t="e">
        <f ca="1">+IF(AND(ISNUMBER(OFFSET('Sanitation Data'!$I$12,0,10*ROW('Sanitation Data'!I11))),'Data Summary'!DN17="Yes"),OFFSET('Sanitation Data'!$I$12,0,10*ROW('Sanitation Data'!I11)),NA())</f>
        <v>#N/A</v>
      </c>
      <c r="AZ17" s="531" t="e">
        <f ca="1">+IF(AND(ISNUMBER(OFFSET('Hygiene Data'!$D$5,0,10*ROW('Hygiene Data'!D11))),'Data Summary'!DO17="Yes"),OFFSET('Hygiene Data'!$D$5,0,10*ROW('Hygiene Data'!D11)),NA())</f>
        <v>#N/A</v>
      </c>
      <c r="BA17" s="531" t="e">
        <f ca="1">+IF(AND(ISNUMBER(OFFSET('Hygiene Data'!$D$7,0,10*ROW('Hygiene Data'!D11))),'Data Summary'!DP17="Yes"),OFFSET('Hygiene Data'!$D$7,0,10*ROW('Hygiene Data'!D11)),NA())</f>
        <v>#N/A</v>
      </c>
      <c r="BB17" s="531" t="e">
        <f ca="1">+IF(AND(ISNUMBER(OFFSET('Hygiene Data'!$D$9,0,10*ROW('Hygiene Data'!D11))),'Data Summary'!DQ17="Yes"),OFFSET('Hygiene Data'!$D$9,0,10*ROW('Hygiene Data'!D11)),NA())</f>
        <v>#N/A</v>
      </c>
      <c r="BC17" s="531" t="e">
        <f ca="1">+IF(AND(ISNUMBER(OFFSET('Hygiene Data'!$E$5,0,10*ROW('Hygiene Data'!E11))),'Data Summary'!DR17="Yes"),OFFSET('Hygiene Data'!$E$5,0,10*ROW('Hygiene Data'!E11)),NA())</f>
        <v>#N/A</v>
      </c>
      <c r="BD17" s="531" t="e">
        <f ca="1">+IF(AND(ISNUMBER(OFFSET('Hygiene Data'!$E$7,0,10*ROW('Hygiene Data'!E11))),'Data Summary'!DS17="Yes"),OFFSET('Hygiene Data'!$E$7,0,10*ROW('Hygiene Data'!E11)),NA())</f>
        <v>#N/A</v>
      </c>
      <c r="BE17" s="531" t="e">
        <f ca="1">+IF(AND(ISNUMBER(OFFSET('Hygiene Data'!$E$9,0,10*ROW('Hygiene Data'!E11))),'Data Summary'!DT17="Yes"),OFFSET('Hygiene Data'!$E$9,0,10*ROW('Hygiene Data'!E11)),NA())</f>
        <v>#N/A</v>
      </c>
      <c r="BF17" s="531" t="e">
        <f ca="1">+IF(AND(ISNUMBER(OFFSET('Hygiene Data'!$F$5,0,10*ROW('Hygiene Data'!F11))),'Data Summary'!DU17="Yes"),OFFSET('Hygiene Data'!$F$5,0,10*ROW('Hygiene Data'!F11)),NA())</f>
        <v>#N/A</v>
      </c>
      <c r="BG17" s="531" t="e">
        <f ca="1">+IF(AND(ISNUMBER(OFFSET('Hygiene Data'!$F$7,0,10*ROW('Hygiene Data'!F11))),'Data Summary'!DV17="Yes"),OFFSET('Hygiene Data'!$F$7,0,10*ROW('Hygiene Data'!F11)),NA())</f>
        <v>#N/A</v>
      </c>
      <c r="BH17" s="531" t="e">
        <f ca="1">+IF(AND(ISNUMBER(OFFSET('Hygiene Data'!$F$9,0,10*ROW('Hygiene Data'!F11))),'Data Summary'!DW17="Yes"),OFFSET('Hygiene Data'!$F$9,0,10*ROW('Hygiene Data'!F11)),NA())</f>
        <v>#N/A</v>
      </c>
      <c r="BI17" s="531" t="e">
        <f ca="1">+IF(AND(ISNUMBER(OFFSET('Hygiene Data'!$G$5,0,10*ROW('Hygiene Data'!G11))),'Data Summary'!DX17="Yes"),OFFSET('Hygiene Data'!$G$5,0,10*ROW('Hygiene Data'!G11)),NA())</f>
        <v>#N/A</v>
      </c>
      <c r="BJ17" s="531" t="e">
        <f ca="1">+IF(AND(ISNUMBER(OFFSET('Hygiene Data'!$G$7,0,10*ROW('Hygiene Data'!G11))),'Data Summary'!DY17="Yes"),OFFSET('Hygiene Data'!$G$7,0,10*ROW('Hygiene Data'!G11)),NA())</f>
        <v>#N/A</v>
      </c>
      <c r="BK17" s="531" t="e">
        <f ca="1">+IF(AND(ISNUMBER(OFFSET('Hygiene Data'!$G$9,0,10*ROW('Hygiene Data'!G11))),'Data Summary'!DZ17="Yes"),OFFSET('Hygiene Data'!$G$9,0,10*ROW('Hygiene Data'!G11)),NA())</f>
        <v>#N/A</v>
      </c>
      <c r="BL17" s="531" t="e">
        <f ca="1">+IF(AND(ISNUMBER(OFFSET('Hygiene Data'!$H$5,0,10*ROW('Hygiene Data'!H11))),'Data Summary'!EA17="Yes"),OFFSET('Hygiene Data'!$H$5,0,10*ROW('Hygiene Data'!H11)),NA())</f>
        <v>#N/A</v>
      </c>
      <c r="BM17" s="531" t="e">
        <f ca="1">+IF(AND(ISNUMBER(OFFSET('Hygiene Data'!$H$7,0,10*ROW('Hygiene Data'!H11))),'Data Summary'!EB17="Yes"),OFFSET('Hygiene Data'!$H$7,0,10*ROW('Hygiene Data'!H11)),NA())</f>
        <v>#N/A</v>
      </c>
      <c r="BN17" s="531" t="e">
        <f ca="1">+IF(AND(ISNUMBER(OFFSET('Hygiene Data'!$H$9,0,10*ROW('Hygiene Data'!H11))),'Data Summary'!EC17="Yes"),OFFSET('Hygiene Data'!$H$9,0,10*ROW('Hygiene Data'!H11)),NA())</f>
        <v>#N/A</v>
      </c>
      <c r="BO17" s="531" t="e">
        <f ca="1">+IF(AND(ISNUMBER(OFFSET('Hygiene Data'!$I$5,0,10*ROW('Hygiene Data'!I11))),'Data Summary'!ED17="Yes"),OFFSET('Hygiene Data'!$I$5,0,10*ROW('Hygiene Data'!I11)),NA())</f>
        <v>#N/A</v>
      </c>
      <c r="BP17" s="531" t="e">
        <f ca="1">+IF(AND(ISNUMBER(OFFSET('Hygiene Data'!$I$7,0,10*ROW('Hygiene Data'!I11))),'Data Summary'!EE17="Yes"),OFFSET('Hygiene Data'!$I$7,0,10*ROW('Hygiene Data'!I11)),NA())</f>
        <v>#N/A</v>
      </c>
      <c r="BQ17" s="531" t="e">
        <f ca="1">+IF(AND(ISNUMBER(OFFSET('Hygiene Data'!$I$9,0,10*ROW('Hygiene Data'!I11))),'Data Summary'!EF17="Yes"),OFFSET('Hygiene Data'!$I$9,0,10*ROW('Hygiene Data'!I11)),NA())</f>
        <v>#N/A</v>
      </c>
    </row>
    <row r="18" spans="1:69" x14ac:dyDescent="0.25">
      <c r="A18" s="527" t="e">
        <f ca="1">+RIGHT('Data Summary'!A18,LEN('Data Summary'!A18)-9)</f>
        <v>#VALUE!</v>
      </c>
      <c r="B18" s="501" t="str">
        <f ca="1">+IF(ISTEXT('Data Summary'!B18),'Data Summary'!B18,"")</f>
        <v/>
      </c>
      <c r="C18" s="528" t="e">
        <f ca="1">+VALUE('Data Summary'!C18)</f>
        <v>#VALUE!</v>
      </c>
      <c r="D18" s="529" t="e">
        <f ca="1">+IF(AND(ISNUMBER(OFFSET('Water Data'!$D$4,0,10*ROW('Water Data'!D12))),'Data Summary'!BS18="Yes"),100-OFFSET('Water Data'!$D$4,0,10*ROW('Water Data'!D12)),NA())</f>
        <v>#N/A</v>
      </c>
      <c r="E18" s="529" t="e">
        <f ca="1">+IF(AND(ISNUMBER(OFFSET('Water Data'!$D$6,0,10*ROW('Water Data'!D12))),'Data Summary'!BT18="Yes"),OFFSET('Water Data'!$D$6,0,10*ROW('Water Data'!D12)),NA())</f>
        <v>#N/A</v>
      </c>
      <c r="F18" s="529" t="e">
        <f ca="1">+IF(AND(ISNUMBER(OFFSET('Water Data'!$D$9,0,10*ROW('Water Data'!D12))),'Data Summary'!BU18="Yes"),OFFSET('Water Data'!$D$9,0,10*ROW('Water Data'!D12)),NA())</f>
        <v>#N/A</v>
      </c>
      <c r="G18" s="529" t="e">
        <f ca="1">+IF(AND(ISNUMBER(OFFSET('Water Data'!$E$4,0,10*ROW('Water Data'!E12))),'Data Summary'!BV18="Yes"),100-OFFSET('Water Data'!$E$4,0,10*ROW('Water Data'!E12)),NA())</f>
        <v>#N/A</v>
      </c>
      <c r="H18" s="529" t="e">
        <f ca="1">+IF(AND(ISNUMBER(OFFSET('Water Data'!$E$6,0,10*ROW('Water Data'!E12))),'Data Summary'!BW18="Yes"),OFFSET('Water Data'!$E$6,0,10*ROW('Water Data'!E12)),NA())</f>
        <v>#N/A</v>
      </c>
      <c r="I18" s="529" t="e">
        <f ca="1">+IF(AND(ISNUMBER(OFFSET('Water Data'!$E$9,0,10*ROW('Water Data'!E12))),'Data Summary'!BX18="Yes"),OFFSET('Water Data'!$E$9,0,10*ROW('Water Data'!E12)),NA())</f>
        <v>#N/A</v>
      </c>
      <c r="J18" s="529" t="e">
        <f ca="1">+IF(AND(ISNUMBER(OFFSET('Water Data'!$F$4,0,10*ROW('Water Data'!F12))),'Data Summary'!BY18="Yes"),100-OFFSET('Water Data'!$F$4,0,10*ROW('Water Data'!F12)),NA())</f>
        <v>#N/A</v>
      </c>
      <c r="K18" s="529" t="e">
        <f ca="1">+IF(AND(ISNUMBER(OFFSET('Water Data'!$F$6,0,10*ROW('Water Data'!F12))),'Data Summary'!BZ18="Yes"),OFFSET('Water Data'!$F$6,0,10*ROW('Water Data'!F12)),NA())</f>
        <v>#N/A</v>
      </c>
      <c r="L18" s="529" t="e">
        <f ca="1">+IF(AND(ISNUMBER(OFFSET('Water Data'!$F$9,0,10*ROW('Water Data'!F12))),'Data Summary'!CA18="Yes"),OFFSET('Water Data'!$F$9,0,10*ROW('Water Data'!F12)),NA())</f>
        <v>#N/A</v>
      </c>
      <c r="M18" s="529" t="e">
        <f ca="1">+IF(AND(ISNUMBER(OFFSET('Water Data'!$G$4,0,10*ROW('Water Data'!G12))),'Data Summary'!CB18="Yes"),100-OFFSET('Water Data'!$G$4,0,10*ROW('Water Data'!G12)),NA())</f>
        <v>#N/A</v>
      </c>
      <c r="N18" s="529" t="e">
        <f ca="1">+IF(AND(ISNUMBER(OFFSET('Water Data'!$G$6,0,10*ROW('Water Data'!G12))),'Data Summary'!CC18="Yes"),OFFSET('Water Data'!$G$6,0,10*ROW('Water Data'!G12)),NA())</f>
        <v>#N/A</v>
      </c>
      <c r="O18" s="529" t="e">
        <f ca="1">+IF(AND(ISNUMBER(OFFSET('Water Data'!$G$9,0,10*ROW('Water Data'!G12))),'Data Summary'!CD18="Yes"),OFFSET('Water Data'!$G$9,0,10*ROW('Water Data'!G12)),NA())</f>
        <v>#N/A</v>
      </c>
      <c r="P18" s="529" t="e">
        <f ca="1">+IF(AND(ISNUMBER(OFFSET('Water Data'!$H$4,0,10*ROW('Water Data'!H12))),'Data Summary'!CE18="Yes"),100-OFFSET('Water Data'!$H$4,0,10*ROW('Water Data'!H12)),NA())</f>
        <v>#N/A</v>
      </c>
      <c r="Q18" s="529" t="e">
        <f ca="1">+IF(AND(ISNUMBER(OFFSET('Water Data'!$H$6,0,10*ROW('Water Data'!H12))),'Data Summary'!CF18="Yes"),OFFSET('Water Data'!$H$6,0,10*ROW('Water Data'!H12)),NA())</f>
        <v>#N/A</v>
      </c>
      <c r="R18" s="529" t="e">
        <f ca="1">+IF(AND(ISNUMBER(OFFSET('Water Data'!$H$9,0,10*ROW('Water Data'!H12))),'Data Summary'!CG18="Yes"),OFFSET('Water Data'!$H$9,0,10*ROW('Water Data'!H12)),NA())</f>
        <v>#N/A</v>
      </c>
      <c r="S18" s="529" t="e">
        <f ca="1">+IF(AND(ISNUMBER(OFFSET('Water Data'!$I$4,0,10*ROW('Water Data'!I12))),'Data Summary'!CH18="Yes"),100-OFFSET('Water Data'!$I$4,0,10*ROW('Water Data'!I12)),NA())</f>
        <v>#N/A</v>
      </c>
      <c r="T18" s="529" t="e">
        <f ca="1">+IF(AND(ISNUMBER(OFFSET('Water Data'!$I$6,0,10*ROW('Water Data'!I12))),'Data Summary'!CI18="Yes"),OFFSET('Water Data'!$I$6,0,10*ROW('Water Data'!I12)),NA())</f>
        <v>#N/A</v>
      </c>
      <c r="U18" s="529" t="e">
        <f ca="1">+IF(AND(ISNUMBER(OFFSET('Water Data'!$I$9,0,10*ROW('Water Data'!I12))),'Data Summary'!CJ18="Yes"),OFFSET('Water Data'!$I$9,0,10*ROW('Water Data'!I12)),NA())</f>
        <v>#N/A</v>
      </c>
      <c r="V18" s="530" t="e">
        <f ca="1">+IF(AND(ISNUMBER(OFFSET('Sanitation Data'!$D$4,0,10*ROW('Sanitation Data'!D12))),'Data Summary'!CK18="Yes"),100-OFFSET('Sanitation Data'!$D$4,0,10*ROW('Sanitation Data'!D12)),NA())</f>
        <v>#N/A</v>
      </c>
      <c r="W18" s="530" t="e">
        <f ca="1">+IF(AND(ISNUMBER(OFFSET('Sanitation Data'!$D$6,0,10*ROW('Sanitation Data'!D12))),'Data Summary'!CL18="Yes"),OFFSET('Sanitation Data'!$D$6,0,10*ROW('Sanitation Data'!D12)),NA())</f>
        <v>#N/A</v>
      </c>
      <c r="X18" s="530" t="e">
        <f ca="1">+IF(AND(ISNUMBER(OFFSET('Sanitation Data'!$D$10,0,10*ROW('Sanitation Data'!D12))),'Data Summary'!CM18="Yes"),OFFSET('Sanitation Data'!$D$10,0,10*ROW('Sanitation Data'!D12)),NA())</f>
        <v>#N/A</v>
      </c>
      <c r="Y18" s="530" t="e">
        <f ca="1">+IF(AND(ISNUMBER(OFFSET('Sanitation Data'!$D$11,0,10*ROW('Sanitation Data'!D12))),'Data Summary'!CN18="Yes"),OFFSET('Sanitation Data'!$D$11,0,10*ROW('Sanitation Data'!D12)),NA())</f>
        <v>#N/A</v>
      </c>
      <c r="Z18" s="530" t="e">
        <f ca="1">+IF(AND(ISNUMBER(OFFSET('Sanitation Data'!$D$12,0,10*ROW('Sanitation Data'!D12))),'Data Summary'!CO18="Yes"),OFFSET('Sanitation Data'!$D$12,0,10*ROW('Sanitation Data'!D12)),NA())</f>
        <v>#N/A</v>
      </c>
      <c r="AA18" s="530" t="e">
        <f ca="1">+IF(AND(ISNUMBER(OFFSET('Sanitation Data'!$E$4,0,10*ROW('Sanitation Data'!E12))),'Data Summary'!CP18="Yes"),100-OFFSET('Sanitation Data'!$E$4,0,10*ROW('Sanitation Data'!E12)),NA())</f>
        <v>#N/A</v>
      </c>
      <c r="AB18" s="530" t="e">
        <f ca="1">+IF(AND(ISNUMBER(OFFSET('Sanitation Data'!$E$6,0,10*ROW('Sanitation Data'!E12))),'Data Summary'!CQ18="Yes"),OFFSET('Sanitation Data'!$E$6,0,10*ROW('Sanitation Data'!E12)),NA())</f>
        <v>#N/A</v>
      </c>
      <c r="AC18" s="530" t="e">
        <f ca="1">+IF(AND(ISNUMBER(OFFSET('Sanitation Data'!$E$10,0,10*ROW('Sanitation Data'!E12))),'Data Summary'!CR18="Yes"),OFFSET('Sanitation Data'!$E$10,0,10*ROW('Sanitation Data'!E12)),NA())</f>
        <v>#N/A</v>
      </c>
      <c r="AD18" s="530" t="e">
        <f ca="1">+IF(AND(ISNUMBER(OFFSET('Sanitation Data'!$E$11,0,10*ROW('Sanitation Data'!E12))),'Data Summary'!CS18="Yes"),OFFSET('Sanitation Data'!$E$11,0,10*ROW('Sanitation Data'!E12)),NA())</f>
        <v>#N/A</v>
      </c>
      <c r="AE18" s="530" t="e">
        <f ca="1">+IF(AND(ISNUMBER(OFFSET('Sanitation Data'!$E$12,0,10*ROW('Sanitation Data'!E12))),'Data Summary'!CT18="Yes"),OFFSET('Sanitation Data'!$E$12,0,10*ROW('Sanitation Data'!E12)),NA())</f>
        <v>#N/A</v>
      </c>
      <c r="AF18" s="530" t="e">
        <f ca="1">+IF(AND(ISNUMBER(OFFSET('Sanitation Data'!$F$4,0,10*ROW('Sanitation Data'!F12))),'Data Summary'!CU18="Yes"),100-OFFSET('Sanitation Data'!$F$4,0,10*ROW('Sanitation Data'!F12)),NA())</f>
        <v>#N/A</v>
      </c>
      <c r="AG18" s="530" t="e">
        <f ca="1">+IF(AND(ISNUMBER(OFFSET('Sanitation Data'!$F$6,0,10*ROW('Sanitation Data'!F12))),'Data Summary'!CV18="Yes"),OFFSET('Sanitation Data'!$F$6,0,10*ROW('Sanitation Data'!F12)),NA())</f>
        <v>#N/A</v>
      </c>
      <c r="AH18" s="530" t="e">
        <f ca="1">+IF(AND(ISNUMBER(OFFSET('Sanitation Data'!$F$10,0,10*ROW('Sanitation Data'!F12))),'Data Summary'!CW18="Yes"),OFFSET('Sanitation Data'!$F$10,0,10*ROW('Sanitation Data'!F12)),NA())</f>
        <v>#N/A</v>
      </c>
      <c r="AI18" s="530" t="e">
        <f ca="1">+IF(AND(ISNUMBER(OFFSET('Sanitation Data'!$F$11,0,10*ROW('Sanitation Data'!F12))),'Data Summary'!CX18="Yes"),OFFSET('Sanitation Data'!$F$11,0,10*ROW('Sanitation Data'!F12)),NA())</f>
        <v>#N/A</v>
      </c>
      <c r="AJ18" s="530" t="e">
        <f ca="1">+IF(AND(ISNUMBER(OFFSET('Sanitation Data'!$F$12,0,10*ROW('Sanitation Data'!F12))),'Data Summary'!CY18="Yes"),OFFSET('Sanitation Data'!$F$12,0,10*ROW('Sanitation Data'!F12)),NA())</f>
        <v>#N/A</v>
      </c>
      <c r="AK18" s="530" t="e">
        <f ca="1">+IF(AND(ISNUMBER(OFFSET('Sanitation Data'!$G$4,0,10*ROW('Sanitation Data'!G12))),'Data Summary'!CZ18="Yes"),100-OFFSET('Sanitation Data'!$G$4,0,10*ROW('Sanitation Data'!G12)),NA())</f>
        <v>#N/A</v>
      </c>
      <c r="AL18" s="530" t="e">
        <f ca="1">+IF(AND(ISNUMBER(OFFSET('Sanitation Data'!$G$6,0,10*ROW('Sanitation Data'!G12))),'Data Summary'!DA18="Yes"),OFFSET('Sanitation Data'!$G$6,0,10*ROW('Sanitation Data'!G12)),NA())</f>
        <v>#N/A</v>
      </c>
      <c r="AM18" s="530" t="e">
        <f ca="1">+IF(AND(ISNUMBER(OFFSET('Sanitation Data'!$G$10,0,10*ROW('Sanitation Data'!G12))),'Data Summary'!DB18="Yes"),OFFSET('Sanitation Data'!$G$10,0,10*ROW('Sanitation Data'!G12)),NA())</f>
        <v>#N/A</v>
      </c>
      <c r="AN18" s="530" t="e">
        <f ca="1">+IF(AND(ISNUMBER(OFFSET('Sanitation Data'!$G$11,0,10*ROW('Sanitation Data'!G12))),'Data Summary'!DC18="Yes"),OFFSET('Sanitation Data'!$G$11,0,10*ROW('Sanitation Data'!G12)),NA())</f>
        <v>#N/A</v>
      </c>
      <c r="AO18" s="530" t="e">
        <f ca="1">+IF(AND(ISNUMBER(OFFSET('Sanitation Data'!$G$12,0,10*ROW('Sanitation Data'!G12))),'Data Summary'!DD18="Yes"),OFFSET('Sanitation Data'!$G$12,0,10*ROW('Sanitation Data'!G12)),NA())</f>
        <v>#N/A</v>
      </c>
      <c r="AP18" s="530" t="e">
        <f ca="1">+IF(AND(ISNUMBER(OFFSET('Sanitation Data'!$H$4,0,10*ROW('Sanitation Data'!H12))),'Data Summary'!DE18="Yes"),100-OFFSET('Sanitation Data'!$H$4,0,10*ROW('Sanitation Data'!H12)),NA())</f>
        <v>#N/A</v>
      </c>
      <c r="AQ18" s="530" t="e">
        <f ca="1">+IF(AND(ISNUMBER(OFFSET('Sanitation Data'!$H$6,0,10*ROW('Sanitation Data'!H12))),'Data Summary'!DF18="Yes"),OFFSET('Sanitation Data'!$H$6,0,10*ROW('Sanitation Data'!H12)),NA())</f>
        <v>#N/A</v>
      </c>
      <c r="AR18" s="530" t="e">
        <f ca="1">+IF(AND(ISNUMBER(OFFSET('Sanitation Data'!$H$10,0,10*ROW('Sanitation Data'!H12))),'Data Summary'!DG18="Yes"),OFFSET('Sanitation Data'!$H$10,0,10*ROW('Sanitation Data'!H12)),NA())</f>
        <v>#N/A</v>
      </c>
      <c r="AS18" s="530" t="e">
        <f ca="1">+IF(AND(ISNUMBER(OFFSET('Sanitation Data'!$H$11,0,10*ROW('Sanitation Data'!H12))),'Data Summary'!DH18="Yes"),OFFSET('Sanitation Data'!$H$11,0,10*ROW('Sanitation Data'!H12)),NA())</f>
        <v>#N/A</v>
      </c>
      <c r="AT18" s="530" t="e">
        <f ca="1">+IF(AND(ISNUMBER(OFFSET('Sanitation Data'!$H$12,0,10*ROW('Sanitation Data'!H12))),'Data Summary'!DI18="Yes"),OFFSET('Sanitation Data'!$H$12,0,10*ROW('Sanitation Data'!H12)),NA())</f>
        <v>#N/A</v>
      </c>
      <c r="AU18" s="530" t="e">
        <f ca="1">+IF(AND(ISNUMBER(OFFSET('Sanitation Data'!$I$4,0,10*ROW('Sanitation Data'!I12))),'Data Summary'!DJ18="Yes"),100-OFFSET('Sanitation Data'!$I$4,0,10*ROW('Sanitation Data'!I12)),NA())</f>
        <v>#N/A</v>
      </c>
      <c r="AV18" s="530" t="e">
        <f ca="1">+IF(AND(ISNUMBER(OFFSET('Sanitation Data'!$I$6,0,10*ROW('Sanitation Data'!I12))),'Data Summary'!DK18="Yes"),OFFSET('Sanitation Data'!$I$6,0,10*ROW('Sanitation Data'!I12)),NA())</f>
        <v>#N/A</v>
      </c>
      <c r="AW18" s="530" t="e">
        <f ca="1">+IF(AND(ISNUMBER(OFFSET('Sanitation Data'!$I$10,0,10*ROW('Sanitation Data'!I12))),'Data Summary'!DL18="Yes"),OFFSET('Sanitation Data'!$I$10,0,10*ROW('Sanitation Data'!I12)),NA())</f>
        <v>#N/A</v>
      </c>
      <c r="AX18" s="530" t="e">
        <f ca="1">+IF(AND(ISNUMBER(OFFSET('Sanitation Data'!$I$11,0,10*ROW('Sanitation Data'!I12))),'Data Summary'!DM18="Yes"),OFFSET('Sanitation Data'!$I$11,0,10*ROW('Sanitation Data'!I12)),NA())</f>
        <v>#N/A</v>
      </c>
      <c r="AY18" s="530" t="e">
        <f ca="1">+IF(AND(ISNUMBER(OFFSET('Sanitation Data'!$I$12,0,10*ROW('Sanitation Data'!I12))),'Data Summary'!DN18="Yes"),OFFSET('Sanitation Data'!$I$12,0,10*ROW('Sanitation Data'!I12)),NA())</f>
        <v>#N/A</v>
      </c>
      <c r="AZ18" s="531" t="e">
        <f ca="1">+IF(AND(ISNUMBER(OFFSET('Hygiene Data'!$D$5,0,10*ROW('Hygiene Data'!D12))),'Data Summary'!DO18="Yes"),OFFSET('Hygiene Data'!$D$5,0,10*ROW('Hygiene Data'!D12)),NA())</f>
        <v>#N/A</v>
      </c>
      <c r="BA18" s="531" t="e">
        <f ca="1">+IF(AND(ISNUMBER(OFFSET('Hygiene Data'!$D$7,0,10*ROW('Hygiene Data'!D12))),'Data Summary'!DP18="Yes"),OFFSET('Hygiene Data'!$D$7,0,10*ROW('Hygiene Data'!D12)),NA())</f>
        <v>#N/A</v>
      </c>
      <c r="BB18" s="531" t="e">
        <f ca="1">+IF(AND(ISNUMBER(OFFSET('Hygiene Data'!$D$9,0,10*ROW('Hygiene Data'!D12))),'Data Summary'!DQ18="Yes"),OFFSET('Hygiene Data'!$D$9,0,10*ROW('Hygiene Data'!D12)),NA())</f>
        <v>#N/A</v>
      </c>
      <c r="BC18" s="531" t="e">
        <f ca="1">+IF(AND(ISNUMBER(OFFSET('Hygiene Data'!$E$5,0,10*ROW('Hygiene Data'!E12))),'Data Summary'!DR18="Yes"),OFFSET('Hygiene Data'!$E$5,0,10*ROW('Hygiene Data'!E12)),NA())</f>
        <v>#N/A</v>
      </c>
      <c r="BD18" s="531" t="e">
        <f ca="1">+IF(AND(ISNUMBER(OFFSET('Hygiene Data'!$E$7,0,10*ROW('Hygiene Data'!E12))),'Data Summary'!DS18="Yes"),OFFSET('Hygiene Data'!$E$7,0,10*ROW('Hygiene Data'!E12)),NA())</f>
        <v>#N/A</v>
      </c>
      <c r="BE18" s="531" t="e">
        <f ca="1">+IF(AND(ISNUMBER(OFFSET('Hygiene Data'!$E$9,0,10*ROW('Hygiene Data'!E12))),'Data Summary'!DT18="Yes"),OFFSET('Hygiene Data'!$E$9,0,10*ROW('Hygiene Data'!E12)),NA())</f>
        <v>#N/A</v>
      </c>
      <c r="BF18" s="531" t="e">
        <f ca="1">+IF(AND(ISNUMBER(OFFSET('Hygiene Data'!$F$5,0,10*ROW('Hygiene Data'!F12))),'Data Summary'!DU18="Yes"),OFFSET('Hygiene Data'!$F$5,0,10*ROW('Hygiene Data'!F12)),NA())</f>
        <v>#N/A</v>
      </c>
      <c r="BG18" s="531" t="e">
        <f ca="1">+IF(AND(ISNUMBER(OFFSET('Hygiene Data'!$F$7,0,10*ROW('Hygiene Data'!F12))),'Data Summary'!DV18="Yes"),OFFSET('Hygiene Data'!$F$7,0,10*ROW('Hygiene Data'!F12)),NA())</f>
        <v>#N/A</v>
      </c>
      <c r="BH18" s="531" t="e">
        <f ca="1">+IF(AND(ISNUMBER(OFFSET('Hygiene Data'!$F$9,0,10*ROW('Hygiene Data'!F12))),'Data Summary'!DW18="Yes"),OFFSET('Hygiene Data'!$F$9,0,10*ROW('Hygiene Data'!F12)),NA())</f>
        <v>#N/A</v>
      </c>
      <c r="BI18" s="531" t="e">
        <f ca="1">+IF(AND(ISNUMBER(OFFSET('Hygiene Data'!$G$5,0,10*ROW('Hygiene Data'!G12))),'Data Summary'!DX18="Yes"),OFFSET('Hygiene Data'!$G$5,0,10*ROW('Hygiene Data'!G12)),NA())</f>
        <v>#N/A</v>
      </c>
      <c r="BJ18" s="531" t="e">
        <f ca="1">+IF(AND(ISNUMBER(OFFSET('Hygiene Data'!$G$7,0,10*ROW('Hygiene Data'!G12))),'Data Summary'!DY18="Yes"),OFFSET('Hygiene Data'!$G$7,0,10*ROW('Hygiene Data'!G12)),NA())</f>
        <v>#N/A</v>
      </c>
      <c r="BK18" s="531" t="e">
        <f ca="1">+IF(AND(ISNUMBER(OFFSET('Hygiene Data'!$G$9,0,10*ROW('Hygiene Data'!G12))),'Data Summary'!DZ18="Yes"),OFFSET('Hygiene Data'!$G$9,0,10*ROW('Hygiene Data'!G12)),NA())</f>
        <v>#N/A</v>
      </c>
      <c r="BL18" s="531" t="e">
        <f ca="1">+IF(AND(ISNUMBER(OFFSET('Hygiene Data'!$H$5,0,10*ROW('Hygiene Data'!H12))),'Data Summary'!EA18="Yes"),OFFSET('Hygiene Data'!$H$5,0,10*ROW('Hygiene Data'!H12)),NA())</f>
        <v>#N/A</v>
      </c>
      <c r="BM18" s="531" t="e">
        <f ca="1">+IF(AND(ISNUMBER(OFFSET('Hygiene Data'!$H$7,0,10*ROW('Hygiene Data'!H12))),'Data Summary'!EB18="Yes"),OFFSET('Hygiene Data'!$H$7,0,10*ROW('Hygiene Data'!H12)),NA())</f>
        <v>#N/A</v>
      </c>
      <c r="BN18" s="531" t="e">
        <f ca="1">+IF(AND(ISNUMBER(OFFSET('Hygiene Data'!$H$9,0,10*ROW('Hygiene Data'!H12))),'Data Summary'!EC18="Yes"),OFFSET('Hygiene Data'!$H$9,0,10*ROW('Hygiene Data'!H12)),NA())</f>
        <v>#N/A</v>
      </c>
      <c r="BO18" s="531" t="e">
        <f ca="1">+IF(AND(ISNUMBER(OFFSET('Hygiene Data'!$I$5,0,10*ROW('Hygiene Data'!I12))),'Data Summary'!ED18="Yes"),OFFSET('Hygiene Data'!$I$5,0,10*ROW('Hygiene Data'!I12)),NA())</f>
        <v>#N/A</v>
      </c>
      <c r="BP18" s="531" t="e">
        <f ca="1">+IF(AND(ISNUMBER(OFFSET('Hygiene Data'!$I$7,0,10*ROW('Hygiene Data'!I12))),'Data Summary'!EE18="Yes"),OFFSET('Hygiene Data'!$I$7,0,10*ROW('Hygiene Data'!I12)),NA())</f>
        <v>#N/A</v>
      </c>
      <c r="BQ18" s="531" t="e">
        <f ca="1">+IF(AND(ISNUMBER(OFFSET('Hygiene Data'!$I$9,0,10*ROW('Hygiene Data'!I12))),'Data Summary'!EF18="Yes"),OFFSET('Hygiene Data'!$I$9,0,10*ROW('Hygiene Data'!I12)),NA())</f>
        <v>#N/A</v>
      </c>
    </row>
    <row r="19" spans="1:69" x14ac:dyDescent="0.25">
      <c r="A19" s="527" t="e">
        <f ca="1">+RIGHT('Data Summary'!A19,LEN('Data Summary'!A19)-9)</f>
        <v>#VALUE!</v>
      </c>
      <c r="B19" s="501" t="str">
        <f ca="1">+IF(ISTEXT('Data Summary'!B19),'Data Summary'!B19,"")</f>
        <v/>
      </c>
      <c r="C19" s="528" t="e">
        <f ca="1">+VALUE('Data Summary'!C19)</f>
        <v>#VALUE!</v>
      </c>
      <c r="D19" s="529" t="e">
        <f ca="1">+IF(AND(ISNUMBER(OFFSET('Water Data'!$D$4,0,10*ROW('Water Data'!D13))),'Data Summary'!BS19="Yes"),100-OFFSET('Water Data'!$D$4,0,10*ROW('Water Data'!D13)),NA())</f>
        <v>#N/A</v>
      </c>
      <c r="E19" s="529" t="e">
        <f ca="1">+IF(AND(ISNUMBER(OFFSET('Water Data'!$D$6,0,10*ROW('Water Data'!D13))),'Data Summary'!BT19="Yes"),OFFSET('Water Data'!$D$6,0,10*ROW('Water Data'!D13)),NA())</f>
        <v>#N/A</v>
      </c>
      <c r="F19" s="529" t="e">
        <f ca="1">+IF(AND(ISNUMBER(OFFSET('Water Data'!$D$9,0,10*ROW('Water Data'!D13))),'Data Summary'!BU19="Yes"),OFFSET('Water Data'!$D$9,0,10*ROW('Water Data'!D13)),NA())</f>
        <v>#N/A</v>
      </c>
      <c r="G19" s="529" t="e">
        <f ca="1">+IF(AND(ISNUMBER(OFFSET('Water Data'!$E$4,0,10*ROW('Water Data'!E13))),'Data Summary'!BV19="Yes"),100-OFFSET('Water Data'!$E$4,0,10*ROW('Water Data'!E13)),NA())</f>
        <v>#N/A</v>
      </c>
      <c r="H19" s="529" t="e">
        <f ca="1">+IF(AND(ISNUMBER(OFFSET('Water Data'!$E$6,0,10*ROW('Water Data'!E13))),'Data Summary'!BW19="Yes"),OFFSET('Water Data'!$E$6,0,10*ROW('Water Data'!E13)),NA())</f>
        <v>#N/A</v>
      </c>
      <c r="I19" s="529" t="e">
        <f ca="1">+IF(AND(ISNUMBER(OFFSET('Water Data'!$E$9,0,10*ROW('Water Data'!E13))),'Data Summary'!BX19="Yes"),OFFSET('Water Data'!$E$9,0,10*ROW('Water Data'!E13)),NA())</f>
        <v>#N/A</v>
      </c>
      <c r="J19" s="529" t="e">
        <f ca="1">+IF(AND(ISNUMBER(OFFSET('Water Data'!$F$4,0,10*ROW('Water Data'!F13))),'Data Summary'!BY19="Yes"),100-OFFSET('Water Data'!$F$4,0,10*ROW('Water Data'!F13)),NA())</f>
        <v>#N/A</v>
      </c>
      <c r="K19" s="529" t="e">
        <f ca="1">+IF(AND(ISNUMBER(OFFSET('Water Data'!$F$6,0,10*ROW('Water Data'!F13))),'Data Summary'!BZ19="Yes"),OFFSET('Water Data'!$F$6,0,10*ROW('Water Data'!F13)),NA())</f>
        <v>#N/A</v>
      </c>
      <c r="L19" s="529" t="e">
        <f ca="1">+IF(AND(ISNUMBER(OFFSET('Water Data'!$F$9,0,10*ROW('Water Data'!F13))),'Data Summary'!CA19="Yes"),OFFSET('Water Data'!$F$9,0,10*ROW('Water Data'!F13)),NA())</f>
        <v>#N/A</v>
      </c>
      <c r="M19" s="529" t="e">
        <f ca="1">+IF(AND(ISNUMBER(OFFSET('Water Data'!$G$4,0,10*ROW('Water Data'!G13))),'Data Summary'!CB19="Yes"),100-OFFSET('Water Data'!$G$4,0,10*ROW('Water Data'!G13)),NA())</f>
        <v>#N/A</v>
      </c>
      <c r="N19" s="529" t="e">
        <f ca="1">+IF(AND(ISNUMBER(OFFSET('Water Data'!$G$6,0,10*ROW('Water Data'!G13))),'Data Summary'!CC19="Yes"),OFFSET('Water Data'!$G$6,0,10*ROW('Water Data'!G13)),NA())</f>
        <v>#N/A</v>
      </c>
      <c r="O19" s="529" t="e">
        <f ca="1">+IF(AND(ISNUMBER(OFFSET('Water Data'!$G$9,0,10*ROW('Water Data'!G13))),'Data Summary'!CD19="Yes"),OFFSET('Water Data'!$G$9,0,10*ROW('Water Data'!G13)),NA())</f>
        <v>#N/A</v>
      </c>
      <c r="P19" s="529" t="e">
        <f ca="1">+IF(AND(ISNUMBER(OFFSET('Water Data'!$H$4,0,10*ROW('Water Data'!H13))),'Data Summary'!CE19="Yes"),100-OFFSET('Water Data'!$H$4,0,10*ROW('Water Data'!H13)),NA())</f>
        <v>#N/A</v>
      </c>
      <c r="Q19" s="529" t="e">
        <f ca="1">+IF(AND(ISNUMBER(OFFSET('Water Data'!$H$6,0,10*ROW('Water Data'!H13))),'Data Summary'!CF19="Yes"),OFFSET('Water Data'!$H$6,0,10*ROW('Water Data'!H13)),NA())</f>
        <v>#N/A</v>
      </c>
      <c r="R19" s="529" t="e">
        <f ca="1">+IF(AND(ISNUMBER(OFFSET('Water Data'!$H$9,0,10*ROW('Water Data'!H13))),'Data Summary'!CG19="Yes"),OFFSET('Water Data'!$H$9,0,10*ROW('Water Data'!H13)),NA())</f>
        <v>#N/A</v>
      </c>
      <c r="S19" s="529" t="e">
        <f ca="1">+IF(AND(ISNUMBER(OFFSET('Water Data'!$I$4,0,10*ROW('Water Data'!I13))),'Data Summary'!CH19="Yes"),100-OFFSET('Water Data'!$I$4,0,10*ROW('Water Data'!I13)),NA())</f>
        <v>#N/A</v>
      </c>
      <c r="T19" s="529" t="e">
        <f ca="1">+IF(AND(ISNUMBER(OFFSET('Water Data'!$I$6,0,10*ROW('Water Data'!I13))),'Data Summary'!CI19="Yes"),OFFSET('Water Data'!$I$6,0,10*ROW('Water Data'!I13)),NA())</f>
        <v>#N/A</v>
      </c>
      <c r="U19" s="529" t="e">
        <f ca="1">+IF(AND(ISNUMBER(OFFSET('Water Data'!$I$9,0,10*ROW('Water Data'!I13))),'Data Summary'!CJ19="Yes"),OFFSET('Water Data'!$I$9,0,10*ROW('Water Data'!I13)),NA())</f>
        <v>#N/A</v>
      </c>
      <c r="V19" s="530" t="e">
        <f ca="1">+IF(AND(ISNUMBER(OFFSET('Sanitation Data'!$D$4,0,10*ROW('Sanitation Data'!D13))),'Data Summary'!CK19="Yes"),100-OFFSET('Sanitation Data'!$D$4,0,10*ROW('Sanitation Data'!D13)),NA())</f>
        <v>#N/A</v>
      </c>
      <c r="W19" s="530" t="e">
        <f ca="1">+IF(AND(ISNUMBER(OFFSET('Sanitation Data'!$D$6,0,10*ROW('Sanitation Data'!D13))),'Data Summary'!CL19="Yes"),OFFSET('Sanitation Data'!$D$6,0,10*ROW('Sanitation Data'!D13)),NA())</f>
        <v>#N/A</v>
      </c>
      <c r="X19" s="530" t="e">
        <f ca="1">+IF(AND(ISNUMBER(OFFSET('Sanitation Data'!$D$10,0,10*ROW('Sanitation Data'!D13))),'Data Summary'!CM19="Yes"),OFFSET('Sanitation Data'!$D$10,0,10*ROW('Sanitation Data'!D13)),NA())</f>
        <v>#N/A</v>
      </c>
      <c r="Y19" s="530" t="e">
        <f ca="1">+IF(AND(ISNUMBER(OFFSET('Sanitation Data'!$D$11,0,10*ROW('Sanitation Data'!D13))),'Data Summary'!CN19="Yes"),OFFSET('Sanitation Data'!$D$11,0,10*ROW('Sanitation Data'!D13)),NA())</f>
        <v>#N/A</v>
      </c>
      <c r="Z19" s="530" t="e">
        <f ca="1">+IF(AND(ISNUMBER(OFFSET('Sanitation Data'!$D$12,0,10*ROW('Sanitation Data'!D13))),'Data Summary'!CO19="Yes"),OFFSET('Sanitation Data'!$D$12,0,10*ROW('Sanitation Data'!D13)),NA())</f>
        <v>#N/A</v>
      </c>
      <c r="AA19" s="530" t="e">
        <f ca="1">+IF(AND(ISNUMBER(OFFSET('Sanitation Data'!$E$4,0,10*ROW('Sanitation Data'!E13))),'Data Summary'!CP19="Yes"),100-OFFSET('Sanitation Data'!$E$4,0,10*ROW('Sanitation Data'!E13)),NA())</f>
        <v>#N/A</v>
      </c>
      <c r="AB19" s="530" t="e">
        <f ca="1">+IF(AND(ISNUMBER(OFFSET('Sanitation Data'!$E$6,0,10*ROW('Sanitation Data'!E13))),'Data Summary'!CQ19="Yes"),OFFSET('Sanitation Data'!$E$6,0,10*ROW('Sanitation Data'!E13)),NA())</f>
        <v>#N/A</v>
      </c>
      <c r="AC19" s="530" t="e">
        <f ca="1">+IF(AND(ISNUMBER(OFFSET('Sanitation Data'!$E$10,0,10*ROW('Sanitation Data'!E13))),'Data Summary'!CR19="Yes"),OFFSET('Sanitation Data'!$E$10,0,10*ROW('Sanitation Data'!E13)),NA())</f>
        <v>#N/A</v>
      </c>
      <c r="AD19" s="530" t="e">
        <f ca="1">+IF(AND(ISNUMBER(OFFSET('Sanitation Data'!$E$11,0,10*ROW('Sanitation Data'!E13))),'Data Summary'!CS19="Yes"),OFFSET('Sanitation Data'!$E$11,0,10*ROW('Sanitation Data'!E13)),NA())</f>
        <v>#N/A</v>
      </c>
      <c r="AE19" s="530" t="e">
        <f ca="1">+IF(AND(ISNUMBER(OFFSET('Sanitation Data'!$E$12,0,10*ROW('Sanitation Data'!E13))),'Data Summary'!CT19="Yes"),OFFSET('Sanitation Data'!$E$12,0,10*ROW('Sanitation Data'!E13)),NA())</f>
        <v>#N/A</v>
      </c>
      <c r="AF19" s="530" t="e">
        <f ca="1">+IF(AND(ISNUMBER(OFFSET('Sanitation Data'!$F$4,0,10*ROW('Sanitation Data'!F13))),'Data Summary'!CU19="Yes"),100-OFFSET('Sanitation Data'!$F$4,0,10*ROW('Sanitation Data'!F13)),NA())</f>
        <v>#N/A</v>
      </c>
      <c r="AG19" s="530" t="e">
        <f ca="1">+IF(AND(ISNUMBER(OFFSET('Sanitation Data'!$F$6,0,10*ROW('Sanitation Data'!F13))),'Data Summary'!CV19="Yes"),OFFSET('Sanitation Data'!$F$6,0,10*ROW('Sanitation Data'!F13)),NA())</f>
        <v>#N/A</v>
      </c>
      <c r="AH19" s="530" t="e">
        <f ca="1">+IF(AND(ISNUMBER(OFFSET('Sanitation Data'!$F$10,0,10*ROW('Sanitation Data'!F13))),'Data Summary'!CW19="Yes"),OFFSET('Sanitation Data'!$F$10,0,10*ROW('Sanitation Data'!F13)),NA())</f>
        <v>#N/A</v>
      </c>
      <c r="AI19" s="530" t="e">
        <f ca="1">+IF(AND(ISNUMBER(OFFSET('Sanitation Data'!$F$11,0,10*ROW('Sanitation Data'!F13))),'Data Summary'!CX19="Yes"),OFFSET('Sanitation Data'!$F$11,0,10*ROW('Sanitation Data'!F13)),NA())</f>
        <v>#N/A</v>
      </c>
      <c r="AJ19" s="530" t="e">
        <f ca="1">+IF(AND(ISNUMBER(OFFSET('Sanitation Data'!$F$12,0,10*ROW('Sanitation Data'!F13))),'Data Summary'!CY19="Yes"),OFFSET('Sanitation Data'!$F$12,0,10*ROW('Sanitation Data'!F13)),NA())</f>
        <v>#N/A</v>
      </c>
      <c r="AK19" s="530" t="e">
        <f ca="1">+IF(AND(ISNUMBER(OFFSET('Sanitation Data'!$G$4,0,10*ROW('Sanitation Data'!G13))),'Data Summary'!CZ19="Yes"),100-OFFSET('Sanitation Data'!$G$4,0,10*ROW('Sanitation Data'!G13)),NA())</f>
        <v>#N/A</v>
      </c>
      <c r="AL19" s="530" t="e">
        <f ca="1">+IF(AND(ISNUMBER(OFFSET('Sanitation Data'!$G$6,0,10*ROW('Sanitation Data'!G13))),'Data Summary'!DA19="Yes"),OFFSET('Sanitation Data'!$G$6,0,10*ROW('Sanitation Data'!G13)),NA())</f>
        <v>#N/A</v>
      </c>
      <c r="AM19" s="530" t="e">
        <f ca="1">+IF(AND(ISNUMBER(OFFSET('Sanitation Data'!$G$10,0,10*ROW('Sanitation Data'!G13))),'Data Summary'!DB19="Yes"),OFFSET('Sanitation Data'!$G$10,0,10*ROW('Sanitation Data'!G13)),NA())</f>
        <v>#N/A</v>
      </c>
      <c r="AN19" s="530" t="e">
        <f ca="1">+IF(AND(ISNUMBER(OFFSET('Sanitation Data'!$G$11,0,10*ROW('Sanitation Data'!G13))),'Data Summary'!DC19="Yes"),OFFSET('Sanitation Data'!$G$11,0,10*ROW('Sanitation Data'!G13)),NA())</f>
        <v>#N/A</v>
      </c>
      <c r="AO19" s="530" t="e">
        <f ca="1">+IF(AND(ISNUMBER(OFFSET('Sanitation Data'!$G$12,0,10*ROW('Sanitation Data'!G13))),'Data Summary'!DD19="Yes"),OFFSET('Sanitation Data'!$G$12,0,10*ROW('Sanitation Data'!G13)),NA())</f>
        <v>#N/A</v>
      </c>
      <c r="AP19" s="530" t="e">
        <f ca="1">+IF(AND(ISNUMBER(OFFSET('Sanitation Data'!$H$4,0,10*ROW('Sanitation Data'!H13))),'Data Summary'!DE19="Yes"),100-OFFSET('Sanitation Data'!$H$4,0,10*ROW('Sanitation Data'!H13)),NA())</f>
        <v>#N/A</v>
      </c>
      <c r="AQ19" s="530" t="e">
        <f ca="1">+IF(AND(ISNUMBER(OFFSET('Sanitation Data'!$H$6,0,10*ROW('Sanitation Data'!H13))),'Data Summary'!DF19="Yes"),OFFSET('Sanitation Data'!$H$6,0,10*ROW('Sanitation Data'!H13)),NA())</f>
        <v>#N/A</v>
      </c>
      <c r="AR19" s="530" t="e">
        <f ca="1">+IF(AND(ISNUMBER(OFFSET('Sanitation Data'!$H$10,0,10*ROW('Sanitation Data'!H13))),'Data Summary'!DG19="Yes"),OFFSET('Sanitation Data'!$H$10,0,10*ROW('Sanitation Data'!H13)),NA())</f>
        <v>#N/A</v>
      </c>
      <c r="AS19" s="530" t="e">
        <f ca="1">+IF(AND(ISNUMBER(OFFSET('Sanitation Data'!$H$11,0,10*ROW('Sanitation Data'!H13))),'Data Summary'!DH19="Yes"),OFFSET('Sanitation Data'!$H$11,0,10*ROW('Sanitation Data'!H13)),NA())</f>
        <v>#N/A</v>
      </c>
      <c r="AT19" s="530" t="e">
        <f ca="1">+IF(AND(ISNUMBER(OFFSET('Sanitation Data'!$H$12,0,10*ROW('Sanitation Data'!H13))),'Data Summary'!DI19="Yes"),OFFSET('Sanitation Data'!$H$12,0,10*ROW('Sanitation Data'!H13)),NA())</f>
        <v>#N/A</v>
      </c>
      <c r="AU19" s="530" t="e">
        <f ca="1">+IF(AND(ISNUMBER(OFFSET('Sanitation Data'!$I$4,0,10*ROW('Sanitation Data'!I13))),'Data Summary'!DJ19="Yes"),100-OFFSET('Sanitation Data'!$I$4,0,10*ROW('Sanitation Data'!I13)),NA())</f>
        <v>#N/A</v>
      </c>
      <c r="AV19" s="530" t="e">
        <f ca="1">+IF(AND(ISNUMBER(OFFSET('Sanitation Data'!$I$6,0,10*ROW('Sanitation Data'!I13))),'Data Summary'!DK19="Yes"),OFFSET('Sanitation Data'!$I$6,0,10*ROW('Sanitation Data'!I13)),NA())</f>
        <v>#N/A</v>
      </c>
      <c r="AW19" s="530" t="e">
        <f ca="1">+IF(AND(ISNUMBER(OFFSET('Sanitation Data'!$I$10,0,10*ROW('Sanitation Data'!I13))),'Data Summary'!DL19="Yes"),OFFSET('Sanitation Data'!$I$10,0,10*ROW('Sanitation Data'!I13)),NA())</f>
        <v>#N/A</v>
      </c>
      <c r="AX19" s="530" t="e">
        <f ca="1">+IF(AND(ISNUMBER(OFFSET('Sanitation Data'!$I$11,0,10*ROW('Sanitation Data'!I13))),'Data Summary'!DM19="Yes"),OFFSET('Sanitation Data'!$I$11,0,10*ROW('Sanitation Data'!I13)),NA())</f>
        <v>#N/A</v>
      </c>
      <c r="AY19" s="530" t="e">
        <f ca="1">+IF(AND(ISNUMBER(OFFSET('Sanitation Data'!$I$12,0,10*ROW('Sanitation Data'!I13))),'Data Summary'!DN19="Yes"),OFFSET('Sanitation Data'!$I$12,0,10*ROW('Sanitation Data'!I13)),NA())</f>
        <v>#N/A</v>
      </c>
      <c r="AZ19" s="531" t="e">
        <f ca="1">+IF(AND(ISNUMBER(OFFSET('Hygiene Data'!$D$5,0,10*ROW('Hygiene Data'!D13))),'Data Summary'!DO19="Yes"),OFFSET('Hygiene Data'!$D$5,0,10*ROW('Hygiene Data'!D13)),NA())</f>
        <v>#N/A</v>
      </c>
      <c r="BA19" s="531" t="e">
        <f ca="1">+IF(AND(ISNUMBER(OFFSET('Hygiene Data'!$D$7,0,10*ROW('Hygiene Data'!D13))),'Data Summary'!DP19="Yes"),OFFSET('Hygiene Data'!$D$7,0,10*ROW('Hygiene Data'!D13)),NA())</f>
        <v>#N/A</v>
      </c>
      <c r="BB19" s="531" t="e">
        <f ca="1">+IF(AND(ISNUMBER(OFFSET('Hygiene Data'!$D$9,0,10*ROW('Hygiene Data'!D13))),'Data Summary'!DQ19="Yes"),OFFSET('Hygiene Data'!$D$9,0,10*ROW('Hygiene Data'!D13)),NA())</f>
        <v>#N/A</v>
      </c>
      <c r="BC19" s="531" t="e">
        <f ca="1">+IF(AND(ISNUMBER(OFFSET('Hygiene Data'!$E$5,0,10*ROW('Hygiene Data'!E13))),'Data Summary'!DR19="Yes"),OFFSET('Hygiene Data'!$E$5,0,10*ROW('Hygiene Data'!E13)),NA())</f>
        <v>#N/A</v>
      </c>
      <c r="BD19" s="531" t="e">
        <f ca="1">+IF(AND(ISNUMBER(OFFSET('Hygiene Data'!$E$7,0,10*ROW('Hygiene Data'!E13))),'Data Summary'!DS19="Yes"),OFFSET('Hygiene Data'!$E$7,0,10*ROW('Hygiene Data'!E13)),NA())</f>
        <v>#N/A</v>
      </c>
      <c r="BE19" s="531" t="e">
        <f ca="1">+IF(AND(ISNUMBER(OFFSET('Hygiene Data'!$E$9,0,10*ROW('Hygiene Data'!E13))),'Data Summary'!DT19="Yes"),OFFSET('Hygiene Data'!$E$9,0,10*ROW('Hygiene Data'!E13)),NA())</f>
        <v>#N/A</v>
      </c>
      <c r="BF19" s="531" t="e">
        <f ca="1">+IF(AND(ISNUMBER(OFFSET('Hygiene Data'!$F$5,0,10*ROW('Hygiene Data'!F13))),'Data Summary'!DU19="Yes"),OFFSET('Hygiene Data'!$F$5,0,10*ROW('Hygiene Data'!F13)),NA())</f>
        <v>#N/A</v>
      </c>
      <c r="BG19" s="531" t="e">
        <f ca="1">+IF(AND(ISNUMBER(OFFSET('Hygiene Data'!$F$7,0,10*ROW('Hygiene Data'!F13))),'Data Summary'!DV19="Yes"),OFFSET('Hygiene Data'!$F$7,0,10*ROW('Hygiene Data'!F13)),NA())</f>
        <v>#N/A</v>
      </c>
      <c r="BH19" s="531" t="e">
        <f ca="1">+IF(AND(ISNUMBER(OFFSET('Hygiene Data'!$F$9,0,10*ROW('Hygiene Data'!F13))),'Data Summary'!DW19="Yes"),OFFSET('Hygiene Data'!$F$9,0,10*ROW('Hygiene Data'!F13)),NA())</f>
        <v>#N/A</v>
      </c>
      <c r="BI19" s="531" t="e">
        <f ca="1">+IF(AND(ISNUMBER(OFFSET('Hygiene Data'!$G$5,0,10*ROW('Hygiene Data'!G13))),'Data Summary'!DX19="Yes"),OFFSET('Hygiene Data'!$G$5,0,10*ROW('Hygiene Data'!G13)),NA())</f>
        <v>#N/A</v>
      </c>
      <c r="BJ19" s="531" t="e">
        <f ca="1">+IF(AND(ISNUMBER(OFFSET('Hygiene Data'!$G$7,0,10*ROW('Hygiene Data'!G13))),'Data Summary'!DY19="Yes"),OFFSET('Hygiene Data'!$G$7,0,10*ROW('Hygiene Data'!G13)),NA())</f>
        <v>#N/A</v>
      </c>
      <c r="BK19" s="531" t="e">
        <f ca="1">+IF(AND(ISNUMBER(OFFSET('Hygiene Data'!$G$9,0,10*ROW('Hygiene Data'!G13))),'Data Summary'!DZ19="Yes"),OFFSET('Hygiene Data'!$G$9,0,10*ROW('Hygiene Data'!G13)),NA())</f>
        <v>#N/A</v>
      </c>
      <c r="BL19" s="531" t="e">
        <f ca="1">+IF(AND(ISNUMBER(OFFSET('Hygiene Data'!$H$5,0,10*ROW('Hygiene Data'!H13))),'Data Summary'!EA19="Yes"),OFFSET('Hygiene Data'!$H$5,0,10*ROW('Hygiene Data'!H13)),NA())</f>
        <v>#N/A</v>
      </c>
      <c r="BM19" s="531" t="e">
        <f ca="1">+IF(AND(ISNUMBER(OFFSET('Hygiene Data'!$H$7,0,10*ROW('Hygiene Data'!H13))),'Data Summary'!EB19="Yes"),OFFSET('Hygiene Data'!$H$7,0,10*ROW('Hygiene Data'!H13)),NA())</f>
        <v>#N/A</v>
      </c>
      <c r="BN19" s="531" t="e">
        <f ca="1">+IF(AND(ISNUMBER(OFFSET('Hygiene Data'!$H$9,0,10*ROW('Hygiene Data'!H13))),'Data Summary'!EC19="Yes"),OFFSET('Hygiene Data'!$H$9,0,10*ROW('Hygiene Data'!H13)),NA())</f>
        <v>#N/A</v>
      </c>
      <c r="BO19" s="531" t="e">
        <f ca="1">+IF(AND(ISNUMBER(OFFSET('Hygiene Data'!$I$5,0,10*ROW('Hygiene Data'!I13))),'Data Summary'!ED19="Yes"),OFFSET('Hygiene Data'!$I$5,0,10*ROW('Hygiene Data'!I13)),NA())</f>
        <v>#N/A</v>
      </c>
      <c r="BP19" s="531" t="e">
        <f ca="1">+IF(AND(ISNUMBER(OFFSET('Hygiene Data'!$I$7,0,10*ROW('Hygiene Data'!I13))),'Data Summary'!EE19="Yes"),OFFSET('Hygiene Data'!$I$7,0,10*ROW('Hygiene Data'!I13)),NA())</f>
        <v>#N/A</v>
      </c>
      <c r="BQ19" s="531" t="e">
        <f ca="1">+IF(AND(ISNUMBER(OFFSET('Hygiene Data'!$I$9,0,10*ROW('Hygiene Data'!I13))),'Data Summary'!EF19="Yes"),OFFSET('Hygiene Data'!$I$9,0,10*ROW('Hygiene Data'!I13)),NA())</f>
        <v>#N/A</v>
      </c>
    </row>
    <row r="20" spans="1:69" x14ac:dyDescent="0.25">
      <c r="A20" s="527" t="e">
        <f ca="1">+RIGHT('Data Summary'!A20,LEN('Data Summary'!A20)-9)</f>
        <v>#VALUE!</v>
      </c>
      <c r="B20" s="501" t="str">
        <f ca="1">+IF(ISTEXT('Data Summary'!B20),'Data Summary'!B20,"")</f>
        <v/>
      </c>
      <c r="C20" s="528" t="e">
        <f ca="1">+VALUE('Data Summary'!C20)</f>
        <v>#VALUE!</v>
      </c>
      <c r="D20" s="529" t="e">
        <f ca="1">+IF(AND(ISNUMBER(OFFSET('Water Data'!$D$4,0,10*ROW('Water Data'!D14))),'Data Summary'!BS20="Yes"),100-OFFSET('Water Data'!$D$4,0,10*ROW('Water Data'!D14)),NA())</f>
        <v>#N/A</v>
      </c>
      <c r="E20" s="529" t="e">
        <f ca="1">+IF(AND(ISNUMBER(OFFSET('Water Data'!$D$6,0,10*ROW('Water Data'!D14))),'Data Summary'!BT20="Yes"),OFFSET('Water Data'!$D$6,0,10*ROW('Water Data'!D14)),NA())</f>
        <v>#N/A</v>
      </c>
      <c r="F20" s="529" t="e">
        <f ca="1">+IF(AND(ISNUMBER(OFFSET('Water Data'!$D$9,0,10*ROW('Water Data'!D14))),'Data Summary'!BU20="Yes"),OFFSET('Water Data'!$D$9,0,10*ROW('Water Data'!D14)),NA())</f>
        <v>#N/A</v>
      </c>
      <c r="G20" s="529" t="e">
        <f ca="1">+IF(AND(ISNUMBER(OFFSET('Water Data'!$E$4,0,10*ROW('Water Data'!E14))),'Data Summary'!BV20="Yes"),100-OFFSET('Water Data'!$E$4,0,10*ROW('Water Data'!E14)),NA())</f>
        <v>#N/A</v>
      </c>
      <c r="H20" s="529" t="e">
        <f ca="1">+IF(AND(ISNUMBER(OFFSET('Water Data'!$E$6,0,10*ROW('Water Data'!E14))),'Data Summary'!BW20="Yes"),OFFSET('Water Data'!$E$6,0,10*ROW('Water Data'!E14)),NA())</f>
        <v>#N/A</v>
      </c>
      <c r="I20" s="529" t="e">
        <f ca="1">+IF(AND(ISNUMBER(OFFSET('Water Data'!$E$9,0,10*ROW('Water Data'!E14))),'Data Summary'!BX20="Yes"),OFFSET('Water Data'!$E$9,0,10*ROW('Water Data'!E14)),NA())</f>
        <v>#N/A</v>
      </c>
      <c r="J20" s="529" t="e">
        <f ca="1">+IF(AND(ISNUMBER(OFFSET('Water Data'!$F$4,0,10*ROW('Water Data'!F14))),'Data Summary'!BY20="Yes"),100-OFFSET('Water Data'!$F$4,0,10*ROW('Water Data'!F14)),NA())</f>
        <v>#N/A</v>
      </c>
      <c r="K20" s="529" t="e">
        <f ca="1">+IF(AND(ISNUMBER(OFFSET('Water Data'!$F$6,0,10*ROW('Water Data'!F14))),'Data Summary'!BZ20="Yes"),OFFSET('Water Data'!$F$6,0,10*ROW('Water Data'!F14)),NA())</f>
        <v>#N/A</v>
      </c>
      <c r="L20" s="529" t="e">
        <f ca="1">+IF(AND(ISNUMBER(OFFSET('Water Data'!$F$9,0,10*ROW('Water Data'!F14))),'Data Summary'!CA20="Yes"),OFFSET('Water Data'!$F$9,0,10*ROW('Water Data'!F14)),NA())</f>
        <v>#N/A</v>
      </c>
      <c r="M20" s="529" t="e">
        <f ca="1">+IF(AND(ISNUMBER(OFFSET('Water Data'!$G$4,0,10*ROW('Water Data'!G14))),'Data Summary'!CB20="Yes"),100-OFFSET('Water Data'!$G$4,0,10*ROW('Water Data'!G14)),NA())</f>
        <v>#N/A</v>
      </c>
      <c r="N20" s="529" t="e">
        <f ca="1">+IF(AND(ISNUMBER(OFFSET('Water Data'!$G$6,0,10*ROW('Water Data'!G14))),'Data Summary'!CC20="Yes"),OFFSET('Water Data'!$G$6,0,10*ROW('Water Data'!G14)),NA())</f>
        <v>#N/A</v>
      </c>
      <c r="O20" s="529" t="e">
        <f ca="1">+IF(AND(ISNUMBER(OFFSET('Water Data'!$G$9,0,10*ROW('Water Data'!G14))),'Data Summary'!CD20="Yes"),OFFSET('Water Data'!$G$9,0,10*ROW('Water Data'!G14)),NA())</f>
        <v>#N/A</v>
      </c>
      <c r="P20" s="529" t="e">
        <f ca="1">+IF(AND(ISNUMBER(OFFSET('Water Data'!$H$4,0,10*ROW('Water Data'!H14))),'Data Summary'!CE20="Yes"),100-OFFSET('Water Data'!$H$4,0,10*ROW('Water Data'!H14)),NA())</f>
        <v>#N/A</v>
      </c>
      <c r="Q20" s="529" t="e">
        <f ca="1">+IF(AND(ISNUMBER(OFFSET('Water Data'!$H$6,0,10*ROW('Water Data'!H14))),'Data Summary'!CF20="Yes"),OFFSET('Water Data'!$H$6,0,10*ROW('Water Data'!H14)),NA())</f>
        <v>#N/A</v>
      </c>
      <c r="R20" s="529" t="e">
        <f ca="1">+IF(AND(ISNUMBER(OFFSET('Water Data'!$H$9,0,10*ROW('Water Data'!H14))),'Data Summary'!CG20="Yes"),OFFSET('Water Data'!$H$9,0,10*ROW('Water Data'!H14)),NA())</f>
        <v>#N/A</v>
      </c>
      <c r="S20" s="529" t="e">
        <f ca="1">+IF(AND(ISNUMBER(OFFSET('Water Data'!$I$4,0,10*ROW('Water Data'!I14))),'Data Summary'!CH20="Yes"),100-OFFSET('Water Data'!$I$4,0,10*ROW('Water Data'!I14)),NA())</f>
        <v>#N/A</v>
      </c>
      <c r="T20" s="529" t="e">
        <f ca="1">+IF(AND(ISNUMBER(OFFSET('Water Data'!$I$6,0,10*ROW('Water Data'!I14))),'Data Summary'!CI20="Yes"),OFFSET('Water Data'!$I$6,0,10*ROW('Water Data'!I14)),NA())</f>
        <v>#N/A</v>
      </c>
      <c r="U20" s="529" t="e">
        <f ca="1">+IF(AND(ISNUMBER(OFFSET('Water Data'!$I$9,0,10*ROW('Water Data'!I14))),'Data Summary'!CJ20="Yes"),OFFSET('Water Data'!$I$9,0,10*ROW('Water Data'!I14)),NA())</f>
        <v>#N/A</v>
      </c>
      <c r="V20" s="530" t="e">
        <f ca="1">+IF(AND(ISNUMBER(OFFSET('Sanitation Data'!$D$4,0,10*ROW('Sanitation Data'!D14))),'Data Summary'!CK20="Yes"),100-OFFSET('Sanitation Data'!$D$4,0,10*ROW('Sanitation Data'!D14)),NA())</f>
        <v>#N/A</v>
      </c>
      <c r="W20" s="530" t="e">
        <f ca="1">+IF(AND(ISNUMBER(OFFSET('Sanitation Data'!$D$6,0,10*ROW('Sanitation Data'!D14))),'Data Summary'!CL20="Yes"),OFFSET('Sanitation Data'!$D$6,0,10*ROW('Sanitation Data'!D14)),NA())</f>
        <v>#N/A</v>
      </c>
      <c r="X20" s="530" t="e">
        <f ca="1">+IF(AND(ISNUMBER(OFFSET('Sanitation Data'!$D$10,0,10*ROW('Sanitation Data'!D14))),'Data Summary'!CM20="Yes"),OFFSET('Sanitation Data'!$D$10,0,10*ROW('Sanitation Data'!D14)),NA())</f>
        <v>#N/A</v>
      </c>
      <c r="Y20" s="530" t="e">
        <f ca="1">+IF(AND(ISNUMBER(OFFSET('Sanitation Data'!$D$11,0,10*ROW('Sanitation Data'!D14))),'Data Summary'!CN20="Yes"),OFFSET('Sanitation Data'!$D$11,0,10*ROW('Sanitation Data'!D14)),NA())</f>
        <v>#N/A</v>
      </c>
      <c r="Z20" s="530" t="e">
        <f ca="1">+IF(AND(ISNUMBER(OFFSET('Sanitation Data'!$D$12,0,10*ROW('Sanitation Data'!D14))),'Data Summary'!CO20="Yes"),OFFSET('Sanitation Data'!$D$12,0,10*ROW('Sanitation Data'!D14)),NA())</f>
        <v>#N/A</v>
      </c>
      <c r="AA20" s="530" t="e">
        <f ca="1">+IF(AND(ISNUMBER(OFFSET('Sanitation Data'!$E$4,0,10*ROW('Sanitation Data'!E14))),'Data Summary'!CP20="Yes"),100-OFFSET('Sanitation Data'!$E$4,0,10*ROW('Sanitation Data'!E14)),NA())</f>
        <v>#N/A</v>
      </c>
      <c r="AB20" s="530" t="e">
        <f ca="1">+IF(AND(ISNUMBER(OFFSET('Sanitation Data'!$E$6,0,10*ROW('Sanitation Data'!E14))),'Data Summary'!CQ20="Yes"),OFFSET('Sanitation Data'!$E$6,0,10*ROW('Sanitation Data'!E14)),NA())</f>
        <v>#N/A</v>
      </c>
      <c r="AC20" s="530" t="e">
        <f ca="1">+IF(AND(ISNUMBER(OFFSET('Sanitation Data'!$E$10,0,10*ROW('Sanitation Data'!E14))),'Data Summary'!CR20="Yes"),OFFSET('Sanitation Data'!$E$10,0,10*ROW('Sanitation Data'!E14)),NA())</f>
        <v>#N/A</v>
      </c>
      <c r="AD20" s="530" t="e">
        <f ca="1">+IF(AND(ISNUMBER(OFFSET('Sanitation Data'!$E$11,0,10*ROW('Sanitation Data'!E14))),'Data Summary'!CS20="Yes"),OFFSET('Sanitation Data'!$E$11,0,10*ROW('Sanitation Data'!E14)),NA())</f>
        <v>#N/A</v>
      </c>
      <c r="AE20" s="530" t="e">
        <f ca="1">+IF(AND(ISNUMBER(OFFSET('Sanitation Data'!$E$12,0,10*ROW('Sanitation Data'!E14))),'Data Summary'!CT20="Yes"),OFFSET('Sanitation Data'!$E$12,0,10*ROW('Sanitation Data'!E14)),NA())</f>
        <v>#N/A</v>
      </c>
      <c r="AF20" s="530" t="e">
        <f ca="1">+IF(AND(ISNUMBER(OFFSET('Sanitation Data'!$F$4,0,10*ROW('Sanitation Data'!F14))),'Data Summary'!CU20="Yes"),100-OFFSET('Sanitation Data'!$F$4,0,10*ROW('Sanitation Data'!F14)),NA())</f>
        <v>#N/A</v>
      </c>
      <c r="AG20" s="530" t="e">
        <f ca="1">+IF(AND(ISNUMBER(OFFSET('Sanitation Data'!$F$6,0,10*ROW('Sanitation Data'!F14))),'Data Summary'!CV20="Yes"),OFFSET('Sanitation Data'!$F$6,0,10*ROW('Sanitation Data'!F14)),NA())</f>
        <v>#N/A</v>
      </c>
      <c r="AH20" s="530" t="e">
        <f ca="1">+IF(AND(ISNUMBER(OFFSET('Sanitation Data'!$F$10,0,10*ROW('Sanitation Data'!F14))),'Data Summary'!CW20="Yes"),OFFSET('Sanitation Data'!$F$10,0,10*ROW('Sanitation Data'!F14)),NA())</f>
        <v>#N/A</v>
      </c>
      <c r="AI20" s="530" t="e">
        <f ca="1">+IF(AND(ISNUMBER(OFFSET('Sanitation Data'!$F$11,0,10*ROW('Sanitation Data'!F14))),'Data Summary'!CX20="Yes"),OFFSET('Sanitation Data'!$F$11,0,10*ROW('Sanitation Data'!F14)),NA())</f>
        <v>#N/A</v>
      </c>
      <c r="AJ20" s="530" t="e">
        <f ca="1">+IF(AND(ISNUMBER(OFFSET('Sanitation Data'!$F$12,0,10*ROW('Sanitation Data'!F14))),'Data Summary'!CY20="Yes"),OFFSET('Sanitation Data'!$F$12,0,10*ROW('Sanitation Data'!F14)),NA())</f>
        <v>#N/A</v>
      </c>
      <c r="AK20" s="530" t="e">
        <f ca="1">+IF(AND(ISNUMBER(OFFSET('Sanitation Data'!$G$4,0,10*ROW('Sanitation Data'!G14))),'Data Summary'!CZ20="Yes"),100-OFFSET('Sanitation Data'!$G$4,0,10*ROW('Sanitation Data'!G14)),NA())</f>
        <v>#N/A</v>
      </c>
      <c r="AL20" s="530" t="e">
        <f ca="1">+IF(AND(ISNUMBER(OFFSET('Sanitation Data'!$G$6,0,10*ROW('Sanitation Data'!G14))),'Data Summary'!DA20="Yes"),OFFSET('Sanitation Data'!$G$6,0,10*ROW('Sanitation Data'!G14)),NA())</f>
        <v>#N/A</v>
      </c>
      <c r="AM20" s="530" t="e">
        <f ca="1">+IF(AND(ISNUMBER(OFFSET('Sanitation Data'!$G$10,0,10*ROW('Sanitation Data'!G14))),'Data Summary'!DB20="Yes"),OFFSET('Sanitation Data'!$G$10,0,10*ROW('Sanitation Data'!G14)),NA())</f>
        <v>#N/A</v>
      </c>
      <c r="AN20" s="530" t="e">
        <f ca="1">+IF(AND(ISNUMBER(OFFSET('Sanitation Data'!$G$11,0,10*ROW('Sanitation Data'!G14))),'Data Summary'!DC20="Yes"),OFFSET('Sanitation Data'!$G$11,0,10*ROW('Sanitation Data'!G14)),NA())</f>
        <v>#N/A</v>
      </c>
      <c r="AO20" s="530" t="e">
        <f ca="1">+IF(AND(ISNUMBER(OFFSET('Sanitation Data'!$G$12,0,10*ROW('Sanitation Data'!G14))),'Data Summary'!DD20="Yes"),OFFSET('Sanitation Data'!$G$12,0,10*ROW('Sanitation Data'!G14)),NA())</f>
        <v>#N/A</v>
      </c>
      <c r="AP20" s="530" t="e">
        <f ca="1">+IF(AND(ISNUMBER(OFFSET('Sanitation Data'!$H$4,0,10*ROW('Sanitation Data'!H14))),'Data Summary'!DE20="Yes"),100-OFFSET('Sanitation Data'!$H$4,0,10*ROW('Sanitation Data'!H14)),NA())</f>
        <v>#N/A</v>
      </c>
      <c r="AQ20" s="530" t="e">
        <f ca="1">+IF(AND(ISNUMBER(OFFSET('Sanitation Data'!$H$6,0,10*ROW('Sanitation Data'!H14))),'Data Summary'!DF20="Yes"),OFFSET('Sanitation Data'!$H$6,0,10*ROW('Sanitation Data'!H14)),NA())</f>
        <v>#N/A</v>
      </c>
      <c r="AR20" s="530" t="e">
        <f ca="1">+IF(AND(ISNUMBER(OFFSET('Sanitation Data'!$H$10,0,10*ROW('Sanitation Data'!H14))),'Data Summary'!DG20="Yes"),OFFSET('Sanitation Data'!$H$10,0,10*ROW('Sanitation Data'!H14)),NA())</f>
        <v>#N/A</v>
      </c>
      <c r="AS20" s="530" t="e">
        <f ca="1">+IF(AND(ISNUMBER(OFFSET('Sanitation Data'!$H$11,0,10*ROW('Sanitation Data'!H14))),'Data Summary'!DH20="Yes"),OFFSET('Sanitation Data'!$H$11,0,10*ROW('Sanitation Data'!H14)),NA())</f>
        <v>#N/A</v>
      </c>
      <c r="AT20" s="530" t="e">
        <f ca="1">+IF(AND(ISNUMBER(OFFSET('Sanitation Data'!$H$12,0,10*ROW('Sanitation Data'!H14))),'Data Summary'!DI20="Yes"),OFFSET('Sanitation Data'!$H$12,0,10*ROW('Sanitation Data'!H14)),NA())</f>
        <v>#N/A</v>
      </c>
      <c r="AU20" s="530" t="e">
        <f ca="1">+IF(AND(ISNUMBER(OFFSET('Sanitation Data'!$I$4,0,10*ROW('Sanitation Data'!I14))),'Data Summary'!DJ20="Yes"),100-OFFSET('Sanitation Data'!$I$4,0,10*ROW('Sanitation Data'!I14)),NA())</f>
        <v>#N/A</v>
      </c>
      <c r="AV20" s="530" t="e">
        <f ca="1">+IF(AND(ISNUMBER(OFFSET('Sanitation Data'!$I$6,0,10*ROW('Sanitation Data'!I14))),'Data Summary'!DK20="Yes"),OFFSET('Sanitation Data'!$I$6,0,10*ROW('Sanitation Data'!I14)),NA())</f>
        <v>#N/A</v>
      </c>
      <c r="AW20" s="530" t="e">
        <f ca="1">+IF(AND(ISNUMBER(OFFSET('Sanitation Data'!$I$10,0,10*ROW('Sanitation Data'!I14))),'Data Summary'!DL20="Yes"),OFFSET('Sanitation Data'!$I$10,0,10*ROW('Sanitation Data'!I14)),NA())</f>
        <v>#N/A</v>
      </c>
      <c r="AX20" s="530" t="e">
        <f ca="1">+IF(AND(ISNUMBER(OFFSET('Sanitation Data'!$I$11,0,10*ROW('Sanitation Data'!I14))),'Data Summary'!DM20="Yes"),OFFSET('Sanitation Data'!$I$11,0,10*ROW('Sanitation Data'!I14)),NA())</f>
        <v>#N/A</v>
      </c>
      <c r="AY20" s="530" t="e">
        <f ca="1">+IF(AND(ISNUMBER(OFFSET('Sanitation Data'!$I$12,0,10*ROW('Sanitation Data'!I14))),'Data Summary'!DN20="Yes"),OFFSET('Sanitation Data'!$I$12,0,10*ROW('Sanitation Data'!I14)),NA())</f>
        <v>#N/A</v>
      </c>
      <c r="AZ20" s="531" t="e">
        <f ca="1">+IF(AND(ISNUMBER(OFFSET('Hygiene Data'!$D$5,0,10*ROW('Hygiene Data'!D14))),'Data Summary'!DO20="Yes"),OFFSET('Hygiene Data'!$D$5,0,10*ROW('Hygiene Data'!D14)),NA())</f>
        <v>#N/A</v>
      </c>
      <c r="BA20" s="531" t="e">
        <f ca="1">+IF(AND(ISNUMBER(OFFSET('Hygiene Data'!$D$7,0,10*ROW('Hygiene Data'!D14))),'Data Summary'!DP20="Yes"),OFFSET('Hygiene Data'!$D$7,0,10*ROW('Hygiene Data'!D14)),NA())</f>
        <v>#N/A</v>
      </c>
      <c r="BB20" s="531" t="e">
        <f ca="1">+IF(AND(ISNUMBER(OFFSET('Hygiene Data'!$D$9,0,10*ROW('Hygiene Data'!D14))),'Data Summary'!DQ20="Yes"),OFFSET('Hygiene Data'!$D$9,0,10*ROW('Hygiene Data'!D14)),NA())</f>
        <v>#N/A</v>
      </c>
      <c r="BC20" s="531" t="e">
        <f ca="1">+IF(AND(ISNUMBER(OFFSET('Hygiene Data'!$E$5,0,10*ROW('Hygiene Data'!E14))),'Data Summary'!DR20="Yes"),OFFSET('Hygiene Data'!$E$5,0,10*ROW('Hygiene Data'!E14)),NA())</f>
        <v>#N/A</v>
      </c>
      <c r="BD20" s="531" t="e">
        <f ca="1">+IF(AND(ISNUMBER(OFFSET('Hygiene Data'!$E$7,0,10*ROW('Hygiene Data'!E14))),'Data Summary'!DS20="Yes"),OFFSET('Hygiene Data'!$E$7,0,10*ROW('Hygiene Data'!E14)),NA())</f>
        <v>#N/A</v>
      </c>
      <c r="BE20" s="531" t="e">
        <f ca="1">+IF(AND(ISNUMBER(OFFSET('Hygiene Data'!$E$9,0,10*ROW('Hygiene Data'!E14))),'Data Summary'!DT20="Yes"),OFFSET('Hygiene Data'!$E$9,0,10*ROW('Hygiene Data'!E14)),NA())</f>
        <v>#N/A</v>
      </c>
      <c r="BF20" s="531" t="e">
        <f ca="1">+IF(AND(ISNUMBER(OFFSET('Hygiene Data'!$F$5,0,10*ROW('Hygiene Data'!F14))),'Data Summary'!DU20="Yes"),OFFSET('Hygiene Data'!$F$5,0,10*ROW('Hygiene Data'!F14)),NA())</f>
        <v>#N/A</v>
      </c>
      <c r="BG20" s="531" t="e">
        <f ca="1">+IF(AND(ISNUMBER(OFFSET('Hygiene Data'!$F$7,0,10*ROW('Hygiene Data'!F14))),'Data Summary'!DV20="Yes"),OFFSET('Hygiene Data'!$F$7,0,10*ROW('Hygiene Data'!F14)),NA())</f>
        <v>#N/A</v>
      </c>
      <c r="BH20" s="531" t="e">
        <f ca="1">+IF(AND(ISNUMBER(OFFSET('Hygiene Data'!$F$9,0,10*ROW('Hygiene Data'!F14))),'Data Summary'!DW20="Yes"),OFFSET('Hygiene Data'!$F$9,0,10*ROW('Hygiene Data'!F14)),NA())</f>
        <v>#N/A</v>
      </c>
      <c r="BI20" s="531" t="e">
        <f ca="1">+IF(AND(ISNUMBER(OFFSET('Hygiene Data'!$G$5,0,10*ROW('Hygiene Data'!G14))),'Data Summary'!DX20="Yes"),OFFSET('Hygiene Data'!$G$5,0,10*ROW('Hygiene Data'!G14)),NA())</f>
        <v>#N/A</v>
      </c>
      <c r="BJ20" s="531" t="e">
        <f ca="1">+IF(AND(ISNUMBER(OFFSET('Hygiene Data'!$G$7,0,10*ROW('Hygiene Data'!G14))),'Data Summary'!DY20="Yes"),OFFSET('Hygiene Data'!$G$7,0,10*ROW('Hygiene Data'!G14)),NA())</f>
        <v>#N/A</v>
      </c>
      <c r="BK20" s="531" t="e">
        <f ca="1">+IF(AND(ISNUMBER(OFFSET('Hygiene Data'!$G$9,0,10*ROW('Hygiene Data'!G14))),'Data Summary'!DZ20="Yes"),OFFSET('Hygiene Data'!$G$9,0,10*ROW('Hygiene Data'!G14)),NA())</f>
        <v>#N/A</v>
      </c>
      <c r="BL20" s="531" t="e">
        <f ca="1">+IF(AND(ISNUMBER(OFFSET('Hygiene Data'!$H$5,0,10*ROW('Hygiene Data'!H14))),'Data Summary'!EA20="Yes"),OFFSET('Hygiene Data'!$H$5,0,10*ROW('Hygiene Data'!H14)),NA())</f>
        <v>#N/A</v>
      </c>
      <c r="BM20" s="531" t="e">
        <f ca="1">+IF(AND(ISNUMBER(OFFSET('Hygiene Data'!$H$7,0,10*ROW('Hygiene Data'!H14))),'Data Summary'!EB20="Yes"),OFFSET('Hygiene Data'!$H$7,0,10*ROW('Hygiene Data'!H14)),NA())</f>
        <v>#N/A</v>
      </c>
      <c r="BN20" s="531" t="e">
        <f ca="1">+IF(AND(ISNUMBER(OFFSET('Hygiene Data'!$H$9,0,10*ROW('Hygiene Data'!H14))),'Data Summary'!EC20="Yes"),OFFSET('Hygiene Data'!$H$9,0,10*ROW('Hygiene Data'!H14)),NA())</f>
        <v>#N/A</v>
      </c>
      <c r="BO20" s="531" t="e">
        <f ca="1">+IF(AND(ISNUMBER(OFFSET('Hygiene Data'!$I$5,0,10*ROW('Hygiene Data'!I14))),'Data Summary'!ED20="Yes"),OFFSET('Hygiene Data'!$I$5,0,10*ROW('Hygiene Data'!I14)),NA())</f>
        <v>#N/A</v>
      </c>
      <c r="BP20" s="531" t="e">
        <f ca="1">+IF(AND(ISNUMBER(OFFSET('Hygiene Data'!$I$7,0,10*ROW('Hygiene Data'!I14))),'Data Summary'!EE20="Yes"),OFFSET('Hygiene Data'!$I$7,0,10*ROW('Hygiene Data'!I14)),NA())</f>
        <v>#N/A</v>
      </c>
      <c r="BQ20" s="531" t="e">
        <f ca="1">+IF(AND(ISNUMBER(OFFSET('Hygiene Data'!$I$9,0,10*ROW('Hygiene Data'!I14))),'Data Summary'!EF20="Yes"),OFFSET('Hygiene Data'!$I$9,0,10*ROW('Hygiene Data'!I14)),NA())</f>
        <v>#N/A</v>
      </c>
    </row>
    <row r="21" spans="1:69" x14ac:dyDescent="0.25">
      <c r="A21" s="527" t="e">
        <f ca="1">+RIGHT('Data Summary'!A21,LEN('Data Summary'!A21)-9)</f>
        <v>#VALUE!</v>
      </c>
      <c r="B21" s="501" t="str">
        <f ca="1">+IF(ISTEXT('Data Summary'!B21),'Data Summary'!B21,"")</f>
        <v/>
      </c>
      <c r="C21" s="528" t="e">
        <f ca="1">+VALUE('Data Summary'!C21)</f>
        <v>#VALUE!</v>
      </c>
      <c r="D21" s="529" t="e">
        <f ca="1">+IF(AND(ISNUMBER(OFFSET('Water Data'!$D$4,0,10*ROW('Water Data'!D15))),'Data Summary'!BS21="Yes"),100-OFFSET('Water Data'!$D$4,0,10*ROW('Water Data'!D15)),NA())</f>
        <v>#N/A</v>
      </c>
      <c r="E21" s="529" t="e">
        <f ca="1">+IF(AND(ISNUMBER(OFFSET('Water Data'!$D$6,0,10*ROW('Water Data'!D15))),'Data Summary'!BT21="Yes"),OFFSET('Water Data'!$D$6,0,10*ROW('Water Data'!D15)),NA())</f>
        <v>#N/A</v>
      </c>
      <c r="F21" s="529" t="e">
        <f ca="1">+IF(AND(ISNUMBER(OFFSET('Water Data'!$D$9,0,10*ROW('Water Data'!D15))),'Data Summary'!BU21="Yes"),OFFSET('Water Data'!$D$9,0,10*ROW('Water Data'!D15)),NA())</f>
        <v>#N/A</v>
      </c>
      <c r="G21" s="529" t="e">
        <f ca="1">+IF(AND(ISNUMBER(OFFSET('Water Data'!$E$4,0,10*ROW('Water Data'!E15))),'Data Summary'!BV21="Yes"),100-OFFSET('Water Data'!$E$4,0,10*ROW('Water Data'!E15)),NA())</f>
        <v>#N/A</v>
      </c>
      <c r="H21" s="529" t="e">
        <f ca="1">+IF(AND(ISNUMBER(OFFSET('Water Data'!$E$6,0,10*ROW('Water Data'!E15))),'Data Summary'!BW21="Yes"),OFFSET('Water Data'!$E$6,0,10*ROW('Water Data'!E15)),NA())</f>
        <v>#N/A</v>
      </c>
      <c r="I21" s="529" t="e">
        <f ca="1">+IF(AND(ISNUMBER(OFFSET('Water Data'!$E$9,0,10*ROW('Water Data'!E15))),'Data Summary'!BX21="Yes"),OFFSET('Water Data'!$E$9,0,10*ROW('Water Data'!E15)),NA())</f>
        <v>#N/A</v>
      </c>
      <c r="J21" s="529" t="e">
        <f ca="1">+IF(AND(ISNUMBER(OFFSET('Water Data'!$F$4,0,10*ROW('Water Data'!F15))),'Data Summary'!BY21="Yes"),100-OFFSET('Water Data'!$F$4,0,10*ROW('Water Data'!F15)),NA())</f>
        <v>#N/A</v>
      </c>
      <c r="K21" s="529" t="e">
        <f ca="1">+IF(AND(ISNUMBER(OFFSET('Water Data'!$F$6,0,10*ROW('Water Data'!F15))),'Data Summary'!BZ21="Yes"),OFFSET('Water Data'!$F$6,0,10*ROW('Water Data'!F15)),NA())</f>
        <v>#N/A</v>
      </c>
      <c r="L21" s="529" t="e">
        <f ca="1">+IF(AND(ISNUMBER(OFFSET('Water Data'!$F$9,0,10*ROW('Water Data'!F15))),'Data Summary'!CA21="Yes"),OFFSET('Water Data'!$F$9,0,10*ROW('Water Data'!F15)),NA())</f>
        <v>#N/A</v>
      </c>
      <c r="M21" s="529" t="e">
        <f ca="1">+IF(AND(ISNUMBER(OFFSET('Water Data'!$G$4,0,10*ROW('Water Data'!G15))),'Data Summary'!CB21="Yes"),100-OFFSET('Water Data'!$G$4,0,10*ROW('Water Data'!G15)),NA())</f>
        <v>#N/A</v>
      </c>
      <c r="N21" s="529" t="e">
        <f ca="1">+IF(AND(ISNUMBER(OFFSET('Water Data'!$G$6,0,10*ROW('Water Data'!G15))),'Data Summary'!CC21="Yes"),OFFSET('Water Data'!$G$6,0,10*ROW('Water Data'!G15)),NA())</f>
        <v>#N/A</v>
      </c>
      <c r="O21" s="529" t="e">
        <f ca="1">+IF(AND(ISNUMBER(OFFSET('Water Data'!$G$9,0,10*ROW('Water Data'!G15))),'Data Summary'!CD21="Yes"),OFFSET('Water Data'!$G$9,0,10*ROW('Water Data'!G15)),NA())</f>
        <v>#N/A</v>
      </c>
      <c r="P21" s="529" t="e">
        <f ca="1">+IF(AND(ISNUMBER(OFFSET('Water Data'!$H$4,0,10*ROW('Water Data'!H15))),'Data Summary'!CE21="Yes"),100-OFFSET('Water Data'!$H$4,0,10*ROW('Water Data'!H15)),NA())</f>
        <v>#N/A</v>
      </c>
      <c r="Q21" s="529" t="e">
        <f ca="1">+IF(AND(ISNUMBER(OFFSET('Water Data'!$H$6,0,10*ROW('Water Data'!H15))),'Data Summary'!CF21="Yes"),OFFSET('Water Data'!$H$6,0,10*ROW('Water Data'!H15)),NA())</f>
        <v>#N/A</v>
      </c>
      <c r="R21" s="529" t="e">
        <f ca="1">+IF(AND(ISNUMBER(OFFSET('Water Data'!$H$9,0,10*ROW('Water Data'!H15))),'Data Summary'!CG21="Yes"),OFFSET('Water Data'!$H$9,0,10*ROW('Water Data'!H15)),NA())</f>
        <v>#N/A</v>
      </c>
      <c r="S21" s="529" t="e">
        <f ca="1">+IF(AND(ISNUMBER(OFFSET('Water Data'!$I$4,0,10*ROW('Water Data'!I15))),'Data Summary'!CH21="Yes"),100-OFFSET('Water Data'!$I$4,0,10*ROW('Water Data'!I15)),NA())</f>
        <v>#N/A</v>
      </c>
      <c r="T21" s="529" t="e">
        <f ca="1">+IF(AND(ISNUMBER(OFFSET('Water Data'!$I$6,0,10*ROW('Water Data'!I15))),'Data Summary'!CI21="Yes"),OFFSET('Water Data'!$I$6,0,10*ROW('Water Data'!I15)),NA())</f>
        <v>#N/A</v>
      </c>
      <c r="U21" s="529" t="e">
        <f ca="1">+IF(AND(ISNUMBER(OFFSET('Water Data'!$I$9,0,10*ROW('Water Data'!I15))),'Data Summary'!CJ21="Yes"),OFFSET('Water Data'!$I$9,0,10*ROW('Water Data'!I15)),NA())</f>
        <v>#N/A</v>
      </c>
      <c r="V21" s="530" t="e">
        <f ca="1">+IF(AND(ISNUMBER(OFFSET('Sanitation Data'!$D$4,0,10*ROW('Sanitation Data'!D15))),'Data Summary'!CK21="Yes"),100-OFFSET('Sanitation Data'!$D$4,0,10*ROW('Sanitation Data'!D15)),NA())</f>
        <v>#N/A</v>
      </c>
      <c r="W21" s="530" t="e">
        <f ca="1">+IF(AND(ISNUMBER(OFFSET('Sanitation Data'!$D$6,0,10*ROW('Sanitation Data'!D15))),'Data Summary'!CL21="Yes"),OFFSET('Sanitation Data'!$D$6,0,10*ROW('Sanitation Data'!D15)),NA())</f>
        <v>#N/A</v>
      </c>
      <c r="X21" s="530" t="e">
        <f ca="1">+IF(AND(ISNUMBER(OFFSET('Sanitation Data'!$D$10,0,10*ROW('Sanitation Data'!D15))),'Data Summary'!CM21="Yes"),OFFSET('Sanitation Data'!$D$10,0,10*ROW('Sanitation Data'!D15)),NA())</f>
        <v>#N/A</v>
      </c>
      <c r="Y21" s="530" t="e">
        <f ca="1">+IF(AND(ISNUMBER(OFFSET('Sanitation Data'!$D$11,0,10*ROW('Sanitation Data'!D15))),'Data Summary'!CN21="Yes"),OFFSET('Sanitation Data'!$D$11,0,10*ROW('Sanitation Data'!D15)),NA())</f>
        <v>#N/A</v>
      </c>
      <c r="Z21" s="530" t="e">
        <f ca="1">+IF(AND(ISNUMBER(OFFSET('Sanitation Data'!$D$12,0,10*ROW('Sanitation Data'!D15))),'Data Summary'!CO21="Yes"),OFFSET('Sanitation Data'!$D$12,0,10*ROW('Sanitation Data'!D15)),NA())</f>
        <v>#N/A</v>
      </c>
      <c r="AA21" s="530" t="e">
        <f ca="1">+IF(AND(ISNUMBER(OFFSET('Sanitation Data'!$E$4,0,10*ROW('Sanitation Data'!E15))),'Data Summary'!CP21="Yes"),100-OFFSET('Sanitation Data'!$E$4,0,10*ROW('Sanitation Data'!E15)),NA())</f>
        <v>#N/A</v>
      </c>
      <c r="AB21" s="530" t="e">
        <f ca="1">+IF(AND(ISNUMBER(OFFSET('Sanitation Data'!$E$6,0,10*ROW('Sanitation Data'!E15))),'Data Summary'!CQ21="Yes"),OFFSET('Sanitation Data'!$E$6,0,10*ROW('Sanitation Data'!E15)),NA())</f>
        <v>#N/A</v>
      </c>
      <c r="AC21" s="530" t="e">
        <f ca="1">+IF(AND(ISNUMBER(OFFSET('Sanitation Data'!$E$10,0,10*ROW('Sanitation Data'!E15))),'Data Summary'!CR21="Yes"),OFFSET('Sanitation Data'!$E$10,0,10*ROW('Sanitation Data'!E15)),NA())</f>
        <v>#N/A</v>
      </c>
      <c r="AD21" s="530" t="e">
        <f ca="1">+IF(AND(ISNUMBER(OFFSET('Sanitation Data'!$E$11,0,10*ROW('Sanitation Data'!E15))),'Data Summary'!CS21="Yes"),OFFSET('Sanitation Data'!$E$11,0,10*ROW('Sanitation Data'!E15)),NA())</f>
        <v>#N/A</v>
      </c>
      <c r="AE21" s="530" t="e">
        <f ca="1">+IF(AND(ISNUMBER(OFFSET('Sanitation Data'!$E$12,0,10*ROW('Sanitation Data'!E15))),'Data Summary'!CT21="Yes"),OFFSET('Sanitation Data'!$E$12,0,10*ROW('Sanitation Data'!E15)),NA())</f>
        <v>#N/A</v>
      </c>
      <c r="AF21" s="530" t="e">
        <f ca="1">+IF(AND(ISNUMBER(OFFSET('Sanitation Data'!$F$4,0,10*ROW('Sanitation Data'!F15))),'Data Summary'!CU21="Yes"),100-OFFSET('Sanitation Data'!$F$4,0,10*ROW('Sanitation Data'!F15)),NA())</f>
        <v>#N/A</v>
      </c>
      <c r="AG21" s="530" t="e">
        <f ca="1">+IF(AND(ISNUMBER(OFFSET('Sanitation Data'!$F$6,0,10*ROW('Sanitation Data'!F15))),'Data Summary'!CV21="Yes"),OFFSET('Sanitation Data'!$F$6,0,10*ROW('Sanitation Data'!F15)),NA())</f>
        <v>#N/A</v>
      </c>
      <c r="AH21" s="530" t="e">
        <f ca="1">+IF(AND(ISNUMBER(OFFSET('Sanitation Data'!$F$10,0,10*ROW('Sanitation Data'!F15))),'Data Summary'!CW21="Yes"),OFFSET('Sanitation Data'!$F$10,0,10*ROW('Sanitation Data'!F15)),NA())</f>
        <v>#N/A</v>
      </c>
      <c r="AI21" s="530" t="e">
        <f ca="1">+IF(AND(ISNUMBER(OFFSET('Sanitation Data'!$F$11,0,10*ROW('Sanitation Data'!F15))),'Data Summary'!CX21="Yes"),OFFSET('Sanitation Data'!$F$11,0,10*ROW('Sanitation Data'!F15)),NA())</f>
        <v>#N/A</v>
      </c>
      <c r="AJ21" s="530" t="e">
        <f ca="1">+IF(AND(ISNUMBER(OFFSET('Sanitation Data'!$F$12,0,10*ROW('Sanitation Data'!F15))),'Data Summary'!CY21="Yes"),OFFSET('Sanitation Data'!$F$12,0,10*ROW('Sanitation Data'!F15)),NA())</f>
        <v>#N/A</v>
      </c>
      <c r="AK21" s="530" t="e">
        <f ca="1">+IF(AND(ISNUMBER(OFFSET('Sanitation Data'!$G$4,0,10*ROW('Sanitation Data'!G15))),'Data Summary'!CZ21="Yes"),100-OFFSET('Sanitation Data'!$G$4,0,10*ROW('Sanitation Data'!G15)),NA())</f>
        <v>#N/A</v>
      </c>
      <c r="AL21" s="530" t="e">
        <f ca="1">+IF(AND(ISNUMBER(OFFSET('Sanitation Data'!$G$6,0,10*ROW('Sanitation Data'!G15))),'Data Summary'!DA21="Yes"),OFFSET('Sanitation Data'!$G$6,0,10*ROW('Sanitation Data'!G15)),NA())</f>
        <v>#N/A</v>
      </c>
      <c r="AM21" s="530" t="e">
        <f ca="1">+IF(AND(ISNUMBER(OFFSET('Sanitation Data'!$G$10,0,10*ROW('Sanitation Data'!G15))),'Data Summary'!DB21="Yes"),OFFSET('Sanitation Data'!$G$10,0,10*ROW('Sanitation Data'!G15)),NA())</f>
        <v>#N/A</v>
      </c>
      <c r="AN21" s="530" t="e">
        <f ca="1">+IF(AND(ISNUMBER(OFFSET('Sanitation Data'!$G$11,0,10*ROW('Sanitation Data'!G15))),'Data Summary'!DC21="Yes"),OFFSET('Sanitation Data'!$G$11,0,10*ROW('Sanitation Data'!G15)),NA())</f>
        <v>#N/A</v>
      </c>
      <c r="AO21" s="530" t="e">
        <f ca="1">+IF(AND(ISNUMBER(OFFSET('Sanitation Data'!$G$12,0,10*ROW('Sanitation Data'!G15))),'Data Summary'!DD21="Yes"),OFFSET('Sanitation Data'!$G$12,0,10*ROW('Sanitation Data'!G15)),NA())</f>
        <v>#N/A</v>
      </c>
      <c r="AP21" s="530" t="e">
        <f ca="1">+IF(AND(ISNUMBER(OFFSET('Sanitation Data'!$H$4,0,10*ROW('Sanitation Data'!H15))),'Data Summary'!DE21="Yes"),100-OFFSET('Sanitation Data'!$H$4,0,10*ROW('Sanitation Data'!H15)),NA())</f>
        <v>#N/A</v>
      </c>
      <c r="AQ21" s="530" t="e">
        <f ca="1">+IF(AND(ISNUMBER(OFFSET('Sanitation Data'!$H$6,0,10*ROW('Sanitation Data'!H15))),'Data Summary'!DF21="Yes"),OFFSET('Sanitation Data'!$H$6,0,10*ROW('Sanitation Data'!H15)),NA())</f>
        <v>#N/A</v>
      </c>
      <c r="AR21" s="530" t="e">
        <f ca="1">+IF(AND(ISNUMBER(OFFSET('Sanitation Data'!$H$10,0,10*ROW('Sanitation Data'!H15))),'Data Summary'!DG21="Yes"),OFFSET('Sanitation Data'!$H$10,0,10*ROW('Sanitation Data'!H15)),NA())</f>
        <v>#N/A</v>
      </c>
      <c r="AS21" s="530" t="e">
        <f ca="1">+IF(AND(ISNUMBER(OFFSET('Sanitation Data'!$H$11,0,10*ROW('Sanitation Data'!H15))),'Data Summary'!DH21="Yes"),OFFSET('Sanitation Data'!$H$11,0,10*ROW('Sanitation Data'!H15)),NA())</f>
        <v>#N/A</v>
      </c>
      <c r="AT21" s="530" t="e">
        <f ca="1">+IF(AND(ISNUMBER(OFFSET('Sanitation Data'!$H$12,0,10*ROW('Sanitation Data'!H15))),'Data Summary'!DI21="Yes"),OFFSET('Sanitation Data'!$H$12,0,10*ROW('Sanitation Data'!H15)),NA())</f>
        <v>#N/A</v>
      </c>
      <c r="AU21" s="530" t="e">
        <f ca="1">+IF(AND(ISNUMBER(OFFSET('Sanitation Data'!$I$4,0,10*ROW('Sanitation Data'!I15))),'Data Summary'!DJ21="Yes"),100-OFFSET('Sanitation Data'!$I$4,0,10*ROW('Sanitation Data'!I15)),NA())</f>
        <v>#N/A</v>
      </c>
      <c r="AV21" s="530" t="e">
        <f ca="1">+IF(AND(ISNUMBER(OFFSET('Sanitation Data'!$I$6,0,10*ROW('Sanitation Data'!I15))),'Data Summary'!DK21="Yes"),OFFSET('Sanitation Data'!$I$6,0,10*ROW('Sanitation Data'!I15)),NA())</f>
        <v>#N/A</v>
      </c>
      <c r="AW21" s="530" t="e">
        <f ca="1">+IF(AND(ISNUMBER(OFFSET('Sanitation Data'!$I$10,0,10*ROW('Sanitation Data'!I15))),'Data Summary'!DL21="Yes"),OFFSET('Sanitation Data'!$I$10,0,10*ROW('Sanitation Data'!I15)),NA())</f>
        <v>#N/A</v>
      </c>
      <c r="AX21" s="530" t="e">
        <f ca="1">+IF(AND(ISNUMBER(OFFSET('Sanitation Data'!$I$11,0,10*ROW('Sanitation Data'!I15))),'Data Summary'!DM21="Yes"),OFFSET('Sanitation Data'!$I$11,0,10*ROW('Sanitation Data'!I15)),NA())</f>
        <v>#N/A</v>
      </c>
      <c r="AY21" s="530" t="e">
        <f ca="1">+IF(AND(ISNUMBER(OFFSET('Sanitation Data'!$I$12,0,10*ROW('Sanitation Data'!I15))),'Data Summary'!DN21="Yes"),OFFSET('Sanitation Data'!$I$12,0,10*ROW('Sanitation Data'!I15)),NA())</f>
        <v>#N/A</v>
      </c>
      <c r="AZ21" s="531" t="e">
        <f ca="1">+IF(AND(ISNUMBER(OFFSET('Hygiene Data'!$D$5,0,10*ROW('Hygiene Data'!D15))),'Data Summary'!DO21="Yes"),OFFSET('Hygiene Data'!$D$5,0,10*ROW('Hygiene Data'!D15)),NA())</f>
        <v>#N/A</v>
      </c>
      <c r="BA21" s="531" t="e">
        <f ca="1">+IF(AND(ISNUMBER(OFFSET('Hygiene Data'!$D$7,0,10*ROW('Hygiene Data'!D15))),'Data Summary'!DP21="Yes"),OFFSET('Hygiene Data'!$D$7,0,10*ROW('Hygiene Data'!D15)),NA())</f>
        <v>#N/A</v>
      </c>
      <c r="BB21" s="531" t="e">
        <f ca="1">+IF(AND(ISNUMBER(OFFSET('Hygiene Data'!$D$9,0,10*ROW('Hygiene Data'!D15))),'Data Summary'!DQ21="Yes"),OFFSET('Hygiene Data'!$D$9,0,10*ROW('Hygiene Data'!D15)),NA())</f>
        <v>#N/A</v>
      </c>
      <c r="BC21" s="531" t="e">
        <f ca="1">+IF(AND(ISNUMBER(OFFSET('Hygiene Data'!$E$5,0,10*ROW('Hygiene Data'!E15))),'Data Summary'!DR21="Yes"),OFFSET('Hygiene Data'!$E$5,0,10*ROW('Hygiene Data'!E15)),NA())</f>
        <v>#N/A</v>
      </c>
      <c r="BD21" s="531" t="e">
        <f ca="1">+IF(AND(ISNUMBER(OFFSET('Hygiene Data'!$E$7,0,10*ROW('Hygiene Data'!E15))),'Data Summary'!DS21="Yes"),OFFSET('Hygiene Data'!$E$7,0,10*ROW('Hygiene Data'!E15)),NA())</f>
        <v>#N/A</v>
      </c>
      <c r="BE21" s="531" t="e">
        <f ca="1">+IF(AND(ISNUMBER(OFFSET('Hygiene Data'!$E$9,0,10*ROW('Hygiene Data'!E15))),'Data Summary'!DT21="Yes"),OFFSET('Hygiene Data'!$E$9,0,10*ROW('Hygiene Data'!E15)),NA())</f>
        <v>#N/A</v>
      </c>
      <c r="BF21" s="531" t="e">
        <f ca="1">+IF(AND(ISNUMBER(OFFSET('Hygiene Data'!$F$5,0,10*ROW('Hygiene Data'!F15))),'Data Summary'!DU21="Yes"),OFFSET('Hygiene Data'!$F$5,0,10*ROW('Hygiene Data'!F15)),NA())</f>
        <v>#N/A</v>
      </c>
      <c r="BG21" s="531" t="e">
        <f ca="1">+IF(AND(ISNUMBER(OFFSET('Hygiene Data'!$F$7,0,10*ROW('Hygiene Data'!F15))),'Data Summary'!DV21="Yes"),OFFSET('Hygiene Data'!$F$7,0,10*ROW('Hygiene Data'!F15)),NA())</f>
        <v>#N/A</v>
      </c>
      <c r="BH21" s="531" t="e">
        <f ca="1">+IF(AND(ISNUMBER(OFFSET('Hygiene Data'!$F$9,0,10*ROW('Hygiene Data'!F15))),'Data Summary'!DW21="Yes"),OFFSET('Hygiene Data'!$F$9,0,10*ROW('Hygiene Data'!F15)),NA())</f>
        <v>#N/A</v>
      </c>
      <c r="BI21" s="531" t="e">
        <f ca="1">+IF(AND(ISNUMBER(OFFSET('Hygiene Data'!$G$5,0,10*ROW('Hygiene Data'!G15))),'Data Summary'!DX21="Yes"),OFFSET('Hygiene Data'!$G$5,0,10*ROW('Hygiene Data'!G15)),NA())</f>
        <v>#N/A</v>
      </c>
      <c r="BJ21" s="531" t="e">
        <f ca="1">+IF(AND(ISNUMBER(OFFSET('Hygiene Data'!$G$7,0,10*ROW('Hygiene Data'!G15))),'Data Summary'!DY21="Yes"),OFFSET('Hygiene Data'!$G$7,0,10*ROW('Hygiene Data'!G15)),NA())</f>
        <v>#N/A</v>
      </c>
      <c r="BK21" s="531" t="e">
        <f ca="1">+IF(AND(ISNUMBER(OFFSET('Hygiene Data'!$G$9,0,10*ROW('Hygiene Data'!G15))),'Data Summary'!DZ21="Yes"),OFFSET('Hygiene Data'!$G$9,0,10*ROW('Hygiene Data'!G15)),NA())</f>
        <v>#N/A</v>
      </c>
      <c r="BL21" s="531" t="e">
        <f ca="1">+IF(AND(ISNUMBER(OFFSET('Hygiene Data'!$H$5,0,10*ROW('Hygiene Data'!H15))),'Data Summary'!EA21="Yes"),OFFSET('Hygiene Data'!$H$5,0,10*ROW('Hygiene Data'!H15)),NA())</f>
        <v>#N/A</v>
      </c>
      <c r="BM21" s="531" t="e">
        <f ca="1">+IF(AND(ISNUMBER(OFFSET('Hygiene Data'!$H$7,0,10*ROW('Hygiene Data'!H15))),'Data Summary'!EB21="Yes"),OFFSET('Hygiene Data'!$H$7,0,10*ROW('Hygiene Data'!H15)),NA())</f>
        <v>#N/A</v>
      </c>
      <c r="BN21" s="531" t="e">
        <f ca="1">+IF(AND(ISNUMBER(OFFSET('Hygiene Data'!$H$9,0,10*ROW('Hygiene Data'!H15))),'Data Summary'!EC21="Yes"),OFFSET('Hygiene Data'!$H$9,0,10*ROW('Hygiene Data'!H15)),NA())</f>
        <v>#N/A</v>
      </c>
      <c r="BO21" s="531" t="e">
        <f ca="1">+IF(AND(ISNUMBER(OFFSET('Hygiene Data'!$I$5,0,10*ROW('Hygiene Data'!I15))),'Data Summary'!ED21="Yes"),OFFSET('Hygiene Data'!$I$5,0,10*ROW('Hygiene Data'!I15)),NA())</f>
        <v>#N/A</v>
      </c>
      <c r="BP21" s="531" t="e">
        <f ca="1">+IF(AND(ISNUMBER(OFFSET('Hygiene Data'!$I$7,0,10*ROW('Hygiene Data'!I15))),'Data Summary'!EE21="Yes"),OFFSET('Hygiene Data'!$I$7,0,10*ROW('Hygiene Data'!I15)),NA())</f>
        <v>#N/A</v>
      </c>
      <c r="BQ21" s="531" t="e">
        <f ca="1">+IF(AND(ISNUMBER(OFFSET('Hygiene Data'!$I$9,0,10*ROW('Hygiene Data'!I15))),'Data Summary'!EF21="Yes"),OFFSET('Hygiene Data'!$I$9,0,10*ROW('Hygiene Data'!I15)),NA())</f>
        <v>#N/A</v>
      </c>
    </row>
    <row r="22" spans="1:69" x14ac:dyDescent="0.25">
      <c r="A22" s="527" t="e">
        <f ca="1">+RIGHT('Data Summary'!A22,LEN('Data Summary'!A22)-9)</f>
        <v>#VALUE!</v>
      </c>
      <c r="B22" s="501" t="str">
        <f ca="1">+IF(ISTEXT('Data Summary'!B22),'Data Summary'!B22,"")</f>
        <v/>
      </c>
      <c r="C22" s="528" t="e">
        <f ca="1">+VALUE('Data Summary'!C22)</f>
        <v>#VALUE!</v>
      </c>
      <c r="D22" s="529" t="e">
        <f ca="1">+IF(AND(ISNUMBER(OFFSET('Water Data'!$D$4,0,10*ROW('Water Data'!D16))),'Data Summary'!BS22="Yes"),100-OFFSET('Water Data'!$D$4,0,10*ROW('Water Data'!D16)),NA())</f>
        <v>#N/A</v>
      </c>
      <c r="E22" s="529" t="e">
        <f ca="1">+IF(AND(ISNUMBER(OFFSET('Water Data'!$D$6,0,10*ROW('Water Data'!D16))),'Data Summary'!BT22="Yes"),OFFSET('Water Data'!$D$6,0,10*ROW('Water Data'!D16)),NA())</f>
        <v>#N/A</v>
      </c>
      <c r="F22" s="529" t="e">
        <f ca="1">+IF(AND(ISNUMBER(OFFSET('Water Data'!$D$9,0,10*ROW('Water Data'!D16))),'Data Summary'!BU22="Yes"),OFFSET('Water Data'!$D$9,0,10*ROW('Water Data'!D16)),NA())</f>
        <v>#N/A</v>
      </c>
      <c r="G22" s="529" t="e">
        <f ca="1">+IF(AND(ISNUMBER(OFFSET('Water Data'!$E$4,0,10*ROW('Water Data'!E16))),'Data Summary'!BV22="Yes"),100-OFFSET('Water Data'!$E$4,0,10*ROW('Water Data'!E16)),NA())</f>
        <v>#N/A</v>
      </c>
      <c r="H22" s="529" t="e">
        <f ca="1">+IF(AND(ISNUMBER(OFFSET('Water Data'!$E$6,0,10*ROW('Water Data'!E16))),'Data Summary'!BW22="Yes"),OFFSET('Water Data'!$E$6,0,10*ROW('Water Data'!E16)),NA())</f>
        <v>#N/A</v>
      </c>
      <c r="I22" s="529" t="e">
        <f ca="1">+IF(AND(ISNUMBER(OFFSET('Water Data'!$E$9,0,10*ROW('Water Data'!E16))),'Data Summary'!BX22="Yes"),OFFSET('Water Data'!$E$9,0,10*ROW('Water Data'!E16)),NA())</f>
        <v>#N/A</v>
      </c>
      <c r="J22" s="529" t="e">
        <f ca="1">+IF(AND(ISNUMBER(OFFSET('Water Data'!$F$4,0,10*ROW('Water Data'!F16))),'Data Summary'!BY22="Yes"),100-OFFSET('Water Data'!$F$4,0,10*ROW('Water Data'!F16)),NA())</f>
        <v>#N/A</v>
      </c>
      <c r="K22" s="529" t="e">
        <f ca="1">+IF(AND(ISNUMBER(OFFSET('Water Data'!$F$6,0,10*ROW('Water Data'!F16))),'Data Summary'!BZ22="Yes"),OFFSET('Water Data'!$F$6,0,10*ROW('Water Data'!F16)),NA())</f>
        <v>#N/A</v>
      </c>
      <c r="L22" s="529" t="e">
        <f ca="1">+IF(AND(ISNUMBER(OFFSET('Water Data'!$F$9,0,10*ROW('Water Data'!F16))),'Data Summary'!CA22="Yes"),OFFSET('Water Data'!$F$9,0,10*ROW('Water Data'!F16)),NA())</f>
        <v>#N/A</v>
      </c>
      <c r="M22" s="529" t="e">
        <f ca="1">+IF(AND(ISNUMBER(OFFSET('Water Data'!$G$4,0,10*ROW('Water Data'!G16))),'Data Summary'!CB22="Yes"),100-OFFSET('Water Data'!$G$4,0,10*ROW('Water Data'!G16)),NA())</f>
        <v>#N/A</v>
      </c>
      <c r="N22" s="529" t="e">
        <f ca="1">+IF(AND(ISNUMBER(OFFSET('Water Data'!$G$6,0,10*ROW('Water Data'!G16))),'Data Summary'!CC22="Yes"),OFFSET('Water Data'!$G$6,0,10*ROW('Water Data'!G16)),NA())</f>
        <v>#N/A</v>
      </c>
      <c r="O22" s="529" t="e">
        <f ca="1">+IF(AND(ISNUMBER(OFFSET('Water Data'!$G$9,0,10*ROW('Water Data'!G16))),'Data Summary'!CD22="Yes"),OFFSET('Water Data'!$G$9,0,10*ROW('Water Data'!G16)),NA())</f>
        <v>#N/A</v>
      </c>
      <c r="P22" s="529" t="e">
        <f ca="1">+IF(AND(ISNUMBER(OFFSET('Water Data'!$H$4,0,10*ROW('Water Data'!H16))),'Data Summary'!CE22="Yes"),100-OFFSET('Water Data'!$H$4,0,10*ROW('Water Data'!H16)),NA())</f>
        <v>#N/A</v>
      </c>
      <c r="Q22" s="529" t="e">
        <f ca="1">+IF(AND(ISNUMBER(OFFSET('Water Data'!$H$6,0,10*ROW('Water Data'!H16))),'Data Summary'!CF22="Yes"),OFFSET('Water Data'!$H$6,0,10*ROW('Water Data'!H16)),NA())</f>
        <v>#N/A</v>
      </c>
      <c r="R22" s="529" t="e">
        <f ca="1">+IF(AND(ISNUMBER(OFFSET('Water Data'!$H$9,0,10*ROW('Water Data'!H16))),'Data Summary'!CG22="Yes"),OFFSET('Water Data'!$H$9,0,10*ROW('Water Data'!H16)),NA())</f>
        <v>#N/A</v>
      </c>
      <c r="S22" s="529" t="e">
        <f ca="1">+IF(AND(ISNUMBER(OFFSET('Water Data'!$I$4,0,10*ROW('Water Data'!I16))),'Data Summary'!CH22="Yes"),100-OFFSET('Water Data'!$I$4,0,10*ROW('Water Data'!I16)),NA())</f>
        <v>#N/A</v>
      </c>
      <c r="T22" s="529" t="e">
        <f ca="1">+IF(AND(ISNUMBER(OFFSET('Water Data'!$I$6,0,10*ROW('Water Data'!I16))),'Data Summary'!CI22="Yes"),OFFSET('Water Data'!$I$6,0,10*ROW('Water Data'!I16)),NA())</f>
        <v>#N/A</v>
      </c>
      <c r="U22" s="529" t="e">
        <f ca="1">+IF(AND(ISNUMBER(OFFSET('Water Data'!$I$9,0,10*ROW('Water Data'!I16))),'Data Summary'!CJ22="Yes"),OFFSET('Water Data'!$I$9,0,10*ROW('Water Data'!I16)),NA())</f>
        <v>#N/A</v>
      </c>
      <c r="V22" s="530" t="e">
        <f ca="1">+IF(AND(ISNUMBER(OFFSET('Sanitation Data'!$D$4,0,10*ROW('Sanitation Data'!D16))),'Data Summary'!CK22="Yes"),100-OFFSET('Sanitation Data'!$D$4,0,10*ROW('Sanitation Data'!D16)),NA())</f>
        <v>#N/A</v>
      </c>
      <c r="W22" s="530" t="e">
        <f ca="1">+IF(AND(ISNUMBER(OFFSET('Sanitation Data'!$D$6,0,10*ROW('Sanitation Data'!D16))),'Data Summary'!CL22="Yes"),OFFSET('Sanitation Data'!$D$6,0,10*ROW('Sanitation Data'!D16)),NA())</f>
        <v>#N/A</v>
      </c>
      <c r="X22" s="530" t="e">
        <f ca="1">+IF(AND(ISNUMBER(OFFSET('Sanitation Data'!$D$10,0,10*ROW('Sanitation Data'!D16))),'Data Summary'!CM22="Yes"),OFFSET('Sanitation Data'!$D$10,0,10*ROW('Sanitation Data'!D16)),NA())</f>
        <v>#N/A</v>
      </c>
      <c r="Y22" s="530" t="e">
        <f ca="1">+IF(AND(ISNUMBER(OFFSET('Sanitation Data'!$D$11,0,10*ROW('Sanitation Data'!D16))),'Data Summary'!CN22="Yes"),OFFSET('Sanitation Data'!$D$11,0,10*ROW('Sanitation Data'!D16)),NA())</f>
        <v>#N/A</v>
      </c>
      <c r="Z22" s="530" t="e">
        <f ca="1">+IF(AND(ISNUMBER(OFFSET('Sanitation Data'!$D$12,0,10*ROW('Sanitation Data'!D16))),'Data Summary'!CO22="Yes"),OFFSET('Sanitation Data'!$D$12,0,10*ROW('Sanitation Data'!D16)),NA())</f>
        <v>#N/A</v>
      </c>
      <c r="AA22" s="530" t="e">
        <f ca="1">+IF(AND(ISNUMBER(OFFSET('Sanitation Data'!$E$4,0,10*ROW('Sanitation Data'!E16))),'Data Summary'!CP22="Yes"),100-OFFSET('Sanitation Data'!$E$4,0,10*ROW('Sanitation Data'!E16)),NA())</f>
        <v>#N/A</v>
      </c>
      <c r="AB22" s="530" t="e">
        <f ca="1">+IF(AND(ISNUMBER(OFFSET('Sanitation Data'!$E$6,0,10*ROW('Sanitation Data'!E16))),'Data Summary'!CQ22="Yes"),OFFSET('Sanitation Data'!$E$6,0,10*ROW('Sanitation Data'!E16)),NA())</f>
        <v>#N/A</v>
      </c>
      <c r="AC22" s="530" t="e">
        <f ca="1">+IF(AND(ISNUMBER(OFFSET('Sanitation Data'!$E$10,0,10*ROW('Sanitation Data'!E16))),'Data Summary'!CR22="Yes"),OFFSET('Sanitation Data'!$E$10,0,10*ROW('Sanitation Data'!E16)),NA())</f>
        <v>#N/A</v>
      </c>
      <c r="AD22" s="530" t="e">
        <f ca="1">+IF(AND(ISNUMBER(OFFSET('Sanitation Data'!$E$11,0,10*ROW('Sanitation Data'!E16))),'Data Summary'!CS22="Yes"),OFFSET('Sanitation Data'!$E$11,0,10*ROW('Sanitation Data'!E16)),NA())</f>
        <v>#N/A</v>
      </c>
      <c r="AE22" s="530" t="e">
        <f ca="1">+IF(AND(ISNUMBER(OFFSET('Sanitation Data'!$E$12,0,10*ROW('Sanitation Data'!E16))),'Data Summary'!CT22="Yes"),OFFSET('Sanitation Data'!$E$12,0,10*ROW('Sanitation Data'!E16)),NA())</f>
        <v>#N/A</v>
      </c>
      <c r="AF22" s="530" t="e">
        <f ca="1">+IF(AND(ISNUMBER(OFFSET('Sanitation Data'!$F$4,0,10*ROW('Sanitation Data'!F16))),'Data Summary'!CU22="Yes"),100-OFFSET('Sanitation Data'!$F$4,0,10*ROW('Sanitation Data'!F16)),NA())</f>
        <v>#N/A</v>
      </c>
      <c r="AG22" s="530" t="e">
        <f ca="1">+IF(AND(ISNUMBER(OFFSET('Sanitation Data'!$F$6,0,10*ROW('Sanitation Data'!F16))),'Data Summary'!CV22="Yes"),OFFSET('Sanitation Data'!$F$6,0,10*ROW('Sanitation Data'!F16)),NA())</f>
        <v>#N/A</v>
      </c>
      <c r="AH22" s="530" t="e">
        <f ca="1">+IF(AND(ISNUMBER(OFFSET('Sanitation Data'!$F$10,0,10*ROW('Sanitation Data'!F16))),'Data Summary'!CW22="Yes"),OFFSET('Sanitation Data'!$F$10,0,10*ROW('Sanitation Data'!F16)),NA())</f>
        <v>#N/A</v>
      </c>
      <c r="AI22" s="530" t="e">
        <f ca="1">+IF(AND(ISNUMBER(OFFSET('Sanitation Data'!$F$11,0,10*ROW('Sanitation Data'!F16))),'Data Summary'!CX22="Yes"),OFFSET('Sanitation Data'!$F$11,0,10*ROW('Sanitation Data'!F16)),NA())</f>
        <v>#N/A</v>
      </c>
      <c r="AJ22" s="530" t="e">
        <f ca="1">+IF(AND(ISNUMBER(OFFSET('Sanitation Data'!$F$12,0,10*ROW('Sanitation Data'!F16))),'Data Summary'!CY22="Yes"),OFFSET('Sanitation Data'!$F$12,0,10*ROW('Sanitation Data'!F16)),NA())</f>
        <v>#N/A</v>
      </c>
      <c r="AK22" s="530" t="e">
        <f ca="1">+IF(AND(ISNUMBER(OFFSET('Sanitation Data'!$G$4,0,10*ROW('Sanitation Data'!G16))),'Data Summary'!CZ22="Yes"),100-OFFSET('Sanitation Data'!$G$4,0,10*ROW('Sanitation Data'!G16)),NA())</f>
        <v>#N/A</v>
      </c>
      <c r="AL22" s="530" t="e">
        <f ca="1">+IF(AND(ISNUMBER(OFFSET('Sanitation Data'!$G$6,0,10*ROW('Sanitation Data'!G16))),'Data Summary'!DA22="Yes"),OFFSET('Sanitation Data'!$G$6,0,10*ROW('Sanitation Data'!G16)),NA())</f>
        <v>#N/A</v>
      </c>
      <c r="AM22" s="530" t="e">
        <f ca="1">+IF(AND(ISNUMBER(OFFSET('Sanitation Data'!$G$10,0,10*ROW('Sanitation Data'!G16))),'Data Summary'!DB22="Yes"),OFFSET('Sanitation Data'!$G$10,0,10*ROW('Sanitation Data'!G16)),NA())</f>
        <v>#N/A</v>
      </c>
      <c r="AN22" s="530" t="e">
        <f ca="1">+IF(AND(ISNUMBER(OFFSET('Sanitation Data'!$G$11,0,10*ROW('Sanitation Data'!G16))),'Data Summary'!DC22="Yes"),OFFSET('Sanitation Data'!$G$11,0,10*ROW('Sanitation Data'!G16)),NA())</f>
        <v>#N/A</v>
      </c>
      <c r="AO22" s="530" t="e">
        <f ca="1">+IF(AND(ISNUMBER(OFFSET('Sanitation Data'!$G$12,0,10*ROW('Sanitation Data'!G16))),'Data Summary'!DD22="Yes"),OFFSET('Sanitation Data'!$G$12,0,10*ROW('Sanitation Data'!G16)),NA())</f>
        <v>#N/A</v>
      </c>
      <c r="AP22" s="530" t="e">
        <f ca="1">+IF(AND(ISNUMBER(OFFSET('Sanitation Data'!$H$4,0,10*ROW('Sanitation Data'!H16))),'Data Summary'!DE22="Yes"),100-OFFSET('Sanitation Data'!$H$4,0,10*ROW('Sanitation Data'!H16)),NA())</f>
        <v>#N/A</v>
      </c>
      <c r="AQ22" s="530" t="e">
        <f ca="1">+IF(AND(ISNUMBER(OFFSET('Sanitation Data'!$H$6,0,10*ROW('Sanitation Data'!H16))),'Data Summary'!DF22="Yes"),OFFSET('Sanitation Data'!$H$6,0,10*ROW('Sanitation Data'!H16)),NA())</f>
        <v>#N/A</v>
      </c>
      <c r="AR22" s="530" t="e">
        <f ca="1">+IF(AND(ISNUMBER(OFFSET('Sanitation Data'!$H$10,0,10*ROW('Sanitation Data'!H16))),'Data Summary'!DG22="Yes"),OFFSET('Sanitation Data'!$H$10,0,10*ROW('Sanitation Data'!H16)),NA())</f>
        <v>#N/A</v>
      </c>
      <c r="AS22" s="530" t="e">
        <f ca="1">+IF(AND(ISNUMBER(OFFSET('Sanitation Data'!$H$11,0,10*ROW('Sanitation Data'!H16))),'Data Summary'!DH22="Yes"),OFFSET('Sanitation Data'!$H$11,0,10*ROW('Sanitation Data'!H16)),NA())</f>
        <v>#N/A</v>
      </c>
      <c r="AT22" s="530" t="e">
        <f ca="1">+IF(AND(ISNUMBER(OFFSET('Sanitation Data'!$H$12,0,10*ROW('Sanitation Data'!H16))),'Data Summary'!DI22="Yes"),OFFSET('Sanitation Data'!$H$12,0,10*ROW('Sanitation Data'!H16)),NA())</f>
        <v>#N/A</v>
      </c>
      <c r="AU22" s="530" t="e">
        <f ca="1">+IF(AND(ISNUMBER(OFFSET('Sanitation Data'!$I$4,0,10*ROW('Sanitation Data'!I16))),'Data Summary'!DJ22="Yes"),100-OFFSET('Sanitation Data'!$I$4,0,10*ROW('Sanitation Data'!I16)),NA())</f>
        <v>#N/A</v>
      </c>
      <c r="AV22" s="530" t="e">
        <f ca="1">+IF(AND(ISNUMBER(OFFSET('Sanitation Data'!$I$6,0,10*ROW('Sanitation Data'!I16))),'Data Summary'!DK22="Yes"),OFFSET('Sanitation Data'!$I$6,0,10*ROW('Sanitation Data'!I16)),NA())</f>
        <v>#N/A</v>
      </c>
      <c r="AW22" s="530" t="e">
        <f ca="1">+IF(AND(ISNUMBER(OFFSET('Sanitation Data'!$I$10,0,10*ROW('Sanitation Data'!I16))),'Data Summary'!DL22="Yes"),OFFSET('Sanitation Data'!$I$10,0,10*ROW('Sanitation Data'!I16)),NA())</f>
        <v>#N/A</v>
      </c>
      <c r="AX22" s="530" t="e">
        <f ca="1">+IF(AND(ISNUMBER(OFFSET('Sanitation Data'!$I$11,0,10*ROW('Sanitation Data'!I16))),'Data Summary'!DM22="Yes"),OFFSET('Sanitation Data'!$I$11,0,10*ROW('Sanitation Data'!I16)),NA())</f>
        <v>#N/A</v>
      </c>
      <c r="AY22" s="530" t="e">
        <f ca="1">+IF(AND(ISNUMBER(OFFSET('Sanitation Data'!$I$12,0,10*ROW('Sanitation Data'!I16))),'Data Summary'!DN22="Yes"),OFFSET('Sanitation Data'!$I$12,0,10*ROW('Sanitation Data'!I16)),NA())</f>
        <v>#N/A</v>
      </c>
      <c r="AZ22" s="531" t="e">
        <f ca="1">+IF(AND(ISNUMBER(OFFSET('Hygiene Data'!$D$5,0,10*ROW('Hygiene Data'!D16))),'Data Summary'!DO22="Yes"),OFFSET('Hygiene Data'!$D$5,0,10*ROW('Hygiene Data'!D16)),NA())</f>
        <v>#N/A</v>
      </c>
      <c r="BA22" s="531" t="e">
        <f ca="1">+IF(AND(ISNUMBER(OFFSET('Hygiene Data'!$D$7,0,10*ROW('Hygiene Data'!D16))),'Data Summary'!DP22="Yes"),OFFSET('Hygiene Data'!$D$7,0,10*ROW('Hygiene Data'!D16)),NA())</f>
        <v>#N/A</v>
      </c>
      <c r="BB22" s="531" t="e">
        <f ca="1">+IF(AND(ISNUMBER(OFFSET('Hygiene Data'!$D$9,0,10*ROW('Hygiene Data'!D16))),'Data Summary'!DQ22="Yes"),OFFSET('Hygiene Data'!$D$9,0,10*ROW('Hygiene Data'!D16)),NA())</f>
        <v>#N/A</v>
      </c>
      <c r="BC22" s="531" t="e">
        <f ca="1">+IF(AND(ISNUMBER(OFFSET('Hygiene Data'!$E$5,0,10*ROW('Hygiene Data'!E16))),'Data Summary'!DR22="Yes"),OFFSET('Hygiene Data'!$E$5,0,10*ROW('Hygiene Data'!E16)),NA())</f>
        <v>#N/A</v>
      </c>
      <c r="BD22" s="531" t="e">
        <f ca="1">+IF(AND(ISNUMBER(OFFSET('Hygiene Data'!$E$7,0,10*ROW('Hygiene Data'!E16))),'Data Summary'!DS22="Yes"),OFFSET('Hygiene Data'!$E$7,0,10*ROW('Hygiene Data'!E16)),NA())</f>
        <v>#N/A</v>
      </c>
      <c r="BE22" s="531" t="e">
        <f ca="1">+IF(AND(ISNUMBER(OFFSET('Hygiene Data'!$E$9,0,10*ROW('Hygiene Data'!E16))),'Data Summary'!DT22="Yes"),OFFSET('Hygiene Data'!$E$9,0,10*ROW('Hygiene Data'!E16)),NA())</f>
        <v>#N/A</v>
      </c>
      <c r="BF22" s="531" t="e">
        <f ca="1">+IF(AND(ISNUMBER(OFFSET('Hygiene Data'!$F$5,0,10*ROW('Hygiene Data'!F16))),'Data Summary'!DU22="Yes"),OFFSET('Hygiene Data'!$F$5,0,10*ROW('Hygiene Data'!F16)),NA())</f>
        <v>#N/A</v>
      </c>
      <c r="BG22" s="531" t="e">
        <f ca="1">+IF(AND(ISNUMBER(OFFSET('Hygiene Data'!$F$7,0,10*ROW('Hygiene Data'!F16))),'Data Summary'!DV22="Yes"),OFFSET('Hygiene Data'!$F$7,0,10*ROW('Hygiene Data'!F16)),NA())</f>
        <v>#N/A</v>
      </c>
      <c r="BH22" s="531" t="e">
        <f ca="1">+IF(AND(ISNUMBER(OFFSET('Hygiene Data'!$F$9,0,10*ROW('Hygiene Data'!F16))),'Data Summary'!DW22="Yes"),OFFSET('Hygiene Data'!$F$9,0,10*ROW('Hygiene Data'!F16)),NA())</f>
        <v>#N/A</v>
      </c>
      <c r="BI22" s="531" t="e">
        <f ca="1">+IF(AND(ISNUMBER(OFFSET('Hygiene Data'!$G$5,0,10*ROW('Hygiene Data'!G16))),'Data Summary'!DX22="Yes"),OFFSET('Hygiene Data'!$G$5,0,10*ROW('Hygiene Data'!G16)),NA())</f>
        <v>#N/A</v>
      </c>
      <c r="BJ22" s="531" t="e">
        <f ca="1">+IF(AND(ISNUMBER(OFFSET('Hygiene Data'!$G$7,0,10*ROW('Hygiene Data'!G16))),'Data Summary'!DY22="Yes"),OFFSET('Hygiene Data'!$G$7,0,10*ROW('Hygiene Data'!G16)),NA())</f>
        <v>#N/A</v>
      </c>
      <c r="BK22" s="531" t="e">
        <f ca="1">+IF(AND(ISNUMBER(OFFSET('Hygiene Data'!$G$9,0,10*ROW('Hygiene Data'!G16))),'Data Summary'!DZ22="Yes"),OFFSET('Hygiene Data'!$G$9,0,10*ROW('Hygiene Data'!G16)),NA())</f>
        <v>#N/A</v>
      </c>
      <c r="BL22" s="531" t="e">
        <f ca="1">+IF(AND(ISNUMBER(OFFSET('Hygiene Data'!$H$5,0,10*ROW('Hygiene Data'!H16))),'Data Summary'!EA22="Yes"),OFFSET('Hygiene Data'!$H$5,0,10*ROW('Hygiene Data'!H16)),NA())</f>
        <v>#N/A</v>
      </c>
      <c r="BM22" s="531" t="e">
        <f ca="1">+IF(AND(ISNUMBER(OFFSET('Hygiene Data'!$H$7,0,10*ROW('Hygiene Data'!H16))),'Data Summary'!EB22="Yes"),OFFSET('Hygiene Data'!$H$7,0,10*ROW('Hygiene Data'!H16)),NA())</f>
        <v>#N/A</v>
      </c>
      <c r="BN22" s="531" t="e">
        <f ca="1">+IF(AND(ISNUMBER(OFFSET('Hygiene Data'!$H$9,0,10*ROW('Hygiene Data'!H16))),'Data Summary'!EC22="Yes"),OFFSET('Hygiene Data'!$H$9,0,10*ROW('Hygiene Data'!H16)),NA())</f>
        <v>#N/A</v>
      </c>
      <c r="BO22" s="531" t="e">
        <f ca="1">+IF(AND(ISNUMBER(OFFSET('Hygiene Data'!$I$5,0,10*ROW('Hygiene Data'!I16))),'Data Summary'!ED22="Yes"),OFFSET('Hygiene Data'!$I$5,0,10*ROW('Hygiene Data'!I16)),NA())</f>
        <v>#N/A</v>
      </c>
      <c r="BP22" s="531" t="e">
        <f ca="1">+IF(AND(ISNUMBER(OFFSET('Hygiene Data'!$I$7,0,10*ROW('Hygiene Data'!I16))),'Data Summary'!EE22="Yes"),OFFSET('Hygiene Data'!$I$7,0,10*ROW('Hygiene Data'!I16)),NA())</f>
        <v>#N/A</v>
      </c>
      <c r="BQ22" s="531" t="e">
        <f ca="1">+IF(AND(ISNUMBER(OFFSET('Hygiene Data'!$I$9,0,10*ROW('Hygiene Data'!I16))),'Data Summary'!EF22="Yes"),OFFSET('Hygiene Data'!$I$9,0,10*ROW('Hygiene Data'!I16)),NA())</f>
        <v>#N/A</v>
      </c>
    </row>
    <row r="23" spans="1:69" x14ac:dyDescent="0.25">
      <c r="A23" s="527" t="e">
        <f ca="1">+RIGHT('Data Summary'!A23,LEN('Data Summary'!A23)-9)</f>
        <v>#VALUE!</v>
      </c>
      <c r="B23" s="501" t="str">
        <f ca="1">+IF(ISTEXT('Data Summary'!B23),'Data Summary'!B23,"")</f>
        <v/>
      </c>
      <c r="C23" s="528" t="e">
        <f ca="1">+VALUE('Data Summary'!C23)</f>
        <v>#VALUE!</v>
      </c>
      <c r="D23" s="529" t="e">
        <f ca="1">+IF(AND(ISNUMBER(OFFSET('Water Data'!$D$4,0,10*ROW('Water Data'!D17))),'Data Summary'!BS23="Yes"),100-OFFSET('Water Data'!$D$4,0,10*ROW('Water Data'!D17)),NA())</f>
        <v>#N/A</v>
      </c>
      <c r="E23" s="529" t="e">
        <f ca="1">+IF(AND(ISNUMBER(OFFSET('Water Data'!$D$6,0,10*ROW('Water Data'!D17))),'Data Summary'!BT23="Yes"),OFFSET('Water Data'!$D$6,0,10*ROW('Water Data'!D17)),NA())</f>
        <v>#N/A</v>
      </c>
      <c r="F23" s="529" t="e">
        <f ca="1">+IF(AND(ISNUMBER(OFFSET('Water Data'!$D$9,0,10*ROW('Water Data'!D17))),'Data Summary'!BU23="Yes"),OFFSET('Water Data'!$D$9,0,10*ROW('Water Data'!D17)),NA())</f>
        <v>#N/A</v>
      </c>
      <c r="G23" s="529" t="e">
        <f ca="1">+IF(AND(ISNUMBER(OFFSET('Water Data'!$E$4,0,10*ROW('Water Data'!E17))),'Data Summary'!BV23="Yes"),100-OFFSET('Water Data'!$E$4,0,10*ROW('Water Data'!E17)),NA())</f>
        <v>#N/A</v>
      </c>
      <c r="H23" s="529" t="e">
        <f ca="1">+IF(AND(ISNUMBER(OFFSET('Water Data'!$E$6,0,10*ROW('Water Data'!E17))),'Data Summary'!BW23="Yes"),OFFSET('Water Data'!$E$6,0,10*ROW('Water Data'!E17)),NA())</f>
        <v>#N/A</v>
      </c>
      <c r="I23" s="529" t="e">
        <f ca="1">+IF(AND(ISNUMBER(OFFSET('Water Data'!$E$9,0,10*ROW('Water Data'!E17))),'Data Summary'!BX23="Yes"),OFFSET('Water Data'!$E$9,0,10*ROW('Water Data'!E17)),NA())</f>
        <v>#N/A</v>
      </c>
      <c r="J23" s="529" t="e">
        <f ca="1">+IF(AND(ISNUMBER(OFFSET('Water Data'!$F$4,0,10*ROW('Water Data'!F17))),'Data Summary'!BY23="Yes"),100-OFFSET('Water Data'!$F$4,0,10*ROW('Water Data'!F17)),NA())</f>
        <v>#N/A</v>
      </c>
      <c r="K23" s="529" t="e">
        <f ca="1">+IF(AND(ISNUMBER(OFFSET('Water Data'!$F$6,0,10*ROW('Water Data'!F17))),'Data Summary'!BZ23="Yes"),OFFSET('Water Data'!$F$6,0,10*ROW('Water Data'!F17)),NA())</f>
        <v>#N/A</v>
      </c>
      <c r="L23" s="529" t="e">
        <f ca="1">+IF(AND(ISNUMBER(OFFSET('Water Data'!$F$9,0,10*ROW('Water Data'!F17))),'Data Summary'!CA23="Yes"),OFFSET('Water Data'!$F$9,0,10*ROW('Water Data'!F17)),NA())</f>
        <v>#N/A</v>
      </c>
      <c r="M23" s="529" t="e">
        <f ca="1">+IF(AND(ISNUMBER(OFFSET('Water Data'!$G$4,0,10*ROW('Water Data'!G17))),'Data Summary'!CB23="Yes"),100-OFFSET('Water Data'!$G$4,0,10*ROW('Water Data'!G17)),NA())</f>
        <v>#N/A</v>
      </c>
      <c r="N23" s="529" t="e">
        <f ca="1">+IF(AND(ISNUMBER(OFFSET('Water Data'!$G$6,0,10*ROW('Water Data'!G17))),'Data Summary'!CC23="Yes"),OFFSET('Water Data'!$G$6,0,10*ROW('Water Data'!G17)),NA())</f>
        <v>#N/A</v>
      </c>
      <c r="O23" s="529" t="e">
        <f ca="1">+IF(AND(ISNUMBER(OFFSET('Water Data'!$G$9,0,10*ROW('Water Data'!G17))),'Data Summary'!CD23="Yes"),OFFSET('Water Data'!$G$9,0,10*ROW('Water Data'!G17)),NA())</f>
        <v>#N/A</v>
      </c>
      <c r="P23" s="529" t="e">
        <f ca="1">+IF(AND(ISNUMBER(OFFSET('Water Data'!$H$4,0,10*ROW('Water Data'!H17))),'Data Summary'!CE23="Yes"),100-OFFSET('Water Data'!$H$4,0,10*ROW('Water Data'!H17)),NA())</f>
        <v>#N/A</v>
      </c>
      <c r="Q23" s="529" t="e">
        <f ca="1">+IF(AND(ISNUMBER(OFFSET('Water Data'!$H$6,0,10*ROW('Water Data'!H17))),'Data Summary'!CF23="Yes"),OFFSET('Water Data'!$H$6,0,10*ROW('Water Data'!H17)),NA())</f>
        <v>#N/A</v>
      </c>
      <c r="R23" s="529" t="e">
        <f ca="1">+IF(AND(ISNUMBER(OFFSET('Water Data'!$H$9,0,10*ROW('Water Data'!H17))),'Data Summary'!CG23="Yes"),OFFSET('Water Data'!$H$9,0,10*ROW('Water Data'!H17)),NA())</f>
        <v>#N/A</v>
      </c>
      <c r="S23" s="529" t="e">
        <f ca="1">+IF(AND(ISNUMBER(OFFSET('Water Data'!$I$4,0,10*ROW('Water Data'!I17))),'Data Summary'!CH23="Yes"),100-OFFSET('Water Data'!$I$4,0,10*ROW('Water Data'!I17)),NA())</f>
        <v>#N/A</v>
      </c>
      <c r="T23" s="529" t="e">
        <f ca="1">+IF(AND(ISNUMBER(OFFSET('Water Data'!$I$6,0,10*ROW('Water Data'!I17))),'Data Summary'!CI23="Yes"),OFFSET('Water Data'!$I$6,0,10*ROW('Water Data'!I17)),NA())</f>
        <v>#N/A</v>
      </c>
      <c r="U23" s="529" t="e">
        <f ca="1">+IF(AND(ISNUMBER(OFFSET('Water Data'!$I$9,0,10*ROW('Water Data'!I17))),'Data Summary'!CJ23="Yes"),OFFSET('Water Data'!$I$9,0,10*ROW('Water Data'!I17)),NA())</f>
        <v>#N/A</v>
      </c>
      <c r="V23" s="530" t="e">
        <f ca="1">+IF(AND(ISNUMBER(OFFSET('Sanitation Data'!$D$4,0,10*ROW('Sanitation Data'!D17))),'Data Summary'!CK23="Yes"),100-OFFSET('Sanitation Data'!$D$4,0,10*ROW('Sanitation Data'!D17)),NA())</f>
        <v>#N/A</v>
      </c>
      <c r="W23" s="530" t="e">
        <f ca="1">+IF(AND(ISNUMBER(OFFSET('Sanitation Data'!$D$6,0,10*ROW('Sanitation Data'!D17))),'Data Summary'!CL23="Yes"),OFFSET('Sanitation Data'!$D$6,0,10*ROW('Sanitation Data'!D17)),NA())</f>
        <v>#N/A</v>
      </c>
      <c r="X23" s="530" t="e">
        <f ca="1">+IF(AND(ISNUMBER(OFFSET('Sanitation Data'!$D$10,0,10*ROW('Sanitation Data'!D17))),'Data Summary'!CM23="Yes"),OFFSET('Sanitation Data'!$D$10,0,10*ROW('Sanitation Data'!D17)),NA())</f>
        <v>#N/A</v>
      </c>
      <c r="Y23" s="530" t="e">
        <f ca="1">+IF(AND(ISNUMBER(OFFSET('Sanitation Data'!$D$11,0,10*ROW('Sanitation Data'!D17))),'Data Summary'!CN23="Yes"),OFFSET('Sanitation Data'!$D$11,0,10*ROW('Sanitation Data'!D17)),NA())</f>
        <v>#N/A</v>
      </c>
      <c r="Z23" s="530" t="e">
        <f ca="1">+IF(AND(ISNUMBER(OFFSET('Sanitation Data'!$D$12,0,10*ROW('Sanitation Data'!D17))),'Data Summary'!CO23="Yes"),OFFSET('Sanitation Data'!$D$12,0,10*ROW('Sanitation Data'!D17)),NA())</f>
        <v>#N/A</v>
      </c>
      <c r="AA23" s="530" t="e">
        <f ca="1">+IF(AND(ISNUMBER(OFFSET('Sanitation Data'!$E$4,0,10*ROW('Sanitation Data'!E17))),'Data Summary'!CP23="Yes"),100-OFFSET('Sanitation Data'!$E$4,0,10*ROW('Sanitation Data'!E17)),NA())</f>
        <v>#N/A</v>
      </c>
      <c r="AB23" s="530" t="e">
        <f ca="1">+IF(AND(ISNUMBER(OFFSET('Sanitation Data'!$E$6,0,10*ROW('Sanitation Data'!E17))),'Data Summary'!CQ23="Yes"),OFFSET('Sanitation Data'!$E$6,0,10*ROW('Sanitation Data'!E17)),NA())</f>
        <v>#N/A</v>
      </c>
      <c r="AC23" s="530" t="e">
        <f ca="1">+IF(AND(ISNUMBER(OFFSET('Sanitation Data'!$E$10,0,10*ROW('Sanitation Data'!E17))),'Data Summary'!CR23="Yes"),OFFSET('Sanitation Data'!$E$10,0,10*ROW('Sanitation Data'!E17)),NA())</f>
        <v>#N/A</v>
      </c>
      <c r="AD23" s="530" t="e">
        <f ca="1">+IF(AND(ISNUMBER(OFFSET('Sanitation Data'!$E$11,0,10*ROW('Sanitation Data'!E17))),'Data Summary'!CS23="Yes"),OFFSET('Sanitation Data'!$E$11,0,10*ROW('Sanitation Data'!E17)),NA())</f>
        <v>#N/A</v>
      </c>
      <c r="AE23" s="530" t="e">
        <f ca="1">+IF(AND(ISNUMBER(OFFSET('Sanitation Data'!$E$12,0,10*ROW('Sanitation Data'!E17))),'Data Summary'!CT23="Yes"),OFFSET('Sanitation Data'!$E$12,0,10*ROW('Sanitation Data'!E17)),NA())</f>
        <v>#N/A</v>
      </c>
      <c r="AF23" s="530" t="e">
        <f ca="1">+IF(AND(ISNUMBER(OFFSET('Sanitation Data'!$F$4,0,10*ROW('Sanitation Data'!F17))),'Data Summary'!CU23="Yes"),100-OFFSET('Sanitation Data'!$F$4,0,10*ROW('Sanitation Data'!F17)),NA())</f>
        <v>#N/A</v>
      </c>
      <c r="AG23" s="530" t="e">
        <f ca="1">+IF(AND(ISNUMBER(OFFSET('Sanitation Data'!$F$6,0,10*ROW('Sanitation Data'!F17))),'Data Summary'!CV23="Yes"),OFFSET('Sanitation Data'!$F$6,0,10*ROW('Sanitation Data'!F17)),NA())</f>
        <v>#N/A</v>
      </c>
      <c r="AH23" s="530" t="e">
        <f ca="1">+IF(AND(ISNUMBER(OFFSET('Sanitation Data'!$F$10,0,10*ROW('Sanitation Data'!F17))),'Data Summary'!CW23="Yes"),OFFSET('Sanitation Data'!$F$10,0,10*ROW('Sanitation Data'!F17)),NA())</f>
        <v>#N/A</v>
      </c>
      <c r="AI23" s="530" t="e">
        <f ca="1">+IF(AND(ISNUMBER(OFFSET('Sanitation Data'!$F$11,0,10*ROW('Sanitation Data'!F17))),'Data Summary'!CX23="Yes"),OFFSET('Sanitation Data'!$F$11,0,10*ROW('Sanitation Data'!F17)),NA())</f>
        <v>#N/A</v>
      </c>
      <c r="AJ23" s="530" t="e">
        <f ca="1">+IF(AND(ISNUMBER(OFFSET('Sanitation Data'!$F$12,0,10*ROW('Sanitation Data'!F17))),'Data Summary'!CY23="Yes"),OFFSET('Sanitation Data'!$F$12,0,10*ROW('Sanitation Data'!F17)),NA())</f>
        <v>#N/A</v>
      </c>
      <c r="AK23" s="530" t="e">
        <f ca="1">+IF(AND(ISNUMBER(OFFSET('Sanitation Data'!$G$4,0,10*ROW('Sanitation Data'!G17))),'Data Summary'!CZ23="Yes"),100-OFFSET('Sanitation Data'!$G$4,0,10*ROW('Sanitation Data'!G17)),NA())</f>
        <v>#N/A</v>
      </c>
      <c r="AL23" s="530" t="e">
        <f ca="1">+IF(AND(ISNUMBER(OFFSET('Sanitation Data'!$G$6,0,10*ROW('Sanitation Data'!G17))),'Data Summary'!DA23="Yes"),OFFSET('Sanitation Data'!$G$6,0,10*ROW('Sanitation Data'!G17)),NA())</f>
        <v>#N/A</v>
      </c>
      <c r="AM23" s="530" t="e">
        <f ca="1">+IF(AND(ISNUMBER(OFFSET('Sanitation Data'!$G$10,0,10*ROW('Sanitation Data'!G17))),'Data Summary'!DB23="Yes"),OFFSET('Sanitation Data'!$G$10,0,10*ROW('Sanitation Data'!G17)),NA())</f>
        <v>#N/A</v>
      </c>
      <c r="AN23" s="530" t="e">
        <f ca="1">+IF(AND(ISNUMBER(OFFSET('Sanitation Data'!$G$11,0,10*ROW('Sanitation Data'!G17))),'Data Summary'!DC23="Yes"),OFFSET('Sanitation Data'!$G$11,0,10*ROW('Sanitation Data'!G17)),NA())</f>
        <v>#N/A</v>
      </c>
      <c r="AO23" s="530" t="e">
        <f ca="1">+IF(AND(ISNUMBER(OFFSET('Sanitation Data'!$G$12,0,10*ROW('Sanitation Data'!G17))),'Data Summary'!DD23="Yes"),OFFSET('Sanitation Data'!$G$12,0,10*ROW('Sanitation Data'!G17)),NA())</f>
        <v>#N/A</v>
      </c>
      <c r="AP23" s="530" t="e">
        <f ca="1">+IF(AND(ISNUMBER(OFFSET('Sanitation Data'!$H$4,0,10*ROW('Sanitation Data'!H17))),'Data Summary'!DE23="Yes"),100-OFFSET('Sanitation Data'!$H$4,0,10*ROW('Sanitation Data'!H17)),NA())</f>
        <v>#N/A</v>
      </c>
      <c r="AQ23" s="530" t="e">
        <f ca="1">+IF(AND(ISNUMBER(OFFSET('Sanitation Data'!$H$6,0,10*ROW('Sanitation Data'!H17))),'Data Summary'!DF23="Yes"),OFFSET('Sanitation Data'!$H$6,0,10*ROW('Sanitation Data'!H17)),NA())</f>
        <v>#N/A</v>
      </c>
      <c r="AR23" s="530" t="e">
        <f ca="1">+IF(AND(ISNUMBER(OFFSET('Sanitation Data'!$H$10,0,10*ROW('Sanitation Data'!H17))),'Data Summary'!DG23="Yes"),OFFSET('Sanitation Data'!$H$10,0,10*ROW('Sanitation Data'!H17)),NA())</f>
        <v>#N/A</v>
      </c>
      <c r="AS23" s="530" t="e">
        <f ca="1">+IF(AND(ISNUMBER(OFFSET('Sanitation Data'!$H$11,0,10*ROW('Sanitation Data'!H17))),'Data Summary'!DH23="Yes"),OFFSET('Sanitation Data'!$H$11,0,10*ROW('Sanitation Data'!H17)),NA())</f>
        <v>#N/A</v>
      </c>
      <c r="AT23" s="530" t="e">
        <f ca="1">+IF(AND(ISNUMBER(OFFSET('Sanitation Data'!$H$12,0,10*ROW('Sanitation Data'!H17))),'Data Summary'!DI23="Yes"),OFFSET('Sanitation Data'!$H$12,0,10*ROW('Sanitation Data'!H17)),NA())</f>
        <v>#N/A</v>
      </c>
      <c r="AU23" s="530" t="e">
        <f ca="1">+IF(AND(ISNUMBER(OFFSET('Sanitation Data'!$I$4,0,10*ROW('Sanitation Data'!I17))),'Data Summary'!DJ23="Yes"),100-OFFSET('Sanitation Data'!$I$4,0,10*ROW('Sanitation Data'!I17)),NA())</f>
        <v>#N/A</v>
      </c>
      <c r="AV23" s="530" t="e">
        <f ca="1">+IF(AND(ISNUMBER(OFFSET('Sanitation Data'!$I$6,0,10*ROW('Sanitation Data'!I17))),'Data Summary'!DK23="Yes"),OFFSET('Sanitation Data'!$I$6,0,10*ROW('Sanitation Data'!I17)),NA())</f>
        <v>#N/A</v>
      </c>
      <c r="AW23" s="530" t="e">
        <f ca="1">+IF(AND(ISNUMBER(OFFSET('Sanitation Data'!$I$10,0,10*ROW('Sanitation Data'!I17))),'Data Summary'!DL23="Yes"),OFFSET('Sanitation Data'!$I$10,0,10*ROW('Sanitation Data'!I17)),NA())</f>
        <v>#N/A</v>
      </c>
      <c r="AX23" s="530" t="e">
        <f ca="1">+IF(AND(ISNUMBER(OFFSET('Sanitation Data'!$I$11,0,10*ROW('Sanitation Data'!I17))),'Data Summary'!DM23="Yes"),OFFSET('Sanitation Data'!$I$11,0,10*ROW('Sanitation Data'!I17)),NA())</f>
        <v>#N/A</v>
      </c>
      <c r="AY23" s="530" t="e">
        <f ca="1">+IF(AND(ISNUMBER(OFFSET('Sanitation Data'!$I$12,0,10*ROW('Sanitation Data'!I17))),'Data Summary'!DN23="Yes"),OFFSET('Sanitation Data'!$I$12,0,10*ROW('Sanitation Data'!I17)),NA())</f>
        <v>#N/A</v>
      </c>
      <c r="AZ23" s="531" t="e">
        <f ca="1">+IF(AND(ISNUMBER(OFFSET('Hygiene Data'!$D$5,0,10*ROW('Hygiene Data'!D17))),'Data Summary'!DO23="Yes"),OFFSET('Hygiene Data'!$D$5,0,10*ROW('Hygiene Data'!D17)),NA())</f>
        <v>#N/A</v>
      </c>
      <c r="BA23" s="531" t="e">
        <f ca="1">+IF(AND(ISNUMBER(OFFSET('Hygiene Data'!$D$7,0,10*ROW('Hygiene Data'!D17))),'Data Summary'!DP23="Yes"),OFFSET('Hygiene Data'!$D$7,0,10*ROW('Hygiene Data'!D17)),NA())</f>
        <v>#N/A</v>
      </c>
      <c r="BB23" s="531" t="e">
        <f ca="1">+IF(AND(ISNUMBER(OFFSET('Hygiene Data'!$D$9,0,10*ROW('Hygiene Data'!D17))),'Data Summary'!DQ23="Yes"),OFFSET('Hygiene Data'!$D$9,0,10*ROW('Hygiene Data'!D17)),NA())</f>
        <v>#N/A</v>
      </c>
      <c r="BC23" s="531" t="e">
        <f ca="1">+IF(AND(ISNUMBER(OFFSET('Hygiene Data'!$E$5,0,10*ROW('Hygiene Data'!E17))),'Data Summary'!DR23="Yes"),OFFSET('Hygiene Data'!$E$5,0,10*ROW('Hygiene Data'!E17)),NA())</f>
        <v>#N/A</v>
      </c>
      <c r="BD23" s="531" t="e">
        <f ca="1">+IF(AND(ISNUMBER(OFFSET('Hygiene Data'!$E$7,0,10*ROW('Hygiene Data'!E17))),'Data Summary'!DS23="Yes"),OFFSET('Hygiene Data'!$E$7,0,10*ROW('Hygiene Data'!E17)),NA())</f>
        <v>#N/A</v>
      </c>
      <c r="BE23" s="531" t="e">
        <f ca="1">+IF(AND(ISNUMBER(OFFSET('Hygiene Data'!$E$9,0,10*ROW('Hygiene Data'!E17))),'Data Summary'!DT23="Yes"),OFFSET('Hygiene Data'!$E$9,0,10*ROW('Hygiene Data'!E17)),NA())</f>
        <v>#N/A</v>
      </c>
      <c r="BF23" s="531" t="e">
        <f ca="1">+IF(AND(ISNUMBER(OFFSET('Hygiene Data'!$F$5,0,10*ROW('Hygiene Data'!F17))),'Data Summary'!DU23="Yes"),OFFSET('Hygiene Data'!$F$5,0,10*ROW('Hygiene Data'!F17)),NA())</f>
        <v>#N/A</v>
      </c>
      <c r="BG23" s="531" t="e">
        <f ca="1">+IF(AND(ISNUMBER(OFFSET('Hygiene Data'!$F$7,0,10*ROW('Hygiene Data'!F17))),'Data Summary'!DV23="Yes"),OFFSET('Hygiene Data'!$F$7,0,10*ROW('Hygiene Data'!F17)),NA())</f>
        <v>#N/A</v>
      </c>
      <c r="BH23" s="531" t="e">
        <f ca="1">+IF(AND(ISNUMBER(OFFSET('Hygiene Data'!$F$9,0,10*ROW('Hygiene Data'!F17))),'Data Summary'!DW23="Yes"),OFFSET('Hygiene Data'!$F$9,0,10*ROW('Hygiene Data'!F17)),NA())</f>
        <v>#N/A</v>
      </c>
      <c r="BI23" s="531" t="e">
        <f ca="1">+IF(AND(ISNUMBER(OFFSET('Hygiene Data'!$G$5,0,10*ROW('Hygiene Data'!G17))),'Data Summary'!DX23="Yes"),OFFSET('Hygiene Data'!$G$5,0,10*ROW('Hygiene Data'!G17)),NA())</f>
        <v>#N/A</v>
      </c>
      <c r="BJ23" s="531" t="e">
        <f ca="1">+IF(AND(ISNUMBER(OFFSET('Hygiene Data'!$G$7,0,10*ROW('Hygiene Data'!G17))),'Data Summary'!DY23="Yes"),OFFSET('Hygiene Data'!$G$7,0,10*ROW('Hygiene Data'!G17)),NA())</f>
        <v>#N/A</v>
      </c>
      <c r="BK23" s="531" t="e">
        <f ca="1">+IF(AND(ISNUMBER(OFFSET('Hygiene Data'!$G$9,0,10*ROW('Hygiene Data'!G17))),'Data Summary'!DZ23="Yes"),OFFSET('Hygiene Data'!$G$9,0,10*ROW('Hygiene Data'!G17)),NA())</f>
        <v>#N/A</v>
      </c>
      <c r="BL23" s="531" t="e">
        <f ca="1">+IF(AND(ISNUMBER(OFFSET('Hygiene Data'!$H$5,0,10*ROW('Hygiene Data'!H17))),'Data Summary'!EA23="Yes"),OFFSET('Hygiene Data'!$H$5,0,10*ROW('Hygiene Data'!H17)),NA())</f>
        <v>#N/A</v>
      </c>
      <c r="BM23" s="531" t="e">
        <f ca="1">+IF(AND(ISNUMBER(OFFSET('Hygiene Data'!$H$7,0,10*ROW('Hygiene Data'!H17))),'Data Summary'!EB23="Yes"),OFFSET('Hygiene Data'!$H$7,0,10*ROW('Hygiene Data'!H17)),NA())</f>
        <v>#N/A</v>
      </c>
      <c r="BN23" s="531" t="e">
        <f ca="1">+IF(AND(ISNUMBER(OFFSET('Hygiene Data'!$H$9,0,10*ROW('Hygiene Data'!H17))),'Data Summary'!EC23="Yes"),OFFSET('Hygiene Data'!$H$9,0,10*ROW('Hygiene Data'!H17)),NA())</f>
        <v>#N/A</v>
      </c>
      <c r="BO23" s="531" t="e">
        <f ca="1">+IF(AND(ISNUMBER(OFFSET('Hygiene Data'!$I$5,0,10*ROW('Hygiene Data'!I17))),'Data Summary'!ED23="Yes"),OFFSET('Hygiene Data'!$I$5,0,10*ROW('Hygiene Data'!I17)),NA())</f>
        <v>#N/A</v>
      </c>
      <c r="BP23" s="531" t="e">
        <f ca="1">+IF(AND(ISNUMBER(OFFSET('Hygiene Data'!$I$7,0,10*ROW('Hygiene Data'!I17))),'Data Summary'!EE23="Yes"),OFFSET('Hygiene Data'!$I$7,0,10*ROW('Hygiene Data'!I17)),NA())</f>
        <v>#N/A</v>
      </c>
      <c r="BQ23" s="531" t="e">
        <f ca="1">+IF(AND(ISNUMBER(OFFSET('Hygiene Data'!$I$9,0,10*ROW('Hygiene Data'!I17))),'Data Summary'!EF23="Yes"),OFFSET('Hygiene Data'!$I$9,0,10*ROW('Hygiene Data'!I17)),NA())</f>
        <v>#N/A</v>
      </c>
    </row>
    <row r="24" spans="1:69" x14ac:dyDescent="0.25">
      <c r="A24" s="527" t="e">
        <f ca="1">+RIGHT('Data Summary'!A24,LEN('Data Summary'!A24)-9)</f>
        <v>#VALUE!</v>
      </c>
      <c r="B24" s="501" t="str">
        <f ca="1">+IF(ISTEXT('Data Summary'!B24),'Data Summary'!B24,"")</f>
        <v/>
      </c>
      <c r="C24" s="528" t="e">
        <f ca="1">+VALUE('Data Summary'!C24)</f>
        <v>#VALUE!</v>
      </c>
      <c r="D24" s="529" t="e">
        <f ca="1">+IF(AND(ISNUMBER(OFFSET('Water Data'!$D$4,0,10*ROW('Water Data'!D18))),'Data Summary'!BS24="Yes"),100-OFFSET('Water Data'!$D$4,0,10*ROW('Water Data'!D18)),NA())</f>
        <v>#N/A</v>
      </c>
      <c r="E24" s="529" t="e">
        <f ca="1">+IF(AND(ISNUMBER(OFFSET('Water Data'!$D$6,0,10*ROW('Water Data'!D18))),'Data Summary'!BT24="Yes"),OFFSET('Water Data'!$D$6,0,10*ROW('Water Data'!D18)),NA())</f>
        <v>#N/A</v>
      </c>
      <c r="F24" s="529" t="e">
        <f ca="1">+IF(AND(ISNUMBER(OFFSET('Water Data'!$D$9,0,10*ROW('Water Data'!D18))),'Data Summary'!BU24="Yes"),OFFSET('Water Data'!$D$9,0,10*ROW('Water Data'!D18)),NA())</f>
        <v>#N/A</v>
      </c>
      <c r="G24" s="529" t="e">
        <f ca="1">+IF(AND(ISNUMBER(OFFSET('Water Data'!$E$4,0,10*ROW('Water Data'!E18))),'Data Summary'!BV24="Yes"),100-OFFSET('Water Data'!$E$4,0,10*ROW('Water Data'!E18)),NA())</f>
        <v>#N/A</v>
      </c>
      <c r="H24" s="529" t="e">
        <f ca="1">+IF(AND(ISNUMBER(OFFSET('Water Data'!$E$6,0,10*ROW('Water Data'!E18))),'Data Summary'!BW24="Yes"),OFFSET('Water Data'!$E$6,0,10*ROW('Water Data'!E18)),NA())</f>
        <v>#N/A</v>
      </c>
      <c r="I24" s="529" t="e">
        <f ca="1">+IF(AND(ISNUMBER(OFFSET('Water Data'!$E$9,0,10*ROW('Water Data'!E18))),'Data Summary'!BX24="Yes"),OFFSET('Water Data'!$E$9,0,10*ROW('Water Data'!E18)),NA())</f>
        <v>#N/A</v>
      </c>
      <c r="J24" s="529" t="e">
        <f ca="1">+IF(AND(ISNUMBER(OFFSET('Water Data'!$F$4,0,10*ROW('Water Data'!F18))),'Data Summary'!BY24="Yes"),100-OFFSET('Water Data'!$F$4,0,10*ROW('Water Data'!F18)),NA())</f>
        <v>#N/A</v>
      </c>
      <c r="K24" s="529" t="e">
        <f ca="1">+IF(AND(ISNUMBER(OFFSET('Water Data'!$F$6,0,10*ROW('Water Data'!F18))),'Data Summary'!BZ24="Yes"),OFFSET('Water Data'!$F$6,0,10*ROW('Water Data'!F18)),NA())</f>
        <v>#N/A</v>
      </c>
      <c r="L24" s="529" t="e">
        <f ca="1">+IF(AND(ISNUMBER(OFFSET('Water Data'!$F$9,0,10*ROW('Water Data'!F18))),'Data Summary'!CA24="Yes"),OFFSET('Water Data'!$F$9,0,10*ROW('Water Data'!F18)),NA())</f>
        <v>#N/A</v>
      </c>
      <c r="M24" s="529" t="e">
        <f ca="1">+IF(AND(ISNUMBER(OFFSET('Water Data'!$G$4,0,10*ROW('Water Data'!G18))),'Data Summary'!CB24="Yes"),100-OFFSET('Water Data'!$G$4,0,10*ROW('Water Data'!G18)),NA())</f>
        <v>#N/A</v>
      </c>
      <c r="N24" s="529" t="e">
        <f ca="1">+IF(AND(ISNUMBER(OFFSET('Water Data'!$G$6,0,10*ROW('Water Data'!G18))),'Data Summary'!CC24="Yes"),OFFSET('Water Data'!$G$6,0,10*ROW('Water Data'!G18)),NA())</f>
        <v>#N/A</v>
      </c>
      <c r="O24" s="529" t="e">
        <f ca="1">+IF(AND(ISNUMBER(OFFSET('Water Data'!$G$9,0,10*ROW('Water Data'!G18))),'Data Summary'!CD24="Yes"),OFFSET('Water Data'!$G$9,0,10*ROW('Water Data'!G18)),NA())</f>
        <v>#N/A</v>
      </c>
      <c r="P24" s="529" t="e">
        <f ca="1">+IF(AND(ISNUMBER(OFFSET('Water Data'!$H$4,0,10*ROW('Water Data'!H18))),'Data Summary'!CE24="Yes"),100-OFFSET('Water Data'!$H$4,0,10*ROW('Water Data'!H18)),NA())</f>
        <v>#N/A</v>
      </c>
      <c r="Q24" s="529" t="e">
        <f ca="1">+IF(AND(ISNUMBER(OFFSET('Water Data'!$H$6,0,10*ROW('Water Data'!H18))),'Data Summary'!CF24="Yes"),OFFSET('Water Data'!$H$6,0,10*ROW('Water Data'!H18)),NA())</f>
        <v>#N/A</v>
      </c>
      <c r="R24" s="529" t="e">
        <f ca="1">+IF(AND(ISNUMBER(OFFSET('Water Data'!$H$9,0,10*ROW('Water Data'!H18))),'Data Summary'!CG24="Yes"),OFFSET('Water Data'!$H$9,0,10*ROW('Water Data'!H18)),NA())</f>
        <v>#N/A</v>
      </c>
      <c r="S24" s="529" t="e">
        <f ca="1">+IF(AND(ISNUMBER(OFFSET('Water Data'!$I$4,0,10*ROW('Water Data'!I18))),'Data Summary'!CH24="Yes"),100-OFFSET('Water Data'!$I$4,0,10*ROW('Water Data'!I18)),NA())</f>
        <v>#N/A</v>
      </c>
      <c r="T24" s="529" t="e">
        <f ca="1">+IF(AND(ISNUMBER(OFFSET('Water Data'!$I$6,0,10*ROW('Water Data'!I18))),'Data Summary'!CI24="Yes"),OFFSET('Water Data'!$I$6,0,10*ROW('Water Data'!I18)),NA())</f>
        <v>#N/A</v>
      </c>
      <c r="U24" s="529" t="e">
        <f ca="1">+IF(AND(ISNUMBER(OFFSET('Water Data'!$I$9,0,10*ROW('Water Data'!I18))),'Data Summary'!CJ24="Yes"),OFFSET('Water Data'!$I$9,0,10*ROW('Water Data'!I18)),NA())</f>
        <v>#N/A</v>
      </c>
      <c r="V24" s="530" t="e">
        <f ca="1">+IF(AND(ISNUMBER(OFFSET('Sanitation Data'!$D$4,0,10*ROW('Sanitation Data'!D18))),'Data Summary'!CK24="Yes"),100-OFFSET('Sanitation Data'!$D$4,0,10*ROW('Sanitation Data'!D18)),NA())</f>
        <v>#N/A</v>
      </c>
      <c r="W24" s="530" t="e">
        <f ca="1">+IF(AND(ISNUMBER(OFFSET('Sanitation Data'!$D$6,0,10*ROW('Sanitation Data'!D18))),'Data Summary'!CL24="Yes"),OFFSET('Sanitation Data'!$D$6,0,10*ROW('Sanitation Data'!D18)),NA())</f>
        <v>#N/A</v>
      </c>
      <c r="X24" s="530" t="e">
        <f ca="1">+IF(AND(ISNUMBER(OFFSET('Sanitation Data'!$D$10,0,10*ROW('Sanitation Data'!D18))),'Data Summary'!CM24="Yes"),OFFSET('Sanitation Data'!$D$10,0,10*ROW('Sanitation Data'!D18)),NA())</f>
        <v>#N/A</v>
      </c>
      <c r="Y24" s="530" t="e">
        <f ca="1">+IF(AND(ISNUMBER(OFFSET('Sanitation Data'!$D$11,0,10*ROW('Sanitation Data'!D18))),'Data Summary'!CN24="Yes"),OFFSET('Sanitation Data'!$D$11,0,10*ROW('Sanitation Data'!D18)),NA())</f>
        <v>#N/A</v>
      </c>
      <c r="Z24" s="530" t="e">
        <f ca="1">+IF(AND(ISNUMBER(OFFSET('Sanitation Data'!$D$12,0,10*ROW('Sanitation Data'!D18))),'Data Summary'!CO24="Yes"),OFFSET('Sanitation Data'!$D$12,0,10*ROW('Sanitation Data'!D18)),NA())</f>
        <v>#N/A</v>
      </c>
      <c r="AA24" s="530" t="e">
        <f ca="1">+IF(AND(ISNUMBER(OFFSET('Sanitation Data'!$E$4,0,10*ROW('Sanitation Data'!E18))),'Data Summary'!CP24="Yes"),100-OFFSET('Sanitation Data'!$E$4,0,10*ROW('Sanitation Data'!E18)),NA())</f>
        <v>#N/A</v>
      </c>
      <c r="AB24" s="530" t="e">
        <f ca="1">+IF(AND(ISNUMBER(OFFSET('Sanitation Data'!$E$6,0,10*ROW('Sanitation Data'!E18))),'Data Summary'!CQ24="Yes"),OFFSET('Sanitation Data'!$E$6,0,10*ROW('Sanitation Data'!E18)),NA())</f>
        <v>#N/A</v>
      </c>
      <c r="AC24" s="530" t="e">
        <f ca="1">+IF(AND(ISNUMBER(OFFSET('Sanitation Data'!$E$10,0,10*ROW('Sanitation Data'!E18))),'Data Summary'!CR24="Yes"),OFFSET('Sanitation Data'!$E$10,0,10*ROW('Sanitation Data'!E18)),NA())</f>
        <v>#N/A</v>
      </c>
      <c r="AD24" s="530" t="e">
        <f ca="1">+IF(AND(ISNUMBER(OFFSET('Sanitation Data'!$E$11,0,10*ROW('Sanitation Data'!E18))),'Data Summary'!CS24="Yes"),OFFSET('Sanitation Data'!$E$11,0,10*ROW('Sanitation Data'!E18)),NA())</f>
        <v>#N/A</v>
      </c>
      <c r="AE24" s="530" t="e">
        <f ca="1">+IF(AND(ISNUMBER(OFFSET('Sanitation Data'!$E$12,0,10*ROW('Sanitation Data'!E18))),'Data Summary'!CT24="Yes"),OFFSET('Sanitation Data'!$E$12,0,10*ROW('Sanitation Data'!E18)),NA())</f>
        <v>#N/A</v>
      </c>
      <c r="AF24" s="530" t="e">
        <f ca="1">+IF(AND(ISNUMBER(OFFSET('Sanitation Data'!$F$4,0,10*ROW('Sanitation Data'!F18))),'Data Summary'!CU24="Yes"),100-OFFSET('Sanitation Data'!$F$4,0,10*ROW('Sanitation Data'!F18)),NA())</f>
        <v>#N/A</v>
      </c>
      <c r="AG24" s="530" t="e">
        <f ca="1">+IF(AND(ISNUMBER(OFFSET('Sanitation Data'!$F$6,0,10*ROW('Sanitation Data'!F18))),'Data Summary'!CV24="Yes"),OFFSET('Sanitation Data'!$F$6,0,10*ROW('Sanitation Data'!F18)),NA())</f>
        <v>#N/A</v>
      </c>
      <c r="AH24" s="530" t="e">
        <f ca="1">+IF(AND(ISNUMBER(OFFSET('Sanitation Data'!$F$10,0,10*ROW('Sanitation Data'!F18))),'Data Summary'!CW24="Yes"),OFFSET('Sanitation Data'!$F$10,0,10*ROW('Sanitation Data'!F18)),NA())</f>
        <v>#N/A</v>
      </c>
      <c r="AI24" s="530" t="e">
        <f ca="1">+IF(AND(ISNUMBER(OFFSET('Sanitation Data'!$F$11,0,10*ROW('Sanitation Data'!F18))),'Data Summary'!CX24="Yes"),OFFSET('Sanitation Data'!$F$11,0,10*ROW('Sanitation Data'!F18)),NA())</f>
        <v>#N/A</v>
      </c>
      <c r="AJ24" s="530" t="e">
        <f ca="1">+IF(AND(ISNUMBER(OFFSET('Sanitation Data'!$F$12,0,10*ROW('Sanitation Data'!F18))),'Data Summary'!CY24="Yes"),OFFSET('Sanitation Data'!$F$12,0,10*ROW('Sanitation Data'!F18)),NA())</f>
        <v>#N/A</v>
      </c>
      <c r="AK24" s="530" t="e">
        <f ca="1">+IF(AND(ISNUMBER(OFFSET('Sanitation Data'!$G$4,0,10*ROW('Sanitation Data'!G18))),'Data Summary'!CZ24="Yes"),100-OFFSET('Sanitation Data'!$G$4,0,10*ROW('Sanitation Data'!G18)),NA())</f>
        <v>#N/A</v>
      </c>
      <c r="AL24" s="530" t="e">
        <f ca="1">+IF(AND(ISNUMBER(OFFSET('Sanitation Data'!$G$6,0,10*ROW('Sanitation Data'!G18))),'Data Summary'!DA24="Yes"),OFFSET('Sanitation Data'!$G$6,0,10*ROW('Sanitation Data'!G18)),NA())</f>
        <v>#N/A</v>
      </c>
      <c r="AM24" s="530" t="e">
        <f ca="1">+IF(AND(ISNUMBER(OFFSET('Sanitation Data'!$G$10,0,10*ROW('Sanitation Data'!G18))),'Data Summary'!DB24="Yes"),OFFSET('Sanitation Data'!$G$10,0,10*ROW('Sanitation Data'!G18)),NA())</f>
        <v>#N/A</v>
      </c>
      <c r="AN24" s="530" t="e">
        <f ca="1">+IF(AND(ISNUMBER(OFFSET('Sanitation Data'!$G$11,0,10*ROW('Sanitation Data'!G18))),'Data Summary'!DC24="Yes"),OFFSET('Sanitation Data'!$G$11,0,10*ROW('Sanitation Data'!G18)),NA())</f>
        <v>#N/A</v>
      </c>
      <c r="AO24" s="530" t="e">
        <f ca="1">+IF(AND(ISNUMBER(OFFSET('Sanitation Data'!$G$12,0,10*ROW('Sanitation Data'!G18))),'Data Summary'!DD24="Yes"),OFFSET('Sanitation Data'!$G$12,0,10*ROW('Sanitation Data'!G18)),NA())</f>
        <v>#N/A</v>
      </c>
      <c r="AP24" s="530" t="e">
        <f ca="1">+IF(AND(ISNUMBER(OFFSET('Sanitation Data'!$H$4,0,10*ROW('Sanitation Data'!H18))),'Data Summary'!DE24="Yes"),100-OFFSET('Sanitation Data'!$H$4,0,10*ROW('Sanitation Data'!H18)),NA())</f>
        <v>#N/A</v>
      </c>
      <c r="AQ24" s="530" t="e">
        <f ca="1">+IF(AND(ISNUMBER(OFFSET('Sanitation Data'!$H$6,0,10*ROW('Sanitation Data'!H18))),'Data Summary'!DF24="Yes"),OFFSET('Sanitation Data'!$H$6,0,10*ROW('Sanitation Data'!H18)),NA())</f>
        <v>#N/A</v>
      </c>
      <c r="AR24" s="530" t="e">
        <f ca="1">+IF(AND(ISNUMBER(OFFSET('Sanitation Data'!$H$10,0,10*ROW('Sanitation Data'!H18))),'Data Summary'!DG24="Yes"),OFFSET('Sanitation Data'!$H$10,0,10*ROW('Sanitation Data'!H18)),NA())</f>
        <v>#N/A</v>
      </c>
      <c r="AS24" s="530" t="e">
        <f ca="1">+IF(AND(ISNUMBER(OFFSET('Sanitation Data'!$H$11,0,10*ROW('Sanitation Data'!H18))),'Data Summary'!DH24="Yes"),OFFSET('Sanitation Data'!$H$11,0,10*ROW('Sanitation Data'!H18)),NA())</f>
        <v>#N/A</v>
      </c>
      <c r="AT24" s="530" t="e">
        <f ca="1">+IF(AND(ISNUMBER(OFFSET('Sanitation Data'!$H$12,0,10*ROW('Sanitation Data'!H18))),'Data Summary'!DI24="Yes"),OFFSET('Sanitation Data'!$H$12,0,10*ROW('Sanitation Data'!H18)),NA())</f>
        <v>#N/A</v>
      </c>
      <c r="AU24" s="530" t="e">
        <f ca="1">+IF(AND(ISNUMBER(OFFSET('Sanitation Data'!$I$4,0,10*ROW('Sanitation Data'!I18))),'Data Summary'!DJ24="Yes"),100-OFFSET('Sanitation Data'!$I$4,0,10*ROW('Sanitation Data'!I18)),NA())</f>
        <v>#N/A</v>
      </c>
      <c r="AV24" s="530" t="e">
        <f ca="1">+IF(AND(ISNUMBER(OFFSET('Sanitation Data'!$I$6,0,10*ROW('Sanitation Data'!I18))),'Data Summary'!DK24="Yes"),OFFSET('Sanitation Data'!$I$6,0,10*ROW('Sanitation Data'!I18)),NA())</f>
        <v>#N/A</v>
      </c>
      <c r="AW24" s="530" t="e">
        <f ca="1">+IF(AND(ISNUMBER(OFFSET('Sanitation Data'!$I$10,0,10*ROW('Sanitation Data'!I18))),'Data Summary'!DL24="Yes"),OFFSET('Sanitation Data'!$I$10,0,10*ROW('Sanitation Data'!I18)),NA())</f>
        <v>#N/A</v>
      </c>
      <c r="AX24" s="530" t="e">
        <f ca="1">+IF(AND(ISNUMBER(OFFSET('Sanitation Data'!$I$11,0,10*ROW('Sanitation Data'!I18))),'Data Summary'!DM24="Yes"),OFFSET('Sanitation Data'!$I$11,0,10*ROW('Sanitation Data'!I18)),NA())</f>
        <v>#N/A</v>
      </c>
      <c r="AY24" s="530" t="e">
        <f ca="1">+IF(AND(ISNUMBER(OFFSET('Sanitation Data'!$I$12,0,10*ROW('Sanitation Data'!I18))),'Data Summary'!DN24="Yes"),OFFSET('Sanitation Data'!$I$12,0,10*ROW('Sanitation Data'!I18)),NA())</f>
        <v>#N/A</v>
      </c>
      <c r="AZ24" s="531" t="e">
        <f ca="1">+IF(AND(ISNUMBER(OFFSET('Hygiene Data'!$D$5,0,10*ROW('Hygiene Data'!D18))),'Data Summary'!DO24="Yes"),OFFSET('Hygiene Data'!$D$5,0,10*ROW('Hygiene Data'!D18)),NA())</f>
        <v>#N/A</v>
      </c>
      <c r="BA24" s="531" t="e">
        <f ca="1">+IF(AND(ISNUMBER(OFFSET('Hygiene Data'!$D$7,0,10*ROW('Hygiene Data'!D18))),'Data Summary'!DP24="Yes"),OFFSET('Hygiene Data'!$D$7,0,10*ROW('Hygiene Data'!D18)),NA())</f>
        <v>#N/A</v>
      </c>
      <c r="BB24" s="531" t="e">
        <f ca="1">+IF(AND(ISNUMBER(OFFSET('Hygiene Data'!$D$9,0,10*ROW('Hygiene Data'!D18))),'Data Summary'!DQ24="Yes"),OFFSET('Hygiene Data'!$D$9,0,10*ROW('Hygiene Data'!D18)),NA())</f>
        <v>#N/A</v>
      </c>
      <c r="BC24" s="531" t="e">
        <f ca="1">+IF(AND(ISNUMBER(OFFSET('Hygiene Data'!$E$5,0,10*ROW('Hygiene Data'!E18))),'Data Summary'!DR24="Yes"),OFFSET('Hygiene Data'!$E$5,0,10*ROW('Hygiene Data'!E18)),NA())</f>
        <v>#N/A</v>
      </c>
      <c r="BD24" s="531" t="e">
        <f ca="1">+IF(AND(ISNUMBER(OFFSET('Hygiene Data'!$E$7,0,10*ROW('Hygiene Data'!E18))),'Data Summary'!DS24="Yes"),OFFSET('Hygiene Data'!$E$7,0,10*ROW('Hygiene Data'!E18)),NA())</f>
        <v>#N/A</v>
      </c>
      <c r="BE24" s="531" t="e">
        <f ca="1">+IF(AND(ISNUMBER(OFFSET('Hygiene Data'!$E$9,0,10*ROW('Hygiene Data'!E18))),'Data Summary'!DT24="Yes"),OFFSET('Hygiene Data'!$E$9,0,10*ROW('Hygiene Data'!E18)),NA())</f>
        <v>#N/A</v>
      </c>
      <c r="BF24" s="531" t="e">
        <f ca="1">+IF(AND(ISNUMBER(OFFSET('Hygiene Data'!$F$5,0,10*ROW('Hygiene Data'!F18))),'Data Summary'!DU24="Yes"),OFFSET('Hygiene Data'!$F$5,0,10*ROW('Hygiene Data'!F18)),NA())</f>
        <v>#N/A</v>
      </c>
      <c r="BG24" s="531" t="e">
        <f ca="1">+IF(AND(ISNUMBER(OFFSET('Hygiene Data'!$F$7,0,10*ROW('Hygiene Data'!F18))),'Data Summary'!DV24="Yes"),OFFSET('Hygiene Data'!$F$7,0,10*ROW('Hygiene Data'!F18)),NA())</f>
        <v>#N/A</v>
      </c>
      <c r="BH24" s="531" t="e">
        <f ca="1">+IF(AND(ISNUMBER(OFFSET('Hygiene Data'!$F$9,0,10*ROW('Hygiene Data'!F18))),'Data Summary'!DW24="Yes"),OFFSET('Hygiene Data'!$F$9,0,10*ROW('Hygiene Data'!F18)),NA())</f>
        <v>#N/A</v>
      </c>
      <c r="BI24" s="531" t="e">
        <f ca="1">+IF(AND(ISNUMBER(OFFSET('Hygiene Data'!$G$5,0,10*ROW('Hygiene Data'!G18))),'Data Summary'!DX24="Yes"),OFFSET('Hygiene Data'!$G$5,0,10*ROW('Hygiene Data'!G18)),NA())</f>
        <v>#N/A</v>
      </c>
      <c r="BJ24" s="531" t="e">
        <f ca="1">+IF(AND(ISNUMBER(OFFSET('Hygiene Data'!$G$7,0,10*ROW('Hygiene Data'!G18))),'Data Summary'!DY24="Yes"),OFFSET('Hygiene Data'!$G$7,0,10*ROW('Hygiene Data'!G18)),NA())</f>
        <v>#N/A</v>
      </c>
      <c r="BK24" s="531" t="e">
        <f ca="1">+IF(AND(ISNUMBER(OFFSET('Hygiene Data'!$G$9,0,10*ROW('Hygiene Data'!G18))),'Data Summary'!DZ24="Yes"),OFFSET('Hygiene Data'!$G$9,0,10*ROW('Hygiene Data'!G18)),NA())</f>
        <v>#N/A</v>
      </c>
      <c r="BL24" s="531" t="e">
        <f ca="1">+IF(AND(ISNUMBER(OFFSET('Hygiene Data'!$H$5,0,10*ROW('Hygiene Data'!H18))),'Data Summary'!EA24="Yes"),OFFSET('Hygiene Data'!$H$5,0,10*ROW('Hygiene Data'!H18)),NA())</f>
        <v>#N/A</v>
      </c>
      <c r="BM24" s="531" t="e">
        <f ca="1">+IF(AND(ISNUMBER(OFFSET('Hygiene Data'!$H$7,0,10*ROW('Hygiene Data'!H18))),'Data Summary'!EB24="Yes"),OFFSET('Hygiene Data'!$H$7,0,10*ROW('Hygiene Data'!H18)),NA())</f>
        <v>#N/A</v>
      </c>
      <c r="BN24" s="531" t="e">
        <f ca="1">+IF(AND(ISNUMBER(OFFSET('Hygiene Data'!$H$9,0,10*ROW('Hygiene Data'!H18))),'Data Summary'!EC24="Yes"),OFFSET('Hygiene Data'!$H$9,0,10*ROW('Hygiene Data'!H18)),NA())</f>
        <v>#N/A</v>
      </c>
      <c r="BO24" s="531" t="e">
        <f ca="1">+IF(AND(ISNUMBER(OFFSET('Hygiene Data'!$I$5,0,10*ROW('Hygiene Data'!I18))),'Data Summary'!ED24="Yes"),OFFSET('Hygiene Data'!$I$5,0,10*ROW('Hygiene Data'!I18)),NA())</f>
        <v>#N/A</v>
      </c>
      <c r="BP24" s="531" t="e">
        <f ca="1">+IF(AND(ISNUMBER(OFFSET('Hygiene Data'!$I$7,0,10*ROW('Hygiene Data'!I18))),'Data Summary'!EE24="Yes"),OFFSET('Hygiene Data'!$I$7,0,10*ROW('Hygiene Data'!I18)),NA())</f>
        <v>#N/A</v>
      </c>
      <c r="BQ24" s="531" t="e">
        <f ca="1">+IF(AND(ISNUMBER(OFFSET('Hygiene Data'!$I$9,0,10*ROW('Hygiene Data'!I18))),'Data Summary'!EF24="Yes"),OFFSET('Hygiene Data'!$I$9,0,10*ROW('Hygiene Data'!I18)),NA())</f>
        <v>#N/A</v>
      </c>
    </row>
    <row r="25" spans="1:69" x14ac:dyDescent="0.25">
      <c r="A25" s="527" t="e">
        <f ca="1">+RIGHT('Data Summary'!A25,LEN('Data Summary'!A25)-9)</f>
        <v>#VALUE!</v>
      </c>
      <c r="B25" s="501" t="str">
        <f ca="1">+IF(ISTEXT('Data Summary'!B25),'Data Summary'!B25,"")</f>
        <v/>
      </c>
      <c r="C25" s="528" t="e">
        <f ca="1">+VALUE('Data Summary'!C25)</f>
        <v>#VALUE!</v>
      </c>
      <c r="D25" s="529" t="e">
        <f ca="1">+IF(AND(ISNUMBER(OFFSET('Water Data'!$D$4,0,10*ROW('Water Data'!D19))),'Data Summary'!BS25="Yes"),100-OFFSET('Water Data'!$D$4,0,10*ROW('Water Data'!D19)),NA())</f>
        <v>#N/A</v>
      </c>
      <c r="E25" s="529" t="e">
        <f ca="1">+IF(AND(ISNUMBER(OFFSET('Water Data'!$D$6,0,10*ROW('Water Data'!D19))),'Data Summary'!BT25="Yes"),OFFSET('Water Data'!$D$6,0,10*ROW('Water Data'!D19)),NA())</f>
        <v>#N/A</v>
      </c>
      <c r="F25" s="529" t="e">
        <f ca="1">+IF(AND(ISNUMBER(OFFSET('Water Data'!$D$9,0,10*ROW('Water Data'!D19))),'Data Summary'!BU25="Yes"),OFFSET('Water Data'!$D$9,0,10*ROW('Water Data'!D19)),NA())</f>
        <v>#N/A</v>
      </c>
      <c r="G25" s="529" t="e">
        <f ca="1">+IF(AND(ISNUMBER(OFFSET('Water Data'!$E$4,0,10*ROW('Water Data'!E19))),'Data Summary'!BV25="Yes"),100-OFFSET('Water Data'!$E$4,0,10*ROW('Water Data'!E19)),NA())</f>
        <v>#N/A</v>
      </c>
      <c r="H25" s="529" t="e">
        <f ca="1">+IF(AND(ISNUMBER(OFFSET('Water Data'!$E$6,0,10*ROW('Water Data'!E19))),'Data Summary'!BW25="Yes"),OFFSET('Water Data'!$E$6,0,10*ROW('Water Data'!E19)),NA())</f>
        <v>#N/A</v>
      </c>
      <c r="I25" s="529" t="e">
        <f ca="1">+IF(AND(ISNUMBER(OFFSET('Water Data'!$E$9,0,10*ROW('Water Data'!E19))),'Data Summary'!BX25="Yes"),OFFSET('Water Data'!$E$9,0,10*ROW('Water Data'!E19)),NA())</f>
        <v>#N/A</v>
      </c>
      <c r="J25" s="529" t="e">
        <f ca="1">+IF(AND(ISNUMBER(OFFSET('Water Data'!$F$4,0,10*ROW('Water Data'!F19))),'Data Summary'!BY25="Yes"),100-OFFSET('Water Data'!$F$4,0,10*ROW('Water Data'!F19)),NA())</f>
        <v>#N/A</v>
      </c>
      <c r="K25" s="529" t="e">
        <f ca="1">+IF(AND(ISNUMBER(OFFSET('Water Data'!$F$6,0,10*ROW('Water Data'!F19))),'Data Summary'!BZ25="Yes"),OFFSET('Water Data'!$F$6,0,10*ROW('Water Data'!F19)),NA())</f>
        <v>#N/A</v>
      </c>
      <c r="L25" s="529" t="e">
        <f ca="1">+IF(AND(ISNUMBER(OFFSET('Water Data'!$F$9,0,10*ROW('Water Data'!F19))),'Data Summary'!CA25="Yes"),OFFSET('Water Data'!$F$9,0,10*ROW('Water Data'!F19)),NA())</f>
        <v>#N/A</v>
      </c>
      <c r="M25" s="529" t="e">
        <f ca="1">+IF(AND(ISNUMBER(OFFSET('Water Data'!$G$4,0,10*ROW('Water Data'!G19))),'Data Summary'!CB25="Yes"),100-OFFSET('Water Data'!$G$4,0,10*ROW('Water Data'!G19)),NA())</f>
        <v>#N/A</v>
      </c>
      <c r="N25" s="529" t="e">
        <f ca="1">+IF(AND(ISNUMBER(OFFSET('Water Data'!$G$6,0,10*ROW('Water Data'!G19))),'Data Summary'!CC25="Yes"),OFFSET('Water Data'!$G$6,0,10*ROW('Water Data'!G19)),NA())</f>
        <v>#N/A</v>
      </c>
      <c r="O25" s="529" t="e">
        <f ca="1">+IF(AND(ISNUMBER(OFFSET('Water Data'!$G$9,0,10*ROW('Water Data'!G19))),'Data Summary'!CD25="Yes"),OFFSET('Water Data'!$G$9,0,10*ROW('Water Data'!G19)),NA())</f>
        <v>#N/A</v>
      </c>
      <c r="P25" s="529" t="e">
        <f ca="1">+IF(AND(ISNUMBER(OFFSET('Water Data'!$H$4,0,10*ROW('Water Data'!H19))),'Data Summary'!CE25="Yes"),100-OFFSET('Water Data'!$H$4,0,10*ROW('Water Data'!H19)),NA())</f>
        <v>#N/A</v>
      </c>
      <c r="Q25" s="529" t="e">
        <f ca="1">+IF(AND(ISNUMBER(OFFSET('Water Data'!$H$6,0,10*ROW('Water Data'!H19))),'Data Summary'!CF25="Yes"),OFFSET('Water Data'!$H$6,0,10*ROW('Water Data'!H19)),NA())</f>
        <v>#N/A</v>
      </c>
      <c r="R25" s="529" t="e">
        <f ca="1">+IF(AND(ISNUMBER(OFFSET('Water Data'!$H$9,0,10*ROW('Water Data'!H19))),'Data Summary'!CG25="Yes"),OFFSET('Water Data'!$H$9,0,10*ROW('Water Data'!H19)),NA())</f>
        <v>#N/A</v>
      </c>
      <c r="S25" s="529" t="e">
        <f ca="1">+IF(AND(ISNUMBER(OFFSET('Water Data'!$I$4,0,10*ROW('Water Data'!I19))),'Data Summary'!CH25="Yes"),100-OFFSET('Water Data'!$I$4,0,10*ROW('Water Data'!I19)),NA())</f>
        <v>#N/A</v>
      </c>
      <c r="T25" s="529" t="e">
        <f ca="1">+IF(AND(ISNUMBER(OFFSET('Water Data'!$I$6,0,10*ROW('Water Data'!I19))),'Data Summary'!CI25="Yes"),OFFSET('Water Data'!$I$6,0,10*ROW('Water Data'!I19)),NA())</f>
        <v>#N/A</v>
      </c>
      <c r="U25" s="529" t="e">
        <f ca="1">+IF(AND(ISNUMBER(OFFSET('Water Data'!$I$9,0,10*ROW('Water Data'!I19))),'Data Summary'!CJ25="Yes"),OFFSET('Water Data'!$I$9,0,10*ROW('Water Data'!I19)),NA())</f>
        <v>#N/A</v>
      </c>
      <c r="V25" s="530" t="e">
        <f ca="1">+IF(AND(ISNUMBER(OFFSET('Sanitation Data'!$D$4,0,10*ROW('Sanitation Data'!D19))),'Data Summary'!CK25="Yes"),100-OFFSET('Sanitation Data'!$D$4,0,10*ROW('Sanitation Data'!D19)),NA())</f>
        <v>#N/A</v>
      </c>
      <c r="W25" s="530" t="e">
        <f ca="1">+IF(AND(ISNUMBER(OFFSET('Sanitation Data'!$D$6,0,10*ROW('Sanitation Data'!D19))),'Data Summary'!CL25="Yes"),OFFSET('Sanitation Data'!$D$6,0,10*ROW('Sanitation Data'!D19)),NA())</f>
        <v>#N/A</v>
      </c>
      <c r="X25" s="530" t="e">
        <f ca="1">+IF(AND(ISNUMBER(OFFSET('Sanitation Data'!$D$10,0,10*ROW('Sanitation Data'!D19))),'Data Summary'!CM25="Yes"),OFFSET('Sanitation Data'!$D$10,0,10*ROW('Sanitation Data'!D19)),NA())</f>
        <v>#N/A</v>
      </c>
      <c r="Y25" s="530" t="e">
        <f ca="1">+IF(AND(ISNUMBER(OFFSET('Sanitation Data'!$D$11,0,10*ROW('Sanitation Data'!D19))),'Data Summary'!CN25="Yes"),OFFSET('Sanitation Data'!$D$11,0,10*ROW('Sanitation Data'!D19)),NA())</f>
        <v>#N/A</v>
      </c>
      <c r="Z25" s="530" t="e">
        <f ca="1">+IF(AND(ISNUMBER(OFFSET('Sanitation Data'!$D$12,0,10*ROW('Sanitation Data'!D19))),'Data Summary'!CO25="Yes"),OFFSET('Sanitation Data'!$D$12,0,10*ROW('Sanitation Data'!D19)),NA())</f>
        <v>#N/A</v>
      </c>
      <c r="AA25" s="530" t="e">
        <f ca="1">+IF(AND(ISNUMBER(OFFSET('Sanitation Data'!$E$4,0,10*ROW('Sanitation Data'!E19))),'Data Summary'!CP25="Yes"),100-OFFSET('Sanitation Data'!$E$4,0,10*ROW('Sanitation Data'!E19)),NA())</f>
        <v>#N/A</v>
      </c>
      <c r="AB25" s="530" t="e">
        <f ca="1">+IF(AND(ISNUMBER(OFFSET('Sanitation Data'!$E$6,0,10*ROW('Sanitation Data'!E19))),'Data Summary'!CQ25="Yes"),OFFSET('Sanitation Data'!$E$6,0,10*ROW('Sanitation Data'!E19)),NA())</f>
        <v>#N/A</v>
      </c>
      <c r="AC25" s="530" t="e">
        <f ca="1">+IF(AND(ISNUMBER(OFFSET('Sanitation Data'!$E$10,0,10*ROW('Sanitation Data'!E19))),'Data Summary'!CR25="Yes"),OFFSET('Sanitation Data'!$E$10,0,10*ROW('Sanitation Data'!E19)),NA())</f>
        <v>#N/A</v>
      </c>
      <c r="AD25" s="530" t="e">
        <f ca="1">+IF(AND(ISNUMBER(OFFSET('Sanitation Data'!$E$11,0,10*ROW('Sanitation Data'!E19))),'Data Summary'!CS25="Yes"),OFFSET('Sanitation Data'!$E$11,0,10*ROW('Sanitation Data'!E19)),NA())</f>
        <v>#N/A</v>
      </c>
      <c r="AE25" s="530" t="e">
        <f ca="1">+IF(AND(ISNUMBER(OFFSET('Sanitation Data'!$E$12,0,10*ROW('Sanitation Data'!E19))),'Data Summary'!CT25="Yes"),OFFSET('Sanitation Data'!$E$12,0,10*ROW('Sanitation Data'!E19)),NA())</f>
        <v>#N/A</v>
      </c>
      <c r="AF25" s="530" t="e">
        <f ca="1">+IF(AND(ISNUMBER(OFFSET('Sanitation Data'!$F$4,0,10*ROW('Sanitation Data'!F19))),'Data Summary'!CU25="Yes"),100-OFFSET('Sanitation Data'!$F$4,0,10*ROW('Sanitation Data'!F19)),NA())</f>
        <v>#N/A</v>
      </c>
      <c r="AG25" s="530" t="e">
        <f ca="1">+IF(AND(ISNUMBER(OFFSET('Sanitation Data'!$F$6,0,10*ROW('Sanitation Data'!F19))),'Data Summary'!CV25="Yes"),OFFSET('Sanitation Data'!$F$6,0,10*ROW('Sanitation Data'!F19)),NA())</f>
        <v>#N/A</v>
      </c>
      <c r="AH25" s="530" t="e">
        <f ca="1">+IF(AND(ISNUMBER(OFFSET('Sanitation Data'!$F$10,0,10*ROW('Sanitation Data'!F19))),'Data Summary'!CW25="Yes"),OFFSET('Sanitation Data'!$F$10,0,10*ROW('Sanitation Data'!F19)),NA())</f>
        <v>#N/A</v>
      </c>
      <c r="AI25" s="530" t="e">
        <f ca="1">+IF(AND(ISNUMBER(OFFSET('Sanitation Data'!$F$11,0,10*ROW('Sanitation Data'!F19))),'Data Summary'!CX25="Yes"),OFFSET('Sanitation Data'!$F$11,0,10*ROW('Sanitation Data'!F19)),NA())</f>
        <v>#N/A</v>
      </c>
      <c r="AJ25" s="530" t="e">
        <f ca="1">+IF(AND(ISNUMBER(OFFSET('Sanitation Data'!$F$12,0,10*ROW('Sanitation Data'!F19))),'Data Summary'!CY25="Yes"),OFFSET('Sanitation Data'!$F$12,0,10*ROW('Sanitation Data'!F19)),NA())</f>
        <v>#N/A</v>
      </c>
      <c r="AK25" s="530" t="e">
        <f ca="1">+IF(AND(ISNUMBER(OFFSET('Sanitation Data'!$G$4,0,10*ROW('Sanitation Data'!G19))),'Data Summary'!CZ25="Yes"),100-OFFSET('Sanitation Data'!$G$4,0,10*ROW('Sanitation Data'!G19)),NA())</f>
        <v>#N/A</v>
      </c>
      <c r="AL25" s="530" t="e">
        <f ca="1">+IF(AND(ISNUMBER(OFFSET('Sanitation Data'!$G$6,0,10*ROW('Sanitation Data'!G19))),'Data Summary'!DA25="Yes"),OFFSET('Sanitation Data'!$G$6,0,10*ROW('Sanitation Data'!G19)),NA())</f>
        <v>#N/A</v>
      </c>
      <c r="AM25" s="530" t="e">
        <f ca="1">+IF(AND(ISNUMBER(OFFSET('Sanitation Data'!$G$10,0,10*ROW('Sanitation Data'!G19))),'Data Summary'!DB25="Yes"),OFFSET('Sanitation Data'!$G$10,0,10*ROW('Sanitation Data'!G19)),NA())</f>
        <v>#N/A</v>
      </c>
      <c r="AN25" s="530" t="e">
        <f ca="1">+IF(AND(ISNUMBER(OFFSET('Sanitation Data'!$G$11,0,10*ROW('Sanitation Data'!G19))),'Data Summary'!DC25="Yes"),OFFSET('Sanitation Data'!$G$11,0,10*ROW('Sanitation Data'!G19)),NA())</f>
        <v>#N/A</v>
      </c>
      <c r="AO25" s="530" t="e">
        <f ca="1">+IF(AND(ISNUMBER(OFFSET('Sanitation Data'!$G$12,0,10*ROW('Sanitation Data'!G19))),'Data Summary'!DD25="Yes"),OFFSET('Sanitation Data'!$G$12,0,10*ROW('Sanitation Data'!G19)),NA())</f>
        <v>#N/A</v>
      </c>
      <c r="AP25" s="530" t="e">
        <f ca="1">+IF(AND(ISNUMBER(OFFSET('Sanitation Data'!$H$4,0,10*ROW('Sanitation Data'!H19))),'Data Summary'!DE25="Yes"),100-OFFSET('Sanitation Data'!$H$4,0,10*ROW('Sanitation Data'!H19)),NA())</f>
        <v>#N/A</v>
      </c>
      <c r="AQ25" s="530" t="e">
        <f ca="1">+IF(AND(ISNUMBER(OFFSET('Sanitation Data'!$H$6,0,10*ROW('Sanitation Data'!H19))),'Data Summary'!DF25="Yes"),OFFSET('Sanitation Data'!$H$6,0,10*ROW('Sanitation Data'!H19)),NA())</f>
        <v>#N/A</v>
      </c>
      <c r="AR25" s="530" t="e">
        <f ca="1">+IF(AND(ISNUMBER(OFFSET('Sanitation Data'!$H$10,0,10*ROW('Sanitation Data'!H19))),'Data Summary'!DG25="Yes"),OFFSET('Sanitation Data'!$H$10,0,10*ROW('Sanitation Data'!H19)),NA())</f>
        <v>#N/A</v>
      </c>
      <c r="AS25" s="530" t="e">
        <f ca="1">+IF(AND(ISNUMBER(OFFSET('Sanitation Data'!$H$11,0,10*ROW('Sanitation Data'!H19))),'Data Summary'!DH25="Yes"),OFFSET('Sanitation Data'!$H$11,0,10*ROW('Sanitation Data'!H19)),NA())</f>
        <v>#N/A</v>
      </c>
      <c r="AT25" s="530" t="e">
        <f ca="1">+IF(AND(ISNUMBER(OFFSET('Sanitation Data'!$H$12,0,10*ROW('Sanitation Data'!H19))),'Data Summary'!DI25="Yes"),OFFSET('Sanitation Data'!$H$12,0,10*ROW('Sanitation Data'!H19)),NA())</f>
        <v>#N/A</v>
      </c>
      <c r="AU25" s="530" t="e">
        <f ca="1">+IF(AND(ISNUMBER(OFFSET('Sanitation Data'!$I$4,0,10*ROW('Sanitation Data'!I19))),'Data Summary'!DJ25="Yes"),100-OFFSET('Sanitation Data'!$I$4,0,10*ROW('Sanitation Data'!I19)),NA())</f>
        <v>#N/A</v>
      </c>
      <c r="AV25" s="530" t="e">
        <f ca="1">+IF(AND(ISNUMBER(OFFSET('Sanitation Data'!$I$6,0,10*ROW('Sanitation Data'!I19))),'Data Summary'!DK25="Yes"),OFFSET('Sanitation Data'!$I$6,0,10*ROW('Sanitation Data'!I19)),NA())</f>
        <v>#N/A</v>
      </c>
      <c r="AW25" s="530" t="e">
        <f ca="1">+IF(AND(ISNUMBER(OFFSET('Sanitation Data'!$I$10,0,10*ROW('Sanitation Data'!I19))),'Data Summary'!DL25="Yes"),OFFSET('Sanitation Data'!$I$10,0,10*ROW('Sanitation Data'!I19)),NA())</f>
        <v>#N/A</v>
      </c>
      <c r="AX25" s="530" t="e">
        <f ca="1">+IF(AND(ISNUMBER(OFFSET('Sanitation Data'!$I$11,0,10*ROW('Sanitation Data'!I19))),'Data Summary'!DM25="Yes"),OFFSET('Sanitation Data'!$I$11,0,10*ROW('Sanitation Data'!I19)),NA())</f>
        <v>#N/A</v>
      </c>
      <c r="AY25" s="530" t="e">
        <f ca="1">+IF(AND(ISNUMBER(OFFSET('Sanitation Data'!$I$12,0,10*ROW('Sanitation Data'!I19))),'Data Summary'!DN25="Yes"),OFFSET('Sanitation Data'!$I$12,0,10*ROW('Sanitation Data'!I19)),NA())</f>
        <v>#N/A</v>
      </c>
      <c r="AZ25" s="531" t="e">
        <f ca="1">+IF(AND(ISNUMBER(OFFSET('Hygiene Data'!$D$5,0,10*ROW('Hygiene Data'!D19))),'Data Summary'!DO25="Yes"),OFFSET('Hygiene Data'!$D$5,0,10*ROW('Hygiene Data'!D19)),NA())</f>
        <v>#N/A</v>
      </c>
      <c r="BA25" s="531" t="e">
        <f ca="1">+IF(AND(ISNUMBER(OFFSET('Hygiene Data'!$D$7,0,10*ROW('Hygiene Data'!D19))),'Data Summary'!DP25="Yes"),OFFSET('Hygiene Data'!$D$7,0,10*ROW('Hygiene Data'!D19)),NA())</f>
        <v>#N/A</v>
      </c>
      <c r="BB25" s="531" t="e">
        <f ca="1">+IF(AND(ISNUMBER(OFFSET('Hygiene Data'!$D$9,0,10*ROW('Hygiene Data'!D19))),'Data Summary'!DQ25="Yes"),OFFSET('Hygiene Data'!$D$9,0,10*ROW('Hygiene Data'!D19)),NA())</f>
        <v>#N/A</v>
      </c>
      <c r="BC25" s="531" t="e">
        <f ca="1">+IF(AND(ISNUMBER(OFFSET('Hygiene Data'!$E$5,0,10*ROW('Hygiene Data'!E19))),'Data Summary'!DR25="Yes"),OFFSET('Hygiene Data'!$E$5,0,10*ROW('Hygiene Data'!E19)),NA())</f>
        <v>#N/A</v>
      </c>
      <c r="BD25" s="531" t="e">
        <f ca="1">+IF(AND(ISNUMBER(OFFSET('Hygiene Data'!$E$7,0,10*ROW('Hygiene Data'!E19))),'Data Summary'!DS25="Yes"),OFFSET('Hygiene Data'!$E$7,0,10*ROW('Hygiene Data'!E19)),NA())</f>
        <v>#N/A</v>
      </c>
      <c r="BE25" s="531" t="e">
        <f ca="1">+IF(AND(ISNUMBER(OFFSET('Hygiene Data'!$E$9,0,10*ROW('Hygiene Data'!E19))),'Data Summary'!DT25="Yes"),OFFSET('Hygiene Data'!$E$9,0,10*ROW('Hygiene Data'!E19)),NA())</f>
        <v>#N/A</v>
      </c>
      <c r="BF25" s="531" t="e">
        <f ca="1">+IF(AND(ISNUMBER(OFFSET('Hygiene Data'!$F$5,0,10*ROW('Hygiene Data'!F19))),'Data Summary'!DU25="Yes"),OFFSET('Hygiene Data'!$F$5,0,10*ROW('Hygiene Data'!F19)),NA())</f>
        <v>#N/A</v>
      </c>
      <c r="BG25" s="531" t="e">
        <f ca="1">+IF(AND(ISNUMBER(OFFSET('Hygiene Data'!$F$7,0,10*ROW('Hygiene Data'!F19))),'Data Summary'!DV25="Yes"),OFFSET('Hygiene Data'!$F$7,0,10*ROW('Hygiene Data'!F19)),NA())</f>
        <v>#N/A</v>
      </c>
      <c r="BH25" s="531" t="e">
        <f ca="1">+IF(AND(ISNUMBER(OFFSET('Hygiene Data'!$F$9,0,10*ROW('Hygiene Data'!F19))),'Data Summary'!DW25="Yes"),OFFSET('Hygiene Data'!$F$9,0,10*ROW('Hygiene Data'!F19)),NA())</f>
        <v>#N/A</v>
      </c>
      <c r="BI25" s="531" t="e">
        <f ca="1">+IF(AND(ISNUMBER(OFFSET('Hygiene Data'!$G$5,0,10*ROW('Hygiene Data'!G19))),'Data Summary'!DX25="Yes"),OFFSET('Hygiene Data'!$G$5,0,10*ROW('Hygiene Data'!G19)),NA())</f>
        <v>#N/A</v>
      </c>
      <c r="BJ25" s="531" t="e">
        <f ca="1">+IF(AND(ISNUMBER(OFFSET('Hygiene Data'!$G$7,0,10*ROW('Hygiene Data'!G19))),'Data Summary'!DY25="Yes"),OFFSET('Hygiene Data'!$G$7,0,10*ROW('Hygiene Data'!G19)),NA())</f>
        <v>#N/A</v>
      </c>
      <c r="BK25" s="531" t="e">
        <f ca="1">+IF(AND(ISNUMBER(OFFSET('Hygiene Data'!$G$9,0,10*ROW('Hygiene Data'!G19))),'Data Summary'!DZ25="Yes"),OFFSET('Hygiene Data'!$G$9,0,10*ROW('Hygiene Data'!G19)),NA())</f>
        <v>#N/A</v>
      </c>
      <c r="BL25" s="531" t="e">
        <f ca="1">+IF(AND(ISNUMBER(OFFSET('Hygiene Data'!$H$5,0,10*ROW('Hygiene Data'!H19))),'Data Summary'!EA25="Yes"),OFFSET('Hygiene Data'!$H$5,0,10*ROW('Hygiene Data'!H19)),NA())</f>
        <v>#N/A</v>
      </c>
      <c r="BM25" s="531" t="e">
        <f ca="1">+IF(AND(ISNUMBER(OFFSET('Hygiene Data'!$H$7,0,10*ROW('Hygiene Data'!H19))),'Data Summary'!EB25="Yes"),OFFSET('Hygiene Data'!$H$7,0,10*ROW('Hygiene Data'!H19)),NA())</f>
        <v>#N/A</v>
      </c>
      <c r="BN25" s="531" t="e">
        <f ca="1">+IF(AND(ISNUMBER(OFFSET('Hygiene Data'!$H$9,0,10*ROW('Hygiene Data'!H19))),'Data Summary'!EC25="Yes"),OFFSET('Hygiene Data'!$H$9,0,10*ROW('Hygiene Data'!H19)),NA())</f>
        <v>#N/A</v>
      </c>
      <c r="BO25" s="531" t="e">
        <f ca="1">+IF(AND(ISNUMBER(OFFSET('Hygiene Data'!$I$5,0,10*ROW('Hygiene Data'!I19))),'Data Summary'!ED25="Yes"),OFFSET('Hygiene Data'!$I$5,0,10*ROW('Hygiene Data'!I19)),NA())</f>
        <v>#N/A</v>
      </c>
      <c r="BP25" s="531" t="e">
        <f ca="1">+IF(AND(ISNUMBER(OFFSET('Hygiene Data'!$I$7,0,10*ROW('Hygiene Data'!I19))),'Data Summary'!EE25="Yes"),OFFSET('Hygiene Data'!$I$7,0,10*ROW('Hygiene Data'!I19)),NA())</f>
        <v>#N/A</v>
      </c>
      <c r="BQ25" s="531" t="e">
        <f ca="1">+IF(AND(ISNUMBER(OFFSET('Hygiene Data'!$I$9,0,10*ROW('Hygiene Data'!I19))),'Data Summary'!EF25="Yes"),OFFSET('Hygiene Data'!$I$9,0,10*ROW('Hygiene Data'!I19)),NA())</f>
        <v>#N/A</v>
      </c>
    </row>
    <row r="26" spans="1:69" x14ac:dyDescent="0.25">
      <c r="A26" s="527" t="e">
        <f ca="1">+RIGHT('Data Summary'!A26,LEN('Data Summary'!A26)-9)</f>
        <v>#VALUE!</v>
      </c>
      <c r="B26" s="501" t="str">
        <f ca="1">+IF(ISTEXT('Data Summary'!B26),'Data Summary'!B26,"")</f>
        <v/>
      </c>
      <c r="C26" s="528" t="e">
        <f ca="1">+VALUE('Data Summary'!C26)</f>
        <v>#VALUE!</v>
      </c>
      <c r="D26" s="529" t="e">
        <f ca="1">+IF(AND(ISNUMBER(OFFSET('Water Data'!$D$4,0,10*ROW('Water Data'!D20))),'Data Summary'!BS26="Yes"),100-OFFSET('Water Data'!$D$4,0,10*ROW('Water Data'!D20)),NA())</f>
        <v>#N/A</v>
      </c>
      <c r="E26" s="529" t="e">
        <f ca="1">+IF(AND(ISNUMBER(OFFSET('Water Data'!$D$6,0,10*ROW('Water Data'!D20))),'Data Summary'!BT26="Yes"),OFFSET('Water Data'!$D$6,0,10*ROW('Water Data'!D20)),NA())</f>
        <v>#N/A</v>
      </c>
      <c r="F26" s="529" t="e">
        <f ca="1">+IF(AND(ISNUMBER(OFFSET('Water Data'!$D$9,0,10*ROW('Water Data'!D20))),'Data Summary'!BU26="Yes"),OFFSET('Water Data'!$D$9,0,10*ROW('Water Data'!D20)),NA())</f>
        <v>#N/A</v>
      </c>
      <c r="G26" s="529" t="e">
        <f ca="1">+IF(AND(ISNUMBER(OFFSET('Water Data'!$E$4,0,10*ROW('Water Data'!E20))),'Data Summary'!BV26="Yes"),100-OFFSET('Water Data'!$E$4,0,10*ROW('Water Data'!E20)),NA())</f>
        <v>#N/A</v>
      </c>
      <c r="H26" s="529" t="e">
        <f ca="1">+IF(AND(ISNUMBER(OFFSET('Water Data'!$E$6,0,10*ROW('Water Data'!E20))),'Data Summary'!BW26="Yes"),OFFSET('Water Data'!$E$6,0,10*ROW('Water Data'!E20)),NA())</f>
        <v>#N/A</v>
      </c>
      <c r="I26" s="529" t="e">
        <f ca="1">+IF(AND(ISNUMBER(OFFSET('Water Data'!$E$9,0,10*ROW('Water Data'!E20))),'Data Summary'!BX26="Yes"),OFFSET('Water Data'!$E$9,0,10*ROW('Water Data'!E20)),NA())</f>
        <v>#N/A</v>
      </c>
      <c r="J26" s="529" t="e">
        <f ca="1">+IF(AND(ISNUMBER(OFFSET('Water Data'!$F$4,0,10*ROW('Water Data'!F20))),'Data Summary'!BY26="Yes"),100-OFFSET('Water Data'!$F$4,0,10*ROW('Water Data'!F20)),NA())</f>
        <v>#N/A</v>
      </c>
      <c r="K26" s="529" t="e">
        <f ca="1">+IF(AND(ISNUMBER(OFFSET('Water Data'!$F$6,0,10*ROW('Water Data'!F20))),'Data Summary'!BZ26="Yes"),OFFSET('Water Data'!$F$6,0,10*ROW('Water Data'!F20)),NA())</f>
        <v>#N/A</v>
      </c>
      <c r="L26" s="529" t="e">
        <f ca="1">+IF(AND(ISNUMBER(OFFSET('Water Data'!$F$9,0,10*ROW('Water Data'!F20))),'Data Summary'!CA26="Yes"),OFFSET('Water Data'!$F$9,0,10*ROW('Water Data'!F20)),NA())</f>
        <v>#N/A</v>
      </c>
      <c r="M26" s="529" t="e">
        <f ca="1">+IF(AND(ISNUMBER(OFFSET('Water Data'!$G$4,0,10*ROW('Water Data'!G20))),'Data Summary'!CB26="Yes"),100-OFFSET('Water Data'!$G$4,0,10*ROW('Water Data'!G20)),NA())</f>
        <v>#N/A</v>
      </c>
      <c r="N26" s="529" t="e">
        <f ca="1">+IF(AND(ISNUMBER(OFFSET('Water Data'!$G$6,0,10*ROW('Water Data'!G20))),'Data Summary'!CC26="Yes"),OFFSET('Water Data'!$G$6,0,10*ROW('Water Data'!G20)),NA())</f>
        <v>#N/A</v>
      </c>
      <c r="O26" s="529" t="e">
        <f ca="1">+IF(AND(ISNUMBER(OFFSET('Water Data'!$G$9,0,10*ROW('Water Data'!G20))),'Data Summary'!CD26="Yes"),OFFSET('Water Data'!$G$9,0,10*ROW('Water Data'!G20)),NA())</f>
        <v>#N/A</v>
      </c>
      <c r="P26" s="529" t="e">
        <f ca="1">+IF(AND(ISNUMBER(OFFSET('Water Data'!$H$4,0,10*ROW('Water Data'!H20))),'Data Summary'!CE26="Yes"),100-OFFSET('Water Data'!$H$4,0,10*ROW('Water Data'!H20)),NA())</f>
        <v>#N/A</v>
      </c>
      <c r="Q26" s="529" t="e">
        <f ca="1">+IF(AND(ISNUMBER(OFFSET('Water Data'!$H$6,0,10*ROW('Water Data'!H20))),'Data Summary'!CF26="Yes"),OFFSET('Water Data'!$H$6,0,10*ROW('Water Data'!H20)),NA())</f>
        <v>#N/A</v>
      </c>
      <c r="R26" s="529" t="e">
        <f ca="1">+IF(AND(ISNUMBER(OFFSET('Water Data'!$H$9,0,10*ROW('Water Data'!H20))),'Data Summary'!CG26="Yes"),OFFSET('Water Data'!$H$9,0,10*ROW('Water Data'!H20)),NA())</f>
        <v>#N/A</v>
      </c>
      <c r="S26" s="529" t="e">
        <f ca="1">+IF(AND(ISNUMBER(OFFSET('Water Data'!$I$4,0,10*ROW('Water Data'!I20))),'Data Summary'!CH26="Yes"),100-OFFSET('Water Data'!$I$4,0,10*ROW('Water Data'!I20)),NA())</f>
        <v>#N/A</v>
      </c>
      <c r="T26" s="529" t="e">
        <f ca="1">+IF(AND(ISNUMBER(OFFSET('Water Data'!$I$6,0,10*ROW('Water Data'!I20))),'Data Summary'!CI26="Yes"),OFFSET('Water Data'!$I$6,0,10*ROW('Water Data'!I20)),NA())</f>
        <v>#N/A</v>
      </c>
      <c r="U26" s="529" t="e">
        <f ca="1">+IF(AND(ISNUMBER(OFFSET('Water Data'!$I$9,0,10*ROW('Water Data'!I20))),'Data Summary'!CJ26="Yes"),OFFSET('Water Data'!$I$9,0,10*ROW('Water Data'!I20)),NA())</f>
        <v>#N/A</v>
      </c>
      <c r="V26" s="530" t="e">
        <f ca="1">+IF(AND(ISNUMBER(OFFSET('Sanitation Data'!$D$4,0,10*ROW('Sanitation Data'!D20))),'Data Summary'!CK26="Yes"),100-OFFSET('Sanitation Data'!$D$4,0,10*ROW('Sanitation Data'!D20)),NA())</f>
        <v>#N/A</v>
      </c>
      <c r="W26" s="530" t="e">
        <f ca="1">+IF(AND(ISNUMBER(OFFSET('Sanitation Data'!$D$6,0,10*ROW('Sanitation Data'!D20))),'Data Summary'!CL26="Yes"),OFFSET('Sanitation Data'!$D$6,0,10*ROW('Sanitation Data'!D20)),NA())</f>
        <v>#N/A</v>
      </c>
      <c r="X26" s="530" t="e">
        <f ca="1">+IF(AND(ISNUMBER(OFFSET('Sanitation Data'!$D$10,0,10*ROW('Sanitation Data'!D20))),'Data Summary'!CM26="Yes"),OFFSET('Sanitation Data'!$D$10,0,10*ROW('Sanitation Data'!D20)),NA())</f>
        <v>#N/A</v>
      </c>
      <c r="Y26" s="530" t="e">
        <f ca="1">+IF(AND(ISNUMBER(OFFSET('Sanitation Data'!$D$11,0,10*ROW('Sanitation Data'!D20))),'Data Summary'!CN26="Yes"),OFFSET('Sanitation Data'!$D$11,0,10*ROW('Sanitation Data'!D20)),NA())</f>
        <v>#N/A</v>
      </c>
      <c r="Z26" s="530" t="e">
        <f ca="1">+IF(AND(ISNUMBER(OFFSET('Sanitation Data'!$D$12,0,10*ROW('Sanitation Data'!D20))),'Data Summary'!CO26="Yes"),OFFSET('Sanitation Data'!$D$12,0,10*ROW('Sanitation Data'!D20)),NA())</f>
        <v>#N/A</v>
      </c>
      <c r="AA26" s="530" t="e">
        <f ca="1">+IF(AND(ISNUMBER(OFFSET('Sanitation Data'!$E$4,0,10*ROW('Sanitation Data'!E20))),'Data Summary'!CP26="Yes"),100-OFFSET('Sanitation Data'!$E$4,0,10*ROW('Sanitation Data'!E20)),NA())</f>
        <v>#N/A</v>
      </c>
      <c r="AB26" s="530" t="e">
        <f ca="1">+IF(AND(ISNUMBER(OFFSET('Sanitation Data'!$E$6,0,10*ROW('Sanitation Data'!E20))),'Data Summary'!CQ26="Yes"),OFFSET('Sanitation Data'!$E$6,0,10*ROW('Sanitation Data'!E20)),NA())</f>
        <v>#N/A</v>
      </c>
      <c r="AC26" s="530" t="e">
        <f ca="1">+IF(AND(ISNUMBER(OFFSET('Sanitation Data'!$E$10,0,10*ROW('Sanitation Data'!E20))),'Data Summary'!CR26="Yes"),OFFSET('Sanitation Data'!$E$10,0,10*ROW('Sanitation Data'!E20)),NA())</f>
        <v>#N/A</v>
      </c>
      <c r="AD26" s="530" t="e">
        <f ca="1">+IF(AND(ISNUMBER(OFFSET('Sanitation Data'!$E$11,0,10*ROW('Sanitation Data'!E20))),'Data Summary'!CS26="Yes"),OFFSET('Sanitation Data'!$E$11,0,10*ROW('Sanitation Data'!E20)),NA())</f>
        <v>#N/A</v>
      </c>
      <c r="AE26" s="530" t="e">
        <f ca="1">+IF(AND(ISNUMBER(OFFSET('Sanitation Data'!$E$12,0,10*ROW('Sanitation Data'!E20))),'Data Summary'!CT26="Yes"),OFFSET('Sanitation Data'!$E$12,0,10*ROW('Sanitation Data'!E20)),NA())</f>
        <v>#N/A</v>
      </c>
      <c r="AF26" s="530" t="e">
        <f ca="1">+IF(AND(ISNUMBER(OFFSET('Sanitation Data'!$F$4,0,10*ROW('Sanitation Data'!F20))),'Data Summary'!CU26="Yes"),100-OFFSET('Sanitation Data'!$F$4,0,10*ROW('Sanitation Data'!F20)),NA())</f>
        <v>#N/A</v>
      </c>
      <c r="AG26" s="530" t="e">
        <f ca="1">+IF(AND(ISNUMBER(OFFSET('Sanitation Data'!$F$6,0,10*ROW('Sanitation Data'!F20))),'Data Summary'!CV26="Yes"),OFFSET('Sanitation Data'!$F$6,0,10*ROW('Sanitation Data'!F20)),NA())</f>
        <v>#N/A</v>
      </c>
      <c r="AH26" s="530" t="e">
        <f ca="1">+IF(AND(ISNUMBER(OFFSET('Sanitation Data'!$F$10,0,10*ROW('Sanitation Data'!F20))),'Data Summary'!CW26="Yes"),OFFSET('Sanitation Data'!$F$10,0,10*ROW('Sanitation Data'!F20)),NA())</f>
        <v>#N/A</v>
      </c>
      <c r="AI26" s="530" t="e">
        <f ca="1">+IF(AND(ISNUMBER(OFFSET('Sanitation Data'!$F$11,0,10*ROW('Sanitation Data'!F20))),'Data Summary'!CX26="Yes"),OFFSET('Sanitation Data'!$F$11,0,10*ROW('Sanitation Data'!F20)),NA())</f>
        <v>#N/A</v>
      </c>
      <c r="AJ26" s="530" t="e">
        <f ca="1">+IF(AND(ISNUMBER(OFFSET('Sanitation Data'!$F$12,0,10*ROW('Sanitation Data'!F20))),'Data Summary'!CY26="Yes"),OFFSET('Sanitation Data'!$F$12,0,10*ROW('Sanitation Data'!F20)),NA())</f>
        <v>#N/A</v>
      </c>
      <c r="AK26" s="530" t="e">
        <f ca="1">+IF(AND(ISNUMBER(OFFSET('Sanitation Data'!$G$4,0,10*ROW('Sanitation Data'!G20))),'Data Summary'!CZ26="Yes"),100-OFFSET('Sanitation Data'!$G$4,0,10*ROW('Sanitation Data'!G20)),NA())</f>
        <v>#N/A</v>
      </c>
      <c r="AL26" s="530" t="e">
        <f ca="1">+IF(AND(ISNUMBER(OFFSET('Sanitation Data'!$G$6,0,10*ROW('Sanitation Data'!G20))),'Data Summary'!DA26="Yes"),OFFSET('Sanitation Data'!$G$6,0,10*ROW('Sanitation Data'!G20)),NA())</f>
        <v>#N/A</v>
      </c>
      <c r="AM26" s="530" t="e">
        <f ca="1">+IF(AND(ISNUMBER(OFFSET('Sanitation Data'!$G$10,0,10*ROW('Sanitation Data'!G20))),'Data Summary'!DB26="Yes"),OFFSET('Sanitation Data'!$G$10,0,10*ROW('Sanitation Data'!G20)),NA())</f>
        <v>#N/A</v>
      </c>
      <c r="AN26" s="530" t="e">
        <f ca="1">+IF(AND(ISNUMBER(OFFSET('Sanitation Data'!$G$11,0,10*ROW('Sanitation Data'!G20))),'Data Summary'!DC26="Yes"),OFFSET('Sanitation Data'!$G$11,0,10*ROW('Sanitation Data'!G20)),NA())</f>
        <v>#N/A</v>
      </c>
      <c r="AO26" s="530" t="e">
        <f ca="1">+IF(AND(ISNUMBER(OFFSET('Sanitation Data'!$G$12,0,10*ROW('Sanitation Data'!G20))),'Data Summary'!DD26="Yes"),OFFSET('Sanitation Data'!$G$12,0,10*ROW('Sanitation Data'!G20)),NA())</f>
        <v>#N/A</v>
      </c>
      <c r="AP26" s="530" t="e">
        <f ca="1">+IF(AND(ISNUMBER(OFFSET('Sanitation Data'!$H$4,0,10*ROW('Sanitation Data'!H20))),'Data Summary'!DE26="Yes"),100-OFFSET('Sanitation Data'!$H$4,0,10*ROW('Sanitation Data'!H20)),NA())</f>
        <v>#N/A</v>
      </c>
      <c r="AQ26" s="530" t="e">
        <f ca="1">+IF(AND(ISNUMBER(OFFSET('Sanitation Data'!$H$6,0,10*ROW('Sanitation Data'!H20))),'Data Summary'!DF26="Yes"),OFFSET('Sanitation Data'!$H$6,0,10*ROW('Sanitation Data'!H20)),NA())</f>
        <v>#N/A</v>
      </c>
      <c r="AR26" s="530" t="e">
        <f ca="1">+IF(AND(ISNUMBER(OFFSET('Sanitation Data'!$H$10,0,10*ROW('Sanitation Data'!H20))),'Data Summary'!DG26="Yes"),OFFSET('Sanitation Data'!$H$10,0,10*ROW('Sanitation Data'!H20)),NA())</f>
        <v>#N/A</v>
      </c>
      <c r="AS26" s="530" t="e">
        <f ca="1">+IF(AND(ISNUMBER(OFFSET('Sanitation Data'!$H$11,0,10*ROW('Sanitation Data'!H20))),'Data Summary'!DH26="Yes"),OFFSET('Sanitation Data'!$H$11,0,10*ROW('Sanitation Data'!H20)),NA())</f>
        <v>#N/A</v>
      </c>
      <c r="AT26" s="530" t="e">
        <f ca="1">+IF(AND(ISNUMBER(OFFSET('Sanitation Data'!$H$12,0,10*ROW('Sanitation Data'!H20))),'Data Summary'!DI26="Yes"),OFFSET('Sanitation Data'!$H$12,0,10*ROW('Sanitation Data'!H20)),NA())</f>
        <v>#N/A</v>
      </c>
      <c r="AU26" s="530" t="e">
        <f ca="1">+IF(AND(ISNUMBER(OFFSET('Sanitation Data'!$I$4,0,10*ROW('Sanitation Data'!I20))),'Data Summary'!DJ26="Yes"),100-OFFSET('Sanitation Data'!$I$4,0,10*ROW('Sanitation Data'!I20)),NA())</f>
        <v>#N/A</v>
      </c>
      <c r="AV26" s="530" t="e">
        <f ca="1">+IF(AND(ISNUMBER(OFFSET('Sanitation Data'!$I$6,0,10*ROW('Sanitation Data'!I20))),'Data Summary'!DK26="Yes"),OFFSET('Sanitation Data'!$I$6,0,10*ROW('Sanitation Data'!I20)),NA())</f>
        <v>#N/A</v>
      </c>
      <c r="AW26" s="530" t="e">
        <f ca="1">+IF(AND(ISNUMBER(OFFSET('Sanitation Data'!$I$10,0,10*ROW('Sanitation Data'!I20))),'Data Summary'!DL26="Yes"),OFFSET('Sanitation Data'!$I$10,0,10*ROW('Sanitation Data'!I20)),NA())</f>
        <v>#N/A</v>
      </c>
      <c r="AX26" s="530" t="e">
        <f ca="1">+IF(AND(ISNUMBER(OFFSET('Sanitation Data'!$I$11,0,10*ROW('Sanitation Data'!I20))),'Data Summary'!DM26="Yes"),OFFSET('Sanitation Data'!$I$11,0,10*ROW('Sanitation Data'!I20)),NA())</f>
        <v>#N/A</v>
      </c>
      <c r="AY26" s="530" t="e">
        <f ca="1">+IF(AND(ISNUMBER(OFFSET('Sanitation Data'!$I$12,0,10*ROW('Sanitation Data'!I20))),'Data Summary'!DN26="Yes"),OFFSET('Sanitation Data'!$I$12,0,10*ROW('Sanitation Data'!I20)),NA())</f>
        <v>#N/A</v>
      </c>
      <c r="AZ26" s="531" t="e">
        <f ca="1">+IF(AND(ISNUMBER(OFFSET('Hygiene Data'!$D$5,0,10*ROW('Hygiene Data'!D20))),'Data Summary'!DO26="Yes"),OFFSET('Hygiene Data'!$D$5,0,10*ROW('Hygiene Data'!D20)),NA())</f>
        <v>#N/A</v>
      </c>
      <c r="BA26" s="531" t="e">
        <f ca="1">+IF(AND(ISNUMBER(OFFSET('Hygiene Data'!$D$7,0,10*ROW('Hygiene Data'!D20))),'Data Summary'!DP26="Yes"),OFFSET('Hygiene Data'!$D$7,0,10*ROW('Hygiene Data'!D20)),NA())</f>
        <v>#N/A</v>
      </c>
      <c r="BB26" s="531" t="e">
        <f ca="1">+IF(AND(ISNUMBER(OFFSET('Hygiene Data'!$D$9,0,10*ROW('Hygiene Data'!D20))),'Data Summary'!DQ26="Yes"),OFFSET('Hygiene Data'!$D$9,0,10*ROW('Hygiene Data'!D20)),NA())</f>
        <v>#N/A</v>
      </c>
      <c r="BC26" s="531" t="e">
        <f ca="1">+IF(AND(ISNUMBER(OFFSET('Hygiene Data'!$E$5,0,10*ROW('Hygiene Data'!E20))),'Data Summary'!DR26="Yes"),OFFSET('Hygiene Data'!$E$5,0,10*ROW('Hygiene Data'!E20)),NA())</f>
        <v>#N/A</v>
      </c>
      <c r="BD26" s="531" t="e">
        <f ca="1">+IF(AND(ISNUMBER(OFFSET('Hygiene Data'!$E$7,0,10*ROW('Hygiene Data'!E20))),'Data Summary'!DS26="Yes"),OFFSET('Hygiene Data'!$E$7,0,10*ROW('Hygiene Data'!E20)),NA())</f>
        <v>#N/A</v>
      </c>
      <c r="BE26" s="531" t="e">
        <f ca="1">+IF(AND(ISNUMBER(OFFSET('Hygiene Data'!$E$9,0,10*ROW('Hygiene Data'!E20))),'Data Summary'!DT26="Yes"),OFFSET('Hygiene Data'!$E$9,0,10*ROW('Hygiene Data'!E20)),NA())</f>
        <v>#N/A</v>
      </c>
      <c r="BF26" s="531" t="e">
        <f ca="1">+IF(AND(ISNUMBER(OFFSET('Hygiene Data'!$F$5,0,10*ROW('Hygiene Data'!F20))),'Data Summary'!DU26="Yes"),OFFSET('Hygiene Data'!$F$5,0,10*ROW('Hygiene Data'!F20)),NA())</f>
        <v>#N/A</v>
      </c>
      <c r="BG26" s="531" t="e">
        <f ca="1">+IF(AND(ISNUMBER(OFFSET('Hygiene Data'!$F$7,0,10*ROW('Hygiene Data'!F20))),'Data Summary'!DV26="Yes"),OFFSET('Hygiene Data'!$F$7,0,10*ROW('Hygiene Data'!F20)),NA())</f>
        <v>#N/A</v>
      </c>
      <c r="BH26" s="531" t="e">
        <f ca="1">+IF(AND(ISNUMBER(OFFSET('Hygiene Data'!$F$9,0,10*ROW('Hygiene Data'!F20))),'Data Summary'!DW26="Yes"),OFFSET('Hygiene Data'!$F$9,0,10*ROW('Hygiene Data'!F20)),NA())</f>
        <v>#N/A</v>
      </c>
      <c r="BI26" s="531" t="e">
        <f ca="1">+IF(AND(ISNUMBER(OFFSET('Hygiene Data'!$G$5,0,10*ROW('Hygiene Data'!G20))),'Data Summary'!DX26="Yes"),OFFSET('Hygiene Data'!$G$5,0,10*ROW('Hygiene Data'!G20)),NA())</f>
        <v>#N/A</v>
      </c>
      <c r="BJ26" s="531" t="e">
        <f ca="1">+IF(AND(ISNUMBER(OFFSET('Hygiene Data'!$G$7,0,10*ROW('Hygiene Data'!G20))),'Data Summary'!DY26="Yes"),OFFSET('Hygiene Data'!$G$7,0,10*ROW('Hygiene Data'!G20)),NA())</f>
        <v>#N/A</v>
      </c>
      <c r="BK26" s="531" t="e">
        <f ca="1">+IF(AND(ISNUMBER(OFFSET('Hygiene Data'!$G$9,0,10*ROW('Hygiene Data'!G20))),'Data Summary'!DZ26="Yes"),OFFSET('Hygiene Data'!$G$9,0,10*ROW('Hygiene Data'!G20)),NA())</f>
        <v>#N/A</v>
      </c>
      <c r="BL26" s="531" t="e">
        <f ca="1">+IF(AND(ISNUMBER(OFFSET('Hygiene Data'!$H$5,0,10*ROW('Hygiene Data'!H20))),'Data Summary'!EA26="Yes"),OFFSET('Hygiene Data'!$H$5,0,10*ROW('Hygiene Data'!H20)),NA())</f>
        <v>#N/A</v>
      </c>
      <c r="BM26" s="531" t="e">
        <f ca="1">+IF(AND(ISNUMBER(OFFSET('Hygiene Data'!$H$7,0,10*ROW('Hygiene Data'!H20))),'Data Summary'!EB26="Yes"),OFFSET('Hygiene Data'!$H$7,0,10*ROW('Hygiene Data'!H20)),NA())</f>
        <v>#N/A</v>
      </c>
      <c r="BN26" s="531" t="e">
        <f ca="1">+IF(AND(ISNUMBER(OFFSET('Hygiene Data'!$H$9,0,10*ROW('Hygiene Data'!H20))),'Data Summary'!EC26="Yes"),OFFSET('Hygiene Data'!$H$9,0,10*ROW('Hygiene Data'!H20)),NA())</f>
        <v>#N/A</v>
      </c>
      <c r="BO26" s="531" t="e">
        <f ca="1">+IF(AND(ISNUMBER(OFFSET('Hygiene Data'!$I$5,0,10*ROW('Hygiene Data'!I20))),'Data Summary'!ED26="Yes"),OFFSET('Hygiene Data'!$I$5,0,10*ROW('Hygiene Data'!I20)),NA())</f>
        <v>#N/A</v>
      </c>
      <c r="BP26" s="531" t="e">
        <f ca="1">+IF(AND(ISNUMBER(OFFSET('Hygiene Data'!$I$7,0,10*ROW('Hygiene Data'!I20))),'Data Summary'!EE26="Yes"),OFFSET('Hygiene Data'!$I$7,0,10*ROW('Hygiene Data'!I20)),NA())</f>
        <v>#N/A</v>
      </c>
      <c r="BQ26" s="531" t="e">
        <f ca="1">+IF(AND(ISNUMBER(OFFSET('Hygiene Data'!$I$9,0,10*ROW('Hygiene Data'!I20))),'Data Summary'!EF26="Yes"),OFFSET('Hygiene Data'!$I$9,0,10*ROW('Hygiene Data'!I20)),NA())</f>
        <v>#N/A</v>
      </c>
    </row>
    <row r="27" spans="1:69" x14ac:dyDescent="0.25">
      <c r="A27" s="527" t="e">
        <f ca="1">+RIGHT('Data Summary'!A27,LEN('Data Summary'!A27)-9)</f>
        <v>#VALUE!</v>
      </c>
      <c r="B27" s="501" t="str">
        <f ca="1">+IF(ISTEXT('Data Summary'!B27),'Data Summary'!B27,"")</f>
        <v/>
      </c>
      <c r="C27" s="528" t="e">
        <f ca="1">+VALUE('Data Summary'!C27)</f>
        <v>#VALUE!</v>
      </c>
      <c r="D27" s="529" t="e">
        <f ca="1">+IF(AND(ISNUMBER(OFFSET('Water Data'!$D$4,0,10*ROW('Water Data'!D21))),'Data Summary'!BS27="Yes"),100-OFFSET('Water Data'!$D$4,0,10*ROW('Water Data'!D21)),NA())</f>
        <v>#N/A</v>
      </c>
      <c r="E27" s="529" t="e">
        <f ca="1">+IF(AND(ISNUMBER(OFFSET('Water Data'!$D$6,0,10*ROW('Water Data'!D21))),'Data Summary'!BT27="Yes"),OFFSET('Water Data'!$D$6,0,10*ROW('Water Data'!D21)),NA())</f>
        <v>#N/A</v>
      </c>
      <c r="F27" s="529" t="e">
        <f ca="1">+IF(AND(ISNUMBER(OFFSET('Water Data'!$D$9,0,10*ROW('Water Data'!D21))),'Data Summary'!BU27="Yes"),OFFSET('Water Data'!$D$9,0,10*ROW('Water Data'!D21)),NA())</f>
        <v>#N/A</v>
      </c>
      <c r="G27" s="529" t="e">
        <f ca="1">+IF(AND(ISNUMBER(OFFSET('Water Data'!$E$4,0,10*ROW('Water Data'!E21))),'Data Summary'!BV27="Yes"),100-OFFSET('Water Data'!$E$4,0,10*ROW('Water Data'!E21)),NA())</f>
        <v>#N/A</v>
      </c>
      <c r="H27" s="529" t="e">
        <f ca="1">+IF(AND(ISNUMBER(OFFSET('Water Data'!$E$6,0,10*ROW('Water Data'!E21))),'Data Summary'!BW27="Yes"),OFFSET('Water Data'!$E$6,0,10*ROW('Water Data'!E21)),NA())</f>
        <v>#N/A</v>
      </c>
      <c r="I27" s="529" t="e">
        <f ca="1">+IF(AND(ISNUMBER(OFFSET('Water Data'!$E$9,0,10*ROW('Water Data'!E21))),'Data Summary'!BX27="Yes"),OFFSET('Water Data'!$E$9,0,10*ROW('Water Data'!E21)),NA())</f>
        <v>#N/A</v>
      </c>
      <c r="J27" s="529" t="e">
        <f ca="1">+IF(AND(ISNUMBER(OFFSET('Water Data'!$F$4,0,10*ROW('Water Data'!F21))),'Data Summary'!BY27="Yes"),100-OFFSET('Water Data'!$F$4,0,10*ROW('Water Data'!F21)),NA())</f>
        <v>#N/A</v>
      </c>
      <c r="K27" s="529" t="e">
        <f ca="1">+IF(AND(ISNUMBER(OFFSET('Water Data'!$F$6,0,10*ROW('Water Data'!F21))),'Data Summary'!BZ27="Yes"),OFFSET('Water Data'!$F$6,0,10*ROW('Water Data'!F21)),NA())</f>
        <v>#N/A</v>
      </c>
      <c r="L27" s="529" t="e">
        <f ca="1">+IF(AND(ISNUMBER(OFFSET('Water Data'!$F$9,0,10*ROW('Water Data'!F21))),'Data Summary'!CA27="Yes"),OFFSET('Water Data'!$F$9,0,10*ROW('Water Data'!F21)),NA())</f>
        <v>#N/A</v>
      </c>
      <c r="M27" s="529" t="e">
        <f ca="1">+IF(AND(ISNUMBER(OFFSET('Water Data'!$G$4,0,10*ROW('Water Data'!G21))),'Data Summary'!CB27="Yes"),100-OFFSET('Water Data'!$G$4,0,10*ROW('Water Data'!G21)),NA())</f>
        <v>#N/A</v>
      </c>
      <c r="N27" s="529" t="e">
        <f ca="1">+IF(AND(ISNUMBER(OFFSET('Water Data'!$G$6,0,10*ROW('Water Data'!G21))),'Data Summary'!CC27="Yes"),OFFSET('Water Data'!$G$6,0,10*ROW('Water Data'!G21)),NA())</f>
        <v>#N/A</v>
      </c>
      <c r="O27" s="529" t="e">
        <f ca="1">+IF(AND(ISNUMBER(OFFSET('Water Data'!$G$9,0,10*ROW('Water Data'!G21))),'Data Summary'!CD27="Yes"),OFFSET('Water Data'!$G$9,0,10*ROW('Water Data'!G21)),NA())</f>
        <v>#N/A</v>
      </c>
      <c r="P27" s="529" t="e">
        <f ca="1">+IF(AND(ISNUMBER(OFFSET('Water Data'!$H$4,0,10*ROW('Water Data'!H21))),'Data Summary'!CE27="Yes"),100-OFFSET('Water Data'!$H$4,0,10*ROW('Water Data'!H21)),NA())</f>
        <v>#N/A</v>
      </c>
      <c r="Q27" s="529" t="e">
        <f ca="1">+IF(AND(ISNUMBER(OFFSET('Water Data'!$H$6,0,10*ROW('Water Data'!H21))),'Data Summary'!CF27="Yes"),OFFSET('Water Data'!$H$6,0,10*ROW('Water Data'!H21)),NA())</f>
        <v>#N/A</v>
      </c>
      <c r="R27" s="529" t="e">
        <f ca="1">+IF(AND(ISNUMBER(OFFSET('Water Data'!$H$9,0,10*ROW('Water Data'!H21))),'Data Summary'!CG27="Yes"),OFFSET('Water Data'!$H$9,0,10*ROW('Water Data'!H21)),NA())</f>
        <v>#N/A</v>
      </c>
      <c r="S27" s="529" t="e">
        <f ca="1">+IF(AND(ISNUMBER(OFFSET('Water Data'!$I$4,0,10*ROW('Water Data'!I21))),'Data Summary'!CH27="Yes"),100-OFFSET('Water Data'!$I$4,0,10*ROW('Water Data'!I21)),NA())</f>
        <v>#N/A</v>
      </c>
      <c r="T27" s="529" t="e">
        <f ca="1">+IF(AND(ISNUMBER(OFFSET('Water Data'!$I$6,0,10*ROW('Water Data'!I21))),'Data Summary'!CI27="Yes"),OFFSET('Water Data'!$I$6,0,10*ROW('Water Data'!I21)),NA())</f>
        <v>#N/A</v>
      </c>
      <c r="U27" s="529" t="e">
        <f ca="1">+IF(AND(ISNUMBER(OFFSET('Water Data'!$I$9,0,10*ROW('Water Data'!I21))),'Data Summary'!CJ27="Yes"),OFFSET('Water Data'!$I$9,0,10*ROW('Water Data'!I21)),NA())</f>
        <v>#N/A</v>
      </c>
      <c r="V27" s="530" t="e">
        <f ca="1">+IF(AND(ISNUMBER(OFFSET('Sanitation Data'!$D$4,0,10*ROW('Sanitation Data'!D21))),'Data Summary'!CK27="Yes"),100-OFFSET('Sanitation Data'!$D$4,0,10*ROW('Sanitation Data'!D21)),NA())</f>
        <v>#N/A</v>
      </c>
      <c r="W27" s="530" t="e">
        <f ca="1">+IF(AND(ISNUMBER(OFFSET('Sanitation Data'!$D$6,0,10*ROW('Sanitation Data'!D21))),'Data Summary'!CL27="Yes"),OFFSET('Sanitation Data'!$D$6,0,10*ROW('Sanitation Data'!D21)),NA())</f>
        <v>#N/A</v>
      </c>
      <c r="X27" s="530" t="e">
        <f ca="1">+IF(AND(ISNUMBER(OFFSET('Sanitation Data'!$D$10,0,10*ROW('Sanitation Data'!D21))),'Data Summary'!CM27="Yes"),OFFSET('Sanitation Data'!$D$10,0,10*ROW('Sanitation Data'!D21)),NA())</f>
        <v>#N/A</v>
      </c>
      <c r="Y27" s="530" t="e">
        <f ca="1">+IF(AND(ISNUMBER(OFFSET('Sanitation Data'!$D$11,0,10*ROW('Sanitation Data'!D21))),'Data Summary'!CN27="Yes"),OFFSET('Sanitation Data'!$D$11,0,10*ROW('Sanitation Data'!D21)),NA())</f>
        <v>#N/A</v>
      </c>
      <c r="Z27" s="530" t="e">
        <f ca="1">+IF(AND(ISNUMBER(OFFSET('Sanitation Data'!$D$12,0,10*ROW('Sanitation Data'!D21))),'Data Summary'!CO27="Yes"),OFFSET('Sanitation Data'!$D$12,0,10*ROW('Sanitation Data'!D21)),NA())</f>
        <v>#N/A</v>
      </c>
      <c r="AA27" s="530" t="e">
        <f ca="1">+IF(AND(ISNUMBER(OFFSET('Sanitation Data'!$E$4,0,10*ROW('Sanitation Data'!E21))),'Data Summary'!CP27="Yes"),100-OFFSET('Sanitation Data'!$E$4,0,10*ROW('Sanitation Data'!E21)),NA())</f>
        <v>#N/A</v>
      </c>
      <c r="AB27" s="530" t="e">
        <f ca="1">+IF(AND(ISNUMBER(OFFSET('Sanitation Data'!$E$6,0,10*ROW('Sanitation Data'!E21))),'Data Summary'!CQ27="Yes"),OFFSET('Sanitation Data'!$E$6,0,10*ROW('Sanitation Data'!E21)),NA())</f>
        <v>#N/A</v>
      </c>
      <c r="AC27" s="530" t="e">
        <f ca="1">+IF(AND(ISNUMBER(OFFSET('Sanitation Data'!$E$10,0,10*ROW('Sanitation Data'!E21))),'Data Summary'!CR27="Yes"),OFFSET('Sanitation Data'!$E$10,0,10*ROW('Sanitation Data'!E21)),NA())</f>
        <v>#N/A</v>
      </c>
      <c r="AD27" s="530" t="e">
        <f ca="1">+IF(AND(ISNUMBER(OFFSET('Sanitation Data'!$E$11,0,10*ROW('Sanitation Data'!E21))),'Data Summary'!CS27="Yes"),OFFSET('Sanitation Data'!$E$11,0,10*ROW('Sanitation Data'!E21)),NA())</f>
        <v>#N/A</v>
      </c>
      <c r="AE27" s="530" t="e">
        <f ca="1">+IF(AND(ISNUMBER(OFFSET('Sanitation Data'!$E$12,0,10*ROW('Sanitation Data'!E21))),'Data Summary'!CT27="Yes"),OFFSET('Sanitation Data'!$E$12,0,10*ROW('Sanitation Data'!E21)),NA())</f>
        <v>#N/A</v>
      </c>
      <c r="AF27" s="530" t="e">
        <f ca="1">+IF(AND(ISNUMBER(OFFSET('Sanitation Data'!$F$4,0,10*ROW('Sanitation Data'!F21))),'Data Summary'!CU27="Yes"),100-OFFSET('Sanitation Data'!$F$4,0,10*ROW('Sanitation Data'!F21)),NA())</f>
        <v>#N/A</v>
      </c>
      <c r="AG27" s="530" t="e">
        <f ca="1">+IF(AND(ISNUMBER(OFFSET('Sanitation Data'!$F$6,0,10*ROW('Sanitation Data'!F21))),'Data Summary'!CV27="Yes"),OFFSET('Sanitation Data'!$F$6,0,10*ROW('Sanitation Data'!F21)),NA())</f>
        <v>#N/A</v>
      </c>
      <c r="AH27" s="530" t="e">
        <f ca="1">+IF(AND(ISNUMBER(OFFSET('Sanitation Data'!$F$10,0,10*ROW('Sanitation Data'!F21))),'Data Summary'!CW27="Yes"),OFFSET('Sanitation Data'!$F$10,0,10*ROW('Sanitation Data'!F21)),NA())</f>
        <v>#N/A</v>
      </c>
      <c r="AI27" s="530" t="e">
        <f ca="1">+IF(AND(ISNUMBER(OFFSET('Sanitation Data'!$F$11,0,10*ROW('Sanitation Data'!F21))),'Data Summary'!CX27="Yes"),OFFSET('Sanitation Data'!$F$11,0,10*ROW('Sanitation Data'!F21)),NA())</f>
        <v>#N/A</v>
      </c>
      <c r="AJ27" s="530" t="e">
        <f ca="1">+IF(AND(ISNUMBER(OFFSET('Sanitation Data'!$F$12,0,10*ROW('Sanitation Data'!F21))),'Data Summary'!CY27="Yes"),OFFSET('Sanitation Data'!$F$12,0,10*ROW('Sanitation Data'!F21)),NA())</f>
        <v>#N/A</v>
      </c>
      <c r="AK27" s="530" t="e">
        <f ca="1">+IF(AND(ISNUMBER(OFFSET('Sanitation Data'!$G$4,0,10*ROW('Sanitation Data'!G21))),'Data Summary'!CZ27="Yes"),100-OFFSET('Sanitation Data'!$G$4,0,10*ROW('Sanitation Data'!G21)),NA())</f>
        <v>#N/A</v>
      </c>
      <c r="AL27" s="530" t="e">
        <f ca="1">+IF(AND(ISNUMBER(OFFSET('Sanitation Data'!$G$6,0,10*ROW('Sanitation Data'!G21))),'Data Summary'!DA27="Yes"),OFFSET('Sanitation Data'!$G$6,0,10*ROW('Sanitation Data'!G21)),NA())</f>
        <v>#N/A</v>
      </c>
      <c r="AM27" s="530" t="e">
        <f ca="1">+IF(AND(ISNUMBER(OFFSET('Sanitation Data'!$G$10,0,10*ROW('Sanitation Data'!G21))),'Data Summary'!DB27="Yes"),OFFSET('Sanitation Data'!$G$10,0,10*ROW('Sanitation Data'!G21)),NA())</f>
        <v>#N/A</v>
      </c>
      <c r="AN27" s="530" t="e">
        <f ca="1">+IF(AND(ISNUMBER(OFFSET('Sanitation Data'!$G$11,0,10*ROW('Sanitation Data'!G21))),'Data Summary'!DC27="Yes"),OFFSET('Sanitation Data'!$G$11,0,10*ROW('Sanitation Data'!G21)),NA())</f>
        <v>#N/A</v>
      </c>
      <c r="AO27" s="530" t="e">
        <f ca="1">+IF(AND(ISNUMBER(OFFSET('Sanitation Data'!$G$12,0,10*ROW('Sanitation Data'!G21))),'Data Summary'!DD27="Yes"),OFFSET('Sanitation Data'!$G$12,0,10*ROW('Sanitation Data'!G21)),NA())</f>
        <v>#N/A</v>
      </c>
      <c r="AP27" s="530" t="e">
        <f ca="1">+IF(AND(ISNUMBER(OFFSET('Sanitation Data'!$H$4,0,10*ROW('Sanitation Data'!H21))),'Data Summary'!DE27="Yes"),100-OFFSET('Sanitation Data'!$H$4,0,10*ROW('Sanitation Data'!H21)),NA())</f>
        <v>#N/A</v>
      </c>
      <c r="AQ27" s="530" t="e">
        <f ca="1">+IF(AND(ISNUMBER(OFFSET('Sanitation Data'!$H$6,0,10*ROW('Sanitation Data'!H21))),'Data Summary'!DF27="Yes"),OFFSET('Sanitation Data'!$H$6,0,10*ROW('Sanitation Data'!H21)),NA())</f>
        <v>#N/A</v>
      </c>
      <c r="AR27" s="530" t="e">
        <f ca="1">+IF(AND(ISNUMBER(OFFSET('Sanitation Data'!$H$10,0,10*ROW('Sanitation Data'!H21))),'Data Summary'!DG27="Yes"),OFFSET('Sanitation Data'!$H$10,0,10*ROW('Sanitation Data'!H21)),NA())</f>
        <v>#N/A</v>
      </c>
      <c r="AS27" s="530" t="e">
        <f ca="1">+IF(AND(ISNUMBER(OFFSET('Sanitation Data'!$H$11,0,10*ROW('Sanitation Data'!H21))),'Data Summary'!DH27="Yes"),OFFSET('Sanitation Data'!$H$11,0,10*ROW('Sanitation Data'!H21)),NA())</f>
        <v>#N/A</v>
      </c>
      <c r="AT27" s="530" t="e">
        <f ca="1">+IF(AND(ISNUMBER(OFFSET('Sanitation Data'!$H$12,0,10*ROW('Sanitation Data'!H21))),'Data Summary'!DI27="Yes"),OFFSET('Sanitation Data'!$H$12,0,10*ROW('Sanitation Data'!H21)),NA())</f>
        <v>#N/A</v>
      </c>
      <c r="AU27" s="530" t="e">
        <f ca="1">+IF(AND(ISNUMBER(OFFSET('Sanitation Data'!$I$4,0,10*ROW('Sanitation Data'!I21))),'Data Summary'!DJ27="Yes"),100-OFFSET('Sanitation Data'!$I$4,0,10*ROW('Sanitation Data'!I21)),NA())</f>
        <v>#N/A</v>
      </c>
      <c r="AV27" s="530" t="e">
        <f ca="1">+IF(AND(ISNUMBER(OFFSET('Sanitation Data'!$I$6,0,10*ROW('Sanitation Data'!I21))),'Data Summary'!DK27="Yes"),OFFSET('Sanitation Data'!$I$6,0,10*ROW('Sanitation Data'!I21)),NA())</f>
        <v>#N/A</v>
      </c>
      <c r="AW27" s="530" t="e">
        <f ca="1">+IF(AND(ISNUMBER(OFFSET('Sanitation Data'!$I$10,0,10*ROW('Sanitation Data'!I21))),'Data Summary'!DL27="Yes"),OFFSET('Sanitation Data'!$I$10,0,10*ROW('Sanitation Data'!I21)),NA())</f>
        <v>#N/A</v>
      </c>
      <c r="AX27" s="530" t="e">
        <f ca="1">+IF(AND(ISNUMBER(OFFSET('Sanitation Data'!$I$11,0,10*ROW('Sanitation Data'!I21))),'Data Summary'!DM27="Yes"),OFFSET('Sanitation Data'!$I$11,0,10*ROW('Sanitation Data'!I21)),NA())</f>
        <v>#N/A</v>
      </c>
      <c r="AY27" s="530" t="e">
        <f ca="1">+IF(AND(ISNUMBER(OFFSET('Sanitation Data'!$I$12,0,10*ROW('Sanitation Data'!I21))),'Data Summary'!DN27="Yes"),OFFSET('Sanitation Data'!$I$12,0,10*ROW('Sanitation Data'!I21)),NA())</f>
        <v>#N/A</v>
      </c>
      <c r="AZ27" s="531" t="e">
        <f ca="1">+IF(AND(ISNUMBER(OFFSET('Hygiene Data'!$D$5,0,10*ROW('Hygiene Data'!D21))),'Data Summary'!DO27="Yes"),OFFSET('Hygiene Data'!$D$5,0,10*ROW('Hygiene Data'!D21)),NA())</f>
        <v>#N/A</v>
      </c>
      <c r="BA27" s="531" t="e">
        <f ca="1">+IF(AND(ISNUMBER(OFFSET('Hygiene Data'!$D$7,0,10*ROW('Hygiene Data'!D21))),'Data Summary'!DP27="Yes"),OFFSET('Hygiene Data'!$D$7,0,10*ROW('Hygiene Data'!D21)),NA())</f>
        <v>#N/A</v>
      </c>
      <c r="BB27" s="531" t="e">
        <f ca="1">+IF(AND(ISNUMBER(OFFSET('Hygiene Data'!$D$9,0,10*ROW('Hygiene Data'!D21))),'Data Summary'!DQ27="Yes"),OFFSET('Hygiene Data'!$D$9,0,10*ROW('Hygiene Data'!D21)),NA())</f>
        <v>#N/A</v>
      </c>
      <c r="BC27" s="531" t="e">
        <f ca="1">+IF(AND(ISNUMBER(OFFSET('Hygiene Data'!$E$5,0,10*ROW('Hygiene Data'!E21))),'Data Summary'!DR27="Yes"),OFFSET('Hygiene Data'!$E$5,0,10*ROW('Hygiene Data'!E21)),NA())</f>
        <v>#N/A</v>
      </c>
      <c r="BD27" s="531" t="e">
        <f ca="1">+IF(AND(ISNUMBER(OFFSET('Hygiene Data'!$E$7,0,10*ROW('Hygiene Data'!E21))),'Data Summary'!DS27="Yes"),OFFSET('Hygiene Data'!$E$7,0,10*ROW('Hygiene Data'!E21)),NA())</f>
        <v>#N/A</v>
      </c>
      <c r="BE27" s="531" t="e">
        <f ca="1">+IF(AND(ISNUMBER(OFFSET('Hygiene Data'!$E$9,0,10*ROW('Hygiene Data'!E21))),'Data Summary'!DT27="Yes"),OFFSET('Hygiene Data'!$E$9,0,10*ROW('Hygiene Data'!E21)),NA())</f>
        <v>#N/A</v>
      </c>
      <c r="BF27" s="531" t="e">
        <f ca="1">+IF(AND(ISNUMBER(OFFSET('Hygiene Data'!$F$5,0,10*ROW('Hygiene Data'!F21))),'Data Summary'!DU27="Yes"),OFFSET('Hygiene Data'!$F$5,0,10*ROW('Hygiene Data'!F21)),NA())</f>
        <v>#N/A</v>
      </c>
      <c r="BG27" s="531" t="e">
        <f ca="1">+IF(AND(ISNUMBER(OFFSET('Hygiene Data'!$F$7,0,10*ROW('Hygiene Data'!F21))),'Data Summary'!DV27="Yes"),OFFSET('Hygiene Data'!$F$7,0,10*ROW('Hygiene Data'!F21)),NA())</f>
        <v>#N/A</v>
      </c>
      <c r="BH27" s="531" t="e">
        <f ca="1">+IF(AND(ISNUMBER(OFFSET('Hygiene Data'!$F$9,0,10*ROW('Hygiene Data'!F21))),'Data Summary'!DW27="Yes"),OFFSET('Hygiene Data'!$F$9,0,10*ROW('Hygiene Data'!F21)),NA())</f>
        <v>#N/A</v>
      </c>
      <c r="BI27" s="531" t="e">
        <f ca="1">+IF(AND(ISNUMBER(OFFSET('Hygiene Data'!$G$5,0,10*ROW('Hygiene Data'!G21))),'Data Summary'!DX27="Yes"),OFFSET('Hygiene Data'!$G$5,0,10*ROW('Hygiene Data'!G21)),NA())</f>
        <v>#N/A</v>
      </c>
      <c r="BJ27" s="531" t="e">
        <f ca="1">+IF(AND(ISNUMBER(OFFSET('Hygiene Data'!$G$7,0,10*ROW('Hygiene Data'!G21))),'Data Summary'!DY27="Yes"),OFFSET('Hygiene Data'!$G$7,0,10*ROW('Hygiene Data'!G21)),NA())</f>
        <v>#N/A</v>
      </c>
      <c r="BK27" s="531" t="e">
        <f ca="1">+IF(AND(ISNUMBER(OFFSET('Hygiene Data'!$G$9,0,10*ROW('Hygiene Data'!G21))),'Data Summary'!DZ27="Yes"),OFFSET('Hygiene Data'!$G$9,0,10*ROW('Hygiene Data'!G21)),NA())</f>
        <v>#N/A</v>
      </c>
      <c r="BL27" s="531" t="e">
        <f ca="1">+IF(AND(ISNUMBER(OFFSET('Hygiene Data'!$H$5,0,10*ROW('Hygiene Data'!H21))),'Data Summary'!EA27="Yes"),OFFSET('Hygiene Data'!$H$5,0,10*ROW('Hygiene Data'!H21)),NA())</f>
        <v>#N/A</v>
      </c>
      <c r="BM27" s="531" t="e">
        <f ca="1">+IF(AND(ISNUMBER(OFFSET('Hygiene Data'!$H$7,0,10*ROW('Hygiene Data'!H21))),'Data Summary'!EB27="Yes"),OFFSET('Hygiene Data'!$H$7,0,10*ROW('Hygiene Data'!H21)),NA())</f>
        <v>#N/A</v>
      </c>
      <c r="BN27" s="531" t="e">
        <f ca="1">+IF(AND(ISNUMBER(OFFSET('Hygiene Data'!$H$9,0,10*ROW('Hygiene Data'!H21))),'Data Summary'!EC27="Yes"),OFFSET('Hygiene Data'!$H$9,0,10*ROW('Hygiene Data'!H21)),NA())</f>
        <v>#N/A</v>
      </c>
      <c r="BO27" s="531" t="e">
        <f ca="1">+IF(AND(ISNUMBER(OFFSET('Hygiene Data'!$I$5,0,10*ROW('Hygiene Data'!I21))),'Data Summary'!ED27="Yes"),OFFSET('Hygiene Data'!$I$5,0,10*ROW('Hygiene Data'!I21)),NA())</f>
        <v>#N/A</v>
      </c>
      <c r="BP27" s="531" t="e">
        <f ca="1">+IF(AND(ISNUMBER(OFFSET('Hygiene Data'!$I$7,0,10*ROW('Hygiene Data'!I21))),'Data Summary'!EE27="Yes"),OFFSET('Hygiene Data'!$I$7,0,10*ROW('Hygiene Data'!I21)),NA())</f>
        <v>#N/A</v>
      </c>
      <c r="BQ27" s="531" t="e">
        <f ca="1">+IF(AND(ISNUMBER(OFFSET('Hygiene Data'!$I$9,0,10*ROW('Hygiene Data'!I21))),'Data Summary'!EF27="Yes"),OFFSET('Hygiene Data'!$I$9,0,10*ROW('Hygiene Data'!I21)),NA())</f>
        <v>#N/A</v>
      </c>
    </row>
    <row r="28" spans="1:69" x14ac:dyDescent="0.25">
      <c r="A28" s="527" t="e">
        <f ca="1">+RIGHT('Data Summary'!A28,LEN('Data Summary'!A28)-9)</f>
        <v>#VALUE!</v>
      </c>
      <c r="B28" s="501" t="str">
        <f ca="1">+IF(ISTEXT('Data Summary'!B28),'Data Summary'!B28,"")</f>
        <v/>
      </c>
      <c r="C28" s="528" t="e">
        <f ca="1">+VALUE('Data Summary'!C28)</f>
        <v>#VALUE!</v>
      </c>
      <c r="D28" s="529" t="e">
        <f ca="1">+IF(AND(ISNUMBER(OFFSET('Water Data'!$D$4,0,10*ROW('Water Data'!D22))),'Data Summary'!BS28="Yes"),100-OFFSET('Water Data'!$D$4,0,10*ROW('Water Data'!D22)),NA())</f>
        <v>#N/A</v>
      </c>
      <c r="E28" s="529" t="e">
        <f ca="1">+IF(AND(ISNUMBER(OFFSET('Water Data'!$D$6,0,10*ROW('Water Data'!D22))),'Data Summary'!BT28="Yes"),OFFSET('Water Data'!$D$6,0,10*ROW('Water Data'!D22)),NA())</f>
        <v>#N/A</v>
      </c>
      <c r="F28" s="529" t="e">
        <f ca="1">+IF(AND(ISNUMBER(OFFSET('Water Data'!$D$9,0,10*ROW('Water Data'!D22))),'Data Summary'!BU28="Yes"),OFFSET('Water Data'!$D$9,0,10*ROW('Water Data'!D22)),NA())</f>
        <v>#N/A</v>
      </c>
      <c r="G28" s="529" t="e">
        <f ca="1">+IF(AND(ISNUMBER(OFFSET('Water Data'!$E$4,0,10*ROW('Water Data'!E22))),'Data Summary'!BV28="Yes"),100-OFFSET('Water Data'!$E$4,0,10*ROW('Water Data'!E22)),NA())</f>
        <v>#N/A</v>
      </c>
      <c r="H28" s="529" t="e">
        <f ca="1">+IF(AND(ISNUMBER(OFFSET('Water Data'!$E$6,0,10*ROW('Water Data'!E22))),'Data Summary'!BW28="Yes"),OFFSET('Water Data'!$E$6,0,10*ROW('Water Data'!E22)),NA())</f>
        <v>#N/A</v>
      </c>
      <c r="I28" s="529" t="e">
        <f ca="1">+IF(AND(ISNUMBER(OFFSET('Water Data'!$E$9,0,10*ROW('Water Data'!E22))),'Data Summary'!BX28="Yes"),OFFSET('Water Data'!$E$9,0,10*ROW('Water Data'!E22)),NA())</f>
        <v>#N/A</v>
      </c>
      <c r="J28" s="529" t="e">
        <f ca="1">+IF(AND(ISNUMBER(OFFSET('Water Data'!$F$4,0,10*ROW('Water Data'!F22))),'Data Summary'!BY28="Yes"),100-OFFSET('Water Data'!$F$4,0,10*ROW('Water Data'!F22)),NA())</f>
        <v>#N/A</v>
      </c>
      <c r="K28" s="529" t="e">
        <f ca="1">+IF(AND(ISNUMBER(OFFSET('Water Data'!$F$6,0,10*ROW('Water Data'!F22))),'Data Summary'!BZ28="Yes"),OFFSET('Water Data'!$F$6,0,10*ROW('Water Data'!F22)),NA())</f>
        <v>#N/A</v>
      </c>
      <c r="L28" s="529" t="e">
        <f ca="1">+IF(AND(ISNUMBER(OFFSET('Water Data'!$F$9,0,10*ROW('Water Data'!F22))),'Data Summary'!CA28="Yes"),OFFSET('Water Data'!$F$9,0,10*ROW('Water Data'!F22)),NA())</f>
        <v>#N/A</v>
      </c>
      <c r="M28" s="529" t="e">
        <f ca="1">+IF(AND(ISNUMBER(OFFSET('Water Data'!$G$4,0,10*ROW('Water Data'!G22))),'Data Summary'!CB28="Yes"),100-OFFSET('Water Data'!$G$4,0,10*ROW('Water Data'!G22)),NA())</f>
        <v>#N/A</v>
      </c>
      <c r="N28" s="529" t="e">
        <f ca="1">+IF(AND(ISNUMBER(OFFSET('Water Data'!$G$6,0,10*ROW('Water Data'!G22))),'Data Summary'!CC28="Yes"),OFFSET('Water Data'!$G$6,0,10*ROW('Water Data'!G22)),NA())</f>
        <v>#N/A</v>
      </c>
      <c r="O28" s="529" t="e">
        <f ca="1">+IF(AND(ISNUMBER(OFFSET('Water Data'!$G$9,0,10*ROW('Water Data'!G22))),'Data Summary'!CD28="Yes"),OFFSET('Water Data'!$G$9,0,10*ROW('Water Data'!G22)),NA())</f>
        <v>#N/A</v>
      </c>
      <c r="P28" s="529" t="e">
        <f ca="1">+IF(AND(ISNUMBER(OFFSET('Water Data'!$H$4,0,10*ROW('Water Data'!H22))),'Data Summary'!CE28="Yes"),100-OFFSET('Water Data'!$H$4,0,10*ROW('Water Data'!H22)),NA())</f>
        <v>#N/A</v>
      </c>
      <c r="Q28" s="529" t="e">
        <f ca="1">+IF(AND(ISNUMBER(OFFSET('Water Data'!$H$6,0,10*ROW('Water Data'!H22))),'Data Summary'!CF28="Yes"),OFFSET('Water Data'!$H$6,0,10*ROW('Water Data'!H22)),NA())</f>
        <v>#N/A</v>
      </c>
      <c r="R28" s="529" t="e">
        <f ca="1">+IF(AND(ISNUMBER(OFFSET('Water Data'!$H$9,0,10*ROW('Water Data'!H22))),'Data Summary'!CG28="Yes"),OFFSET('Water Data'!$H$9,0,10*ROW('Water Data'!H22)),NA())</f>
        <v>#N/A</v>
      </c>
      <c r="S28" s="529" t="e">
        <f ca="1">+IF(AND(ISNUMBER(OFFSET('Water Data'!$I$4,0,10*ROW('Water Data'!I22))),'Data Summary'!CH28="Yes"),100-OFFSET('Water Data'!$I$4,0,10*ROW('Water Data'!I22)),NA())</f>
        <v>#N/A</v>
      </c>
      <c r="T28" s="529" t="e">
        <f ca="1">+IF(AND(ISNUMBER(OFFSET('Water Data'!$I$6,0,10*ROW('Water Data'!I22))),'Data Summary'!CI28="Yes"),OFFSET('Water Data'!$I$6,0,10*ROW('Water Data'!I22)),NA())</f>
        <v>#N/A</v>
      </c>
      <c r="U28" s="529" t="e">
        <f ca="1">+IF(AND(ISNUMBER(OFFSET('Water Data'!$I$9,0,10*ROW('Water Data'!I22))),'Data Summary'!CJ28="Yes"),OFFSET('Water Data'!$I$9,0,10*ROW('Water Data'!I22)),NA())</f>
        <v>#N/A</v>
      </c>
      <c r="V28" s="530" t="e">
        <f ca="1">+IF(AND(ISNUMBER(OFFSET('Sanitation Data'!$D$4,0,10*ROW('Sanitation Data'!D22))),'Data Summary'!CK28="Yes"),100-OFFSET('Sanitation Data'!$D$4,0,10*ROW('Sanitation Data'!D22)),NA())</f>
        <v>#N/A</v>
      </c>
      <c r="W28" s="530" t="e">
        <f ca="1">+IF(AND(ISNUMBER(OFFSET('Sanitation Data'!$D$6,0,10*ROW('Sanitation Data'!D22))),'Data Summary'!CL28="Yes"),OFFSET('Sanitation Data'!$D$6,0,10*ROW('Sanitation Data'!D22)),NA())</f>
        <v>#N/A</v>
      </c>
      <c r="X28" s="530" t="e">
        <f ca="1">+IF(AND(ISNUMBER(OFFSET('Sanitation Data'!$D$10,0,10*ROW('Sanitation Data'!D22))),'Data Summary'!CM28="Yes"),OFFSET('Sanitation Data'!$D$10,0,10*ROW('Sanitation Data'!D22)),NA())</f>
        <v>#N/A</v>
      </c>
      <c r="Y28" s="530" t="e">
        <f ca="1">+IF(AND(ISNUMBER(OFFSET('Sanitation Data'!$D$11,0,10*ROW('Sanitation Data'!D22))),'Data Summary'!CN28="Yes"),OFFSET('Sanitation Data'!$D$11,0,10*ROW('Sanitation Data'!D22)),NA())</f>
        <v>#N/A</v>
      </c>
      <c r="Z28" s="530" t="e">
        <f ca="1">+IF(AND(ISNUMBER(OFFSET('Sanitation Data'!$D$12,0,10*ROW('Sanitation Data'!D22))),'Data Summary'!CO28="Yes"),OFFSET('Sanitation Data'!$D$12,0,10*ROW('Sanitation Data'!D22)),NA())</f>
        <v>#N/A</v>
      </c>
      <c r="AA28" s="530" t="e">
        <f ca="1">+IF(AND(ISNUMBER(OFFSET('Sanitation Data'!$E$4,0,10*ROW('Sanitation Data'!E22))),'Data Summary'!CP28="Yes"),100-OFFSET('Sanitation Data'!$E$4,0,10*ROW('Sanitation Data'!E22)),NA())</f>
        <v>#N/A</v>
      </c>
      <c r="AB28" s="530" t="e">
        <f ca="1">+IF(AND(ISNUMBER(OFFSET('Sanitation Data'!$E$6,0,10*ROW('Sanitation Data'!E22))),'Data Summary'!CQ28="Yes"),OFFSET('Sanitation Data'!$E$6,0,10*ROW('Sanitation Data'!E22)),NA())</f>
        <v>#N/A</v>
      </c>
      <c r="AC28" s="530" t="e">
        <f ca="1">+IF(AND(ISNUMBER(OFFSET('Sanitation Data'!$E$10,0,10*ROW('Sanitation Data'!E22))),'Data Summary'!CR28="Yes"),OFFSET('Sanitation Data'!$E$10,0,10*ROW('Sanitation Data'!E22)),NA())</f>
        <v>#N/A</v>
      </c>
      <c r="AD28" s="530" t="e">
        <f ca="1">+IF(AND(ISNUMBER(OFFSET('Sanitation Data'!$E$11,0,10*ROW('Sanitation Data'!E22))),'Data Summary'!CS28="Yes"),OFFSET('Sanitation Data'!$E$11,0,10*ROW('Sanitation Data'!E22)),NA())</f>
        <v>#N/A</v>
      </c>
      <c r="AE28" s="530" t="e">
        <f ca="1">+IF(AND(ISNUMBER(OFFSET('Sanitation Data'!$E$12,0,10*ROW('Sanitation Data'!E22))),'Data Summary'!CT28="Yes"),OFFSET('Sanitation Data'!$E$12,0,10*ROW('Sanitation Data'!E22)),NA())</f>
        <v>#N/A</v>
      </c>
      <c r="AF28" s="530" t="e">
        <f ca="1">+IF(AND(ISNUMBER(OFFSET('Sanitation Data'!$F$4,0,10*ROW('Sanitation Data'!F22))),'Data Summary'!CU28="Yes"),100-OFFSET('Sanitation Data'!$F$4,0,10*ROW('Sanitation Data'!F22)),NA())</f>
        <v>#N/A</v>
      </c>
      <c r="AG28" s="530" t="e">
        <f ca="1">+IF(AND(ISNUMBER(OFFSET('Sanitation Data'!$F$6,0,10*ROW('Sanitation Data'!F22))),'Data Summary'!CV28="Yes"),OFFSET('Sanitation Data'!$F$6,0,10*ROW('Sanitation Data'!F22)),NA())</f>
        <v>#N/A</v>
      </c>
      <c r="AH28" s="530" t="e">
        <f ca="1">+IF(AND(ISNUMBER(OFFSET('Sanitation Data'!$F$10,0,10*ROW('Sanitation Data'!F22))),'Data Summary'!CW28="Yes"),OFFSET('Sanitation Data'!$F$10,0,10*ROW('Sanitation Data'!F22)),NA())</f>
        <v>#N/A</v>
      </c>
      <c r="AI28" s="530" t="e">
        <f ca="1">+IF(AND(ISNUMBER(OFFSET('Sanitation Data'!$F$11,0,10*ROW('Sanitation Data'!F22))),'Data Summary'!CX28="Yes"),OFFSET('Sanitation Data'!$F$11,0,10*ROW('Sanitation Data'!F22)),NA())</f>
        <v>#N/A</v>
      </c>
      <c r="AJ28" s="530" t="e">
        <f ca="1">+IF(AND(ISNUMBER(OFFSET('Sanitation Data'!$F$12,0,10*ROW('Sanitation Data'!F22))),'Data Summary'!CY28="Yes"),OFFSET('Sanitation Data'!$F$12,0,10*ROW('Sanitation Data'!F22)),NA())</f>
        <v>#N/A</v>
      </c>
      <c r="AK28" s="530" t="e">
        <f ca="1">+IF(AND(ISNUMBER(OFFSET('Sanitation Data'!$G$4,0,10*ROW('Sanitation Data'!G22))),'Data Summary'!CZ28="Yes"),100-OFFSET('Sanitation Data'!$G$4,0,10*ROW('Sanitation Data'!G22)),NA())</f>
        <v>#N/A</v>
      </c>
      <c r="AL28" s="530" t="e">
        <f ca="1">+IF(AND(ISNUMBER(OFFSET('Sanitation Data'!$G$6,0,10*ROW('Sanitation Data'!G22))),'Data Summary'!DA28="Yes"),OFFSET('Sanitation Data'!$G$6,0,10*ROW('Sanitation Data'!G22)),NA())</f>
        <v>#N/A</v>
      </c>
      <c r="AM28" s="530" t="e">
        <f ca="1">+IF(AND(ISNUMBER(OFFSET('Sanitation Data'!$G$10,0,10*ROW('Sanitation Data'!G22))),'Data Summary'!DB28="Yes"),OFFSET('Sanitation Data'!$G$10,0,10*ROW('Sanitation Data'!G22)),NA())</f>
        <v>#N/A</v>
      </c>
      <c r="AN28" s="530" t="e">
        <f ca="1">+IF(AND(ISNUMBER(OFFSET('Sanitation Data'!$G$11,0,10*ROW('Sanitation Data'!G22))),'Data Summary'!DC28="Yes"),OFFSET('Sanitation Data'!$G$11,0,10*ROW('Sanitation Data'!G22)),NA())</f>
        <v>#N/A</v>
      </c>
      <c r="AO28" s="530" t="e">
        <f ca="1">+IF(AND(ISNUMBER(OFFSET('Sanitation Data'!$G$12,0,10*ROW('Sanitation Data'!G22))),'Data Summary'!DD28="Yes"),OFFSET('Sanitation Data'!$G$12,0,10*ROW('Sanitation Data'!G22)),NA())</f>
        <v>#N/A</v>
      </c>
      <c r="AP28" s="530" t="e">
        <f ca="1">+IF(AND(ISNUMBER(OFFSET('Sanitation Data'!$H$4,0,10*ROW('Sanitation Data'!H22))),'Data Summary'!DE28="Yes"),100-OFFSET('Sanitation Data'!$H$4,0,10*ROW('Sanitation Data'!H22)),NA())</f>
        <v>#N/A</v>
      </c>
      <c r="AQ28" s="530" t="e">
        <f ca="1">+IF(AND(ISNUMBER(OFFSET('Sanitation Data'!$H$6,0,10*ROW('Sanitation Data'!H22))),'Data Summary'!DF28="Yes"),OFFSET('Sanitation Data'!$H$6,0,10*ROW('Sanitation Data'!H22)),NA())</f>
        <v>#N/A</v>
      </c>
      <c r="AR28" s="530" t="e">
        <f ca="1">+IF(AND(ISNUMBER(OFFSET('Sanitation Data'!$H$10,0,10*ROW('Sanitation Data'!H22))),'Data Summary'!DG28="Yes"),OFFSET('Sanitation Data'!$H$10,0,10*ROW('Sanitation Data'!H22)),NA())</f>
        <v>#N/A</v>
      </c>
      <c r="AS28" s="530" t="e">
        <f ca="1">+IF(AND(ISNUMBER(OFFSET('Sanitation Data'!$H$11,0,10*ROW('Sanitation Data'!H22))),'Data Summary'!DH28="Yes"),OFFSET('Sanitation Data'!$H$11,0,10*ROW('Sanitation Data'!H22)),NA())</f>
        <v>#N/A</v>
      </c>
      <c r="AT28" s="530" t="e">
        <f ca="1">+IF(AND(ISNUMBER(OFFSET('Sanitation Data'!$H$12,0,10*ROW('Sanitation Data'!H22))),'Data Summary'!DI28="Yes"),OFFSET('Sanitation Data'!$H$12,0,10*ROW('Sanitation Data'!H22)),NA())</f>
        <v>#N/A</v>
      </c>
      <c r="AU28" s="530" t="e">
        <f ca="1">+IF(AND(ISNUMBER(OFFSET('Sanitation Data'!$I$4,0,10*ROW('Sanitation Data'!I22))),'Data Summary'!DJ28="Yes"),100-OFFSET('Sanitation Data'!$I$4,0,10*ROW('Sanitation Data'!I22)),NA())</f>
        <v>#N/A</v>
      </c>
      <c r="AV28" s="530" t="e">
        <f ca="1">+IF(AND(ISNUMBER(OFFSET('Sanitation Data'!$I$6,0,10*ROW('Sanitation Data'!I22))),'Data Summary'!DK28="Yes"),OFFSET('Sanitation Data'!$I$6,0,10*ROW('Sanitation Data'!I22)),NA())</f>
        <v>#N/A</v>
      </c>
      <c r="AW28" s="530" t="e">
        <f ca="1">+IF(AND(ISNUMBER(OFFSET('Sanitation Data'!$I$10,0,10*ROW('Sanitation Data'!I22))),'Data Summary'!DL28="Yes"),OFFSET('Sanitation Data'!$I$10,0,10*ROW('Sanitation Data'!I22)),NA())</f>
        <v>#N/A</v>
      </c>
      <c r="AX28" s="530" t="e">
        <f ca="1">+IF(AND(ISNUMBER(OFFSET('Sanitation Data'!$I$11,0,10*ROW('Sanitation Data'!I22))),'Data Summary'!DM28="Yes"),OFFSET('Sanitation Data'!$I$11,0,10*ROW('Sanitation Data'!I22)),NA())</f>
        <v>#N/A</v>
      </c>
      <c r="AY28" s="530" t="e">
        <f ca="1">+IF(AND(ISNUMBER(OFFSET('Sanitation Data'!$I$12,0,10*ROW('Sanitation Data'!I22))),'Data Summary'!DN28="Yes"),OFFSET('Sanitation Data'!$I$12,0,10*ROW('Sanitation Data'!I22)),NA())</f>
        <v>#N/A</v>
      </c>
      <c r="AZ28" s="531" t="e">
        <f ca="1">+IF(AND(ISNUMBER(OFFSET('Hygiene Data'!$D$5,0,10*ROW('Hygiene Data'!D22))),'Data Summary'!DO28="Yes"),OFFSET('Hygiene Data'!$D$5,0,10*ROW('Hygiene Data'!D22)),NA())</f>
        <v>#N/A</v>
      </c>
      <c r="BA28" s="531" t="e">
        <f ca="1">+IF(AND(ISNUMBER(OFFSET('Hygiene Data'!$D$7,0,10*ROW('Hygiene Data'!D22))),'Data Summary'!DP28="Yes"),OFFSET('Hygiene Data'!$D$7,0,10*ROW('Hygiene Data'!D22)),NA())</f>
        <v>#N/A</v>
      </c>
      <c r="BB28" s="531" t="e">
        <f ca="1">+IF(AND(ISNUMBER(OFFSET('Hygiene Data'!$D$9,0,10*ROW('Hygiene Data'!D22))),'Data Summary'!DQ28="Yes"),OFFSET('Hygiene Data'!$D$9,0,10*ROW('Hygiene Data'!D22)),NA())</f>
        <v>#N/A</v>
      </c>
      <c r="BC28" s="531" t="e">
        <f ca="1">+IF(AND(ISNUMBER(OFFSET('Hygiene Data'!$E$5,0,10*ROW('Hygiene Data'!E22))),'Data Summary'!DR28="Yes"),OFFSET('Hygiene Data'!$E$5,0,10*ROW('Hygiene Data'!E22)),NA())</f>
        <v>#N/A</v>
      </c>
      <c r="BD28" s="531" t="e">
        <f ca="1">+IF(AND(ISNUMBER(OFFSET('Hygiene Data'!$E$7,0,10*ROW('Hygiene Data'!E22))),'Data Summary'!DS28="Yes"),OFFSET('Hygiene Data'!$E$7,0,10*ROW('Hygiene Data'!E22)),NA())</f>
        <v>#N/A</v>
      </c>
      <c r="BE28" s="531" t="e">
        <f ca="1">+IF(AND(ISNUMBER(OFFSET('Hygiene Data'!$E$9,0,10*ROW('Hygiene Data'!E22))),'Data Summary'!DT28="Yes"),OFFSET('Hygiene Data'!$E$9,0,10*ROW('Hygiene Data'!E22)),NA())</f>
        <v>#N/A</v>
      </c>
      <c r="BF28" s="531" t="e">
        <f ca="1">+IF(AND(ISNUMBER(OFFSET('Hygiene Data'!$F$5,0,10*ROW('Hygiene Data'!F22))),'Data Summary'!DU28="Yes"),OFFSET('Hygiene Data'!$F$5,0,10*ROW('Hygiene Data'!F22)),NA())</f>
        <v>#N/A</v>
      </c>
      <c r="BG28" s="531" t="e">
        <f ca="1">+IF(AND(ISNUMBER(OFFSET('Hygiene Data'!$F$7,0,10*ROW('Hygiene Data'!F22))),'Data Summary'!DV28="Yes"),OFFSET('Hygiene Data'!$F$7,0,10*ROW('Hygiene Data'!F22)),NA())</f>
        <v>#N/A</v>
      </c>
      <c r="BH28" s="531" t="e">
        <f ca="1">+IF(AND(ISNUMBER(OFFSET('Hygiene Data'!$F$9,0,10*ROW('Hygiene Data'!F22))),'Data Summary'!DW28="Yes"),OFFSET('Hygiene Data'!$F$9,0,10*ROW('Hygiene Data'!F22)),NA())</f>
        <v>#N/A</v>
      </c>
      <c r="BI28" s="531" t="e">
        <f ca="1">+IF(AND(ISNUMBER(OFFSET('Hygiene Data'!$G$5,0,10*ROW('Hygiene Data'!G22))),'Data Summary'!DX28="Yes"),OFFSET('Hygiene Data'!$G$5,0,10*ROW('Hygiene Data'!G22)),NA())</f>
        <v>#N/A</v>
      </c>
      <c r="BJ28" s="531" t="e">
        <f ca="1">+IF(AND(ISNUMBER(OFFSET('Hygiene Data'!$G$7,0,10*ROW('Hygiene Data'!G22))),'Data Summary'!DY28="Yes"),OFFSET('Hygiene Data'!$G$7,0,10*ROW('Hygiene Data'!G22)),NA())</f>
        <v>#N/A</v>
      </c>
      <c r="BK28" s="531" t="e">
        <f ca="1">+IF(AND(ISNUMBER(OFFSET('Hygiene Data'!$G$9,0,10*ROW('Hygiene Data'!G22))),'Data Summary'!DZ28="Yes"),OFFSET('Hygiene Data'!$G$9,0,10*ROW('Hygiene Data'!G22)),NA())</f>
        <v>#N/A</v>
      </c>
      <c r="BL28" s="531" t="e">
        <f ca="1">+IF(AND(ISNUMBER(OFFSET('Hygiene Data'!$H$5,0,10*ROW('Hygiene Data'!H22))),'Data Summary'!EA28="Yes"),OFFSET('Hygiene Data'!$H$5,0,10*ROW('Hygiene Data'!H22)),NA())</f>
        <v>#N/A</v>
      </c>
      <c r="BM28" s="531" t="e">
        <f ca="1">+IF(AND(ISNUMBER(OFFSET('Hygiene Data'!$H$7,0,10*ROW('Hygiene Data'!H22))),'Data Summary'!EB28="Yes"),OFFSET('Hygiene Data'!$H$7,0,10*ROW('Hygiene Data'!H22)),NA())</f>
        <v>#N/A</v>
      </c>
      <c r="BN28" s="531" t="e">
        <f ca="1">+IF(AND(ISNUMBER(OFFSET('Hygiene Data'!$H$9,0,10*ROW('Hygiene Data'!H22))),'Data Summary'!EC28="Yes"),OFFSET('Hygiene Data'!$H$9,0,10*ROW('Hygiene Data'!H22)),NA())</f>
        <v>#N/A</v>
      </c>
      <c r="BO28" s="531" t="e">
        <f ca="1">+IF(AND(ISNUMBER(OFFSET('Hygiene Data'!$I$5,0,10*ROW('Hygiene Data'!I22))),'Data Summary'!ED28="Yes"),OFFSET('Hygiene Data'!$I$5,0,10*ROW('Hygiene Data'!I22)),NA())</f>
        <v>#N/A</v>
      </c>
      <c r="BP28" s="531" t="e">
        <f ca="1">+IF(AND(ISNUMBER(OFFSET('Hygiene Data'!$I$7,0,10*ROW('Hygiene Data'!I22))),'Data Summary'!EE28="Yes"),OFFSET('Hygiene Data'!$I$7,0,10*ROW('Hygiene Data'!I22)),NA())</f>
        <v>#N/A</v>
      </c>
      <c r="BQ28" s="531" t="e">
        <f ca="1">+IF(AND(ISNUMBER(OFFSET('Hygiene Data'!$I$9,0,10*ROW('Hygiene Data'!I22))),'Data Summary'!EF28="Yes"),OFFSET('Hygiene Data'!$I$9,0,10*ROW('Hygiene Data'!I22)),NA())</f>
        <v>#N/A</v>
      </c>
    </row>
    <row r="29" spans="1:69" x14ac:dyDescent="0.25">
      <c r="A29" s="527" t="e">
        <f ca="1">+RIGHT('Data Summary'!A29,LEN('Data Summary'!A29)-9)</f>
        <v>#VALUE!</v>
      </c>
      <c r="B29" s="501" t="str">
        <f ca="1">+IF(ISTEXT('Data Summary'!B29),'Data Summary'!B29,"")</f>
        <v/>
      </c>
      <c r="C29" s="528" t="e">
        <f ca="1">+VALUE('Data Summary'!C29)</f>
        <v>#VALUE!</v>
      </c>
      <c r="D29" s="529" t="e">
        <f ca="1">+IF(AND(ISNUMBER(OFFSET('Water Data'!$D$4,0,10*ROW('Water Data'!D23))),'Data Summary'!BS29="Yes"),100-OFFSET('Water Data'!$D$4,0,10*ROW('Water Data'!D23)),NA())</f>
        <v>#N/A</v>
      </c>
      <c r="E29" s="529" t="e">
        <f ca="1">+IF(AND(ISNUMBER(OFFSET('Water Data'!$D$6,0,10*ROW('Water Data'!D23))),'Data Summary'!BT29="Yes"),OFFSET('Water Data'!$D$6,0,10*ROW('Water Data'!D23)),NA())</f>
        <v>#N/A</v>
      </c>
      <c r="F29" s="529" t="e">
        <f ca="1">+IF(AND(ISNUMBER(OFFSET('Water Data'!$D$9,0,10*ROW('Water Data'!D23))),'Data Summary'!BU29="Yes"),OFFSET('Water Data'!$D$9,0,10*ROW('Water Data'!D23)),NA())</f>
        <v>#N/A</v>
      </c>
      <c r="G29" s="529" t="e">
        <f ca="1">+IF(AND(ISNUMBER(OFFSET('Water Data'!$E$4,0,10*ROW('Water Data'!E23))),'Data Summary'!BV29="Yes"),100-OFFSET('Water Data'!$E$4,0,10*ROW('Water Data'!E23)),NA())</f>
        <v>#N/A</v>
      </c>
      <c r="H29" s="529" t="e">
        <f ca="1">+IF(AND(ISNUMBER(OFFSET('Water Data'!$E$6,0,10*ROW('Water Data'!E23))),'Data Summary'!BW29="Yes"),OFFSET('Water Data'!$E$6,0,10*ROW('Water Data'!E23)),NA())</f>
        <v>#N/A</v>
      </c>
      <c r="I29" s="529" t="e">
        <f ca="1">+IF(AND(ISNUMBER(OFFSET('Water Data'!$E$9,0,10*ROW('Water Data'!E23))),'Data Summary'!BX29="Yes"),OFFSET('Water Data'!$E$9,0,10*ROW('Water Data'!E23)),NA())</f>
        <v>#N/A</v>
      </c>
      <c r="J29" s="529" t="e">
        <f ca="1">+IF(AND(ISNUMBER(OFFSET('Water Data'!$F$4,0,10*ROW('Water Data'!F23))),'Data Summary'!BY29="Yes"),100-OFFSET('Water Data'!$F$4,0,10*ROW('Water Data'!F23)),NA())</f>
        <v>#N/A</v>
      </c>
      <c r="K29" s="529" t="e">
        <f ca="1">+IF(AND(ISNUMBER(OFFSET('Water Data'!$F$6,0,10*ROW('Water Data'!F23))),'Data Summary'!BZ29="Yes"),OFFSET('Water Data'!$F$6,0,10*ROW('Water Data'!F23)),NA())</f>
        <v>#N/A</v>
      </c>
      <c r="L29" s="529" t="e">
        <f ca="1">+IF(AND(ISNUMBER(OFFSET('Water Data'!$F$9,0,10*ROW('Water Data'!F23))),'Data Summary'!CA29="Yes"),OFFSET('Water Data'!$F$9,0,10*ROW('Water Data'!F23)),NA())</f>
        <v>#N/A</v>
      </c>
      <c r="M29" s="529" t="e">
        <f ca="1">+IF(AND(ISNUMBER(OFFSET('Water Data'!$G$4,0,10*ROW('Water Data'!G23))),'Data Summary'!CB29="Yes"),100-OFFSET('Water Data'!$G$4,0,10*ROW('Water Data'!G23)),NA())</f>
        <v>#N/A</v>
      </c>
      <c r="N29" s="529" t="e">
        <f ca="1">+IF(AND(ISNUMBER(OFFSET('Water Data'!$G$6,0,10*ROW('Water Data'!G23))),'Data Summary'!CC29="Yes"),OFFSET('Water Data'!$G$6,0,10*ROW('Water Data'!G23)),NA())</f>
        <v>#N/A</v>
      </c>
      <c r="O29" s="529" t="e">
        <f ca="1">+IF(AND(ISNUMBER(OFFSET('Water Data'!$G$9,0,10*ROW('Water Data'!G23))),'Data Summary'!CD29="Yes"),OFFSET('Water Data'!$G$9,0,10*ROW('Water Data'!G23)),NA())</f>
        <v>#N/A</v>
      </c>
      <c r="P29" s="529" t="e">
        <f ca="1">+IF(AND(ISNUMBER(OFFSET('Water Data'!$H$4,0,10*ROW('Water Data'!H23))),'Data Summary'!CE29="Yes"),100-OFFSET('Water Data'!$H$4,0,10*ROW('Water Data'!H23)),NA())</f>
        <v>#N/A</v>
      </c>
      <c r="Q29" s="529" t="e">
        <f ca="1">+IF(AND(ISNUMBER(OFFSET('Water Data'!$H$6,0,10*ROW('Water Data'!H23))),'Data Summary'!CF29="Yes"),OFFSET('Water Data'!$H$6,0,10*ROW('Water Data'!H23)),NA())</f>
        <v>#N/A</v>
      </c>
      <c r="R29" s="529" t="e">
        <f ca="1">+IF(AND(ISNUMBER(OFFSET('Water Data'!$H$9,0,10*ROW('Water Data'!H23))),'Data Summary'!CG29="Yes"),OFFSET('Water Data'!$H$9,0,10*ROW('Water Data'!H23)),NA())</f>
        <v>#N/A</v>
      </c>
      <c r="S29" s="529" t="e">
        <f ca="1">+IF(AND(ISNUMBER(OFFSET('Water Data'!$I$4,0,10*ROW('Water Data'!I23))),'Data Summary'!CH29="Yes"),100-OFFSET('Water Data'!$I$4,0,10*ROW('Water Data'!I23)),NA())</f>
        <v>#N/A</v>
      </c>
      <c r="T29" s="529" t="e">
        <f ca="1">+IF(AND(ISNUMBER(OFFSET('Water Data'!$I$6,0,10*ROW('Water Data'!I23))),'Data Summary'!CI29="Yes"),OFFSET('Water Data'!$I$6,0,10*ROW('Water Data'!I23)),NA())</f>
        <v>#N/A</v>
      </c>
      <c r="U29" s="529" t="e">
        <f ca="1">+IF(AND(ISNUMBER(OFFSET('Water Data'!$I$9,0,10*ROW('Water Data'!I23))),'Data Summary'!CJ29="Yes"),OFFSET('Water Data'!$I$9,0,10*ROW('Water Data'!I23)),NA())</f>
        <v>#N/A</v>
      </c>
      <c r="V29" s="530" t="e">
        <f ca="1">+IF(AND(ISNUMBER(OFFSET('Sanitation Data'!$D$4,0,10*ROW('Sanitation Data'!D23))),'Data Summary'!CK29="Yes"),100-OFFSET('Sanitation Data'!$D$4,0,10*ROW('Sanitation Data'!D23)),NA())</f>
        <v>#N/A</v>
      </c>
      <c r="W29" s="530" t="e">
        <f ca="1">+IF(AND(ISNUMBER(OFFSET('Sanitation Data'!$D$6,0,10*ROW('Sanitation Data'!D23))),'Data Summary'!CL29="Yes"),OFFSET('Sanitation Data'!$D$6,0,10*ROW('Sanitation Data'!D23)),NA())</f>
        <v>#N/A</v>
      </c>
      <c r="X29" s="530" t="e">
        <f ca="1">+IF(AND(ISNUMBER(OFFSET('Sanitation Data'!$D$10,0,10*ROW('Sanitation Data'!D23))),'Data Summary'!CM29="Yes"),OFFSET('Sanitation Data'!$D$10,0,10*ROW('Sanitation Data'!D23)),NA())</f>
        <v>#N/A</v>
      </c>
      <c r="Y29" s="530" t="e">
        <f ca="1">+IF(AND(ISNUMBER(OFFSET('Sanitation Data'!$D$11,0,10*ROW('Sanitation Data'!D23))),'Data Summary'!CN29="Yes"),OFFSET('Sanitation Data'!$D$11,0,10*ROW('Sanitation Data'!D23)),NA())</f>
        <v>#N/A</v>
      </c>
      <c r="Z29" s="530" t="e">
        <f ca="1">+IF(AND(ISNUMBER(OFFSET('Sanitation Data'!$D$12,0,10*ROW('Sanitation Data'!D23))),'Data Summary'!CO29="Yes"),OFFSET('Sanitation Data'!$D$12,0,10*ROW('Sanitation Data'!D23)),NA())</f>
        <v>#N/A</v>
      </c>
      <c r="AA29" s="530" t="e">
        <f ca="1">+IF(AND(ISNUMBER(OFFSET('Sanitation Data'!$E$4,0,10*ROW('Sanitation Data'!E23))),'Data Summary'!CP29="Yes"),100-OFFSET('Sanitation Data'!$E$4,0,10*ROW('Sanitation Data'!E23)),NA())</f>
        <v>#N/A</v>
      </c>
      <c r="AB29" s="530" t="e">
        <f ca="1">+IF(AND(ISNUMBER(OFFSET('Sanitation Data'!$E$6,0,10*ROW('Sanitation Data'!E23))),'Data Summary'!CQ29="Yes"),OFFSET('Sanitation Data'!$E$6,0,10*ROW('Sanitation Data'!E23)),NA())</f>
        <v>#N/A</v>
      </c>
      <c r="AC29" s="530" t="e">
        <f ca="1">+IF(AND(ISNUMBER(OFFSET('Sanitation Data'!$E$10,0,10*ROW('Sanitation Data'!E23))),'Data Summary'!CR29="Yes"),OFFSET('Sanitation Data'!$E$10,0,10*ROW('Sanitation Data'!E23)),NA())</f>
        <v>#N/A</v>
      </c>
      <c r="AD29" s="530" t="e">
        <f ca="1">+IF(AND(ISNUMBER(OFFSET('Sanitation Data'!$E$11,0,10*ROW('Sanitation Data'!E23))),'Data Summary'!CS29="Yes"),OFFSET('Sanitation Data'!$E$11,0,10*ROW('Sanitation Data'!E23)),NA())</f>
        <v>#N/A</v>
      </c>
      <c r="AE29" s="530" t="e">
        <f ca="1">+IF(AND(ISNUMBER(OFFSET('Sanitation Data'!$E$12,0,10*ROW('Sanitation Data'!E23))),'Data Summary'!CT29="Yes"),OFFSET('Sanitation Data'!$E$12,0,10*ROW('Sanitation Data'!E23)),NA())</f>
        <v>#N/A</v>
      </c>
      <c r="AF29" s="530" t="e">
        <f ca="1">+IF(AND(ISNUMBER(OFFSET('Sanitation Data'!$F$4,0,10*ROW('Sanitation Data'!F23))),'Data Summary'!CU29="Yes"),100-OFFSET('Sanitation Data'!$F$4,0,10*ROW('Sanitation Data'!F23)),NA())</f>
        <v>#N/A</v>
      </c>
      <c r="AG29" s="530" t="e">
        <f ca="1">+IF(AND(ISNUMBER(OFFSET('Sanitation Data'!$F$6,0,10*ROW('Sanitation Data'!F23))),'Data Summary'!CV29="Yes"),OFFSET('Sanitation Data'!$F$6,0,10*ROW('Sanitation Data'!F23)),NA())</f>
        <v>#N/A</v>
      </c>
      <c r="AH29" s="530" t="e">
        <f ca="1">+IF(AND(ISNUMBER(OFFSET('Sanitation Data'!$F$10,0,10*ROW('Sanitation Data'!F23))),'Data Summary'!CW29="Yes"),OFFSET('Sanitation Data'!$F$10,0,10*ROW('Sanitation Data'!F23)),NA())</f>
        <v>#N/A</v>
      </c>
      <c r="AI29" s="530" t="e">
        <f ca="1">+IF(AND(ISNUMBER(OFFSET('Sanitation Data'!$F$11,0,10*ROW('Sanitation Data'!F23))),'Data Summary'!CX29="Yes"),OFFSET('Sanitation Data'!$F$11,0,10*ROW('Sanitation Data'!F23)),NA())</f>
        <v>#N/A</v>
      </c>
      <c r="AJ29" s="530" t="e">
        <f ca="1">+IF(AND(ISNUMBER(OFFSET('Sanitation Data'!$F$12,0,10*ROW('Sanitation Data'!F23))),'Data Summary'!CY29="Yes"),OFFSET('Sanitation Data'!$F$12,0,10*ROW('Sanitation Data'!F23)),NA())</f>
        <v>#N/A</v>
      </c>
      <c r="AK29" s="530" t="e">
        <f ca="1">+IF(AND(ISNUMBER(OFFSET('Sanitation Data'!$G$4,0,10*ROW('Sanitation Data'!G23))),'Data Summary'!CZ29="Yes"),100-OFFSET('Sanitation Data'!$G$4,0,10*ROW('Sanitation Data'!G23)),NA())</f>
        <v>#N/A</v>
      </c>
      <c r="AL29" s="530" t="e">
        <f ca="1">+IF(AND(ISNUMBER(OFFSET('Sanitation Data'!$G$6,0,10*ROW('Sanitation Data'!G23))),'Data Summary'!DA29="Yes"),OFFSET('Sanitation Data'!$G$6,0,10*ROW('Sanitation Data'!G23)),NA())</f>
        <v>#N/A</v>
      </c>
      <c r="AM29" s="530" t="e">
        <f ca="1">+IF(AND(ISNUMBER(OFFSET('Sanitation Data'!$G$10,0,10*ROW('Sanitation Data'!G23))),'Data Summary'!DB29="Yes"),OFFSET('Sanitation Data'!$G$10,0,10*ROW('Sanitation Data'!G23)),NA())</f>
        <v>#N/A</v>
      </c>
      <c r="AN29" s="530" t="e">
        <f ca="1">+IF(AND(ISNUMBER(OFFSET('Sanitation Data'!$G$11,0,10*ROW('Sanitation Data'!G23))),'Data Summary'!DC29="Yes"),OFFSET('Sanitation Data'!$G$11,0,10*ROW('Sanitation Data'!G23)),NA())</f>
        <v>#N/A</v>
      </c>
      <c r="AO29" s="530" t="e">
        <f ca="1">+IF(AND(ISNUMBER(OFFSET('Sanitation Data'!$G$12,0,10*ROW('Sanitation Data'!G23))),'Data Summary'!DD29="Yes"),OFFSET('Sanitation Data'!$G$12,0,10*ROW('Sanitation Data'!G23)),NA())</f>
        <v>#N/A</v>
      </c>
      <c r="AP29" s="530" t="e">
        <f ca="1">+IF(AND(ISNUMBER(OFFSET('Sanitation Data'!$H$4,0,10*ROW('Sanitation Data'!H23))),'Data Summary'!DE29="Yes"),100-OFFSET('Sanitation Data'!$H$4,0,10*ROW('Sanitation Data'!H23)),NA())</f>
        <v>#N/A</v>
      </c>
      <c r="AQ29" s="530" t="e">
        <f ca="1">+IF(AND(ISNUMBER(OFFSET('Sanitation Data'!$H$6,0,10*ROW('Sanitation Data'!H23))),'Data Summary'!DF29="Yes"),OFFSET('Sanitation Data'!$H$6,0,10*ROW('Sanitation Data'!H23)),NA())</f>
        <v>#N/A</v>
      </c>
      <c r="AR29" s="530" t="e">
        <f ca="1">+IF(AND(ISNUMBER(OFFSET('Sanitation Data'!$H$10,0,10*ROW('Sanitation Data'!H23))),'Data Summary'!DG29="Yes"),OFFSET('Sanitation Data'!$H$10,0,10*ROW('Sanitation Data'!H23)),NA())</f>
        <v>#N/A</v>
      </c>
      <c r="AS29" s="530" t="e">
        <f ca="1">+IF(AND(ISNUMBER(OFFSET('Sanitation Data'!$H$11,0,10*ROW('Sanitation Data'!H23))),'Data Summary'!DH29="Yes"),OFFSET('Sanitation Data'!$H$11,0,10*ROW('Sanitation Data'!H23)),NA())</f>
        <v>#N/A</v>
      </c>
      <c r="AT29" s="530" t="e">
        <f ca="1">+IF(AND(ISNUMBER(OFFSET('Sanitation Data'!$H$12,0,10*ROW('Sanitation Data'!H23))),'Data Summary'!DI29="Yes"),OFFSET('Sanitation Data'!$H$12,0,10*ROW('Sanitation Data'!H23)),NA())</f>
        <v>#N/A</v>
      </c>
      <c r="AU29" s="530" t="e">
        <f ca="1">+IF(AND(ISNUMBER(OFFSET('Sanitation Data'!$I$4,0,10*ROW('Sanitation Data'!I23))),'Data Summary'!DJ29="Yes"),100-OFFSET('Sanitation Data'!$I$4,0,10*ROW('Sanitation Data'!I23)),NA())</f>
        <v>#N/A</v>
      </c>
      <c r="AV29" s="530" t="e">
        <f ca="1">+IF(AND(ISNUMBER(OFFSET('Sanitation Data'!$I$6,0,10*ROW('Sanitation Data'!I23))),'Data Summary'!DK29="Yes"),OFFSET('Sanitation Data'!$I$6,0,10*ROW('Sanitation Data'!I23)),NA())</f>
        <v>#N/A</v>
      </c>
      <c r="AW29" s="530" t="e">
        <f ca="1">+IF(AND(ISNUMBER(OFFSET('Sanitation Data'!$I$10,0,10*ROW('Sanitation Data'!I23))),'Data Summary'!DL29="Yes"),OFFSET('Sanitation Data'!$I$10,0,10*ROW('Sanitation Data'!I23)),NA())</f>
        <v>#N/A</v>
      </c>
      <c r="AX29" s="530" t="e">
        <f ca="1">+IF(AND(ISNUMBER(OFFSET('Sanitation Data'!$I$11,0,10*ROW('Sanitation Data'!I23))),'Data Summary'!DM29="Yes"),OFFSET('Sanitation Data'!$I$11,0,10*ROW('Sanitation Data'!I23)),NA())</f>
        <v>#N/A</v>
      </c>
      <c r="AY29" s="530" t="e">
        <f ca="1">+IF(AND(ISNUMBER(OFFSET('Sanitation Data'!$I$12,0,10*ROW('Sanitation Data'!I23))),'Data Summary'!DN29="Yes"),OFFSET('Sanitation Data'!$I$12,0,10*ROW('Sanitation Data'!I23)),NA())</f>
        <v>#N/A</v>
      </c>
      <c r="AZ29" s="531" t="e">
        <f ca="1">+IF(AND(ISNUMBER(OFFSET('Hygiene Data'!$D$5,0,10*ROW('Hygiene Data'!D23))),'Data Summary'!DO29="Yes"),OFFSET('Hygiene Data'!$D$5,0,10*ROW('Hygiene Data'!D23)),NA())</f>
        <v>#N/A</v>
      </c>
      <c r="BA29" s="531" t="e">
        <f ca="1">+IF(AND(ISNUMBER(OFFSET('Hygiene Data'!$D$7,0,10*ROW('Hygiene Data'!D23))),'Data Summary'!DP29="Yes"),OFFSET('Hygiene Data'!$D$7,0,10*ROW('Hygiene Data'!D23)),NA())</f>
        <v>#N/A</v>
      </c>
      <c r="BB29" s="531" t="e">
        <f ca="1">+IF(AND(ISNUMBER(OFFSET('Hygiene Data'!$D$9,0,10*ROW('Hygiene Data'!D23))),'Data Summary'!DQ29="Yes"),OFFSET('Hygiene Data'!$D$9,0,10*ROW('Hygiene Data'!D23)),NA())</f>
        <v>#N/A</v>
      </c>
      <c r="BC29" s="531" t="e">
        <f ca="1">+IF(AND(ISNUMBER(OFFSET('Hygiene Data'!$E$5,0,10*ROW('Hygiene Data'!E23))),'Data Summary'!DR29="Yes"),OFFSET('Hygiene Data'!$E$5,0,10*ROW('Hygiene Data'!E23)),NA())</f>
        <v>#N/A</v>
      </c>
      <c r="BD29" s="531" t="e">
        <f ca="1">+IF(AND(ISNUMBER(OFFSET('Hygiene Data'!$E$7,0,10*ROW('Hygiene Data'!E23))),'Data Summary'!DS29="Yes"),OFFSET('Hygiene Data'!$E$7,0,10*ROW('Hygiene Data'!E23)),NA())</f>
        <v>#N/A</v>
      </c>
      <c r="BE29" s="531" t="e">
        <f ca="1">+IF(AND(ISNUMBER(OFFSET('Hygiene Data'!$E$9,0,10*ROW('Hygiene Data'!E23))),'Data Summary'!DT29="Yes"),OFFSET('Hygiene Data'!$E$9,0,10*ROW('Hygiene Data'!E23)),NA())</f>
        <v>#N/A</v>
      </c>
      <c r="BF29" s="531" t="e">
        <f ca="1">+IF(AND(ISNUMBER(OFFSET('Hygiene Data'!$F$5,0,10*ROW('Hygiene Data'!F23))),'Data Summary'!DU29="Yes"),OFFSET('Hygiene Data'!$F$5,0,10*ROW('Hygiene Data'!F23)),NA())</f>
        <v>#N/A</v>
      </c>
      <c r="BG29" s="531" t="e">
        <f ca="1">+IF(AND(ISNUMBER(OFFSET('Hygiene Data'!$F$7,0,10*ROW('Hygiene Data'!F23))),'Data Summary'!DV29="Yes"),OFFSET('Hygiene Data'!$F$7,0,10*ROW('Hygiene Data'!F23)),NA())</f>
        <v>#N/A</v>
      </c>
      <c r="BH29" s="531" t="e">
        <f ca="1">+IF(AND(ISNUMBER(OFFSET('Hygiene Data'!$F$9,0,10*ROW('Hygiene Data'!F23))),'Data Summary'!DW29="Yes"),OFFSET('Hygiene Data'!$F$9,0,10*ROW('Hygiene Data'!F23)),NA())</f>
        <v>#N/A</v>
      </c>
      <c r="BI29" s="531" t="e">
        <f ca="1">+IF(AND(ISNUMBER(OFFSET('Hygiene Data'!$G$5,0,10*ROW('Hygiene Data'!G23))),'Data Summary'!DX29="Yes"),OFFSET('Hygiene Data'!$G$5,0,10*ROW('Hygiene Data'!G23)),NA())</f>
        <v>#N/A</v>
      </c>
      <c r="BJ29" s="531" t="e">
        <f ca="1">+IF(AND(ISNUMBER(OFFSET('Hygiene Data'!$G$7,0,10*ROW('Hygiene Data'!G23))),'Data Summary'!DY29="Yes"),OFFSET('Hygiene Data'!$G$7,0,10*ROW('Hygiene Data'!G23)),NA())</f>
        <v>#N/A</v>
      </c>
      <c r="BK29" s="531" t="e">
        <f ca="1">+IF(AND(ISNUMBER(OFFSET('Hygiene Data'!$G$9,0,10*ROW('Hygiene Data'!G23))),'Data Summary'!DZ29="Yes"),OFFSET('Hygiene Data'!$G$9,0,10*ROW('Hygiene Data'!G23)),NA())</f>
        <v>#N/A</v>
      </c>
      <c r="BL29" s="531" t="e">
        <f ca="1">+IF(AND(ISNUMBER(OFFSET('Hygiene Data'!$H$5,0,10*ROW('Hygiene Data'!H23))),'Data Summary'!EA29="Yes"),OFFSET('Hygiene Data'!$H$5,0,10*ROW('Hygiene Data'!H23)),NA())</f>
        <v>#N/A</v>
      </c>
      <c r="BM29" s="531" t="e">
        <f ca="1">+IF(AND(ISNUMBER(OFFSET('Hygiene Data'!$H$7,0,10*ROW('Hygiene Data'!H23))),'Data Summary'!EB29="Yes"),OFFSET('Hygiene Data'!$H$7,0,10*ROW('Hygiene Data'!H23)),NA())</f>
        <v>#N/A</v>
      </c>
      <c r="BN29" s="531" t="e">
        <f ca="1">+IF(AND(ISNUMBER(OFFSET('Hygiene Data'!$H$9,0,10*ROW('Hygiene Data'!H23))),'Data Summary'!EC29="Yes"),OFFSET('Hygiene Data'!$H$9,0,10*ROW('Hygiene Data'!H23)),NA())</f>
        <v>#N/A</v>
      </c>
      <c r="BO29" s="531" t="e">
        <f ca="1">+IF(AND(ISNUMBER(OFFSET('Hygiene Data'!$I$5,0,10*ROW('Hygiene Data'!I23))),'Data Summary'!ED29="Yes"),OFFSET('Hygiene Data'!$I$5,0,10*ROW('Hygiene Data'!I23)),NA())</f>
        <v>#N/A</v>
      </c>
      <c r="BP29" s="531" t="e">
        <f ca="1">+IF(AND(ISNUMBER(OFFSET('Hygiene Data'!$I$7,0,10*ROW('Hygiene Data'!I23))),'Data Summary'!EE29="Yes"),OFFSET('Hygiene Data'!$I$7,0,10*ROW('Hygiene Data'!I23)),NA())</f>
        <v>#N/A</v>
      </c>
      <c r="BQ29" s="531" t="e">
        <f ca="1">+IF(AND(ISNUMBER(OFFSET('Hygiene Data'!$I$9,0,10*ROW('Hygiene Data'!I23))),'Data Summary'!EF29="Yes"),OFFSET('Hygiene Data'!$I$9,0,10*ROW('Hygiene Data'!I23)),NA())</f>
        <v>#N/A</v>
      </c>
    </row>
    <row r="30" spans="1:69" x14ac:dyDescent="0.25">
      <c r="A30" s="527" t="e">
        <f ca="1">+RIGHT('Data Summary'!A30,LEN('Data Summary'!A30)-9)</f>
        <v>#VALUE!</v>
      </c>
      <c r="B30" s="501" t="str">
        <f ca="1">+IF(ISTEXT('Data Summary'!B30),'Data Summary'!B30,"")</f>
        <v/>
      </c>
      <c r="C30" s="528" t="e">
        <f ca="1">+VALUE('Data Summary'!C30)</f>
        <v>#VALUE!</v>
      </c>
      <c r="D30" s="529" t="e">
        <f ca="1">+IF(AND(ISNUMBER(OFFSET('Water Data'!$D$4,0,10*ROW('Water Data'!D24))),'Data Summary'!BS30="Yes"),100-OFFSET('Water Data'!$D$4,0,10*ROW('Water Data'!D24)),NA())</f>
        <v>#N/A</v>
      </c>
      <c r="E30" s="529" t="e">
        <f ca="1">+IF(AND(ISNUMBER(OFFSET('Water Data'!$D$6,0,10*ROW('Water Data'!D24))),'Data Summary'!BT30="Yes"),OFFSET('Water Data'!$D$6,0,10*ROW('Water Data'!D24)),NA())</f>
        <v>#N/A</v>
      </c>
      <c r="F30" s="529" t="e">
        <f ca="1">+IF(AND(ISNUMBER(OFFSET('Water Data'!$D$9,0,10*ROW('Water Data'!D24))),'Data Summary'!BU30="Yes"),OFFSET('Water Data'!$D$9,0,10*ROW('Water Data'!D24)),NA())</f>
        <v>#N/A</v>
      </c>
      <c r="G30" s="529" t="e">
        <f ca="1">+IF(AND(ISNUMBER(OFFSET('Water Data'!$E$4,0,10*ROW('Water Data'!E24))),'Data Summary'!BV30="Yes"),100-OFFSET('Water Data'!$E$4,0,10*ROW('Water Data'!E24)),NA())</f>
        <v>#N/A</v>
      </c>
      <c r="H30" s="529" t="e">
        <f ca="1">+IF(AND(ISNUMBER(OFFSET('Water Data'!$E$6,0,10*ROW('Water Data'!E24))),'Data Summary'!BW30="Yes"),OFFSET('Water Data'!$E$6,0,10*ROW('Water Data'!E24)),NA())</f>
        <v>#N/A</v>
      </c>
      <c r="I30" s="529" t="e">
        <f ca="1">+IF(AND(ISNUMBER(OFFSET('Water Data'!$E$9,0,10*ROW('Water Data'!E24))),'Data Summary'!BX30="Yes"),OFFSET('Water Data'!$E$9,0,10*ROW('Water Data'!E24)),NA())</f>
        <v>#N/A</v>
      </c>
      <c r="J30" s="529" t="e">
        <f ca="1">+IF(AND(ISNUMBER(OFFSET('Water Data'!$F$4,0,10*ROW('Water Data'!F24))),'Data Summary'!BY30="Yes"),100-OFFSET('Water Data'!$F$4,0,10*ROW('Water Data'!F24)),NA())</f>
        <v>#N/A</v>
      </c>
      <c r="K30" s="529" t="e">
        <f ca="1">+IF(AND(ISNUMBER(OFFSET('Water Data'!$F$6,0,10*ROW('Water Data'!F24))),'Data Summary'!BZ30="Yes"),OFFSET('Water Data'!$F$6,0,10*ROW('Water Data'!F24)),NA())</f>
        <v>#N/A</v>
      </c>
      <c r="L30" s="529" t="e">
        <f ca="1">+IF(AND(ISNUMBER(OFFSET('Water Data'!$F$9,0,10*ROW('Water Data'!F24))),'Data Summary'!CA30="Yes"),OFFSET('Water Data'!$F$9,0,10*ROW('Water Data'!F24)),NA())</f>
        <v>#N/A</v>
      </c>
      <c r="M30" s="529" t="e">
        <f ca="1">+IF(AND(ISNUMBER(OFFSET('Water Data'!$G$4,0,10*ROW('Water Data'!G24))),'Data Summary'!CB30="Yes"),100-OFFSET('Water Data'!$G$4,0,10*ROW('Water Data'!G24)),NA())</f>
        <v>#N/A</v>
      </c>
      <c r="N30" s="529" t="e">
        <f ca="1">+IF(AND(ISNUMBER(OFFSET('Water Data'!$G$6,0,10*ROW('Water Data'!G24))),'Data Summary'!CC30="Yes"),OFFSET('Water Data'!$G$6,0,10*ROW('Water Data'!G24)),NA())</f>
        <v>#N/A</v>
      </c>
      <c r="O30" s="529" t="e">
        <f ca="1">+IF(AND(ISNUMBER(OFFSET('Water Data'!$G$9,0,10*ROW('Water Data'!G24))),'Data Summary'!CD30="Yes"),OFFSET('Water Data'!$G$9,0,10*ROW('Water Data'!G24)),NA())</f>
        <v>#N/A</v>
      </c>
      <c r="P30" s="529" t="e">
        <f ca="1">+IF(AND(ISNUMBER(OFFSET('Water Data'!$H$4,0,10*ROW('Water Data'!H24))),'Data Summary'!CE30="Yes"),100-OFFSET('Water Data'!$H$4,0,10*ROW('Water Data'!H24)),NA())</f>
        <v>#N/A</v>
      </c>
      <c r="Q30" s="529" t="e">
        <f ca="1">+IF(AND(ISNUMBER(OFFSET('Water Data'!$H$6,0,10*ROW('Water Data'!H24))),'Data Summary'!CF30="Yes"),OFFSET('Water Data'!$H$6,0,10*ROW('Water Data'!H24)),NA())</f>
        <v>#N/A</v>
      </c>
      <c r="R30" s="529" t="e">
        <f ca="1">+IF(AND(ISNUMBER(OFFSET('Water Data'!$H$9,0,10*ROW('Water Data'!H24))),'Data Summary'!CG30="Yes"),OFFSET('Water Data'!$H$9,0,10*ROW('Water Data'!H24)),NA())</f>
        <v>#N/A</v>
      </c>
      <c r="S30" s="529" t="e">
        <f ca="1">+IF(AND(ISNUMBER(OFFSET('Water Data'!$I$4,0,10*ROW('Water Data'!I24))),'Data Summary'!CH30="Yes"),100-OFFSET('Water Data'!$I$4,0,10*ROW('Water Data'!I24)),NA())</f>
        <v>#N/A</v>
      </c>
      <c r="T30" s="529" t="e">
        <f ca="1">+IF(AND(ISNUMBER(OFFSET('Water Data'!$I$6,0,10*ROW('Water Data'!I24))),'Data Summary'!CI30="Yes"),OFFSET('Water Data'!$I$6,0,10*ROW('Water Data'!I24)),NA())</f>
        <v>#N/A</v>
      </c>
      <c r="U30" s="529" t="e">
        <f ca="1">+IF(AND(ISNUMBER(OFFSET('Water Data'!$I$9,0,10*ROW('Water Data'!I24))),'Data Summary'!CJ30="Yes"),OFFSET('Water Data'!$I$9,0,10*ROW('Water Data'!I24)),NA())</f>
        <v>#N/A</v>
      </c>
      <c r="V30" s="530" t="e">
        <f ca="1">+IF(AND(ISNUMBER(OFFSET('Sanitation Data'!$D$4,0,10*ROW('Sanitation Data'!D24))),'Data Summary'!CK30="Yes"),100-OFFSET('Sanitation Data'!$D$4,0,10*ROW('Sanitation Data'!D24)),NA())</f>
        <v>#N/A</v>
      </c>
      <c r="W30" s="530" t="e">
        <f ca="1">+IF(AND(ISNUMBER(OFFSET('Sanitation Data'!$D$6,0,10*ROW('Sanitation Data'!D24))),'Data Summary'!CL30="Yes"),OFFSET('Sanitation Data'!$D$6,0,10*ROW('Sanitation Data'!D24)),NA())</f>
        <v>#N/A</v>
      </c>
      <c r="X30" s="530" t="e">
        <f ca="1">+IF(AND(ISNUMBER(OFFSET('Sanitation Data'!$D$10,0,10*ROW('Sanitation Data'!D24))),'Data Summary'!CM30="Yes"),OFFSET('Sanitation Data'!$D$10,0,10*ROW('Sanitation Data'!D24)),NA())</f>
        <v>#N/A</v>
      </c>
      <c r="Y30" s="530" t="e">
        <f ca="1">+IF(AND(ISNUMBER(OFFSET('Sanitation Data'!$D$11,0,10*ROW('Sanitation Data'!D24))),'Data Summary'!CN30="Yes"),OFFSET('Sanitation Data'!$D$11,0,10*ROW('Sanitation Data'!D24)),NA())</f>
        <v>#N/A</v>
      </c>
      <c r="Z30" s="530" t="e">
        <f ca="1">+IF(AND(ISNUMBER(OFFSET('Sanitation Data'!$D$12,0,10*ROW('Sanitation Data'!D24))),'Data Summary'!CO30="Yes"),OFFSET('Sanitation Data'!$D$12,0,10*ROW('Sanitation Data'!D24)),NA())</f>
        <v>#N/A</v>
      </c>
      <c r="AA30" s="530" t="e">
        <f ca="1">+IF(AND(ISNUMBER(OFFSET('Sanitation Data'!$E$4,0,10*ROW('Sanitation Data'!E24))),'Data Summary'!CP30="Yes"),100-OFFSET('Sanitation Data'!$E$4,0,10*ROW('Sanitation Data'!E24)),NA())</f>
        <v>#N/A</v>
      </c>
      <c r="AB30" s="530" t="e">
        <f ca="1">+IF(AND(ISNUMBER(OFFSET('Sanitation Data'!$E$6,0,10*ROW('Sanitation Data'!E24))),'Data Summary'!CQ30="Yes"),OFFSET('Sanitation Data'!$E$6,0,10*ROW('Sanitation Data'!E24)),NA())</f>
        <v>#N/A</v>
      </c>
      <c r="AC30" s="530" t="e">
        <f ca="1">+IF(AND(ISNUMBER(OFFSET('Sanitation Data'!$E$10,0,10*ROW('Sanitation Data'!E24))),'Data Summary'!CR30="Yes"),OFFSET('Sanitation Data'!$E$10,0,10*ROW('Sanitation Data'!E24)),NA())</f>
        <v>#N/A</v>
      </c>
      <c r="AD30" s="530" t="e">
        <f ca="1">+IF(AND(ISNUMBER(OFFSET('Sanitation Data'!$E$11,0,10*ROW('Sanitation Data'!E24))),'Data Summary'!CS30="Yes"),OFFSET('Sanitation Data'!$E$11,0,10*ROW('Sanitation Data'!E24)),NA())</f>
        <v>#N/A</v>
      </c>
      <c r="AE30" s="530" t="e">
        <f ca="1">+IF(AND(ISNUMBER(OFFSET('Sanitation Data'!$E$12,0,10*ROW('Sanitation Data'!E24))),'Data Summary'!CT30="Yes"),OFFSET('Sanitation Data'!$E$12,0,10*ROW('Sanitation Data'!E24)),NA())</f>
        <v>#N/A</v>
      </c>
      <c r="AF30" s="530" t="e">
        <f ca="1">+IF(AND(ISNUMBER(OFFSET('Sanitation Data'!$F$4,0,10*ROW('Sanitation Data'!F24))),'Data Summary'!CU30="Yes"),100-OFFSET('Sanitation Data'!$F$4,0,10*ROW('Sanitation Data'!F24)),NA())</f>
        <v>#N/A</v>
      </c>
      <c r="AG30" s="530" t="e">
        <f ca="1">+IF(AND(ISNUMBER(OFFSET('Sanitation Data'!$F$6,0,10*ROW('Sanitation Data'!F24))),'Data Summary'!CV30="Yes"),OFFSET('Sanitation Data'!$F$6,0,10*ROW('Sanitation Data'!F24)),NA())</f>
        <v>#N/A</v>
      </c>
      <c r="AH30" s="530" t="e">
        <f ca="1">+IF(AND(ISNUMBER(OFFSET('Sanitation Data'!$F$10,0,10*ROW('Sanitation Data'!F24))),'Data Summary'!CW30="Yes"),OFFSET('Sanitation Data'!$F$10,0,10*ROW('Sanitation Data'!F24)),NA())</f>
        <v>#N/A</v>
      </c>
      <c r="AI30" s="530" t="e">
        <f ca="1">+IF(AND(ISNUMBER(OFFSET('Sanitation Data'!$F$11,0,10*ROW('Sanitation Data'!F24))),'Data Summary'!CX30="Yes"),OFFSET('Sanitation Data'!$F$11,0,10*ROW('Sanitation Data'!F24)),NA())</f>
        <v>#N/A</v>
      </c>
      <c r="AJ30" s="530" t="e">
        <f ca="1">+IF(AND(ISNUMBER(OFFSET('Sanitation Data'!$F$12,0,10*ROW('Sanitation Data'!F24))),'Data Summary'!CY30="Yes"),OFFSET('Sanitation Data'!$F$12,0,10*ROW('Sanitation Data'!F24)),NA())</f>
        <v>#N/A</v>
      </c>
      <c r="AK30" s="530" t="e">
        <f ca="1">+IF(AND(ISNUMBER(OFFSET('Sanitation Data'!$G$4,0,10*ROW('Sanitation Data'!G24))),'Data Summary'!CZ30="Yes"),100-OFFSET('Sanitation Data'!$G$4,0,10*ROW('Sanitation Data'!G24)),NA())</f>
        <v>#N/A</v>
      </c>
      <c r="AL30" s="530" t="e">
        <f ca="1">+IF(AND(ISNUMBER(OFFSET('Sanitation Data'!$G$6,0,10*ROW('Sanitation Data'!G24))),'Data Summary'!DA30="Yes"),OFFSET('Sanitation Data'!$G$6,0,10*ROW('Sanitation Data'!G24)),NA())</f>
        <v>#N/A</v>
      </c>
      <c r="AM30" s="530" t="e">
        <f ca="1">+IF(AND(ISNUMBER(OFFSET('Sanitation Data'!$G$10,0,10*ROW('Sanitation Data'!G24))),'Data Summary'!DB30="Yes"),OFFSET('Sanitation Data'!$G$10,0,10*ROW('Sanitation Data'!G24)),NA())</f>
        <v>#N/A</v>
      </c>
      <c r="AN30" s="530" t="e">
        <f ca="1">+IF(AND(ISNUMBER(OFFSET('Sanitation Data'!$G$11,0,10*ROW('Sanitation Data'!G24))),'Data Summary'!DC30="Yes"),OFFSET('Sanitation Data'!$G$11,0,10*ROW('Sanitation Data'!G24)),NA())</f>
        <v>#N/A</v>
      </c>
      <c r="AO30" s="530" t="e">
        <f ca="1">+IF(AND(ISNUMBER(OFFSET('Sanitation Data'!$G$12,0,10*ROW('Sanitation Data'!G24))),'Data Summary'!DD30="Yes"),OFFSET('Sanitation Data'!$G$12,0,10*ROW('Sanitation Data'!G24)),NA())</f>
        <v>#N/A</v>
      </c>
      <c r="AP30" s="530" t="e">
        <f ca="1">+IF(AND(ISNUMBER(OFFSET('Sanitation Data'!$H$4,0,10*ROW('Sanitation Data'!H24))),'Data Summary'!DE30="Yes"),100-OFFSET('Sanitation Data'!$H$4,0,10*ROW('Sanitation Data'!H24)),NA())</f>
        <v>#N/A</v>
      </c>
      <c r="AQ30" s="530" t="e">
        <f ca="1">+IF(AND(ISNUMBER(OFFSET('Sanitation Data'!$H$6,0,10*ROW('Sanitation Data'!H24))),'Data Summary'!DF30="Yes"),OFFSET('Sanitation Data'!$H$6,0,10*ROW('Sanitation Data'!H24)),NA())</f>
        <v>#N/A</v>
      </c>
      <c r="AR30" s="530" t="e">
        <f ca="1">+IF(AND(ISNUMBER(OFFSET('Sanitation Data'!$H$10,0,10*ROW('Sanitation Data'!H24))),'Data Summary'!DG30="Yes"),OFFSET('Sanitation Data'!$H$10,0,10*ROW('Sanitation Data'!H24)),NA())</f>
        <v>#N/A</v>
      </c>
      <c r="AS30" s="530" t="e">
        <f ca="1">+IF(AND(ISNUMBER(OFFSET('Sanitation Data'!$H$11,0,10*ROW('Sanitation Data'!H24))),'Data Summary'!DH30="Yes"),OFFSET('Sanitation Data'!$H$11,0,10*ROW('Sanitation Data'!H24)),NA())</f>
        <v>#N/A</v>
      </c>
      <c r="AT30" s="530" t="e">
        <f ca="1">+IF(AND(ISNUMBER(OFFSET('Sanitation Data'!$H$12,0,10*ROW('Sanitation Data'!H24))),'Data Summary'!DI30="Yes"),OFFSET('Sanitation Data'!$H$12,0,10*ROW('Sanitation Data'!H24)),NA())</f>
        <v>#N/A</v>
      </c>
      <c r="AU30" s="530" t="e">
        <f ca="1">+IF(AND(ISNUMBER(OFFSET('Sanitation Data'!$I$4,0,10*ROW('Sanitation Data'!I24))),'Data Summary'!DJ30="Yes"),100-OFFSET('Sanitation Data'!$I$4,0,10*ROW('Sanitation Data'!I24)),NA())</f>
        <v>#N/A</v>
      </c>
      <c r="AV30" s="530" t="e">
        <f ca="1">+IF(AND(ISNUMBER(OFFSET('Sanitation Data'!$I$6,0,10*ROW('Sanitation Data'!I24))),'Data Summary'!DK30="Yes"),OFFSET('Sanitation Data'!$I$6,0,10*ROW('Sanitation Data'!I24)),NA())</f>
        <v>#N/A</v>
      </c>
      <c r="AW30" s="530" t="e">
        <f ca="1">+IF(AND(ISNUMBER(OFFSET('Sanitation Data'!$I$10,0,10*ROW('Sanitation Data'!I24))),'Data Summary'!DL30="Yes"),OFFSET('Sanitation Data'!$I$10,0,10*ROW('Sanitation Data'!I24)),NA())</f>
        <v>#N/A</v>
      </c>
      <c r="AX30" s="530" t="e">
        <f ca="1">+IF(AND(ISNUMBER(OFFSET('Sanitation Data'!$I$11,0,10*ROW('Sanitation Data'!I24))),'Data Summary'!DM30="Yes"),OFFSET('Sanitation Data'!$I$11,0,10*ROW('Sanitation Data'!I24)),NA())</f>
        <v>#N/A</v>
      </c>
      <c r="AY30" s="530" t="e">
        <f ca="1">+IF(AND(ISNUMBER(OFFSET('Sanitation Data'!$I$12,0,10*ROW('Sanitation Data'!I24))),'Data Summary'!DN30="Yes"),OFFSET('Sanitation Data'!$I$12,0,10*ROW('Sanitation Data'!I24)),NA())</f>
        <v>#N/A</v>
      </c>
      <c r="AZ30" s="531" t="e">
        <f ca="1">+IF(AND(ISNUMBER(OFFSET('Hygiene Data'!$D$5,0,10*ROW('Hygiene Data'!D24))),'Data Summary'!DO30="Yes"),OFFSET('Hygiene Data'!$D$5,0,10*ROW('Hygiene Data'!D24)),NA())</f>
        <v>#N/A</v>
      </c>
      <c r="BA30" s="531" t="e">
        <f ca="1">+IF(AND(ISNUMBER(OFFSET('Hygiene Data'!$D$7,0,10*ROW('Hygiene Data'!D24))),'Data Summary'!DP30="Yes"),OFFSET('Hygiene Data'!$D$7,0,10*ROW('Hygiene Data'!D24)),NA())</f>
        <v>#N/A</v>
      </c>
      <c r="BB30" s="531" t="e">
        <f ca="1">+IF(AND(ISNUMBER(OFFSET('Hygiene Data'!$D$9,0,10*ROW('Hygiene Data'!D24))),'Data Summary'!DQ30="Yes"),OFFSET('Hygiene Data'!$D$9,0,10*ROW('Hygiene Data'!D24)),NA())</f>
        <v>#N/A</v>
      </c>
      <c r="BC30" s="531" t="e">
        <f ca="1">+IF(AND(ISNUMBER(OFFSET('Hygiene Data'!$E$5,0,10*ROW('Hygiene Data'!E24))),'Data Summary'!DR30="Yes"),OFFSET('Hygiene Data'!$E$5,0,10*ROW('Hygiene Data'!E24)),NA())</f>
        <v>#N/A</v>
      </c>
      <c r="BD30" s="531" t="e">
        <f ca="1">+IF(AND(ISNUMBER(OFFSET('Hygiene Data'!$E$7,0,10*ROW('Hygiene Data'!E24))),'Data Summary'!DS30="Yes"),OFFSET('Hygiene Data'!$E$7,0,10*ROW('Hygiene Data'!E24)),NA())</f>
        <v>#N/A</v>
      </c>
      <c r="BE30" s="531" t="e">
        <f ca="1">+IF(AND(ISNUMBER(OFFSET('Hygiene Data'!$E$9,0,10*ROW('Hygiene Data'!E24))),'Data Summary'!DT30="Yes"),OFFSET('Hygiene Data'!$E$9,0,10*ROW('Hygiene Data'!E24)),NA())</f>
        <v>#N/A</v>
      </c>
      <c r="BF30" s="531" t="e">
        <f ca="1">+IF(AND(ISNUMBER(OFFSET('Hygiene Data'!$F$5,0,10*ROW('Hygiene Data'!F24))),'Data Summary'!DU30="Yes"),OFFSET('Hygiene Data'!$F$5,0,10*ROW('Hygiene Data'!F24)),NA())</f>
        <v>#N/A</v>
      </c>
      <c r="BG30" s="531" t="e">
        <f ca="1">+IF(AND(ISNUMBER(OFFSET('Hygiene Data'!$F$7,0,10*ROW('Hygiene Data'!F24))),'Data Summary'!DV30="Yes"),OFFSET('Hygiene Data'!$F$7,0,10*ROW('Hygiene Data'!F24)),NA())</f>
        <v>#N/A</v>
      </c>
      <c r="BH30" s="531" t="e">
        <f ca="1">+IF(AND(ISNUMBER(OFFSET('Hygiene Data'!$F$9,0,10*ROW('Hygiene Data'!F24))),'Data Summary'!DW30="Yes"),OFFSET('Hygiene Data'!$F$9,0,10*ROW('Hygiene Data'!F24)),NA())</f>
        <v>#N/A</v>
      </c>
      <c r="BI30" s="531" t="e">
        <f ca="1">+IF(AND(ISNUMBER(OFFSET('Hygiene Data'!$G$5,0,10*ROW('Hygiene Data'!G24))),'Data Summary'!DX30="Yes"),OFFSET('Hygiene Data'!$G$5,0,10*ROW('Hygiene Data'!G24)),NA())</f>
        <v>#N/A</v>
      </c>
      <c r="BJ30" s="531" t="e">
        <f ca="1">+IF(AND(ISNUMBER(OFFSET('Hygiene Data'!$G$7,0,10*ROW('Hygiene Data'!G24))),'Data Summary'!DY30="Yes"),OFFSET('Hygiene Data'!$G$7,0,10*ROW('Hygiene Data'!G24)),NA())</f>
        <v>#N/A</v>
      </c>
      <c r="BK30" s="531" t="e">
        <f ca="1">+IF(AND(ISNUMBER(OFFSET('Hygiene Data'!$G$9,0,10*ROW('Hygiene Data'!G24))),'Data Summary'!DZ30="Yes"),OFFSET('Hygiene Data'!$G$9,0,10*ROW('Hygiene Data'!G24)),NA())</f>
        <v>#N/A</v>
      </c>
      <c r="BL30" s="531" t="e">
        <f ca="1">+IF(AND(ISNUMBER(OFFSET('Hygiene Data'!$H$5,0,10*ROW('Hygiene Data'!H24))),'Data Summary'!EA30="Yes"),OFFSET('Hygiene Data'!$H$5,0,10*ROW('Hygiene Data'!H24)),NA())</f>
        <v>#N/A</v>
      </c>
      <c r="BM30" s="531" t="e">
        <f ca="1">+IF(AND(ISNUMBER(OFFSET('Hygiene Data'!$H$7,0,10*ROW('Hygiene Data'!H24))),'Data Summary'!EB30="Yes"),OFFSET('Hygiene Data'!$H$7,0,10*ROW('Hygiene Data'!H24)),NA())</f>
        <v>#N/A</v>
      </c>
      <c r="BN30" s="531" t="e">
        <f ca="1">+IF(AND(ISNUMBER(OFFSET('Hygiene Data'!$H$9,0,10*ROW('Hygiene Data'!H24))),'Data Summary'!EC30="Yes"),OFFSET('Hygiene Data'!$H$9,0,10*ROW('Hygiene Data'!H24)),NA())</f>
        <v>#N/A</v>
      </c>
      <c r="BO30" s="531" t="e">
        <f ca="1">+IF(AND(ISNUMBER(OFFSET('Hygiene Data'!$I$5,0,10*ROW('Hygiene Data'!I24))),'Data Summary'!ED30="Yes"),OFFSET('Hygiene Data'!$I$5,0,10*ROW('Hygiene Data'!I24)),NA())</f>
        <v>#N/A</v>
      </c>
      <c r="BP30" s="531" t="e">
        <f ca="1">+IF(AND(ISNUMBER(OFFSET('Hygiene Data'!$I$7,0,10*ROW('Hygiene Data'!I24))),'Data Summary'!EE30="Yes"),OFFSET('Hygiene Data'!$I$7,0,10*ROW('Hygiene Data'!I24)),NA())</f>
        <v>#N/A</v>
      </c>
      <c r="BQ30" s="531" t="e">
        <f ca="1">+IF(AND(ISNUMBER(OFFSET('Hygiene Data'!$I$9,0,10*ROW('Hygiene Data'!I24))),'Data Summary'!EF30="Yes"),OFFSET('Hygiene Data'!$I$9,0,10*ROW('Hygiene Data'!I24)),NA())</f>
        <v>#N/A</v>
      </c>
    </row>
    <row r="31" spans="1:69" x14ac:dyDescent="0.25">
      <c r="A31" s="527" t="e">
        <f ca="1">+RIGHT('Data Summary'!A31,LEN('Data Summary'!A31)-9)</f>
        <v>#VALUE!</v>
      </c>
      <c r="B31" s="501" t="str">
        <f ca="1">+IF(ISTEXT('Data Summary'!B31),'Data Summary'!B31,"")</f>
        <v/>
      </c>
      <c r="C31" s="528" t="e">
        <f ca="1">+VALUE('Data Summary'!C31)</f>
        <v>#VALUE!</v>
      </c>
      <c r="D31" s="529" t="e">
        <f ca="1">+IF(AND(ISNUMBER(OFFSET('Water Data'!$D$4,0,10*ROW('Water Data'!D25))),'Data Summary'!BS31="Yes"),100-OFFSET('Water Data'!$D$4,0,10*ROW('Water Data'!D25)),NA())</f>
        <v>#N/A</v>
      </c>
      <c r="E31" s="529" t="e">
        <f ca="1">+IF(AND(ISNUMBER(OFFSET('Water Data'!$D$6,0,10*ROW('Water Data'!D25))),'Data Summary'!BT31="Yes"),OFFSET('Water Data'!$D$6,0,10*ROW('Water Data'!D25)),NA())</f>
        <v>#N/A</v>
      </c>
      <c r="F31" s="529" t="e">
        <f ca="1">+IF(AND(ISNUMBER(OFFSET('Water Data'!$D$9,0,10*ROW('Water Data'!D25))),'Data Summary'!BU31="Yes"),OFFSET('Water Data'!$D$9,0,10*ROW('Water Data'!D25)),NA())</f>
        <v>#N/A</v>
      </c>
      <c r="G31" s="529" t="e">
        <f ca="1">+IF(AND(ISNUMBER(OFFSET('Water Data'!$E$4,0,10*ROW('Water Data'!E25))),'Data Summary'!BV31="Yes"),100-OFFSET('Water Data'!$E$4,0,10*ROW('Water Data'!E25)),NA())</f>
        <v>#N/A</v>
      </c>
      <c r="H31" s="529" t="e">
        <f ca="1">+IF(AND(ISNUMBER(OFFSET('Water Data'!$E$6,0,10*ROW('Water Data'!E25))),'Data Summary'!BW31="Yes"),OFFSET('Water Data'!$E$6,0,10*ROW('Water Data'!E25)),NA())</f>
        <v>#N/A</v>
      </c>
      <c r="I31" s="529" t="e">
        <f ca="1">+IF(AND(ISNUMBER(OFFSET('Water Data'!$E$9,0,10*ROW('Water Data'!E25))),'Data Summary'!BX31="Yes"),OFFSET('Water Data'!$E$9,0,10*ROW('Water Data'!E25)),NA())</f>
        <v>#N/A</v>
      </c>
      <c r="J31" s="529" t="e">
        <f ca="1">+IF(AND(ISNUMBER(OFFSET('Water Data'!$F$4,0,10*ROW('Water Data'!F25))),'Data Summary'!BY31="Yes"),100-OFFSET('Water Data'!$F$4,0,10*ROW('Water Data'!F25)),NA())</f>
        <v>#N/A</v>
      </c>
      <c r="K31" s="529" t="e">
        <f ca="1">+IF(AND(ISNUMBER(OFFSET('Water Data'!$F$6,0,10*ROW('Water Data'!F25))),'Data Summary'!BZ31="Yes"),OFFSET('Water Data'!$F$6,0,10*ROW('Water Data'!F25)),NA())</f>
        <v>#N/A</v>
      </c>
      <c r="L31" s="529" t="e">
        <f ca="1">+IF(AND(ISNUMBER(OFFSET('Water Data'!$F$9,0,10*ROW('Water Data'!F25))),'Data Summary'!CA31="Yes"),OFFSET('Water Data'!$F$9,0,10*ROW('Water Data'!F25)),NA())</f>
        <v>#N/A</v>
      </c>
      <c r="M31" s="529" t="e">
        <f ca="1">+IF(AND(ISNUMBER(OFFSET('Water Data'!$G$4,0,10*ROW('Water Data'!G25))),'Data Summary'!CB31="Yes"),100-OFFSET('Water Data'!$G$4,0,10*ROW('Water Data'!G25)),NA())</f>
        <v>#N/A</v>
      </c>
      <c r="N31" s="529" t="e">
        <f ca="1">+IF(AND(ISNUMBER(OFFSET('Water Data'!$G$6,0,10*ROW('Water Data'!G25))),'Data Summary'!CC31="Yes"),OFFSET('Water Data'!$G$6,0,10*ROW('Water Data'!G25)),NA())</f>
        <v>#N/A</v>
      </c>
      <c r="O31" s="529" t="e">
        <f ca="1">+IF(AND(ISNUMBER(OFFSET('Water Data'!$G$9,0,10*ROW('Water Data'!G25))),'Data Summary'!CD31="Yes"),OFFSET('Water Data'!$G$9,0,10*ROW('Water Data'!G25)),NA())</f>
        <v>#N/A</v>
      </c>
      <c r="P31" s="529" t="e">
        <f ca="1">+IF(AND(ISNUMBER(OFFSET('Water Data'!$H$4,0,10*ROW('Water Data'!H25))),'Data Summary'!CE31="Yes"),100-OFFSET('Water Data'!$H$4,0,10*ROW('Water Data'!H25)),NA())</f>
        <v>#N/A</v>
      </c>
      <c r="Q31" s="529" t="e">
        <f ca="1">+IF(AND(ISNUMBER(OFFSET('Water Data'!$H$6,0,10*ROW('Water Data'!H25))),'Data Summary'!CF31="Yes"),OFFSET('Water Data'!$H$6,0,10*ROW('Water Data'!H25)),NA())</f>
        <v>#N/A</v>
      </c>
      <c r="R31" s="529" t="e">
        <f ca="1">+IF(AND(ISNUMBER(OFFSET('Water Data'!$H$9,0,10*ROW('Water Data'!H25))),'Data Summary'!CG31="Yes"),OFFSET('Water Data'!$H$9,0,10*ROW('Water Data'!H25)),NA())</f>
        <v>#N/A</v>
      </c>
      <c r="S31" s="529" t="e">
        <f ca="1">+IF(AND(ISNUMBER(OFFSET('Water Data'!$I$4,0,10*ROW('Water Data'!I25))),'Data Summary'!CH31="Yes"),100-OFFSET('Water Data'!$I$4,0,10*ROW('Water Data'!I25)),NA())</f>
        <v>#N/A</v>
      </c>
      <c r="T31" s="529" t="e">
        <f ca="1">+IF(AND(ISNUMBER(OFFSET('Water Data'!$I$6,0,10*ROW('Water Data'!I25))),'Data Summary'!CI31="Yes"),OFFSET('Water Data'!$I$6,0,10*ROW('Water Data'!I25)),NA())</f>
        <v>#N/A</v>
      </c>
      <c r="U31" s="529" t="e">
        <f ca="1">+IF(AND(ISNUMBER(OFFSET('Water Data'!$I$9,0,10*ROW('Water Data'!I25))),'Data Summary'!CJ31="Yes"),OFFSET('Water Data'!$I$9,0,10*ROW('Water Data'!I25)),NA())</f>
        <v>#N/A</v>
      </c>
      <c r="V31" s="530" t="e">
        <f ca="1">+IF(AND(ISNUMBER(OFFSET('Sanitation Data'!$D$4,0,10*ROW('Sanitation Data'!D25))),'Data Summary'!CK31="Yes"),100-OFFSET('Sanitation Data'!$D$4,0,10*ROW('Sanitation Data'!D25)),NA())</f>
        <v>#N/A</v>
      </c>
      <c r="W31" s="530" t="e">
        <f ca="1">+IF(AND(ISNUMBER(OFFSET('Sanitation Data'!$D$6,0,10*ROW('Sanitation Data'!D25))),'Data Summary'!CL31="Yes"),OFFSET('Sanitation Data'!$D$6,0,10*ROW('Sanitation Data'!D25)),NA())</f>
        <v>#N/A</v>
      </c>
      <c r="X31" s="530" t="e">
        <f ca="1">+IF(AND(ISNUMBER(OFFSET('Sanitation Data'!$D$10,0,10*ROW('Sanitation Data'!D25))),'Data Summary'!CM31="Yes"),OFFSET('Sanitation Data'!$D$10,0,10*ROW('Sanitation Data'!D25)),NA())</f>
        <v>#N/A</v>
      </c>
      <c r="Y31" s="530" t="e">
        <f ca="1">+IF(AND(ISNUMBER(OFFSET('Sanitation Data'!$D$11,0,10*ROW('Sanitation Data'!D25))),'Data Summary'!CN31="Yes"),OFFSET('Sanitation Data'!$D$11,0,10*ROW('Sanitation Data'!D25)),NA())</f>
        <v>#N/A</v>
      </c>
      <c r="Z31" s="530" t="e">
        <f ca="1">+IF(AND(ISNUMBER(OFFSET('Sanitation Data'!$D$12,0,10*ROW('Sanitation Data'!D25))),'Data Summary'!CO31="Yes"),OFFSET('Sanitation Data'!$D$12,0,10*ROW('Sanitation Data'!D25)),NA())</f>
        <v>#N/A</v>
      </c>
      <c r="AA31" s="530" t="e">
        <f ca="1">+IF(AND(ISNUMBER(OFFSET('Sanitation Data'!$E$4,0,10*ROW('Sanitation Data'!E25))),'Data Summary'!CP31="Yes"),100-OFFSET('Sanitation Data'!$E$4,0,10*ROW('Sanitation Data'!E25)),NA())</f>
        <v>#N/A</v>
      </c>
      <c r="AB31" s="530" t="e">
        <f ca="1">+IF(AND(ISNUMBER(OFFSET('Sanitation Data'!$E$6,0,10*ROW('Sanitation Data'!E25))),'Data Summary'!CQ31="Yes"),OFFSET('Sanitation Data'!$E$6,0,10*ROW('Sanitation Data'!E25)),NA())</f>
        <v>#N/A</v>
      </c>
      <c r="AC31" s="530" t="e">
        <f ca="1">+IF(AND(ISNUMBER(OFFSET('Sanitation Data'!$E$10,0,10*ROW('Sanitation Data'!E25))),'Data Summary'!CR31="Yes"),OFFSET('Sanitation Data'!$E$10,0,10*ROW('Sanitation Data'!E25)),NA())</f>
        <v>#N/A</v>
      </c>
      <c r="AD31" s="530" t="e">
        <f ca="1">+IF(AND(ISNUMBER(OFFSET('Sanitation Data'!$E$11,0,10*ROW('Sanitation Data'!E25))),'Data Summary'!CS31="Yes"),OFFSET('Sanitation Data'!$E$11,0,10*ROW('Sanitation Data'!E25)),NA())</f>
        <v>#N/A</v>
      </c>
      <c r="AE31" s="530" t="e">
        <f ca="1">+IF(AND(ISNUMBER(OFFSET('Sanitation Data'!$E$12,0,10*ROW('Sanitation Data'!E25))),'Data Summary'!CT31="Yes"),OFFSET('Sanitation Data'!$E$12,0,10*ROW('Sanitation Data'!E25)),NA())</f>
        <v>#N/A</v>
      </c>
      <c r="AF31" s="530" t="e">
        <f ca="1">+IF(AND(ISNUMBER(OFFSET('Sanitation Data'!$F$4,0,10*ROW('Sanitation Data'!F25))),'Data Summary'!CU31="Yes"),100-OFFSET('Sanitation Data'!$F$4,0,10*ROW('Sanitation Data'!F25)),NA())</f>
        <v>#N/A</v>
      </c>
      <c r="AG31" s="530" t="e">
        <f ca="1">+IF(AND(ISNUMBER(OFFSET('Sanitation Data'!$F$6,0,10*ROW('Sanitation Data'!F25))),'Data Summary'!CV31="Yes"),OFFSET('Sanitation Data'!$F$6,0,10*ROW('Sanitation Data'!F25)),NA())</f>
        <v>#N/A</v>
      </c>
      <c r="AH31" s="530" t="e">
        <f ca="1">+IF(AND(ISNUMBER(OFFSET('Sanitation Data'!$F$10,0,10*ROW('Sanitation Data'!F25))),'Data Summary'!CW31="Yes"),OFFSET('Sanitation Data'!$F$10,0,10*ROW('Sanitation Data'!F25)),NA())</f>
        <v>#N/A</v>
      </c>
      <c r="AI31" s="530" t="e">
        <f ca="1">+IF(AND(ISNUMBER(OFFSET('Sanitation Data'!$F$11,0,10*ROW('Sanitation Data'!F25))),'Data Summary'!CX31="Yes"),OFFSET('Sanitation Data'!$F$11,0,10*ROW('Sanitation Data'!F25)),NA())</f>
        <v>#N/A</v>
      </c>
      <c r="AJ31" s="530" t="e">
        <f ca="1">+IF(AND(ISNUMBER(OFFSET('Sanitation Data'!$F$12,0,10*ROW('Sanitation Data'!F25))),'Data Summary'!CY31="Yes"),OFFSET('Sanitation Data'!$F$12,0,10*ROW('Sanitation Data'!F25)),NA())</f>
        <v>#N/A</v>
      </c>
      <c r="AK31" s="530" t="e">
        <f ca="1">+IF(AND(ISNUMBER(OFFSET('Sanitation Data'!$G$4,0,10*ROW('Sanitation Data'!G25))),'Data Summary'!CZ31="Yes"),100-OFFSET('Sanitation Data'!$G$4,0,10*ROW('Sanitation Data'!G25)),NA())</f>
        <v>#N/A</v>
      </c>
      <c r="AL31" s="530" t="e">
        <f ca="1">+IF(AND(ISNUMBER(OFFSET('Sanitation Data'!$G$6,0,10*ROW('Sanitation Data'!G25))),'Data Summary'!DA31="Yes"),OFFSET('Sanitation Data'!$G$6,0,10*ROW('Sanitation Data'!G25)),NA())</f>
        <v>#N/A</v>
      </c>
      <c r="AM31" s="530" t="e">
        <f ca="1">+IF(AND(ISNUMBER(OFFSET('Sanitation Data'!$G$10,0,10*ROW('Sanitation Data'!G25))),'Data Summary'!DB31="Yes"),OFFSET('Sanitation Data'!$G$10,0,10*ROW('Sanitation Data'!G25)),NA())</f>
        <v>#N/A</v>
      </c>
      <c r="AN31" s="530" t="e">
        <f ca="1">+IF(AND(ISNUMBER(OFFSET('Sanitation Data'!$G$11,0,10*ROW('Sanitation Data'!G25))),'Data Summary'!DC31="Yes"),OFFSET('Sanitation Data'!$G$11,0,10*ROW('Sanitation Data'!G25)),NA())</f>
        <v>#N/A</v>
      </c>
      <c r="AO31" s="530" t="e">
        <f ca="1">+IF(AND(ISNUMBER(OFFSET('Sanitation Data'!$G$12,0,10*ROW('Sanitation Data'!G25))),'Data Summary'!DD31="Yes"),OFFSET('Sanitation Data'!$G$12,0,10*ROW('Sanitation Data'!G25)),NA())</f>
        <v>#N/A</v>
      </c>
      <c r="AP31" s="530" t="e">
        <f ca="1">+IF(AND(ISNUMBER(OFFSET('Sanitation Data'!$H$4,0,10*ROW('Sanitation Data'!H25))),'Data Summary'!DE31="Yes"),100-OFFSET('Sanitation Data'!$H$4,0,10*ROW('Sanitation Data'!H25)),NA())</f>
        <v>#N/A</v>
      </c>
      <c r="AQ31" s="530" t="e">
        <f ca="1">+IF(AND(ISNUMBER(OFFSET('Sanitation Data'!$H$6,0,10*ROW('Sanitation Data'!H25))),'Data Summary'!DF31="Yes"),OFFSET('Sanitation Data'!$H$6,0,10*ROW('Sanitation Data'!H25)),NA())</f>
        <v>#N/A</v>
      </c>
      <c r="AR31" s="530" t="e">
        <f ca="1">+IF(AND(ISNUMBER(OFFSET('Sanitation Data'!$H$10,0,10*ROW('Sanitation Data'!H25))),'Data Summary'!DG31="Yes"),OFFSET('Sanitation Data'!$H$10,0,10*ROW('Sanitation Data'!H25)),NA())</f>
        <v>#N/A</v>
      </c>
      <c r="AS31" s="530" t="e">
        <f ca="1">+IF(AND(ISNUMBER(OFFSET('Sanitation Data'!$H$11,0,10*ROW('Sanitation Data'!H25))),'Data Summary'!DH31="Yes"),OFFSET('Sanitation Data'!$H$11,0,10*ROW('Sanitation Data'!H25)),NA())</f>
        <v>#N/A</v>
      </c>
      <c r="AT31" s="530" t="e">
        <f ca="1">+IF(AND(ISNUMBER(OFFSET('Sanitation Data'!$H$12,0,10*ROW('Sanitation Data'!H25))),'Data Summary'!DI31="Yes"),OFFSET('Sanitation Data'!$H$12,0,10*ROW('Sanitation Data'!H25)),NA())</f>
        <v>#N/A</v>
      </c>
      <c r="AU31" s="530" t="e">
        <f ca="1">+IF(AND(ISNUMBER(OFFSET('Sanitation Data'!$I$4,0,10*ROW('Sanitation Data'!I25))),'Data Summary'!DJ31="Yes"),100-OFFSET('Sanitation Data'!$I$4,0,10*ROW('Sanitation Data'!I25)),NA())</f>
        <v>#N/A</v>
      </c>
      <c r="AV31" s="530" t="e">
        <f ca="1">+IF(AND(ISNUMBER(OFFSET('Sanitation Data'!$I$6,0,10*ROW('Sanitation Data'!I25))),'Data Summary'!DK31="Yes"),OFFSET('Sanitation Data'!$I$6,0,10*ROW('Sanitation Data'!I25)),NA())</f>
        <v>#N/A</v>
      </c>
      <c r="AW31" s="530" t="e">
        <f ca="1">+IF(AND(ISNUMBER(OFFSET('Sanitation Data'!$I$10,0,10*ROW('Sanitation Data'!I25))),'Data Summary'!DL31="Yes"),OFFSET('Sanitation Data'!$I$10,0,10*ROW('Sanitation Data'!I25)),NA())</f>
        <v>#N/A</v>
      </c>
      <c r="AX31" s="530" t="e">
        <f ca="1">+IF(AND(ISNUMBER(OFFSET('Sanitation Data'!$I$11,0,10*ROW('Sanitation Data'!I25))),'Data Summary'!DM31="Yes"),OFFSET('Sanitation Data'!$I$11,0,10*ROW('Sanitation Data'!I25)),NA())</f>
        <v>#N/A</v>
      </c>
      <c r="AY31" s="530" t="e">
        <f ca="1">+IF(AND(ISNUMBER(OFFSET('Sanitation Data'!$I$12,0,10*ROW('Sanitation Data'!I25))),'Data Summary'!DN31="Yes"),OFFSET('Sanitation Data'!$I$12,0,10*ROW('Sanitation Data'!I25)),NA())</f>
        <v>#N/A</v>
      </c>
      <c r="AZ31" s="531" t="e">
        <f ca="1">+IF(AND(ISNUMBER(OFFSET('Hygiene Data'!$D$5,0,10*ROW('Hygiene Data'!D25))),'Data Summary'!DO31="Yes"),OFFSET('Hygiene Data'!$D$5,0,10*ROW('Hygiene Data'!D25)),NA())</f>
        <v>#N/A</v>
      </c>
      <c r="BA31" s="531" t="e">
        <f ca="1">+IF(AND(ISNUMBER(OFFSET('Hygiene Data'!$D$7,0,10*ROW('Hygiene Data'!D25))),'Data Summary'!DP31="Yes"),OFFSET('Hygiene Data'!$D$7,0,10*ROW('Hygiene Data'!D25)),NA())</f>
        <v>#N/A</v>
      </c>
      <c r="BB31" s="531" t="e">
        <f ca="1">+IF(AND(ISNUMBER(OFFSET('Hygiene Data'!$D$9,0,10*ROW('Hygiene Data'!D25))),'Data Summary'!DQ31="Yes"),OFFSET('Hygiene Data'!$D$9,0,10*ROW('Hygiene Data'!D25)),NA())</f>
        <v>#N/A</v>
      </c>
      <c r="BC31" s="531" t="e">
        <f ca="1">+IF(AND(ISNUMBER(OFFSET('Hygiene Data'!$E$5,0,10*ROW('Hygiene Data'!E25))),'Data Summary'!DR31="Yes"),OFFSET('Hygiene Data'!$E$5,0,10*ROW('Hygiene Data'!E25)),NA())</f>
        <v>#N/A</v>
      </c>
      <c r="BD31" s="531" t="e">
        <f ca="1">+IF(AND(ISNUMBER(OFFSET('Hygiene Data'!$E$7,0,10*ROW('Hygiene Data'!E25))),'Data Summary'!DS31="Yes"),OFFSET('Hygiene Data'!$E$7,0,10*ROW('Hygiene Data'!E25)),NA())</f>
        <v>#N/A</v>
      </c>
      <c r="BE31" s="531" t="e">
        <f ca="1">+IF(AND(ISNUMBER(OFFSET('Hygiene Data'!$E$9,0,10*ROW('Hygiene Data'!E25))),'Data Summary'!DT31="Yes"),OFFSET('Hygiene Data'!$E$9,0,10*ROW('Hygiene Data'!E25)),NA())</f>
        <v>#N/A</v>
      </c>
      <c r="BF31" s="531" t="e">
        <f ca="1">+IF(AND(ISNUMBER(OFFSET('Hygiene Data'!$F$5,0,10*ROW('Hygiene Data'!F25))),'Data Summary'!DU31="Yes"),OFFSET('Hygiene Data'!$F$5,0,10*ROW('Hygiene Data'!F25)),NA())</f>
        <v>#N/A</v>
      </c>
      <c r="BG31" s="531" t="e">
        <f ca="1">+IF(AND(ISNUMBER(OFFSET('Hygiene Data'!$F$7,0,10*ROW('Hygiene Data'!F25))),'Data Summary'!DV31="Yes"),OFFSET('Hygiene Data'!$F$7,0,10*ROW('Hygiene Data'!F25)),NA())</f>
        <v>#N/A</v>
      </c>
      <c r="BH31" s="531" t="e">
        <f ca="1">+IF(AND(ISNUMBER(OFFSET('Hygiene Data'!$F$9,0,10*ROW('Hygiene Data'!F25))),'Data Summary'!DW31="Yes"),OFFSET('Hygiene Data'!$F$9,0,10*ROW('Hygiene Data'!F25)),NA())</f>
        <v>#N/A</v>
      </c>
      <c r="BI31" s="531" t="e">
        <f ca="1">+IF(AND(ISNUMBER(OFFSET('Hygiene Data'!$G$5,0,10*ROW('Hygiene Data'!G25))),'Data Summary'!DX31="Yes"),OFFSET('Hygiene Data'!$G$5,0,10*ROW('Hygiene Data'!G25)),NA())</f>
        <v>#N/A</v>
      </c>
      <c r="BJ31" s="531" t="e">
        <f ca="1">+IF(AND(ISNUMBER(OFFSET('Hygiene Data'!$G$7,0,10*ROW('Hygiene Data'!G25))),'Data Summary'!DY31="Yes"),OFFSET('Hygiene Data'!$G$7,0,10*ROW('Hygiene Data'!G25)),NA())</f>
        <v>#N/A</v>
      </c>
      <c r="BK31" s="531" t="e">
        <f ca="1">+IF(AND(ISNUMBER(OFFSET('Hygiene Data'!$G$9,0,10*ROW('Hygiene Data'!G25))),'Data Summary'!DZ31="Yes"),OFFSET('Hygiene Data'!$G$9,0,10*ROW('Hygiene Data'!G25)),NA())</f>
        <v>#N/A</v>
      </c>
      <c r="BL31" s="531" t="e">
        <f ca="1">+IF(AND(ISNUMBER(OFFSET('Hygiene Data'!$H$5,0,10*ROW('Hygiene Data'!H25))),'Data Summary'!EA31="Yes"),OFFSET('Hygiene Data'!$H$5,0,10*ROW('Hygiene Data'!H25)),NA())</f>
        <v>#N/A</v>
      </c>
      <c r="BM31" s="531" t="e">
        <f ca="1">+IF(AND(ISNUMBER(OFFSET('Hygiene Data'!$H$7,0,10*ROW('Hygiene Data'!H25))),'Data Summary'!EB31="Yes"),OFFSET('Hygiene Data'!$H$7,0,10*ROW('Hygiene Data'!H25)),NA())</f>
        <v>#N/A</v>
      </c>
      <c r="BN31" s="531" t="e">
        <f ca="1">+IF(AND(ISNUMBER(OFFSET('Hygiene Data'!$H$9,0,10*ROW('Hygiene Data'!H25))),'Data Summary'!EC31="Yes"),OFFSET('Hygiene Data'!$H$9,0,10*ROW('Hygiene Data'!H25)),NA())</f>
        <v>#N/A</v>
      </c>
      <c r="BO31" s="531" t="e">
        <f ca="1">+IF(AND(ISNUMBER(OFFSET('Hygiene Data'!$I$5,0,10*ROW('Hygiene Data'!I25))),'Data Summary'!ED31="Yes"),OFFSET('Hygiene Data'!$I$5,0,10*ROW('Hygiene Data'!I25)),NA())</f>
        <v>#N/A</v>
      </c>
      <c r="BP31" s="531" t="e">
        <f ca="1">+IF(AND(ISNUMBER(OFFSET('Hygiene Data'!$I$7,0,10*ROW('Hygiene Data'!I25))),'Data Summary'!EE31="Yes"),OFFSET('Hygiene Data'!$I$7,0,10*ROW('Hygiene Data'!I25)),NA())</f>
        <v>#N/A</v>
      </c>
      <c r="BQ31" s="531" t="e">
        <f ca="1">+IF(AND(ISNUMBER(OFFSET('Hygiene Data'!$I$9,0,10*ROW('Hygiene Data'!I25))),'Data Summary'!EF31="Yes"),OFFSET('Hygiene Data'!$I$9,0,10*ROW('Hygiene Data'!I25)),NA())</f>
        <v>#N/A</v>
      </c>
    </row>
    <row r="32" spans="1:69" x14ac:dyDescent="0.25">
      <c r="A32" s="527" t="e">
        <f ca="1">+RIGHT('Data Summary'!A32,LEN('Data Summary'!A32)-9)</f>
        <v>#VALUE!</v>
      </c>
      <c r="B32" s="501" t="str">
        <f ca="1">+IF(ISTEXT('Data Summary'!B32),'Data Summary'!B32,"")</f>
        <v/>
      </c>
      <c r="C32" s="528" t="e">
        <f ca="1">+VALUE('Data Summary'!C32)</f>
        <v>#VALUE!</v>
      </c>
      <c r="D32" s="529" t="e">
        <f ca="1">+IF(AND(ISNUMBER(OFFSET('Water Data'!$D$4,0,10*ROW('Water Data'!D26))),'Data Summary'!BS32="Yes"),100-OFFSET('Water Data'!$D$4,0,10*ROW('Water Data'!D26)),NA())</f>
        <v>#N/A</v>
      </c>
      <c r="E32" s="529" t="e">
        <f ca="1">+IF(AND(ISNUMBER(OFFSET('Water Data'!$D$6,0,10*ROW('Water Data'!D26))),'Data Summary'!BT32="Yes"),OFFSET('Water Data'!$D$6,0,10*ROW('Water Data'!D26)),NA())</f>
        <v>#N/A</v>
      </c>
      <c r="F32" s="529" t="e">
        <f ca="1">+IF(AND(ISNUMBER(OFFSET('Water Data'!$D$9,0,10*ROW('Water Data'!D26))),'Data Summary'!BU32="Yes"),OFFSET('Water Data'!$D$9,0,10*ROW('Water Data'!D26)),NA())</f>
        <v>#N/A</v>
      </c>
      <c r="G32" s="529" t="e">
        <f ca="1">+IF(AND(ISNUMBER(OFFSET('Water Data'!$E$4,0,10*ROW('Water Data'!E26))),'Data Summary'!BV32="Yes"),100-OFFSET('Water Data'!$E$4,0,10*ROW('Water Data'!E26)),NA())</f>
        <v>#N/A</v>
      </c>
      <c r="H32" s="529" t="e">
        <f ca="1">+IF(AND(ISNUMBER(OFFSET('Water Data'!$E$6,0,10*ROW('Water Data'!E26))),'Data Summary'!BW32="Yes"),OFFSET('Water Data'!$E$6,0,10*ROW('Water Data'!E26)),NA())</f>
        <v>#N/A</v>
      </c>
      <c r="I32" s="529" t="e">
        <f ca="1">+IF(AND(ISNUMBER(OFFSET('Water Data'!$E$9,0,10*ROW('Water Data'!E26))),'Data Summary'!BX32="Yes"),OFFSET('Water Data'!$E$9,0,10*ROW('Water Data'!E26)),NA())</f>
        <v>#N/A</v>
      </c>
      <c r="J32" s="529" t="e">
        <f ca="1">+IF(AND(ISNUMBER(OFFSET('Water Data'!$F$4,0,10*ROW('Water Data'!F26))),'Data Summary'!BY32="Yes"),100-OFFSET('Water Data'!$F$4,0,10*ROW('Water Data'!F26)),NA())</f>
        <v>#N/A</v>
      </c>
      <c r="K32" s="529" t="e">
        <f ca="1">+IF(AND(ISNUMBER(OFFSET('Water Data'!$F$6,0,10*ROW('Water Data'!F26))),'Data Summary'!BZ32="Yes"),OFFSET('Water Data'!$F$6,0,10*ROW('Water Data'!F26)),NA())</f>
        <v>#N/A</v>
      </c>
      <c r="L32" s="529" t="e">
        <f ca="1">+IF(AND(ISNUMBER(OFFSET('Water Data'!$F$9,0,10*ROW('Water Data'!F26))),'Data Summary'!CA32="Yes"),OFFSET('Water Data'!$F$9,0,10*ROW('Water Data'!F26)),NA())</f>
        <v>#N/A</v>
      </c>
      <c r="M32" s="529" t="e">
        <f ca="1">+IF(AND(ISNUMBER(OFFSET('Water Data'!$G$4,0,10*ROW('Water Data'!G26))),'Data Summary'!CB32="Yes"),100-OFFSET('Water Data'!$G$4,0,10*ROW('Water Data'!G26)),NA())</f>
        <v>#N/A</v>
      </c>
      <c r="N32" s="529" t="e">
        <f ca="1">+IF(AND(ISNUMBER(OFFSET('Water Data'!$G$6,0,10*ROW('Water Data'!G26))),'Data Summary'!CC32="Yes"),OFFSET('Water Data'!$G$6,0,10*ROW('Water Data'!G26)),NA())</f>
        <v>#N/A</v>
      </c>
      <c r="O32" s="529" t="e">
        <f ca="1">+IF(AND(ISNUMBER(OFFSET('Water Data'!$G$9,0,10*ROW('Water Data'!G26))),'Data Summary'!CD32="Yes"),OFFSET('Water Data'!$G$9,0,10*ROW('Water Data'!G26)),NA())</f>
        <v>#N/A</v>
      </c>
      <c r="P32" s="529" t="e">
        <f ca="1">+IF(AND(ISNUMBER(OFFSET('Water Data'!$H$4,0,10*ROW('Water Data'!H26))),'Data Summary'!CE32="Yes"),100-OFFSET('Water Data'!$H$4,0,10*ROW('Water Data'!H26)),NA())</f>
        <v>#N/A</v>
      </c>
      <c r="Q32" s="529" t="e">
        <f ca="1">+IF(AND(ISNUMBER(OFFSET('Water Data'!$H$6,0,10*ROW('Water Data'!H26))),'Data Summary'!CF32="Yes"),OFFSET('Water Data'!$H$6,0,10*ROW('Water Data'!H26)),NA())</f>
        <v>#N/A</v>
      </c>
      <c r="R32" s="529" t="e">
        <f ca="1">+IF(AND(ISNUMBER(OFFSET('Water Data'!$H$9,0,10*ROW('Water Data'!H26))),'Data Summary'!CG32="Yes"),OFFSET('Water Data'!$H$9,0,10*ROW('Water Data'!H26)),NA())</f>
        <v>#N/A</v>
      </c>
      <c r="S32" s="529" t="e">
        <f ca="1">+IF(AND(ISNUMBER(OFFSET('Water Data'!$I$4,0,10*ROW('Water Data'!I26))),'Data Summary'!CH32="Yes"),100-OFFSET('Water Data'!$I$4,0,10*ROW('Water Data'!I26)),NA())</f>
        <v>#N/A</v>
      </c>
      <c r="T32" s="529" t="e">
        <f ca="1">+IF(AND(ISNUMBER(OFFSET('Water Data'!$I$6,0,10*ROW('Water Data'!I26))),'Data Summary'!CI32="Yes"),OFFSET('Water Data'!$I$6,0,10*ROW('Water Data'!I26)),NA())</f>
        <v>#N/A</v>
      </c>
      <c r="U32" s="529" t="e">
        <f ca="1">+IF(AND(ISNUMBER(OFFSET('Water Data'!$I$9,0,10*ROW('Water Data'!I26))),'Data Summary'!CJ32="Yes"),OFFSET('Water Data'!$I$9,0,10*ROW('Water Data'!I26)),NA())</f>
        <v>#N/A</v>
      </c>
      <c r="V32" s="530" t="e">
        <f ca="1">+IF(AND(ISNUMBER(OFFSET('Sanitation Data'!$D$4,0,10*ROW('Sanitation Data'!D26))),'Data Summary'!CK32="Yes"),100-OFFSET('Sanitation Data'!$D$4,0,10*ROW('Sanitation Data'!D26)),NA())</f>
        <v>#N/A</v>
      </c>
      <c r="W32" s="530" t="e">
        <f ca="1">+IF(AND(ISNUMBER(OFFSET('Sanitation Data'!$D$6,0,10*ROW('Sanitation Data'!D26))),'Data Summary'!CL32="Yes"),OFFSET('Sanitation Data'!$D$6,0,10*ROW('Sanitation Data'!D26)),NA())</f>
        <v>#N/A</v>
      </c>
      <c r="X32" s="530" t="e">
        <f ca="1">+IF(AND(ISNUMBER(OFFSET('Sanitation Data'!$D$10,0,10*ROW('Sanitation Data'!D26))),'Data Summary'!CM32="Yes"),OFFSET('Sanitation Data'!$D$10,0,10*ROW('Sanitation Data'!D26)),NA())</f>
        <v>#N/A</v>
      </c>
      <c r="Y32" s="530" t="e">
        <f ca="1">+IF(AND(ISNUMBER(OFFSET('Sanitation Data'!$D$11,0,10*ROW('Sanitation Data'!D26))),'Data Summary'!CN32="Yes"),OFFSET('Sanitation Data'!$D$11,0,10*ROW('Sanitation Data'!D26)),NA())</f>
        <v>#N/A</v>
      </c>
      <c r="Z32" s="530" t="e">
        <f ca="1">+IF(AND(ISNUMBER(OFFSET('Sanitation Data'!$D$12,0,10*ROW('Sanitation Data'!D26))),'Data Summary'!CO32="Yes"),OFFSET('Sanitation Data'!$D$12,0,10*ROW('Sanitation Data'!D26)),NA())</f>
        <v>#N/A</v>
      </c>
      <c r="AA32" s="530" t="e">
        <f ca="1">+IF(AND(ISNUMBER(OFFSET('Sanitation Data'!$E$4,0,10*ROW('Sanitation Data'!E26))),'Data Summary'!CP32="Yes"),100-OFFSET('Sanitation Data'!$E$4,0,10*ROW('Sanitation Data'!E26)),NA())</f>
        <v>#N/A</v>
      </c>
      <c r="AB32" s="530" t="e">
        <f ca="1">+IF(AND(ISNUMBER(OFFSET('Sanitation Data'!$E$6,0,10*ROW('Sanitation Data'!E26))),'Data Summary'!CQ32="Yes"),OFFSET('Sanitation Data'!$E$6,0,10*ROW('Sanitation Data'!E26)),NA())</f>
        <v>#N/A</v>
      </c>
      <c r="AC32" s="530" t="e">
        <f ca="1">+IF(AND(ISNUMBER(OFFSET('Sanitation Data'!$E$10,0,10*ROW('Sanitation Data'!E26))),'Data Summary'!CR32="Yes"),OFFSET('Sanitation Data'!$E$10,0,10*ROW('Sanitation Data'!E26)),NA())</f>
        <v>#N/A</v>
      </c>
      <c r="AD32" s="530" t="e">
        <f ca="1">+IF(AND(ISNUMBER(OFFSET('Sanitation Data'!$E$11,0,10*ROW('Sanitation Data'!E26))),'Data Summary'!CS32="Yes"),OFFSET('Sanitation Data'!$E$11,0,10*ROW('Sanitation Data'!E26)),NA())</f>
        <v>#N/A</v>
      </c>
      <c r="AE32" s="530" t="e">
        <f ca="1">+IF(AND(ISNUMBER(OFFSET('Sanitation Data'!$E$12,0,10*ROW('Sanitation Data'!E26))),'Data Summary'!CT32="Yes"),OFFSET('Sanitation Data'!$E$12,0,10*ROW('Sanitation Data'!E26)),NA())</f>
        <v>#N/A</v>
      </c>
      <c r="AF32" s="530" t="e">
        <f ca="1">+IF(AND(ISNUMBER(OFFSET('Sanitation Data'!$F$4,0,10*ROW('Sanitation Data'!F26))),'Data Summary'!CU32="Yes"),100-OFFSET('Sanitation Data'!$F$4,0,10*ROW('Sanitation Data'!F26)),NA())</f>
        <v>#N/A</v>
      </c>
      <c r="AG32" s="530" t="e">
        <f ca="1">+IF(AND(ISNUMBER(OFFSET('Sanitation Data'!$F$6,0,10*ROW('Sanitation Data'!F26))),'Data Summary'!CV32="Yes"),OFFSET('Sanitation Data'!$F$6,0,10*ROW('Sanitation Data'!F26)),NA())</f>
        <v>#N/A</v>
      </c>
      <c r="AH32" s="530" t="e">
        <f ca="1">+IF(AND(ISNUMBER(OFFSET('Sanitation Data'!$F$10,0,10*ROW('Sanitation Data'!F26))),'Data Summary'!CW32="Yes"),OFFSET('Sanitation Data'!$F$10,0,10*ROW('Sanitation Data'!F26)),NA())</f>
        <v>#N/A</v>
      </c>
      <c r="AI32" s="530" t="e">
        <f ca="1">+IF(AND(ISNUMBER(OFFSET('Sanitation Data'!$F$11,0,10*ROW('Sanitation Data'!F26))),'Data Summary'!CX32="Yes"),OFFSET('Sanitation Data'!$F$11,0,10*ROW('Sanitation Data'!F26)),NA())</f>
        <v>#N/A</v>
      </c>
      <c r="AJ32" s="530" t="e">
        <f ca="1">+IF(AND(ISNUMBER(OFFSET('Sanitation Data'!$F$12,0,10*ROW('Sanitation Data'!F26))),'Data Summary'!CY32="Yes"),OFFSET('Sanitation Data'!$F$12,0,10*ROW('Sanitation Data'!F26)),NA())</f>
        <v>#N/A</v>
      </c>
      <c r="AK32" s="530" t="e">
        <f ca="1">+IF(AND(ISNUMBER(OFFSET('Sanitation Data'!$G$4,0,10*ROW('Sanitation Data'!G26))),'Data Summary'!CZ32="Yes"),100-OFFSET('Sanitation Data'!$G$4,0,10*ROW('Sanitation Data'!G26)),NA())</f>
        <v>#N/A</v>
      </c>
      <c r="AL32" s="530" t="e">
        <f ca="1">+IF(AND(ISNUMBER(OFFSET('Sanitation Data'!$G$6,0,10*ROW('Sanitation Data'!G26))),'Data Summary'!DA32="Yes"),OFFSET('Sanitation Data'!$G$6,0,10*ROW('Sanitation Data'!G26)),NA())</f>
        <v>#N/A</v>
      </c>
      <c r="AM32" s="530" t="e">
        <f ca="1">+IF(AND(ISNUMBER(OFFSET('Sanitation Data'!$G$10,0,10*ROW('Sanitation Data'!G26))),'Data Summary'!DB32="Yes"),OFFSET('Sanitation Data'!$G$10,0,10*ROW('Sanitation Data'!G26)),NA())</f>
        <v>#N/A</v>
      </c>
      <c r="AN32" s="530" t="e">
        <f ca="1">+IF(AND(ISNUMBER(OFFSET('Sanitation Data'!$G$11,0,10*ROW('Sanitation Data'!G26))),'Data Summary'!DC32="Yes"),OFFSET('Sanitation Data'!$G$11,0,10*ROW('Sanitation Data'!G26)),NA())</f>
        <v>#N/A</v>
      </c>
      <c r="AO32" s="530" t="e">
        <f ca="1">+IF(AND(ISNUMBER(OFFSET('Sanitation Data'!$G$12,0,10*ROW('Sanitation Data'!G26))),'Data Summary'!DD32="Yes"),OFFSET('Sanitation Data'!$G$12,0,10*ROW('Sanitation Data'!G26)),NA())</f>
        <v>#N/A</v>
      </c>
      <c r="AP32" s="530" t="e">
        <f ca="1">+IF(AND(ISNUMBER(OFFSET('Sanitation Data'!$H$4,0,10*ROW('Sanitation Data'!H26))),'Data Summary'!DE32="Yes"),100-OFFSET('Sanitation Data'!$H$4,0,10*ROW('Sanitation Data'!H26)),NA())</f>
        <v>#N/A</v>
      </c>
      <c r="AQ32" s="530" t="e">
        <f ca="1">+IF(AND(ISNUMBER(OFFSET('Sanitation Data'!$H$6,0,10*ROW('Sanitation Data'!H26))),'Data Summary'!DF32="Yes"),OFFSET('Sanitation Data'!$H$6,0,10*ROW('Sanitation Data'!H26)),NA())</f>
        <v>#N/A</v>
      </c>
      <c r="AR32" s="530" t="e">
        <f ca="1">+IF(AND(ISNUMBER(OFFSET('Sanitation Data'!$H$10,0,10*ROW('Sanitation Data'!H26))),'Data Summary'!DG32="Yes"),OFFSET('Sanitation Data'!$H$10,0,10*ROW('Sanitation Data'!H26)),NA())</f>
        <v>#N/A</v>
      </c>
      <c r="AS32" s="530" t="e">
        <f ca="1">+IF(AND(ISNUMBER(OFFSET('Sanitation Data'!$H$11,0,10*ROW('Sanitation Data'!H26))),'Data Summary'!DH32="Yes"),OFFSET('Sanitation Data'!$H$11,0,10*ROW('Sanitation Data'!H26)),NA())</f>
        <v>#N/A</v>
      </c>
      <c r="AT32" s="530" t="e">
        <f ca="1">+IF(AND(ISNUMBER(OFFSET('Sanitation Data'!$H$12,0,10*ROW('Sanitation Data'!H26))),'Data Summary'!DI32="Yes"),OFFSET('Sanitation Data'!$H$12,0,10*ROW('Sanitation Data'!H26)),NA())</f>
        <v>#N/A</v>
      </c>
      <c r="AU32" s="530" t="e">
        <f ca="1">+IF(AND(ISNUMBER(OFFSET('Sanitation Data'!$I$4,0,10*ROW('Sanitation Data'!I26))),'Data Summary'!DJ32="Yes"),100-OFFSET('Sanitation Data'!$I$4,0,10*ROW('Sanitation Data'!I26)),NA())</f>
        <v>#N/A</v>
      </c>
      <c r="AV32" s="530" t="e">
        <f ca="1">+IF(AND(ISNUMBER(OFFSET('Sanitation Data'!$I$6,0,10*ROW('Sanitation Data'!I26))),'Data Summary'!DK32="Yes"),OFFSET('Sanitation Data'!$I$6,0,10*ROW('Sanitation Data'!I26)),NA())</f>
        <v>#N/A</v>
      </c>
      <c r="AW32" s="530" t="e">
        <f ca="1">+IF(AND(ISNUMBER(OFFSET('Sanitation Data'!$I$10,0,10*ROW('Sanitation Data'!I26))),'Data Summary'!DL32="Yes"),OFFSET('Sanitation Data'!$I$10,0,10*ROW('Sanitation Data'!I26)),NA())</f>
        <v>#N/A</v>
      </c>
      <c r="AX32" s="530" t="e">
        <f ca="1">+IF(AND(ISNUMBER(OFFSET('Sanitation Data'!$I$11,0,10*ROW('Sanitation Data'!I26))),'Data Summary'!DM32="Yes"),OFFSET('Sanitation Data'!$I$11,0,10*ROW('Sanitation Data'!I26)),NA())</f>
        <v>#N/A</v>
      </c>
      <c r="AY32" s="530" t="e">
        <f ca="1">+IF(AND(ISNUMBER(OFFSET('Sanitation Data'!$I$12,0,10*ROW('Sanitation Data'!I26))),'Data Summary'!DN32="Yes"),OFFSET('Sanitation Data'!$I$12,0,10*ROW('Sanitation Data'!I26)),NA())</f>
        <v>#N/A</v>
      </c>
      <c r="AZ32" s="531" t="e">
        <f ca="1">+IF(AND(ISNUMBER(OFFSET('Hygiene Data'!$D$5,0,10*ROW('Hygiene Data'!D26))),'Data Summary'!DO32="Yes"),OFFSET('Hygiene Data'!$D$5,0,10*ROW('Hygiene Data'!D26)),NA())</f>
        <v>#N/A</v>
      </c>
      <c r="BA32" s="531" t="e">
        <f ca="1">+IF(AND(ISNUMBER(OFFSET('Hygiene Data'!$D$7,0,10*ROW('Hygiene Data'!D26))),'Data Summary'!DP32="Yes"),OFFSET('Hygiene Data'!$D$7,0,10*ROW('Hygiene Data'!D26)),NA())</f>
        <v>#N/A</v>
      </c>
      <c r="BB32" s="531" t="e">
        <f ca="1">+IF(AND(ISNUMBER(OFFSET('Hygiene Data'!$D$9,0,10*ROW('Hygiene Data'!D26))),'Data Summary'!DQ32="Yes"),OFFSET('Hygiene Data'!$D$9,0,10*ROW('Hygiene Data'!D26)),NA())</f>
        <v>#N/A</v>
      </c>
      <c r="BC32" s="531" t="e">
        <f ca="1">+IF(AND(ISNUMBER(OFFSET('Hygiene Data'!$E$5,0,10*ROW('Hygiene Data'!E26))),'Data Summary'!DR32="Yes"),OFFSET('Hygiene Data'!$E$5,0,10*ROW('Hygiene Data'!E26)),NA())</f>
        <v>#N/A</v>
      </c>
      <c r="BD32" s="531" t="e">
        <f ca="1">+IF(AND(ISNUMBER(OFFSET('Hygiene Data'!$E$7,0,10*ROW('Hygiene Data'!E26))),'Data Summary'!DS32="Yes"),OFFSET('Hygiene Data'!$E$7,0,10*ROW('Hygiene Data'!E26)),NA())</f>
        <v>#N/A</v>
      </c>
      <c r="BE32" s="531" t="e">
        <f ca="1">+IF(AND(ISNUMBER(OFFSET('Hygiene Data'!$E$9,0,10*ROW('Hygiene Data'!E26))),'Data Summary'!DT32="Yes"),OFFSET('Hygiene Data'!$E$9,0,10*ROW('Hygiene Data'!E26)),NA())</f>
        <v>#N/A</v>
      </c>
      <c r="BF32" s="531" t="e">
        <f ca="1">+IF(AND(ISNUMBER(OFFSET('Hygiene Data'!$F$5,0,10*ROW('Hygiene Data'!F26))),'Data Summary'!DU32="Yes"),OFFSET('Hygiene Data'!$F$5,0,10*ROW('Hygiene Data'!F26)),NA())</f>
        <v>#N/A</v>
      </c>
      <c r="BG32" s="531" t="e">
        <f ca="1">+IF(AND(ISNUMBER(OFFSET('Hygiene Data'!$F$7,0,10*ROW('Hygiene Data'!F26))),'Data Summary'!DV32="Yes"),OFFSET('Hygiene Data'!$F$7,0,10*ROW('Hygiene Data'!F26)),NA())</f>
        <v>#N/A</v>
      </c>
      <c r="BH32" s="531" t="e">
        <f ca="1">+IF(AND(ISNUMBER(OFFSET('Hygiene Data'!$F$9,0,10*ROW('Hygiene Data'!F26))),'Data Summary'!DW32="Yes"),OFFSET('Hygiene Data'!$F$9,0,10*ROW('Hygiene Data'!F26)),NA())</f>
        <v>#N/A</v>
      </c>
      <c r="BI32" s="531" t="e">
        <f ca="1">+IF(AND(ISNUMBER(OFFSET('Hygiene Data'!$G$5,0,10*ROW('Hygiene Data'!G26))),'Data Summary'!DX32="Yes"),OFFSET('Hygiene Data'!$G$5,0,10*ROW('Hygiene Data'!G26)),NA())</f>
        <v>#N/A</v>
      </c>
      <c r="BJ32" s="531" t="e">
        <f ca="1">+IF(AND(ISNUMBER(OFFSET('Hygiene Data'!$G$7,0,10*ROW('Hygiene Data'!G26))),'Data Summary'!DY32="Yes"),OFFSET('Hygiene Data'!$G$7,0,10*ROW('Hygiene Data'!G26)),NA())</f>
        <v>#N/A</v>
      </c>
      <c r="BK32" s="531" t="e">
        <f ca="1">+IF(AND(ISNUMBER(OFFSET('Hygiene Data'!$G$9,0,10*ROW('Hygiene Data'!G26))),'Data Summary'!DZ32="Yes"),OFFSET('Hygiene Data'!$G$9,0,10*ROW('Hygiene Data'!G26)),NA())</f>
        <v>#N/A</v>
      </c>
      <c r="BL32" s="531" t="e">
        <f ca="1">+IF(AND(ISNUMBER(OFFSET('Hygiene Data'!$H$5,0,10*ROW('Hygiene Data'!H26))),'Data Summary'!EA32="Yes"),OFFSET('Hygiene Data'!$H$5,0,10*ROW('Hygiene Data'!H26)),NA())</f>
        <v>#N/A</v>
      </c>
      <c r="BM32" s="531" t="e">
        <f ca="1">+IF(AND(ISNUMBER(OFFSET('Hygiene Data'!$H$7,0,10*ROW('Hygiene Data'!H26))),'Data Summary'!EB32="Yes"),OFFSET('Hygiene Data'!$H$7,0,10*ROW('Hygiene Data'!H26)),NA())</f>
        <v>#N/A</v>
      </c>
      <c r="BN32" s="531" t="e">
        <f ca="1">+IF(AND(ISNUMBER(OFFSET('Hygiene Data'!$H$9,0,10*ROW('Hygiene Data'!H26))),'Data Summary'!EC32="Yes"),OFFSET('Hygiene Data'!$H$9,0,10*ROW('Hygiene Data'!H26)),NA())</f>
        <v>#N/A</v>
      </c>
      <c r="BO32" s="531" t="e">
        <f ca="1">+IF(AND(ISNUMBER(OFFSET('Hygiene Data'!$I$5,0,10*ROW('Hygiene Data'!I26))),'Data Summary'!ED32="Yes"),OFFSET('Hygiene Data'!$I$5,0,10*ROW('Hygiene Data'!I26)),NA())</f>
        <v>#N/A</v>
      </c>
      <c r="BP32" s="531" t="e">
        <f ca="1">+IF(AND(ISNUMBER(OFFSET('Hygiene Data'!$I$7,0,10*ROW('Hygiene Data'!I26))),'Data Summary'!EE32="Yes"),OFFSET('Hygiene Data'!$I$7,0,10*ROW('Hygiene Data'!I26)),NA())</f>
        <v>#N/A</v>
      </c>
      <c r="BQ32" s="531" t="e">
        <f ca="1">+IF(AND(ISNUMBER(OFFSET('Hygiene Data'!$I$9,0,10*ROW('Hygiene Data'!I26))),'Data Summary'!EF32="Yes"),OFFSET('Hygiene Data'!$I$9,0,10*ROW('Hygiene Data'!I26)),NA())</f>
        <v>#N/A</v>
      </c>
    </row>
    <row r="33" spans="1:69" x14ac:dyDescent="0.25">
      <c r="A33" s="527" t="e">
        <f ca="1">+RIGHT('Data Summary'!A33,LEN('Data Summary'!A33)-9)</f>
        <v>#VALUE!</v>
      </c>
      <c r="B33" s="501" t="str">
        <f ca="1">+IF(ISTEXT('Data Summary'!B33),'Data Summary'!B33,"")</f>
        <v/>
      </c>
      <c r="C33" s="528" t="e">
        <f ca="1">+VALUE('Data Summary'!C33)</f>
        <v>#VALUE!</v>
      </c>
      <c r="D33" s="529" t="e">
        <f ca="1">+IF(AND(ISNUMBER(OFFSET('Water Data'!$D$4,0,10*ROW('Water Data'!D27))),'Data Summary'!BS33="Yes"),100-OFFSET('Water Data'!$D$4,0,10*ROW('Water Data'!D27)),NA())</f>
        <v>#N/A</v>
      </c>
      <c r="E33" s="529" t="e">
        <f ca="1">+IF(AND(ISNUMBER(OFFSET('Water Data'!$D$6,0,10*ROW('Water Data'!D27))),'Data Summary'!BT33="Yes"),OFFSET('Water Data'!$D$6,0,10*ROW('Water Data'!D27)),NA())</f>
        <v>#N/A</v>
      </c>
      <c r="F33" s="529" t="e">
        <f ca="1">+IF(AND(ISNUMBER(OFFSET('Water Data'!$D$9,0,10*ROW('Water Data'!D27))),'Data Summary'!BU33="Yes"),OFFSET('Water Data'!$D$9,0,10*ROW('Water Data'!D27)),NA())</f>
        <v>#N/A</v>
      </c>
      <c r="G33" s="529" t="e">
        <f ca="1">+IF(AND(ISNUMBER(OFFSET('Water Data'!$E$4,0,10*ROW('Water Data'!E27))),'Data Summary'!BV33="Yes"),100-OFFSET('Water Data'!$E$4,0,10*ROW('Water Data'!E27)),NA())</f>
        <v>#N/A</v>
      </c>
      <c r="H33" s="529" t="e">
        <f ca="1">+IF(AND(ISNUMBER(OFFSET('Water Data'!$E$6,0,10*ROW('Water Data'!E27))),'Data Summary'!BW33="Yes"),OFFSET('Water Data'!$E$6,0,10*ROW('Water Data'!E27)),NA())</f>
        <v>#N/A</v>
      </c>
      <c r="I33" s="529" t="e">
        <f ca="1">+IF(AND(ISNUMBER(OFFSET('Water Data'!$E$9,0,10*ROW('Water Data'!E27))),'Data Summary'!BX33="Yes"),OFFSET('Water Data'!$E$9,0,10*ROW('Water Data'!E27)),NA())</f>
        <v>#N/A</v>
      </c>
      <c r="J33" s="529" t="e">
        <f ca="1">+IF(AND(ISNUMBER(OFFSET('Water Data'!$F$4,0,10*ROW('Water Data'!F27))),'Data Summary'!BY33="Yes"),100-OFFSET('Water Data'!$F$4,0,10*ROW('Water Data'!F27)),NA())</f>
        <v>#N/A</v>
      </c>
      <c r="K33" s="529" t="e">
        <f ca="1">+IF(AND(ISNUMBER(OFFSET('Water Data'!$F$6,0,10*ROW('Water Data'!F27))),'Data Summary'!BZ33="Yes"),OFFSET('Water Data'!$F$6,0,10*ROW('Water Data'!F27)),NA())</f>
        <v>#N/A</v>
      </c>
      <c r="L33" s="529" t="e">
        <f ca="1">+IF(AND(ISNUMBER(OFFSET('Water Data'!$F$9,0,10*ROW('Water Data'!F27))),'Data Summary'!CA33="Yes"),OFFSET('Water Data'!$F$9,0,10*ROW('Water Data'!F27)),NA())</f>
        <v>#N/A</v>
      </c>
      <c r="M33" s="529" t="e">
        <f ca="1">+IF(AND(ISNUMBER(OFFSET('Water Data'!$G$4,0,10*ROW('Water Data'!G27))),'Data Summary'!CB33="Yes"),100-OFFSET('Water Data'!$G$4,0,10*ROW('Water Data'!G27)),NA())</f>
        <v>#N/A</v>
      </c>
      <c r="N33" s="529" t="e">
        <f ca="1">+IF(AND(ISNUMBER(OFFSET('Water Data'!$G$6,0,10*ROW('Water Data'!G27))),'Data Summary'!CC33="Yes"),OFFSET('Water Data'!$G$6,0,10*ROW('Water Data'!G27)),NA())</f>
        <v>#N/A</v>
      </c>
      <c r="O33" s="529" t="e">
        <f ca="1">+IF(AND(ISNUMBER(OFFSET('Water Data'!$G$9,0,10*ROW('Water Data'!G27))),'Data Summary'!CD33="Yes"),OFFSET('Water Data'!$G$9,0,10*ROW('Water Data'!G27)),NA())</f>
        <v>#N/A</v>
      </c>
      <c r="P33" s="529" t="e">
        <f ca="1">+IF(AND(ISNUMBER(OFFSET('Water Data'!$H$4,0,10*ROW('Water Data'!H27))),'Data Summary'!CE33="Yes"),100-OFFSET('Water Data'!$H$4,0,10*ROW('Water Data'!H27)),NA())</f>
        <v>#N/A</v>
      </c>
      <c r="Q33" s="529" t="e">
        <f ca="1">+IF(AND(ISNUMBER(OFFSET('Water Data'!$H$6,0,10*ROW('Water Data'!H27))),'Data Summary'!CF33="Yes"),OFFSET('Water Data'!$H$6,0,10*ROW('Water Data'!H27)),NA())</f>
        <v>#N/A</v>
      </c>
      <c r="R33" s="529" t="e">
        <f ca="1">+IF(AND(ISNUMBER(OFFSET('Water Data'!$H$9,0,10*ROW('Water Data'!H27))),'Data Summary'!CG33="Yes"),OFFSET('Water Data'!$H$9,0,10*ROW('Water Data'!H27)),NA())</f>
        <v>#N/A</v>
      </c>
      <c r="S33" s="529" t="e">
        <f ca="1">+IF(AND(ISNUMBER(OFFSET('Water Data'!$I$4,0,10*ROW('Water Data'!I27))),'Data Summary'!CH33="Yes"),100-OFFSET('Water Data'!$I$4,0,10*ROW('Water Data'!I27)),NA())</f>
        <v>#N/A</v>
      </c>
      <c r="T33" s="529" t="e">
        <f ca="1">+IF(AND(ISNUMBER(OFFSET('Water Data'!$I$6,0,10*ROW('Water Data'!I27))),'Data Summary'!CI33="Yes"),OFFSET('Water Data'!$I$6,0,10*ROW('Water Data'!I27)),NA())</f>
        <v>#N/A</v>
      </c>
      <c r="U33" s="529" t="e">
        <f ca="1">+IF(AND(ISNUMBER(OFFSET('Water Data'!$I$9,0,10*ROW('Water Data'!I27))),'Data Summary'!CJ33="Yes"),OFFSET('Water Data'!$I$9,0,10*ROW('Water Data'!I27)),NA())</f>
        <v>#N/A</v>
      </c>
      <c r="V33" s="530" t="e">
        <f ca="1">+IF(AND(ISNUMBER(OFFSET('Sanitation Data'!$D$4,0,10*ROW('Sanitation Data'!D27))),'Data Summary'!CK33="Yes"),100-OFFSET('Sanitation Data'!$D$4,0,10*ROW('Sanitation Data'!D27)),NA())</f>
        <v>#N/A</v>
      </c>
      <c r="W33" s="530" t="e">
        <f ca="1">+IF(AND(ISNUMBER(OFFSET('Sanitation Data'!$D$6,0,10*ROW('Sanitation Data'!D27))),'Data Summary'!CL33="Yes"),OFFSET('Sanitation Data'!$D$6,0,10*ROW('Sanitation Data'!D27)),NA())</f>
        <v>#N/A</v>
      </c>
      <c r="X33" s="530" t="e">
        <f ca="1">+IF(AND(ISNUMBER(OFFSET('Sanitation Data'!$D$10,0,10*ROW('Sanitation Data'!D27))),'Data Summary'!CM33="Yes"),OFFSET('Sanitation Data'!$D$10,0,10*ROW('Sanitation Data'!D27)),NA())</f>
        <v>#N/A</v>
      </c>
      <c r="Y33" s="530" t="e">
        <f ca="1">+IF(AND(ISNUMBER(OFFSET('Sanitation Data'!$D$11,0,10*ROW('Sanitation Data'!D27))),'Data Summary'!CN33="Yes"),OFFSET('Sanitation Data'!$D$11,0,10*ROW('Sanitation Data'!D27)),NA())</f>
        <v>#N/A</v>
      </c>
      <c r="Z33" s="530" t="e">
        <f ca="1">+IF(AND(ISNUMBER(OFFSET('Sanitation Data'!$D$12,0,10*ROW('Sanitation Data'!D27))),'Data Summary'!CO33="Yes"),OFFSET('Sanitation Data'!$D$12,0,10*ROW('Sanitation Data'!D27)),NA())</f>
        <v>#N/A</v>
      </c>
      <c r="AA33" s="530" t="e">
        <f ca="1">+IF(AND(ISNUMBER(OFFSET('Sanitation Data'!$E$4,0,10*ROW('Sanitation Data'!E27))),'Data Summary'!CP33="Yes"),100-OFFSET('Sanitation Data'!$E$4,0,10*ROW('Sanitation Data'!E27)),NA())</f>
        <v>#N/A</v>
      </c>
      <c r="AB33" s="530" t="e">
        <f ca="1">+IF(AND(ISNUMBER(OFFSET('Sanitation Data'!$E$6,0,10*ROW('Sanitation Data'!E27))),'Data Summary'!CQ33="Yes"),OFFSET('Sanitation Data'!$E$6,0,10*ROW('Sanitation Data'!E27)),NA())</f>
        <v>#N/A</v>
      </c>
      <c r="AC33" s="530" t="e">
        <f ca="1">+IF(AND(ISNUMBER(OFFSET('Sanitation Data'!$E$10,0,10*ROW('Sanitation Data'!E27))),'Data Summary'!CR33="Yes"),OFFSET('Sanitation Data'!$E$10,0,10*ROW('Sanitation Data'!E27)),NA())</f>
        <v>#N/A</v>
      </c>
      <c r="AD33" s="530" t="e">
        <f ca="1">+IF(AND(ISNUMBER(OFFSET('Sanitation Data'!$E$11,0,10*ROW('Sanitation Data'!E27))),'Data Summary'!CS33="Yes"),OFFSET('Sanitation Data'!$E$11,0,10*ROW('Sanitation Data'!E27)),NA())</f>
        <v>#N/A</v>
      </c>
      <c r="AE33" s="530" t="e">
        <f ca="1">+IF(AND(ISNUMBER(OFFSET('Sanitation Data'!$E$12,0,10*ROW('Sanitation Data'!E27))),'Data Summary'!CT33="Yes"),OFFSET('Sanitation Data'!$E$12,0,10*ROW('Sanitation Data'!E27)),NA())</f>
        <v>#N/A</v>
      </c>
      <c r="AF33" s="530" t="e">
        <f ca="1">+IF(AND(ISNUMBER(OFFSET('Sanitation Data'!$F$4,0,10*ROW('Sanitation Data'!F27))),'Data Summary'!CU33="Yes"),100-OFFSET('Sanitation Data'!$F$4,0,10*ROW('Sanitation Data'!F27)),NA())</f>
        <v>#N/A</v>
      </c>
      <c r="AG33" s="530" t="e">
        <f ca="1">+IF(AND(ISNUMBER(OFFSET('Sanitation Data'!$F$6,0,10*ROW('Sanitation Data'!F27))),'Data Summary'!CV33="Yes"),OFFSET('Sanitation Data'!$F$6,0,10*ROW('Sanitation Data'!F27)),NA())</f>
        <v>#N/A</v>
      </c>
      <c r="AH33" s="530" t="e">
        <f ca="1">+IF(AND(ISNUMBER(OFFSET('Sanitation Data'!$F$10,0,10*ROW('Sanitation Data'!F27))),'Data Summary'!CW33="Yes"),OFFSET('Sanitation Data'!$F$10,0,10*ROW('Sanitation Data'!F27)),NA())</f>
        <v>#N/A</v>
      </c>
      <c r="AI33" s="530" t="e">
        <f ca="1">+IF(AND(ISNUMBER(OFFSET('Sanitation Data'!$F$11,0,10*ROW('Sanitation Data'!F27))),'Data Summary'!CX33="Yes"),OFFSET('Sanitation Data'!$F$11,0,10*ROW('Sanitation Data'!F27)),NA())</f>
        <v>#N/A</v>
      </c>
      <c r="AJ33" s="530" t="e">
        <f ca="1">+IF(AND(ISNUMBER(OFFSET('Sanitation Data'!$F$12,0,10*ROW('Sanitation Data'!F27))),'Data Summary'!CY33="Yes"),OFFSET('Sanitation Data'!$F$12,0,10*ROW('Sanitation Data'!F27)),NA())</f>
        <v>#N/A</v>
      </c>
      <c r="AK33" s="530" t="e">
        <f ca="1">+IF(AND(ISNUMBER(OFFSET('Sanitation Data'!$G$4,0,10*ROW('Sanitation Data'!G27))),'Data Summary'!CZ33="Yes"),100-OFFSET('Sanitation Data'!$G$4,0,10*ROW('Sanitation Data'!G27)),NA())</f>
        <v>#N/A</v>
      </c>
      <c r="AL33" s="530" t="e">
        <f ca="1">+IF(AND(ISNUMBER(OFFSET('Sanitation Data'!$G$6,0,10*ROW('Sanitation Data'!G27))),'Data Summary'!DA33="Yes"),OFFSET('Sanitation Data'!$G$6,0,10*ROW('Sanitation Data'!G27)),NA())</f>
        <v>#N/A</v>
      </c>
      <c r="AM33" s="530" t="e">
        <f ca="1">+IF(AND(ISNUMBER(OFFSET('Sanitation Data'!$G$10,0,10*ROW('Sanitation Data'!G27))),'Data Summary'!DB33="Yes"),OFFSET('Sanitation Data'!$G$10,0,10*ROW('Sanitation Data'!G27)),NA())</f>
        <v>#N/A</v>
      </c>
      <c r="AN33" s="530" t="e">
        <f ca="1">+IF(AND(ISNUMBER(OFFSET('Sanitation Data'!$G$11,0,10*ROW('Sanitation Data'!G27))),'Data Summary'!DC33="Yes"),OFFSET('Sanitation Data'!$G$11,0,10*ROW('Sanitation Data'!G27)),NA())</f>
        <v>#N/A</v>
      </c>
      <c r="AO33" s="530" t="e">
        <f ca="1">+IF(AND(ISNUMBER(OFFSET('Sanitation Data'!$G$12,0,10*ROW('Sanitation Data'!G27))),'Data Summary'!DD33="Yes"),OFFSET('Sanitation Data'!$G$12,0,10*ROW('Sanitation Data'!G27)),NA())</f>
        <v>#N/A</v>
      </c>
      <c r="AP33" s="530" t="e">
        <f ca="1">+IF(AND(ISNUMBER(OFFSET('Sanitation Data'!$H$4,0,10*ROW('Sanitation Data'!H27))),'Data Summary'!DE33="Yes"),100-OFFSET('Sanitation Data'!$H$4,0,10*ROW('Sanitation Data'!H27)),NA())</f>
        <v>#N/A</v>
      </c>
      <c r="AQ33" s="530" t="e">
        <f ca="1">+IF(AND(ISNUMBER(OFFSET('Sanitation Data'!$H$6,0,10*ROW('Sanitation Data'!H27))),'Data Summary'!DF33="Yes"),OFFSET('Sanitation Data'!$H$6,0,10*ROW('Sanitation Data'!H27)),NA())</f>
        <v>#N/A</v>
      </c>
      <c r="AR33" s="530" t="e">
        <f ca="1">+IF(AND(ISNUMBER(OFFSET('Sanitation Data'!$H$10,0,10*ROW('Sanitation Data'!H27))),'Data Summary'!DG33="Yes"),OFFSET('Sanitation Data'!$H$10,0,10*ROW('Sanitation Data'!H27)),NA())</f>
        <v>#N/A</v>
      </c>
      <c r="AS33" s="530" t="e">
        <f ca="1">+IF(AND(ISNUMBER(OFFSET('Sanitation Data'!$H$11,0,10*ROW('Sanitation Data'!H27))),'Data Summary'!DH33="Yes"),OFFSET('Sanitation Data'!$H$11,0,10*ROW('Sanitation Data'!H27)),NA())</f>
        <v>#N/A</v>
      </c>
      <c r="AT33" s="530" t="e">
        <f ca="1">+IF(AND(ISNUMBER(OFFSET('Sanitation Data'!$H$12,0,10*ROW('Sanitation Data'!H27))),'Data Summary'!DI33="Yes"),OFFSET('Sanitation Data'!$H$12,0,10*ROW('Sanitation Data'!H27)),NA())</f>
        <v>#N/A</v>
      </c>
      <c r="AU33" s="530" t="e">
        <f ca="1">+IF(AND(ISNUMBER(OFFSET('Sanitation Data'!$I$4,0,10*ROW('Sanitation Data'!I27))),'Data Summary'!DJ33="Yes"),100-OFFSET('Sanitation Data'!$I$4,0,10*ROW('Sanitation Data'!I27)),NA())</f>
        <v>#N/A</v>
      </c>
      <c r="AV33" s="530" t="e">
        <f ca="1">+IF(AND(ISNUMBER(OFFSET('Sanitation Data'!$I$6,0,10*ROW('Sanitation Data'!I27))),'Data Summary'!DK33="Yes"),OFFSET('Sanitation Data'!$I$6,0,10*ROW('Sanitation Data'!I27)),NA())</f>
        <v>#N/A</v>
      </c>
      <c r="AW33" s="530" t="e">
        <f ca="1">+IF(AND(ISNUMBER(OFFSET('Sanitation Data'!$I$10,0,10*ROW('Sanitation Data'!I27))),'Data Summary'!DL33="Yes"),OFFSET('Sanitation Data'!$I$10,0,10*ROW('Sanitation Data'!I27)),NA())</f>
        <v>#N/A</v>
      </c>
      <c r="AX33" s="530" t="e">
        <f ca="1">+IF(AND(ISNUMBER(OFFSET('Sanitation Data'!$I$11,0,10*ROW('Sanitation Data'!I27))),'Data Summary'!DM33="Yes"),OFFSET('Sanitation Data'!$I$11,0,10*ROW('Sanitation Data'!I27)),NA())</f>
        <v>#N/A</v>
      </c>
      <c r="AY33" s="530" t="e">
        <f ca="1">+IF(AND(ISNUMBER(OFFSET('Sanitation Data'!$I$12,0,10*ROW('Sanitation Data'!I27))),'Data Summary'!DN33="Yes"),OFFSET('Sanitation Data'!$I$12,0,10*ROW('Sanitation Data'!I27)),NA())</f>
        <v>#N/A</v>
      </c>
      <c r="AZ33" s="531" t="e">
        <f ca="1">+IF(AND(ISNUMBER(OFFSET('Hygiene Data'!$D$5,0,10*ROW('Hygiene Data'!D27))),'Data Summary'!DO33="Yes"),OFFSET('Hygiene Data'!$D$5,0,10*ROW('Hygiene Data'!D27)),NA())</f>
        <v>#N/A</v>
      </c>
      <c r="BA33" s="531" t="e">
        <f ca="1">+IF(AND(ISNUMBER(OFFSET('Hygiene Data'!$D$7,0,10*ROW('Hygiene Data'!D27))),'Data Summary'!DP33="Yes"),OFFSET('Hygiene Data'!$D$7,0,10*ROW('Hygiene Data'!D27)),NA())</f>
        <v>#N/A</v>
      </c>
      <c r="BB33" s="531" t="e">
        <f ca="1">+IF(AND(ISNUMBER(OFFSET('Hygiene Data'!$D$9,0,10*ROW('Hygiene Data'!D27))),'Data Summary'!DQ33="Yes"),OFFSET('Hygiene Data'!$D$9,0,10*ROW('Hygiene Data'!D27)),NA())</f>
        <v>#N/A</v>
      </c>
      <c r="BC33" s="531" t="e">
        <f ca="1">+IF(AND(ISNUMBER(OFFSET('Hygiene Data'!$E$5,0,10*ROW('Hygiene Data'!E27))),'Data Summary'!DR33="Yes"),OFFSET('Hygiene Data'!$E$5,0,10*ROW('Hygiene Data'!E27)),NA())</f>
        <v>#N/A</v>
      </c>
      <c r="BD33" s="531" t="e">
        <f ca="1">+IF(AND(ISNUMBER(OFFSET('Hygiene Data'!$E$7,0,10*ROW('Hygiene Data'!E27))),'Data Summary'!DS33="Yes"),OFFSET('Hygiene Data'!$E$7,0,10*ROW('Hygiene Data'!E27)),NA())</f>
        <v>#N/A</v>
      </c>
      <c r="BE33" s="531" t="e">
        <f ca="1">+IF(AND(ISNUMBER(OFFSET('Hygiene Data'!$E$9,0,10*ROW('Hygiene Data'!E27))),'Data Summary'!DT33="Yes"),OFFSET('Hygiene Data'!$E$9,0,10*ROW('Hygiene Data'!E27)),NA())</f>
        <v>#N/A</v>
      </c>
      <c r="BF33" s="531" t="e">
        <f ca="1">+IF(AND(ISNUMBER(OFFSET('Hygiene Data'!$F$5,0,10*ROW('Hygiene Data'!F27))),'Data Summary'!DU33="Yes"),OFFSET('Hygiene Data'!$F$5,0,10*ROW('Hygiene Data'!F27)),NA())</f>
        <v>#N/A</v>
      </c>
      <c r="BG33" s="531" t="e">
        <f ca="1">+IF(AND(ISNUMBER(OFFSET('Hygiene Data'!$F$7,0,10*ROW('Hygiene Data'!F27))),'Data Summary'!DV33="Yes"),OFFSET('Hygiene Data'!$F$7,0,10*ROW('Hygiene Data'!F27)),NA())</f>
        <v>#N/A</v>
      </c>
      <c r="BH33" s="531" t="e">
        <f ca="1">+IF(AND(ISNUMBER(OFFSET('Hygiene Data'!$F$9,0,10*ROW('Hygiene Data'!F27))),'Data Summary'!DW33="Yes"),OFFSET('Hygiene Data'!$F$9,0,10*ROW('Hygiene Data'!F27)),NA())</f>
        <v>#N/A</v>
      </c>
      <c r="BI33" s="531" t="e">
        <f ca="1">+IF(AND(ISNUMBER(OFFSET('Hygiene Data'!$G$5,0,10*ROW('Hygiene Data'!G27))),'Data Summary'!DX33="Yes"),OFFSET('Hygiene Data'!$G$5,0,10*ROW('Hygiene Data'!G27)),NA())</f>
        <v>#N/A</v>
      </c>
      <c r="BJ33" s="531" t="e">
        <f ca="1">+IF(AND(ISNUMBER(OFFSET('Hygiene Data'!$G$7,0,10*ROW('Hygiene Data'!G27))),'Data Summary'!DY33="Yes"),OFFSET('Hygiene Data'!$G$7,0,10*ROW('Hygiene Data'!G27)),NA())</f>
        <v>#N/A</v>
      </c>
      <c r="BK33" s="531" t="e">
        <f ca="1">+IF(AND(ISNUMBER(OFFSET('Hygiene Data'!$G$9,0,10*ROW('Hygiene Data'!G27))),'Data Summary'!DZ33="Yes"),OFFSET('Hygiene Data'!$G$9,0,10*ROW('Hygiene Data'!G27)),NA())</f>
        <v>#N/A</v>
      </c>
      <c r="BL33" s="531" t="e">
        <f ca="1">+IF(AND(ISNUMBER(OFFSET('Hygiene Data'!$H$5,0,10*ROW('Hygiene Data'!H27))),'Data Summary'!EA33="Yes"),OFFSET('Hygiene Data'!$H$5,0,10*ROW('Hygiene Data'!H27)),NA())</f>
        <v>#N/A</v>
      </c>
      <c r="BM33" s="531" t="e">
        <f ca="1">+IF(AND(ISNUMBER(OFFSET('Hygiene Data'!$H$7,0,10*ROW('Hygiene Data'!H27))),'Data Summary'!EB33="Yes"),OFFSET('Hygiene Data'!$H$7,0,10*ROW('Hygiene Data'!H27)),NA())</f>
        <v>#N/A</v>
      </c>
      <c r="BN33" s="531" t="e">
        <f ca="1">+IF(AND(ISNUMBER(OFFSET('Hygiene Data'!$H$9,0,10*ROW('Hygiene Data'!H27))),'Data Summary'!EC33="Yes"),OFFSET('Hygiene Data'!$H$9,0,10*ROW('Hygiene Data'!H27)),NA())</f>
        <v>#N/A</v>
      </c>
      <c r="BO33" s="531" t="e">
        <f ca="1">+IF(AND(ISNUMBER(OFFSET('Hygiene Data'!$I$5,0,10*ROW('Hygiene Data'!I27))),'Data Summary'!ED33="Yes"),OFFSET('Hygiene Data'!$I$5,0,10*ROW('Hygiene Data'!I27)),NA())</f>
        <v>#N/A</v>
      </c>
      <c r="BP33" s="531" t="e">
        <f ca="1">+IF(AND(ISNUMBER(OFFSET('Hygiene Data'!$I$7,0,10*ROW('Hygiene Data'!I27))),'Data Summary'!EE33="Yes"),OFFSET('Hygiene Data'!$I$7,0,10*ROW('Hygiene Data'!I27)),NA())</f>
        <v>#N/A</v>
      </c>
      <c r="BQ33" s="531" t="e">
        <f ca="1">+IF(AND(ISNUMBER(OFFSET('Hygiene Data'!$I$9,0,10*ROW('Hygiene Data'!I27))),'Data Summary'!EF33="Yes"),OFFSET('Hygiene Data'!$I$9,0,10*ROW('Hygiene Data'!I27)),NA())</f>
        <v>#N/A</v>
      </c>
    </row>
    <row r="34" spans="1:69" x14ac:dyDescent="0.25">
      <c r="A34" s="527" t="e">
        <f ca="1">+RIGHT('Data Summary'!A34,LEN('Data Summary'!A34)-9)</f>
        <v>#VALUE!</v>
      </c>
      <c r="B34" s="501" t="str">
        <f ca="1">+IF(ISTEXT('Data Summary'!B34),'Data Summary'!B34,"")</f>
        <v/>
      </c>
      <c r="C34" s="528" t="e">
        <f ca="1">+VALUE('Data Summary'!C34)</f>
        <v>#VALUE!</v>
      </c>
      <c r="D34" s="529" t="e">
        <f ca="1">+IF(AND(ISNUMBER(OFFSET('Water Data'!$D$4,0,10*ROW('Water Data'!D28))),'Data Summary'!BS34="Yes"),100-OFFSET('Water Data'!$D$4,0,10*ROW('Water Data'!D28)),NA())</f>
        <v>#N/A</v>
      </c>
      <c r="E34" s="529" t="e">
        <f ca="1">+IF(AND(ISNUMBER(OFFSET('Water Data'!$D$6,0,10*ROW('Water Data'!D28))),'Data Summary'!BT34="Yes"),OFFSET('Water Data'!$D$6,0,10*ROW('Water Data'!D28)),NA())</f>
        <v>#N/A</v>
      </c>
      <c r="F34" s="529" t="e">
        <f ca="1">+IF(AND(ISNUMBER(OFFSET('Water Data'!$D$9,0,10*ROW('Water Data'!D28))),'Data Summary'!BU34="Yes"),OFFSET('Water Data'!$D$9,0,10*ROW('Water Data'!D28)),NA())</f>
        <v>#N/A</v>
      </c>
      <c r="G34" s="529" t="e">
        <f ca="1">+IF(AND(ISNUMBER(OFFSET('Water Data'!$E$4,0,10*ROW('Water Data'!E28))),'Data Summary'!BV34="Yes"),100-OFFSET('Water Data'!$E$4,0,10*ROW('Water Data'!E28)),NA())</f>
        <v>#N/A</v>
      </c>
      <c r="H34" s="529" t="e">
        <f ca="1">+IF(AND(ISNUMBER(OFFSET('Water Data'!$E$6,0,10*ROW('Water Data'!E28))),'Data Summary'!BW34="Yes"),OFFSET('Water Data'!$E$6,0,10*ROW('Water Data'!E28)),NA())</f>
        <v>#N/A</v>
      </c>
      <c r="I34" s="529" t="e">
        <f ca="1">+IF(AND(ISNUMBER(OFFSET('Water Data'!$E$9,0,10*ROW('Water Data'!E28))),'Data Summary'!BX34="Yes"),OFFSET('Water Data'!$E$9,0,10*ROW('Water Data'!E28)),NA())</f>
        <v>#N/A</v>
      </c>
      <c r="J34" s="529" t="e">
        <f ca="1">+IF(AND(ISNUMBER(OFFSET('Water Data'!$F$4,0,10*ROW('Water Data'!F28))),'Data Summary'!BY34="Yes"),100-OFFSET('Water Data'!$F$4,0,10*ROW('Water Data'!F28)),NA())</f>
        <v>#N/A</v>
      </c>
      <c r="K34" s="529" t="e">
        <f ca="1">+IF(AND(ISNUMBER(OFFSET('Water Data'!$F$6,0,10*ROW('Water Data'!F28))),'Data Summary'!BZ34="Yes"),OFFSET('Water Data'!$F$6,0,10*ROW('Water Data'!F28)),NA())</f>
        <v>#N/A</v>
      </c>
      <c r="L34" s="529" t="e">
        <f ca="1">+IF(AND(ISNUMBER(OFFSET('Water Data'!$F$9,0,10*ROW('Water Data'!F28))),'Data Summary'!CA34="Yes"),OFFSET('Water Data'!$F$9,0,10*ROW('Water Data'!F28)),NA())</f>
        <v>#N/A</v>
      </c>
      <c r="M34" s="529" t="e">
        <f ca="1">+IF(AND(ISNUMBER(OFFSET('Water Data'!$G$4,0,10*ROW('Water Data'!G28))),'Data Summary'!CB34="Yes"),100-OFFSET('Water Data'!$G$4,0,10*ROW('Water Data'!G28)),NA())</f>
        <v>#N/A</v>
      </c>
      <c r="N34" s="529" t="e">
        <f ca="1">+IF(AND(ISNUMBER(OFFSET('Water Data'!$G$6,0,10*ROW('Water Data'!G28))),'Data Summary'!CC34="Yes"),OFFSET('Water Data'!$G$6,0,10*ROW('Water Data'!G28)),NA())</f>
        <v>#N/A</v>
      </c>
      <c r="O34" s="529" t="e">
        <f ca="1">+IF(AND(ISNUMBER(OFFSET('Water Data'!$G$9,0,10*ROW('Water Data'!G28))),'Data Summary'!CD34="Yes"),OFFSET('Water Data'!$G$9,0,10*ROW('Water Data'!G28)),NA())</f>
        <v>#N/A</v>
      </c>
      <c r="P34" s="529" t="e">
        <f ca="1">+IF(AND(ISNUMBER(OFFSET('Water Data'!$H$4,0,10*ROW('Water Data'!H28))),'Data Summary'!CE34="Yes"),100-OFFSET('Water Data'!$H$4,0,10*ROW('Water Data'!H28)),NA())</f>
        <v>#N/A</v>
      </c>
      <c r="Q34" s="529" t="e">
        <f ca="1">+IF(AND(ISNUMBER(OFFSET('Water Data'!$H$6,0,10*ROW('Water Data'!H28))),'Data Summary'!CF34="Yes"),OFFSET('Water Data'!$H$6,0,10*ROW('Water Data'!H28)),NA())</f>
        <v>#N/A</v>
      </c>
      <c r="R34" s="529" t="e">
        <f ca="1">+IF(AND(ISNUMBER(OFFSET('Water Data'!$H$9,0,10*ROW('Water Data'!H28))),'Data Summary'!CG34="Yes"),OFFSET('Water Data'!$H$9,0,10*ROW('Water Data'!H28)),NA())</f>
        <v>#N/A</v>
      </c>
      <c r="S34" s="529" t="e">
        <f ca="1">+IF(AND(ISNUMBER(OFFSET('Water Data'!$I$4,0,10*ROW('Water Data'!I28))),'Data Summary'!CH34="Yes"),100-OFFSET('Water Data'!$I$4,0,10*ROW('Water Data'!I28)),NA())</f>
        <v>#N/A</v>
      </c>
      <c r="T34" s="529" t="e">
        <f ca="1">+IF(AND(ISNUMBER(OFFSET('Water Data'!$I$6,0,10*ROW('Water Data'!I28))),'Data Summary'!CI34="Yes"),OFFSET('Water Data'!$I$6,0,10*ROW('Water Data'!I28)),NA())</f>
        <v>#N/A</v>
      </c>
      <c r="U34" s="529" t="e">
        <f ca="1">+IF(AND(ISNUMBER(OFFSET('Water Data'!$I$9,0,10*ROW('Water Data'!I28))),'Data Summary'!CJ34="Yes"),OFFSET('Water Data'!$I$9,0,10*ROW('Water Data'!I28)),NA())</f>
        <v>#N/A</v>
      </c>
      <c r="V34" s="530" t="e">
        <f ca="1">+IF(AND(ISNUMBER(OFFSET('Sanitation Data'!$D$4,0,10*ROW('Sanitation Data'!D28))),'Data Summary'!CK34="Yes"),100-OFFSET('Sanitation Data'!$D$4,0,10*ROW('Sanitation Data'!D28)),NA())</f>
        <v>#N/A</v>
      </c>
      <c r="W34" s="530" t="e">
        <f ca="1">+IF(AND(ISNUMBER(OFFSET('Sanitation Data'!$D$6,0,10*ROW('Sanitation Data'!D28))),'Data Summary'!CL34="Yes"),OFFSET('Sanitation Data'!$D$6,0,10*ROW('Sanitation Data'!D28)),NA())</f>
        <v>#N/A</v>
      </c>
      <c r="X34" s="530" t="e">
        <f ca="1">+IF(AND(ISNUMBER(OFFSET('Sanitation Data'!$D$10,0,10*ROW('Sanitation Data'!D28))),'Data Summary'!CM34="Yes"),OFFSET('Sanitation Data'!$D$10,0,10*ROW('Sanitation Data'!D28)),NA())</f>
        <v>#N/A</v>
      </c>
      <c r="Y34" s="530" t="e">
        <f ca="1">+IF(AND(ISNUMBER(OFFSET('Sanitation Data'!$D$11,0,10*ROW('Sanitation Data'!D28))),'Data Summary'!CN34="Yes"),OFFSET('Sanitation Data'!$D$11,0,10*ROW('Sanitation Data'!D28)),NA())</f>
        <v>#N/A</v>
      </c>
      <c r="Z34" s="530" t="e">
        <f ca="1">+IF(AND(ISNUMBER(OFFSET('Sanitation Data'!$D$12,0,10*ROW('Sanitation Data'!D28))),'Data Summary'!CO34="Yes"),OFFSET('Sanitation Data'!$D$12,0,10*ROW('Sanitation Data'!D28)),NA())</f>
        <v>#N/A</v>
      </c>
      <c r="AA34" s="530" t="e">
        <f ca="1">+IF(AND(ISNUMBER(OFFSET('Sanitation Data'!$E$4,0,10*ROW('Sanitation Data'!E28))),'Data Summary'!CP34="Yes"),100-OFFSET('Sanitation Data'!$E$4,0,10*ROW('Sanitation Data'!E28)),NA())</f>
        <v>#N/A</v>
      </c>
      <c r="AB34" s="530" t="e">
        <f ca="1">+IF(AND(ISNUMBER(OFFSET('Sanitation Data'!$E$6,0,10*ROW('Sanitation Data'!E28))),'Data Summary'!CQ34="Yes"),OFFSET('Sanitation Data'!$E$6,0,10*ROW('Sanitation Data'!E28)),NA())</f>
        <v>#N/A</v>
      </c>
      <c r="AC34" s="530" t="e">
        <f ca="1">+IF(AND(ISNUMBER(OFFSET('Sanitation Data'!$E$10,0,10*ROW('Sanitation Data'!E28))),'Data Summary'!CR34="Yes"),OFFSET('Sanitation Data'!$E$10,0,10*ROW('Sanitation Data'!E28)),NA())</f>
        <v>#N/A</v>
      </c>
      <c r="AD34" s="530" t="e">
        <f ca="1">+IF(AND(ISNUMBER(OFFSET('Sanitation Data'!$E$11,0,10*ROW('Sanitation Data'!E28))),'Data Summary'!CS34="Yes"),OFFSET('Sanitation Data'!$E$11,0,10*ROW('Sanitation Data'!E28)),NA())</f>
        <v>#N/A</v>
      </c>
      <c r="AE34" s="530" t="e">
        <f ca="1">+IF(AND(ISNUMBER(OFFSET('Sanitation Data'!$E$12,0,10*ROW('Sanitation Data'!E28))),'Data Summary'!CT34="Yes"),OFFSET('Sanitation Data'!$E$12,0,10*ROW('Sanitation Data'!E28)),NA())</f>
        <v>#N/A</v>
      </c>
      <c r="AF34" s="530" t="e">
        <f ca="1">+IF(AND(ISNUMBER(OFFSET('Sanitation Data'!$F$4,0,10*ROW('Sanitation Data'!F28))),'Data Summary'!CU34="Yes"),100-OFFSET('Sanitation Data'!$F$4,0,10*ROW('Sanitation Data'!F28)),NA())</f>
        <v>#N/A</v>
      </c>
      <c r="AG34" s="530" t="e">
        <f ca="1">+IF(AND(ISNUMBER(OFFSET('Sanitation Data'!$F$6,0,10*ROW('Sanitation Data'!F28))),'Data Summary'!CV34="Yes"),OFFSET('Sanitation Data'!$F$6,0,10*ROW('Sanitation Data'!F28)),NA())</f>
        <v>#N/A</v>
      </c>
      <c r="AH34" s="530" t="e">
        <f ca="1">+IF(AND(ISNUMBER(OFFSET('Sanitation Data'!$F$10,0,10*ROW('Sanitation Data'!F28))),'Data Summary'!CW34="Yes"),OFFSET('Sanitation Data'!$F$10,0,10*ROW('Sanitation Data'!F28)),NA())</f>
        <v>#N/A</v>
      </c>
      <c r="AI34" s="530" t="e">
        <f ca="1">+IF(AND(ISNUMBER(OFFSET('Sanitation Data'!$F$11,0,10*ROW('Sanitation Data'!F28))),'Data Summary'!CX34="Yes"),OFFSET('Sanitation Data'!$F$11,0,10*ROW('Sanitation Data'!F28)),NA())</f>
        <v>#N/A</v>
      </c>
      <c r="AJ34" s="530" t="e">
        <f ca="1">+IF(AND(ISNUMBER(OFFSET('Sanitation Data'!$F$12,0,10*ROW('Sanitation Data'!F28))),'Data Summary'!CY34="Yes"),OFFSET('Sanitation Data'!$F$12,0,10*ROW('Sanitation Data'!F28)),NA())</f>
        <v>#N/A</v>
      </c>
      <c r="AK34" s="530" t="e">
        <f ca="1">+IF(AND(ISNUMBER(OFFSET('Sanitation Data'!$G$4,0,10*ROW('Sanitation Data'!G28))),'Data Summary'!CZ34="Yes"),100-OFFSET('Sanitation Data'!$G$4,0,10*ROW('Sanitation Data'!G28)),NA())</f>
        <v>#N/A</v>
      </c>
      <c r="AL34" s="530" t="e">
        <f ca="1">+IF(AND(ISNUMBER(OFFSET('Sanitation Data'!$G$6,0,10*ROW('Sanitation Data'!G28))),'Data Summary'!DA34="Yes"),OFFSET('Sanitation Data'!$G$6,0,10*ROW('Sanitation Data'!G28)),NA())</f>
        <v>#N/A</v>
      </c>
      <c r="AM34" s="530" t="e">
        <f ca="1">+IF(AND(ISNUMBER(OFFSET('Sanitation Data'!$G$10,0,10*ROW('Sanitation Data'!G28))),'Data Summary'!DB34="Yes"),OFFSET('Sanitation Data'!$G$10,0,10*ROW('Sanitation Data'!G28)),NA())</f>
        <v>#N/A</v>
      </c>
      <c r="AN34" s="530" t="e">
        <f ca="1">+IF(AND(ISNUMBER(OFFSET('Sanitation Data'!$G$11,0,10*ROW('Sanitation Data'!G28))),'Data Summary'!DC34="Yes"),OFFSET('Sanitation Data'!$G$11,0,10*ROW('Sanitation Data'!G28)),NA())</f>
        <v>#N/A</v>
      </c>
      <c r="AO34" s="530" t="e">
        <f ca="1">+IF(AND(ISNUMBER(OFFSET('Sanitation Data'!$G$12,0,10*ROW('Sanitation Data'!G28))),'Data Summary'!DD34="Yes"),OFFSET('Sanitation Data'!$G$12,0,10*ROW('Sanitation Data'!G28)),NA())</f>
        <v>#N/A</v>
      </c>
      <c r="AP34" s="530" t="e">
        <f ca="1">+IF(AND(ISNUMBER(OFFSET('Sanitation Data'!$H$4,0,10*ROW('Sanitation Data'!H28))),'Data Summary'!DE34="Yes"),100-OFFSET('Sanitation Data'!$H$4,0,10*ROW('Sanitation Data'!H28)),NA())</f>
        <v>#N/A</v>
      </c>
      <c r="AQ34" s="530" t="e">
        <f ca="1">+IF(AND(ISNUMBER(OFFSET('Sanitation Data'!$H$6,0,10*ROW('Sanitation Data'!H28))),'Data Summary'!DF34="Yes"),OFFSET('Sanitation Data'!$H$6,0,10*ROW('Sanitation Data'!H28)),NA())</f>
        <v>#N/A</v>
      </c>
      <c r="AR34" s="530" t="e">
        <f ca="1">+IF(AND(ISNUMBER(OFFSET('Sanitation Data'!$H$10,0,10*ROW('Sanitation Data'!H28))),'Data Summary'!DG34="Yes"),OFFSET('Sanitation Data'!$H$10,0,10*ROW('Sanitation Data'!H28)),NA())</f>
        <v>#N/A</v>
      </c>
      <c r="AS34" s="530" t="e">
        <f ca="1">+IF(AND(ISNUMBER(OFFSET('Sanitation Data'!$H$11,0,10*ROW('Sanitation Data'!H28))),'Data Summary'!DH34="Yes"),OFFSET('Sanitation Data'!$H$11,0,10*ROW('Sanitation Data'!H28)),NA())</f>
        <v>#N/A</v>
      </c>
      <c r="AT34" s="530" t="e">
        <f ca="1">+IF(AND(ISNUMBER(OFFSET('Sanitation Data'!$H$12,0,10*ROW('Sanitation Data'!H28))),'Data Summary'!DI34="Yes"),OFFSET('Sanitation Data'!$H$12,0,10*ROW('Sanitation Data'!H28)),NA())</f>
        <v>#N/A</v>
      </c>
      <c r="AU34" s="530" t="e">
        <f ca="1">+IF(AND(ISNUMBER(OFFSET('Sanitation Data'!$I$4,0,10*ROW('Sanitation Data'!I28))),'Data Summary'!DJ34="Yes"),100-OFFSET('Sanitation Data'!$I$4,0,10*ROW('Sanitation Data'!I28)),NA())</f>
        <v>#N/A</v>
      </c>
      <c r="AV34" s="530" t="e">
        <f ca="1">+IF(AND(ISNUMBER(OFFSET('Sanitation Data'!$I$6,0,10*ROW('Sanitation Data'!I28))),'Data Summary'!DK34="Yes"),OFFSET('Sanitation Data'!$I$6,0,10*ROW('Sanitation Data'!I28)),NA())</f>
        <v>#N/A</v>
      </c>
      <c r="AW34" s="530" t="e">
        <f ca="1">+IF(AND(ISNUMBER(OFFSET('Sanitation Data'!$I$10,0,10*ROW('Sanitation Data'!I28))),'Data Summary'!DL34="Yes"),OFFSET('Sanitation Data'!$I$10,0,10*ROW('Sanitation Data'!I28)),NA())</f>
        <v>#N/A</v>
      </c>
      <c r="AX34" s="530" t="e">
        <f ca="1">+IF(AND(ISNUMBER(OFFSET('Sanitation Data'!$I$11,0,10*ROW('Sanitation Data'!I28))),'Data Summary'!DM34="Yes"),OFFSET('Sanitation Data'!$I$11,0,10*ROW('Sanitation Data'!I28)),NA())</f>
        <v>#N/A</v>
      </c>
      <c r="AY34" s="530" t="e">
        <f ca="1">+IF(AND(ISNUMBER(OFFSET('Sanitation Data'!$I$12,0,10*ROW('Sanitation Data'!I28))),'Data Summary'!DN34="Yes"),OFFSET('Sanitation Data'!$I$12,0,10*ROW('Sanitation Data'!I28)),NA())</f>
        <v>#N/A</v>
      </c>
      <c r="AZ34" s="531" t="e">
        <f ca="1">+IF(AND(ISNUMBER(OFFSET('Hygiene Data'!$D$5,0,10*ROW('Hygiene Data'!D28))),'Data Summary'!DO34="Yes"),OFFSET('Hygiene Data'!$D$5,0,10*ROW('Hygiene Data'!D28)),NA())</f>
        <v>#N/A</v>
      </c>
      <c r="BA34" s="531" t="e">
        <f ca="1">+IF(AND(ISNUMBER(OFFSET('Hygiene Data'!$D$7,0,10*ROW('Hygiene Data'!D28))),'Data Summary'!DP34="Yes"),OFFSET('Hygiene Data'!$D$7,0,10*ROW('Hygiene Data'!D28)),NA())</f>
        <v>#N/A</v>
      </c>
      <c r="BB34" s="531" t="e">
        <f ca="1">+IF(AND(ISNUMBER(OFFSET('Hygiene Data'!$D$9,0,10*ROW('Hygiene Data'!D28))),'Data Summary'!DQ34="Yes"),OFFSET('Hygiene Data'!$D$9,0,10*ROW('Hygiene Data'!D28)),NA())</f>
        <v>#N/A</v>
      </c>
      <c r="BC34" s="531" t="e">
        <f ca="1">+IF(AND(ISNUMBER(OFFSET('Hygiene Data'!$E$5,0,10*ROW('Hygiene Data'!E28))),'Data Summary'!DR34="Yes"),OFFSET('Hygiene Data'!$E$5,0,10*ROW('Hygiene Data'!E28)),NA())</f>
        <v>#N/A</v>
      </c>
      <c r="BD34" s="531" t="e">
        <f ca="1">+IF(AND(ISNUMBER(OFFSET('Hygiene Data'!$E$7,0,10*ROW('Hygiene Data'!E28))),'Data Summary'!DS34="Yes"),OFFSET('Hygiene Data'!$E$7,0,10*ROW('Hygiene Data'!E28)),NA())</f>
        <v>#N/A</v>
      </c>
      <c r="BE34" s="531" t="e">
        <f ca="1">+IF(AND(ISNUMBER(OFFSET('Hygiene Data'!$E$9,0,10*ROW('Hygiene Data'!E28))),'Data Summary'!DT34="Yes"),OFFSET('Hygiene Data'!$E$9,0,10*ROW('Hygiene Data'!E28)),NA())</f>
        <v>#N/A</v>
      </c>
      <c r="BF34" s="531" t="e">
        <f ca="1">+IF(AND(ISNUMBER(OFFSET('Hygiene Data'!$F$5,0,10*ROW('Hygiene Data'!F28))),'Data Summary'!DU34="Yes"),OFFSET('Hygiene Data'!$F$5,0,10*ROW('Hygiene Data'!F28)),NA())</f>
        <v>#N/A</v>
      </c>
      <c r="BG34" s="531" t="e">
        <f ca="1">+IF(AND(ISNUMBER(OFFSET('Hygiene Data'!$F$7,0,10*ROW('Hygiene Data'!F28))),'Data Summary'!DV34="Yes"),OFFSET('Hygiene Data'!$F$7,0,10*ROW('Hygiene Data'!F28)),NA())</f>
        <v>#N/A</v>
      </c>
      <c r="BH34" s="531" t="e">
        <f ca="1">+IF(AND(ISNUMBER(OFFSET('Hygiene Data'!$F$9,0,10*ROW('Hygiene Data'!F28))),'Data Summary'!DW34="Yes"),OFFSET('Hygiene Data'!$F$9,0,10*ROW('Hygiene Data'!F28)),NA())</f>
        <v>#N/A</v>
      </c>
      <c r="BI34" s="531" t="e">
        <f ca="1">+IF(AND(ISNUMBER(OFFSET('Hygiene Data'!$G$5,0,10*ROW('Hygiene Data'!G28))),'Data Summary'!DX34="Yes"),OFFSET('Hygiene Data'!$G$5,0,10*ROW('Hygiene Data'!G28)),NA())</f>
        <v>#N/A</v>
      </c>
      <c r="BJ34" s="531" t="e">
        <f ca="1">+IF(AND(ISNUMBER(OFFSET('Hygiene Data'!$G$7,0,10*ROW('Hygiene Data'!G28))),'Data Summary'!DY34="Yes"),OFFSET('Hygiene Data'!$G$7,0,10*ROW('Hygiene Data'!G28)),NA())</f>
        <v>#N/A</v>
      </c>
      <c r="BK34" s="531" t="e">
        <f ca="1">+IF(AND(ISNUMBER(OFFSET('Hygiene Data'!$G$9,0,10*ROW('Hygiene Data'!G28))),'Data Summary'!DZ34="Yes"),OFFSET('Hygiene Data'!$G$9,0,10*ROW('Hygiene Data'!G28)),NA())</f>
        <v>#N/A</v>
      </c>
      <c r="BL34" s="531" t="e">
        <f ca="1">+IF(AND(ISNUMBER(OFFSET('Hygiene Data'!$H$5,0,10*ROW('Hygiene Data'!H28))),'Data Summary'!EA34="Yes"),OFFSET('Hygiene Data'!$H$5,0,10*ROW('Hygiene Data'!H28)),NA())</f>
        <v>#N/A</v>
      </c>
      <c r="BM34" s="531" t="e">
        <f ca="1">+IF(AND(ISNUMBER(OFFSET('Hygiene Data'!$H$7,0,10*ROW('Hygiene Data'!H28))),'Data Summary'!EB34="Yes"),OFFSET('Hygiene Data'!$H$7,0,10*ROW('Hygiene Data'!H28)),NA())</f>
        <v>#N/A</v>
      </c>
      <c r="BN34" s="531" t="e">
        <f ca="1">+IF(AND(ISNUMBER(OFFSET('Hygiene Data'!$H$9,0,10*ROW('Hygiene Data'!H28))),'Data Summary'!EC34="Yes"),OFFSET('Hygiene Data'!$H$9,0,10*ROW('Hygiene Data'!H28)),NA())</f>
        <v>#N/A</v>
      </c>
      <c r="BO34" s="531" t="e">
        <f ca="1">+IF(AND(ISNUMBER(OFFSET('Hygiene Data'!$I$5,0,10*ROW('Hygiene Data'!I28))),'Data Summary'!ED34="Yes"),OFFSET('Hygiene Data'!$I$5,0,10*ROW('Hygiene Data'!I28)),NA())</f>
        <v>#N/A</v>
      </c>
      <c r="BP34" s="531" t="e">
        <f ca="1">+IF(AND(ISNUMBER(OFFSET('Hygiene Data'!$I$7,0,10*ROW('Hygiene Data'!I28))),'Data Summary'!EE34="Yes"),OFFSET('Hygiene Data'!$I$7,0,10*ROW('Hygiene Data'!I28)),NA())</f>
        <v>#N/A</v>
      </c>
      <c r="BQ34" s="531" t="e">
        <f ca="1">+IF(AND(ISNUMBER(OFFSET('Hygiene Data'!$I$9,0,10*ROW('Hygiene Data'!I28))),'Data Summary'!EF34="Yes"),OFFSET('Hygiene Data'!$I$9,0,10*ROW('Hygiene Data'!I28)),NA())</f>
        <v>#N/A</v>
      </c>
    </row>
    <row r="35" spans="1:69" x14ac:dyDescent="0.25">
      <c r="A35" s="527" t="e">
        <f ca="1">+RIGHT('Data Summary'!A35,LEN('Data Summary'!A35)-9)</f>
        <v>#VALUE!</v>
      </c>
      <c r="B35" s="501" t="str">
        <f ca="1">+IF(ISTEXT('Data Summary'!B35),'Data Summary'!B35,"")</f>
        <v/>
      </c>
      <c r="C35" s="528" t="e">
        <f ca="1">+VALUE('Data Summary'!C35)</f>
        <v>#VALUE!</v>
      </c>
      <c r="D35" s="529" t="e">
        <f ca="1">+IF(AND(ISNUMBER(OFFSET('Water Data'!$D$4,0,10*ROW('Water Data'!D29))),'Data Summary'!BS35="Yes"),100-OFFSET('Water Data'!$D$4,0,10*ROW('Water Data'!D29)),NA())</f>
        <v>#N/A</v>
      </c>
      <c r="E35" s="529" t="e">
        <f ca="1">+IF(AND(ISNUMBER(OFFSET('Water Data'!$D$6,0,10*ROW('Water Data'!D29))),'Data Summary'!BT35="Yes"),OFFSET('Water Data'!$D$6,0,10*ROW('Water Data'!D29)),NA())</f>
        <v>#N/A</v>
      </c>
      <c r="F35" s="529" t="e">
        <f ca="1">+IF(AND(ISNUMBER(OFFSET('Water Data'!$D$9,0,10*ROW('Water Data'!D29))),'Data Summary'!BU35="Yes"),OFFSET('Water Data'!$D$9,0,10*ROW('Water Data'!D29)),NA())</f>
        <v>#N/A</v>
      </c>
      <c r="G35" s="529" t="e">
        <f ca="1">+IF(AND(ISNUMBER(OFFSET('Water Data'!$E$4,0,10*ROW('Water Data'!E29))),'Data Summary'!BV35="Yes"),100-OFFSET('Water Data'!$E$4,0,10*ROW('Water Data'!E29)),NA())</f>
        <v>#N/A</v>
      </c>
      <c r="H35" s="529" t="e">
        <f ca="1">+IF(AND(ISNUMBER(OFFSET('Water Data'!$E$6,0,10*ROW('Water Data'!E29))),'Data Summary'!BW35="Yes"),OFFSET('Water Data'!$E$6,0,10*ROW('Water Data'!E29)),NA())</f>
        <v>#N/A</v>
      </c>
      <c r="I35" s="529" t="e">
        <f ca="1">+IF(AND(ISNUMBER(OFFSET('Water Data'!$E$9,0,10*ROW('Water Data'!E29))),'Data Summary'!BX35="Yes"),OFFSET('Water Data'!$E$9,0,10*ROW('Water Data'!E29)),NA())</f>
        <v>#N/A</v>
      </c>
      <c r="J35" s="529" t="e">
        <f ca="1">+IF(AND(ISNUMBER(OFFSET('Water Data'!$F$4,0,10*ROW('Water Data'!F29))),'Data Summary'!BY35="Yes"),100-OFFSET('Water Data'!$F$4,0,10*ROW('Water Data'!F29)),NA())</f>
        <v>#N/A</v>
      </c>
      <c r="K35" s="529" t="e">
        <f ca="1">+IF(AND(ISNUMBER(OFFSET('Water Data'!$F$6,0,10*ROW('Water Data'!F29))),'Data Summary'!BZ35="Yes"),OFFSET('Water Data'!$F$6,0,10*ROW('Water Data'!F29)),NA())</f>
        <v>#N/A</v>
      </c>
      <c r="L35" s="529" t="e">
        <f ca="1">+IF(AND(ISNUMBER(OFFSET('Water Data'!$F$9,0,10*ROW('Water Data'!F29))),'Data Summary'!CA35="Yes"),OFFSET('Water Data'!$F$9,0,10*ROW('Water Data'!F29)),NA())</f>
        <v>#N/A</v>
      </c>
      <c r="M35" s="529" t="e">
        <f ca="1">+IF(AND(ISNUMBER(OFFSET('Water Data'!$G$4,0,10*ROW('Water Data'!G29))),'Data Summary'!CB35="Yes"),100-OFFSET('Water Data'!$G$4,0,10*ROW('Water Data'!G29)),NA())</f>
        <v>#N/A</v>
      </c>
      <c r="N35" s="529" t="e">
        <f ca="1">+IF(AND(ISNUMBER(OFFSET('Water Data'!$G$6,0,10*ROW('Water Data'!G29))),'Data Summary'!CC35="Yes"),OFFSET('Water Data'!$G$6,0,10*ROW('Water Data'!G29)),NA())</f>
        <v>#N/A</v>
      </c>
      <c r="O35" s="529" t="e">
        <f ca="1">+IF(AND(ISNUMBER(OFFSET('Water Data'!$G$9,0,10*ROW('Water Data'!G29))),'Data Summary'!CD35="Yes"),OFFSET('Water Data'!$G$9,0,10*ROW('Water Data'!G29)),NA())</f>
        <v>#N/A</v>
      </c>
      <c r="P35" s="529" t="e">
        <f ca="1">+IF(AND(ISNUMBER(OFFSET('Water Data'!$H$4,0,10*ROW('Water Data'!H29))),'Data Summary'!CE35="Yes"),100-OFFSET('Water Data'!$H$4,0,10*ROW('Water Data'!H29)),NA())</f>
        <v>#N/A</v>
      </c>
      <c r="Q35" s="529" t="e">
        <f ca="1">+IF(AND(ISNUMBER(OFFSET('Water Data'!$H$6,0,10*ROW('Water Data'!H29))),'Data Summary'!CF35="Yes"),OFFSET('Water Data'!$H$6,0,10*ROW('Water Data'!H29)),NA())</f>
        <v>#N/A</v>
      </c>
      <c r="R35" s="529" t="e">
        <f ca="1">+IF(AND(ISNUMBER(OFFSET('Water Data'!$H$9,0,10*ROW('Water Data'!H29))),'Data Summary'!CG35="Yes"),OFFSET('Water Data'!$H$9,0,10*ROW('Water Data'!H29)),NA())</f>
        <v>#N/A</v>
      </c>
      <c r="S35" s="529" t="e">
        <f ca="1">+IF(AND(ISNUMBER(OFFSET('Water Data'!$I$4,0,10*ROW('Water Data'!I29))),'Data Summary'!CH35="Yes"),100-OFFSET('Water Data'!$I$4,0,10*ROW('Water Data'!I29)),NA())</f>
        <v>#N/A</v>
      </c>
      <c r="T35" s="529" t="e">
        <f ca="1">+IF(AND(ISNUMBER(OFFSET('Water Data'!$I$6,0,10*ROW('Water Data'!I29))),'Data Summary'!CI35="Yes"),OFFSET('Water Data'!$I$6,0,10*ROW('Water Data'!I29)),NA())</f>
        <v>#N/A</v>
      </c>
      <c r="U35" s="529" t="e">
        <f ca="1">+IF(AND(ISNUMBER(OFFSET('Water Data'!$I$9,0,10*ROW('Water Data'!I29))),'Data Summary'!CJ35="Yes"),OFFSET('Water Data'!$I$9,0,10*ROW('Water Data'!I29)),NA())</f>
        <v>#N/A</v>
      </c>
      <c r="V35" s="530" t="e">
        <f ca="1">+IF(AND(ISNUMBER(OFFSET('Sanitation Data'!$D$4,0,10*ROW('Sanitation Data'!D29))),'Data Summary'!CK35="Yes"),100-OFFSET('Sanitation Data'!$D$4,0,10*ROW('Sanitation Data'!D29)),NA())</f>
        <v>#N/A</v>
      </c>
      <c r="W35" s="530" t="e">
        <f ca="1">+IF(AND(ISNUMBER(OFFSET('Sanitation Data'!$D$6,0,10*ROW('Sanitation Data'!D29))),'Data Summary'!CL35="Yes"),OFFSET('Sanitation Data'!$D$6,0,10*ROW('Sanitation Data'!D29)),NA())</f>
        <v>#N/A</v>
      </c>
      <c r="X35" s="530" t="e">
        <f ca="1">+IF(AND(ISNUMBER(OFFSET('Sanitation Data'!$D$10,0,10*ROW('Sanitation Data'!D29))),'Data Summary'!CM35="Yes"),OFFSET('Sanitation Data'!$D$10,0,10*ROW('Sanitation Data'!D29)),NA())</f>
        <v>#N/A</v>
      </c>
      <c r="Y35" s="530" t="e">
        <f ca="1">+IF(AND(ISNUMBER(OFFSET('Sanitation Data'!$D$11,0,10*ROW('Sanitation Data'!D29))),'Data Summary'!CN35="Yes"),OFFSET('Sanitation Data'!$D$11,0,10*ROW('Sanitation Data'!D29)),NA())</f>
        <v>#N/A</v>
      </c>
      <c r="Z35" s="530" t="e">
        <f ca="1">+IF(AND(ISNUMBER(OFFSET('Sanitation Data'!$D$12,0,10*ROW('Sanitation Data'!D29))),'Data Summary'!CO35="Yes"),OFFSET('Sanitation Data'!$D$12,0,10*ROW('Sanitation Data'!D29)),NA())</f>
        <v>#N/A</v>
      </c>
      <c r="AA35" s="530" t="e">
        <f ca="1">+IF(AND(ISNUMBER(OFFSET('Sanitation Data'!$E$4,0,10*ROW('Sanitation Data'!E29))),'Data Summary'!CP35="Yes"),100-OFFSET('Sanitation Data'!$E$4,0,10*ROW('Sanitation Data'!E29)),NA())</f>
        <v>#N/A</v>
      </c>
      <c r="AB35" s="530" t="e">
        <f ca="1">+IF(AND(ISNUMBER(OFFSET('Sanitation Data'!$E$6,0,10*ROW('Sanitation Data'!E29))),'Data Summary'!CQ35="Yes"),OFFSET('Sanitation Data'!$E$6,0,10*ROW('Sanitation Data'!E29)),NA())</f>
        <v>#N/A</v>
      </c>
      <c r="AC35" s="530" t="e">
        <f ca="1">+IF(AND(ISNUMBER(OFFSET('Sanitation Data'!$E$10,0,10*ROW('Sanitation Data'!E29))),'Data Summary'!CR35="Yes"),OFFSET('Sanitation Data'!$E$10,0,10*ROW('Sanitation Data'!E29)),NA())</f>
        <v>#N/A</v>
      </c>
      <c r="AD35" s="530" t="e">
        <f ca="1">+IF(AND(ISNUMBER(OFFSET('Sanitation Data'!$E$11,0,10*ROW('Sanitation Data'!E29))),'Data Summary'!CS35="Yes"),OFFSET('Sanitation Data'!$E$11,0,10*ROW('Sanitation Data'!E29)),NA())</f>
        <v>#N/A</v>
      </c>
      <c r="AE35" s="530" t="e">
        <f ca="1">+IF(AND(ISNUMBER(OFFSET('Sanitation Data'!$E$12,0,10*ROW('Sanitation Data'!E29))),'Data Summary'!CT35="Yes"),OFFSET('Sanitation Data'!$E$12,0,10*ROW('Sanitation Data'!E29)),NA())</f>
        <v>#N/A</v>
      </c>
      <c r="AF35" s="530" t="e">
        <f ca="1">+IF(AND(ISNUMBER(OFFSET('Sanitation Data'!$F$4,0,10*ROW('Sanitation Data'!F29))),'Data Summary'!CU35="Yes"),100-OFFSET('Sanitation Data'!$F$4,0,10*ROW('Sanitation Data'!F29)),NA())</f>
        <v>#N/A</v>
      </c>
      <c r="AG35" s="530" t="e">
        <f ca="1">+IF(AND(ISNUMBER(OFFSET('Sanitation Data'!$F$6,0,10*ROW('Sanitation Data'!F29))),'Data Summary'!CV35="Yes"),OFFSET('Sanitation Data'!$F$6,0,10*ROW('Sanitation Data'!F29)),NA())</f>
        <v>#N/A</v>
      </c>
      <c r="AH35" s="530" t="e">
        <f ca="1">+IF(AND(ISNUMBER(OFFSET('Sanitation Data'!$F$10,0,10*ROW('Sanitation Data'!F29))),'Data Summary'!CW35="Yes"),OFFSET('Sanitation Data'!$F$10,0,10*ROW('Sanitation Data'!F29)),NA())</f>
        <v>#N/A</v>
      </c>
      <c r="AI35" s="530" t="e">
        <f ca="1">+IF(AND(ISNUMBER(OFFSET('Sanitation Data'!$F$11,0,10*ROW('Sanitation Data'!F29))),'Data Summary'!CX35="Yes"),OFFSET('Sanitation Data'!$F$11,0,10*ROW('Sanitation Data'!F29)),NA())</f>
        <v>#N/A</v>
      </c>
      <c r="AJ35" s="530" t="e">
        <f ca="1">+IF(AND(ISNUMBER(OFFSET('Sanitation Data'!$F$12,0,10*ROW('Sanitation Data'!F29))),'Data Summary'!CY35="Yes"),OFFSET('Sanitation Data'!$F$12,0,10*ROW('Sanitation Data'!F29)),NA())</f>
        <v>#N/A</v>
      </c>
      <c r="AK35" s="530" t="e">
        <f ca="1">+IF(AND(ISNUMBER(OFFSET('Sanitation Data'!$G$4,0,10*ROW('Sanitation Data'!G29))),'Data Summary'!CZ35="Yes"),100-OFFSET('Sanitation Data'!$G$4,0,10*ROW('Sanitation Data'!G29)),NA())</f>
        <v>#N/A</v>
      </c>
      <c r="AL35" s="530" t="e">
        <f ca="1">+IF(AND(ISNUMBER(OFFSET('Sanitation Data'!$G$6,0,10*ROW('Sanitation Data'!G29))),'Data Summary'!DA35="Yes"),OFFSET('Sanitation Data'!$G$6,0,10*ROW('Sanitation Data'!G29)),NA())</f>
        <v>#N/A</v>
      </c>
      <c r="AM35" s="530" t="e">
        <f ca="1">+IF(AND(ISNUMBER(OFFSET('Sanitation Data'!$G$10,0,10*ROW('Sanitation Data'!G29))),'Data Summary'!DB35="Yes"),OFFSET('Sanitation Data'!$G$10,0,10*ROW('Sanitation Data'!G29)),NA())</f>
        <v>#N/A</v>
      </c>
      <c r="AN35" s="530" t="e">
        <f ca="1">+IF(AND(ISNUMBER(OFFSET('Sanitation Data'!$G$11,0,10*ROW('Sanitation Data'!G29))),'Data Summary'!DC35="Yes"),OFFSET('Sanitation Data'!$G$11,0,10*ROW('Sanitation Data'!G29)),NA())</f>
        <v>#N/A</v>
      </c>
      <c r="AO35" s="530" t="e">
        <f ca="1">+IF(AND(ISNUMBER(OFFSET('Sanitation Data'!$G$12,0,10*ROW('Sanitation Data'!G29))),'Data Summary'!DD35="Yes"),OFFSET('Sanitation Data'!$G$12,0,10*ROW('Sanitation Data'!G29)),NA())</f>
        <v>#N/A</v>
      </c>
      <c r="AP35" s="530" t="e">
        <f ca="1">+IF(AND(ISNUMBER(OFFSET('Sanitation Data'!$H$4,0,10*ROW('Sanitation Data'!H29))),'Data Summary'!DE35="Yes"),100-OFFSET('Sanitation Data'!$H$4,0,10*ROW('Sanitation Data'!H29)),NA())</f>
        <v>#N/A</v>
      </c>
      <c r="AQ35" s="530" t="e">
        <f ca="1">+IF(AND(ISNUMBER(OFFSET('Sanitation Data'!$H$6,0,10*ROW('Sanitation Data'!H29))),'Data Summary'!DF35="Yes"),OFFSET('Sanitation Data'!$H$6,0,10*ROW('Sanitation Data'!H29)),NA())</f>
        <v>#N/A</v>
      </c>
      <c r="AR35" s="530" t="e">
        <f ca="1">+IF(AND(ISNUMBER(OFFSET('Sanitation Data'!$H$10,0,10*ROW('Sanitation Data'!H29))),'Data Summary'!DG35="Yes"),OFFSET('Sanitation Data'!$H$10,0,10*ROW('Sanitation Data'!H29)),NA())</f>
        <v>#N/A</v>
      </c>
      <c r="AS35" s="530" t="e">
        <f ca="1">+IF(AND(ISNUMBER(OFFSET('Sanitation Data'!$H$11,0,10*ROW('Sanitation Data'!H29))),'Data Summary'!DH35="Yes"),OFFSET('Sanitation Data'!$H$11,0,10*ROW('Sanitation Data'!H29)),NA())</f>
        <v>#N/A</v>
      </c>
      <c r="AT35" s="530" t="e">
        <f ca="1">+IF(AND(ISNUMBER(OFFSET('Sanitation Data'!$H$12,0,10*ROW('Sanitation Data'!H29))),'Data Summary'!DI35="Yes"),OFFSET('Sanitation Data'!$H$12,0,10*ROW('Sanitation Data'!H29)),NA())</f>
        <v>#N/A</v>
      </c>
      <c r="AU35" s="530" t="e">
        <f ca="1">+IF(AND(ISNUMBER(OFFSET('Sanitation Data'!$I$4,0,10*ROW('Sanitation Data'!I29))),'Data Summary'!DJ35="Yes"),100-OFFSET('Sanitation Data'!$I$4,0,10*ROW('Sanitation Data'!I29)),NA())</f>
        <v>#N/A</v>
      </c>
      <c r="AV35" s="530" t="e">
        <f ca="1">+IF(AND(ISNUMBER(OFFSET('Sanitation Data'!$I$6,0,10*ROW('Sanitation Data'!I29))),'Data Summary'!DK35="Yes"),OFFSET('Sanitation Data'!$I$6,0,10*ROW('Sanitation Data'!I29)),NA())</f>
        <v>#N/A</v>
      </c>
      <c r="AW35" s="530" t="e">
        <f ca="1">+IF(AND(ISNUMBER(OFFSET('Sanitation Data'!$I$10,0,10*ROW('Sanitation Data'!I29))),'Data Summary'!DL35="Yes"),OFFSET('Sanitation Data'!$I$10,0,10*ROW('Sanitation Data'!I29)),NA())</f>
        <v>#N/A</v>
      </c>
      <c r="AX35" s="530" t="e">
        <f ca="1">+IF(AND(ISNUMBER(OFFSET('Sanitation Data'!$I$11,0,10*ROW('Sanitation Data'!I29))),'Data Summary'!DM35="Yes"),OFFSET('Sanitation Data'!$I$11,0,10*ROW('Sanitation Data'!I29)),NA())</f>
        <v>#N/A</v>
      </c>
      <c r="AY35" s="530" t="e">
        <f ca="1">+IF(AND(ISNUMBER(OFFSET('Sanitation Data'!$I$12,0,10*ROW('Sanitation Data'!I29))),'Data Summary'!DN35="Yes"),OFFSET('Sanitation Data'!$I$12,0,10*ROW('Sanitation Data'!I29)),NA())</f>
        <v>#N/A</v>
      </c>
      <c r="AZ35" s="531" t="e">
        <f ca="1">+IF(AND(ISNUMBER(OFFSET('Hygiene Data'!$D$5,0,10*ROW('Hygiene Data'!D29))),'Data Summary'!DO35="Yes"),OFFSET('Hygiene Data'!$D$5,0,10*ROW('Hygiene Data'!D29)),NA())</f>
        <v>#N/A</v>
      </c>
      <c r="BA35" s="531" t="e">
        <f ca="1">+IF(AND(ISNUMBER(OFFSET('Hygiene Data'!$D$7,0,10*ROW('Hygiene Data'!D29))),'Data Summary'!DP35="Yes"),OFFSET('Hygiene Data'!$D$7,0,10*ROW('Hygiene Data'!D29)),NA())</f>
        <v>#N/A</v>
      </c>
      <c r="BB35" s="531" t="e">
        <f ca="1">+IF(AND(ISNUMBER(OFFSET('Hygiene Data'!$D$9,0,10*ROW('Hygiene Data'!D29))),'Data Summary'!DQ35="Yes"),OFFSET('Hygiene Data'!$D$9,0,10*ROW('Hygiene Data'!D29)),NA())</f>
        <v>#N/A</v>
      </c>
      <c r="BC35" s="531" t="e">
        <f ca="1">+IF(AND(ISNUMBER(OFFSET('Hygiene Data'!$E$5,0,10*ROW('Hygiene Data'!E29))),'Data Summary'!DR35="Yes"),OFFSET('Hygiene Data'!$E$5,0,10*ROW('Hygiene Data'!E29)),NA())</f>
        <v>#N/A</v>
      </c>
      <c r="BD35" s="531" t="e">
        <f ca="1">+IF(AND(ISNUMBER(OFFSET('Hygiene Data'!$E$7,0,10*ROW('Hygiene Data'!E29))),'Data Summary'!DS35="Yes"),OFFSET('Hygiene Data'!$E$7,0,10*ROW('Hygiene Data'!E29)),NA())</f>
        <v>#N/A</v>
      </c>
      <c r="BE35" s="531" t="e">
        <f ca="1">+IF(AND(ISNUMBER(OFFSET('Hygiene Data'!$E$9,0,10*ROW('Hygiene Data'!E29))),'Data Summary'!DT35="Yes"),OFFSET('Hygiene Data'!$E$9,0,10*ROW('Hygiene Data'!E29)),NA())</f>
        <v>#N/A</v>
      </c>
      <c r="BF35" s="531" t="e">
        <f ca="1">+IF(AND(ISNUMBER(OFFSET('Hygiene Data'!$F$5,0,10*ROW('Hygiene Data'!F29))),'Data Summary'!DU35="Yes"),OFFSET('Hygiene Data'!$F$5,0,10*ROW('Hygiene Data'!F29)),NA())</f>
        <v>#N/A</v>
      </c>
      <c r="BG35" s="531" t="e">
        <f ca="1">+IF(AND(ISNUMBER(OFFSET('Hygiene Data'!$F$7,0,10*ROW('Hygiene Data'!F29))),'Data Summary'!DV35="Yes"),OFFSET('Hygiene Data'!$F$7,0,10*ROW('Hygiene Data'!F29)),NA())</f>
        <v>#N/A</v>
      </c>
      <c r="BH35" s="531" t="e">
        <f ca="1">+IF(AND(ISNUMBER(OFFSET('Hygiene Data'!$F$9,0,10*ROW('Hygiene Data'!F29))),'Data Summary'!DW35="Yes"),OFFSET('Hygiene Data'!$F$9,0,10*ROW('Hygiene Data'!F29)),NA())</f>
        <v>#N/A</v>
      </c>
      <c r="BI35" s="531" t="e">
        <f ca="1">+IF(AND(ISNUMBER(OFFSET('Hygiene Data'!$G$5,0,10*ROW('Hygiene Data'!G29))),'Data Summary'!DX35="Yes"),OFFSET('Hygiene Data'!$G$5,0,10*ROW('Hygiene Data'!G29)),NA())</f>
        <v>#N/A</v>
      </c>
      <c r="BJ35" s="531" t="e">
        <f ca="1">+IF(AND(ISNUMBER(OFFSET('Hygiene Data'!$G$7,0,10*ROW('Hygiene Data'!G29))),'Data Summary'!DY35="Yes"),OFFSET('Hygiene Data'!$G$7,0,10*ROW('Hygiene Data'!G29)),NA())</f>
        <v>#N/A</v>
      </c>
      <c r="BK35" s="531" t="e">
        <f ca="1">+IF(AND(ISNUMBER(OFFSET('Hygiene Data'!$G$9,0,10*ROW('Hygiene Data'!G29))),'Data Summary'!DZ35="Yes"),OFFSET('Hygiene Data'!$G$9,0,10*ROW('Hygiene Data'!G29)),NA())</f>
        <v>#N/A</v>
      </c>
      <c r="BL35" s="531" t="e">
        <f ca="1">+IF(AND(ISNUMBER(OFFSET('Hygiene Data'!$H$5,0,10*ROW('Hygiene Data'!H29))),'Data Summary'!EA35="Yes"),OFFSET('Hygiene Data'!$H$5,0,10*ROW('Hygiene Data'!H29)),NA())</f>
        <v>#N/A</v>
      </c>
      <c r="BM35" s="531" t="e">
        <f ca="1">+IF(AND(ISNUMBER(OFFSET('Hygiene Data'!$H$7,0,10*ROW('Hygiene Data'!H29))),'Data Summary'!EB35="Yes"),OFFSET('Hygiene Data'!$H$7,0,10*ROW('Hygiene Data'!H29)),NA())</f>
        <v>#N/A</v>
      </c>
      <c r="BN35" s="531" t="e">
        <f ca="1">+IF(AND(ISNUMBER(OFFSET('Hygiene Data'!$H$9,0,10*ROW('Hygiene Data'!H29))),'Data Summary'!EC35="Yes"),OFFSET('Hygiene Data'!$H$9,0,10*ROW('Hygiene Data'!H29)),NA())</f>
        <v>#N/A</v>
      </c>
      <c r="BO35" s="531" t="e">
        <f ca="1">+IF(AND(ISNUMBER(OFFSET('Hygiene Data'!$I$5,0,10*ROW('Hygiene Data'!I29))),'Data Summary'!ED35="Yes"),OFFSET('Hygiene Data'!$I$5,0,10*ROW('Hygiene Data'!I29)),NA())</f>
        <v>#N/A</v>
      </c>
      <c r="BP35" s="531" t="e">
        <f ca="1">+IF(AND(ISNUMBER(OFFSET('Hygiene Data'!$I$7,0,10*ROW('Hygiene Data'!I29))),'Data Summary'!EE35="Yes"),OFFSET('Hygiene Data'!$I$7,0,10*ROW('Hygiene Data'!I29)),NA())</f>
        <v>#N/A</v>
      </c>
      <c r="BQ35" s="531" t="e">
        <f ca="1">+IF(AND(ISNUMBER(OFFSET('Hygiene Data'!$I$9,0,10*ROW('Hygiene Data'!I29))),'Data Summary'!EF35="Yes"),OFFSET('Hygiene Data'!$I$9,0,10*ROW('Hygiene Data'!I29)),NA())</f>
        <v>#N/A</v>
      </c>
    </row>
    <row r="36" spans="1:69" x14ac:dyDescent="0.25">
      <c r="A36" s="527" t="e">
        <f ca="1">+RIGHT('Data Summary'!A36,LEN('Data Summary'!A36)-9)</f>
        <v>#VALUE!</v>
      </c>
      <c r="B36" s="501" t="str">
        <f ca="1">+IF(ISTEXT('Data Summary'!B36),'Data Summary'!B36,"")</f>
        <v/>
      </c>
      <c r="C36" s="528" t="e">
        <f ca="1">+VALUE('Data Summary'!C36)</f>
        <v>#VALUE!</v>
      </c>
      <c r="D36" s="529" t="e">
        <f ca="1">+IF(AND(ISNUMBER(OFFSET('Water Data'!$D$4,0,10*ROW('Water Data'!D30))),'Data Summary'!BS36="Yes"),100-OFFSET('Water Data'!$D$4,0,10*ROW('Water Data'!D30)),NA())</f>
        <v>#N/A</v>
      </c>
      <c r="E36" s="529" t="e">
        <f ca="1">+IF(AND(ISNUMBER(OFFSET('Water Data'!$D$6,0,10*ROW('Water Data'!D30))),'Data Summary'!BT36="Yes"),OFFSET('Water Data'!$D$6,0,10*ROW('Water Data'!D30)),NA())</f>
        <v>#N/A</v>
      </c>
      <c r="F36" s="529" t="e">
        <f ca="1">+IF(AND(ISNUMBER(OFFSET('Water Data'!$D$9,0,10*ROW('Water Data'!D30))),'Data Summary'!BU36="Yes"),OFFSET('Water Data'!$D$9,0,10*ROW('Water Data'!D30)),NA())</f>
        <v>#N/A</v>
      </c>
      <c r="G36" s="529" t="e">
        <f ca="1">+IF(AND(ISNUMBER(OFFSET('Water Data'!$E$4,0,10*ROW('Water Data'!E30))),'Data Summary'!BV36="Yes"),100-OFFSET('Water Data'!$E$4,0,10*ROW('Water Data'!E30)),NA())</f>
        <v>#N/A</v>
      </c>
      <c r="H36" s="529" t="e">
        <f ca="1">+IF(AND(ISNUMBER(OFFSET('Water Data'!$E$6,0,10*ROW('Water Data'!E30))),'Data Summary'!BW36="Yes"),OFFSET('Water Data'!$E$6,0,10*ROW('Water Data'!E30)),NA())</f>
        <v>#N/A</v>
      </c>
      <c r="I36" s="529" t="e">
        <f ca="1">+IF(AND(ISNUMBER(OFFSET('Water Data'!$E$9,0,10*ROW('Water Data'!E30))),'Data Summary'!BX36="Yes"),OFFSET('Water Data'!$E$9,0,10*ROW('Water Data'!E30)),NA())</f>
        <v>#N/A</v>
      </c>
      <c r="J36" s="529" t="e">
        <f ca="1">+IF(AND(ISNUMBER(OFFSET('Water Data'!$F$4,0,10*ROW('Water Data'!F30))),'Data Summary'!BY36="Yes"),100-OFFSET('Water Data'!$F$4,0,10*ROW('Water Data'!F30)),NA())</f>
        <v>#N/A</v>
      </c>
      <c r="K36" s="529" t="e">
        <f ca="1">+IF(AND(ISNUMBER(OFFSET('Water Data'!$F$6,0,10*ROW('Water Data'!F30))),'Data Summary'!BZ36="Yes"),OFFSET('Water Data'!$F$6,0,10*ROW('Water Data'!F30)),NA())</f>
        <v>#N/A</v>
      </c>
      <c r="L36" s="529" t="e">
        <f ca="1">+IF(AND(ISNUMBER(OFFSET('Water Data'!$F$9,0,10*ROW('Water Data'!F30))),'Data Summary'!CA36="Yes"),OFFSET('Water Data'!$F$9,0,10*ROW('Water Data'!F30)),NA())</f>
        <v>#N/A</v>
      </c>
      <c r="M36" s="529" t="e">
        <f ca="1">+IF(AND(ISNUMBER(OFFSET('Water Data'!$G$4,0,10*ROW('Water Data'!G30))),'Data Summary'!CB36="Yes"),100-OFFSET('Water Data'!$G$4,0,10*ROW('Water Data'!G30)),NA())</f>
        <v>#N/A</v>
      </c>
      <c r="N36" s="529" t="e">
        <f ca="1">+IF(AND(ISNUMBER(OFFSET('Water Data'!$G$6,0,10*ROW('Water Data'!G30))),'Data Summary'!CC36="Yes"),OFFSET('Water Data'!$G$6,0,10*ROW('Water Data'!G30)),NA())</f>
        <v>#N/A</v>
      </c>
      <c r="O36" s="529" t="e">
        <f ca="1">+IF(AND(ISNUMBER(OFFSET('Water Data'!$G$9,0,10*ROW('Water Data'!G30))),'Data Summary'!CD36="Yes"),OFFSET('Water Data'!$G$9,0,10*ROW('Water Data'!G30)),NA())</f>
        <v>#N/A</v>
      </c>
      <c r="P36" s="529" t="e">
        <f ca="1">+IF(AND(ISNUMBER(OFFSET('Water Data'!$H$4,0,10*ROW('Water Data'!H30))),'Data Summary'!CE36="Yes"),100-OFFSET('Water Data'!$H$4,0,10*ROW('Water Data'!H30)),NA())</f>
        <v>#N/A</v>
      </c>
      <c r="Q36" s="529" t="e">
        <f ca="1">+IF(AND(ISNUMBER(OFFSET('Water Data'!$H$6,0,10*ROW('Water Data'!H30))),'Data Summary'!CF36="Yes"),OFFSET('Water Data'!$H$6,0,10*ROW('Water Data'!H30)),NA())</f>
        <v>#N/A</v>
      </c>
      <c r="R36" s="529" t="e">
        <f ca="1">+IF(AND(ISNUMBER(OFFSET('Water Data'!$H$9,0,10*ROW('Water Data'!H30))),'Data Summary'!CG36="Yes"),OFFSET('Water Data'!$H$9,0,10*ROW('Water Data'!H30)),NA())</f>
        <v>#N/A</v>
      </c>
      <c r="S36" s="529" t="e">
        <f ca="1">+IF(AND(ISNUMBER(OFFSET('Water Data'!$I$4,0,10*ROW('Water Data'!I30))),'Data Summary'!CH36="Yes"),100-OFFSET('Water Data'!$I$4,0,10*ROW('Water Data'!I30)),NA())</f>
        <v>#N/A</v>
      </c>
      <c r="T36" s="529" t="e">
        <f ca="1">+IF(AND(ISNUMBER(OFFSET('Water Data'!$I$6,0,10*ROW('Water Data'!I30))),'Data Summary'!CI36="Yes"),OFFSET('Water Data'!$I$6,0,10*ROW('Water Data'!I30)),NA())</f>
        <v>#N/A</v>
      </c>
      <c r="U36" s="529" t="e">
        <f ca="1">+IF(AND(ISNUMBER(OFFSET('Water Data'!$I$9,0,10*ROW('Water Data'!I30))),'Data Summary'!CJ36="Yes"),OFFSET('Water Data'!$I$9,0,10*ROW('Water Data'!I30)),NA())</f>
        <v>#N/A</v>
      </c>
      <c r="V36" s="530" t="e">
        <f ca="1">+IF(AND(ISNUMBER(OFFSET('Sanitation Data'!$D$4,0,10*ROW('Sanitation Data'!D30))),'Data Summary'!CK36="Yes"),100-OFFSET('Sanitation Data'!$D$4,0,10*ROW('Sanitation Data'!D30)),NA())</f>
        <v>#N/A</v>
      </c>
      <c r="W36" s="530" t="e">
        <f ca="1">+IF(AND(ISNUMBER(OFFSET('Sanitation Data'!$D$6,0,10*ROW('Sanitation Data'!D30))),'Data Summary'!CL36="Yes"),OFFSET('Sanitation Data'!$D$6,0,10*ROW('Sanitation Data'!D30)),NA())</f>
        <v>#N/A</v>
      </c>
      <c r="X36" s="530" t="e">
        <f ca="1">+IF(AND(ISNUMBER(OFFSET('Sanitation Data'!$D$10,0,10*ROW('Sanitation Data'!D30))),'Data Summary'!CM36="Yes"),OFFSET('Sanitation Data'!$D$10,0,10*ROW('Sanitation Data'!D30)),NA())</f>
        <v>#N/A</v>
      </c>
      <c r="Y36" s="530" t="e">
        <f ca="1">+IF(AND(ISNUMBER(OFFSET('Sanitation Data'!$D$11,0,10*ROW('Sanitation Data'!D30))),'Data Summary'!CN36="Yes"),OFFSET('Sanitation Data'!$D$11,0,10*ROW('Sanitation Data'!D30)),NA())</f>
        <v>#N/A</v>
      </c>
      <c r="Z36" s="530" t="e">
        <f ca="1">+IF(AND(ISNUMBER(OFFSET('Sanitation Data'!$D$12,0,10*ROW('Sanitation Data'!D30))),'Data Summary'!CO36="Yes"),OFFSET('Sanitation Data'!$D$12,0,10*ROW('Sanitation Data'!D30)),NA())</f>
        <v>#N/A</v>
      </c>
      <c r="AA36" s="530" t="e">
        <f ca="1">+IF(AND(ISNUMBER(OFFSET('Sanitation Data'!$E$4,0,10*ROW('Sanitation Data'!E30))),'Data Summary'!CP36="Yes"),100-OFFSET('Sanitation Data'!$E$4,0,10*ROW('Sanitation Data'!E30)),NA())</f>
        <v>#N/A</v>
      </c>
      <c r="AB36" s="530" t="e">
        <f ca="1">+IF(AND(ISNUMBER(OFFSET('Sanitation Data'!$E$6,0,10*ROW('Sanitation Data'!E30))),'Data Summary'!CQ36="Yes"),OFFSET('Sanitation Data'!$E$6,0,10*ROW('Sanitation Data'!E30)),NA())</f>
        <v>#N/A</v>
      </c>
      <c r="AC36" s="530" t="e">
        <f ca="1">+IF(AND(ISNUMBER(OFFSET('Sanitation Data'!$E$10,0,10*ROW('Sanitation Data'!E30))),'Data Summary'!CR36="Yes"),OFFSET('Sanitation Data'!$E$10,0,10*ROW('Sanitation Data'!E30)),NA())</f>
        <v>#N/A</v>
      </c>
      <c r="AD36" s="530" t="e">
        <f ca="1">+IF(AND(ISNUMBER(OFFSET('Sanitation Data'!$E$11,0,10*ROW('Sanitation Data'!E30))),'Data Summary'!CS36="Yes"),OFFSET('Sanitation Data'!$E$11,0,10*ROW('Sanitation Data'!E30)),NA())</f>
        <v>#N/A</v>
      </c>
      <c r="AE36" s="530" t="e">
        <f ca="1">+IF(AND(ISNUMBER(OFFSET('Sanitation Data'!$E$12,0,10*ROW('Sanitation Data'!E30))),'Data Summary'!CT36="Yes"),OFFSET('Sanitation Data'!$E$12,0,10*ROW('Sanitation Data'!E30)),NA())</f>
        <v>#N/A</v>
      </c>
      <c r="AF36" s="530" t="e">
        <f ca="1">+IF(AND(ISNUMBER(OFFSET('Sanitation Data'!$F$4,0,10*ROW('Sanitation Data'!F30))),'Data Summary'!CU36="Yes"),100-OFFSET('Sanitation Data'!$F$4,0,10*ROW('Sanitation Data'!F30)),NA())</f>
        <v>#N/A</v>
      </c>
      <c r="AG36" s="530" t="e">
        <f ca="1">+IF(AND(ISNUMBER(OFFSET('Sanitation Data'!$F$6,0,10*ROW('Sanitation Data'!F30))),'Data Summary'!CV36="Yes"),OFFSET('Sanitation Data'!$F$6,0,10*ROW('Sanitation Data'!F30)),NA())</f>
        <v>#N/A</v>
      </c>
      <c r="AH36" s="530" t="e">
        <f ca="1">+IF(AND(ISNUMBER(OFFSET('Sanitation Data'!$F$10,0,10*ROW('Sanitation Data'!F30))),'Data Summary'!CW36="Yes"),OFFSET('Sanitation Data'!$F$10,0,10*ROW('Sanitation Data'!F30)),NA())</f>
        <v>#N/A</v>
      </c>
      <c r="AI36" s="530" t="e">
        <f ca="1">+IF(AND(ISNUMBER(OFFSET('Sanitation Data'!$F$11,0,10*ROW('Sanitation Data'!F30))),'Data Summary'!CX36="Yes"),OFFSET('Sanitation Data'!$F$11,0,10*ROW('Sanitation Data'!F30)),NA())</f>
        <v>#N/A</v>
      </c>
      <c r="AJ36" s="530" t="e">
        <f ca="1">+IF(AND(ISNUMBER(OFFSET('Sanitation Data'!$F$12,0,10*ROW('Sanitation Data'!F30))),'Data Summary'!CY36="Yes"),OFFSET('Sanitation Data'!$F$12,0,10*ROW('Sanitation Data'!F30)),NA())</f>
        <v>#N/A</v>
      </c>
      <c r="AK36" s="530" t="e">
        <f ca="1">+IF(AND(ISNUMBER(OFFSET('Sanitation Data'!$G$4,0,10*ROW('Sanitation Data'!G30))),'Data Summary'!CZ36="Yes"),100-OFFSET('Sanitation Data'!$G$4,0,10*ROW('Sanitation Data'!G30)),NA())</f>
        <v>#N/A</v>
      </c>
      <c r="AL36" s="530" t="e">
        <f ca="1">+IF(AND(ISNUMBER(OFFSET('Sanitation Data'!$G$6,0,10*ROW('Sanitation Data'!G30))),'Data Summary'!DA36="Yes"),OFFSET('Sanitation Data'!$G$6,0,10*ROW('Sanitation Data'!G30)),NA())</f>
        <v>#N/A</v>
      </c>
      <c r="AM36" s="530" t="e">
        <f ca="1">+IF(AND(ISNUMBER(OFFSET('Sanitation Data'!$G$10,0,10*ROW('Sanitation Data'!G30))),'Data Summary'!DB36="Yes"),OFFSET('Sanitation Data'!$G$10,0,10*ROW('Sanitation Data'!G30)),NA())</f>
        <v>#N/A</v>
      </c>
      <c r="AN36" s="530" t="e">
        <f ca="1">+IF(AND(ISNUMBER(OFFSET('Sanitation Data'!$G$11,0,10*ROW('Sanitation Data'!G30))),'Data Summary'!DC36="Yes"),OFFSET('Sanitation Data'!$G$11,0,10*ROW('Sanitation Data'!G30)),NA())</f>
        <v>#N/A</v>
      </c>
      <c r="AO36" s="530" t="e">
        <f ca="1">+IF(AND(ISNUMBER(OFFSET('Sanitation Data'!$G$12,0,10*ROW('Sanitation Data'!G30))),'Data Summary'!DD36="Yes"),OFFSET('Sanitation Data'!$G$12,0,10*ROW('Sanitation Data'!G30)),NA())</f>
        <v>#N/A</v>
      </c>
      <c r="AP36" s="530" t="e">
        <f ca="1">+IF(AND(ISNUMBER(OFFSET('Sanitation Data'!$H$4,0,10*ROW('Sanitation Data'!H30))),'Data Summary'!DE36="Yes"),100-OFFSET('Sanitation Data'!$H$4,0,10*ROW('Sanitation Data'!H30)),NA())</f>
        <v>#N/A</v>
      </c>
      <c r="AQ36" s="530" t="e">
        <f ca="1">+IF(AND(ISNUMBER(OFFSET('Sanitation Data'!$H$6,0,10*ROW('Sanitation Data'!H30))),'Data Summary'!DF36="Yes"),OFFSET('Sanitation Data'!$H$6,0,10*ROW('Sanitation Data'!H30)),NA())</f>
        <v>#N/A</v>
      </c>
      <c r="AR36" s="530" t="e">
        <f ca="1">+IF(AND(ISNUMBER(OFFSET('Sanitation Data'!$H$10,0,10*ROW('Sanitation Data'!H30))),'Data Summary'!DG36="Yes"),OFFSET('Sanitation Data'!$H$10,0,10*ROW('Sanitation Data'!H30)),NA())</f>
        <v>#N/A</v>
      </c>
      <c r="AS36" s="530" t="e">
        <f ca="1">+IF(AND(ISNUMBER(OFFSET('Sanitation Data'!$H$11,0,10*ROW('Sanitation Data'!H30))),'Data Summary'!DH36="Yes"),OFFSET('Sanitation Data'!$H$11,0,10*ROW('Sanitation Data'!H30)),NA())</f>
        <v>#N/A</v>
      </c>
      <c r="AT36" s="530" t="e">
        <f ca="1">+IF(AND(ISNUMBER(OFFSET('Sanitation Data'!$H$12,0,10*ROW('Sanitation Data'!H30))),'Data Summary'!DI36="Yes"),OFFSET('Sanitation Data'!$H$12,0,10*ROW('Sanitation Data'!H30)),NA())</f>
        <v>#N/A</v>
      </c>
      <c r="AU36" s="530" t="e">
        <f ca="1">+IF(AND(ISNUMBER(OFFSET('Sanitation Data'!$I$4,0,10*ROW('Sanitation Data'!I30))),'Data Summary'!DJ36="Yes"),100-OFFSET('Sanitation Data'!$I$4,0,10*ROW('Sanitation Data'!I30)),NA())</f>
        <v>#N/A</v>
      </c>
      <c r="AV36" s="530" t="e">
        <f ca="1">+IF(AND(ISNUMBER(OFFSET('Sanitation Data'!$I$6,0,10*ROW('Sanitation Data'!I30))),'Data Summary'!DK36="Yes"),OFFSET('Sanitation Data'!$I$6,0,10*ROW('Sanitation Data'!I30)),NA())</f>
        <v>#N/A</v>
      </c>
      <c r="AW36" s="530" t="e">
        <f ca="1">+IF(AND(ISNUMBER(OFFSET('Sanitation Data'!$I$10,0,10*ROW('Sanitation Data'!I30))),'Data Summary'!DL36="Yes"),OFFSET('Sanitation Data'!$I$10,0,10*ROW('Sanitation Data'!I30)),NA())</f>
        <v>#N/A</v>
      </c>
      <c r="AX36" s="530" t="e">
        <f ca="1">+IF(AND(ISNUMBER(OFFSET('Sanitation Data'!$I$11,0,10*ROW('Sanitation Data'!I30))),'Data Summary'!DM36="Yes"),OFFSET('Sanitation Data'!$I$11,0,10*ROW('Sanitation Data'!I30)),NA())</f>
        <v>#N/A</v>
      </c>
      <c r="AY36" s="530" t="e">
        <f ca="1">+IF(AND(ISNUMBER(OFFSET('Sanitation Data'!$I$12,0,10*ROW('Sanitation Data'!I30))),'Data Summary'!DN36="Yes"),OFFSET('Sanitation Data'!$I$12,0,10*ROW('Sanitation Data'!I30)),NA())</f>
        <v>#N/A</v>
      </c>
      <c r="AZ36" s="531" t="e">
        <f ca="1">+IF(AND(ISNUMBER(OFFSET('Hygiene Data'!$D$5,0,10*ROW('Hygiene Data'!D30))),'Data Summary'!DO36="Yes"),OFFSET('Hygiene Data'!$D$5,0,10*ROW('Hygiene Data'!D30)),NA())</f>
        <v>#N/A</v>
      </c>
      <c r="BA36" s="531" t="e">
        <f ca="1">+IF(AND(ISNUMBER(OFFSET('Hygiene Data'!$D$7,0,10*ROW('Hygiene Data'!D30))),'Data Summary'!DP36="Yes"),OFFSET('Hygiene Data'!$D$7,0,10*ROW('Hygiene Data'!D30)),NA())</f>
        <v>#N/A</v>
      </c>
      <c r="BB36" s="531" t="e">
        <f ca="1">+IF(AND(ISNUMBER(OFFSET('Hygiene Data'!$D$9,0,10*ROW('Hygiene Data'!D30))),'Data Summary'!DQ36="Yes"),OFFSET('Hygiene Data'!$D$9,0,10*ROW('Hygiene Data'!D30)),NA())</f>
        <v>#N/A</v>
      </c>
      <c r="BC36" s="531" t="e">
        <f ca="1">+IF(AND(ISNUMBER(OFFSET('Hygiene Data'!$E$5,0,10*ROW('Hygiene Data'!E30))),'Data Summary'!DR36="Yes"),OFFSET('Hygiene Data'!$E$5,0,10*ROW('Hygiene Data'!E30)),NA())</f>
        <v>#N/A</v>
      </c>
      <c r="BD36" s="531" t="e">
        <f ca="1">+IF(AND(ISNUMBER(OFFSET('Hygiene Data'!$E$7,0,10*ROW('Hygiene Data'!E30))),'Data Summary'!DS36="Yes"),OFFSET('Hygiene Data'!$E$7,0,10*ROW('Hygiene Data'!E30)),NA())</f>
        <v>#N/A</v>
      </c>
      <c r="BE36" s="531" t="e">
        <f ca="1">+IF(AND(ISNUMBER(OFFSET('Hygiene Data'!$E$9,0,10*ROW('Hygiene Data'!E30))),'Data Summary'!DT36="Yes"),OFFSET('Hygiene Data'!$E$9,0,10*ROW('Hygiene Data'!E30)),NA())</f>
        <v>#N/A</v>
      </c>
      <c r="BF36" s="531" t="e">
        <f ca="1">+IF(AND(ISNUMBER(OFFSET('Hygiene Data'!$F$5,0,10*ROW('Hygiene Data'!F30))),'Data Summary'!DU36="Yes"),OFFSET('Hygiene Data'!$F$5,0,10*ROW('Hygiene Data'!F30)),NA())</f>
        <v>#N/A</v>
      </c>
      <c r="BG36" s="531" t="e">
        <f ca="1">+IF(AND(ISNUMBER(OFFSET('Hygiene Data'!$F$7,0,10*ROW('Hygiene Data'!F30))),'Data Summary'!DV36="Yes"),OFFSET('Hygiene Data'!$F$7,0,10*ROW('Hygiene Data'!F30)),NA())</f>
        <v>#N/A</v>
      </c>
      <c r="BH36" s="531" t="e">
        <f ca="1">+IF(AND(ISNUMBER(OFFSET('Hygiene Data'!$F$9,0,10*ROW('Hygiene Data'!F30))),'Data Summary'!DW36="Yes"),OFFSET('Hygiene Data'!$F$9,0,10*ROW('Hygiene Data'!F30)),NA())</f>
        <v>#N/A</v>
      </c>
      <c r="BI36" s="531" t="e">
        <f ca="1">+IF(AND(ISNUMBER(OFFSET('Hygiene Data'!$G$5,0,10*ROW('Hygiene Data'!G30))),'Data Summary'!DX36="Yes"),OFFSET('Hygiene Data'!$G$5,0,10*ROW('Hygiene Data'!G30)),NA())</f>
        <v>#N/A</v>
      </c>
      <c r="BJ36" s="531" t="e">
        <f ca="1">+IF(AND(ISNUMBER(OFFSET('Hygiene Data'!$G$7,0,10*ROW('Hygiene Data'!G30))),'Data Summary'!DY36="Yes"),OFFSET('Hygiene Data'!$G$7,0,10*ROW('Hygiene Data'!G30)),NA())</f>
        <v>#N/A</v>
      </c>
      <c r="BK36" s="531" t="e">
        <f ca="1">+IF(AND(ISNUMBER(OFFSET('Hygiene Data'!$G$9,0,10*ROW('Hygiene Data'!G30))),'Data Summary'!DZ36="Yes"),OFFSET('Hygiene Data'!$G$9,0,10*ROW('Hygiene Data'!G30)),NA())</f>
        <v>#N/A</v>
      </c>
      <c r="BL36" s="531" t="e">
        <f ca="1">+IF(AND(ISNUMBER(OFFSET('Hygiene Data'!$H$5,0,10*ROW('Hygiene Data'!H30))),'Data Summary'!EA36="Yes"),OFFSET('Hygiene Data'!$H$5,0,10*ROW('Hygiene Data'!H30)),NA())</f>
        <v>#N/A</v>
      </c>
      <c r="BM36" s="531" t="e">
        <f ca="1">+IF(AND(ISNUMBER(OFFSET('Hygiene Data'!$H$7,0,10*ROW('Hygiene Data'!H30))),'Data Summary'!EB36="Yes"),OFFSET('Hygiene Data'!$H$7,0,10*ROW('Hygiene Data'!H30)),NA())</f>
        <v>#N/A</v>
      </c>
      <c r="BN36" s="531" t="e">
        <f ca="1">+IF(AND(ISNUMBER(OFFSET('Hygiene Data'!$H$9,0,10*ROW('Hygiene Data'!H30))),'Data Summary'!EC36="Yes"),OFFSET('Hygiene Data'!$H$9,0,10*ROW('Hygiene Data'!H30)),NA())</f>
        <v>#N/A</v>
      </c>
      <c r="BO36" s="531" t="e">
        <f ca="1">+IF(AND(ISNUMBER(OFFSET('Hygiene Data'!$I$5,0,10*ROW('Hygiene Data'!I30))),'Data Summary'!ED36="Yes"),OFFSET('Hygiene Data'!$I$5,0,10*ROW('Hygiene Data'!I30)),NA())</f>
        <v>#N/A</v>
      </c>
      <c r="BP36" s="531" t="e">
        <f ca="1">+IF(AND(ISNUMBER(OFFSET('Hygiene Data'!$I$7,0,10*ROW('Hygiene Data'!I30))),'Data Summary'!EE36="Yes"),OFFSET('Hygiene Data'!$I$7,0,10*ROW('Hygiene Data'!I30)),NA())</f>
        <v>#N/A</v>
      </c>
      <c r="BQ36" s="531" t="e">
        <f ca="1">+IF(AND(ISNUMBER(OFFSET('Hygiene Data'!$I$9,0,10*ROW('Hygiene Data'!I30))),'Data Summary'!EF36="Yes"),OFFSET('Hygiene Data'!$I$9,0,10*ROW('Hygiene Data'!I30)),NA())</f>
        <v>#N/A</v>
      </c>
    </row>
    <row r="37" spans="1:69" x14ac:dyDescent="0.25">
      <c r="A37" s="527" t="e">
        <f ca="1">+RIGHT('Data Summary'!A37,LEN('Data Summary'!A37)-9)</f>
        <v>#VALUE!</v>
      </c>
      <c r="B37" s="501" t="str">
        <f ca="1">+IF(ISTEXT('Data Summary'!B37),'Data Summary'!B37,"")</f>
        <v/>
      </c>
      <c r="C37" s="528" t="e">
        <f ca="1">+VALUE('Data Summary'!C37)</f>
        <v>#VALUE!</v>
      </c>
      <c r="D37" s="529" t="e">
        <f ca="1">+IF(AND(ISNUMBER(OFFSET('Water Data'!$D$4,0,10*ROW('Water Data'!D31))),'Data Summary'!BS37="Yes"),100-OFFSET('Water Data'!$D$4,0,10*ROW('Water Data'!D31)),NA())</f>
        <v>#N/A</v>
      </c>
      <c r="E37" s="529" t="e">
        <f ca="1">+IF(AND(ISNUMBER(OFFSET('Water Data'!$D$6,0,10*ROW('Water Data'!D31))),'Data Summary'!BT37="Yes"),OFFSET('Water Data'!$D$6,0,10*ROW('Water Data'!D31)),NA())</f>
        <v>#N/A</v>
      </c>
      <c r="F37" s="529" t="e">
        <f ca="1">+IF(AND(ISNUMBER(OFFSET('Water Data'!$D$9,0,10*ROW('Water Data'!D31))),'Data Summary'!BU37="Yes"),OFFSET('Water Data'!$D$9,0,10*ROW('Water Data'!D31)),NA())</f>
        <v>#N/A</v>
      </c>
      <c r="G37" s="529" t="e">
        <f ca="1">+IF(AND(ISNUMBER(OFFSET('Water Data'!$E$4,0,10*ROW('Water Data'!E31))),'Data Summary'!BV37="Yes"),100-OFFSET('Water Data'!$E$4,0,10*ROW('Water Data'!E31)),NA())</f>
        <v>#N/A</v>
      </c>
      <c r="H37" s="529" t="e">
        <f ca="1">+IF(AND(ISNUMBER(OFFSET('Water Data'!$E$6,0,10*ROW('Water Data'!E31))),'Data Summary'!BW37="Yes"),OFFSET('Water Data'!$E$6,0,10*ROW('Water Data'!E31)),NA())</f>
        <v>#N/A</v>
      </c>
      <c r="I37" s="529" t="e">
        <f ca="1">+IF(AND(ISNUMBER(OFFSET('Water Data'!$E$9,0,10*ROW('Water Data'!E31))),'Data Summary'!BX37="Yes"),OFFSET('Water Data'!$E$9,0,10*ROW('Water Data'!E31)),NA())</f>
        <v>#N/A</v>
      </c>
      <c r="J37" s="529" t="e">
        <f ca="1">+IF(AND(ISNUMBER(OFFSET('Water Data'!$F$4,0,10*ROW('Water Data'!F31))),'Data Summary'!BY37="Yes"),100-OFFSET('Water Data'!$F$4,0,10*ROW('Water Data'!F31)),NA())</f>
        <v>#N/A</v>
      </c>
      <c r="K37" s="529" t="e">
        <f ca="1">+IF(AND(ISNUMBER(OFFSET('Water Data'!$F$6,0,10*ROW('Water Data'!F31))),'Data Summary'!BZ37="Yes"),OFFSET('Water Data'!$F$6,0,10*ROW('Water Data'!F31)),NA())</f>
        <v>#N/A</v>
      </c>
      <c r="L37" s="529" t="e">
        <f ca="1">+IF(AND(ISNUMBER(OFFSET('Water Data'!$F$9,0,10*ROW('Water Data'!F31))),'Data Summary'!CA37="Yes"),OFFSET('Water Data'!$F$9,0,10*ROW('Water Data'!F31)),NA())</f>
        <v>#N/A</v>
      </c>
      <c r="M37" s="529" t="e">
        <f ca="1">+IF(AND(ISNUMBER(OFFSET('Water Data'!$G$4,0,10*ROW('Water Data'!G31))),'Data Summary'!CB37="Yes"),100-OFFSET('Water Data'!$G$4,0,10*ROW('Water Data'!G31)),NA())</f>
        <v>#N/A</v>
      </c>
      <c r="N37" s="529" t="e">
        <f ca="1">+IF(AND(ISNUMBER(OFFSET('Water Data'!$G$6,0,10*ROW('Water Data'!G31))),'Data Summary'!CC37="Yes"),OFFSET('Water Data'!$G$6,0,10*ROW('Water Data'!G31)),NA())</f>
        <v>#N/A</v>
      </c>
      <c r="O37" s="529" t="e">
        <f ca="1">+IF(AND(ISNUMBER(OFFSET('Water Data'!$G$9,0,10*ROW('Water Data'!G31))),'Data Summary'!CD37="Yes"),OFFSET('Water Data'!$G$9,0,10*ROW('Water Data'!G31)),NA())</f>
        <v>#N/A</v>
      </c>
      <c r="P37" s="529" t="e">
        <f ca="1">+IF(AND(ISNUMBER(OFFSET('Water Data'!$H$4,0,10*ROW('Water Data'!H31))),'Data Summary'!CE37="Yes"),100-OFFSET('Water Data'!$H$4,0,10*ROW('Water Data'!H31)),NA())</f>
        <v>#N/A</v>
      </c>
      <c r="Q37" s="529" t="e">
        <f ca="1">+IF(AND(ISNUMBER(OFFSET('Water Data'!$H$6,0,10*ROW('Water Data'!H31))),'Data Summary'!CF37="Yes"),OFFSET('Water Data'!$H$6,0,10*ROW('Water Data'!H31)),NA())</f>
        <v>#N/A</v>
      </c>
      <c r="R37" s="529" t="e">
        <f ca="1">+IF(AND(ISNUMBER(OFFSET('Water Data'!$H$9,0,10*ROW('Water Data'!H31))),'Data Summary'!CG37="Yes"),OFFSET('Water Data'!$H$9,0,10*ROW('Water Data'!H31)),NA())</f>
        <v>#N/A</v>
      </c>
      <c r="S37" s="529" t="e">
        <f ca="1">+IF(AND(ISNUMBER(OFFSET('Water Data'!$I$4,0,10*ROW('Water Data'!I31))),'Data Summary'!CH37="Yes"),100-OFFSET('Water Data'!$I$4,0,10*ROW('Water Data'!I31)),NA())</f>
        <v>#N/A</v>
      </c>
      <c r="T37" s="529" t="e">
        <f ca="1">+IF(AND(ISNUMBER(OFFSET('Water Data'!$I$6,0,10*ROW('Water Data'!I31))),'Data Summary'!CI37="Yes"),OFFSET('Water Data'!$I$6,0,10*ROW('Water Data'!I31)),NA())</f>
        <v>#N/A</v>
      </c>
      <c r="U37" s="529" t="e">
        <f ca="1">+IF(AND(ISNUMBER(OFFSET('Water Data'!$I$9,0,10*ROW('Water Data'!I31))),'Data Summary'!CJ37="Yes"),OFFSET('Water Data'!$I$9,0,10*ROW('Water Data'!I31)),NA())</f>
        <v>#N/A</v>
      </c>
      <c r="V37" s="530" t="e">
        <f ca="1">+IF(AND(ISNUMBER(OFFSET('Sanitation Data'!$D$4,0,10*ROW('Sanitation Data'!D31))),'Data Summary'!CK37="Yes"),100-OFFSET('Sanitation Data'!$D$4,0,10*ROW('Sanitation Data'!D31)),NA())</f>
        <v>#N/A</v>
      </c>
      <c r="W37" s="530" t="e">
        <f ca="1">+IF(AND(ISNUMBER(OFFSET('Sanitation Data'!$D$6,0,10*ROW('Sanitation Data'!D31))),'Data Summary'!CL37="Yes"),OFFSET('Sanitation Data'!$D$6,0,10*ROW('Sanitation Data'!D31)),NA())</f>
        <v>#N/A</v>
      </c>
      <c r="X37" s="530" t="e">
        <f ca="1">+IF(AND(ISNUMBER(OFFSET('Sanitation Data'!$D$10,0,10*ROW('Sanitation Data'!D31))),'Data Summary'!CM37="Yes"),OFFSET('Sanitation Data'!$D$10,0,10*ROW('Sanitation Data'!D31)),NA())</f>
        <v>#N/A</v>
      </c>
      <c r="Y37" s="530" t="e">
        <f ca="1">+IF(AND(ISNUMBER(OFFSET('Sanitation Data'!$D$11,0,10*ROW('Sanitation Data'!D31))),'Data Summary'!CN37="Yes"),OFFSET('Sanitation Data'!$D$11,0,10*ROW('Sanitation Data'!D31)),NA())</f>
        <v>#N/A</v>
      </c>
      <c r="Z37" s="530" t="e">
        <f ca="1">+IF(AND(ISNUMBER(OFFSET('Sanitation Data'!$D$12,0,10*ROW('Sanitation Data'!D31))),'Data Summary'!CO37="Yes"),OFFSET('Sanitation Data'!$D$12,0,10*ROW('Sanitation Data'!D31)),NA())</f>
        <v>#N/A</v>
      </c>
      <c r="AA37" s="530" t="e">
        <f ca="1">+IF(AND(ISNUMBER(OFFSET('Sanitation Data'!$E$4,0,10*ROW('Sanitation Data'!E31))),'Data Summary'!CP37="Yes"),100-OFFSET('Sanitation Data'!$E$4,0,10*ROW('Sanitation Data'!E31)),NA())</f>
        <v>#N/A</v>
      </c>
      <c r="AB37" s="530" t="e">
        <f ca="1">+IF(AND(ISNUMBER(OFFSET('Sanitation Data'!$E$6,0,10*ROW('Sanitation Data'!E31))),'Data Summary'!CQ37="Yes"),OFFSET('Sanitation Data'!$E$6,0,10*ROW('Sanitation Data'!E31)),NA())</f>
        <v>#N/A</v>
      </c>
      <c r="AC37" s="530" t="e">
        <f ca="1">+IF(AND(ISNUMBER(OFFSET('Sanitation Data'!$E$10,0,10*ROW('Sanitation Data'!E31))),'Data Summary'!CR37="Yes"),OFFSET('Sanitation Data'!$E$10,0,10*ROW('Sanitation Data'!E31)),NA())</f>
        <v>#N/A</v>
      </c>
      <c r="AD37" s="530" t="e">
        <f ca="1">+IF(AND(ISNUMBER(OFFSET('Sanitation Data'!$E$11,0,10*ROW('Sanitation Data'!E31))),'Data Summary'!CS37="Yes"),OFFSET('Sanitation Data'!$E$11,0,10*ROW('Sanitation Data'!E31)),NA())</f>
        <v>#N/A</v>
      </c>
      <c r="AE37" s="530" t="e">
        <f ca="1">+IF(AND(ISNUMBER(OFFSET('Sanitation Data'!$E$12,0,10*ROW('Sanitation Data'!E31))),'Data Summary'!CT37="Yes"),OFFSET('Sanitation Data'!$E$12,0,10*ROW('Sanitation Data'!E31)),NA())</f>
        <v>#N/A</v>
      </c>
      <c r="AF37" s="530" t="e">
        <f ca="1">+IF(AND(ISNUMBER(OFFSET('Sanitation Data'!$F$4,0,10*ROW('Sanitation Data'!F31))),'Data Summary'!CU37="Yes"),100-OFFSET('Sanitation Data'!$F$4,0,10*ROW('Sanitation Data'!F31)),NA())</f>
        <v>#N/A</v>
      </c>
      <c r="AG37" s="530" t="e">
        <f ca="1">+IF(AND(ISNUMBER(OFFSET('Sanitation Data'!$F$6,0,10*ROW('Sanitation Data'!F31))),'Data Summary'!CV37="Yes"),OFFSET('Sanitation Data'!$F$6,0,10*ROW('Sanitation Data'!F31)),NA())</f>
        <v>#N/A</v>
      </c>
      <c r="AH37" s="530" t="e">
        <f ca="1">+IF(AND(ISNUMBER(OFFSET('Sanitation Data'!$F$10,0,10*ROW('Sanitation Data'!F31))),'Data Summary'!CW37="Yes"),OFFSET('Sanitation Data'!$F$10,0,10*ROW('Sanitation Data'!F31)),NA())</f>
        <v>#N/A</v>
      </c>
      <c r="AI37" s="530" t="e">
        <f ca="1">+IF(AND(ISNUMBER(OFFSET('Sanitation Data'!$F$11,0,10*ROW('Sanitation Data'!F31))),'Data Summary'!CX37="Yes"),OFFSET('Sanitation Data'!$F$11,0,10*ROW('Sanitation Data'!F31)),NA())</f>
        <v>#N/A</v>
      </c>
      <c r="AJ37" s="530" t="e">
        <f ca="1">+IF(AND(ISNUMBER(OFFSET('Sanitation Data'!$F$12,0,10*ROW('Sanitation Data'!F31))),'Data Summary'!CY37="Yes"),OFFSET('Sanitation Data'!$F$12,0,10*ROW('Sanitation Data'!F31)),NA())</f>
        <v>#N/A</v>
      </c>
      <c r="AK37" s="530" t="e">
        <f ca="1">+IF(AND(ISNUMBER(OFFSET('Sanitation Data'!$G$4,0,10*ROW('Sanitation Data'!G31))),'Data Summary'!CZ37="Yes"),100-OFFSET('Sanitation Data'!$G$4,0,10*ROW('Sanitation Data'!G31)),NA())</f>
        <v>#N/A</v>
      </c>
      <c r="AL37" s="530" t="e">
        <f ca="1">+IF(AND(ISNUMBER(OFFSET('Sanitation Data'!$G$6,0,10*ROW('Sanitation Data'!G31))),'Data Summary'!DA37="Yes"),OFFSET('Sanitation Data'!$G$6,0,10*ROW('Sanitation Data'!G31)),NA())</f>
        <v>#N/A</v>
      </c>
      <c r="AM37" s="530" t="e">
        <f ca="1">+IF(AND(ISNUMBER(OFFSET('Sanitation Data'!$G$10,0,10*ROW('Sanitation Data'!G31))),'Data Summary'!DB37="Yes"),OFFSET('Sanitation Data'!$G$10,0,10*ROW('Sanitation Data'!G31)),NA())</f>
        <v>#N/A</v>
      </c>
      <c r="AN37" s="530" t="e">
        <f ca="1">+IF(AND(ISNUMBER(OFFSET('Sanitation Data'!$G$11,0,10*ROW('Sanitation Data'!G31))),'Data Summary'!DC37="Yes"),OFFSET('Sanitation Data'!$G$11,0,10*ROW('Sanitation Data'!G31)),NA())</f>
        <v>#N/A</v>
      </c>
      <c r="AO37" s="530" t="e">
        <f ca="1">+IF(AND(ISNUMBER(OFFSET('Sanitation Data'!$G$12,0,10*ROW('Sanitation Data'!G31))),'Data Summary'!DD37="Yes"),OFFSET('Sanitation Data'!$G$12,0,10*ROW('Sanitation Data'!G31)),NA())</f>
        <v>#N/A</v>
      </c>
      <c r="AP37" s="530" t="e">
        <f ca="1">+IF(AND(ISNUMBER(OFFSET('Sanitation Data'!$H$4,0,10*ROW('Sanitation Data'!H31))),'Data Summary'!DE37="Yes"),100-OFFSET('Sanitation Data'!$H$4,0,10*ROW('Sanitation Data'!H31)),NA())</f>
        <v>#N/A</v>
      </c>
      <c r="AQ37" s="530" t="e">
        <f ca="1">+IF(AND(ISNUMBER(OFFSET('Sanitation Data'!$H$6,0,10*ROW('Sanitation Data'!H31))),'Data Summary'!DF37="Yes"),OFFSET('Sanitation Data'!$H$6,0,10*ROW('Sanitation Data'!H31)),NA())</f>
        <v>#N/A</v>
      </c>
      <c r="AR37" s="530" t="e">
        <f ca="1">+IF(AND(ISNUMBER(OFFSET('Sanitation Data'!$H$10,0,10*ROW('Sanitation Data'!H31))),'Data Summary'!DG37="Yes"),OFFSET('Sanitation Data'!$H$10,0,10*ROW('Sanitation Data'!H31)),NA())</f>
        <v>#N/A</v>
      </c>
      <c r="AS37" s="530" t="e">
        <f ca="1">+IF(AND(ISNUMBER(OFFSET('Sanitation Data'!$H$11,0,10*ROW('Sanitation Data'!H31))),'Data Summary'!DH37="Yes"),OFFSET('Sanitation Data'!$H$11,0,10*ROW('Sanitation Data'!H31)),NA())</f>
        <v>#N/A</v>
      </c>
      <c r="AT37" s="530" t="e">
        <f ca="1">+IF(AND(ISNUMBER(OFFSET('Sanitation Data'!$H$12,0,10*ROW('Sanitation Data'!H31))),'Data Summary'!DI37="Yes"),OFFSET('Sanitation Data'!$H$12,0,10*ROW('Sanitation Data'!H31)),NA())</f>
        <v>#N/A</v>
      </c>
      <c r="AU37" s="530" t="e">
        <f ca="1">+IF(AND(ISNUMBER(OFFSET('Sanitation Data'!$I$4,0,10*ROW('Sanitation Data'!I31))),'Data Summary'!DJ37="Yes"),100-OFFSET('Sanitation Data'!$I$4,0,10*ROW('Sanitation Data'!I31)),NA())</f>
        <v>#N/A</v>
      </c>
      <c r="AV37" s="530" t="e">
        <f ca="1">+IF(AND(ISNUMBER(OFFSET('Sanitation Data'!$I$6,0,10*ROW('Sanitation Data'!I31))),'Data Summary'!DK37="Yes"),OFFSET('Sanitation Data'!$I$6,0,10*ROW('Sanitation Data'!I31)),NA())</f>
        <v>#N/A</v>
      </c>
      <c r="AW37" s="530" t="e">
        <f ca="1">+IF(AND(ISNUMBER(OFFSET('Sanitation Data'!$I$10,0,10*ROW('Sanitation Data'!I31))),'Data Summary'!DL37="Yes"),OFFSET('Sanitation Data'!$I$10,0,10*ROW('Sanitation Data'!I31)),NA())</f>
        <v>#N/A</v>
      </c>
      <c r="AX37" s="530" t="e">
        <f ca="1">+IF(AND(ISNUMBER(OFFSET('Sanitation Data'!$I$11,0,10*ROW('Sanitation Data'!I31))),'Data Summary'!DM37="Yes"),OFFSET('Sanitation Data'!$I$11,0,10*ROW('Sanitation Data'!I31)),NA())</f>
        <v>#N/A</v>
      </c>
      <c r="AY37" s="530" t="e">
        <f ca="1">+IF(AND(ISNUMBER(OFFSET('Sanitation Data'!$I$12,0,10*ROW('Sanitation Data'!I31))),'Data Summary'!DN37="Yes"),OFFSET('Sanitation Data'!$I$12,0,10*ROW('Sanitation Data'!I31)),NA())</f>
        <v>#N/A</v>
      </c>
      <c r="AZ37" s="531" t="e">
        <f ca="1">+IF(AND(ISNUMBER(OFFSET('Hygiene Data'!$D$5,0,10*ROW('Hygiene Data'!D31))),'Data Summary'!DO37="Yes"),OFFSET('Hygiene Data'!$D$5,0,10*ROW('Hygiene Data'!D31)),NA())</f>
        <v>#N/A</v>
      </c>
      <c r="BA37" s="531" t="e">
        <f ca="1">+IF(AND(ISNUMBER(OFFSET('Hygiene Data'!$D$7,0,10*ROW('Hygiene Data'!D31))),'Data Summary'!DP37="Yes"),OFFSET('Hygiene Data'!$D$7,0,10*ROW('Hygiene Data'!D31)),NA())</f>
        <v>#N/A</v>
      </c>
      <c r="BB37" s="531" t="e">
        <f ca="1">+IF(AND(ISNUMBER(OFFSET('Hygiene Data'!$D$9,0,10*ROW('Hygiene Data'!D31))),'Data Summary'!DQ37="Yes"),OFFSET('Hygiene Data'!$D$9,0,10*ROW('Hygiene Data'!D31)),NA())</f>
        <v>#N/A</v>
      </c>
      <c r="BC37" s="531" t="e">
        <f ca="1">+IF(AND(ISNUMBER(OFFSET('Hygiene Data'!$E$5,0,10*ROW('Hygiene Data'!E31))),'Data Summary'!DR37="Yes"),OFFSET('Hygiene Data'!$E$5,0,10*ROW('Hygiene Data'!E31)),NA())</f>
        <v>#N/A</v>
      </c>
      <c r="BD37" s="531" t="e">
        <f ca="1">+IF(AND(ISNUMBER(OFFSET('Hygiene Data'!$E$7,0,10*ROW('Hygiene Data'!E31))),'Data Summary'!DS37="Yes"),OFFSET('Hygiene Data'!$E$7,0,10*ROW('Hygiene Data'!E31)),NA())</f>
        <v>#N/A</v>
      </c>
      <c r="BE37" s="531" t="e">
        <f ca="1">+IF(AND(ISNUMBER(OFFSET('Hygiene Data'!$E$9,0,10*ROW('Hygiene Data'!E31))),'Data Summary'!DT37="Yes"),OFFSET('Hygiene Data'!$E$9,0,10*ROW('Hygiene Data'!E31)),NA())</f>
        <v>#N/A</v>
      </c>
      <c r="BF37" s="531" t="e">
        <f ca="1">+IF(AND(ISNUMBER(OFFSET('Hygiene Data'!$F$5,0,10*ROW('Hygiene Data'!F31))),'Data Summary'!DU37="Yes"),OFFSET('Hygiene Data'!$F$5,0,10*ROW('Hygiene Data'!F31)),NA())</f>
        <v>#N/A</v>
      </c>
      <c r="BG37" s="531" t="e">
        <f ca="1">+IF(AND(ISNUMBER(OFFSET('Hygiene Data'!$F$7,0,10*ROW('Hygiene Data'!F31))),'Data Summary'!DV37="Yes"),OFFSET('Hygiene Data'!$F$7,0,10*ROW('Hygiene Data'!F31)),NA())</f>
        <v>#N/A</v>
      </c>
      <c r="BH37" s="531" t="e">
        <f ca="1">+IF(AND(ISNUMBER(OFFSET('Hygiene Data'!$F$9,0,10*ROW('Hygiene Data'!F31))),'Data Summary'!DW37="Yes"),OFFSET('Hygiene Data'!$F$9,0,10*ROW('Hygiene Data'!F31)),NA())</f>
        <v>#N/A</v>
      </c>
      <c r="BI37" s="531" t="e">
        <f ca="1">+IF(AND(ISNUMBER(OFFSET('Hygiene Data'!$G$5,0,10*ROW('Hygiene Data'!G31))),'Data Summary'!DX37="Yes"),OFFSET('Hygiene Data'!$G$5,0,10*ROW('Hygiene Data'!G31)),NA())</f>
        <v>#N/A</v>
      </c>
      <c r="BJ37" s="531" t="e">
        <f ca="1">+IF(AND(ISNUMBER(OFFSET('Hygiene Data'!$G$7,0,10*ROW('Hygiene Data'!G31))),'Data Summary'!DY37="Yes"),OFFSET('Hygiene Data'!$G$7,0,10*ROW('Hygiene Data'!G31)),NA())</f>
        <v>#N/A</v>
      </c>
      <c r="BK37" s="531" t="e">
        <f ca="1">+IF(AND(ISNUMBER(OFFSET('Hygiene Data'!$G$9,0,10*ROW('Hygiene Data'!G31))),'Data Summary'!DZ37="Yes"),OFFSET('Hygiene Data'!$G$9,0,10*ROW('Hygiene Data'!G31)),NA())</f>
        <v>#N/A</v>
      </c>
      <c r="BL37" s="531" t="e">
        <f ca="1">+IF(AND(ISNUMBER(OFFSET('Hygiene Data'!$H$5,0,10*ROW('Hygiene Data'!H31))),'Data Summary'!EA37="Yes"),OFFSET('Hygiene Data'!$H$5,0,10*ROW('Hygiene Data'!H31)),NA())</f>
        <v>#N/A</v>
      </c>
      <c r="BM37" s="531" t="e">
        <f ca="1">+IF(AND(ISNUMBER(OFFSET('Hygiene Data'!$H$7,0,10*ROW('Hygiene Data'!H31))),'Data Summary'!EB37="Yes"),OFFSET('Hygiene Data'!$H$7,0,10*ROW('Hygiene Data'!H31)),NA())</f>
        <v>#N/A</v>
      </c>
      <c r="BN37" s="531" t="e">
        <f ca="1">+IF(AND(ISNUMBER(OFFSET('Hygiene Data'!$H$9,0,10*ROW('Hygiene Data'!H31))),'Data Summary'!EC37="Yes"),OFFSET('Hygiene Data'!$H$9,0,10*ROW('Hygiene Data'!H31)),NA())</f>
        <v>#N/A</v>
      </c>
      <c r="BO37" s="531" t="e">
        <f ca="1">+IF(AND(ISNUMBER(OFFSET('Hygiene Data'!$I$5,0,10*ROW('Hygiene Data'!I31))),'Data Summary'!ED37="Yes"),OFFSET('Hygiene Data'!$I$5,0,10*ROW('Hygiene Data'!I31)),NA())</f>
        <v>#N/A</v>
      </c>
      <c r="BP37" s="531" t="e">
        <f ca="1">+IF(AND(ISNUMBER(OFFSET('Hygiene Data'!$I$7,0,10*ROW('Hygiene Data'!I31))),'Data Summary'!EE37="Yes"),OFFSET('Hygiene Data'!$I$7,0,10*ROW('Hygiene Data'!I31)),NA())</f>
        <v>#N/A</v>
      </c>
      <c r="BQ37" s="531" t="e">
        <f ca="1">+IF(AND(ISNUMBER(OFFSET('Hygiene Data'!$I$9,0,10*ROW('Hygiene Data'!I31))),'Data Summary'!EF37="Yes"),OFFSET('Hygiene Data'!$I$9,0,10*ROW('Hygiene Data'!I31)),NA())</f>
        <v>#N/A</v>
      </c>
    </row>
    <row r="38" spans="1:69" x14ac:dyDescent="0.25">
      <c r="A38" s="527" t="e">
        <f ca="1">+RIGHT('Data Summary'!A38,LEN('Data Summary'!A38)-9)</f>
        <v>#VALUE!</v>
      </c>
      <c r="B38" s="501" t="str">
        <f ca="1">+IF(ISTEXT('Data Summary'!B38),'Data Summary'!B38,"")</f>
        <v/>
      </c>
      <c r="C38" s="528" t="e">
        <f ca="1">+VALUE('Data Summary'!C38)</f>
        <v>#VALUE!</v>
      </c>
      <c r="D38" s="529" t="e">
        <f ca="1">+IF(AND(ISNUMBER(OFFSET('Water Data'!$D$4,0,10*ROW('Water Data'!D32))),'Data Summary'!BS38="Yes"),100-OFFSET('Water Data'!$D$4,0,10*ROW('Water Data'!D32)),NA())</f>
        <v>#N/A</v>
      </c>
      <c r="E38" s="529" t="e">
        <f ca="1">+IF(AND(ISNUMBER(OFFSET('Water Data'!$D$6,0,10*ROW('Water Data'!D32))),'Data Summary'!BT38="Yes"),OFFSET('Water Data'!$D$6,0,10*ROW('Water Data'!D32)),NA())</f>
        <v>#N/A</v>
      </c>
      <c r="F38" s="529" t="e">
        <f ca="1">+IF(AND(ISNUMBER(OFFSET('Water Data'!$D$9,0,10*ROW('Water Data'!D32))),'Data Summary'!BU38="Yes"),OFFSET('Water Data'!$D$9,0,10*ROW('Water Data'!D32)),NA())</f>
        <v>#N/A</v>
      </c>
      <c r="G38" s="529" t="e">
        <f ca="1">+IF(AND(ISNUMBER(OFFSET('Water Data'!$E$4,0,10*ROW('Water Data'!E32))),'Data Summary'!BV38="Yes"),100-OFFSET('Water Data'!$E$4,0,10*ROW('Water Data'!E32)),NA())</f>
        <v>#N/A</v>
      </c>
      <c r="H38" s="529" t="e">
        <f ca="1">+IF(AND(ISNUMBER(OFFSET('Water Data'!$E$6,0,10*ROW('Water Data'!E32))),'Data Summary'!BW38="Yes"),OFFSET('Water Data'!$E$6,0,10*ROW('Water Data'!E32)),NA())</f>
        <v>#N/A</v>
      </c>
      <c r="I38" s="529" t="e">
        <f ca="1">+IF(AND(ISNUMBER(OFFSET('Water Data'!$E$9,0,10*ROW('Water Data'!E32))),'Data Summary'!BX38="Yes"),OFFSET('Water Data'!$E$9,0,10*ROW('Water Data'!E32)),NA())</f>
        <v>#N/A</v>
      </c>
      <c r="J38" s="529" t="e">
        <f ca="1">+IF(AND(ISNUMBER(OFFSET('Water Data'!$F$4,0,10*ROW('Water Data'!F32))),'Data Summary'!BY38="Yes"),100-OFFSET('Water Data'!$F$4,0,10*ROW('Water Data'!F32)),NA())</f>
        <v>#N/A</v>
      </c>
      <c r="K38" s="529" t="e">
        <f ca="1">+IF(AND(ISNUMBER(OFFSET('Water Data'!$F$6,0,10*ROW('Water Data'!F32))),'Data Summary'!BZ38="Yes"),OFFSET('Water Data'!$F$6,0,10*ROW('Water Data'!F32)),NA())</f>
        <v>#N/A</v>
      </c>
      <c r="L38" s="529" t="e">
        <f ca="1">+IF(AND(ISNUMBER(OFFSET('Water Data'!$F$9,0,10*ROW('Water Data'!F32))),'Data Summary'!CA38="Yes"),OFFSET('Water Data'!$F$9,0,10*ROW('Water Data'!F32)),NA())</f>
        <v>#N/A</v>
      </c>
      <c r="M38" s="529" t="e">
        <f ca="1">+IF(AND(ISNUMBER(OFFSET('Water Data'!$G$4,0,10*ROW('Water Data'!G32))),'Data Summary'!CB38="Yes"),100-OFFSET('Water Data'!$G$4,0,10*ROW('Water Data'!G32)),NA())</f>
        <v>#N/A</v>
      </c>
      <c r="N38" s="529" t="e">
        <f ca="1">+IF(AND(ISNUMBER(OFFSET('Water Data'!$G$6,0,10*ROW('Water Data'!G32))),'Data Summary'!CC38="Yes"),OFFSET('Water Data'!$G$6,0,10*ROW('Water Data'!G32)),NA())</f>
        <v>#N/A</v>
      </c>
      <c r="O38" s="529" t="e">
        <f ca="1">+IF(AND(ISNUMBER(OFFSET('Water Data'!$G$9,0,10*ROW('Water Data'!G32))),'Data Summary'!CD38="Yes"),OFFSET('Water Data'!$G$9,0,10*ROW('Water Data'!G32)),NA())</f>
        <v>#N/A</v>
      </c>
      <c r="P38" s="529" t="e">
        <f ca="1">+IF(AND(ISNUMBER(OFFSET('Water Data'!$H$4,0,10*ROW('Water Data'!H32))),'Data Summary'!CE38="Yes"),100-OFFSET('Water Data'!$H$4,0,10*ROW('Water Data'!H32)),NA())</f>
        <v>#N/A</v>
      </c>
      <c r="Q38" s="529" t="e">
        <f ca="1">+IF(AND(ISNUMBER(OFFSET('Water Data'!$H$6,0,10*ROW('Water Data'!H32))),'Data Summary'!CF38="Yes"),OFFSET('Water Data'!$H$6,0,10*ROW('Water Data'!H32)),NA())</f>
        <v>#N/A</v>
      </c>
      <c r="R38" s="529" t="e">
        <f ca="1">+IF(AND(ISNUMBER(OFFSET('Water Data'!$H$9,0,10*ROW('Water Data'!H32))),'Data Summary'!CG38="Yes"),OFFSET('Water Data'!$H$9,0,10*ROW('Water Data'!H32)),NA())</f>
        <v>#N/A</v>
      </c>
      <c r="S38" s="529" t="e">
        <f ca="1">+IF(AND(ISNUMBER(OFFSET('Water Data'!$I$4,0,10*ROW('Water Data'!I32))),'Data Summary'!CH38="Yes"),100-OFFSET('Water Data'!$I$4,0,10*ROW('Water Data'!I32)),NA())</f>
        <v>#N/A</v>
      </c>
      <c r="T38" s="529" t="e">
        <f ca="1">+IF(AND(ISNUMBER(OFFSET('Water Data'!$I$6,0,10*ROW('Water Data'!I32))),'Data Summary'!CI38="Yes"),OFFSET('Water Data'!$I$6,0,10*ROW('Water Data'!I32)),NA())</f>
        <v>#N/A</v>
      </c>
      <c r="U38" s="529" t="e">
        <f ca="1">+IF(AND(ISNUMBER(OFFSET('Water Data'!$I$9,0,10*ROW('Water Data'!I32))),'Data Summary'!CJ38="Yes"),OFFSET('Water Data'!$I$9,0,10*ROW('Water Data'!I32)),NA())</f>
        <v>#N/A</v>
      </c>
      <c r="V38" s="530" t="e">
        <f ca="1">+IF(AND(ISNUMBER(OFFSET('Sanitation Data'!$D$4,0,10*ROW('Sanitation Data'!D32))),'Data Summary'!CK38="Yes"),100-OFFSET('Sanitation Data'!$D$4,0,10*ROW('Sanitation Data'!D32)),NA())</f>
        <v>#N/A</v>
      </c>
      <c r="W38" s="530" t="e">
        <f ca="1">+IF(AND(ISNUMBER(OFFSET('Sanitation Data'!$D$6,0,10*ROW('Sanitation Data'!D32))),'Data Summary'!CL38="Yes"),OFFSET('Sanitation Data'!$D$6,0,10*ROW('Sanitation Data'!D32)),NA())</f>
        <v>#N/A</v>
      </c>
      <c r="X38" s="530" t="e">
        <f ca="1">+IF(AND(ISNUMBER(OFFSET('Sanitation Data'!$D$10,0,10*ROW('Sanitation Data'!D32))),'Data Summary'!CM38="Yes"),OFFSET('Sanitation Data'!$D$10,0,10*ROW('Sanitation Data'!D32)),NA())</f>
        <v>#N/A</v>
      </c>
      <c r="Y38" s="530" t="e">
        <f ca="1">+IF(AND(ISNUMBER(OFFSET('Sanitation Data'!$D$11,0,10*ROW('Sanitation Data'!D32))),'Data Summary'!CN38="Yes"),OFFSET('Sanitation Data'!$D$11,0,10*ROW('Sanitation Data'!D32)),NA())</f>
        <v>#N/A</v>
      </c>
      <c r="Z38" s="530" t="e">
        <f ca="1">+IF(AND(ISNUMBER(OFFSET('Sanitation Data'!$D$12,0,10*ROW('Sanitation Data'!D32))),'Data Summary'!CO38="Yes"),OFFSET('Sanitation Data'!$D$12,0,10*ROW('Sanitation Data'!D32)),NA())</f>
        <v>#N/A</v>
      </c>
      <c r="AA38" s="530" t="e">
        <f ca="1">+IF(AND(ISNUMBER(OFFSET('Sanitation Data'!$E$4,0,10*ROW('Sanitation Data'!E32))),'Data Summary'!CP38="Yes"),100-OFFSET('Sanitation Data'!$E$4,0,10*ROW('Sanitation Data'!E32)),NA())</f>
        <v>#N/A</v>
      </c>
      <c r="AB38" s="530" t="e">
        <f ca="1">+IF(AND(ISNUMBER(OFFSET('Sanitation Data'!$E$6,0,10*ROW('Sanitation Data'!E32))),'Data Summary'!CQ38="Yes"),OFFSET('Sanitation Data'!$E$6,0,10*ROW('Sanitation Data'!E32)),NA())</f>
        <v>#N/A</v>
      </c>
      <c r="AC38" s="530" t="e">
        <f ca="1">+IF(AND(ISNUMBER(OFFSET('Sanitation Data'!$E$10,0,10*ROW('Sanitation Data'!E32))),'Data Summary'!CR38="Yes"),OFFSET('Sanitation Data'!$E$10,0,10*ROW('Sanitation Data'!E32)),NA())</f>
        <v>#N/A</v>
      </c>
      <c r="AD38" s="530" t="e">
        <f ca="1">+IF(AND(ISNUMBER(OFFSET('Sanitation Data'!$E$11,0,10*ROW('Sanitation Data'!E32))),'Data Summary'!CS38="Yes"),OFFSET('Sanitation Data'!$E$11,0,10*ROW('Sanitation Data'!E32)),NA())</f>
        <v>#N/A</v>
      </c>
      <c r="AE38" s="530" t="e">
        <f ca="1">+IF(AND(ISNUMBER(OFFSET('Sanitation Data'!$E$12,0,10*ROW('Sanitation Data'!E32))),'Data Summary'!CT38="Yes"),OFFSET('Sanitation Data'!$E$12,0,10*ROW('Sanitation Data'!E32)),NA())</f>
        <v>#N/A</v>
      </c>
      <c r="AF38" s="530" t="e">
        <f ca="1">+IF(AND(ISNUMBER(OFFSET('Sanitation Data'!$F$4,0,10*ROW('Sanitation Data'!F32))),'Data Summary'!CU38="Yes"),100-OFFSET('Sanitation Data'!$F$4,0,10*ROW('Sanitation Data'!F32)),NA())</f>
        <v>#N/A</v>
      </c>
      <c r="AG38" s="530" t="e">
        <f ca="1">+IF(AND(ISNUMBER(OFFSET('Sanitation Data'!$F$6,0,10*ROW('Sanitation Data'!F32))),'Data Summary'!CV38="Yes"),OFFSET('Sanitation Data'!$F$6,0,10*ROW('Sanitation Data'!F32)),NA())</f>
        <v>#N/A</v>
      </c>
      <c r="AH38" s="530" t="e">
        <f ca="1">+IF(AND(ISNUMBER(OFFSET('Sanitation Data'!$F$10,0,10*ROW('Sanitation Data'!F32))),'Data Summary'!CW38="Yes"),OFFSET('Sanitation Data'!$F$10,0,10*ROW('Sanitation Data'!F32)),NA())</f>
        <v>#N/A</v>
      </c>
      <c r="AI38" s="530" t="e">
        <f ca="1">+IF(AND(ISNUMBER(OFFSET('Sanitation Data'!$F$11,0,10*ROW('Sanitation Data'!F32))),'Data Summary'!CX38="Yes"),OFFSET('Sanitation Data'!$F$11,0,10*ROW('Sanitation Data'!F32)),NA())</f>
        <v>#N/A</v>
      </c>
      <c r="AJ38" s="530" t="e">
        <f ca="1">+IF(AND(ISNUMBER(OFFSET('Sanitation Data'!$F$12,0,10*ROW('Sanitation Data'!F32))),'Data Summary'!CY38="Yes"),OFFSET('Sanitation Data'!$F$12,0,10*ROW('Sanitation Data'!F32)),NA())</f>
        <v>#N/A</v>
      </c>
      <c r="AK38" s="530" t="e">
        <f ca="1">+IF(AND(ISNUMBER(OFFSET('Sanitation Data'!$G$4,0,10*ROW('Sanitation Data'!G32))),'Data Summary'!CZ38="Yes"),100-OFFSET('Sanitation Data'!$G$4,0,10*ROW('Sanitation Data'!G32)),NA())</f>
        <v>#N/A</v>
      </c>
      <c r="AL38" s="530" t="e">
        <f ca="1">+IF(AND(ISNUMBER(OFFSET('Sanitation Data'!$G$6,0,10*ROW('Sanitation Data'!G32))),'Data Summary'!DA38="Yes"),OFFSET('Sanitation Data'!$G$6,0,10*ROW('Sanitation Data'!G32)),NA())</f>
        <v>#N/A</v>
      </c>
      <c r="AM38" s="530" t="e">
        <f ca="1">+IF(AND(ISNUMBER(OFFSET('Sanitation Data'!$G$10,0,10*ROW('Sanitation Data'!G32))),'Data Summary'!DB38="Yes"),OFFSET('Sanitation Data'!$G$10,0,10*ROW('Sanitation Data'!G32)),NA())</f>
        <v>#N/A</v>
      </c>
      <c r="AN38" s="530" t="e">
        <f ca="1">+IF(AND(ISNUMBER(OFFSET('Sanitation Data'!$G$11,0,10*ROW('Sanitation Data'!G32))),'Data Summary'!DC38="Yes"),OFFSET('Sanitation Data'!$G$11,0,10*ROW('Sanitation Data'!G32)),NA())</f>
        <v>#N/A</v>
      </c>
      <c r="AO38" s="530" t="e">
        <f ca="1">+IF(AND(ISNUMBER(OFFSET('Sanitation Data'!$G$12,0,10*ROW('Sanitation Data'!G32))),'Data Summary'!DD38="Yes"),OFFSET('Sanitation Data'!$G$12,0,10*ROW('Sanitation Data'!G32)),NA())</f>
        <v>#N/A</v>
      </c>
      <c r="AP38" s="530" t="e">
        <f ca="1">+IF(AND(ISNUMBER(OFFSET('Sanitation Data'!$H$4,0,10*ROW('Sanitation Data'!H32))),'Data Summary'!DE38="Yes"),100-OFFSET('Sanitation Data'!$H$4,0,10*ROW('Sanitation Data'!H32)),NA())</f>
        <v>#N/A</v>
      </c>
      <c r="AQ38" s="530" t="e">
        <f ca="1">+IF(AND(ISNUMBER(OFFSET('Sanitation Data'!$H$6,0,10*ROW('Sanitation Data'!H32))),'Data Summary'!DF38="Yes"),OFFSET('Sanitation Data'!$H$6,0,10*ROW('Sanitation Data'!H32)),NA())</f>
        <v>#N/A</v>
      </c>
      <c r="AR38" s="530" t="e">
        <f ca="1">+IF(AND(ISNUMBER(OFFSET('Sanitation Data'!$H$10,0,10*ROW('Sanitation Data'!H32))),'Data Summary'!DG38="Yes"),OFFSET('Sanitation Data'!$H$10,0,10*ROW('Sanitation Data'!H32)),NA())</f>
        <v>#N/A</v>
      </c>
      <c r="AS38" s="530" t="e">
        <f ca="1">+IF(AND(ISNUMBER(OFFSET('Sanitation Data'!$H$11,0,10*ROW('Sanitation Data'!H32))),'Data Summary'!DH38="Yes"),OFFSET('Sanitation Data'!$H$11,0,10*ROW('Sanitation Data'!H32)),NA())</f>
        <v>#N/A</v>
      </c>
      <c r="AT38" s="530" t="e">
        <f ca="1">+IF(AND(ISNUMBER(OFFSET('Sanitation Data'!$H$12,0,10*ROW('Sanitation Data'!H32))),'Data Summary'!DI38="Yes"),OFFSET('Sanitation Data'!$H$12,0,10*ROW('Sanitation Data'!H32)),NA())</f>
        <v>#N/A</v>
      </c>
      <c r="AU38" s="530" t="e">
        <f ca="1">+IF(AND(ISNUMBER(OFFSET('Sanitation Data'!$I$4,0,10*ROW('Sanitation Data'!I32))),'Data Summary'!DJ38="Yes"),100-OFFSET('Sanitation Data'!$I$4,0,10*ROW('Sanitation Data'!I32)),NA())</f>
        <v>#N/A</v>
      </c>
      <c r="AV38" s="530" t="e">
        <f ca="1">+IF(AND(ISNUMBER(OFFSET('Sanitation Data'!$I$6,0,10*ROW('Sanitation Data'!I32))),'Data Summary'!DK38="Yes"),OFFSET('Sanitation Data'!$I$6,0,10*ROW('Sanitation Data'!I32)),NA())</f>
        <v>#N/A</v>
      </c>
      <c r="AW38" s="530" t="e">
        <f ca="1">+IF(AND(ISNUMBER(OFFSET('Sanitation Data'!$I$10,0,10*ROW('Sanitation Data'!I32))),'Data Summary'!DL38="Yes"),OFFSET('Sanitation Data'!$I$10,0,10*ROW('Sanitation Data'!I32)),NA())</f>
        <v>#N/A</v>
      </c>
      <c r="AX38" s="530" t="e">
        <f ca="1">+IF(AND(ISNUMBER(OFFSET('Sanitation Data'!$I$11,0,10*ROW('Sanitation Data'!I32))),'Data Summary'!DM38="Yes"),OFFSET('Sanitation Data'!$I$11,0,10*ROW('Sanitation Data'!I32)),NA())</f>
        <v>#N/A</v>
      </c>
      <c r="AY38" s="530" t="e">
        <f ca="1">+IF(AND(ISNUMBER(OFFSET('Sanitation Data'!$I$12,0,10*ROW('Sanitation Data'!I32))),'Data Summary'!DN38="Yes"),OFFSET('Sanitation Data'!$I$12,0,10*ROW('Sanitation Data'!I32)),NA())</f>
        <v>#N/A</v>
      </c>
      <c r="AZ38" s="531" t="e">
        <f ca="1">+IF(AND(ISNUMBER(OFFSET('Hygiene Data'!$D$5,0,10*ROW('Hygiene Data'!D32))),'Data Summary'!DO38="Yes"),OFFSET('Hygiene Data'!$D$5,0,10*ROW('Hygiene Data'!D32)),NA())</f>
        <v>#N/A</v>
      </c>
      <c r="BA38" s="531" t="e">
        <f ca="1">+IF(AND(ISNUMBER(OFFSET('Hygiene Data'!$D$7,0,10*ROW('Hygiene Data'!D32))),'Data Summary'!DP38="Yes"),OFFSET('Hygiene Data'!$D$7,0,10*ROW('Hygiene Data'!D32)),NA())</f>
        <v>#N/A</v>
      </c>
      <c r="BB38" s="531" t="e">
        <f ca="1">+IF(AND(ISNUMBER(OFFSET('Hygiene Data'!$D$9,0,10*ROW('Hygiene Data'!D32))),'Data Summary'!DQ38="Yes"),OFFSET('Hygiene Data'!$D$9,0,10*ROW('Hygiene Data'!D32)),NA())</f>
        <v>#N/A</v>
      </c>
      <c r="BC38" s="531" t="e">
        <f ca="1">+IF(AND(ISNUMBER(OFFSET('Hygiene Data'!$E$5,0,10*ROW('Hygiene Data'!E32))),'Data Summary'!DR38="Yes"),OFFSET('Hygiene Data'!$E$5,0,10*ROW('Hygiene Data'!E32)),NA())</f>
        <v>#N/A</v>
      </c>
      <c r="BD38" s="531" t="e">
        <f ca="1">+IF(AND(ISNUMBER(OFFSET('Hygiene Data'!$E$7,0,10*ROW('Hygiene Data'!E32))),'Data Summary'!DS38="Yes"),OFFSET('Hygiene Data'!$E$7,0,10*ROW('Hygiene Data'!E32)),NA())</f>
        <v>#N/A</v>
      </c>
      <c r="BE38" s="531" t="e">
        <f ca="1">+IF(AND(ISNUMBER(OFFSET('Hygiene Data'!$E$9,0,10*ROW('Hygiene Data'!E32))),'Data Summary'!DT38="Yes"),OFFSET('Hygiene Data'!$E$9,0,10*ROW('Hygiene Data'!E32)),NA())</f>
        <v>#N/A</v>
      </c>
      <c r="BF38" s="531" t="e">
        <f ca="1">+IF(AND(ISNUMBER(OFFSET('Hygiene Data'!$F$5,0,10*ROW('Hygiene Data'!F32))),'Data Summary'!DU38="Yes"),OFFSET('Hygiene Data'!$F$5,0,10*ROW('Hygiene Data'!F32)),NA())</f>
        <v>#N/A</v>
      </c>
      <c r="BG38" s="531" t="e">
        <f ca="1">+IF(AND(ISNUMBER(OFFSET('Hygiene Data'!$F$7,0,10*ROW('Hygiene Data'!F32))),'Data Summary'!DV38="Yes"),OFFSET('Hygiene Data'!$F$7,0,10*ROW('Hygiene Data'!F32)),NA())</f>
        <v>#N/A</v>
      </c>
      <c r="BH38" s="531" t="e">
        <f ca="1">+IF(AND(ISNUMBER(OFFSET('Hygiene Data'!$F$9,0,10*ROW('Hygiene Data'!F32))),'Data Summary'!DW38="Yes"),OFFSET('Hygiene Data'!$F$9,0,10*ROW('Hygiene Data'!F32)),NA())</f>
        <v>#N/A</v>
      </c>
      <c r="BI38" s="531" t="e">
        <f ca="1">+IF(AND(ISNUMBER(OFFSET('Hygiene Data'!$G$5,0,10*ROW('Hygiene Data'!G32))),'Data Summary'!DX38="Yes"),OFFSET('Hygiene Data'!$G$5,0,10*ROW('Hygiene Data'!G32)),NA())</f>
        <v>#N/A</v>
      </c>
      <c r="BJ38" s="531" t="e">
        <f ca="1">+IF(AND(ISNUMBER(OFFSET('Hygiene Data'!$G$7,0,10*ROW('Hygiene Data'!G32))),'Data Summary'!DY38="Yes"),OFFSET('Hygiene Data'!$G$7,0,10*ROW('Hygiene Data'!G32)),NA())</f>
        <v>#N/A</v>
      </c>
      <c r="BK38" s="531" t="e">
        <f ca="1">+IF(AND(ISNUMBER(OFFSET('Hygiene Data'!$G$9,0,10*ROW('Hygiene Data'!G32))),'Data Summary'!DZ38="Yes"),OFFSET('Hygiene Data'!$G$9,0,10*ROW('Hygiene Data'!G32)),NA())</f>
        <v>#N/A</v>
      </c>
      <c r="BL38" s="531" t="e">
        <f ca="1">+IF(AND(ISNUMBER(OFFSET('Hygiene Data'!$H$5,0,10*ROW('Hygiene Data'!H32))),'Data Summary'!EA38="Yes"),OFFSET('Hygiene Data'!$H$5,0,10*ROW('Hygiene Data'!H32)),NA())</f>
        <v>#N/A</v>
      </c>
      <c r="BM38" s="531" t="e">
        <f ca="1">+IF(AND(ISNUMBER(OFFSET('Hygiene Data'!$H$7,0,10*ROW('Hygiene Data'!H32))),'Data Summary'!EB38="Yes"),OFFSET('Hygiene Data'!$H$7,0,10*ROW('Hygiene Data'!H32)),NA())</f>
        <v>#N/A</v>
      </c>
      <c r="BN38" s="531" t="e">
        <f ca="1">+IF(AND(ISNUMBER(OFFSET('Hygiene Data'!$H$9,0,10*ROW('Hygiene Data'!H32))),'Data Summary'!EC38="Yes"),OFFSET('Hygiene Data'!$H$9,0,10*ROW('Hygiene Data'!H32)),NA())</f>
        <v>#N/A</v>
      </c>
      <c r="BO38" s="531" t="e">
        <f ca="1">+IF(AND(ISNUMBER(OFFSET('Hygiene Data'!$I$5,0,10*ROW('Hygiene Data'!I32))),'Data Summary'!ED38="Yes"),OFFSET('Hygiene Data'!$I$5,0,10*ROW('Hygiene Data'!I32)),NA())</f>
        <v>#N/A</v>
      </c>
      <c r="BP38" s="531" t="e">
        <f ca="1">+IF(AND(ISNUMBER(OFFSET('Hygiene Data'!$I$7,0,10*ROW('Hygiene Data'!I32))),'Data Summary'!EE38="Yes"),OFFSET('Hygiene Data'!$I$7,0,10*ROW('Hygiene Data'!I32)),NA())</f>
        <v>#N/A</v>
      </c>
      <c r="BQ38" s="531" t="e">
        <f ca="1">+IF(AND(ISNUMBER(OFFSET('Hygiene Data'!$I$9,0,10*ROW('Hygiene Data'!I32))),'Data Summary'!EF38="Yes"),OFFSET('Hygiene Data'!$I$9,0,10*ROW('Hygiene Data'!I32)),NA())</f>
        <v>#N/A</v>
      </c>
    </row>
    <row r="39" spans="1:69" x14ac:dyDescent="0.25">
      <c r="A39" s="527" t="e">
        <f ca="1">+RIGHT('Data Summary'!A39,LEN('Data Summary'!A39)-9)</f>
        <v>#VALUE!</v>
      </c>
      <c r="B39" s="501" t="str">
        <f ca="1">+IF(ISTEXT('Data Summary'!B39),'Data Summary'!B39,"")</f>
        <v/>
      </c>
      <c r="C39" s="528" t="e">
        <f ca="1">+VALUE('Data Summary'!C39)</f>
        <v>#VALUE!</v>
      </c>
      <c r="D39" s="529" t="e">
        <f ca="1">+IF(AND(ISNUMBER(OFFSET('Water Data'!$D$4,0,10*ROW('Water Data'!D33))),'Data Summary'!BS39="Yes"),100-OFFSET('Water Data'!$D$4,0,10*ROW('Water Data'!D33)),NA())</f>
        <v>#N/A</v>
      </c>
      <c r="E39" s="529" t="e">
        <f ca="1">+IF(AND(ISNUMBER(OFFSET('Water Data'!$D$6,0,10*ROW('Water Data'!D33))),'Data Summary'!BT39="Yes"),OFFSET('Water Data'!$D$6,0,10*ROW('Water Data'!D33)),NA())</f>
        <v>#N/A</v>
      </c>
      <c r="F39" s="529" t="e">
        <f ca="1">+IF(AND(ISNUMBER(OFFSET('Water Data'!$D$9,0,10*ROW('Water Data'!D33))),'Data Summary'!BU39="Yes"),OFFSET('Water Data'!$D$9,0,10*ROW('Water Data'!D33)),NA())</f>
        <v>#N/A</v>
      </c>
      <c r="G39" s="529" t="e">
        <f ca="1">+IF(AND(ISNUMBER(OFFSET('Water Data'!$E$4,0,10*ROW('Water Data'!E33))),'Data Summary'!BV39="Yes"),100-OFFSET('Water Data'!$E$4,0,10*ROW('Water Data'!E33)),NA())</f>
        <v>#N/A</v>
      </c>
      <c r="H39" s="529" t="e">
        <f ca="1">+IF(AND(ISNUMBER(OFFSET('Water Data'!$E$6,0,10*ROW('Water Data'!E33))),'Data Summary'!BW39="Yes"),OFFSET('Water Data'!$E$6,0,10*ROW('Water Data'!E33)),NA())</f>
        <v>#N/A</v>
      </c>
      <c r="I39" s="529" t="e">
        <f ca="1">+IF(AND(ISNUMBER(OFFSET('Water Data'!$E$9,0,10*ROW('Water Data'!E33))),'Data Summary'!BX39="Yes"),OFFSET('Water Data'!$E$9,0,10*ROW('Water Data'!E33)),NA())</f>
        <v>#N/A</v>
      </c>
      <c r="J39" s="529" t="e">
        <f ca="1">+IF(AND(ISNUMBER(OFFSET('Water Data'!$F$4,0,10*ROW('Water Data'!F33))),'Data Summary'!BY39="Yes"),100-OFFSET('Water Data'!$F$4,0,10*ROW('Water Data'!F33)),NA())</f>
        <v>#N/A</v>
      </c>
      <c r="K39" s="529" t="e">
        <f ca="1">+IF(AND(ISNUMBER(OFFSET('Water Data'!$F$6,0,10*ROW('Water Data'!F33))),'Data Summary'!BZ39="Yes"),OFFSET('Water Data'!$F$6,0,10*ROW('Water Data'!F33)),NA())</f>
        <v>#N/A</v>
      </c>
      <c r="L39" s="529" t="e">
        <f ca="1">+IF(AND(ISNUMBER(OFFSET('Water Data'!$F$9,0,10*ROW('Water Data'!F33))),'Data Summary'!CA39="Yes"),OFFSET('Water Data'!$F$9,0,10*ROW('Water Data'!F33)),NA())</f>
        <v>#N/A</v>
      </c>
      <c r="M39" s="529" t="e">
        <f ca="1">+IF(AND(ISNUMBER(OFFSET('Water Data'!$G$4,0,10*ROW('Water Data'!G33))),'Data Summary'!CB39="Yes"),100-OFFSET('Water Data'!$G$4,0,10*ROW('Water Data'!G33)),NA())</f>
        <v>#N/A</v>
      </c>
      <c r="N39" s="529" t="e">
        <f ca="1">+IF(AND(ISNUMBER(OFFSET('Water Data'!$G$6,0,10*ROW('Water Data'!G33))),'Data Summary'!CC39="Yes"),OFFSET('Water Data'!$G$6,0,10*ROW('Water Data'!G33)),NA())</f>
        <v>#N/A</v>
      </c>
      <c r="O39" s="529" t="e">
        <f ca="1">+IF(AND(ISNUMBER(OFFSET('Water Data'!$G$9,0,10*ROW('Water Data'!G33))),'Data Summary'!CD39="Yes"),OFFSET('Water Data'!$G$9,0,10*ROW('Water Data'!G33)),NA())</f>
        <v>#N/A</v>
      </c>
      <c r="P39" s="529" t="e">
        <f ca="1">+IF(AND(ISNUMBER(OFFSET('Water Data'!$H$4,0,10*ROW('Water Data'!H33))),'Data Summary'!CE39="Yes"),100-OFFSET('Water Data'!$H$4,0,10*ROW('Water Data'!H33)),NA())</f>
        <v>#N/A</v>
      </c>
      <c r="Q39" s="529" t="e">
        <f ca="1">+IF(AND(ISNUMBER(OFFSET('Water Data'!$H$6,0,10*ROW('Water Data'!H33))),'Data Summary'!CF39="Yes"),OFFSET('Water Data'!$H$6,0,10*ROW('Water Data'!H33)),NA())</f>
        <v>#N/A</v>
      </c>
      <c r="R39" s="529" t="e">
        <f ca="1">+IF(AND(ISNUMBER(OFFSET('Water Data'!$H$9,0,10*ROW('Water Data'!H33))),'Data Summary'!CG39="Yes"),OFFSET('Water Data'!$H$9,0,10*ROW('Water Data'!H33)),NA())</f>
        <v>#N/A</v>
      </c>
      <c r="S39" s="529" t="e">
        <f ca="1">+IF(AND(ISNUMBER(OFFSET('Water Data'!$I$4,0,10*ROW('Water Data'!I33))),'Data Summary'!CH39="Yes"),100-OFFSET('Water Data'!$I$4,0,10*ROW('Water Data'!I33)),NA())</f>
        <v>#N/A</v>
      </c>
      <c r="T39" s="529" t="e">
        <f ca="1">+IF(AND(ISNUMBER(OFFSET('Water Data'!$I$6,0,10*ROW('Water Data'!I33))),'Data Summary'!CI39="Yes"),OFFSET('Water Data'!$I$6,0,10*ROW('Water Data'!I33)),NA())</f>
        <v>#N/A</v>
      </c>
      <c r="U39" s="529" t="e">
        <f ca="1">+IF(AND(ISNUMBER(OFFSET('Water Data'!$I$9,0,10*ROW('Water Data'!I33))),'Data Summary'!CJ39="Yes"),OFFSET('Water Data'!$I$9,0,10*ROW('Water Data'!I33)),NA())</f>
        <v>#N/A</v>
      </c>
      <c r="V39" s="530" t="e">
        <f ca="1">+IF(AND(ISNUMBER(OFFSET('Sanitation Data'!$D$4,0,10*ROW('Sanitation Data'!D33))),'Data Summary'!CK39="Yes"),100-OFFSET('Sanitation Data'!$D$4,0,10*ROW('Sanitation Data'!D33)),NA())</f>
        <v>#N/A</v>
      </c>
      <c r="W39" s="530" t="e">
        <f ca="1">+IF(AND(ISNUMBER(OFFSET('Sanitation Data'!$D$6,0,10*ROW('Sanitation Data'!D33))),'Data Summary'!CL39="Yes"),OFFSET('Sanitation Data'!$D$6,0,10*ROW('Sanitation Data'!D33)),NA())</f>
        <v>#N/A</v>
      </c>
      <c r="X39" s="530" t="e">
        <f ca="1">+IF(AND(ISNUMBER(OFFSET('Sanitation Data'!$D$10,0,10*ROW('Sanitation Data'!D33))),'Data Summary'!CM39="Yes"),OFFSET('Sanitation Data'!$D$10,0,10*ROW('Sanitation Data'!D33)),NA())</f>
        <v>#N/A</v>
      </c>
      <c r="Y39" s="530" t="e">
        <f ca="1">+IF(AND(ISNUMBER(OFFSET('Sanitation Data'!$D$11,0,10*ROW('Sanitation Data'!D33))),'Data Summary'!CN39="Yes"),OFFSET('Sanitation Data'!$D$11,0,10*ROW('Sanitation Data'!D33)),NA())</f>
        <v>#N/A</v>
      </c>
      <c r="Z39" s="530" t="e">
        <f ca="1">+IF(AND(ISNUMBER(OFFSET('Sanitation Data'!$D$12,0,10*ROW('Sanitation Data'!D33))),'Data Summary'!CO39="Yes"),OFFSET('Sanitation Data'!$D$12,0,10*ROW('Sanitation Data'!D33)),NA())</f>
        <v>#N/A</v>
      </c>
      <c r="AA39" s="530" t="e">
        <f ca="1">+IF(AND(ISNUMBER(OFFSET('Sanitation Data'!$E$4,0,10*ROW('Sanitation Data'!E33))),'Data Summary'!CP39="Yes"),100-OFFSET('Sanitation Data'!$E$4,0,10*ROW('Sanitation Data'!E33)),NA())</f>
        <v>#N/A</v>
      </c>
      <c r="AB39" s="530" t="e">
        <f ca="1">+IF(AND(ISNUMBER(OFFSET('Sanitation Data'!$E$6,0,10*ROW('Sanitation Data'!E33))),'Data Summary'!CQ39="Yes"),OFFSET('Sanitation Data'!$E$6,0,10*ROW('Sanitation Data'!E33)),NA())</f>
        <v>#N/A</v>
      </c>
      <c r="AC39" s="530" t="e">
        <f ca="1">+IF(AND(ISNUMBER(OFFSET('Sanitation Data'!$E$10,0,10*ROW('Sanitation Data'!E33))),'Data Summary'!CR39="Yes"),OFFSET('Sanitation Data'!$E$10,0,10*ROW('Sanitation Data'!E33)),NA())</f>
        <v>#N/A</v>
      </c>
      <c r="AD39" s="530" t="e">
        <f ca="1">+IF(AND(ISNUMBER(OFFSET('Sanitation Data'!$E$11,0,10*ROW('Sanitation Data'!E33))),'Data Summary'!CS39="Yes"),OFFSET('Sanitation Data'!$E$11,0,10*ROW('Sanitation Data'!E33)),NA())</f>
        <v>#N/A</v>
      </c>
      <c r="AE39" s="530" t="e">
        <f ca="1">+IF(AND(ISNUMBER(OFFSET('Sanitation Data'!$E$12,0,10*ROW('Sanitation Data'!E33))),'Data Summary'!CT39="Yes"),OFFSET('Sanitation Data'!$E$12,0,10*ROW('Sanitation Data'!E33)),NA())</f>
        <v>#N/A</v>
      </c>
      <c r="AF39" s="530" t="e">
        <f ca="1">+IF(AND(ISNUMBER(OFFSET('Sanitation Data'!$F$4,0,10*ROW('Sanitation Data'!F33))),'Data Summary'!CU39="Yes"),100-OFFSET('Sanitation Data'!$F$4,0,10*ROW('Sanitation Data'!F33)),NA())</f>
        <v>#N/A</v>
      </c>
      <c r="AG39" s="530" t="e">
        <f ca="1">+IF(AND(ISNUMBER(OFFSET('Sanitation Data'!$F$6,0,10*ROW('Sanitation Data'!F33))),'Data Summary'!CV39="Yes"),OFFSET('Sanitation Data'!$F$6,0,10*ROW('Sanitation Data'!F33)),NA())</f>
        <v>#N/A</v>
      </c>
      <c r="AH39" s="530" t="e">
        <f ca="1">+IF(AND(ISNUMBER(OFFSET('Sanitation Data'!$F$10,0,10*ROW('Sanitation Data'!F33))),'Data Summary'!CW39="Yes"),OFFSET('Sanitation Data'!$F$10,0,10*ROW('Sanitation Data'!F33)),NA())</f>
        <v>#N/A</v>
      </c>
      <c r="AI39" s="530" t="e">
        <f ca="1">+IF(AND(ISNUMBER(OFFSET('Sanitation Data'!$F$11,0,10*ROW('Sanitation Data'!F33))),'Data Summary'!CX39="Yes"),OFFSET('Sanitation Data'!$F$11,0,10*ROW('Sanitation Data'!F33)),NA())</f>
        <v>#N/A</v>
      </c>
      <c r="AJ39" s="530" t="e">
        <f ca="1">+IF(AND(ISNUMBER(OFFSET('Sanitation Data'!$F$12,0,10*ROW('Sanitation Data'!F33))),'Data Summary'!CY39="Yes"),OFFSET('Sanitation Data'!$F$12,0,10*ROW('Sanitation Data'!F33)),NA())</f>
        <v>#N/A</v>
      </c>
      <c r="AK39" s="530" t="e">
        <f ca="1">+IF(AND(ISNUMBER(OFFSET('Sanitation Data'!$G$4,0,10*ROW('Sanitation Data'!G33))),'Data Summary'!CZ39="Yes"),100-OFFSET('Sanitation Data'!$G$4,0,10*ROW('Sanitation Data'!G33)),NA())</f>
        <v>#N/A</v>
      </c>
      <c r="AL39" s="530" t="e">
        <f ca="1">+IF(AND(ISNUMBER(OFFSET('Sanitation Data'!$G$6,0,10*ROW('Sanitation Data'!G33))),'Data Summary'!DA39="Yes"),OFFSET('Sanitation Data'!$G$6,0,10*ROW('Sanitation Data'!G33)),NA())</f>
        <v>#N/A</v>
      </c>
      <c r="AM39" s="530" t="e">
        <f ca="1">+IF(AND(ISNUMBER(OFFSET('Sanitation Data'!$G$10,0,10*ROW('Sanitation Data'!G33))),'Data Summary'!DB39="Yes"),OFFSET('Sanitation Data'!$G$10,0,10*ROW('Sanitation Data'!G33)),NA())</f>
        <v>#N/A</v>
      </c>
      <c r="AN39" s="530" t="e">
        <f ca="1">+IF(AND(ISNUMBER(OFFSET('Sanitation Data'!$G$11,0,10*ROW('Sanitation Data'!G33))),'Data Summary'!DC39="Yes"),OFFSET('Sanitation Data'!$G$11,0,10*ROW('Sanitation Data'!G33)),NA())</f>
        <v>#N/A</v>
      </c>
      <c r="AO39" s="530" t="e">
        <f ca="1">+IF(AND(ISNUMBER(OFFSET('Sanitation Data'!$G$12,0,10*ROW('Sanitation Data'!G33))),'Data Summary'!DD39="Yes"),OFFSET('Sanitation Data'!$G$12,0,10*ROW('Sanitation Data'!G33)),NA())</f>
        <v>#N/A</v>
      </c>
      <c r="AP39" s="530" t="e">
        <f ca="1">+IF(AND(ISNUMBER(OFFSET('Sanitation Data'!$H$4,0,10*ROW('Sanitation Data'!H33))),'Data Summary'!DE39="Yes"),100-OFFSET('Sanitation Data'!$H$4,0,10*ROW('Sanitation Data'!H33)),NA())</f>
        <v>#N/A</v>
      </c>
      <c r="AQ39" s="530" t="e">
        <f ca="1">+IF(AND(ISNUMBER(OFFSET('Sanitation Data'!$H$6,0,10*ROW('Sanitation Data'!H33))),'Data Summary'!DF39="Yes"),OFFSET('Sanitation Data'!$H$6,0,10*ROW('Sanitation Data'!H33)),NA())</f>
        <v>#N/A</v>
      </c>
      <c r="AR39" s="530" t="e">
        <f ca="1">+IF(AND(ISNUMBER(OFFSET('Sanitation Data'!$H$10,0,10*ROW('Sanitation Data'!H33))),'Data Summary'!DG39="Yes"),OFFSET('Sanitation Data'!$H$10,0,10*ROW('Sanitation Data'!H33)),NA())</f>
        <v>#N/A</v>
      </c>
      <c r="AS39" s="530" t="e">
        <f ca="1">+IF(AND(ISNUMBER(OFFSET('Sanitation Data'!$H$11,0,10*ROW('Sanitation Data'!H33))),'Data Summary'!DH39="Yes"),OFFSET('Sanitation Data'!$H$11,0,10*ROW('Sanitation Data'!H33)),NA())</f>
        <v>#N/A</v>
      </c>
      <c r="AT39" s="530" t="e">
        <f ca="1">+IF(AND(ISNUMBER(OFFSET('Sanitation Data'!$H$12,0,10*ROW('Sanitation Data'!H33))),'Data Summary'!DI39="Yes"),OFFSET('Sanitation Data'!$H$12,0,10*ROW('Sanitation Data'!H33)),NA())</f>
        <v>#N/A</v>
      </c>
      <c r="AU39" s="530" t="e">
        <f ca="1">+IF(AND(ISNUMBER(OFFSET('Sanitation Data'!$I$4,0,10*ROW('Sanitation Data'!I33))),'Data Summary'!DJ39="Yes"),100-OFFSET('Sanitation Data'!$I$4,0,10*ROW('Sanitation Data'!I33)),NA())</f>
        <v>#N/A</v>
      </c>
      <c r="AV39" s="530" t="e">
        <f ca="1">+IF(AND(ISNUMBER(OFFSET('Sanitation Data'!$I$6,0,10*ROW('Sanitation Data'!I33))),'Data Summary'!DK39="Yes"),OFFSET('Sanitation Data'!$I$6,0,10*ROW('Sanitation Data'!I33)),NA())</f>
        <v>#N/A</v>
      </c>
      <c r="AW39" s="530" t="e">
        <f ca="1">+IF(AND(ISNUMBER(OFFSET('Sanitation Data'!$I$10,0,10*ROW('Sanitation Data'!I33))),'Data Summary'!DL39="Yes"),OFFSET('Sanitation Data'!$I$10,0,10*ROW('Sanitation Data'!I33)),NA())</f>
        <v>#N/A</v>
      </c>
      <c r="AX39" s="530" t="e">
        <f ca="1">+IF(AND(ISNUMBER(OFFSET('Sanitation Data'!$I$11,0,10*ROW('Sanitation Data'!I33))),'Data Summary'!DM39="Yes"),OFFSET('Sanitation Data'!$I$11,0,10*ROW('Sanitation Data'!I33)),NA())</f>
        <v>#N/A</v>
      </c>
      <c r="AY39" s="530" t="e">
        <f ca="1">+IF(AND(ISNUMBER(OFFSET('Sanitation Data'!$I$12,0,10*ROW('Sanitation Data'!I33))),'Data Summary'!DN39="Yes"),OFFSET('Sanitation Data'!$I$12,0,10*ROW('Sanitation Data'!I33)),NA())</f>
        <v>#N/A</v>
      </c>
      <c r="AZ39" s="531" t="e">
        <f ca="1">+IF(AND(ISNUMBER(OFFSET('Hygiene Data'!$D$5,0,10*ROW('Hygiene Data'!D33))),'Data Summary'!DO39="Yes"),OFFSET('Hygiene Data'!$D$5,0,10*ROW('Hygiene Data'!D33)),NA())</f>
        <v>#N/A</v>
      </c>
      <c r="BA39" s="531" t="e">
        <f ca="1">+IF(AND(ISNUMBER(OFFSET('Hygiene Data'!$D$7,0,10*ROW('Hygiene Data'!D33))),'Data Summary'!DP39="Yes"),OFFSET('Hygiene Data'!$D$7,0,10*ROW('Hygiene Data'!D33)),NA())</f>
        <v>#N/A</v>
      </c>
      <c r="BB39" s="531" t="e">
        <f ca="1">+IF(AND(ISNUMBER(OFFSET('Hygiene Data'!$D$9,0,10*ROW('Hygiene Data'!D33))),'Data Summary'!DQ39="Yes"),OFFSET('Hygiene Data'!$D$9,0,10*ROW('Hygiene Data'!D33)),NA())</f>
        <v>#N/A</v>
      </c>
      <c r="BC39" s="531" t="e">
        <f ca="1">+IF(AND(ISNUMBER(OFFSET('Hygiene Data'!$E$5,0,10*ROW('Hygiene Data'!E33))),'Data Summary'!DR39="Yes"),OFFSET('Hygiene Data'!$E$5,0,10*ROW('Hygiene Data'!E33)),NA())</f>
        <v>#N/A</v>
      </c>
      <c r="BD39" s="531" t="e">
        <f ca="1">+IF(AND(ISNUMBER(OFFSET('Hygiene Data'!$E$7,0,10*ROW('Hygiene Data'!E33))),'Data Summary'!DS39="Yes"),OFFSET('Hygiene Data'!$E$7,0,10*ROW('Hygiene Data'!E33)),NA())</f>
        <v>#N/A</v>
      </c>
      <c r="BE39" s="531" t="e">
        <f ca="1">+IF(AND(ISNUMBER(OFFSET('Hygiene Data'!$E$9,0,10*ROW('Hygiene Data'!E33))),'Data Summary'!DT39="Yes"),OFFSET('Hygiene Data'!$E$9,0,10*ROW('Hygiene Data'!E33)),NA())</f>
        <v>#N/A</v>
      </c>
      <c r="BF39" s="531" t="e">
        <f ca="1">+IF(AND(ISNUMBER(OFFSET('Hygiene Data'!$F$5,0,10*ROW('Hygiene Data'!F33))),'Data Summary'!DU39="Yes"),OFFSET('Hygiene Data'!$F$5,0,10*ROW('Hygiene Data'!F33)),NA())</f>
        <v>#N/A</v>
      </c>
      <c r="BG39" s="531" t="e">
        <f ca="1">+IF(AND(ISNUMBER(OFFSET('Hygiene Data'!$F$7,0,10*ROW('Hygiene Data'!F33))),'Data Summary'!DV39="Yes"),OFFSET('Hygiene Data'!$F$7,0,10*ROW('Hygiene Data'!F33)),NA())</f>
        <v>#N/A</v>
      </c>
      <c r="BH39" s="531" t="e">
        <f ca="1">+IF(AND(ISNUMBER(OFFSET('Hygiene Data'!$F$9,0,10*ROW('Hygiene Data'!F33))),'Data Summary'!DW39="Yes"),OFFSET('Hygiene Data'!$F$9,0,10*ROW('Hygiene Data'!F33)),NA())</f>
        <v>#N/A</v>
      </c>
      <c r="BI39" s="531" t="e">
        <f ca="1">+IF(AND(ISNUMBER(OFFSET('Hygiene Data'!$G$5,0,10*ROW('Hygiene Data'!G33))),'Data Summary'!DX39="Yes"),OFFSET('Hygiene Data'!$G$5,0,10*ROW('Hygiene Data'!G33)),NA())</f>
        <v>#N/A</v>
      </c>
      <c r="BJ39" s="531" t="e">
        <f ca="1">+IF(AND(ISNUMBER(OFFSET('Hygiene Data'!$G$7,0,10*ROW('Hygiene Data'!G33))),'Data Summary'!DY39="Yes"),OFFSET('Hygiene Data'!$G$7,0,10*ROW('Hygiene Data'!G33)),NA())</f>
        <v>#N/A</v>
      </c>
      <c r="BK39" s="531" t="e">
        <f ca="1">+IF(AND(ISNUMBER(OFFSET('Hygiene Data'!$G$9,0,10*ROW('Hygiene Data'!G33))),'Data Summary'!DZ39="Yes"),OFFSET('Hygiene Data'!$G$9,0,10*ROW('Hygiene Data'!G33)),NA())</f>
        <v>#N/A</v>
      </c>
      <c r="BL39" s="531" t="e">
        <f ca="1">+IF(AND(ISNUMBER(OFFSET('Hygiene Data'!$H$5,0,10*ROW('Hygiene Data'!H33))),'Data Summary'!EA39="Yes"),OFFSET('Hygiene Data'!$H$5,0,10*ROW('Hygiene Data'!H33)),NA())</f>
        <v>#N/A</v>
      </c>
      <c r="BM39" s="531" t="e">
        <f ca="1">+IF(AND(ISNUMBER(OFFSET('Hygiene Data'!$H$7,0,10*ROW('Hygiene Data'!H33))),'Data Summary'!EB39="Yes"),OFFSET('Hygiene Data'!$H$7,0,10*ROW('Hygiene Data'!H33)),NA())</f>
        <v>#N/A</v>
      </c>
      <c r="BN39" s="531" t="e">
        <f ca="1">+IF(AND(ISNUMBER(OFFSET('Hygiene Data'!$H$9,0,10*ROW('Hygiene Data'!H33))),'Data Summary'!EC39="Yes"),OFFSET('Hygiene Data'!$H$9,0,10*ROW('Hygiene Data'!H33)),NA())</f>
        <v>#N/A</v>
      </c>
      <c r="BO39" s="531" t="e">
        <f ca="1">+IF(AND(ISNUMBER(OFFSET('Hygiene Data'!$I$5,0,10*ROW('Hygiene Data'!I33))),'Data Summary'!ED39="Yes"),OFFSET('Hygiene Data'!$I$5,0,10*ROW('Hygiene Data'!I33)),NA())</f>
        <v>#N/A</v>
      </c>
      <c r="BP39" s="531" t="e">
        <f ca="1">+IF(AND(ISNUMBER(OFFSET('Hygiene Data'!$I$7,0,10*ROW('Hygiene Data'!I33))),'Data Summary'!EE39="Yes"),OFFSET('Hygiene Data'!$I$7,0,10*ROW('Hygiene Data'!I33)),NA())</f>
        <v>#N/A</v>
      </c>
      <c r="BQ39" s="531" t="e">
        <f ca="1">+IF(AND(ISNUMBER(OFFSET('Hygiene Data'!$I$9,0,10*ROW('Hygiene Data'!I33))),'Data Summary'!EF39="Yes"),OFFSET('Hygiene Data'!$I$9,0,10*ROW('Hygiene Data'!I33)),NA())</f>
        <v>#N/A</v>
      </c>
    </row>
    <row r="40" spans="1:69" x14ac:dyDescent="0.25">
      <c r="A40" s="527" t="e">
        <f ca="1">+RIGHT('Data Summary'!A40,LEN('Data Summary'!A40)-9)</f>
        <v>#VALUE!</v>
      </c>
      <c r="B40" s="501" t="str">
        <f ca="1">+IF(ISTEXT('Data Summary'!B40),'Data Summary'!B40,"")</f>
        <v/>
      </c>
      <c r="C40" s="528" t="e">
        <f ca="1">+VALUE('Data Summary'!C40)</f>
        <v>#VALUE!</v>
      </c>
      <c r="D40" s="529" t="e">
        <f ca="1">+IF(AND(ISNUMBER(OFFSET('Water Data'!$D$4,0,10*ROW('Water Data'!D34))),'Data Summary'!BS40="Yes"),100-OFFSET('Water Data'!$D$4,0,10*ROW('Water Data'!D34)),NA())</f>
        <v>#N/A</v>
      </c>
      <c r="E40" s="529" t="e">
        <f ca="1">+IF(AND(ISNUMBER(OFFSET('Water Data'!$D$6,0,10*ROW('Water Data'!D34))),'Data Summary'!BT40="Yes"),OFFSET('Water Data'!$D$6,0,10*ROW('Water Data'!D34)),NA())</f>
        <v>#N/A</v>
      </c>
      <c r="F40" s="529" t="e">
        <f ca="1">+IF(AND(ISNUMBER(OFFSET('Water Data'!$D$9,0,10*ROW('Water Data'!D34))),'Data Summary'!BU40="Yes"),OFFSET('Water Data'!$D$9,0,10*ROW('Water Data'!D34)),NA())</f>
        <v>#N/A</v>
      </c>
      <c r="G40" s="529" t="e">
        <f ca="1">+IF(AND(ISNUMBER(OFFSET('Water Data'!$E$4,0,10*ROW('Water Data'!E34))),'Data Summary'!BV40="Yes"),100-OFFSET('Water Data'!$E$4,0,10*ROW('Water Data'!E34)),NA())</f>
        <v>#N/A</v>
      </c>
      <c r="H40" s="529" t="e">
        <f ca="1">+IF(AND(ISNUMBER(OFFSET('Water Data'!$E$6,0,10*ROW('Water Data'!E34))),'Data Summary'!BW40="Yes"),OFFSET('Water Data'!$E$6,0,10*ROW('Water Data'!E34)),NA())</f>
        <v>#N/A</v>
      </c>
      <c r="I40" s="529" t="e">
        <f ca="1">+IF(AND(ISNUMBER(OFFSET('Water Data'!$E$9,0,10*ROW('Water Data'!E34))),'Data Summary'!BX40="Yes"),OFFSET('Water Data'!$E$9,0,10*ROW('Water Data'!E34)),NA())</f>
        <v>#N/A</v>
      </c>
      <c r="J40" s="529" t="e">
        <f ca="1">+IF(AND(ISNUMBER(OFFSET('Water Data'!$F$4,0,10*ROW('Water Data'!F34))),'Data Summary'!BY40="Yes"),100-OFFSET('Water Data'!$F$4,0,10*ROW('Water Data'!F34)),NA())</f>
        <v>#N/A</v>
      </c>
      <c r="K40" s="529" t="e">
        <f ca="1">+IF(AND(ISNUMBER(OFFSET('Water Data'!$F$6,0,10*ROW('Water Data'!F34))),'Data Summary'!BZ40="Yes"),OFFSET('Water Data'!$F$6,0,10*ROW('Water Data'!F34)),NA())</f>
        <v>#N/A</v>
      </c>
      <c r="L40" s="529" t="e">
        <f ca="1">+IF(AND(ISNUMBER(OFFSET('Water Data'!$F$9,0,10*ROW('Water Data'!F34))),'Data Summary'!CA40="Yes"),OFFSET('Water Data'!$F$9,0,10*ROW('Water Data'!F34)),NA())</f>
        <v>#N/A</v>
      </c>
      <c r="M40" s="529" t="e">
        <f ca="1">+IF(AND(ISNUMBER(OFFSET('Water Data'!$G$4,0,10*ROW('Water Data'!G34))),'Data Summary'!CB40="Yes"),100-OFFSET('Water Data'!$G$4,0,10*ROW('Water Data'!G34)),NA())</f>
        <v>#N/A</v>
      </c>
      <c r="N40" s="529" t="e">
        <f ca="1">+IF(AND(ISNUMBER(OFFSET('Water Data'!$G$6,0,10*ROW('Water Data'!G34))),'Data Summary'!CC40="Yes"),OFFSET('Water Data'!$G$6,0,10*ROW('Water Data'!G34)),NA())</f>
        <v>#N/A</v>
      </c>
      <c r="O40" s="529" t="e">
        <f ca="1">+IF(AND(ISNUMBER(OFFSET('Water Data'!$G$9,0,10*ROW('Water Data'!G34))),'Data Summary'!CD40="Yes"),OFFSET('Water Data'!$G$9,0,10*ROW('Water Data'!G34)),NA())</f>
        <v>#N/A</v>
      </c>
      <c r="P40" s="529" t="e">
        <f ca="1">+IF(AND(ISNUMBER(OFFSET('Water Data'!$H$4,0,10*ROW('Water Data'!H34))),'Data Summary'!CE40="Yes"),100-OFFSET('Water Data'!$H$4,0,10*ROW('Water Data'!H34)),NA())</f>
        <v>#N/A</v>
      </c>
      <c r="Q40" s="529" t="e">
        <f ca="1">+IF(AND(ISNUMBER(OFFSET('Water Data'!$H$6,0,10*ROW('Water Data'!H34))),'Data Summary'!CF40="Yes"),OFFSET('Water Data'!$H$6,0,10*ROW('Water Data'!H34)),NA())</f>
        <v>#N/A</v>
      </c>
      <c r="R40" s="529" t="e">
        <f ca="1">+IF(AND(ISNUMBER(OFFSET('Water Data'!$H$9,0,10*ROW('Water Data'!H34))),'Data Summary'!CG40="Yes"),OFFSET('Water Data'!$H$9,0,10*ROW('Water Data'!H34)),NA())</f>
        <v>#N/A</v>
      </c>
      <c r="S40" s="529" t="e">
        <f ca="1">+IF(AND(ISNUMBER(OFFSET('Water Data'!$I$4,0,10*ROW('Water Data'!I34))),'Data Summary'!CH40="Yes"),100-OFFSET('Water Data'!$I$4,0,10*ROW('Water Data'!I34)),NA())</f>
        <v>#N/A</v>
      </c>
      <c r="T40" s="529" t="e">
        <f ca="1">+IF(AND(ISNUMBER(OFFSET('Water Data'!$I$6,0,10*ROW('Water Data'!I34))),'Data Summary'!CI40="Yes"),OFFSET('Water Data'!$I$6,0,10*ROW('Water Data'!I34)),NA())</f>
        <v>#N/A</v>
      </c>
      <c r="U40" s="529" t="e">
        <f ca="1">+IF(AND(ISNUMBER(OFFSET('Water Data'!$I$9,0,10*ROW('Water Data'!I34))),'Data Summary'!CJ40="Yes"),OFFSET('Water Data'!$I$9,0,10*ROW('Water Data'!I34)),NA())</f>
        <v>#N/A</v>
      </c>
      <c r="V40" s="530" t="e">
        <f ca="1">+IF(AND(ISNUMBER(OFFSET('Sanitation Data'!$D$4,0,10*ROW('Sanitation Data'!D34))),'Data Summary'!CK40="Yes"),100-OFFSET('Sanitation Data'!$D$4,0,10*ROW('Sanitation Data'!D34)),NA())</f>
        <v>#N/A</v>
      </c>
      <c r="W40" s="530" t="e">
        <f ca="1">+IF(AND(ISNUMBER(OFFSET('Sanitation Data'!$D$6,0,10*ROW('Sanitation Data'!D34))),'Data Summary'!CL40="Yes"),OFFSET('Sanitation Data'!$D$6,0,10*ROW('Sanitation Data'!D34)),NA())</f>
        <v>#N/A</v>
      </c>
      <c r="X40" s="530" t="e">
        <f ca="1">+IF(AND(ISNUMBER(OFFSET('Sanitation Data'!$D$10,0,10*ROW('Sanitation Data'!D34))),'Data Summary'!CM40="Yes"),OFFSET('Sanitation Data'!$D$10,0,10*ROW('Sanitation Data'!D34)),NA())</f>
        <v>#N/A</v>
      </c>
      <c r="Y40" s="530" t="e">
        <f ca="1">+IF(AND(ISNUMBER(OFFSET('Sanitation Data'!$D$11,0,10*ROW('Sanitation Data'!D34))),'Data Summary'!CN40="Yes"),OFFSET('Sanitation Data'!$D$11,0,10*ROW('Sanitation Data'!D34)),NA())</f>
        <v>#N/A</v>
      </c>
      <c r="Z40" s="530" t="e">
        <f ca="1">+IF(AND(ISNUMBER(OFFSET('Sanitation Data'!$D$12,0,10*ROW('Sanitation Data'!D34))),'Data Summary'!CO40="Yes"),OFFSET('Sanitation Data'!$D$12,0,10*ROW('Sanitation Data'!D34)),NA())</f>
        <v>#N/A</v>
      </c>
      <c r="AA40" s="530" t="e">
        <f ca="1">+IF(AND(ISNUMBER(OFFSET('Sanitation Data'!$E$4,0,10*ROW('Sanitation Data'!E34))),'Data Summary'!CP40="Yes"),100-OFFSET('Sanitation Data'!$E$4,0,10*ROW('Sanitation Data'!E34)),NA())</f>
        <v>#N/A</v>
      </c>
      <c r="AB40" s="530" t="e">
        <f ca="1">+IF(AND(ISNUMBER(OFFSET('Sanitation Data'!$E$6,0,10*ROW('Sanitation Data'!E34))),'Data Summary'!CQ40="Yes"),OFFSET('Sanitation Data'!$E$6,0,10*ROW('Sanitation Data'!E34)),NA())</f>
        <v>#N/A</v>
      </c>
      <c r="AC40" s="530" t="e">
        <f ca="1">+IF(AND(ISNUMBER(OFFSET('Sanitation Data'!$E$10,0,10*ROW('Sanitation Data'!E34))),'Data Summary'!CR40="Yes"),OFFSET('Sanitation Data'!$E$10,0,10*ROW('Sanitation Data'!E34)),NA())</f>
        <v>#N/A</v>
      </c>
      <c r="AD40" s="530" t="e">
        <f ca="1">+IF(AND(ISNUMBER(OFFSET('Sanitation Data'!$E$11,0,10*ROW('Sanitation Data'!E34))),'Data Summary'!CS40="Yes"),OFFSET('Sanitation Data'!$E$11,0,10*ROW('Sanitation Data'!E34)),NA())</f>
        <v>#N/A</v>
      </c>
      <c r="AE40" s="530" t="e">
        <f ca="1">+IF(AND(ISNUMBER(OFFSET('Sanitation Data'!$E$12,0,10*ROW('Sanitation Data'!E34))),'Data Summary'!CT40="Yes"),OFFSET('Sanitation Data'!$E$12,0,10*ROW('Sanitation Data'!E34)),NA())</f>
        <v>#N/A</v>
      </c>
      <c r="AF40" s="530" t="e">
        <f ca="1">+IF(AND(ISNUMBER(OFFSET('Sanitation Data'!$F$4,0,10*ROW('Sanitation Data'!F34))),'Data Summary'!CU40="Yes"),100-OFFSET('Sanitation Data'!$F$4,0,10*ROW('Sanitation Data'!F34)),NA())</f>
        <v>#N/A</v>
      </c>
      <c r="AG40" s="530" t="e">
        <f ca="1">+IF(AND(ISNUMBER(OFFSET('Sanitation Data'!$F$6,0,10*ROW('Sanitation Data'!F34))),'Data Summary'!CV40="Yes"),OFFSET('Sanitation Data'!$F$6,0,10*ROW('Sanitation Data'!F34)),NA())</f>
        <v>#N/A</v>
      </c>
      <c r="AH40" s="530" t="e">
        <f ca="1">+IF(AND(ISNUMBER(OFFSET('Sanitation Data'!$F$10,0,10*ROW('Sanitation Data'!F34))),'Data Summary'!CW40="Yes"),OFFSET('Sanitation Data'!$F$10,0,10*ROW('Sanitation Data'!F34)),NA())</f>
        <v>#N/A</v>
      </c>
      <c r="AI40" s="530" t="e">
        <f ca="1">+IF(AND(ISNUMBER(OFFSET('Sanitation Data'!$F$11,0,10*ROW('Sanitation Data'!F34))),'Data Summary'!CX40="Yes"),OFFSET('Sanitation Data'!$F$11,0,10*ROW('Sanitation Data'!F34)),NA())</f>
        <v>#N/A</v>
      </c>
      <c r="AJ40" s="530" t="e">
        <f ca="1">+IF(AND(ISNUMBER(OFFSET('Sanitation Data'!$F$12,0,10*ROW('Sanitation Data'!F34))),'Data Summary'!CY40="Yes"),OFFSET('Sanitation Data'!$F$12,0,10*ROW('Sanitation Data'!F34)),NA())</f>
        <v>#N/A</v>
      </c>
      <c r="AK40" s="530" t="e">
        <f ca="1">+IF(AND(ISNUMBER(OFFSET('Sanitation Data'!$G$4,0,10*ROW('Sanitation Data'!G34))),'Data Summary'!CZ40="Yes"),100-OFFSET('Sanitation Data'!$G$4,0,10*ROW('Sanitation Data'!G34)),NA())</f>
        <v>#N/A</v>
      </c>
      <c r="AL40" s="530" t="e">
        <f ca="1">+IF(AND(ISNUMBER(OFFSET('Sanitation Data'!$G$6,0,10*ROW('Sanitation Data'!G34))),'Data Summary'!DA40="Yes"),OFFSET('Sanitation Data'!$G$6,0,10*ROW('Sanitation Data'!G34)),NA())</f>
        <v>#N/A</v>
      </c>
      <c r="AM40" s="530" t="e">
        <f ca="1">+IF(AND(ISNUMBER(OFFSET('Sanitation Data'!$G$10,0,10*ROW('Sanitation Data'!G34))),'Data Summary'!DB40="Yes"),OFFSET('Sanitation Data'!$G$10,0,10*ROW('Sanitation Data'!G34)),NA())</f>
        <v>#N/A</v>
      </c>
      <c r="AN40" s="530" t="e">
        <f ca="1">+IF(AND(ISNUMBER(OFFSET('Sanitation Data'!$G$11,0,10*ROW('Sanitation Data'!G34))),'Data Summary'!DC40="Yes"),OFFSET('Sanitation Data'!$G$11,0,10*ROW('Sanitation Data'!G34)),NA())</f>
        <v>#N/A</v>
      </c>
      <c r="AO40" s="530" t="e">
        <f ca="1">+IF(AND(ISNUMBER(OFFSET('Sanitation Data'!$G$12,0,10*ROW('Sanitation Data'!G34))),'Data Summary'!DD40="Yes"),OFFSET('Sanitation Data'!$G$12,0,10*ROW('Sanitation Data'!G34)),NA())</f>
        <v>#N/A</v>
      </c>
      <c r="AP40" s="530" t="e">
        <f ca="1">+IF(AND(ISNUMBER(OFFSET('Sanitation Data'!$H$4,0,10*ROW('Sanitation Data'!H34))),'Data Summary'!DE40="Yes"),100-OFFSET('Sanitation Data'!$H$4,0,10*ROW('Sanitation Data'!H34)),NA())</f>
        <v>#N/A</v>
      </c>
      <c r="AQ40" s="530" t="e">
        <f ca="1">+IF(AND(ISNUMBER(OFFSET('Sanitation Data'!$H$6,0,10*ROW('Sanitation Data'!H34))),'Data Summary'!DF40="Yes"),OFFSET('Sanitation Data'!$H$6,0,10*ROW('Sanitation Data'!H34)),NA())</f>
        <v>#N/A</v>
      </c>
      <c r="AR40" s="530" t="e">
        <f ca="1">+IF(AND(ISNUMBER(OFFSET('Sanitation Data'!$H$10,0,10*ROW('Sanitation Data'!H34))),'Data Summary'!DG40="Yes"),OFFSET('Sanitation Data'!$H$10,0,10*ROW('Sanitation Data'!H34)),NA())</f>
        <v>#N/A</v>
      </c>
      <c r="AS40" s="530" t="e">
        <f ca="1">+IF(AND(ISNUMBER(OFFSET('Sanitation Data'!$H$11,0,10*ROW('Sanitation Data'!H34))),'Data Summary'!DH40="Yes"),OFFSET('Sanitation Data'!$H$11,0,10*ROW('Sanitation Data'!H34)),NA())</f>
        <v>#N/A</v>
      </c>
      <c r="AT40" s="530" t="e">
        <f ca="1">+IF(AND(ISNUMBER(OFFSET('Sanitation Data'!$H$12,0,10*ROW('Sanitation Data'!H34))),'Data Summary'!DI40="Yes"),OFFSET('Sanitation Data'!$H$12,0,10*ROW('Sanitation Data'!H34)),NA())</f>
        <v>#N/A</v>
      </c>
      <c r="AU40" s="530" t="e">
        <f ca="1">+IF(AND(ISNUMBER(OFFSET('Sanitation Data'!$I$4,0,10*ROW('Sanitation Data'!I34))),'Data Summary'!DJ40="Yes"),100-OFFSET('Sanitation Data'!$I$4,0,10*ROW('Sanitation Data'!I34)),NA())</f>
        <v>#N/A</v>
      </c>
      <c r="AV40" s="530" t="e">
        <f ca="1">+IF(AND(ISNUMBER(OFFSET('Sanitation Data'!$I$6,0,10*ROW('Sanitation Data'!I34))),'Data Summary'!DK40="Yes"),OFFSET('Sanitation Data'!$I$6,0,10*ROW('Sanitation Data'!I34)),NA())</f>
        <v>#N/A</v>
      </c>
      <c r="AW40" s="530" t="e">
        <f ca="1">+IF(AND(ISNUMBER(OFFSET('Sanitation Data'!$I$10,0,10*ROW('Sanitation Data'!I34))),'Data Summary'!DL40="Yes"),OFFSET('Sanitation Data'!$I$10,0,10*ROW('Sanitation Data'!I34)),NA())</f>
        <v>#N/A</v>
      </c>
      <c r="AX40" s="530" t="e">
        <f ca="1">+IF(AND(ISNUMBER(OFFSET('Sanitation Data'!$I$11,0,10*ROW('Sanitation Data'!I34))),'Data Summary'!DM40="Yes"),OFFSET('Sanitation Data'!$I$11,0,10*ROW('Sanitation Data'!I34)),NA())</f>
        <v>#N/A</v>
      </c>
      <c r="AY40" s="530" t="e">
        <f ca="1">+IF(AND(ISNUMBER(OFFSET('Sanitation Data'!$I$12,0,10*ROW('Sanitation Data'!I34))),'Data Summary'!DN40="Yes"),OFFSET('Sanitation Data'!$I$12,0,10*ROW('Sanitation Data'!I34)),NA())</f>
        <v>#N/A</v>
      </c>
      <c r="AZ40" s="531" t="e">
        <f ca="1">+IF(AND(ISNUMBER(OFFSET('Hygiene Data'!$D$5,0,10*ROW('Hygiene Data'!D34))),'Data Summary'!DO40="Yes"),OFFSET('Hygiene Data'!$D$5,0,10*ROW('Hygiene Data'!D34)),NA())</f>
        <v>#N/A</v>
      </c>
      <c r="BA40" s="531" t="e">
        <f ca="1">+IF(AND(ISNUMBER(OFFSET('Hygiene Data'!$D$7,0,10*ROW('Hygiene Data'!D34))),'Data Summary'!DP40="Yes"),OFFSET('Hygiene Data'!$D$7,0,10*ROW('Hygiene Data'!D34)),NA())</f>
        <v>#N/A</v>
      </c>
      <c r="BB40" s="531" t="e">
        <f ca="1">+IF(AND(ISNUMBER(OFFSET('Hygiene Data'!$D$9,0,10*ROW('Hygiene Data'!D34))),'Data Summary'!DQ40="Yes"),OFFSET('Hygiene Data'!$D$9,0,10*ROW('Hygiene Data'!D34)),NA())</f>
        <v>#N/A</v>
      </c>
      <c r="BC40" s="531" t="e">
        <f ca="1">+IF(AND(ISNUMBER(OFFSET('Hygiene Data'!$E$5,0,10*ROW('Hygiene Data'!E34))),'Data Summary'!DR40="Yes"),OFFSET('Hygiene Data'!$E$5,0,10*ROW('Hygiene Data'!E34)),NA())</f>
        <v>#N/A</v>
      </c>
      <c r="BD40" s="531" t="e">
        <f ca="1">+IF(AND(ISNUMBER(OFFSET('Hygiene Data'!$E$7,0,10*ROW('Hygiene Data'!E34))),'Data Summary'!DS40="Yes"),OFFSET('Hygiene Data'!$E$7,0,10*ROW('Hygiene Data'!E34)),NA())</f>
        <v>#N/A</v>
      </c>
      <c r="BE40" s="531" t="e">
        <f ca="1">+IF(AND(ISNUMBER(OFFSET('Hygiene Data'!$E$9,0,10*ROW('Hygiene Data'!E34))),'Data Summary'!DT40="Yes"),OFFSET('Hygiene Data'!$E$9,0,10*ROW('Hygiene Data'!E34)),NA())</f>
        <v>#N/A</v>
      </c>
      <c r="BF40" s="531" t="e">
        <f ca="1">+IF(AND(ISNUMBER(OFFSET('Hygiene Data'!$F$5,0,10*ROW('Hygiene Data'!F34))),'Data Summary'!DU40="Yes"),OFFSET('Hygiene Data'!$F$5,0,10*ROW('Hygiene Data'!F34)),NA())</f>
        <v>#N/A</v>
      </c>
      <c r="BG40" s="531" t="e">
        <f ca="1">+IF(AND(ISNUMBER(OFFSET('Hygiene Data'!$F$7,0,10*ROW('Hygiene Data'!F34))),'Data Summary'!DV40="Yes"),OFFSET('Hygiene Data'!$F$7,0,10*ROW('Hygiene Data'!F34)),NA())</f>
        <v>#N/A</v>
      </c>
      <c r="BH40" s="531" t="e">
        <f ca="1">+IF(AND(ISNUMBER(OFFSET('Hygiene Data'!$F$9,0,10*ROW('Hygiene Data'!F34))),'Data Summary'!DW40="Yes"),OFFSET('Hygiene Data'!$F$9,0,10*ROW('Hygiene Data'!F34)),NA())</f>
        <v>#N/A</v>
      </c>
      <c r="BI40" s="531" t="e">
        <f ca="1">+IF(AND(ISNUMBER(OFFSET('Hygiene Data'!$G$5,0,10*ROW('Hygiene Data'!G34))),'Data Summary'!DX40="Yes"),OFFSET('Hygiene Data'!$G$5,0,10*ROW('Hygiene Data'!G34)),NA())</f>
        <v>#N/A</v>
      </c>
      <c r="BJ40" s="531" t="e">
        <f ca="1">+IF(AND(ISNUMBER(OFFSET('Hygiene Data'!$G$7,0,10*ROW('Hygiene Data'!G34))),'Data Summary'!DY40="Yes"),OFFSET('Hygiene Data'!$G$7,0,10*ROW('Hygiene Data'!G34)),NA())</f>
        <v>#N/A</v>
      </c>
      <c r="BK40" s="531" t="e">
        <f ca="1">+IF(AND(ISNUMBER(OFFSET('Hygiene Data'!$G$9,0,10*ROW('Hygiene Data'!G34))),'Data Summary'!DZ40="Yes"),OFFSET('Hygiene Data'!$G$9,0,10*ROW('Hygiene Data'!G34)),NA())</f>
        <v>#N/A</v>
      </c>
      <c r="BL40" s="531" t="e">
        <f ca="1">+IF(AND(ISNUMBER(OFFSET('Hygiene Data'!$H$5,0,10*ROW('Hygiene Data'!H34))),'Data Summary'!EA40="Yes"),OFFSET('Hygiene Data'!$H$5,0,10*ROW('Hygiene Data'!H34)),NA())</f>
        <v>#N/A</v>
      </c>
      <c r="BM40" s="531" t="e">
        <f ca="1">+IF(AND(ISNUMBER(OFFSET('Hygiene Data'!$H$7,0,10*ROW('Hygiene Data'!H34))),'Data Summary'!EB40="Yes"),OFFSET('Hygiene Data'!$H$7,0,10*ROW('Hygiene Data'!H34)),NA())</f>
        <v>#N/A</v>
      </c>
      <c r="BN40" s="531" t="e">
        <f ca="1">+IF(AND(ISNUMBER(OFFSET('Hygiene Data'!$H$9,0,10*ROW('Hygiene Data'!H34))),'Data Summary'!EC40="Yes"),OFFSET('Hygiene Data'!$H$9,0,10*ROW('Hygiene Data'!H34)),NA())</f>
        <v>#N/A</v>
      </c>
      <c r="BO40" s="531" t="e">
        <f ca="1">+IF(AND(ISNUMBER(OFFSET('Hygiene Data'!$I$5,0,10*ROW('Hygiene Data'!I34))),'Data Summary'!ED40="Yes"),OFFSET('Hygiene Data'!$I$5,0,10*ROW('Hygiene Data'!I34)),NA())</f>
        <v>#N/A</v>
      </c>
      <c r="BP40" s="531" t="e">
        <f ca="1">+IF(AND(ISNUMBER(OFFSET('Hygiene Data'!$I$7,0,10*ROW('Hygiene Data'!I34))),'Data Summary'!EE40="Yes"),OFFSET('Hygiene Data'!$I$7,0,10*ROW('Hygiene Data'!I34)),NA())</f>
        <v>#N/A</v>
      </c>
      <c r="BQ40" s="531" t="e">
        <f ca="1">+IF(AND(ISNUMBER(OFFSET('Hygiene Data'!$I$9,0,10*ROW('Hygiene Data'!I34))),'Data Summary'!EF40="Yes"),OFFSET('Hygiene Data'!$I$9,0,10*ROW('Hygiene Data'!I34)),NA())</f>
        <v>#N/A</v>
      </c>
    </row>
    <row r="41" spans="1:69" x14ac:dyDescent="0.25">
      <c r="A41" s="527" t="e">
        <f ca="1">+RIGHT('Data Summary'!A41,LEN('Data Summary'!A41)-9)</f>
        <v>#VALUE!</v>
      </c>
      <c r="B41" s="501" t="str">
        <f ca="1">+IF(ISTEXT('Data Summary'!B41),'Data Summary'!B41,"")</f>
        <v/>
      </c>
      <c r="C41" s="528" t="e">
        <f ca="1">+VALUE('Data Summary'!C41)</f>
        <v>#VALUE!</v>
      </c>
      <c r="D41" s="529" t="e">
        <f ca="1">+IF(AND(ISNUMBER(OFFSET('Water Data'!$D$4,0,10*ROW('Water Data'!D35))),'Data Summary'!BS41="Yes"),100-OFFSET('Water Data'!$D$4,0,10*ROW('Water Data'!D35)),NA())</f>
        <v>#N/A</v>
      </c>
      <c r="E41" s="529" t="e">
        <f ca="1">+IF(AND(ISNUMBER(OFFSET('Water Data'!$D$6,0,10*ROW('Water Data'!D35))),'Data Summary'!BT41="Yes"),OFFSET('Water Data'!$D$6,0,10*ROW('Water Data'!D35)),NA())</f>
        <v>#N/A</v>
      </c>
      <c r="F41" s="529" t="e">
        <f ca="1">+IF(AND(ISNUMBER(OFFSET('Water Data'!$D$9,0,10*ROW('Water Data'!D35))),'Data Summary'!BU41="Yes"),OFFSET('Water Data'!$D$9,0,10*ROW('Water Data'!D35)),NA())</f>
        <v>#N/A</v>
      </c>
      <c r="G41" s="529" t="e">
        <f ca="1">+IF(AND(ISNUMBER(OFFSET('Water Data'!$E$4,0,10*ROW('Water Data'!E35))),'Data Summary'!BV41="Yes"),100-OFFSET('Water Data'!$E$4,0,10*ROW('Water Data'!E35)),NA())</f>
        <v>#N/A</v>
      </c>
      <c r="H41" s="529" t="e">
        <f ca="1">+IF(AND(ISNUMBER(OFFSET('Water Data'!$E$6,0,10*ROW('Water Data'!E35))),'Data Summary'!BW41="Yes"),OFFSET('Water Data'!$E$6,0,10*ROW('Water Data'!E35)),NA())</f>
        <v>#N/A</v>
      </c>
      <c r="I41" s="529" t="e">
        <f ca="1">+IF(AND(ISNUMBER(OFFSET('Water Data'!$E$9,0,10*ROW('Water Data'!E35))),'Data Summary'!BX41="Yes"),OFFSET('Water Data'!$E$9,0,10*ROW('Water Data'!E35)),NA())</f>
        <v>#N/A</v>
      </c>
      <c r="J41" s="529" t="e">
        <f ca="1">+IF(AND(ISNUMBER(OFFSET('Water Data'!$F$4,0,10*ROW('Water Data'!F35))),'Data Summary'!BY41="Yes"),100-OFFSET('Water Data'!$F$4,0,10*ROW('Water Data'!F35)),NA())</f>
        <v>#N/A</v>
      </c>
      <c r="K41" s="529" t="e">
        <f ca="1">+IF(AND(ISNUMBER(OFFSET('Water Data'!$F$6,0,10*ROW('Water Data'!F35))),'Data Summary'!BZ41="Yes"),OFFSET('Water Data'!$F$6,0,10*ROW('Water Data'!F35)),NA())</f>
        <v>#N/A</v>
      </c>
      <c r="L41" s="529" t="e">
        <f ca="1">+IF(AND(ISNUMBER(OFFSET('Water Data'!$F$9,0,10*ROW('Water Data'!F35))),'Data Summary'!CA41="Yes"),OFFSET('Water Data'!$F$9,0,10*ROW('Water Data'!F35)),NA())</f>
        <v>#N/A</v>
      </c>
      <c r="M41" s="529" t="e">
        <f ca="1">+IF(AND(ISNUMBER(OFFSET('Water Data'!$G$4,0,10*ROW('Water Data'!G35))),'Data Summary'!CB41="Yes"),100-OFFSET('Water Data'!$G$4,0,10*ROW('Water Data'!G35)),NA())</f>
        <v>#N/A</v>
      </c>
      <c r="N41" s="529" t="e">
        <f ca="1">+IF(AND(ISNUMBER(OFFSET('Water Data'!$G$6,0,10*ROW('Water Data'!G35))),'Data Summary'!CC41="Yes"),OFFSET('Water Data'!$G$6,0,10*ROW('Water Data'!G35)),NA())</f>
        <v>#N/A</v>
      </c>
      <c r="O41" s="529" t="e">
        <f ca="1">+IF(AND(ISNUMBER(OFFSET('Water Data'!$G$9,0,10*ROW('Water Data'!G35))),'Data Summary'!CD41="Yes"),OFFSET('Water Data'!$G$9,0,10*ROW('Water Data'!G35)),NA())</f>
        <v>#N/A</v>
      </c>
      <c r="P41" s="529" t="e">
        <f ca="1">+IF(AND(ISNUMBER(OFFSET('Water Data'!$H$4,0,10*ROW('Water Data'!H35))),'Data Summary'!CE41="Yes"),100-OFFSET('Water Data'!$H$4,0,10*ROW('Water Data'!H35)),NA())</f>
        <v>#N/A</v>
      </c>
      <c r="Q41" s="529" t="e">
        <f ca="1">+IF(AND(ISNUMBER(OFFSET('Water Data'!$H$6,0,10*ROW('Water Data'!H35))),'Data Summary'!CF41="Yes"),OFFSET('Water Data'!$H$6,0,10*ROW('Water Data'!H35)),NA())</f>
        <v>#N/A</v>
      </c>
      <c r="R41" s="529" t="e">
        <f ca="1">+IF(AND(ISNUMBER(OFFSET('Water Data'!$H$9,0,10*ROW('Water Data'!H35))),'Data Summary'!CG41="Yes"),OFFSET('Water Data'!$H$9,0,10*ROW('Water Data'!H35)),NA())</f>
        <v>#N/A</v>
      </c>
      <c r="S41" s="529" t="e">
        <f ca="1">+IF(AND(ISNUMBER(OFFSET('Water Data'!$I$4,0,10*ROW('Water Data'!I35))),'Data Summary'!CH41="Yes"),100-OFFSET('Water Data'!$I$4,0,10*ROW('Water Data'!I35)),NA())</f>
        <v>#N/A</v>
      </c>
      <c r="T41" s="529" t="e">
        <f ca="1">+IF(AND(ISNUMBER(OFFSET('Water Data'!$I$6,0,10*ROW('Water Data'!I35))),'Data Summary'!CI41="Yes"),OFFSET('Water Data'!$I$6,0,10*ROW('Water Data'!I35)),NA())</f>
        <v>#N/A</v>
      </c>
      <c r="U41" s="529" t="e">
        <f ca="1">+IF(AND(ISNUMBER(OFFSET('Water Data'!$I$9,0,10*ROW('Water Data'!I35))),'Data Summary'!CJ41="Yes"),OFFSET('Water Data'!$I$9,0,10*ROW('Water Data'!I35)),NA())</f>
        <v>#N/A</v>
      </c>
      <c r="V41" s="530" t="e">
        <f ca="1">+IF(AND(ISNUMBER(OFFSET('Sanitation Data'!$D$4,0,10*ROW('Sanitation Data'!D35))),'Data Summary'!CK41="Yes"),100-OFFSET('Sanitation Data'!$D$4,0,10*ROW('Sanitation Data'!D35)),NA())</f>
        <v>#N/A</v>
      </c>
      <c r="W41" s="530" t="e">
        <f ca="1">+IF(AND(ISNUMBER(OFFSET('Sanitation Data'!$D$6,0,10*ROW('Sanitation Data'!D35))),'Data Summary'!CL41="Yes"),OFFSET('Sanitation Data'!$D$6,0,10*ROW('Sanitation Data'!D35)),NA())</f>
        <v>#N/A</v>
      </c>
      <c r="X41" s="530" t="e">
        <f ca="1">+IF(AND(ISNUMBER(OFFSET('Sanitation Data'!$D$10,0,10*ROW('Sanitation Data'!D35))),'Data Summary'!CM41="Yes"),OFFSET('Sanitation Data'!$D$10,0,10*ROW('Sanitation Data'!D35)),NA())</f>
        <v>#N/A</v>
      </c>
      <c r="Y41" s="530" t="e">
        <f ca="1">+IF(AND(ISNUMBER(OFFSET('Sanitation Data'!$D$11,0,10*ROW('Sanitation Data'!D35))),'Data Summary'!CN41="Yes"),OFFSET('Sanitation Data'!$D$11,0,10*ROW('Sanitation Data'!D35)),NA())</f>
        <v>#N/A</v>
      </c>
      <c r="Z41" s="530" t="e">
        <f ca="1">+IF(AND(ISNUMBER(OFFSET('Sanitation Data'!$D$12,0,10*ROW('Sanitation Data'!D35))),'Data Summary'!CO41="Yes"),OFFSET('Sanitation Data'!$D$12,0,10*ROW('Sanitation Data'!D35)),NA())</f>
        <v>#N/A</v>
      </c>
      <c r="AA41" s="530" t="e">
        <f ca="1">+IF(AND(ISNUMBER(OFFSET('Sanitation Data'!$E$4,0,10*ROW('Sanitation Data'!E35))),'Data Summary'!CP41="Yes"),100-OFFSET('Sanitation Data'!$E$4,0,10*ROW('Sanitation Data'!E35)),NA())</f>
        <v>#N/A</v>
      </c>
      <c r="AB41" s="530" t="e">
        <f ca="1">+IF(AND(ISNUMBER(OFFSET('Sanitation Data'!$E$6,0,10*ROW('Sanitation Data'!E35))),'Data Summary'!CQ41="Yes"),OFFSET('Sanitation Data'!$E$6,0,10*ROW('Sanitation Data'!E35)),NA())</f>
        <v>#N/A</v>
      </c>
      <c r="AC41" s="530" t="e">
        <f ca="1">+IF(AND(ISNUMBER(OFFSET('Sanitation Data'!$E$10,0,10*ROW('Sanitation Data'!E35))),'Data Summary'!CR41="Yes"),OFFSET('Sanitation Data'!$E$10,0,10*ROW('Sanitation Data'!E35)),NA())</f>
        <v>#N/A</v>
      </c>
      <c r="AD41" s="530" t="e">
        <f ca="1">+IF(AND(ISNUMBER(OFFSET('Sanitation Data'!$E$11,0,10*ROW('Sanitation Data'!E35))),'Data Summary'!CS41="Yes"),OFFSET('Sanitation Data'!$E$11,0,10*ROW('Sanitation Data'!E35)),NA())</f>
        <v>#N/A</v>
      </c>
      <c r="AE41" s="530" t="e">
        <f ca="1">+IF(AND(ISNUMBER(OFFSET('Sanitation Data'!$E$12,0,10*ROW('Sanitation Data'!E35))),'Data Summary'!CT41="Yes"),OFFSET('Sanitation Data'!$E$12,0,10*ROW('Sanitation Data'!E35)),NA())</f>
        <v>#N/A</v>
      </c>
      <c r="AF41" s="530" t="e">
        <f ca="1">+IF(AND(ISNUMBER(OFFSET('Sanitation Data'!$F$4,0,10*ROW('Sanitation Data'!F35))),'Data Summary'!CU41="Yes"),100-OFFSET('Sanitation Data'!$F$4,0,10*ROW('Sanitation Data'!F35)),NA())</f>
        <v>#N/A</v>
      </c>
      <c r="AG41" s="530" t="e">
        <f ca="1">+IF(AND(ISNUMBER(OFFSET('Sanitation Data'!$F$6,0,10*ROW('Sanitation Data'!F35))),'Data Summary'!CV41="Yes"),OFFSET('Sanitation Data'!$F$6,0,10*ROW('Sanitation Data'!F35)),NA())</f>
        <v>#N/A</v>
      </c>
      <c r="AH41" s="530" t="e">
        <f ca="1">+IF(AND(ISNUMBER(OFFSET('Sanitation Data'!$F$10,0,10*ROW('Sanitation Data'!F35))),'Data Summary'!CW41="Yes"),OFFSET('Sanitation Data'!$F$10,0,10*ROW('Sanitation Data'!F35)),NA())</f>
        <v>#N/A</v>
      </c>
      <c r="AI41" s="530" t="e">
        <f ca="1">+IF(AND(ISNUMBER(OFFSET('Sanitation Data'!$F$11,0,10*ROW('Sanitation Data'!F35))),'Data Summary'!CX41="Yes"),OFFSET('Sanitation Data'!$F$11,0,10*ROW('Sanitation Data'!F35)),NA())</f>
        <v>#N/A</v>
      </c>
      <c r="AJ41" s="530" t="e">
        <f ca="1">+IF(AND(ISNUMBER(OFFSET('Sanitation Data'!$F$12,0,10*ROW('Sanitation Data'!F35))),'Data Summary'!CY41="Yes"),OFFSET('Sanitation Data'!$F$12,0,10*ROW('Sanitation Data'!F35)),NA())</f>
        <v>#N/A</v>
      </c>
      <c r="AK41" s="530" t="e">
        <f ca="1">+IF(AND(ISNUMBER(OFFSET('Sanitation Data'!$G$4,0,10*ROW('Sanitation Data'!G35))),'Data Summary'!CZ41="Yes"),100-OFFSET('Sanitation Data'!$G$4,0,10*ROW('Sanitation Data'!G35)),NA())</f>
        <v>#N/A</v>
      </c>
      <c r="AL41" s="530" t="e">
        <f ca="1">+IF(AND(ISNUMBER(OFFSET('Sanitation Data'!$G$6,0,10*ROW('Sanitation Data'!G35))),'Data Summary'!DA41="Yes"),OFFSET('Sanitation Data'!$G$6,0,10*ROW('Sanitation Data'!G35)),NA())</f>
        <v>#N/A</v>
      </c>
      <c r="AM41" s="530" t="e">
        <f ca="1">+IF(AND(ISNUMBER(OFFSET('Sanitation Data'!$G$10,0,10*ROW('Sanitation Data'!G35))),'Data Summary'!DB41="Yes"),OFFSET('Sanitation Data'!$G$10,0,10*ROW('Sanitation Data'!G35)),NA())</f>
        <v>#N/A</v>
      </c>
      <c r="AN41" s="530" t="e">
        <f ca="1">+IF(AND(ISNUMBER(OFFSET('Sanitation Data'!$G$11,0,10*ROW('Sanitation Data'!G35))),'Data Summary'!DC41="Yes"),OFFSET('Sanitation Data'!$G$11,0,10*ROW('Sanitation Data'!G35)),NA())</f>
        <v>#N/A</v>
      </c>
      <c r="AO41" s="530" t="e">
        <f ca="1">+IF(AND(ISNUMBER(OFFSET('Sanitation Data'!$G$12,0,10*ROW('Sanitation Data'!G35))),'Data Summary'!DD41="Yes"),OFFSET('Sanitation Data'!$G$12,0,10*ROW('Sanitation Data'!G35)),NA())</f>
        <v>#N/A</v>
      </c>
      <c r="AP41" s="530" t="e">
        <f ca="1">+IF(AND(ISNUMBER(OFFSET('Sanitation Data'!$H$4,0,10*ROW('Sanitation Data'!H35))),'Data Summary'!DE41="Yes"),100-OFFSET('Sanitation Data'!$H$4,0,10*ROW('Sanitation Data'!H35)),NA())</f>
        <v>#N/A</v>
      </c>
      <c r="AQ41" s="530" t="e">
        <f ca="1">+IF(AND(ISNUMBER(OFFSET('Sanitation Data'!$H$6,0,10*ROW('Sanitation Data'!H35))),'Data Summary'!DF41="Yes"),OFFSET('Sanitation Data'!$H$6,0,10*ROW('Sanitation Data'!H35)),NA())</f>
        <v>#N/A</v>
      </c>
      <c r="AR41" s="530" t="e">
        <f ca="1">+IF(AND(ISNUMBER(OFFSET('Sanitation Data'!$H$10,0,10*ROW('Sanitation Data'!H35))),'Data Summary'!DG41="Yes"),OFFSET('Sanitation Data'!$H$10,0,10*ROW('Sanitation Data'!H35)),NA())</f>
        <v>#N/A</v>
      </c>
      <c r="AS41" s="530" t="e">
        <f ca="1">+IF(AND(ISNUMBER(OFFSET('Sanitation Data'!$H$11,0,10*ROW('Sanitation Data'!H35))),'Data Summary'!DH41="Yes"),OFFSET('Sanitation Data'!$H$11,0,10*ROW('Sanitation Data'!H35)),NA())</f>
        <v>#N/A</v>
      </c>
      <c r="AT41" s="530" t="e">
        <f ca="1">+IF(AND(ISNUMBER(OFFSET('Sanitation Data'!$H$12,0,10*ROW('Sanitation Data'!H35))),'Data Summary'!DI41="Yes"),OFFSET('Sanitation Data'!$H$12,0,10*ROW('Sanitation Data'!H35)),NA())</f>
        <v>#N/A</v>
      </c>
      <c r="AU41" s="530" t="e">
        <f ca="1">+IF(AND(ISNUMBER(OFFSET('Sanitation Data'!$I$4,0,10*ROW('Sanitation Data'!I35))),'Data Summary'!DJ41="Yes"),100-OFFSET('Sanitation Data'!$I$4,0,10*ROW('Sanitation Data'!I35)),NA())</f>
        <v>#N/A</v>
      </c>
      <c r="AV41" s="530" t="e">
        <f ca="1">+IF(AND(ISNUMBER(OFFSET('Sanitation Data'!$I$6,0,10*ROW('Sanitation Data'!I35))),'Data Summary'!DK41="Yes"),OFFSET('Sanitation Data'!$I$6,0,10*ROW('Sanitation Data'!I35)),NA())</f>
        <v>#N/A</v>
      </c>
      <c r="AW41" s="530" t="e">
        <f ca="1">+IF(AND(ISNUMBER(OFFSET('Sanitation Data'!$I$10,0,10*ROW('Sanitation Data'!I35))),'Data Summary'!DL41="Yes"),OFFSET('Sanitation Data'!$I$10,0,10*ROW('Sanitation Data'!I35)),NA())</f>
        <v>#N/A</v>
      </c>
      <c r="AX41" s="530" t="e">
        <f ca="1">+IF(AND(ISNUMBER(OFFSET('Sanitation Data'!$I$11,0,10*ROW('Sanitation Data'!I35))),'Data Summary'!DM41="Yes"),OFFSET('Sanitation Data'!$I$11,0,10*ROW('Sanitation Data'!I35)),NA())</f>
        <v>#N/A</v>
      </c>
      <c r="AY41" s="530" t="e">
        <f ca="1">+IF(AND(ISNUMBER(OFFSET('Sanitation Data'!$I$12,0,10*ROW('Sanitation Data'!I35))),'Data Summary'!DN41="Yes"),OFFSET('Sanitation Data'!$I$12,0,10*ROW('Sanitation Data'!I35)),NA())</f>
        <v>#N/A</v>
      </c>
      <c r="AZ41" s="531" t="e">
        <f ca="1">+IF(AND(ISNUMBER(OFFSET('Hygiene Data'!$D$5,0,10*ROW('Hygiene Data'!D35))),'Data Summary'!DO41="Yes"),OFFSET('Hygiene Data'!$D$5,0,10*ROW('Hygiene Data'!D35)),NA())</f>
        <v>#N/A</v>
      </c>
      <c r="BA41" s="531" t="e">
        <f ca="1">+IF(AND(ISNUMBER(OFFSET('Hygiene Data'!$D$7,0,10*ROW('Hygiene Data'!D35))),'Data Summary'!DP41="Yes"),OFFSET('Hygiene Data'!$D$7,0,10*ROW('Hygiene Data'!D35)),NA())</f>
        <v>#N/A</v>
      </c>
      <c r="BB41" s="531" t="e">
        <f ca="1">+IF(AND(ISNUMBER(OFFSET('Hygiene Data'!$D$9,0,10*ROW('Hygiene Data'!D35))),'Data Summary'!DQ41="Yes"),OFFSET('Hygiene Data'!$D$9,0,10*ROW('Hygiene Data'!D35)),NA())</f>
        <v>#N/A</v>
      </c>
      <c r="BC41" s="531" t="e">
        <f ca="1">+IF(AND(ISNUMBER(OFFSET('Hygiene Data'!$E$5,0,10*ROW('Hygiene Data'!E35))),'Data Summary'!DR41="Yes"),OFFSET('Hygiene Data'!$E$5,0,10*ROW('Hygiene Data'!E35)),NA())</f>
        <v>#N/A</v>
      </c>
      <c r="BD41" s="531" t="e">
        <f ca="1">+IF(AND(ISNUMBER(OFFSET('Hygiene Data'!$E$7,0,10*ROW('Hygiene Data'!E35))),'Data Summary'!DS41="Yes"),OFFSET('Hygiene Data'!$E$7,0,10*ROW('Hygiene Data'!E35)),NA())</f>
        <v>#N/A</v>
      </c>
      <c r="BE41" s="531" t="e">
        <f ca="1">+IF(AND(ISNUMBER(OFFSET('Hygiene Data'!$E$9,0,10*ROW('Hygiene Data'!E35))),'Data Summary'!DT41="Yes"),OFFSET('Hygiene Data'!$E$9,0,10*ROW('Hygiene Data'!E35)),NA())</f>
        <v>#N/A</v>
      </c>
      <c r="BF41" s="531" t="e">
        <f ca="1">+IF(AND(ISNUMBER(OFFSET('Hygiene Data'!$F$5,0,10*ROW('Hygiene Data'!F35))),'Data Summary'!DU41="Yes"),OFFSET('Hygiene Data'!$F$5,0,10*ROW('Hygiene Data'!F35)),NA())</f>
        <v>#N/A</v>
      </c>
      <c r="BG41" s="531" t="e">
        <f ca="1">+IF(AND(ISNUMBER(OFFSET('Hygiene Data'!$F$7,0,10*ROW('Hygiene Data'!F35))),'Data Summary'!DV41="Yes"),OFFSET('Hygiene Data'!$F$7,0,10*ROW('Hygiene Data'!F35)),NA())</f>
        <v>#N/A</v>
      </c>
      <c r="BH41" s="531" t="e">
        <f ca="1">+IF(AND(ISNUMBER(OFFSET('Hygiene Data'!$F$9,0,10*ROW('Hygiene Data'!F35))),'Data Summary'!DW41="Yes"),OFFSET('Hygiene Data'!$F$9,0,10*ROW('Hygiene Data'!F35)),NA())</f>
        <v>#N/A</v>
      </c>
      <c r="BI41" s="531" t="e">
        <f ca="1">+IF(AND(ISNUMBER(OFFSET('Hygiene Data'!$G$5,0,10*ROW('Hygiene Data'!G35))),'Data Summary'!DX41="Yes"),OFFSET('Hygiene Data'!$G$5,0,10*ROW('Hygiene Data'!G35)),NA())</f>
        <v>#N/A</v>
      </c>
      <c r="BJ41" s="531" t="e">
        <f ca="1">+IF(AND(ISNUMBER(OFFSET('Hygiene Data'!$G$7,0,10*ROW('Hygiene Data'!G35))),'Data Summary'!DY41="Yes"),OFFSET('Hygiene Data'!$G$7,0,10*ROW('Hygiene Data'!G35)),NA())</f>
        <v>#N/A</v>
      </c>
      <c r="BK41" s="531" t="e">
        <f ca="1">+IF(AND(ISNUMBER(OFFSET('Hygiene Data'!$G$9,0,10*ROW('Hygiene Data'!G35))),'Data Summary'!DZ41="Yes"),OFFSET('Hygiene Data'!$G$9,0,10*ROW('Hygiene Data'!G35)),NA())</f>
        <v>#N/A</v>
      </c>
      <c r="BL41" s="531" t="e">
        <f ca="1">+IF(AND(ISNUMBER(OFFSET('Hygiene Data'!$H$5,0,10*ROW('Hygiene Data'!H35))),'Data Summary'!EA41="Yes"),OFFSET('Hygiene Data'!$H$5,0,10*ROW('Hygiene Data'!H35)),NA())</f>
        <v>#N/A</v>
      </c>
      <c r="BM41" s="531" t="e">
        <f ca="1">+IF(AND(ISNUMBER(OFFSET('Hygiene Data'!$H$7,0,10*ROW('Hygiene Data'!H35))),'Data Summary'!EB41="Yes"),OFFSET('Hygiene Data'!$H$7,0,10*ROW('Hygiene Data'!H35)),NA())</f>
        <v>#N/A</v>
      </c>
      <c r="BN41" s="531" t="e">
        <f ca="1">+IF(AND(ISNUMBER(OFFSET('Hygiene Data'!$H$9,0,10*ROW('Hygiene Data'!H35))),'Data Summary'!EC41="Yes"),OFFSET('Hygiene Data'!$H$9,0,10*ROW('Hygiene Data'!H35)),NA())</f>
        <v>#N/A</v>
      </c>
      <c r="BO41" s="531" t="e">
        <f ca="1">+IF(AND(ISNUMBER(OFFSET('Hygiene Data'!$I$5,0,10*ROW('Hygiene Data'!I35))),'Data Summary'!ED41="Yes"),OFFSET('Hygiene Data'!$I$5,0,10*ROW('Hygiene Data'!I35)),NA())</f>
        <v>#N/A</v>
      </c>
      <c r="BP41" s="531" t="e">
        <f ca="1">+IF(AND(ISNUMBER(OFFSET('Hygiene Data'!$I$7,0,10*ROW('Hygiene Data'!I35))),'Data Summary'!EE41="Yes"),OFFSET('Hygiene Data'!$I$7,0,10*ROW('Hygiene Data'!I35)),NA())</f>
        <v>#N/A</v>
      </c>
      <c r="BQ41" s="531" t="e">
        <f ca="1">+IF(AND(ISNUMBER(OFFSET('Hygiene Data'!$I$9,0,10*ROW('Hygiene Data'!I35))),'Data Summary'!EF41="Yes"),OFFSET('Hygiene Data'!$I$9,0,10*ROW('Hygiene Data'!I35)),NA())</f>
        <v>#N/A</v>
      </c>
    </row>
    <row r="42" spans="1:69" x14ac:dyDescent="0.25">
      <c r="A42" s="527" t="e">
        <f ca="1">+RIGHT('Data Summary'!A42,LEN('Data Summary'!A42)-9)</f>
        <v>#VALUE!</v>
      </c>
      <c r="B42" s="501" t="str">
        <f ca="1">+IF(ISTEXT('Data Summary'!B42),'Data Summary'!B42,"")</f>
        <v/>
      </c>
      <c r="C42" s="528" t="e">
        <f ca="1">+VALUE('Data Summary'!C42)</f>
        <v>#VALUE!</v>
      </c>
      <c r="D42" s="529" t="e">
        <f ca="1">+IF(AND(ISNUMBER(OFFSET('Water Data'!$D$4,0,10*ROW('Water Data'!D36))),'Data Summary'!BS42="Yes"),100-OFFSET('Water Data'!$D$4,0,10*ROW('Water Data'!D36)),NA())</f>
        <v>#N/A</v>
      </c>
      <c r="E42" s="529" t="e">
        <f ca="1">+IF(AND(ISNUMBER(OFFSET('Water Data'!$D$6,0,10*ROW('Water Data'!D36))),'Data Summary'!BT42="Yes"),OFFSET('Water Data'!$D$6,0,10*ROW('Water Data'!D36)),NA())</f>
        <v>#N/A</v>
      </c>
      <c r="F42" s="529" t="e">
        <f ca="1">+IF(AND(ISNUMBER(OFFSET('Water Data'!$D$9,0,10*ROW('Water Data'!D36))),'Data Summary'!BU42="Yes"),OFFSET('Water Data'!$D$9,0,10*ROW('Water Data'!D36)),NA())</f>
        <v>#N/A</v>
      </c>
      <c r="G42" s="529" t="e">
        <f ca="1">+IF(AND(ISNUMBER(OFFSET('Water Data'!$E$4,0,10*ROW('Water Data'!E36))),'Data Summary'!BV42="Yes"),100-OFFSET('Water Data'!$E$4,0,10*ROW('Water Data'!E36)),NA())</f>
        <v>#N/A</v>
      </c>
      <c r="H42" s="529" t="e">
        <f ca="1">+IF(AND(ISNUMBER(OFFSET('Water Data'!$E$6,0,10*ROW('Water Data'!E36))),'Data Summary'!BW42="Yes"),OFFSET('Water Data'!$E$6,0,10*ROW('Water Data'!E36)),NA())</f>
        <v>#N/A</v>
      </c>
      <c r="I42" s="529" t="e">
        <f ca="1">+IF(AND(ISNUMBER(OFFSET('Water Data'!$E$9,0,10*ROW('Water Data'!E36))),'Data Summary'!BX42="Yes"),OFFSET('Water Data'!$E$9,0,10*ROW('Water Data'!E36)),NA())</f>
        <v>#N/A</v>
      </c>
      <c r="J42" s="529" t="e">
        <f ca="1">+IF(AND(ISNUMBER(OFFSET('Water Data'!$F$4,0,10*ROW('Water Data'!F36))),'Data Summary'!BY42="Yes"),100-OFFSET('Water Data'!$F$4,0,10*ROW('Water Data'!F36)),NA())</f>
        <v>#N/A</v>
      </c>
      <c r="K42" s="529" t="e">
        <f ca="1">+IF(AND(ISNUMBER(OFFSET('Water Data'!$F$6,0,10*ROW('Water Data'!F36))),'Data Summary'!BZ42="Yes"),OFFSET('Water Data'!$F$6,0,10*ROW('Water Data'!F36)),NA())</f>
        <v>#N/A</v>
      </c>
      <c r="L42" s="529" t="e">
        <f ca="1">+IF(AND(ISNUMBER(OFFSET('Water Data'!$F$9,0,10*ROW('Water Data'!F36))),'Data Summary'!CA42="Yes"),OFFSET('Water Data'!$F$9,0,10*ROW('Water Data'!F36)),NA())</f>
        <v>#N/A</v>
      </c>
      <c r="M42" s="529" t="e">
        <f ca="1">+IF(AND(ISNUMBER(OFFSET('Water Data'!$G$4,0,10*ROW('Water Data'!G36))),'Data Summary'!CB42="Yes"),100-OFFSET('Water Data'!$G$4,0,10*ROW('Water Data'!G36)),NA())</f>
        <v>#N/A</v>
      </c>
      <c r="N42" s="529" t="e">
        <f ca="1">+IF(AND(ISNUMBER(OFFSET('Water Data'!$G$6,0,10*ROW('Water Data'!G36))),'Data Summary'!CC42="Yes"),OFFSET('Water Data'!$G$6,0,10*ROW('Water Data'!G36)),NA())</f>
        <v>#N/A</v>
      </c>
      <c r="O42" s="529" t="e">
        <f ca="1">+IF(AND(ISNUMBER(OFFSET('Water Data'!$G$9,0,10*ROW('Water Data'!G36))),'Data Summary'!CD42="Yes"),OFFSET('Water Data'!$G$9,0,10*ROW('Water Data'!G36)),NA())</f>
        <v>#N/A</v>
      </c>
      <c r="P42" s="529" t="e">
        <f ca="1">+IF(AND(ISNUMBER(OFFSET('Water Data'!$H$4,0,10*ROW('Water Data'!H36))),'Data Summary'!CE42="Yes"),100-OFFSET('Water Data'!$H$4,0,10*ROW('Water Data'!H36)),NA())</f>
        <v>#N/A</v>
      </c>
      <c r="Q42" s="529" t="e">
        <f ca="1">+IF(AND(ISNUMBER(OFFSET('Water Data'!$H$6,0,10*ROW('Water Data'!H36))),'Data Summary'!CF42="Yes"),OFFSET('Water Data'!$H$6,0,10*ROW('Water Data'!H36)),NA())</f>
        <v>#N/A</v>
      </c>
      <c r="R42" s="529" t="e">
        <f ca="1">+IF(AND(ISNUMBER(OFFSET('Water Data'!$H$9,0,10*ROW('Water Data'!H36))),'Data Summary'!CG42="Yes"),OFFSET('Water Data'!$H$9,0,10*ROW('Water Data'!H36)),NA())</f>
        <v>#N/A</v>
      </c>
      <c r="S42" s="529" t="e">
        <f ca="1">+IF(AND(ISNUMBER(OFFSET('Water Data'!$I$4,0,10*ROW('Water Data'!I36))),'Data Summary'!CH42="Yes"),100-OFFSET('Water Data'!$I$4,0,10*ROW('Water Data'!I36)),NA())</f>
        <v>#N/A</v>
      </c>
      <c r="T42" s="529" t="e">
        <f ca="1">+IF(AND(ISNUMBER(OFFSET('Water Data'!$I$6,0,10*ROW('Water Data'!I36))),'Data Summary'!CI42="Yes"),OFFSET('Water Data'!$I$6,0,10*ROW('Water Data'!I36)),NA())</f>
        <v>#N/A</v>
      </c>
      <c r="U42" s="529" t="e">
        <f ca="1">+IF(AND(ISNUMBER(OFFSET('Water Data'!$I$9,0,10*ROW('Water Data'!I36))),'Data Summary'!CJ42="Yes"),OFFSET('Water Data'!$I$9,0,10*ROW('Water Data'!I36)),NA())</f>
        <v>#N/A</v>
      </c>
      <c r="V42" s="530" t="e">
        <f ca="1">+IF(AND(ISNUMBER(OFFSET('Sanitation Data'!$D$4,0,10*ROW('Sanitation Data'!D36))),'Data Summary'!CK42="Yes"),100-OFFSET('Sanitation Data'!$D$4,0,10*ROW('Sanitation Data'!D36)),NA())</f>
        <v>#N/A</v>
      </c>
      <c r="W42" s="530" t="e">
        <f ca="1">+IF(AND(ISNUMBER(OFFSET('Sanitation Data'!$D$6,0,10*ROW('Sanitation Data'!D36))),'Data Summary'!CL42="Yes"),OFFSET('Sanitation Data'!$D$6,0,10*ROW('Sanitation Data'!D36)),NA())</f>
        <v>#N/A</v>
      </c>
      <c r="X42" s="530" t="e">
        <f ca="1">+IF(AND(ISNUMBER(OFFSET('Sanitation Data'!$D$10,0,10*ROW('Sanitation Data'!D36))),'Data Summary'!CM42="Yes"),OFFSET('Sanitation Data'!$D$10,0,10*ROW('Sanitation Data'!D36)),NA())</f>
        <v>#N/A</v>
      </c>
      <c r="Y42" s="530" t="e">
        <f ca="1">+IF(AND(ISNUMBER(OFFSET('Sanitation Data'!$D$11,0,10*ROW('Sanitation Data'!D36))),'Data Summary'!CN42="Yes"),OFFSET('Sanitation Data'!$D$11,0,10*ROW('Sanitation Data'!D36)),NA())</f>
        <v>#N/A</v>
      </c>
      <c r="Z42" s="530" t="e">
        <f ca="1">+IF(AND(ISNUMBER(OFFSET('Sanitation Data'!$D$12,0,10*ROW('Sanitation Data'!D36))),'Data Summary'!CO42="Yes"),OFFSET('Sanitation Data'!$D$12,0,10*ROW('Sanitation Data'!D36)),NA())</f>
        <v>#N/A</v>
      </c>
      <c r="AA42" s="530" t="e">
        <f ca="1">+IF(AND(ISNUMBER(OFFSET('Sanitation Data'!$E$4,0,10*ROW('Sanitation Data'!E36))),'Data Summary'!CP42="Yes"),100-OFFSET('Sanitation Data'!$E$4,0,10*ROW('Sanitation Data'!E36)),NA())</f>
        <v>#N/A</v>
      </c>
      <c r="AB42" s="530" t="e">
        <f ca="1">+IF(AND(ISNUMBER(OFFSET('Sanitation Data'!$E$6,0,10*ROW('Sanitation Data'!E36))),'Data Summary'!CQ42="Yes"),OFFSET('Sanitation Data'!$E$6,0,10*ROW('Sanitation Data'!E36)),NA())</f>
        <v>#N/A</v>
      </c>
      <c r="AC42" s="530" t="e">
        <f ca="1">+IF(AND(ISNUMBER(OFFSET('Sanitation Data'!$E$10,0,10*ROW('Sanitation Data'!E36))),'Data Summary'!CR42="Yes"),OFFSET('Sanitation Data'!$E$10,0,10*ROW('Sanitation Data'!E36)),NA())</f>
        <v>#N/A</v>
      </c>
      <c r="AD42" s="530" t="e">
        <f ca="1">+IF(AND(ISNUMBER(OFFSET('Sanitation Data'!$E$11,0,10*ROW('Sanitation Data'!E36))),'Data Summary'!CS42="Yes"),OFFSET('Sanitation Data'!$E$11,0,10*ROW('Sanitation Data'!E36)),NA())</f>
        <v>#N/A</v>
      </c>
      <c r="AE42" s="530" t="e">
        <f ca="1">+IF(AND(ISNUMBER(OFFSET('Sanitation Data'!$E$12,0,10*ROW('Sanitation Data'!E36))),'Data Summary'!CT42="Yes"),OFFSET('Sanitation Data'!$E$12,0,10*ROW('Sanitation Data'!E36)),NA())</f>
        <v>#N/A</v>
      </c>
      <c r="AF42" s="530" t="e">
        <f ca="1">+IF(AND(ISNUMBER(OFFSET('Sanitation Data'!$F$4,0,10*ROW('Sanitation Data'!F36))),'Data Summary'!CU42="Yes"),100-OFFSET('Sanitation Data'!$F$4,0,10*ROW('Sanitation Data'!F36)),NA())</f>
        <v>#N/A</v>
      </c>
      <c r="AG42" s="530" t="e">
        <f ca="1">+IF(AND(ISNUMBER(OFFSET('Sanitation Data'!$F$6,0,10*ROW('Sanitation Data'!F36))),'Data Summary'!CV42="Yes"),OFFSET('Sanitation Data'!$F$6,0,10*ROW('Sanitation Data'!F36)),NA())</f>
        <v>#N/A</v>
      </c>
      <c r="AH42" s="530" t="e">
        <f ca="1">+IF(AND(ISNUMBER(OFFSET('Sanitation Data'!$F$10,0,10*ROW('Sanitation Data'!F36))),'Data Summary'!CW42="Yes"),OFFSET('Sanitation Data'!$F$10,0,10*ROW('Sanitation Data'!F36)),NA())</f>
        <v>#N/A</v>
      </c>
      <c r="AI42" s="530" t="e">
        <f ca="1">+IF(AND(ISNUMBER(OFFSET('Sanitation Data'!$F$11,0,10*ROW('Sanitation Data'!F36))),'Data Summary'!CX42="Yes"),OFFSET('Sanitation Data'!$F$11,0,10*ROW('Sanitation Data'!F36)),NA())</f>
        <v>#N/A</v>
      </c>
      <c r="AJ42" s="530" t="e">
        <f ca="1">+IF(AND(ISNUMBER(OFFSET('Sanitation Data'!$F$12,0,10*ROW('Sanitation Data'!F36))),'Data Summary'!CY42="Yes"),OFFSET('Sanitation Data'!$F$12,0,10*ROW('Sanitation Data'!F36)),NA())</f>
        <v>#N/A</v>
      </c>
      <c r="AK42" s="530" t="e">
        <f ca="1">+IF(AND(ISNUMBER(OFFSET('Sanitation Data'!$G$4,0,10*ROW('Sanitation Data'!G36))),'Data Summary'!CZ42="Yes"),100-OFFSET('Sanitation Data'!$G$4,0,10*ROW('Sanitation Data'!G36)),NA())</f>
        <v>#N/A</v>
      </c>
      <c r="AL42" s="530" t="e">
        <f ca="1">+IF(AND(ISNUMBER(OFFSET('Sanitation Data'!$G$6,0,10*ROW('Sanitation Data'!G36))),'Data Summary'!DA42="Yes"),OFFSET('Sanitation Data'!$G$6,0,10*ROW('Sanitation Data'!G36)),NA())</f>
        <v>#N/A</v>
      </c>
      <c r="AM42" s="530" t="e">
        <f ca="1">+IF(AND(ISNUMBER(OFFSET('Sanitation Data'!$G$10,0,10*ROW('Sanitation Data'!G36))),'Data Summary'!DB42="Yes"),OFFSET('Sanitation Data'!$G$10,0,10*ROW('Sanitation Data'!G36)),NA())</f>
        <v>#N/A</v>
      </c>
      <c r="AN42" s="530" t="e">
        <f ca="1">+IF(AND(ISNUMBER(OFFSET('Sanitation Data'!$G$11,0,10*ROW('Sanitation Data'!G36))),'Data Summary'!DC42="Yes"),OFFSET('Sanitation Data'!$G$11,0,10*ROW('Sanitation Data'!G36)),NA())</f>
        <v>#N/A</v>
      </c>
      <c r="AO42" s="530" t="e">
        <f ca="1">+IF(AND(ISNUMBER(OFFSET('Sanitation Data'!$G$12,0,10*ROW('Sanitation Data'!G36))),'Data Summary'!DD42="Yes"),OFFSET('Sanitation Data'!$G$12,0,10*ROW('Sanitation Data'!G36)),NA())</f>
        <v>#N/A</v>
      </c>
      <c r="AP42" s="530" t="e">
        <f ca="1">+IF(AND(ISNUMBER(OFFSET('Sanitation Data'!$H$4,0,10*ROW('Sanitation Data'!H36))),'Data Summary'!DE42="Yes"),100-OFFSET('Sanitation Data'!$H$4,0,10*ROW('Sanitation Data'!H36)),NA())</f>
        <v>#N/A</v>
      </c>
      <c r="AQ42" s="530" t="e">
        <f ca="1">+IF(AND(ISNUMBER(OFFSET('Sanitation Data'!$H$6,0,10*ROW('Sanitation Data'!H36))),'Data Summary'!DF42="Yes"),OFFSET('Sanitation Data'!$H$6,0,10*ROW('Sanitation Data'!H36)),NA())</f>
        <v>#N/A</v>
      </c>
      <c r="AR42" s="530" t="e">
        <f ca="1">+IF(AND(ISNUMBER(OFFSET('Sanitation Data'!$H$10,0,10*ROW('Sanitation Data'!H36))),'Data Summary'!DG42="Yes"),OFFSET('Sanitation Data'!$H$10,0,10*ROW('Sanitation Data'!H36)),NA())</f>
        <v>#N/A</v>
      </c>
      <c r="AS42" s="530" t="e">
        <f ca="1">+IF(AND(ISNUMBER(OFFSET('Sanitation Data'!$H$11,0,10*ROW('Sanitation Data'!H36))),'Data Summary'!DH42="Yes"),OFFSET('Sanitation Data'!$H$11,0,10*ROW('Sanitation Data'!H36)),NA())</f>
        <v>#N/A</v>
      </c>
      <c r="AT42" s="530" t="e">
        <f ca="1">+IF(AND(ISNUMBER(OFFSET('Sanitation Data'!$H$12,0,10*ROW('Sanitation Data'!H36))),'Data Summary'!DI42="Yes"),OFFSET('Sanitation Data'!$H$12,0,10*ROW('Sanitation Data'!H36)),NA())</f>
        <v>#N/A</v>
      </c>
      <c r="AU42" s="530" t="e">
        <f ca="1">+IF(AND(ISNUMBER(OFFSET('Sanitation Data'!$I$4,0,10*ROW('Sanitation Data'!I36))),'Data Summary'!DJ42="Yes"),100-OFFSET('Sanitation Data'!$I$4,0,10*ROW('Sanitation Data'!I36)),NA())</f>
        <v>#N/A</v>
      </c>
      <c r="AV42" s="530" t="e">
        <f ca="1">+IF(AND(ISNUMBER(OFFSET('Sanitation Data'!$I$6,0,10*ROW('Sanitation Data'!I36))),'Data Summary'!DK42="Yes"),OFFSET('Sanitation Data'!$I$6,0,10*ROW('Sanitation Data'!I36)),NA())</f>
        <v>#N/A</v>
      </c>
      <c r="AW42" s="530" t="e">
        <f ca="1">+IF(AND(ISNUMBER(OFFSET('Sanitation Data'!$I$10,0,10*ROW('Sanitation Data'!I36))),'Data Summary'!DL42="Yes"),OFFSET('Sanitation Data'!$I$10,0,10*ROW('Sanitation Data'!I36)),NA())</f>
        <v>#N/A</v>
      </c>
      <c r="AX42" s="530" t="e">
        <f ca="1">+IF(AND(ISNUMBER(OFFSET('Sanitation Data'!$I$11,0,10*ROW('Sanitation Data'!I36))),'Data Summary'!DM42="Yes"),OFFSET('Sanitation Data'!$I$11,0,10*ROW('Sanitation Data'!I36)),NA())</f>
        <v>#N/A</v>
      </c>
      <c r="AY42" s="530" t="e">
        <f ca="1">+IF(AND(ISNUMBER(OFFSET('Sanitation Data'!$I$12,0,10*ROW('Sanitation Data'!I36))),'Data Summary'!DN42="Yes"),OFFSET('Sanitation Data'!$I$12,0,10*ROW('Sanitation Data'!I36)),NA())</f>
        <v>#N/A</v>
      </c>
      <c r="AZ42" s="531" t="e">
        <f ca="1">+IF(AND(ISNUMBER(OFFSET('Hygiene Data'!$D$5,0,10*ROW('Hygiene Data'!D36))),'Data Summary'!DO42="Yes"),OFFSET('Hygiene Data'!$D$5,0,10*ROW('Hygiene Data'!D36)),NA())</f>
        <v>#N/A</v>
      </c>
      <c r="BA42" s="531" t="e">
        <f ca="1">+IF(AND(ISNUMBER(OFFSET('Hygiene Data'!$D$7,0,10*ROW('Hygiene Data'!D36))),'Data Summary'!DP42="Yes"),OFFSET('Hygiene Data'!$D$7,0,10*ROW('Hygiene Data'!D36)),NA())</f>
        <v>#N/A</v>
      </c>
      <c r="BB42" s="531" t="e">
        <f ca="1">+IF(AND(ISNUMBER(OFFSET('Hygiene Data'!$D$9,0,10*ROW('Hygiene Data'!D36))),'Data Summary'!DQ42="Yes"),OFFSET('Hygiene Data'!$D$9,0,10*ROW('Hygiene Data'!D36)),NA())</f>
        <v>#N/A</v>
      </c>
      <c r="BC42" s="531" t="e">
        <f ca="1">+IF(AND(ISNUMBER(OFFSET('Hygiene Data'!$E$5,0,10*ROW('Hygiene Data'!E36))),'Data Summary'!DR42="Yes"),OFFSET('Hygiene Data'!$E$5,0,10*ROW('Hygiene Data'!E36)),NA())</f>
        <v>#N/A</v>
      </c>
      <c r="BD42" s="531" t="e">
        <f ca="1">+IF(AND(ISNUMBER(OFFSET('Hygiene Data'!$E$7,0,10*ROW('Hygiene Data'!E36))),'Data Summary'!DS42="Yes"),OFFSET('Hygiene Data'!$E$7,0,10*ROW('Hygiene Data'!E36)),NA())</f>
        <v>#N/A</v>
      </c>
      <c r="BE42" s="531" t="e">
        <f ca="1">+IF(AND(ISNUMBER(OFFSET('Hygiene Data'!$E$9,0,10*ROW('Hygiene Data'!E36))),'Data Summary'!DT42="Yes"),OFFSET('Hygiene Data'!$E$9,0,10*ROW('Hygiene Data'!E36)),NA())</f>
        <v>#N/A</v>
      </c>
      <c r="BF42" s="531" t="e">
        <f ca="1">+IF(AND(ISNUMBER(OFFSET('Hygiene Data'!$F$5,0,10*ROW('Hygiene Data'!F36))),'Data Summary'!DU42="Yes"),OFFSET('Hygiene Data'!$F$5,0,10*ROW('Hygiene Data'!F36)),NA())</f>
        <v>#N/A</v>
      </c>
      <c r="BG42" s="531" t="e">
        <f ca="1">+IF(AND(ISNUMBER(OFFSET('Hygiene Data'!$F$7,0,10*ROW('Hygiene Data'!F36))),'Data Summary'!DV42="Yes"),OFFSET('Hygiene Data'!$F$7,0,10*ROW('Hygiene Data'!F36)),NA())</f>
        <v>#N/A</v>
      </c>
      <c r="BH42" s="531" t="e">
        <f ca="1">+IF(AND(ISNUMBER(OFFSET('Hygiene Data'!$F$9,0,10*ROW('Hygiene Data'!F36))),'Data Summary'!DW42="Yes"),OFFSET('Hygiene Data'!$F$9,0,10*ROW('Hygiene Data'!F36)),NA())</f>
        <v>#N/A</v>
      </c>
      <c r="BI42" s="531" t="e">
        <f ca="1">+IF(AND(ISNUMBER(OFFSET('Hygiene Data'!$G$5,0,10*ROW('Hygiene Data'!G36))),'Data Summary'!DX42="Yes"),OFFSET('Hygiene Data'!$G$5,0,10*ROW('Hygiene Data'!G36)),NA())</f>
        <v>#N/A</v>
      </c>
      <c r="BJ42" s="531" t="e">
        <f ca="1">+IF(AND(ISNUMBER(OFFSET('Hygiene Data'!$G$7,0,10*ROW('Hygiene Data'!G36))),'Data Summary'!DY42="Yes"),OFFSET('Hygiene Data'!$G$7,0,10*ROW('Hygiene Data'!G36)),NA())</f>
        <v>#N/A</v>
      </c>
      <c r="BK42" s="531" t="e">
        <f ca="1">+IF(AND(ISNUMBER(OFFSET('Hygiene Data'!$G$9,0,10*ROW('Hygiene Data'!G36))),'Data Summary'!DZ42="Yes"),OFFSET('Hygiene Data'!$G$9,0,10*ROW('Hygiene Data'!G36)),NA())</f>
        <v>#N/A</v>
      </c>
      <c r="BL42" s="531" t="e">
        <f ca="1">+IF(AND(ISNUMBER(OFFSET('Hygiene Data'!$H$5,0,10*ROW('Hygiene Data'!H36))),'Data Summary'!EA42="Yes"),OFFSET('Hygiene Data'!$H$5,0,10*ROW('Hygiene Data'!H36)),NA())</f>
        <v>#N/A</v>
      </c>
      <c r="BM42" s="531" t="e">
        <f ca="1">+IF(AND(ISNUMBER(OFFSET('Hygiene Data'!$H$7,0,10*ROW('Hygiene Data'!H36))),'Data Summary'!EB42="Yes"),OFFSET('Hygiene Data'!$H$7,0,10*ROW('Hygiene Data'!H36)),NA())</f>
        <v>#N/A</v>
      </c>
      <c r="BN42" s="531" t="e">
        <f ca="1">+IF(AND(ISNUMBER(OFFSET('Hygiene Data'!$H$9,0,10*ROW('Hygiene Data'!H36))),'Data Summary'!EC42="Yes"),OFFSET('Hygiene Data'!$H$9,0,10*ROW('Hygiene Data'!H36)),NA())</f>
        <v>#N/A</v>
      </c>
      <c r="BO42" s="531" t="e">
        <f ca="1">+IF(AND(ISNUMBER(OFFSET('Hygiene Data'!$I$5,0,10*ROW('Hygiene Data'!I36))),'Data Summary'!ED42="Yes"),OFFSET('Hygiene Data'!$I$5,0,10*ROW('Hygiene Data'!I36)),NA())</f>
        <v>#N/A</v>
      </c>
      <c r="BP42" s="531" t="e">
        <f ca="1">+IF(AND(ISNUMBER(OFFSET('Hygiene Data'!$I$7,0,10*ROW('Hygiene Data'!I36))),'Data Summary'!EE42="Yes"),OFFSET('Hygiene Data'!$I$7,0,10*ROW('Hygiene Data'!I36)),NA())</f>
        <v>#N/A</v>
      </c>
      <c r="BQ42" s="531" t="e">
        <f ca="1">+IF(AND(ISNUMBER(OFFSET('Hygiene Data'!$I$9,0,10*ROW('Hygiene Data'!I36))),'Data Summary'!EF42="Yes"),OFFSET('Hygiene Data'!$I$9,0,10*ROW('Hygiene Data'!I36)),NA())</f>
        <v>#N/A</v>
      </c>
    </row>
    <row r="43" spans="1:69" x14ac:dyDescent="0.25">
      <c r="A43" s="527" t="e">
        <f ca="1">+RIGHT('Data Summary'!A43,LEN('Data Summary'!A43)-9)</f>
        <v>#VALUE!</v>
      </c>
      <c r="B43" s="501" t="str">
        <f ca="1">+IF(ISTEXT('Data Summary'!B43),'Data Summary'!B43,"")</f>
        <v/>
      </c>
      <c r="C43" s="528" t="e">
        <f ca="1">+VALUE('Data Summary'!C43)</f>
        <v>#VALUE!</v>
      </c>
      <c r="D43" s="529" t="e">
        <f ca="1">+IF(AND(ISNUMBER(OFFSET('Water Data'!$D$4,0,10*ROW('Water Data'!D37))),'Data Summary'!BS43="Yes"),100-OFFSET('Water Data'!$D$4,0,10*ROW('Water Data'!D37)),NA())</f>
        <v>#N/A</v>
      </c>
      <c r="E43" s="529" t="e">
        <f ca="1">+IF(AND(ISNUMBER(OFFSET('Water Data'!$D$6,0,10*ROW('Water Data'!D37))),'Data Summary'!BT43="Yes"),OFFSET('Water Data'!$D$6,0,10*ROW('Water Data'!D37)),NA())</f>
        <v>#N/A</v>
      </c>
      <c r="F43" s="529" t="e">
        <f ca="1">+IF(AND(ISNUMBER(OFFSET('Water Data'!$D$9,0,10*ROW('Water Data'!D37))),'Data Summary'!BU43="Yes"),OFFSET('Water Data'!$D$9,0,10*ROW('Water Data'!D37)),NA())</f>
        <v>#N/A</v>
      </c>
      <c r="G43" s="529" t="e">
        <f ca="1">+IF(AND(ISNUMBER(OFFSET('Water Data'!$E$4,0,10*ROW('Water Data'!E37))),'Data Summary'!BV43="Yes"),100-OFFSET('Water Data'!$E$4,0,10*ROW('Water Data'!E37)),NA())</f>
        <v>#N/A</v>
      </c>
      <c r="H43" s="529" t="e">
        <f ca="1">+IF(AND(ISNUMBER(OFFSET('Water Data'!$E$6,0,10*ROW('Water Data'!E37))),'Data Summary'!BW43="Yes"),OFFSET('Water Data'!$E$6,0,10*ROW('Water Data'!E37)),NA())</f>
        <v>#N/A</v>
      </c>
      <c r="I43" s="529" t="e">
        <f ca="1">+IF(AND(ISNUMBER(OFFSET('Water Data'!$E$9,0,10*ROW('Water Data'!E37))),'Data Summary'!BX43="Yes"),OFFSET('Water Data'!$E$9,0,10*ROW('Water Data'!E37)),NA())</f>
        <v>#N/A</v>
      </c>
      <c r="J43" s="529" t="e">
        <f ca="1">+IF(AND(ISNUMBER(OFFSET('Water Data'!$F$4,0,10*ROW('Water Data'!F37))),'Data Summary'!BY43="Yes"),100-OFFSET('Water Data'!$F$4,0,10*ROW('Water Data'!F37)),NA())</f>
        <v>#N/A</v>
      </c>
      <c r="K43" s="529" t="e">
        <f ca="1">+IF(AND(ISNUMBER(OFFSET('Water Data'!$F$6,0,10*ROW('Water Data'!F37))),'Data Summary'!BZ43="Yes"),OFFSET('Water Data'!$F$6,0,10*ROW('Water Data'!F37)),NA())</f>
        <v>#N/A</v>
      </c>
      <c r="L43" s="529" t="e">
        <f ca="1">+IF(AND(ISNUMBER(OFFSET('Water Data'!$F$9,0,10*ROW('Water Data'!F37))),'Data Summary'!CA43="Yes"),OFFSET('Water Data'!$F$9,0,10*ROW('Water Data'!F37)),NA())</f>
        <v>#N/A</v>
      </c>
      <c r="M43" s="529" t="e">
        <f ca="1">+IF(AND(ISNUMBER(OFFSET('Water Data'!$G$4,0,10*ROW('Water Data'!G37))),'Data Summary'!CB43="Yes"),100-OFFSET('Water Data'!$G$4,0,10*ROW('Water Data'!G37)),NA())</f>
        <v>#N/A</v>
      </c>
      <c r="N43" s="529" t="e">
        <f ca="1">+IF(AND(ISNUMBER(OFFSET('Water Data'!$G$6,0,10*ROW('Water Data'!G37))),'Data Summary'!CC43="Yes"),OFFSET('Water Data'!$G$6,0,10*ROW('Water Data'!G37)),NA())</f>
        <v>#N/A</v>
      </c>
      <c r="O43" s="529" t="e">
        <f ca="1">+IF(AND(ISNUMBER(OFFSET('Water Data'!$G$9,0,10*ROW('Water Data'!G37))),'Data Summary'!CD43="Yes"),OFFSET('Water Data'!$G$9,0,10*ROW('Water Data'!G37)),NA())</f>
        <v>#N/A</v>
      </c>
      <c r="P43" s="529" t="e">
        <f ca="1">+IF(AND(ISNUMBER(OFFSET('Water Data'!$H$4,0,10*ROW('Water Data'!H37))),'Data Summary'!CE43="Yes"),100-OFFSET('Water Data'!$H$4,0,10*ROW('Water Data'!H37)),NA())</f>
        <v>#N/A</v>
      </c>
      <c r="Q43" s="529" t="e">
        <f ca="1">+IF(AND(ISNUMBER(OFFSET('Water Data'!$H$6,0,10*ROW('Water Data'!H37))),'Data Summary'!CF43="Yes"),OFFSET('Water Data'!$H$6,0,10*ROW('Water Data'!H37)),NA())</f>
        <v>#N/A</v>
      </c>
      <c r="R43" s="529" t="e">
        <f ca="1">+IF(AND(ISNUMBER(OFFSET('Water Data'!$H$9,0,10*ROW('Water Data'!H37))),'Data Summary'!CG43="Yes"),OFFSET('Water Data'!$H$9,0,10*ROW('Water Data'!H37)),NA())</f>
        <v>#N/A</v>
      </c>
      <c r="S43" s="529" t="e">
        <f ca="1">+IF(AND(ISNUMBER(OFFSET('Water Data'!$I$4,0,10*ROW('Water Data'!I37))),'Data Summary'!CH43="Yes"),100-OFFSET('Water Data'!$I$4,0,10*ROW('Water Data'!I37)),NA())</f>
        <v>#N/A</v>
      </c>
      <c r="T43" s="529" t="e">
        <f ca="1">+IF(AND(ISNUMBER(OFFSET('Water Data'!$I$6,0,10*ROW('Water Data'!I37))),'Data Summary'!CI43="Yes"),OFFSET('Water Data'!$I$6,0,10*ROW('Water Data'!I37)),NA())</f>
        <v>#N/A</v>
      </c>
      <c r="U43" s="529" t="e">
        <f ca="1">+IF(AND(ISNUMBER(OFFSET('Water Data'!$I$9,0,10*ROW('Water Data'!I37))),'Data Summary'!CJ43="Yes"),OFFSET('Water Data'!$I$9,0,10*ROW('Water Data'!I37)),NA())</f>
        <v>#N/A</v>
      </c>
      <c r="V43" s="530" t="e">
        <f ca="1">+IF(AND(ISNUMBER(OFFSET('Sanitation Data'!$D$4,0,10*ROW('Sanitation Data'!D37))),'Data Summary'!CK43="Yes"),100-OFFSET('Sanitation Data'!$D$4,0,10*ROW('Sanitation Data'!D37)),NA())</f>
        <v>#N/A</v>
      </c>
      <c r="W43" s="530" t="e">
        <f ca="1">+IF(AND(ISNUMBER(OFFSET('Sanitation Data'!$D$6,0,10*ROW('Sanitation Data'!D37))),'Data Summary'!CL43="Yes"),OFFSET('Sanitation Data'!$D$6,0,10*ROW('Sanitation Data'!D37)),NA())</f>
        <v>#N/A</v>
      </c>
      <c r="X43" s="530" t="e">
        <f ca="1">+IF(AND(ISNUMBER(OFFSET('Sanitation Data'!$D$10,0,10*ROW('Sanitation Data'!D37))),'Data Summary'!CM43="Yes"),OFFSET('Sanitation Data'!$D$10,0,10*ROW('Sanitation Data'!D37)),NA())</f>
        <v>#N/A</v>
      </c>
      <c r="Y43" s="530" t="e">
        <f ca="1">+IF(AND(ISNUMBER(OFFSET('Sanitation Data'!$D$11,0,10*ROW('Sanitation Data'!D37))),'Data Summary'!CN43="Yes"),OFFSET('Sanitation Data'!$D$11,0,10*ROW('Sanitation Data'!D37)),NA())</f>
        <v>#N/A</v>
      </c>
      <c r="Z43" s="530" t="e">
        <f ca="1">+IF(AND(ISNUMBER(OFFSET('Sanitation Data'!$D$12,0,10*ROW('Sanitation Data'!D37))),'Data Summary'!CO43="Yes"),OFFSET('Sanitation Data'!$D$12,0,10*ROW('Sanitation Data'!D37)),NA())</f>
        <v>#N/A</v>
      </c>
      <c r="AA43" s="530" t="e">
        <f ca="1">+IF(AND(ISNUMBER(OFFSET('Sanitation Data'!$E$4,0,10*ROW('Sanitation Data'!E37))),'Data Summary'!CP43="Yes"),100-OFFSET('Sanitation Data'!$E$4,0,10*ROW('Sanitation Data'!E37)),NA())</f>
        <v>#N/A</v>
      </c>
      <c r="AB43" s="530" t="e">
        <f ca="1">+IF(AND(ISNUMBER(OFFSET('Sanitation Data'!$E$6,0,10*ROW('Sanitation Data'!E37))),'Data Summary'!CQ43="Yes"),OFFSET('Sanitation Data'!$E$6,0,10*ROW('Sanitation Data'!E37)),NA())</f>
        <v>#N/A</v>
      </c>
      <c r="AC43" s="530" t="e">
        <f ca="1">+IF(AND(ISNUMBER(OFFSET('Sanitation Data'!$E$10,0,10*ROW('Sanitation Data'!E37))),'Data Summary'!CR43="Yes"),OFFSET('Sanitation Data'!$E$10,0,10*ROW('Sanitation Data'!E37)),NA())</f>
        <v>#N/A</v>
      </c>
      <c r="AD43" s="530" t="e">
        <f ca="1">+IF(AND(ISNUMBER(OFFSET('Sanitation Data'!$E$11,0,10*ROW('Sanitation Data'!E37))),'Data Summary'!CS43="Yes"),OFFSET('Sanitation Data'!$E$11,0,10*ROW('Sanitation Data'!E37)),NA())</f>
        <v>#N/A</v>
      </c>
      <c r="AE43" s="530" t="e">
        <f ca="1">+IF(AND(ISNUMBER(OFFSET('Sanitation Data'!$E$12,0,10*ROW('Sanitation Data'!E37))),'Data Summary'!CT43="Yes"),OFFSET('Sanitation Data'!$E$12,0,10*ROW('Sanitation Data'!E37)),NA())</f>
        <v>#N/A</v>
      </c>
      <c r="AF43" s="530" t="e">
        <f ca="1">+IF(AND(ISNUMBER(OFFSET('Sanitation Data'!$F$4,0,10*ROW('Sanitation Data'!F37))),'Data Summary'!CU43="Yes"),100-OFFSET('Sanitation Data'!$F$4,0,10*ROW('Sanitation Data'!F37)),NA())</f>
        <v>#N/A</v>
      </c>
      <c r="AG43" s="530" t="e">
        <f ca="1">+IF(AND(ISNUMBER(OFFSET('Sanitation Data'!$F$6,0,10*ROW('Sanitation Data'!F37))),'Data Summary'!CV43="Yes"),OFFSET('Sanitation Data'!$F$6,0,10*ROW('Sanitation Data'!F37)),NA())</f>
        <v>#N/A</v>
      </c>
      <c r="AH43" s="530" t="e">
        <f ca="1">+IF(AND(ISNUMBER(OFFSET('Sanitation Data'!$F$10,0,10*ROW('Sanitation Data'!F37))),'Data Summary'!CW43="Yes"),OFFSET('Sanitation Data'!$F$10,0,10*ROW('Sanitation Data'!F37)),NA())</f>
        <v>#N/A</v>
      </c>
      <c r="AI43" s="530" t="e">
        <f ca="1">+IF(AND(ISNUMBER(OFFSET('Sanitation Data'!$F$11,0,10*ROW('Sanitation Data'!F37))),'Data Summary'!CX43="Yes"),OFFSET('Sanitation Data'!$F$11,0,10*ROW('Sanitation Data'!F37)),NA())</f>
        <v>#N/A</v>
      </c>
      <c r="AJ43" s="530" t="e">
        <f ca="1">+IF(AND(ISNUMBER(OFFSET('Sanitation Data'!$F$12,0,10*ROW('Sanitation Data'!F37))),'Data Summary'!CY43="Yes"),OFFSET('Sanitation Data'!$F$12,0,10*ROW('Sanitation Data'!F37)),NA())</f>
        <v>#N/A</v>
      </c>
      <c r="AK43" s="530" t="e">
        <f ca="1">+IF(AND(ISNUMBER(OFFSET('Sanitation Data'!$G$4,0,10*ROW('Sanitation Data'!G37))),'Data Summary'!CZ43="Yes"),100-OFFSET('Sanitation Data'!$G$4,0,10*ROW('Sanitation Data'!G37)),NA())</f>
        <v>#N/A</v>
      </c>
      <c r="AL43" s="530" t="e">
        <f ca="1">+IF(AND(ISNUMBER(OFFSET('Sanitation Data'!$G$6,0,10*ROW('Sanitation Data'!G37))),'Data Summary'!DA43="Yes"),OFFSET('Sanitation Data'!$G$6,0,10*ROW('Sanitation Data'!G37)),NA())</f>
        <v>#N/A</v>
      </c>
      <c r="AM43" s="530" t="e">
        <f ca="1">+IF(AND(ISNUMBER(OFFSET('Sanitation Data'!$G$10,0,10*ROW('Sanitation Data'!G37))),'Data Summary'!DB43="Yes"),OFFSET('Sanitation Data'!$G$10,0,10*ROW('Sanitation Data'!G37)),NA())</f>
        <v>#N/A</v>
      </c>
      <c r="AN43" s="530" t="e">
        <f ca="1">+IF(AND(ISNUMBER(OFFSET('Sanitation Data'!$G$11,0,10*ROW('Sanitation Data'!G37))),'Data Summary'!DC43="Yes"),OFFSET('Sanitation Data'!$G$11,0,10*ROW('Sanitation Data'!G37)),NA())</f>
        <v>#N/A</v>
      </c>
      <c r="AO43" s="530" t="e">
        <f ca="1">+IF(AND(ISNUMBER(OFFSET('Sanitation Data'!$G$12,0,10*ROW('Sanitation Data'!G37))),'Data Summary'!DD43="Yes"),OFFSET('Sanitation Data'!$G$12,0,10*ROW('Sanitation Data'!G37)),NA())</f>
        <v>#N/A</v>
      </c>
      <c r="AP43" s="530" t="e">
        <f ca="1">+IF(AND(ISNUMBER(OFFSET('Sanitation Data'!$H$4,0,10*ROW('Sanitation Data'!H37))),'Data Summary'!DE43="Yes"),100-OFFSET('Sanitation Data'!$H$4,0,10*ROW('Sanitation Data'!H37)),NA())</f>
        <v>#N/A</v>
      </c>
      <c r="AQ43" s="530" t="e">
        <f ca="1">+IF(AND(ISNUMBER(OFFSET('Sanitation Data'!$H$6,0,10*ROW('Sanitation Data'!H37))),'Data Summary'!DF43="Yes"),OFFSET('Sanitation Data'!$H$6,0,10*ROW('Sanitation Data'!H37)),NA())</f>
        <v>#N/A</v>
      </c>
      <c r="AR43" s="530" t="e">
        <f ca="1">+IF(AND(ISNUMBER(OFFSET('Sanitation Data'!$H$10,0,10*ROW('Sanitation Data'!H37))),'Data Summary'!DG43="Yes"),OFFSET('Sanitation Data'!$H$10,0,10*ROW('Sanitation Data'!H37)),NA())</f>
        <v>#N/A</v>
      </c>
      <c r="AS43" s="530" t="e">
        <f ca="1">+IF(AND(ISNUMBER(OFFSET('Sanitation Data'!$H$11,0,10*ROW('Sanitation Data'!H37))),'Data Summary'!DH43="Yes"),OFFSET('Sanitation Data'!$H$11,0,10*ROW('Sanitation Data'!H37)),NA())</f>
        <v>#N/A</v>
      </c>
      <c r="AT43" s="530" t="e">
        <f ca="1">+IF(AND(ISNUMBER(OFFSET('Sanitation Data'!$H$12,0,10*ROW('Sanitation Data'!H37))),'Data Summary'!DI43="Yes"),OFFSET('Sanitation Data'!$H$12,0,10*ROW('Sanitation Data'!H37)),NA())</f>
        <v>#N/A</v>
      </c>
      <c r="AU43" s="530" t="e">
        <f ca="1">+IF(AND(ISNUMBER(OFFSET('Sanitation Data'!$I$4,0,10*ROW('Sanitation Data'!I37))),'Data Summary'!DJ43="Yes"),100-OFFSET('Sanitation Data'!$I$4,0,10*ROW('Sanitation Data'!I37)),NA())</f>
        <v>#N/A</v>
      </c>
      <c r="AV43" s="530" t="e">
        <f ca="1">+IF(AND(ISNUMBER(OFFSET('Sanitation Data'!$I$6,0,10*ROW('Sanitation Data'!I37))),'Data Summary'!DK43="Yes"),OFFSET('Sanitation Data'!$I$6,0,10*ROW('Sanitation Data'!I37)),NA())</f>
        <v>#N/A</v>
      </c>
      <c r="AW43" s="530" t="e">
        <f ca="1">+IF(AND(ISNUMBER(OFFSET('Sanitation Data'!$I$10,0,10*ROW('Sanitation Data'!I37))),'Data Summary'!DL43="Yes"),OFFSET('Sanitation Data'!$I$10,0,10*ROW('Sanitation Data'!I37)),NA())</f>
        <v>#N/A</v>
      </c>
      <c r="AX43" s="530" t="e">
        <f ca="1">+IF(AND(ISNUMBER(OFFSET('Sanitation Data'!$I$11,0,10*ROW('Sanitation Data'!I37))),'Data Summary'!DM43="Yes"),OFFSET('Sanitation Data'!$I$11,0,10*ROW('Sanitation Data'!I37)),NA())</f>
        <v>#N/A</v>
      </c>
      <c r="AY43" s="530" t="e">
        <f ca="1">+IF(AND(ISNUMBER(OFFSET('Sanitation Data'!$I$12,0,10*ROW('Sanitation Data'!I37))),'Data Summary'!DN43="Yes"),OFFSET('Sanitation Data'!$I$12,0,10*ROW('Sanitation Data'!I37)),NA())</f>
        <v>#N/A</v>
      </c>
      <c r="AZ43" s="531" t="e">
        <f ca="1">+IF(AND(ISNUMBER(OFFSET('Hygiene Data'!$D$5,0,10*ROW('Hygiene Data'!D37))),'Data Summary'!DO43="Yes"),OFFSET('Hygiene Data'!$D$5,0,10*ROW('Hygiene Data'!D37)),NA())</f>
        <v>#N/A</v>
      </c>
      <c r="BA43" s="531" t="e">
        <f ca="1">+IF(AND(ISNUMBER(OFFSET('Hygiene Data'!$D$7,0,10*ROW('Hygiene Data'!D37))),'Data Summary'!DP43="Yes"),OFFSET('Hygiene Data'!$D$7,0,10*ROW('Hygiene Data'!D37)),NA())</f>
        <v>#N/A</v>
      </c>
      <c r="BB43" s="531" t="e">
        <f ca="1">+IF(AND(ISNUMBER(OFFSET('Hygiene Data'!$D$9,0,10*ROW('Hygiene Data'!D37))),'Data Summary'!DQ43="Yes"),OFFSET('Hygiene Data'!$D$9,0,10*ROW('Hygiene Data'!D37)),NA())</f>
        <v>#N/A</v>
      </c>
      <c r="BC43" s="531" t="e">
        <f ca="1">+IF(AND(ISNUMBER(OFFSET('Hygiene Data'!$E$5,0,10*ROW('Hygiene Data'!E37))),'Data Summary'!DR43="Yes"),OFFSET('Hygiene Data'!$E$5,0,10*ROW('Hygiene Data'!E37)),NA())</f>
        <v>#N/A</v>
      </c>
      <c r="BD43" s="531" t="e">
        <f ca="1">+IF(AND(ISNUMBER(OFFSET('Hygiene Data'!$E$7,0,10*ROW('Hygiene Data'!E37))),'Data Summary'!DS43="Yes"),OFFSET('Hygiene Data'!$E$7,0,10*ROW('Hygiene Data'!E37)),NA())</f>
        <v>#N/A</v>
      </c>
      <c r="BE43" s="531" t="e">
        <f ca="1">+IF(AND(ISNUMBER(OFFSET('Hygiene Data'!$E$9,0,10*ROW('Hygiene Data'!E37))),'Data Summary'!DT43="Yes"),OFFSET('Hygiene Data'!$E$9,0,10*ROW('Hygiene Data'!E37)),NA())</f>
        <v>#N/A</v>
      </c>
      <c r="BF43" s="531" t="e">
        <f ca="1">+IF(AND(ISNUMBER(OFFSET('Hygiene Data'!$F$5,0,10*ROW('Hygiene Data'!F37))),'Data Summary'!DU43="Yes"),OFFSET('Hygiene Data'!$F$5,0,10*ROW('Hygiene Data'!F37)),NA())</f>
        <v>#N/A</v>
      </c>
      <c r="BG43" s="531" t="e">
        <f ca="1">+IF(AND(ISNUMBER(OFFSET('Hygiene Data'!$F$7,0,10*ROW('Hygiene Data'!F37))),'Data Summary'!DV43="Yes"),OFFSET('Hygiene Data'!$F$7,0,10*ROW('Hygiene Data'!F37)),NA())</f>
        <v>#N/A</v>
      </c>
      <c r="BH43" s="531" t="e">
        <f ca="1">+IF(AND(ISNUMBER(OFFSET('Hygiene Data'!$F$9,0,10*ROW('Hygiene Data'!F37))),'Data Summary'!DW43="Yes"),OFFSET('Hygiene Data'!$F$9,0,10*ROW('Hygiene Data'!F37)),NA())</f>
        <v>#N/A</v>
      </c>
      <c r="BI43" s="531" t="e">
        <f ca="1">+IF(AND(ISNUMBER(OFFSET('Hygiene Data'!$G$5,0,10*ROW('Hygiene Data'!G37))),'Data Summary'!DX43="Yes"),OFFSET('Hygiene Data'!$G$5,0,10*ROW('Hygiene Data'!G37)),NA())</f>
        <v>#N/A</v>
      </c>
      <c r="BJ43" s="531" t="e">
        <f ca="1">+IF(AND(ISNUMBER(OFFSET('Hygiene Data'!$G$7,0,10*ROW('Hygiene Data'!G37))),'Data Summary'!DY43="Yes"),OFFSET('Hygiene Data'!$G$7,0,10*ROW('Hygiene Data'!G37)),NA())</f>
        <v>#N/A</v>
      </c>
      <c r="BK43" s="531" t="e">
        <f ca="1">+IF(AND(ISNUMBER(OFFSET('Hygiene Data'!$G$9,0,10*ROW('Hygiene Data'!G37))),'Data Summary'!DZ43="Yes"),OFFSET('Hygiene Data'!$G$9,0,10*ROW('Hygiene Data'!G37)),NA())</f>
        <v>#N/A</v>
      </c>
      <c r="BL43" s="531" t="e">
        <f ca="1">+IF(AND(ISNUMBER(OFFSET('Hygiene Data'!$H$5,0,10*ROW('Hygiene Data'!H37))),'Data Summary'!EA43="Yes"),OFFSET('Hygiene Data'!$H$5,0,10*ROW('Hygiene Data'!H37)),NA())</f>
        <v>#N/A</v>
      </c>
      <c r="BM43" s="531" t="e">
        <f ca="1">+IF(AND(ISNUMBER(OFFSET('Hygiene Data'!$H$7,0,10*ROW('Hygiene Data'!H37))),'Data Summary'!EB43="Yes"),OFFSET('Hygiene Data'!$H$7,0,10*ROW('Hygiene Data'!H37)),NA())</f>
        <v>#N/A</v>
      </c>
      <c r="BN43" s="531" t="e">
        <f ca="1">+IF(AND(ISNUMBER(OFFSET('Hygiene Data'!$H$9,0,10*ROW('Hygiene Data'!H37))),'Data Summary'!EC43="Yes"),OFFSET('Hygiene Data'!$H$9,0,10*ROW('Hygiene Data'!H37)),NA())</f>
        <v>#N/A</v>
      </c>
      <c r="BO43" s="531" t="e">
        <f ca="1">+IF(AND(ISNUMBER(OFFSET('Hygiene Data'!$I$5,0,10*ROW('Hygiene Data'!I37))),'Data Summary'!ED43="Yes"),OFFSET('Hygiene Data'!$I$5,0,10*ROW('Hygiene Data'!I37)),NA())</f>
        <v>#N/A</v>
      </c>
      <c r="BP43" s="531" t="e">
        <f ca="1">+IF(AND(ISNUMBER(OFFSET('Hygiene Data'!$I$7,0,10*ROW('Hygiene Data'!I37))),'Data Summary'!EE43="Yes"),OFFSET('Hygiene Data'!$I$7,0,10*ROW('Hygiene Data'!I37)),NA())</f>
        <v>#N/A</v>
      </c>
      <c r="BQ43" s="531" t="e">
        <f ca="1">+IF(AND(ISNUMBER(OFFSET('Hygiene Data'!$I$9,0,10*ROW('Hygiene Data'!I37))),'Data Summary'!EF43="Yes"),OFFSET('Hygiene Data'!$I$9,0,10*ROW('Hygiene Data'!I37)),NA())</f>
        <v>#N/A</v>
      </c>
    </row>
    <row r="44" spans="1:69" x14ac:dyDescent="0.25">
      <c r="A44" s="527" t="e">
        <f ca="1">+RIGHT('Data Summary'!A44,LEN('Data Summary'!A44)-9)</f>
        <v>#VALUE!</v>
      </c>
      <c r="B44" s="501" t="str">
        <f ca="1">+IF(ISTEXT('Data Summary'!B44),'Data Summary'!B44,"")</f>
        <v/>
      </c>
      <c r="C44" s="528" t="e">
        <f ca="1">+VALUE('Data Summary'!C44)</f>
        <v>#VALUE!</v>
      </c>
      <c r="D44" s="529" t="e">
        <f ca="1">+IF(AND(ISNUMBER(OFFSET('Water Data'!$D$4,0,10*ROW('Water Data'!D38))),'Data Summary'!BS44="Yes"),100-OFFSET('Water Data'!$D$4,0,10*ROW('Water Data'!D38)),NA())</f>
        <v>#N/A</v>
      </c>
      <c r="E44" s="529" t="e">
        <f ca="1">+IF(AND(ISNUMBER(OFFSET('Water Data'!$D$6,0,10*ROW('Water Data'!D38))),'Data Summary'!BT44="Yes"),OFFSET('Water Data'!$D$6,0,10*ROW('Water Data'!D38)),NA())</f>
        <v>#N/A</v>
      </c>
      <c r="F44" s="529" t="e">
        <f ca="1">+IF(AND(ISNUMBER(OFFSET('Water Data'!$D$9,0,10*ROW('Water Data'!D38))),'Data Summary'!BU44="Yes"),OFFSET('Water Data'!$D$9,0,10*ROW('Water Data'!D38)),NA())</f>
        <v>#N/A</v>
      </c>
      <c r="G44" s="529" t="e">
        <f ca="1">+IF(AND(ISNUMBER(OFFSET('Water Data'!$E$4,0,10*ROW('Water Data'!E38))),'Data Summary'!BV44="Yes"),100-OFFSET('Water Data'!$E$4,0,10*ROW('Water Data'!E38)),NA())</f>
        <v>#N/A</v>
      </c>
      <c r="H44" s="529" t="e">
        <f ca="1">+IF(AND(ISNUMBER(OFFSET('Water Data'!$E$6,0,10*ROW('Water Data'!E38))),'Data Summary'!BW44="Yes"),OFFSET('Water Data'!$E$6,0,10*ROW('Water Data'!E38)),NA())</f>
        <v>#N/A</v>
      </c>
      <c r="I44" s="529" t="e">
        <f ca="1">+IF(AND(ISNUMBER(OFFSET('Water Data'!$E$9,0,10*ROW('Water Data'!E38))),'Data Summary'!BX44="Yes"),OFFSET('Water Data'!$E$9,0,10*ROW('Water Data'!E38)),NA())</f>
        <v>#N/A</v>
      </c>
      <c r="J44" s="529" t="e">
        <f ca="1">+IF(AND(ISNUMBER(OFFSET('Water Data'!$F$4,0,10*ROW('Water Data'!F38))),'Data Summary'!BY44="Yes"),100-OFFSET('Water Data'!$F$4,0,10*ROW('Water Data'!F38)),NA())</f>
        <v>#N/A</v>
      </c>
      <c r="K44" s="529" t="e">
        <f ca="1">+IF(AND(ISNUMBER(OFFSET('Water Data'!$F$6,0,10*ROW('Water Data'!F38))),'Data Summary'!BZ44="Yes"),OFFSET('Water Data'!$F$6,0,10*ROW('Water Data'!F38)),NA())</f>
        <v>#N/A</v>
      </c>
      <c r="L44" s="529" t="e">
        <f ca="1">+IF(AND(ISNUMBER(OFFSET('Water Data'!$F$9,0,10*ROW('Water Data'!F38))),'Data Summary'!CA44="Yes"),OFFSET('Water Data'!$F$9,0,10*ROW('Water Data'!F38)),NA())</f>
        <v>#N/A</v>
      </c>
      <c r="M44" s="529" t="e">
        <f ca="1">+IF(AND(ISNUMBER(OFFSET('Water Data'!$G$4,0,10*ROW('Water Data'!G38))),'Data Summary'!CB44="Yes"),100-OFFSET('Water Data'!$G$4,0,10*ROW('Water Data'!G38)),NA())</f>
        <v>#N/A</v>
      </c>
      <c r="N44" s="529" t="e">
        <f ca="1">+IF(AND(ISNUMBER(OFFSET('Water Data'!$G$6,0,10*ROW('Water Data'!G38))),'Data Summary'!CC44="Yes"),OFFSET('Water Data'!$G$6,0,10*ROW('Water Data'!G38)),NA())</f>
        <v>#N/A</v>
      </c>
      <c r="O44" s="529" t="e">
        <f ca="1">+IF(AND(ISNUMBER(OFFSET('Water Data'!$G$9,0,10*ROW('Water Data'!G38))),'Data Summary'!CD44="Yes"),OFFSET('Water Data'!$G$9,0,10*ROW('Water Data'!G38)),NA())</f>
        <v>#N/A</v>
      </c>
      <c r="P44" s="529" t="e">
        <f ca="1">+IF(AND(ISNUMBER(OFFSET('Water Data'!$H$4,0,10*ROW('Water Data'!H38))),'Data Summary'!CE44="Yes"),100-OFFSET('Water Data'!$H$4,0,10*ROW('Water Data'!H38)),NA())</f>
        <v>#N/A</v>
      </c>
      <c r="Q44" s="529" t="e">
        <f ca="1">+IF(AND(ISNUMBER(OFFSET('Water Data'!$H$6,0,10*ROW('Water Data'!H38))),'Data Summary'!CF44="Yes"),OFFSET('Water Data'!$H$6,0,10*ROW('Water Data'!H38)),NA())</f>
        <v>#N/A</v>
      </c>
      <c r="R44" s="529" t="e">
        <f ca="1">+IF(AND(ISNUMBER(OFFSET('Water Data'!$H$9,0,10*ROW('Water Data'!H38))),'Data Summary'!CG44="Yes"),OFFSET('Water Data'!$H$9,0,10*ROW('Water Data'!H38)),NA())</f>
        <v>#N/A</v>
      </c>
      <c r="S44" s="529" t="e">
        <f ca="1">+IF(AND(ISNUMBER(OFFSET('Water Data'!$I$4,0,10*ROW('Water Data'!I38))),'Data Summary'!CH44="Yes"),100-OFFSET('Water Data'!$I$4,0,10*ROW('Water Data'!I38)),NA())</f>
        <v>#N/A</v>
      </c>
      <c r="T44" s="529" t="e">
        <f ca="1">+IF(AND(ISNUMBER(OFFSET('Water Data'!$I$6,0,10*ROW('Water Data'!I38))),'Data Summary'!CI44="Yes"),OFFSET('Water Data'!$I$6,0,10*ROW('Water Data'!I38)),NA())</f>
        <v>#N/A</v>
      </c>
      <c r="U44" s="529" t="e">
        <f ca="1">+IF(AND(ISNUMBER(OFFSET('Water Data'!$I$9,0,10*ROW('Water Data'!I38))),'Data Summary'!CJ44="Yes"),OFFSET('Water Data'!$I$9,0,10*ROW('Water Data'!I38)),NA())</f>
        <v>#N/A</v>
      </c>
      <c r="V44" s="530" t="e">
        <f ca="1">+IF(AND(ISNUMBER(OFFSET('Sanitation Data'!$D$4,0,10*ROW('Sanitation Data'!D38))),'Data Summary'!CK44="Yes"),100-OFFSET('Sanitation Data'!$D$4,0,10*ROW('Sanitation Data'!D38)),NA())</f>
        <v>#N/A</v>
      </c>
      <c r="W44" s="530" t="e">
        <f ca="1">+IF(AND(ISNUMBER(OFFSET('Sanitation Data'!$D$6,0,10*ROW('Sanitation Data'!D38))),'Data Summary'!CL44="Yes"),OFFSET('Sanitation Data'!$D$6,0,10*ROW('Sanitation Data'!D38)),NA())</f>
        <v>#N/A</v>
      </c>
      <c r="X44" s="530" t="e">
        <f ca="1">+IF(AND(ISNUMBER(OFFSET('Sanitation Data'!$D$10,0,10*ROW('Sanitation Data'!D38))),'Data Summary'!CM44="Yes"),OFFSET('Sanitation Data'!$D$10,0,10*ROW('Sanitation Data'!D38)),NA())</f>
        <v>#N/A</v>
      </c>
      <c r="Y44" s="530" t="e">
        <f ca="1">+IF(AND(ISNUMBER(OFFSET('Sanitation Data'!$D$11,0,10*ROW('Sanitation Data'!D38))),'Data Summary'!CN44="Yes"),OFFSET('Sanitation Data'!$D$11,0,10*ROW('Sanitation Data'!D38)),NA())</f>
        <v>#N/A</v>
      </c>
      <c r="Z44" s="530" t="e">
        <f ca="1">+IF(AND(ISNUMBER(OFFSET('Sanitation Data'!$D$12,0,10*ROW('Sanitation Data'!D38))),'Data Summary'!CO44="Yes"),OFFSET('Sanitation Data'!$D$12,0,10*ROW('Sanitation Data'!D38)),NA())</f>
        <v>#N/A</v>
      </c>
      <c r="AA44" s="530" t="e">
        <f ca="1">+IF(AND(ISNUMBER(OFFSET('Sanitation Data'!$E$4,0,10*ROW('Sanitation Data'!E38))),'Data Summary'!CP44="Yes"),100-OFFSET('Sanitation Data'!$E$4,0,10*ROW('Sanitation Data'!E38)),NA())</f>
        <v>#N/A</v>
      </c>
      <c r="AB44" s="530" t="e">
        <f ca="1">+IF(AND(ISNUMBER(OFFSET('Sanitation Data'!$E$6,0,10*ROW('Sanitation Data'!E38))),'Data Summary'!CQ44="Yes"),OFFSET('Sanitation Data'!$E$6,0,10*ROW('Sanitation Data'!E38)),NA())</f>
        <v>#N/A</v>
      </c>
      <c r="AC44" s="530" t="e">
        <f ca="1">+IF(AND(ISNUMBER(OFFSET('Sanitation Data'!$E$10,0,10*ROW('Sanitation Data'!E38))),'Data Summary'!CR44="Yes"),OFFSET('Sanitation Data'!$E$10,0,10*ROW('Sanitation Data'!E38)),NA())</f>
        <v>#N/A</v>
      </c>
      <c r="AD44" s="530" t="e">
        <f ca="1">+IF(AND(ISNUMBER(OFFSET('Sanitation Data'!$E$11,0,10*ROW('Sanitation Data'!E38))),'Data Summary'!CS44="Yes"),OFFSET('Sanitation Data'!$E$11,0,10*ROW('Sanitation Data'!E38)),NA())</f>
        <v>#N/A</v>
      </c>
      <c r="AE44" s="530" t="e">
        <f ca="1">+IF(AND(ISNUMBER(OFFSET('Sanitation Data'!$E$12,0,10*ROW('Sanitation Data'!E38))),'Data Summary'!CT44="Yes"),OFFSET('Sanitation Data'!$E$12,0,10*ROW('Sanitation Data'!E38)),NA())</f>
        <v>#N/A</v>
      </c>
      <c r="AF44" s="530" t="e">
        <f ca="1">+IF(AND(ISNUMBER(OFFSET('Sanitation Data'!$F$4,0,10*ROW('Sanitation Data'!F38))),'Data Summary'!CU44="Yes"),100-OFFSET('Sanitation Data'!$F$4,0,10*ROW('Sanitation Data'!F38)),NA())</f>
        <v>#N/A</v>
      </c>
      <c r="AG44" s="530" t="e">
        <f ca="1">+IF(AND(ISNUMBER(OFFSET('Sanitation Data'!$F$6,0,10*ROW('Sanitation Data'!F38))),'Data Summary'!CV44="Yes"),OFFSET('Sanitation Data'!$F$6,0,10*ROW('Sanitation Data'!F38)),NA())</f>
        <v>#N/A</v>
      </c>
      <c r="AH44" s="530" t="e">
        <f ca="1">+IF(AND(ISNUMBER(OFFSET('Sanitation Data'!$F$10,0,10*ROW('Sanitation Data'!F38))),'Data Summary'!CW44="Yes"),OFFSET('Sanitation Data'!$F$10,0,10*ROW('Sanitation Data'!F38)),NA())</f>
        <v>#N/A</v>
      </c>
      <c r="AI44" s="530" t="e">
        <f ca="1">+IF(AND(ISNUMBER(OFFSET('Sanitation Data'!$F$11,0,10*ROW('Sanitation Data'!F38))),'Data Summary'!CX44="Yes"),OFFSET('Sanitation Data'!$F$11,0,10*ROW('Sanitation Data'!F38)),NA())</f>
        <v>#N/A</v>
      </c>
      <c r="AJ44" s="530" t="e">
        <f ca="1">+IF(AND(ISNUMBER(OFFSET('Sanitation Data'!$F$12,0,10*ROW('Sanitation Data'!F38))),'Data Summary'!CY44="Yes"),OFFSET('Sanitation Data'!$F$12,0,10*ROW('Sanitation Data'!F38)),NA())</f>
        <v>#N/A</v>
      </c>
      <c r="AK44" s="530" t="e">
        <f ca="1">+IF(AND(ISNUMBER(OFFSET('Sanitation Data'!$G$4,0,10*ROW('Sanitation Data'!G38))),'Data Summary'!CZ44="Yes"),100-OFFSET('Sanitation Data'!$G$4,0,10*ROW('Sanitation Data'!G38)),NA())</f>
        <v>#N/A</v>
      </c>
      <c r="AL44" s="530" t="e">
        <f ca="1">+IF(AND(ISNUMBER(OFFSET('Sanitation Data'!$G$6,0,10*ROW('Sanitation Data'!G38))),'Data Summary'!DA44="Yes"),OFFSET('Sanitation Data'!$G$6,0,10*ROW('Sanitation Data'!G38)),NA())</f>
        <v>#N/A</v>
      </c>
      <c r="AM44" s="530" t="e">
        <f ca="1">+IF(AND(ISNUMBER(OFFSET('Sanitation Data'!$G$10,0,10*ROW('Sanitation Data'!G38))),'Data Summary'!DB44="Yes"),OFFSET('Sanitation Data'!$G$10,0,10*ROW('Sanitation Data'!G38)),NA())</f>
        <v>#N/A</v>
      </c>
      <c r="AN44" s="530" t="e">
        <f ca="1">+IF(AND(ISNUMBER(OFFSET('Sanitation Data'!$G$11,0,10*ROW('Sanitation Data'!G38))),'Data Summary'!DC44="Yes"),OFFSET('Sanitation Data'!$G$11,0,10*ROW('Sanitation Data'!G38)),NA())</f>
        <v>#N/A</v>
      </c>
      <c r="AO44" s="530" t="e">
        <f ca="1">+IF(AND(ISNUMBER(OFFSET('Sanitation Data'!$G$12,0,10*ROW('Sanitation Data'!G38))),'Data Summary'!DD44="Yes"),OFFSET('Sanitation Data'!$G$12,0,10*ROW('Sanitation Data'!G38)),NA())</f>
        <v>#N/A</v>
      </c>
      <c r="AP44" s="530" t="e">
        <f ca="1">+IF(AND(ISNUMBER(OFFSET('Sanitation Data'!$H$4,0,10*ROW('Sanitation Data'!H38))),'Data Summary'!DE44="Yes"),100-OFFSET('Sanitation Data'!$H$4,0,10*ROW('Sanitation Data'!H38)),NA())</f>
        <v>#N/A</v>
      </c>
      <c r="AQ44" s="530" t="e">
        <f ca="1">+IF(AND(ISNUMBER(OFFSET('Sanitation Data'!$H$6,0,10*ROW('Sanitation Data'!H38))),'Data Summary'!DF44="Yes"),OFFSET('Sanitation Data'!$H$6,0,10*ROW('Sanitation Data'!H38)),NA())</f>
        <v>#N/A</v>
      </c>
      <c r="AR44" s="530" t="e">
        <f ca="1">+IF(AND(ISNUMBER(OFFSET('Sanitation Data'!$H$10,0,10*ROW('Sanitation Data'!H38))),'Data Summary'!DG44="Yes"),OFFSET('Sanitation Data'!$H$10,0,10*ROW('Sanitation Data'!H38)),NA())</f>
        <v>#N/A</v>
      </c>
      <c r="AS44" s="530" t="e">
        <f ca="1">+IF(AND(ISNUMBER(OFFSET('Sanitation Data'!$H$11,0,10*ROW('Sanitation Data'!H38))),'Data Summary'!DH44="Yes"),OFFSET('Sanitation Data'!$H$11,0,10*ROW('Sanitation Data'!H38)),NA())</f>
        <v>#N/A</v>
      </c>
      <c r="AT44" s="530" t="e">
        <f ca="1">+IF(AND(ISNUMBER(OFFSET('Sanitation Data'!$H$12,0,10*ROW('Sanitation Data'!H38))),'Data Summary'!DI44="Yes"),OFFSET('Sanitation Data'!$H$12,0,10*ROW('Sanitation Data'!H38)),NA())</f>
        <v>#N/A</v>
      </c>
      <c r="AU44" s="530" t="e">
        <f ca="1">+IF(AND(ISNUMBER(OFFSET('Sanitation Data'!$I$4,0,10*ROW('Sanitation Data'!I38))),'Data Summary'!DJ44="Yes"),100-OFFSET('Sanitation Data'!$I$4,0,10*ROW('Sanitation Data'!I38)),NA())</f>
        <v>#N/A</v>
      </c>
      <c r="AV44" s="530" t="e">
        <f ca="1">+IF(AND(ISNUMBER(OFFSET('Sanitation Data'!$I$6,0,10*ROW('Sanitation Data'!I38))),'Data Summary'!DK44="Yes"),OFFSET('Sanitation Data'!$I$6,0,10*ROW('Sanitation Data'!I38)),NA())</f>
        <v>#N/A</v>
      </c>
      <c r="AW44" s="530" t="e">
        <f ca="1">+IF(AND(ISNUMBER(OFFSET('Sanitation Data'!$I$10,0,10*ROW('Sanitation Data'!I38))),'Data Summary'!DL44="Yes"),OFFSET('Sanitation Data'!$I$10,0,10*ROW('Sanitation Data'!I38)),NA())</f>
        <v>#N/A</v>
      </c>
      <c r="AX44" s="530" t="e">
        <f ca="1">+IF(AND(ISNUMBER(OFFSET('Sanitation Data'!$I$11,0,10*ROW('Sanitation Data'!I38))),'Data Summary'!DM44="Yes"),OFFSET('Sanitation Data'!$I$11,0,10*ROW('Sanitation Data'!I38)),NA())</f>
        <v>#N/A</v>
      </c>
      <c r="AY44" s="530" t="e">
        <f ca="1">+IF(AND(ISNUMBER(OFFSET('Sanitation Data'!$I$12,0,10*ROW('Sanitation Data'!I38))),'Data Summary'!DN44="Yes"),OFFSET('Sanitation Data'!$I$12,0,10*ROW('Sanitation Data'!I38)),NA())</f>
        <v>#N/A</v>
      </c>
      <c r="AZ44" s="531" t="e">
        <f ca="1">+IF(AND(ISNUMBER(OFFSET('Hygiene Data'!$D$5,0,10*ROW('Hygiene Data'!D38))),'Data Summary'!DO44="Yes"),OFFSET('Hygiene Data'!$D$5,0,10*ROW('Hygiene Data'!D38)),NA())</f>
        <v>#N/A</v>
      </c>
      <c r="BA44" s="531" t="e">
        <f ca="1">+IF(AND(ISNUMBER(OFFSET('Hygiene Data'!$D$7,0,10*ROW('Hygiene Data'!D38))),'Data Summary'!DP44="Yes"),OFFSET('Hygiene Data'!$D$7,0,10*ROW('Hygiene Data'!D38)),NA())</f>
        <v>#N/A</v>
      </c>
      <c r="BB44" s="531" t="e">
        <f ca="1">+IF(AND(ISNUMBER(OFFSET('Hygiene Data'!$D$9,0,10*ROW('Hygiene Data'!D38))),'Data Summary'!DQ44="Yes"),OFFSET('Hygiene Data'!$D$9,0,10*ROW('Hygiene Data'!D38)),NA())</f>
        <v>#N/A</v>
      </c>
      <c r="BC44" s="531" t="e">
        <f ca="1">+IF(AND(ISNUMBER(OFFSET('Hygiene Data'!$E$5,0,10*ROW('Hygiene Data'!E38))),'Data Summary'!DR44="Yes"),OFFSET('Hygiene Data'!$E$5,0,10*ROW('Hygiene Data'!E38)),NA())</f>
        <v>#N/A</v>
      </c>
      <c r="BD44" s="531" t="e">
        <f ca="1">+IF(AND(ISNUMBER(OFFSET('Hygiene Data'!$E$7,0,10*ROW('Hygiene Data'!E38))),'Data Summary'!DS44="Yes"),OFFSET('Hygiene Data'!$E$7,0,10*ROW('Hygiene Data'!E38)),NA())</f>
        <v>#N/A</v>
      </c>
      <c r="BE44" s="531" t="e">
        <f ca="1">+IF(AND(ISNUMBER(OFFSET('Hygiene Data'!$E$9,0,10*ROW('Hygiene Data'!E38))),'Data Summary'!DT44="Yes"),OFFSET('Hygiene Data'!$E$9,0,10*ROW('Hygiene Data'!E38)),NA())</f>
        <v>#N/A</v>
      </c>
      <c r="BF44" s="531" t="e">
        <f ca="1">+IF(AND(ISNUMBER(OFFSET('Hygiene Data'!$F$5,0,10*ROW('Hygiene Data'!F38))),'Data Summary'!DU44="Yes"),OFFSET('Hygiene Data'!$F$5,0,10*ROW('Hygiene Data'!F38)),NA())</f>
        <v>#N/A</v>
      </c>
      <c r="BG44" s="531" t="e">
        <f ca="1">+IF(AND(ISNUMBER(OFFSET('Hygiene Data'!$F$7,0,10*ROW('Hygiene Data'!F38))),'Data Summary'!DV44="Yes"),OFFSET('Hygiene Data'!$F$7,0,10*ROW('Hygiene Data'!F38)),NA())</f>
        <v>#N/A</v>
      </c>
      <c r="BH44" s="531" t="e">
        <f ca="1">+IF(AND(ISNUMBER(OFFSET('Hygiene Data'!$F$9,0,10*ROW('Hygiene Data'!F38))),'Data Summary'!DW44="Yes"),OFFSET('Hygiene Data'!$F$9,0,10*ROW('Hygiene Data'!F38)),NA())</f>
        <v>#N/A</v>
      </c>
      <c r="BI44" s="531" t="e">
        <f ca="1">+IF(AND(ISNUMBER(OFFSET('Hygiene Data'!$G$5,0,10*ROW('Hygiene Data'!G38))),'Data Summary'!DX44="Yes"),OFFSET('Hygiene Data'!$G$5,0,10*ROW('Hygiene Data'!G38)),NA())</f>
        <v>#N/A</v>
      </c>
      <c r="BJ44" s="531" t="e">
        <f ca="1">+IF(AND(ISNUMBER(OFFSET('Hygiene Data'!$G$7,0,10*ROW('Hygiene Data'!G38))),'Data Summary'!DY44="Yes"),OFFSET('Hygiene Data'!$G$7,0,10*ROW('Hygiene Data'!G38)),NA())</f>
        <v>#N/A</v>
      </c>
      <c r="BK44" s="531" t="e">
        <f ca="1">+IF(AND(ISNUMBER(OFFSET('Hygiene Data'!$G$9,0,10*ROW('Hygiene Data'!G38))),'Data Summary'!DZ44="Yes"),OFFSET('Hygiene Data'!$G$9,0,10*ROW('Hygiene Data'!G38)),NA())</f>
        <v>#N/A</v>
      </c>
      <c r="BL44" s="531" t="e">
        <f ca="1">+IF(AND(ISNUMBER(OFFSET('Hygiene Data'!$H$5,0,10*ROW('Hygiene Data'!H38))),'Data Summary'!EA44="Yes"),OFFSET('Hygiene Data'!$H$5,0,10*ROW('Hygiene Data'!H38)),NA())</f>
        <v>#N/A</v>
      </c>
      <c r="BM44" s="531" t="e">
        <f ca="1">+IF(AND(ISNUMBER(OFFSET('Hygiene Data'!$H$7,0,10*ROW('Hygiene Data'!H38))),'Data Summary'!EB44="Yes"),OFFSET('Hygiene Data'!$H$7,0,10*ROW('Hygiene Data'!H38)),NA())</f>
        <v>#N/A</v>
      </c>
      <c r="BN44" s="531" t="e">
        <f ca="1">+IF(AND(ISNUMBER(OFFSET('Hygiene Data'!$H$9,0,10*ROW('Hygiene Data'!H38))),'Data Summary'!EC44="Yes"),OFFSET('Hygiene Data'!$H$9,0,10*ROW('Hygiene Data'!H38)),NA())</f>
        <v>#N/A</v>
      </c>
      <c r="BO44" s="531" t="e">
        <f ca="1">+IF(AND(ISNUMBER(OFFSET('Hygiene Data'!$I$5,0,10*ROW('Hygiene Data'!I38))),'Data Summary'!ED44="Yes"),OFFSET('Hygiene Data'!$I$5,0,10*ROW('Hygiene Data'!I38)),NA())</f>
        <v>#N/A</v>
      </c>
      <c r="BP44" s="531" t="e">
        <f ca="1">+IF(AND(ISNUMBER(OFFSET('Hygiene Data'!$I$7,0,10*ROW('Hygiene Data'!I38))),'Data Summary'!EE44="Yes"),OFFSET('Hygiene Data'!$I$7,0,10*ROW('Hygiene Data'!I38)),NA())</f>
        <v>#N/A</v>
      </c>
      <c r="BQ44" s="531" t="e">
        <f ca="1">+IF(AND(ISNUMBER(OFFSET('Hygiene Data'!$I$9,0,10*ROW('Hygiene Data'!I38))),'Data Summary'!EF44="Yes"),OFFSET('Hygiene Data'!$I$9,0,10*ROW('Hygiene Data'!I38)),NA())</f>
        <v>#N/A</v>
      </c>
    </row>
    <row r="45" spans="1:69" x14ac:dyDescent="0.25">
      <c r="A45" s="527" t="e">
        <f ca="1">+RIGHT('Data Summary'!A45,LEN('Data Summary'!A45)-9)</f>
        <v>#VALUE!</v>
      </c>
      <c r="B45" s="501" t="str">
        <f ca="1">+IF(ISTEXT('Data Summary'!B45),'Data Summary'!B45,"")</f>
        <v/>
      </c>
      <c r="C45" s="528" t="e">
        <f ca="1">+VALUE('Data Summary'!C45)</f>
        <v>#VALUE!</v>
      </c>
      <c r="D45" s="529" t="e">
        <f ca="1">+IF(AND(ISNUMBER(OFFSET('Water Data'!$D$4,0,10*ROW('Water Data'!D39))),'Data Summary'!BS45="Yes"),100-OFFSET('Water Data'!$D$4,0,10*ROW('Water Data'!D39)),NA())</f>
        <v>#N/A</v>
      </c>
      <c r="E45" s="529" t="e">
        <f ca="1">+IF(AND(ISNUMBER(OFFSET('Water Data'!$D$6,0,10*ROW('Water Data'!D39))),'Data Summary'!BT45="Yes"),OFFSET('Water Data'!$D$6,0,10*ROW('Water Data'!D39)),NA())</f>
        <v>#N/A</v>
      </c>
      <c r="F45" s="529" t="e">
        <f ca="1">+IF(AND(ISNUMBER(OFFSET('Water Data'!$D$9,0,10*ROW('Water Data'!D39))),'Data Summary'!BU45="Yes"),OFFSET('Water Data'!$D$9,0,10*ROW('Water Data'!D39)),NA())</f>
        <v>#N/A</v>
      </c>
      <c r="G45" s="529" t="e">
        <f ca="1">+IF(AND(ISNUMBER(OFFSET('Water Data'!$E$4,0,10*ROW('Water Data'!E39))),'Data Summary'!BV45="Yes"),100-OFFSET('Water Data'!$E$4,0,10*ROW('Water Data'!E39)),NA())</f>
        <v>#N/A</v>
      </c>
      <c r="H45" s="529" t="e">
        <f ca="1">+IF(AND(ISNUMBER(OFFSET('Water Data'!$E$6,0,10*ROW('Water Data'!E39))),'Data Summary'!BW45="Yes"),OFFSET('Water Data'!$E$6,0,10*ROW('Water Data'!E39)),NA())</f>
        <v>#N/A</v>
      </c>
      <c r="I45" s="529" t="e">
        <f ca="1">+IF(AND(ISNUMBER(OFFSET('Water Data'!$E$9,0,10*ROW('Water Data'!E39))),'Data Summary'!BX45="Yes"),OFFSET('Water Data'!$E$9,0,10*ROW('Water Data'!E39)),NA())</f>
        <v>#N/A</v>
      </c>
      <c r="J45" s="529" t="e">
        <f ca="1">+IF(AND(ISNUMBER(OFFSET('Water Data'!$F$4,0,10*ROW('Water Data'!F39))),'Data Summary'!BY45="Yes"),100-OFFSET('Water Data'!$F$4,0,10*ROW('Water Data'!F39)),NA())</f>
        <v>#N/A</v>
      </c>
      <c r="K45" s="529" t="e">
        <f ca="1">+IF(AND(ISNUMBER(OFFSET('Water Data'!$F$6,0,10*ROW('Water Data'!F39))),'Data Summary'!BZ45="Yes"),OFFSET('Water Data'!$F$6,0,10*ROW('Water Data'!F39)),NA())</f>
        <v>#N/A</v>
      </c>
      <c r="L45" s="529" t="e">
        <f ca="1">+IF(AND(ISNUMBER(OFFSET('Water Data'!$F$9,0,10*ROW('Water Data'!F39))),'Data Summary'!CA45="Yes"),OFFSET('Water Data'!$F$9,0,10*ROW('Water Data'!F39)),NA())</f>
        <v>#N/A</v>
      </c>
      <c r="M45" s="529" t="e">
        <f ca="1">+IF(AND(ISNUMBER(OFFSET('Water Data'!$G$4,0,10*ROW('Water Data'!G39))),'Data Summary'!CB45="Yes"),100-OFFSET('Water Data'!$G$4,0,10*ROW('Water Data'!G39)),NA())</f>
        <v>#N/A</v>
      </c>
      <c r="N45" s="529" t="e">
        <f ca="1">+IF(AND(ISNUMBER(OFFSET('Water Data'!$G$6,0,10*ROW('Water Data'!G39))),'Data Summary'!CC45="Yes"),OFFSET('Water Data'!$G$6,0,10*ROW('Water Data'!G39)),NA())</f>
        <v>#N/A</v>
      </c>
      <c r="O45" s="529" t="e">
        <f ca="1">+IF(AND(ISNUMBER(OFFSET('Water Data'!$G$9,0,10*ROW('Water Data'!G39))),'Data Summary'!CD45="Yes"),OFFSET('Water Data'!$G$9,0,10*ROW('Water Data'!G39)),NA())</f>
        <v>#N/A</v>
      </c>
      <c r="P45" s="529" t="e">
        <f ca="1">+IF(AND(ISNUMBER(OFFSET('Water Data'!$H$4,0,10*ROW('Water Data'!H39))),'Data Summary'!CE45="Yes"),100-OFFSET('Water Data'!$H$4,0,10*ROW('Water Data'!H39)),NA())</f>
        <v>#N/A</v>
      </c>
      <c r="Q45" s="529" t="e">
        <f ca="1">+IF(AND(ISNUMBER(OFFSET('Water Data'!$H$6,0,10*ROW('Water Data'!H39))),'Data Summary'!CF45="Yes"),OFFSET('Water Data'!$H$6,0,10*ROW('Water Data'!H39)),NA())</f>
        <v>#N/A</v>
      </c>
      <c r="R45" s="529" t="e">
        <f ca="1">+IF(AND(ISNUMBER(OFFSET('Water Data'!$H$9,0,10*ROW('Water Data'!H39))),'Data Summary'!CG45="Yes"),OFFSET('Water Data'!$H$9,0,10*ROW('Water Data'!H39)),NA())</f>
        <v>#N/A</v>
      </c>
      <c r="S45" s="529" t="e">
        <f ca="1">+IF(AND(ISNUMBER(OFFSET('Water Data'!$I$4,0,10*ROW('Water Data'!I39))),'Data Summary'!CH45="Yes"),100-OFFSET('Water Data'!$I$4,0,10*ROW('Water Data'!I39)),NA())</f>
        <v>#N/A</v>
      </c>
      <c r="T45" s="529" t="e">
        <f ca="1">+IF(AND(ISNUMBER(OFFSET('Water Data'!$I$6,0,10*ROW('Water Data'!I39))),'Data Summary'!CI45="Yes"),OFFSET('Water Data'!$I$6,0,10*ROW('Water Data'!I39)),NA())</f>
        <v>#N/A</v>
      </c>
      <c r="U45" s="529" t="e">
        <f ca="1">+IF(AND(ISNUMBER(OFFSET('Water Data'!$I$9,0,10*ROW('Water Data'!I39))),'Data Summary'!CJ45="Yes"),OFFSET('Water Data'!$I$9,0,10*ROW('Water Data'!I39)),NA())</f>
        <v>#N/A</v>
      </c>
      <c r="V45" s="530" t="e">
        <f ca="1">+IF(AND(ISNUMBER(OFFSET('Sanitation Data'!$D$4,0,10*ROW('Sanitation Data'!D39))),'Data Summary'!CK45="Yes"),100-OFFSET('Sanitation Data'!$D$4,0,10*ROW('Sanitation Data'!D39)),NA())</f>
        <v>#N/A</v>
      </c>
      <c r="W45" s="530" t="e">
        <f ca="1">+IF(AND(ISNUMBER(OFFSET('Sanitation Data'!$D$6,0,10*ROW('Sanitation Data'!D39))),'Data Summary'!CL45="Yes"),OFFSET('Sanitation Data'!$D$6,0,10*ROW('Sanitation Data'!D39)),NA())</f>
        <v>#N/A</v>
      </c>
      <c r="X45" s="530" t="e">
        <f ca="1">+IF(AND(ISNUMBER(OFFSET('Sanitation Data'!$D$10,0,10*ROW('Sanitation Data'!D39))),'Data Summary'!CM45="Yes"),OFFSET('Sanitation Data'!$D$10,0,10*ROW('Sanitation Data'!D39)),NA())</f>
        <v>#N/A</v>
      </c>
      <c r="Y45" s="530" t="e">
        <f ca="1">+IF(AND(ISNUMBER(OFFSET('Sanitation Data'!$D$11,0,10*ROW('Sanitation Data'!D39))),'Data Summary'!CN45="Yes"),OFFSET('Sanitation Data'!$D$11,0,10*ROW('Sanitation Data'!D39)),NA())</f>
        <v>#N/A</v>
      </c>
      <c r="Z45" s="530" t="e">
        <f ca="1">+IF(AND(ISNUMBER(OFFSET('Sanitation Data'!$D$12,0,10*ROW('Sanitation Data'!D39))),'Data Summary'!CO45="Yes"),OFFSET('Sanitation Data'!$D$12,0,10*ROW('Sanitation Data'!D39)),NA())</f>
        <v>#N/A</v>
      </c>
      <c r="AA45" s="530" t="e">
        <f ca="1">+IF(AND(ISNUMBER(OFFSET('Sanitation Data'!$E$4,0,10*ROW('Sanitation Data'!E39))),'Data Summary'!CP45="Yes"),100-OFFSET('Sanitation Data'!$E$4,0,10*ROW('Sanitation Data'!E39)),NA())</f>
        <v>#N/A</v>
      </c>
      <c r="AB45" s="530" t="e">
        <f ca="1">+IF(AND(ISNUMBER(OFFSET('Sanitation Data'!$E$6,0,10*ROW('Sanitation Data'!E39))),'Data Summary'!CQ45="Yes"),OFFSET('Sanitation Data'!$E$6,0,10*ROW('Sanitation Data'!E39)),NA())</f>
        <v>#N/A</v>
      </c>
      <c r="AC45" s="530" t="e">
        <f ca="1">+IF(AND(ISNUMBER(OFFSET('Sanitation Data'!$E$10,0,10*ROW('Sanitation Data'!E39))),'Data Summary'!CR45="Yes"),OFFSET('Sanitation Data'!$E$10,0,10*ROW('Sanitation Data'!E39)),NA())</f>
        <v>#N/A</v>
      </c>
      <c r="AD45" s="530" t="e">
        <f ca="1">+IF(AND(ISNUMBER(OFFSET('Sanitation Data'!$E$11,0,10*ROW('Sanitation Data'!E39))),'Data Summary'!CS45="Yes"),OFFSET('Sanitation Data'!$E$11,0,10*ROW('Sanitation Data'!E39)),NA())</f>
        <v>#N/A</v>
      </c>
      <c r="AE45" s="530" t="e">
        <f ca="1">+IF(AND(ISNUMBER(OFFSET('Sanitation Data'!$E$12,0,10*ROW('Sanitation Data'!E39))),'Data Summary'!CT45="Yes"),OFFSET('Sanitation Data'!$E$12,0,10*ROW('Sanitation Data'!E39)),NA())</f>
        <v>#N/A</v>
      </c>
      <c r="AF45" s="530" t="e">
        <f ca="1">+IF(AND(ISNUMBER(OFFSET('Sanitation Data'!$F$4,0,10*ROW('Sanitation Data'!F39))),'Data Summary'!CU45="Yes"),100-OFFSET('Sanitation Data'!$F$4,0,10*ROW('Sanitation Data'!F39)),NA())</f>
        <v>#N/A</v>
      </c>
      <c r="AG45" s="530" t="e">
        <f ca="1">+IF(AND(ISNUMBER(OFFSET('Sanitation Data'!$F$6,0,10*ROW('Sanitation Data'!F39))),'Data Summary'!CV45="Yes"),OFFSET('Sanitation Data'!$F$6,0,10*ROW('Sanitation Data'!F39)),NA())</f>
        <v>#N/A</v>
      </c>
      <c r="AH45" s="530" t="e">
        <f ca="1">+IF(AND(ISNUMBER(OFFSET('Sanitation Data'!$F$10,0,10*ROW('Sanitation Data'!F39))),'Data Summary'!CW45="Yes"),OFFSET('Sanitation Data'!$F$10,0,10*ROW('Sanitation Data'!F39)),NA())</f>
        <v>#N/A</v>
      </c>
      <c r="AI45" s="530" t="e">
        <f ca="1">+IF(AND(ISNUMBER(OFFSET('Sanitation Data'!$F$11,0,10*ROW('Sanitation Data'!F39))),'Data Summary'!CX45="Yes"),OFFSET('Sanitation Data'!$F$11,0,10*ROW('Sanitation Data'!F39)),NA())</f>
        <v>#N/A</v>
      </c>
      <c r="AJ45" s="530" t="e">
        <f ca="1">+IF(AND(ISNUMBER(OFFSET('Sanitation Data'!$F$12,0,10*ROW('Sanitation Data'!F39))),'Data Summary'!CY45="Yes"),OFFSET('Sanitation Data'!$F$12,0,10*ROW('Sanitation Data'!F39)),NA())</f>
        <v>#N/A</v>
      </c>
      <c r="AK45" s="530" t="e">
        <f ca="1">+IF(AND(ISNUMBER(OFFSET('Sanitation Data'!$G$4,0,10*ROW('Sanitation Data'!G39))),'Data Summary'!CZ45="Yes"),100-OFFSET('Sanitation Data'!$G$4,0,10*ROW('Sanitation Data'!G39)),NA())</f>
        <v>#N/A</v>
      </c>
      <c r="AL45" s="530" t="e">
        <f ca="1">+IF(AND(ISNUMBER(OFFSET('Sanitation Data'!$G$6,0,10*ROW('Sanitation Data'!G39))),'Data Summary'!DA45="Yes"),OFFSET('Sanitation Data'!$G$6,0,10*ROW('Sanitation Data'!G39)),NA())</f>
        <v>#N/A</v>
      </c>
      <c r="AM45" s="530" t="e">
        <f ca="1">+IF(AND(ISNUMBER(OFFSET('Sanitation Data'!$G$10,0,10*ROW('Sanitation Data'!G39))),'Data Summary'!DB45="Yes"),OFFSET('Sanitation Data'!$G$10,0,10*ROW('Sanitation Data'!G39)),NA())</f>
        <v>#N/A</v>
      </c>
      <c r="AN45" s="530" t="e">
        <f ca="1">+IF(AND(ISNUMBER(OFFSET('Sanitation Data'!$G$11,0,10*ROW('Sanitation Data'!G39))),'Data Summary'!DC45="Yes"),OFFSET('Sanitation Data'!$G$11,0,10*ROW('Sanitation Data'!G39)),NA())</f>
        <v>#N/A</v>
      </c>
      <c r="AO45" s="530" t="e">
        <f ca="1">+IF(AND(ISNUMBER(OFFSET('Sanitation Data'!$G$12,0,10*ROW('Sanitation Data'!G39))),'Data Summary'!DD45="Yes"),OFFSET('Sanitation Data'!$G$12,0,10*ROW('Sanitation Data'!G39)),NA())</f>
        <v>#N/A</v>
      </c>
      <c r="AP45" s="530" t="e">
        <f ca="1">+IF(AND(ISNUMBER(OFFSET('Sanitation Data'!$H$4,0,10*ROW('Sanitation Data'!H39))),'Data Summary'!DE45="Yes"),100-OFFSET('Sanitation Data'!$H$4,0,10*ROW('Sanitation Data'!H39)),NA())</f>
        <v>#N/A</v>
      </c>
      <c r="AQ45" s="530" t="e">
        <f ca="1">+IF(AND(ISNUMBER(OFFSET('Sanitation Data'!$H$6,0,10*ROW('Sanitation Data'!H39))),'Data Summary'!DF45="Yes"),OFFSET('Sanitation Data'!$H$6,0,10*ROW('Sanitation Data'!H39)),NA())</f>
        <v>#N/A</v>
      </c>
      <c r="AR45" s="530" t="e">
        <f ca="1">+IF(AND(ISNUMBER(OFFSET('Sanitation Data'!$H$10,0,10*ROW('Sanitation Data'!H39))),'Data Summary'!DG45="Yes"),OFFSET('Sanitation Data'!$H$10,0,10*ROW('Sanitation Data'!H39)),NA())</f>
        <v>#N/A</v>
      </c>
      <c r="AS45" s="530" t="e">
        <f ca="1">+IF(AND(ISNUMBER(OFFSET('Sanitation Data'!$H$11,0,10*ROW('Sanitation Data'!H39))),'Data Summary'!DH45="Yes"),OFFSET('Sanitation Data'!$H$11,0,10*ROW('Sanitation Data'!H39)),NA())</f>
        <v>#N/A</v>
      </c>
      <c r="AT45" s="530" t="e">
        <f ca="1">+IF(AND(ISNUMBER(OFFSET('Sanitation Data'!$H$12,0,10*ROW('Sanitation Data'!H39))),'Data Summary'!DI45="Yes"),OFFSET('Sanitation Data'!$H$12,0,10*ROW('Sanitation Data'!H39)),NA())</f>
        <v>#N/A</v>
      </c>
      <c r="AU45" s="530" t="e">
        <f ca="1">+IF(AND(ISNUMBER(OFFSET('Sanitation Data'!$I$4,0,10*ROW('Sanitation Data'!I39))),'Data Summary'!DJ45="Yes"),100-OFFSET('Sanitation Data'!$I$4,0,10*ROW('Sanitation Data'!I39)),NA())</f>
        <v>#N/A</v>
      </c>
      <c r="AV45" s="530" t="e">
        <f ca="1">+IF(AND(ISNUMBER(OFFSET('Sanitation Data'!$I$6,0,10*ROW('Sanitation Data'!I39))),'Data Summary'!DK45="Yes"),OFFSET('Sanitation Data'!$I$6,0,10*ROW('Sanitation Data'!I39)),NA())</f>
        <v>#N/A</v>
      </c>
      <c r="AW45" s="530" t="e">
        <f ca="1">+IF(AND(ISNUMBER(OFFSET('Sanitation Data'!$I$10,0,10*ROW('Sanitation Data'!I39))),'Data Summary'!DL45="Yes"),OFFSET('Sanitation Data'!$I$10,0,10*ROW('Sanitation Data'!I39)),NA())</f>
        <v>#N/A</v>
      </c>
      <c r="AX45" s="530" t="e">
        <f ca="1">+IF(AND(ISNUMBER(OFFSET('Sanitation Data'!$I$11,0,10*ROW('Sanitation Data'!I39))),'Data Summary'!DM45="Yes"),OFFSET('Sanitation Data'!$I$11,0,10*ROW('Sanitation Data'!I39)),NA())</f>
        <v>#N/A</v>
      </c>
      <c r="AY45" s="530" t="e">
        <f ca="1">+IF(AND(ISNUMBER(OFFSET('Sanitation Data'!$I$12,0,10*ROW('Sanitation Data'!I39))),'Data Summary'!DN45="Yes"),OFFSET('Sanitation Data'!$I$12,0,10*ROW('Sanitation Data'!I39)),NA())</f>
        <v>#N/A</v>
      </c>
      <c r="AZ45" s="531" t="e">
        <f ca="1">+IF(AND(ISNUMBER(OFFSET('Hygiene Data'!$D$5,0,10*ROW('Hygiene Data'!D39))),'Data Summary'!DO45="Yes"),OFFSET('Hygiene Data'!$D$5,0,10*ROW('Hygiene Data'!D39)),NA())</f>
        <v>#N/A</v>
      </c>
      <c r="BA45" s="531" t="e">
        <f ca="1">+IF(AND(ISNUMBER(OFFSET('Hygiene Data'!$D$7,0,10*ROW('Hygiene Data'!D39))),'Data Summary'!DP45="Yes"),OFFSET('Hygiene Data'!$D$7,0,10*ROW('Hygiene Data'!D39)),NA())</f>
        <v>#N/A</v>
      </c>
      <c r="BB45" s="531" t="e">
        <f ca="1">+IF(AND(ISNUMBER(OFFSET('Hygiene Data'!$D$9,0,10*ROW('Hygiene Data'!D39))),'Data Summary'!DQ45="Yes"),OFFSET('Hygiene Data'!$D$9,0,10*ROW('Hygiene Data'!D39)),NA())</f>
        <v>#N/A</v>
      </c>
      <c r="BC45" s="531" t="e">
        <f ca="1">+IF(AND(ISNUMBER(OFFSET('Hygiene Data'!$E$5,0,10*ROW('Hygiene Data'!E39))),'Data Summary'!DR45="Yes"),OFFSET('Hygiene Data'!$E$5,0,10*ROW('Hygiene Data'!E39)),NA())</f>
        <v>#N/A</v>
      </c>
      <c r="BD45" s="531" t="e">
        <f ca="1">+IF(AND(ISNUMBER(OFFSET('Hygiene Data'!$E$7,0,10*ROW('Hygiene Data'!E39))),'Data Summary'!DS45="Yes"),OFFSET('Hygiene Data'!$E$7,0,10*ROW('Hygiene Data'!E39)),NA())</f>
        <v>#N/A</v>
      </c>
      <c r="BE45" s="531" t="e">
        <f ca="1">+IF(AND(ISNUMBER(OFFSET('Hygiene Data'!$E$9,0,10*ROW('Hygiene Data'!E39))),'Data Summary'!DT45="Yes"),OFFSET('Hygiene Data'!$E$9,0,10*ROW('Hygiene Data'!E39)),NA())</f>
        <v>#N/A</v>
      </c>
      <c r="BF45" s="531" t="e">
        <f ca="1">+IF(AND(ISNUMBER(OFFSET('Hygiene Data'!$F$5,0,10*ROW('Hygiene Data'!F39))),'Data Summary'!DU45="Yes"),OFFSET('Hygiene Data'!$F$5,0,10*ROW('Hygiene Data'!F39)),NA())</f>
        <v>#N/A</v>
      </c>
      <c r="BG45" s="531" t="e">
        <f ca="1">+IF(AND(ISNUMBER(OFFSET('Hygiene Data'!$F$7,0,10*ROW('Hygiene Data'!F39))),'Data Summary'!DV45="Yes"),OFFSET('Hygiene Data'!$F$7,0,10*ROW('Hygiene Data'!F39)),NA())</f>
        <v>#N/A</v>
      </c>
      <c r="BH45" s="531" t="e">
        <f ca="1">+IF(AND(ISNUMBER(OFFSET('Hygiene Data'!$F$9,0,10*ROW('Hygiene Data'!F39))),'Data Summary'!DW45="Yes"),OFFSET('Hygiene Data'!$F$9,0,10*ROW('Hygiene Data'!F39)),NA())</f>
        <v>#N/A</v>
      </c>
      <c r="BI45" s="531" t="e">
        <f ca="1">+IF(AND(ISNUMBER(OFFSET('Hygiene Data'!$G$5,0,10*ROW('Hygiene Data'!G39))),'Data Summary'!DX45="Yes"),OFFSET('Hygiene Data'!$G$5,0,10*ROW('Hygiene Data'!G39)),NA())</f>
        <v>#N/A</v>
      </c>
      <c r="BJ45" s="531" t="e">
        <f ca="1">+IF(AND(ISNUMBER(OFFSET('Hygiene Data'!$G$7,0,10*ROW('Hygiene Data'!G39))),'Data Summary'!DY45="Yes"),OFFSET('Hygiene Data'!$G$7,0,10*ROW('Hygiene Data'!G39)),NA())</f>
        <v>#N/A</v>
      </c>
      <c r="BK45" s="531" t="e">
        <f ca="1">+IF(AND(ISNUMBER(OFFSET('Hygiene Data'!$G$9,0,10*ROW('Hygiene Data'!G39))),'Data Summary'!DZ45="Yes"),OFFSET('Hygiene Data'!$G$9,0,10*ROW('Hygiene Data'!G39)),NA())</f>
        <v>#N/A</v>
      </c>
      <c r="BL45" s="531" t="e">
        <f ca="1">+IF(AND(ISNUMBER(OFFSET('Hygiene Data'!$H$5,0,10*ROW('Hygiene Data'!H39))),'Data Summary'!EA45="Yes"),OFFSET('Hygiene Data'!$H$5,0,10*ROW('Hygiene Data'!H39)),NA())</f>
        <v>#N/A</v>
      </c>
      <c r="BM45" s="531" t="e">
        <f ca="1">+IF(AND(ISNUMBER(OFFSET('Hygiene Data'!$H$7,0,10*ROW('Hygiene Data'!H39))),'Data Summary'!EB45="Yes"),OFFSET('Hygiene Data'!$H$7,0,10*ROW('Hygiene Data'!H39)),NA())</f>
        <v>#N/A</v>
      </c>
      <c r="BN45" s="531" t="e">
        <f ca="1">+IF(AND(ISNUMBER(OFFSET('Hygiene Data'!$H$9,0,10*ROW('Hygiene Data'!H39))),'Data Summary'!EC45="Yes"),OFFSET('Hygiene Data'!$H$9,0,10*ROW('Hygiene Data'!H39)),NA())</f>
        <v>#N/A</v>
      </c>
      <c r="BO45" s="531" t="e">
        <f ca="1">+IF(AND(ISNUMBER(OFFSET('Hygiene Data'!$I$5,0,10*ROW('Hygiene Data'!I39))),'Data Summary'!ED45="Yes"),OFFSET('Hygiene Data'!$I$5,0,10*ROW('Hygiene Data'!I39)),NA())</f>
        <v>#N/A</v>
      </c>
      <c r="BP45" s="531" t="e">
        <f ca="1">+IF(AND(ISNUMBER(OFFSET('Hygiene Data'!$I$7,0,10*ROW('Hygiene Data'!I39))),'Data Summary'!EE45="Yes"),OFFSET('Hygiene Data'!$I$7,0,10*ROW('Hygiene Data'!I39)),NA())</f>
        <v>#N/A</v>
      </c>
      <c r="BQ45" s="531" t="e">
        <f ca="1">+IF(AND(ISNUMBER(OFFSET('Hygiene Data'!$I$9,0,10*ROW('Hygiene Data'!I39))),'Data Summary'!EF45="Yes"),OFFSET('Hygiene Data'!$I$9,0,10*ROW('Hygiene Data'!I39)),NA())</f>
        <v>#N/A</v>
      </c>
    </row>
    <row r="46" spans="1:69" x14ac:dyDescent="0.25">
      <c r="A46" s="527" t="e">
        <f ca="1">+RIGHT('Data Summary'!A46,LEN('Data Summary'!A46)-9)</f>
        <v>#VALUE!</v>
      </c>
      <c r="B46" s="501" t="str">
        <f ca="1">+IF(ISTEXT('Data Summary'!B46),'Data Summary'!B46,"")</f>
        <v/>
      </c>
      <c r="C46" s="528" t="e">
        <f ca="1">+VALUE('Data Summary'!C46)</f>
        <v>#VALUE!</v>
      </c>
      <c r="D46" s="529" t="e">
        <f ca="1">+IF(AND(ISNUMBER(OFFSET('Water Data'!$D$4,0,10*ROW('Water Data'!D40))),'Data Summary'!BS46="Yes"),100-OFFSET('Water Data'!$D$4,0,10*ROW('Water Data'!D40)),NA())</f>
        <v>#N/A</v>
      </c>
      <c r="E46" s="529" t="e">
        <f ca="1">+IF(AND(ISNUMBER(OFFSET('Water Data'!$D$6,0,10*ROW('Water Data'!D40))),'Data Summary'!BT46="Yes"),OFFSET('Water Data'!$D$6,0,10*ROW('Water Data'!D40)),NA())</f>
        <v>#N/A</v>
      </c>
      <c r="F46" s="529" t="e">
        <f ca="1">+IF(AND(ISNUMBER(OFFSET('Water Data'!$D$9,0,10*ROW('Water Data'!D40))),'Data Summary'!BU46="Yes"),OFFSET('Water Data'!$D$9,0,10*ROW('Water Data'!D40)),NA())</f>
        <v>#N/A</v>
      </c>
      <c r="G46" s="529" t="e">
        <f ca="1">+IF(AND(ISNUMBER(OFFSET('Water Data'!$E$4,0,10*ROW('Water Data'!E40))),'Data Summary'!BV46="Yes"),100-OFFSET('Water Data'!$E$4,0,10*ROW('Water Data'!E40)),NA())</f>
        <v>#N/A</v>
      </c>
      <c r="H46" s="529" t="e">
        <f ca="1">+IF(AND(ISNUMBER(OFFSET('Water Data'!$E$6,0,10*ROW('Water Data'!E40))),'Data Summary'!BW46="Yes"),OFFSET('Water Data'!$E$6,0,10*ROW('Water Data'!E40)),NA())</f>
        <v>#N/A</v>
      </c>
      <c r="I46" s="529" t="e">
        <f ca="1">+IF(AND(ISNUMBER(OFFSET('Water Data'!$E$9,0,10*ROW('Water Data'!E40))),'Data Summary'!BX46="Yes"),OFFSET('Water Data'!$E$9,0,10*ROW('Water Data'!E40)),NA())</f>
        <v>#N/A</v>
      </c>
      <c r="J46" s="529" t="e">
        <f ca="1">+IF(AND(ISNUMBER(OFFSET('Water Data'!$F$4,0,10*ROW('Water Data'!F40))),'Data Summary'!BY46="Yes"),100-OFFSET('Water Data'!$F$4,0,10*ROW('Water Data'!F40)),NA())</f>
        <v>#N/A</v>
      </c>
      <c r="K46" s="529" t="e">
        <f ca="1">+IF(AND(ISNUMBER(OFFSET('Water Data'!$F$6,0,10*ROW('Water Data'!F40))),'Data Summary'!BZ46="Yes"),OFFSET('Water Data'!$F$6,0,10*ROW('Water Data'!F40)),NA())</f>
        <v>#N/A</v>
      </c>
      <c r="L46" s="529" t="e">
        <f ca="1">+IF(AND(ISNUMBER(OFFSET('Water Data'!$F$9,0,10*ROW('Water Data'!F40))),'Data Summary'!CA46="Yes"),OFFSET('Water Data'!$F$9,0,10*ROW('Water Data'!F40)),NA())</f>
        <v>#N/A</v>
      </c>
      <c r="M46" s="529" t="e">
        <f ca="1">+IF(AND(ISNUMBER(OFFSET('Water Data'!$G$4,0,10*ROW('Water Data'!G40))),'Data Summary'!CB46="Yes"),100-OFFSET('Water Data'!$G$4,0,10*ROW('Water Data'!G40)),NA())</f>
        <v>#N/A</v>
      </c>
      <c r="N46" s="529" t="e">
        <f ca="1">+IF(AND(ISNUMBER(OFFSET('Water Data'!$G$6,0,10*ROW('Water Data'!G40))),'Data Summary'!CC46="Yes"),OFFSET('Water Data'!$G$6,0,10*ROW('Water Data'!G40)),NA())</f>
        <v>#N/A</v>
      </c>
      <c r="O46" s="529" t="e">
        <f ca="1">+IF(AND(ISNUMBER(OFFSET('Water Data'!$G$9,0,10*ROW('Water Data'!G40))),'Data Summary'!CD46="Yes"),OFFSET('Water Data'!$G$9,0,10*ROW('Water Data'!G40)),NA())</f>
        <v>#N/A</v>
      </c>
      <c r="P46" s="529" t="e">
        <f ca="1">+IF(AND(ISNUMBER(OFFSET('Water Data'!$H$4,0,10*ROW('Water Data'!H40))),'Data Summary'!CE46="Yes"),100-OFFSET('Water Data'!$H$4,0,10*ROW('Water Data'!H40)),NA())</f>
        <v>#N/A</v>
      </c>
      <c r="Q46" s="529" t="e">
        <f ca="1">+IF(AND(ISNUMBER(OFFSET('Water Data'!$H$6,0,10*ROW('Water Data'!H40))),'Data Summary'!CF46="Yes"),OFFSET('Water Data'!$H$6,0,10*ROW('Water Data'!H40)),NA())</f>
        <v>#N/A</v>
      </c>
      <c r="R46" s="529" t="e">
        <f ca="1">+IF(AND(ISNUMBER(OFFSET('Water Data'!$H$9,0,10*ROW('Water Data'!H40))),'Data Summary'!CG46="Yes"),OFFSET('Water Data'!$H$9,0,10*ROW('Water Data'!H40)),NA())</f>
        <v>#N/A</v>
      </c>
      <c r="S46" s="529" t="e">
        <f ca="1">+IF(AND(ISNUMBER(OFFSET('Water Data'!$I$4,0,10*ROW('Water Data'!I40))),'Data Summary'!CH46="Yes"),100-OFFSET('Water Data'!$I$4,0,10*ROW('Water Data'!I40)),NA())</f>
        <v>#N/A</v>
      </c>
      <c r="T46" s="529" t="e">
        <f ca="1">+IF(AND(ISNUMBER(OFFSET('Water Data'!$I$6,0,10*ROW('Water Data'!I40))),'Data Summary'!CI46="Yes"),OFFSET('Water Data'!$I$6,0,10*ROW('Water Data'!I40)),NA())</f>
        <v>#N/A</v>
      </c>
      <c r="U46" s="529" t="e">
        <f ca="1">+IF(AND(ISNUMBER(OFFSET('Water Data'!$I$9,0,10*ROW('Water Data'!I40))),'Data Summary'!CJ46="Yes"),OFFSET('Water Data'!$I$9,0,10*ROW('Water Data'!I40)),NA())</f>
        <v>#N/A</v>
      </c>
      <c r="V46" s="530" t="e">
        <f ca="1">+IF(AND(ISNUMBER(OFFSET('Sanitation Data'!$D$4,0,10*ROW('Sanitation Data'!D40))),'Data Summary'!CK46="Yes"),100-OFFSET('Sanitation Data'!$D$4,0,10*ROW('Sanitation Data'!D40)),NA())</f>
        <v>#N/A</v>
      </c>
      <c r="W46" s="530" t="e">
        <f ca="1">+IF(AND(ISNUMBER(OFFSET('Sanitation Data'!$D$6,0,10*ROW('Sanitation Data'!D40))),'Data Summary'!CL46="Yes"),OFFSET('Sanitation Data'!$D$6,0,10*ROW('Sanitation Data'!D40)),NA())</f>
        <v>#N/A</v>
      </c>
      <c r="X46" s="530" t="e">
        <f ca="1">+IF(AND(ISNUMBER(OFFSET('Sanitation Data'!$D$10,0,10*ROW('Sanitation Data'!D40))),'Data Summary'!CM46="Yes"),OFFSET('Sanitation Data'!$D$10,0,10*ROW('Sanitation Data'!D40)),NA())</f>
        <v>#N/A</v>
      </c>
      <c r="Y46" s="530" t="e">
        <f ca="1">+IF(AND(ISNUMBER(OFFSET('Sanitation Data'!$D$11,0,10*ROW('Sanitation Data'!D40))),'Data Summary'!CN46="Yes"),OFFSET('Sanitation Data'!$D$11,0,10*ROW('Sanitation Data'!D40)),NA())</f>
        <v>#N/A</v>
      </c>
      <c r="Z46" s="530" t="e">
        <f ca="1">+IF(AND(ISNUMBER(OFFSET('Sanitation Data'!$D$12,0,10*ROW('Sanitation Data'!D40))),'Data Summary'!CO46="Yes"),OFFSET('Sanitation Data'!$D$12,0,10*ROW('Sanitation Data'!D40)),NA())</f>
        <v>#N/A</v>
      </c>
      <c r="AA46" s="530" t="e">
        <f ca="1">+IF(AND(ISNUMBER(OFFSET('Sanitation Data'!$E$4,0,10*ROW('Sanitation Data'!E40))),'Data Summary'!CP46="Yes"),100-OFFSET('Sanitation Data'!$E$4,0,10*ROW('Sanitation Data'!E40)),NA())</f>
        <v>#N/A</v>
      </c>
      <c r="AB46" s="530" t="e">
        <f ca="1">+IF(AND(ISNUMBER(OFFSET('Sanitation Data'!$E$6,0,10*ROW('Sanitation Data'!E40))),'Data Summary'!CQ46="Yes"),OFFSET('Sanitation Data'!$E$6,0,10*ROW('Sanitation Data'!E40)),NA())</f>
        <v>#N/A</v>
      </c>
      <c r="AC46" s="530" t="e">
        <f ca="1">+IF(AND(ISNUMBER(OFFSET('Sanitation Data'!$E$10,0,10*ROW('Sanitation Data'!E40))),'Data Summary'!CR46="Yes"),OFFSET('Sanitation Data'!$E$10,0,10*ROW('Sanitation Data'!E40)),NA())</f>
        <v>#N/A</v>
      </c>
      <c r="AD46" s="530" t="e">
        <f ca="1">+IF(AND(ISNUMBER(OFFSET('Sanitation Data'!$E$11,0,10*ROW('Sanitation Data'!E40))),'Data Summary'!CS46="Yes"),OFFSET('Sanitation Data'!$E$11,0,10*ROW('Sanitation Data'!E40)),NA())</f>
        <v>#N/A</v>
      </c>
      <c r="AE46" s="530" t="e">
        <f ca="1">+IF(AND(ISNUMBER(OFFSET('Sanitation Data'!$E$12,0,10*ROW('Sanitation Data'!E40))),'Data Summary'!CT46="Yes"),OFFSET('Sanitation Data'!$E$12,0,10*ROW('Sanitation Data'!E40)),NA())</f>
        <v>#N/A</v>
      </c>
      <c r="AF46" s="530" t="e">
        <f ca="1">+IF(AND(ISNUMBER(OFFSET('Sanitation Data'!$F$4,0,10*ROW('Sanitation Data'!F40))),'Data Summary'!CU46="Yes"),100-OFFSET('Sanitation Data'!$F$4,0,10*ROW('Sanitation Data'!F40)),NA())</f>
        <v>#N/A</v>
      </c>
      <c r="AG46" s="530" t="e">
        <f ca="1">+IF(AND(ISNUMBER(OFFSET('Sanitation Data'!$F$6,0,10*ROW('Sanitation Data'!F40))),'Data Summary'!CV46="Yes"),OFFSET('Sanitation Data'!$F$6,0,10*ROW('Sanitation Data'!F40)),NA())</f>
        <v>#N/A</v>
      </c>
      <c r="AH46" s="530" t="e">
        <f ca="1">+IF(AND(ISNUMBER(OFFSET('Sanitation Data'!$F$10,0,10*ROW('Sanitation Data'!F40))),'Data Summary'!CW46="Yes"),OFFSET('Sanitation Data'!$F$10,0,10*ROW('Sanitation Data'!F40)),NA())</f>
        <v>#N/A</v>
      </c>
      <c r="AI46" s="530" t="e">
        <f ca="1">+IF(AND(ISNUMBER(OFFSET('Sanitation Data'!$F$11,0,10*ROW('Sanitation Data'!F40))),'Data Summary'!CX46="Yes"),OFFSET('Sanitation Data'!$F$11,0,10*ROW('Sanitation Data'!F40)),NA())</f>
        <v>#N/A</v>
      </c>
      <c r="AJ46" s="530" t="e">
        <f ca="1">+IF(AND(ISNUMBER(OFFSET('Sanitation Data'!$F$12,0,10*ROW('Sanitation Data'!F40))),'Data Summary'!CY46="Yes"),OFFSET('Sanitation Data'!$F$12,0,10*ROW('Sanitation Data'!F40)),NA())</f>
        <v>#N/A</v>
      </c>
      <c r="AK46" s="530" t="e">
        <f ca="1">+IF(AND(ISNUMBER(OFFSET('Sanitation Data'!$G$4,0,10*ROW('Sanitation Data'!G40))),'Data Summary'!CZ46="Yes"),100-OFFSET('Sanitation Data'!$G$4,0,10*ROW('Sanitation Data'!G40)),NA())</f>
        <v>#N/A</v>
      </c>
      <c r="AL46" s="530" t="e">
        <f ca="1">+IF(AND(ISNUMBER(OFFSET('Sanitation Data'!$G$6,0,10*ROW('Sanitation Data'!G40))),'Data Summary'!DA46="Yes"),OFFSET('Sanitation Data'!$G$6,0,10*ROW('Sanitation Data'!G40)),NA())</f>
        <v>#N/A</v>
      </c>
      <c r="AM46" s="530" t="e">
        <f ca="1">+IF(AND(ISNUMBER(OFFSET('Sanitation Data'!$G$10,0,10*ROW('Sanitation Data'!G40))),'Data Summary'!DB46="Yes"),OFFSET('Sanitation Data'!$G$10,0,10*ROW('Sanitation Data'!G40)),NA())</f>
        <v>#N/A</v>
      </c>
      <c r="AN46" s="530" t="e">
        <f ca="1">+IF(AND(ISNUMBER(OFFSET('Sanitation Data'!$G$11,0,10*ROW('Sanitation Data'!G40))),'Data Summary'!DC46="Yes"),OFFSET('Sanitation Data'!$G$11,0,10*ROW('Sanitation Data'!G40)),NA())</f>
        <v>#N/A</v>
      </c>
      <c r="AO46" s="530" t="e">
        <f ca="1">+IF(AND(ISNUMBER(OFFSET('Sanitation Data'!$G$12,0,10*ROW('Sanitation Data'!G40))),'Data Summary'!DD46="Yes"),OFFSET('Sanitation Data'!$G$12,0,10*ROW('Sanitation Data'!G40)),NA())</f>
        <v>#N/A</v>
      </c>
      <c r="AP46" s="530" t="e">
        <f ca="1">+IF(AND(ISNUMBER(OFFSET('Sanitation Data'!$H$4,0,10*ROW('Sanitation Data'!H40))),'Data Summary'!DE46="Yes"),100-OFFSET('Sanitation Data'!$H$4,0,10*ROW('Sanitation Data'!H40)),NA())</f>
        <v>#N/A</v>
      </c>
      <c r="AQ46" s="530" t="e">
        <f ca="1">+IF(AND(ISNUMBER(OFFSET('Sanitation Data'!$H$6,0,10*ROW('Sanitation Data'!H40))),'Data Summary'!DF46="Yes"),OFFSET('Sanitation Data'!$H$6,0,10*ROW('Sanitation Data'!H40)),NA())</f>
        <v>#N/A</v>
      </c>
      <c r="AR46" s="530" t="e">
        <f ca="1">+IF(AND(ISNUMBER(OFFSET('Sanitation Data'!$H$10,0,10*ROW('Sanitation Data'!H40))),'Data Summary'!DG46="Yes"),OFFSET('Sanitation Data'!$H$10,0,10*ROW('Sanitation Data'!H40)),NA())</f>
        <v>#N/A</v>
      </c>
      <c r="AS46" s="530" t="e">
        <f ca="1">+IF(AND(ISNUMBER(OFFSET('Sanitation Data'!$H$11,0,10*ROW('Sanitation Data'!H40))),'Data Summary'!DH46="Yes"),OFFSET('Sanitation Data'!$H$11,0,10*ROW('Sanitation Data'!H40)),NA())</f>
        <v>#N/A</v>
      </c>
      <c r="AT46" s="530" t="e">
        <f ca="1">+IF(AND(ISNUMBER(OFFSET('Sanitation Data'!$H$12,0,10*ROW('Sanitation Data'!H40))),'Data Summary'!DI46="Yes"),OFFSET('Sanitation Data'!$H$12,0,10*ROW('Sanitation Data'!H40)),NA())</f>
        <v>#N/A</v>
      </c>
      <c r="AU46" s="530" t="e">
        <f ca="1">+IF(AND(ISNUMBER(OFFSET('Sanitation Data'!$I$4,0,10*ROW('Sanitation Data'!I40))),'Data Summary'!DJ46="Yes"),100-OFFSET('Sanitation Data'!$I$4,0,10*ROW('Sanitation Data'!I40)),NA())</f>
        <v>#N/A</v>
      </c>
      <c r="AV46" s="530" t="e">
        <f ca="1">+IF(AND(ISNUMBER(OFFSET('Sanitation Data'!$I$6,0,10*ROW('Sanitation Data'!I40))),'Data Summary'!DK46="Yes"),OFFSET('Sanitation Data'!$I$6,0,10*ROW('Sanitation Data'!I40)),NA())</f>
        <v>#N/A</v>
      </c>
      <c r="AW46" s="530" t="e">
        <f ca="1">+IF(AND(ISNUMBER(OFFSET('Sanitation Data'!$I$10,0,10*ROW('Sanitation Data'!I40))),'Data Summary'!DL46="Yes"),OFFSET('Sanitation Data'!$I$10,0,10*ROW('Sanitation Data'!I40)),NA())</f>
        <v>#N/A</v>
      </c>
      <c r="AX46" s="530" t="e">
        <f ca="1">+IF(AND(ISNUMBER(OFFSET('Sanitation Data'!$I$11,0,10*ROW('Sanitation Data'!I40))),'Data Summary'!DM46="Yes"),OFFSET('Sanitation Data'!$I$11,0,10*ROW('Sanitation Data'!I40)),NA())</f>
        <v>#N/A</v>
      </c>
      <c r="AY46" s="530" t="e">
        <f ca="1">+IF(AND(ISNUMBER(OFFSET('Sanitation Data'!$I$12,0,10*ROW('Sanitation Data'!I40))),'Data Summary'!DN46="Yes"),OFFSET('Sanitation Data'!$I$12,0,10*ROW('Sanitation Data'!I40)),NA())</f>
        <v>#N/A</v>
      </c>
      <c r="AZ46" s="531" t="e">
        <f ca="1">+IF(AND(ISNUMBER(OFFSET('Hygiene Data'!$D$5,0,10*ROW('Hygiene Data'!D40))),'Data Summary'!DO46="Yes"),OFFSET('Hygiene Data'!$D$5,0,10*ROW('Hygiene Data'!D40)),NA())</f>
        <v>#N/A</v>
      </c>
      <c r="BA46" s="531" t="e">
        <f ca="1">+IF(AND(ISNUMBER(OFFSET('Hygiene Data'!$D$7,0,10*ROW('Hygiene Data'!D40))),'Data Summary'!DP46="Yes"),OFFSET('Hygiene Data'!$D$7,0,10*ROW('Hygiene Data'!D40)),NA())</f>
        <v>#N/A</v>
      </c>
      <c r="BB46" s="531" t="e">
        <f ca="1">+IF(AND(ISNUMBER(OFFSET('Hygiene Data'!$D$9,0,10*ROW('Hygiene Data'!D40))),'Data Summary'!DQ46="Yes"),OFFSET('Hygiene Data'!$D$9,0,10*ROW('Hygiene Data'!D40)),NA())</f>
        <v>#N/A</v>
      </c>
      <c r="BC46" s="531" t="e">
        <f ca="1">+IF(AND(ISNUMBER(OFFSET('Hygiene Data'!$E$5,0,10*ROW('Hygiene Data'!E40))),'Data Summary'!DR46="Yes"),OFFSET('Hygiene Data'!$E$5,0,10*ROW('Hygiene Data'!E40)),NA())</f>
        <v>#N/A</v>
      </c>
      <c r="BD46" s="531" t="e">
        <f ca="1">+IF(AND(ISNUMBER(OFFSET('Hygiene Data'!$E$7,0,10*ROW('Hygiene Data'!E40))),'Data Summary'!DS46="Yes"),OFFSET('Hygiene Data'!$E$7,0,10*ROW('Hygiene Data'!E40)),NA())</f>
        <v>#N/A</v>
      </c>
      <c r="BE46" s="531" t="e">
        <f ca="1">+IF(AND(ISNUMBER(OFFSET('Hygiene Data'!$E$9,0,10*ROW('Hygiene Data'!E40))),'Data Summary'!DT46="Yes"),OFFSET('Hygiene Data'!$E$9,0,10*ROW('Hygiene Data'!E40)),NA())</f>
        <v>#N/A</v>
      </c>
      <c r="BF46" s="531" t="e">
        <f ca="1">+IF(AND(ISNUMBER(OFFSET('Hygiene Data'!$F$5,0,10*ROW('Hygiene Data'!F40))),'Data Summary'!DU46="Yes"),OFFSET('Hygiene Data'!$F$5,0,10*ROW('Hygiene Data'!F40)),NA())</f>
        <v>#N/A</v>
      </c>
      <c r="BG46" s="531" t="e">
        <f ca="1">+IF(AND(ISNUMBER(OFFSET('Hygiene Data'!$F$7,0,10*ROW('Hygiene Data'!F40))),'Data Summary'!DV46="Yes"),OFFSET('Hygiene Data'!$F$7,0,10*ROW('Hygiene Data'!F40)),NA())</f>
        <v>#N/A</v>
      </c>
      <c r="BH46" s="531" t="e">
        <f ca="1">+IF(AND(ISNUMBER(OFFSET('Hygiene Data'!$F$9,0,10*ROW('Hygiene Data'!F40))),'Data Summary'!DW46="Yes"),OFFSET('Hygiene Data'!$F$9,0,10*ROW('Hygiene Data'!F40)),NA())</f>
        <v>#N/A</v>
      </c>
      <c r="BI46" s="531" t="e">
        <f ca="1">+IF(AND(ISNUMBER(OFFSET('Hygiene Data'!$G$5,0,10*ROW('Hygiene Data'!G40))),'Data Summary'!DX46="Yes"),OFFSET('Hygiene Data'!$G$5,0,10*ROW('Hygiene Data'!G40)),NA())</f>
        <v>#N/A</v>
      </c>
      <c r="BJ46" s="531" t="e">
        <f ca="1">+IF(AND(ISNUMBER(OFFSET('Hygiene Data'!$G$7,0,10*ROW('Hygiene Data'!G40))),'Data Summary'!DY46="Yes"),OFFSET('Hygiene Data'!$G$7,0,10*ROW('Hygiene Data'!G40)),NA())</f>
        <v>#N/A</v>
      </c>
      <c r="BK46" s="531" t="e">
        <f ca="1">+IF(AND(ISNUMBER(OFFSET('Hygiene Data'!$G$9,0,10*ROW('Hygiene Data'!G40))),'Data Summary'!DZ46="Yes"),OFFSET('Hygiene Data'!$G$9,0,10*ROW('Hygiene Data'!G40)),NA())</f>
        <v>#N/A</v>
      </c>
      <c r="BL46" s="531" t="e">
        <f ca="1">+IF(AND(ISNUMBER(OFFSET('Hygiene Data'!$H$5,0,10*ROW('Hygiene Data'!H40))),'Data Summary'!EA46="Yes"),OFFSET('Hygiene Data'!$H$5,0,10*ROW('Hygiene Data'!H40)),NA())</f>
        <v>#N/A</v>
      </c>
      <c r="BM46" s="531" t="e">
        <f ca="1">+IF(AND(ISNUMBER(OFFSET('Hygiene Data'!$H$7,0,10*ROW('Hygiene Data'!H40))),'Data Summary'!EB46="Yes"),OFFSET('Hygiene Data'!$H$7,0,10*ROW('Hygiene Data'!H40)),NA())</f>
        <v>#N/A</v>
      </c>
      <c r="BN46" s="531" t="e">
        <f ca="1">+IF(AND(ISNUMBER(OFFSET('Hygiene Data'!$H$9,0,10*ROW('Hygiene Data'!H40))),'Data Summary'!EC46="Yes"),OFFSET('Hygiene Data'!$H$9,0,10*ROW('Hygiene Data'!H40)),NA())</f>
        <v>#N/A</v>
      </c>
      <c r="BO46" s="531" t="e">
        <f ca="1">+IF(AND(ISNUMBER(OFFSET('Hygiene Data'!$I$5,0,10*ROW('Hygiene Data'!I40))),'Data Summary'!ED46="Yes"),OFFSET('Hygiene Data'!$I$5,0,10*ROW('Hygiene Data'!I40)),NA())</f>
        <v>#N/A</v>
      </c>
      <c r="BP46" s="531" t="e">
        <f ca="1">+IF(AND(ISNUMBER(OFFSET('Hygiene Data'!$I$7,0,10*ROW('Hygiene Data'!I40))),'Data Summary'!EE46="Yes"),OFFSET('Hygiene Data'!$I$7,0,10*ROW('Hygiene Data'!I40)),NA())</f>
        <v>#N/A</v>
      </c>
      <c r="BQ46" s="531" t="e">
        <f ca="1">+IF(AND(ISNUMBER(OFFSET('Hygiene Data'!$I$9,0,10*ROW('Hygiene Data'!I40))),'Data Summary'!EF46="Yes"),OFFSET('Hygiene Data'!$I$9,0,10*ROW('Hygiene Data'!I40)),NA())</f>
        <v>#N/A</v>
      </c>
    </row>
    <row r="47" spans="1:69" x14ac:dyDescent="0.25">
      <c r="A47" s="527" t="e">
        <f ca="1">+RIGHT('Data Summary'!A47,LEN('Data Summary'!A47)-9)</f>
        <v>#VALUE!</v>
      </c>
      <c r="B47" s="501" t="str">
        <f ca="1">+IF(ISTEXT('Data Summary'!B47),'Data Summary'!B47,"")</f>
        <v/>
      </c>
      <c r="C47" s="528" t="e">
        <f ca="1">+VALUE('Data Summary'!C47)</f>
        <v>#VALUE!</v>
      </c>
      <c r="D47" s="529" t="e">
        <f ca="1">+IF(AND(ISNUMBER(OFFSET('Water Data'!$D$4,0,10*ROW('Water Data'!D41))),'Data Summary'!BS47="Yes"),100-OFFSET('Water Data'!$D$4,0,10*ROW('Water Data'!D41)),NA())</f>
        <v>#N/A</v>
      </c>
      <c r="E47" s="529" t="e">
        <f ca="1">+IF(AND(ISNUMBER(OFFSET('Water Data'!$D$6,0,10*ROW('Water Data'!D41))),'Data Summary'!BT47="Yes"),OFFSET('Water Data'!$D$6,0,10*ROW('Water Data'!D41)),NA())</f>
        <v>#N/A</v>
      </c>
      <c r="F47" s="529" t="e">
        <f ca="1">+IF(AND(ISNUMBER(OFFSET('Water Data'!$D$9,0,10*ROW('Water Data'!D41))),'Data Summary'!BU47="Yes"),OFFSET('Water Data'!$D$9,0,10*ROW('Water Data'!D41)),NA())</f>
        <v>#N/A</v>
      </c>
      <c r="G47" s="529" t="e">
        <f ca="1">+IF(AND(ISNUMBER(OFFSET('Water Data'!$E$4,0,10*ROW('Water Data'!E41))),'Data Summary'!BV47="Yes"),100-OFFSET('Water Data'!$E$4,0,10*ROW('Water Data'!E41)),NA())</f>
        <v>#N/A</v>
      </c>
      <c r="H47" s="529" t="e">
        <f ca="1">+IF(AND(ISNUMBER(OFFSET('Water Data'!$E$6,0,10*ROW('Water Data'!E41))),'Data Summary'!BW47="Yes"),OFFSET('Water Data'!$E$6,0,10*ROW('Water Data'!E41)),NA())</f>
        <v>#N/A</v>
      </c>
      <c r="I47" s="529" t="e">
        <f ca="1">+IF(AND(ISNUMBER(OFFSET('Water Data'!$E$9,0,10*ROW('Water Data'!E41))),'Data Summary'!BX47="Yes"),OFFSET('Water Data'!$E$9,0,10*ROW('Water Data'!E41)),NA())</f>
        <v>#N/A</v>
      </c>
      <c r="J47" s="529" t="e">
        <f ca="1">+IF(AND(ISNUMBER(OFFSET('Water Data'!$F$4,0,10*ROW('Water Data'!F41))),'Data Summary'!BY47="Yes"),100-OFFSET('Water Data'!$F$4,0,10*ROW('Water Data'!F41)),NA())</f>
        <v>#N/A</v>
      </c>
      <c r="K47" s="529" t="e">
        <f ca="1">+IF(AND(ISNUMBER(OFFSET('Water Data'!$F$6,0,10*ROW('Water Data'!F41))),'Data Summary'!BZ47="Yes"),OFFSET('Water Data'!$F$6,0,10*ROW('Water Data'!F41)),NA())</f>
        <v>#N/A</v>
      </c>
      <c r="L47" s="529" t="e">
        <f ca="1">+IF(AND(ISNUMBER(OFFSET('Water Data'!$F$9,0,10*ROW('Water Data'!F41))),'Data Summary'!CA47="Yes"),OFFSET('Water Data'!$F$9,0,10*ROW('Water Data'!F41)),NA())</f>
        <v>#N/A</v>
      </c>
      <c r="M47" s="529" t="e">
        <f ca="1">+IF(AND(ISNUMBER(OFFSET('Water Data'!$G$4,0,10*ROW('Water Data'!G41))),'Data Summary'!CB47="Yes"),100-OFFSET('Water Data'!$G$4,0,10*ROW('Water Data'!G41)),NA())</f>
        <v>#N/A</v>
      </c>
      <c r="N47" s="529" t="e">
        <f ca="1">+IF(AND(ISNUMBER(OFFSET('Water Data'!$G$6,0,10*ROW('Water Data'!G41))),'Data Summary'!CC47="Yes"),OFFSET('Water Data'!$G$6,0,10*ROW('Water Data'!G41)),NA())</f>
        <v>#N/A</v>
      </c>
      <c r="O47" s="529" t="e">
        <f ca="1">+IF(AND(ISNUMBER(OFFSET('Water Data'!$G$9,0,10*ROW('Water Data'!G41))),'Data Summary'!CD47="Yes"),OFFSET('Water Data'!$G$9,0,10*ROW('Water Data'!G41)),NA())</f>
        <v>#N/A</v>
      </c>
      <c r="P47" s="529" t="e">
        <f ca="1">+IF(AND(ISNUMBER(OFFSET('Water Data'!$H$4,0,10*ROW('Water Data'!H41))),'Data Summary'!CE47="Yes"),100-OFFSET('Water Data'!$H$4,0,10*ROW('Water Data'!H41)),NA())</f>
        <v>#N/A</v>
      </c>
      <c r="Q47" s="529" t="e">
        <f ca="1">+IF(AND(ISNUMBER(OFFSET('Water Data'!$H$6,0,10*ROW('Water Data'!H41))),'Data Summary'!CF47="Yes"),OFFSET('Water Data'!$H$6,0,10*ROW('Water Data'!H41)),NA())</f>
        <v>#N/A</v>
      </c>
      <c r="R47" s="529" t="e">
        <f ca="1">+IF(AND(ISNUMBER(OFFSET('Water Data'!$H$9,0,10*ROW('Water Data'!H41))),'Data Summary'!CG47="Yes"),OFFSET('Water Data'!$H$9,0,10*ROW('Water Data'!H41)),NA())</f>
        <v>#N/A</v>
      </c>
      <c r="S47" s="529" t="e">
        <f ca="1">+IF(AND(ISNUMBER(OFFSET('Water Data'!$I$4,0,10*ROW('Water Data'!I41))),'Data Summary'!CH47="Yes"),100-OFFSET('Water Data'!$I$4,0,10*ROW('Water Data'!I41)),NA())</f>
        <v>#N/A</v>
      </c>
      <c r="T47" s="529" t="e">
        <f ca="1">+IF(AND(ISNUMBER(OFFSET('Water Data'!$I$6,0,10*ROW('Water Data'!I41))),'Data Summary'!CI47="Yes"),OFFSET('Water Data'!$I$6,0,10*ROW('Water Data'!I41)),NA())</f>
        <v>#N/A</v>
      </c>
      <c r="U47" s="529" t="e">
        <f ca="1">+IF(AND(ISNUMBER(OFFSET('Water Data'!$I$9,0,10*ROW('Water Data'!I41))),'Data Summary'!CJ47="Yes"),OFFSET('Water Data'!$I$9,0,10*ROW('Water Data'!I41)),NA())</f>
        <v>#N/A</v>
      </c>
      <c r="V47" s="530" t="e">
        <f ca="1">+IF(AND(ISNUMBER(OFFSET('Sanitation Data'!$D$4,0,10*ROW('Sanitation Data'!D41))),'Data Summary'!CK47="Yes"),100-OFFSET('Sanitation Data'!$D$4,0,10*ROW('Sanitation Data'!D41)),NA())</f>
        <v>#N/A</v>
      </c>
      <c r="W47" s="530" t="e">
        <f ca="1">+IF(AND(ISNUMBER(OFFSET('Sanitation Data'!$D$6,0,10*ROW('Sanitation Data'!D41))),'Data Summary'!CL47="Yes"),OFFSET('Sanitation Data'!$D$6,0,10*ROW('Sanitation Data'!D41)),NA())</f>
        <v>#N/A</v>
      </c>
      <c r="X47" s="530" t="e">
        <f ca="1">+IF(AND(ISNUMBER(OFFSET('Sanitation Data'!$D$10,0,10*ROW('Sanitation Data'!D41))),'Data Summary'!CM47="Yes"),OFFSET('Sanitation Data'!$D$10,0,10*ROW('Sanitation Data'!D41)),NA())</f>
        <v>#N/A</v>
      </c>
      <c r="Y47" s="530" t="e">
        <f ca="1">+IF(AND(ISNUMBER(OFFSET('Sanitation Data'!$D$11,0,10*ROW('Sanitation Data'!D41))),'Data Summary'!CN47="Yes"),OFFSET('Sanitation Data'!$D$11,0,10*ROW('Sanitation Data'!D41)),NA())</f>
        <v>#N/A</v>
      </c>
      <c r="Z47" s="530" t="e">
        <f ca="1">+IF(AND(ISNUMBER(OFFSET('Sanitation Data'!$D$12,0,10*ROW('Sanitation Data'!D41))),'Data Summary'!CO47="Yes"),OFFSET('Sanitation Data'!$D$12,0,10*ROW('Sanitation Data'!D41)),NA())</f>
        <v>#N/A</v>
      </c>
      <c r="AA47" s="530" t="e">
        <f ca="1">+IF(AND(ISNUMBER(OFFSET('Sanitation Data'!$E$4,0,10*ROW('Sanitation Data'!E41))),'Data Summary'!CP47="Yes"),100-OFFSET('Sanitation Data'!$E$4,0,10*ROW('Sanitation Data'!E41)),NA())</f>
        <v>#N/A</v>
      </c>
      <c r="AB47" s="530" t="e">
        <f ca="1">+IF(AND(ISNUMBER(OFFSET('Sanitation Data'!$E$6,0,10*ROW('Sanitation Data'!E41))),'Data Summary'!CQ47="Yes"),OFFSET('Sanitation Data'!$E$6,0,10*ROW('Sanitation Data'!E41)),NA())</f>
        <v>#N/A</v>
      </c>
      <c r="AC47" s="530" t="e">
        <f ca="1">+IF(AND(ISNUMBER(OFFSET('Sanitation Data'!$E$10,0,10*ROW('Sanitation Data'!E41))),'Data Summary'!CR47="Yes"),OFFSET('Sanitation Data'!$E$10,0,10*ROW('Sanitation Data'!E41)),NA())</f>
        <v>#N/A</v>
      </c>
      <c r="AD47" s="530" t="e">
        <f ca="1">+IF(AND(ISNUMBER(OFFSET('Sanitation Data'!$E$11,0,10*ROW('Sanitation Data'!E41))),'Data Summary'!CS47="Yes"),OFFSET('Sanitation Data'!$E$11,0,10*ROW('Sanitation Data'!E41)),NA())</f>
        <v>#N/A</v>
      </c>
      <c r="AE47" s="530" t="e">
        <f ca="1">+IF(AND(ISNUMBER(OFFSET('Sanitation Data'!$E$12,0,10*ROW('Sanitation Data'!E41))),'Data Summary'!CT47="Yes"),OFFSET('Sanitation Data'!$E$12,0,10*ROW('Sanitation Data'!E41)),NA())</f>
        <v>#N/A</v>
      </c>
      <c r="AF47" s="530" t="e">
        <f ca="1">+IF(AND(ISNUMBER(OFFSET('Sanitation Data'!$F$4,0,10*ROW('Sanitation Data'!F41))),'Data Summary'!CU47="Yes"),100-OFFSET('Sanitation Data'!$F$4,0,10*ROW('Sanitation Data'!F41)),NA())</f>
        <v>#N/A</v>
      </c>
      <c r="AG47" s="530" t="e">
        <f ca="1">+IF(AND(ISNUMBER(OFFSET('Sanitation Data'!$F$6,0,10*ROW('Sanitation Data'!F41))),'Data Summary'!CV47="Yes"),OFFSET('Sanitation Data'!$F$6,0,10*ROW('Sanitation Data'!F41)),NA())</f>
        <v>#N/A</v>
      </c>
      <c r="AH47" s="530" t="e">
        <f ca="1">+IF(AND(ISNUMBER(OFFSET('Sanitation Data'!$F$10,0,10*ROW('Sanitation Data'!F41))),'Data Summary'!CW47="Yes"),OFFSET('Sanitation Data'!$F$10,0,10*ROW('Sanitation Data'!F41)),NA())</f>
        <v>#N/A</v>
      </c>
      <c r="AI47" s="530" t="e">
        <f ca="1">+IF(AND(ISNUMBER(OFFSET('Sanitation Data'!$F$11,0,10*ROW('Sanitation Data'!F41))),'Data Summary'!CX47="Yes"),OFFSET('Sanitation Data'!$F$11,0,10*ROW('Sanitation Data'!F41)),NA())</f>
        <v>#N/A</v>
      </c>
      <c r="AJ47" s="530" t="e">
        <f ca="1">+IF(AND(ISNUMBER(OFFSET('Sanitation Data'!$F$12,0,10*ROW('Sanitation Data'!F41))),'Data Summary'!CY47="Yes"),OFFSET('Sanitation Data'!$F$12,0,10*ROW('Sanitation Data'!F41)),NA())</f>
        <v>#N/A</v>
      </c>
      <c r="AK47" s="530" t="e">
        <f ca="1">+IF(AND(ISNUMBER(OFFSET('Sanitation Data'!$G$4,0,10*ROW('Sanitation Data'!G41))),'Data Summary'!CZ47="Yes"),100-OFFSET('Sanitation Data'!$G$4,0,10*ROW('Sanitation Data'!G41)),NA())</f>
        <v>#N/A</v>
      </c>
      <c r="AL47" s="530" t="e">
        <f ca="1">+IF(AND(ISNUMBER(OFFSET('Sanitation Data'!$G$6,0,10*ROW('Sanitation Data'!G41))),'Data Summary'!DA47="Yes"),OFFSET('Sanitation Data'!$G$6,0,10*ROW('Sanitation Data'!G41)),NA())</f>
        <v>#N/A</v>
      </c>
      <c r="AM47" s="530" t="e">
        <f ca="1">+IF(AND(ISNUMBER(OFFSET('Sanitation Data'!$G$10,0,10*ROW('Sanitation Data'!G41))),'Data Summary'!DB47="Yes"),OFFSET('Sanitation Data'!$G$10,0,10*ROW('Sanitation Data'!G41)),NA())</f>
        <v>#N/A</v>
      </c>
      <c r="AN47" s="530" t="e">
        <f ca="1">+IF(AND(ISNUMBER(OFFSET('Sanitation Data'!$G$11,0,10*ROW('Sanitation Data'!G41))),'Data Summary'!DC47="Yes"),OFFSET('Sanitation Data'!$G$11,0,10*ROW('Sanitation Data'!G41)),NA())</f>
        <v>#N/A</v>
      </c>
      <c r="AO47" s="530" t="e">
        <f ca="1">+IF(AND(ISNUMBER(OFFSET('Sanitation Data'!$G$12,0,10*ROW('Sanitation Data'!G41))),'Data Summary'!DD47="Yes"),OFFSET('Sanitation Data'!$G$12,0,10*ROW('Sanitation Data'!G41)),NA())</f>
        <v>#N/A</v>
      </c>
      <c r="AP47" s="530" t="e">
        <f ca="1">+IF(AND(ISNUMBER(OFFSET('Sanitation Data'!$H$4,0,10*ROW('Sanitation Data'!H41))),'Data Summary'!DE47="Yes"),100-OFFSET('Sanitation Data'!$H$4,0,10*ROW('Sanitation Data'!H41)),NA())</f>
        <v>#N/A</v>
      </c>
      <c r="AQ47" s="530" t="e">
        <f ca="1">+IF(AND(ISNUMBER(OFFSET('Sanitation Data'!$H$6,0,10*ROW('Sanitation Data'!H41))),'Data Summary'!DF47="Yes"),OFFSET('Sanitation Data'!$H$6,0,10*ROW('Sanitation Data'!H41)),NA())</f>
        <v>#N/A</v>
      </c>
      <c r="AR47" s="530" t="e">
        <f ca="1">+IF(AND(ISNUMBER(OFFSET('Sanitation Data'!$H$10,0,10*ROW('Sanitation Data'!H41))),'Data Summary'!DG47="Yes"),OFFSET('Sanitation Data'!$H$10,0,10*ROW('Sanitation Data'!H41)),NA())</f>
        <v>#N/A</v>
      </c>
      <c r="AS47" s="530" t="e">
        <f ca="1">+IF(AND(ISNUMBER(OFFSET('Sanitation Data'!$H$11,0,10*ROW('Sanitation Data'!H41))),'Data Summary'!DH47="Yes"),OFFSET('Sanitation Data'!$H$11,0,10*ROW('Sanitation Data'!H41)),NA())</f>
        <v>#N/A</v>
      </c>
      <c r="AT47" s="530" t="e">
        <f ca="1">+IF(AND(ISNUMBER(OFFSET('Sanitation Data'!$H$12,0,10*ROW('Sanitation Data'!H41))),'Data Summary'!DI47="Yes"),OFFSET('Sanitation Data'!$H$12,0,10*ROW('Sanitation Data'!H41)),NA())</f>
        <v>#N/A</v>
      </c>
      <c r="AU47" s="530" t="e">
        <f ca="1">+IF(AND(ISNUMBER(OFFSET('Sanitation Data'!$I$4,0,10*ROW('Sanitation Data'!I41))),'Data Summary'!DJ47="Yes"),100-OFFSET('Sanitation Data'!$I$4,0,10*ROW('Sanitation Data'!I41)),NA())</f>
        <v>#N/A</v>
      </c>
      <c r="AV47" s="530" t="e">
        <f ca="1">+IF(AND(ISNUMBER(OFFSET('Sanitation Data'!$I$6,0,10*ROW('Sanitation Data'!I41))),'Data Summary'!DK47="Yes"),OFFSET('Sanitation Data'!$I$6,0,10*ROW('Sanitation Data'!I41)),NA())</f>
        <v>#N/A</v>
      </c>
      <c r="AW47" s="530" t="e">
        <f ca="1">+IF(AND(ISNUMBER(OFFSET('Sanitation Data'!$I$10,0,10*ROW('Sanitation Data'!I41))),'Data Summary'!DL47="Yes"),OFFSET('Sanitation Data'!$I$10,0,10*ROW('Sanitation Data'!I41)),NA())</f>
        <v>#N/A</v>
      </c>
      <c r="AX47" s="530" t="e">
        <f ca="1">+IF(AND(ISNUMBER(OFFSET('Sanitation Data'!$I$11,0,10*ROW('Sanitation Data'!I41))),'Data Summary'!DM47="Yes"),OFFSET('Sanitation Data'!$I$11,0,10*ROW('Sanitation Data'!I41)),NA())</f>
        <v>#N/A</v>
      </c>
      <c r="AY47" s="530" t="e">
        <f ca="1">+IF(AND(ISNUMBER(OFFSET('Sanitation Data'!$I$12,0,10*ROW('Sanitation Data'!I41))),'Data Summary'!DN47="Yes"),OFFSET('Sanitation Data'!$I$12,0,10*ROW('Sanitation Data'!I41)),NA())</f>
        <v>#N/A</v>
      </c>
      <c r="AZ47" s="531" t="e">
        <f ca="1">+IF(AND(ISNUMBER(OFFSET('Hygiene Data'!$D$5,0,10*ROW('Hygiene Data'!D41))),'Data Summary'!DO47="Yes"),OFFSET('Hygiene Data'!$D$5,0,10*ROW('Hygiene Data'!D41)),NA())</f>
        <v>#N/A</v>
      </c>
      <c r="BA47" s="531" t="e">
        <f ca="1">+IF(AND(ISNUMBER(OFFSET('Hygiene Data'!$D$7,0,10*ROW('Hygiene Data'!D41))),'Data Summary'!DP47="Yes"),OFFSET('Hygiene Data'!$D$7,0,10*ROW('Hygiene Data'!D41)),NA())</f>
        <v>#N/A</v>
      </c>
      <c r="BB47" s="531" t="e">
        <f ca="1">+IF(AND(ISNUMBER(OFFSET('Hygiene Data'!$D$9,0,10*ROW('Hygiene Data'!D41))),'Data Summary'!DQ47="Yes"),OFFSET('Hygiene Data'!$D$9,0,10*ROW('Hygiene Data'!D41)),NA())</f>
        <v>#N/A</v>
      </c>
      <c r="BC47" s="531" t="e">
        <f ca="1">+IF(AND(ISNUMBER(OFFSET('Hygiene Data'!$E$5,0,10*ROW('Hygiene Data'!E41))),'Data Summary'!DR47="Yes"),OFFSET('Hygiene Data'!$E$5,0,10*ROW('Hygiene Data'!E41)),NA())</f>
        <v>#N/A</v>
      </c>
      <c r="BD47" s="531" t="e">
        <f ca="1">+IF(AND(ISNUMBER(OFFSET('Hygiene Data'!$E$7,0,10*ROW('Hygiene Data'!E41))),'Data Summary'!DS47="Yes"),OFFSET('Hygiene Data'!$E$7,0,10*ROW('Hygiene Data'!E41)),NA())</f>
        <v>#N/A</v>
      </c>
      <c r="BE47" s="531" t="e">
        <f ca="1">+IF(AND(ISNUMBER(OFFSET('Hygiene Data'!$E$9,0,10*ROW('Hygiene Data'!E41))),'Data Summary'!DT47="Yes"),OFFSET('Hygiene Data'!$E$9,0,10*ROW('Hygiene Data'!E41)),NA())</f>
        <v>#N/A</v>
      </c>
      <c r="BF47" s="531" t="e">
        <f ca="1">+IF(AND(ISNUMBER(OFFSET('Hygiene Data'!$F$5,0,10*ROW('Hygiene Data'!F41))),'Data Summary'!DU47="Yes"),OFFSET('Hygiene Data'!$F$5,0,10*ROW('Hygiene Data'!F41)),NA())</f>
        <v>#N/A</v>
      </c>
      <c r="BG47" s="531" t="e">
        <f ca="1">+IF(AND(ISNUMBER(OFFSET('Hygiene Data'!$F$7,0,10*ROW('Hygiene Data'!F41))),'Data Summary'!DV47="Yes"),OFFSET('Hygiene Data'!$F$7,0,10*ROW('Hygiene Data'!F41)),NA())</f>
        <v>#N/A</v>
      </c>
      <c r="BH47" s="531" t="e">
        <f ca="1">+IF(AND(ISNUMBER(OFFSET('Hygiene Data'!$F$9,0,10*ROW('Hygiene Data'!F41))),'Data Summary'!DW47="Yes"),OFFSET('Hygiene Data'!$F$9,0,10*ROW('Hygiene Data'!F41)),NA())</f>
        <v>#N/A</v>
      </c>
      <c r="BI47" s="531" t="e">
        <f ca="1">+IF(AND(ISNUMBER(OFFSET('Hygiene Data'!$G$5,0,10*ROW('Hygiene Data'!G41))),'Data Summary'!DX47="Yes"),OFFSET('Hygiene Data'!$G$5,0,10*ROW('Hygiene Data'!G41)),NA())</f>
        <v>#N/A</v>
      </c>
      <c r="BJ47" s="531" t="e">
        <f ca="1">+IF(AND(ISNUMBER(OFFSET('Hygiene Data'!$G$7,0,10*ROW('Hygiene Data'!G41))),'Data Summary'!DY47="Yes"),OFFSET('Hygiene Data'!$G$7,0,10*ROW('Hygiene Data'!G41)),NA())</f>
        <v>#N/A</v>
      </c>
      <c r="BK47" s="531" t="e">
        <f ca="1">+IF(AND(ISNUMBER(OFFSET('Hygiene Data'!$G$9,0,10*ROW('Hygiene Data'!G41))),'Data Summary'!DZ47="Yes"),OFFSET('Hygiene Data'!$G$9,0,10*ROW('Hygiene Data'!G41)),NA())</f>
        <v>#N/A</v>
      </c>
      <c r="BL47" s="531" t="e">
        <f ca="1">+IF(AND(ISNUMBER(OFFSET('Hygiene Data'!$H$5,0,10*ROW('Hygiene Data'!H41))),'Data Summary'!EA47="Yes"),OFFSET('Hygiene Data'!$H$5,0,10*ROW('Hygiene Data'!H41)),NA())</f>
        <v>#N/A</v>
      </c>
      <c r="BM47" s="531" t="e">
        <f ca="1">+IF(AND(ISNUMBER(OFFSET('Hygiene Data'!$H$7,0,10*ROW('Hygiene Data'!H41))),'Data Summary'!EB47="Yes"),OFFSET('Hygiene Data'!$H$7,0,10*ROW('Hygiene Data'!H41)),NA())</f>
        <v>#N/A</v>
      </c>
      <c r="BN47" s="531" t="e">
        <f ca="1">+IF(AND(ISNUMBER(OFFSET('Hygiene Data'!$H$9,0,10*ROW('Hygiene Data'!H41))),'Data Summary'!EC47="Yes"),OFFSET('Hygiene Data'!$H$9,0,10*ROW('Hygiene Data'!H41)),NA())</f>
        <v>#N/A</v>
      </c>
      <c r="BO47" s="531" t="e">
        <f ca="1">+IF(AND(ISNUMBER(OFFSET('Hygiene Data'!$I$5,0,10*ROW('Hygiene Data'!I41))),'Data Summary'!ED47="Yes"),OFFSET('Hygiene Data'!$I$5,0,10*ROW('Hygiene Data'!I41)),NA())</f>
        <v>#N/A</v>
      </c>
      <c r="BP47" s="531" t="e">
        <f ca="1">+IF(AND(ISNUMBER(OFFSET('Hygiene Data'!$I$7,0,10*ROW('Hygiene Data'!I41))),'Data Summary'!EE47="Yes"),OFFSET('Hygiene Data'!$I$7,0,10*ROW('Hygiene Data'!I41)),NA())</f>
        <v>#N/A</v>
      </c>
      <c r="BQ47" s="531" t="e">
        <f ca="1">+IF(AND(ISNUMBER(OFFSET('Hygiene Data'!$I$9,0,10*ROW('Hygiene Data'!I41))),'Data Summary'!EF47="Yes"),OFFSET('Hygiene Data'!$I$9,0,10*ROW('Hygiene Data'!I41)),NA())</f>
        <v>#N/A</v>
      </c>
    </row>
    <row r="48" spans="1:69" x14ac:dyDescent="0.25">
      <c r="A48" s="527" t="e">
        <f ca="1">+RIGHT('Data Summary'!A48,LEN('Data Summary'!A48)-9)</f>
        <v>#VALUE!</v>
      </c>
      <c r="B48" s="501" t="str">
        <f ca="1">+IF(ISTEXT('Data Summary'!B48),'Data Summary'!B48,"")</f>
        <v/>
      </c>
      <c r="C48" s="528" t="e">
        <f ca="1">+VALUE('Data Summary'!C48)</f>
        <v>#VALUE!</v>
      </c>
      <c r="D48" s="529" t="e">
        <f ca="1">+IF(AND(ISNUMBER(OFFSET('Water Data'!$D$4,0,10*ROW('Water Data'!D42))),'Data Summary'!BS48="Yes"),100-OFFSET('Water Data'!$D$4,0,10*ROW('Water Data'!D42)),NA())</f>
        <v>#N/A</v>
      </c>
      <c r="E48" s="529" t="e">
        <f ca="1">+IF(AND(ISNUMBER(OFFSET('Water Data'!$D$6,0,10*ROW('Water Data'!D42))),'Data Summary'!BT48="Yes"),OFFSET('Water Data'!$D$6,0,10*ROW('Water Data'!D42)),NA())</f>
        <v>#N/A</v>
      </c>
      <c r="F48" s="529" t="e">
        <f ca="1">+IF(AND(ISNUMBER(OFFSET('Water Data'!$D$9,0,10*ROW('Water Data'!D42))),'Data Summary'!BU48="Yes"),OFFSET('Water Data'!$D$9,0,10*ROW('Water Data'!D42)),NA())</f>
        <v>#N/A</v>
      </c>
      <c r="G48" s="529" t="e">
        <f ca="1">+IF(AND(ISNUMBER(OFFSET('Water Data'!$E$4,0,10*ROW('Water Data'!E42))),'Data Summary'!BV48="Yes"),100-OFFSET('Water Data'!$E$4,0,10*ROW('Water Data'!E42)),NA())</f>
        <v>#N/A</v>
      </c>
      <c r="H48" s="529" t="e">
        <f ca="1">+IF(AND(ISNUMBER(OFFSET('Water Data'!$E$6,0,10*ROW('Water Data'!E42))),'Data Summary'!BW48="Yes"),OFFSET('Water Data'!$E$6,0,10*ROW('Water Data'!E42)),NA())</f>
        <v>#N/A</v>
      </c>
      <c r="I48" s="529" t="e">
        <f ca="1">+IF(AND(ISNUMBER(OFFSET('Water Data'!$E$9,0,10*ROW('Water Data'!E42))),'Data Summary'!BX48="Yes"),OFFSET('Water Data'!$E$9,0,10*ROW('Water Data'!E42)),NA())</f>
        <v>#N/A</v>
      </c>
      <c r="J48" s="529" t="e">
        <f ca="1">+IF(AND(ISNUMBER(OFFSET('Water Data'!$F$4,0,10*ROW('Water Data'!F42))),'Data Summary'!BY48="Yes"),100-OFFSET('Water Data'!$F$4,0,10*ROW('Water Data'!F42)),NA())</f>
        <v>#N/A</v>
      </c>
      <c r="K48" s="529" t="e">
        <f ca="1">+IF(AND(ISNUMBER(OFFSET('Water Data'!$F$6,0,10*ROW('Water Data'!F42))),'Data Summary'!BZ48="Yes"),OFFSET('Water Data'!$F$6,0,10*ROW('Water Data'!F42)),NA())</f>
        <v>#N/A</v>
      </c>
      <c r="L48" s="529" t="e">
        <f ca="1">+IF(AND(ISNUMBER(OFFSET('Water Data'!$F$9,0,10*ROW('Water Data'!F42))),'Data Summary'!CA48="Yes"),OFFSET('Water Data'!$F$9,0,10*ROW('Water Data'!F42)),NA())</f>
        <v>#N/A</v>
      </c>
      <c r="M48" s="529" t="e">
        <f ca="1">+IF(AND(ISNUMBER(OFFSET('Water Data'!$G$4,0,10*ROW('Water Data'!G42))),'Data Summary'!CB48="Yes"),100-OFFSET('Water Data'!$G$4,0,10*ROW('Water Data'!G42)),NA())</f>
        <v>#N/A</v>
      </c>
      <c r="N48" s="529" t="e">
        <f ca="1">+IF(AND(ISNUMBER(OFFSET('Water Data'!$G$6,0,10*ROW('Water Data'!G42))),'Data Summary'!CC48="Yes"),OFFSET('Water Data'!$G$6,0,10*ROW('Water Data'!G42)),NA())</f>
        <v>#N/A</v>
      </c>
      <c r="O48" s="529" t="e">
        <f ca="1">+IF(AND(ISNUMBER(OFFSET('Water Data'!$G$9,0,10*ROW('Water Data'!G42))),'Data Summary'!CD48="Yes"),OFFSET('Water Data'!$G$9,0,10*ROW('Water Data'!G42)),NA())</f>
        <v>#N/A</v>
      </c>
      <c r="P48" s="529" t="e">
        <f ca="1">+IF(AND(ISNUMBER(OFFSET('Water Data'!$H$4,0,10*ROW('Water Data'!H42))),'Data Summary'!CE48="Yes"),100-OFFSET('Water Data'!$H$4,0,10*ROW('Water Data'!H42)),NA())</f>
        <v>#N/A</v>
      </c>
      <c r="Q48" s="529" t="e">
        <f ca="1">+IF(AND(ISNUMBER(OFFSET('Water Data'!$H$6,0,10*ROW('Water Data'!H42))),'Data Summary'!CF48="Yes"),OFFSET('Water Data'!$H$6,0,10*ROW('Water Data'!H42)),NA())</f>
        <v>#N/A</v>
      </c>
      <c r="R48" s="529" t="e">
        <f ca="1">+IF(AND(ISNUMBER(OFFSET('Water Data'!$H$9,0,10*ROW('Water Data'!H42))),'Data Summary'!CG48="Yes"),OFFSET('Water Data'!$H$9,0,10*ROW('Water Data'!H42)),NA())</f>
        <v>#N/A</v>
      </c>
      <c r="S48" s="529" t="e">
        <f ca="1">+IF(AND(ISNUMBER(OFFSET('Water Data'!$I$4,0,10*ROW('Water Data'!I42))),'Data Summary'!CH48="Yes"),100-OFFSET('Water Data'!$I$4,0,10*ROW('Water Data'!I42)),NA())</f>
        <v>#N/A</v>
      </c>
      <c r="T48" s="529" t="e">
        <f ca="1">+IF(AND(ISNUMBER(OFFSET('Water Data'!$I$6,0,10*ROW('Water Data'!I42))),'Data Summary'!CI48="Yes"),OFFSET('Water Data'!$I$6,0,10*ROW('Water Data'!I42)),NA())</f>
        <v>#N/A</v>
      </c>
      <c r="U48" s="529" t="e">
        <f ca="1">+IF(AND(ISNUMBER(OFFSET('Water Data'!$I$9,0,10*ROW('Water Data'!I42))),'Data Summary'!CJ48="Yes"),OFFSET('Water Data'!$I$9,0,10*ROW('Water Data'!I42)),NA())</f>
        <v>#N/A</v>
      </c>
      <c r="V48" s="530" t="e">
        <f ca="1">+IF(AND(ISNUMBER(OFFSET('Sanitation Data'!$D$4,0,10*ROW('Sanitation Data'!D42))),'Data Summary'!CK48="Yes"),100-OFFSET('Sanitation Data'!$D$4,0,10*ROW('Sanitation Data'!D42)),NA())</f>
        <v>#N/A</v>
      </c>
      <c r="W48" s="530" t="e">
        <f ca="1">+IF(AND(ISNUMBER(OFFSET('Sanitation Data'!$D$6,0,10*ROW('Sanitation Data'!D42))),'Data Summary'!CL48="Yes"),OFFSET('Sanitation Data'!$D$6,0,10*ROW('Sanitation Data'!D42)),NA())</f>
        <v>#N/A</v>
      </c>
      <c r="X48" s="530" t="e">
        <f ca="1">+IF(AND(ISNUMBER(OFFSET('Sanitation Data'!$D$10,0,10*ROW('Sanitation Data'!D42))),'Data Summary'!CM48="Yes"),OFFSET('Sanitation Data'!$D$10,0,10*ROW('Sanitation Data'!D42)),NA())</f>
        <v>#N/A</v>
      </c>
      <c r="Y48" s="530" t="e">
        <f ca="1">+IF(AND(ISNUMBER(OFFSET('Sanitation Data'!$D$11,0,10*ROW('Sanitation Data'!D42))),'Data Summary'!CN48="Yes"),OFFSET('Sanitation Data'!$D$11,0,10*ROW('Sanitation Data'!D42)),NA())</f>
        <v>#N/A</v>
      </c>
      <c r="Z48" s="530" t="e">
        <f ca="1">+IF(AND(ISNUMBER(OFFSET('Sanitation Data'!$D$12,0,10*ROW('Sanitation Data'!D42))),'Data Summary'!CO48="Yes"),OFFSET('Sanitation Data'!$D$12,0,10*ROW('Sanitation Data'!D42)),NA())</f>
        <v>#N/A</v>
      </c>
      <c r="AA48" s="530" t="e">
        <f ca="1">+IF(AND(ISNUMBER(OFFSET('Sanitation Data'!$E$4,0,10*ROW('Sanitation Data'!E42))),'Data Summary'!CP48="Yes"),100-OFFSET('Sanitation Data'!$E$4,0,10*ROW('Sanitation Data'!E42)),NA())</f>
        <v>#N/A</v>
      </c>
      <c r="AB48" s="530" t="e">
        <f ca="1">+IF(AND(ISNUMBER(OFFSET('Sanitation Data'!$E$6,0,10*ROW('Sanitation Data'!E42))),'Data Summary'!CQ48="Yes"),OFFSET('Sanitation Data'!$E$6,0,10*ROW('Sanitation Data'!E42)),NA())</f>
        <v>#N/A</v>
      </c>
      <c r="AC48" s="530" t="e">
        <f ca="1">+IF(AND(ISNUMBER(OFFSET('Sanitation Data'!$E$10,0,10*ROW('Sanitation Data'!E42))),'Data Summary'!CR48="Yes"),OFFSET('Sanitation Data'!$E$10,0,10*ROW('Sanitation Data'!E42)),NA())</f>
        <v>#N/A</v>
      </c>
      <c r="AD48" s="530" t="e">
        <f ca="1">+IF(AND(ISNUMBER(OFFSET('Sanitation Data'!$E$11,0,10*ROW('Sanitation Data'!E42))),'Data Summary'!CS48="Yes"),OFFSET('Sanitation Data'!$E$11,0,10*ROW('Sanitation Data'!E42)),NA())</f>
        <v>#N/A</v>
      </c>
      <c r="AE48" s="530" t="e">
        <f ca="1">+IF(AND(ISNUMBER(OFFSET('Sanitation Data'!$E$12,0,10*ROW('Sanitation Data'!E42))),'Data Summary'!CT48="Yes"),OFFSET('Sanitation Data'!$E$12,0,10*ROW('Sanitation Data'!E42)),NA())</f>
        <v>#N/A</v>
      </c>
      <c r="AF48" s="530" t="e">
        <f ca="1">+IF(AND(ISNUMBER(OFFSET('Sanitation Data'!$F$4,0,10*ROW('Sanitation Data'!F42))),'Data Summary'!CU48="Yes"),100-OFFSET('Sanitation Data'!$F$4,0,10*ROW('Sanitation Data'!F42)),NA())</f>
        <v>#N/A</v>
      </c>
      <c r="AG48" s="530" t="e">
        <f ca="1">+IF(AND(ISNUMBER(OFFSET('Sanitation Data'!$F$6,0,10*ROW('Sanitation Data'!F42))),'Data Summary'!CV48="Yes"),OFFSET('Sanitation Data'!$F$6,0,10*ROW('Sanitation Data'!F42)),NA())</f>
        <v>#N/A</v>
      </c>
      <c r="AH48" s="530" t="e">
        <f ca="1">+IF(AND(ISNUMBER(OFFSET('Sanitation Data'!$F$10,0,10*ROW('Sanitation Data'!F42))),'Data Summary'!CW48="Yes"),OFFSET('Sanitation Data'!$F$10,0,10*ROW('Sanitation Data'!F42)),NA())</f>
        <v>#N/A</v>
      </c>
      <c r="AI48" s="530" t="e">
        <f ca="1">+IF(AND(ISNUMBER(OFFSET('Sanitation Data'!$F$11,0,10*ROW('Sanitation Data'!F42))),'Data Summary'!CX48="Yes"),OFFSET('Sanitation Data'!$F$11,0,10*ROW('Sanitation Data'!F42)),NA())</f>
        <v>#N/A</v>
      </c>
      <c r="AJ48" s="530" t="e">
        <f ca="1">+IF(AND(ISNUMBER(OFFSET('Sanitation Data'!$F$12,0,10*ROW('Sanitation Data'!F42))),'Data Summary'!CY48="Yes"),OFFSET('Sanitation Data'!$F$12,0,10*ROW('Sanitation Data'!F42)),NA())</f>
        <v>#N/A</v>
      </c>
      <c r="AK48" s="530" t="e">
        <f ca="1">+IF(AND(ISNUMBER(OFFSET('Sanitation Data'!$G$4,0,10*ROW('Sanitation Data'!G42))),'Data Summary'!CZ48="Yes"),100-OFFSET('Sanitation Data'!$G$4,0,10*ROW('Sanitation Data'!G42)),NA())</f>
        <v>#N/A</v>
      </c>
      <c r="AL48" s="530" t="e">
        <f ca="1">+IF(AND(ISNUMBER(OFFSET('Sanitation Data'!$G$6,0,10*ROW('Sanitation Data'!G42))),'Data Summary'!DA48="Yes"),OFFSET('Sanitation Data'!$G$6,0,10*ROW('Sanitation Data'!G42)),NA())</f>
        <v>#N/A</v>
      </c>
      <c r="AM48" s="530" t="e">
        <f ca="1">+IF(AND(ISNUMBER(OFFSET('Sanitation Data'!$G$10,0,10*ROW('Sanitation Data'!G42))),'Data Summary'!DB48="Yes"),OFFSET('Sanitation Data'!$G$10,0,10*ROW('Sanitation Data'!G42)),NA())</f>
        <v>#N/A</v>
      </c>
      <c r="AN48" s="530" t="e">
        <f ca="1">+IF(AND(ISNUMBER(OFFSET('Sanitation Data'!$G$11,0,10*ROW('Sanitation Data'!G42))),'Data Summary'!DC48="Yes"),OFFSET('Sanitation Data'!$G$11,0,10*ROW('Sanitation Data'!G42)),NA())</f>
        <v>#N/A</v>
      </c>
      <c r="AO48" s="530" t="e">
        <f ca="1">+IF(AND(ISNUMBER(OFFSET('Sanitation Data'!$G$12,0,10*ROW('Sanitation Data'!G42))),'Data Summary'!DD48="Yes"),OFFSET('Sanitation Data'!$G$12,0,10*ROW('Sanitation Data'!G42)),NA())</f>
        <v>#N/A</v>
      </c>
      <c r="AP48" s="530" t="e">
        <f ca="1">+IF(AND(ISNUMBER(OFFSET('Sanitation Data'!$H$4,0,10*ROW('Sanitation Data'!H42))),'Data Summary'!DE48="Yes"),100-OFFSET('Sanitation Data'!$H$4,0,10*ROW('Sanitation Data'!H42)),NA())</f>
        <v>#N/A</v>
      </c>
      <c r="AQ48" s="530" t="e">
        <f ca="1">+IF(AND(ISNUMBER(OFFSET('Sanitation Data'!$H$6,0,10*ROW('Sanitation Data'!H42))),'Data Summary'!DF48="Yes"),OFFSET('Sanitation Data'!$H$6,0,10*ROW('Sanitation Data'!H42)),NA())</f>
        <v>#N/A</v>
      </c>
      <c r="AR48" s="530" t="e">
        <f ca="1">+IF(AND(ISNUMBER(OFFSET('Sanitation Data'!$H$10,0,10*ROW('Sanitation Data'!H42))),'Data Summary'!DG48="Yes"),OFFSET('Sanitation Data'!$H$10,0,10*ROW('Sanitation Data'!H42)),NA())</f>
        <v>#N/A</v>
      </c>
      <c r="AS48" s="530" t="e">
        <f ca="1">+IF(AND(ISNUMBER(OFFSET('Sanitation Data'!$H$11,0,10*ROW('Sanitation Data'!H42))),'Data Summary'!DH48="Yes"),OFFSET('Sanitation Data'!$H$11,0,10*ROW('Sanitation Data'!H42)),NA())</f>
        <v>#N/A</v>
      </c>
      <c r="AT48" s="530" t="e">
        <f ca="1">+IF(AND(ISNUMBER(OFFSET('Sanitation Data'!$H$12,0,10*ROW('Sanitation Data'!H42))),'Data Summary'!DI48="Yes"),OFFSET('Sanitation Data'!$H$12,0,10*ROW('Sanitation Data'!H42)),NA())</f>
        <v>#N/A</v>
      </c>
      <c r="AU48" s="530" t="e">
        <f ca="1">+IF(AND(ISNUMBER(OFFSET('Sanitation Data'!$I$4,0,10*ROW('Sanitation Data'!I42))),'Data Summary'!DJ48="Yes"),100-OFFSET('Sanitation Data'!$I$4,0,10*ROW('Sanitation Data'!I42)),NA())</f>
        <v>#N/A</v>
      </c>
      <c r="AV48" s="530" t="e">
        <f ca="1">+IF(AND(ISNUMBER(OFFSET('Sanitation Data'!$I$6,0,10*ROW('Sanitation Data'!I42))),'Data Summary'!DK48="Yes"),OFFSET('Sanitation Data'!$I$6,0,10*ROW('Sanitation Data'!I42)),NA())</f>
        <v>#N/A</v>
      </c>
      <c r="AW48" s="530" t="e">
        <f ca="1">+IF(AND(ISNUMBER(OFFSET('Sanitation Data'!$I$10,0,10*ROW('Sanitation Data'!I42))),'Data Summary'!DL48="Yes"),OFFSET('Sanitation Data'!$I$10,0,10*ROW('Sanitation Data'!I42)),NA())</f>
        <v>#N/A</v>
      </c>
      <c r="AX48" s="530" t="e">
        <f ca="1">+IF(AND(ISNUMBER(OFFSET('Sanitation Data'!$I$11,0,10*ROW('Sanitation Data'!I42))),'Data Summary'!DM48="Yes"),OFFSET('Sanitation Data'!$I$11,0,10*ROW('Sanitation Data'!I42)),NA())</f>
        <v>#N/A</v>
      </c>
      <c r="AY48" s="530" t="e">
        <f ca="1">+IF(AND(ISNUMBER(OFFSET('Sanitation Data'!$I$12,0,10*ROW('Sanitation Data'!I42))),'Data Summary'!DN48="Yes"),OFFSET('Sanitation Data'!$I$12,0,10*ROW('Sanitation Data'!I42)),NA())</f>
        <v>#N/A</v>
      </c>
      <c r="AZ48" s="531" t="e">
        <f ca="1">+IF(AND(ISNUMBER(OFFSET('Hygiene Data'!$D$5,0,10*ROW('Hygiene Data'!D42))),'Data Summary'!DO48="Yes"),OFFSET('Hygiene Data'!$D$5,0,10*ROW('Hygiene Data'!D42)),NA())</f>
        <v>#N/A</v>
      </c>
      <c r="BA48" s="531" t="e">
        <f ca="1">+IF(AND(ISNUMBER(OFFSET('Hygiene Data'!$D$7,0,10*ROW('Hygiene Data'!D42))),'Data Summary'!DP48="Yes"),OFFSET('Hygiene Data'!$D$7,0,10*ROW('Hygiene Data'!D42)),NA())</f>
        <v>#N/A</v>
      </c>
      <c r="BB48" s="531" t="e">
        <f ca="1">+IF(AND(ISNUMBER(OFFSET('Hygiene Data'!$D$9,0,10*ROW('Hygiene Data'!D42))),'Data Summary'!DQ48="Yes"),OFFSET('Hygiene Data'!$D$9,0,10*ROW('Hygiene Data'!D42)),NA())</f>
        <v>#N/A</v>
      </c>
      <c r="BC48" s="531" t="e">
        <f ca="1">+IF(AND(ISNUMBER(OFFSET('Hygiene Data'!$E$5,0,10*ROW('Hygiene Data'!E42))),'Data Summary'!DR48="Yes"),OFFSET('Hygiene Data'!$E$5,0,10*ROW('Hygiene Data'!E42)),NA())</f>
        <v>#N/A</v>
      </c>
      <c r="BD48" s="531" t="e">
        <f ca="1">+IF(AND(ISNUMBER(OFFSET('Hygiene Data'!$E$7,0,10*ROW('Hygiene Data'!E42))),'Data Summary'!DS48="Yes"),OFFSET('Hygiene Data'!$E$7,0,10*ROW('Hygiene Data'!E42)),NA())</f>
        <v>#N/A</v>
      </c>
      <c r="BE48" s="531" t="e">
        <f ca="1">+IF(AND(ISNUMBER(OFFSET('Hygiene Data'!$E$9,0,10*ROW('Hygiene Data'!E42))),'Data Summary'!DT48="Yes"),OFFSET('Hygiene Data'!$E$9,0,10*ROW('Hygiene Data'!E42)),NA())</f>
        <v>#N/A</v>
      </c>
      <c r="BF48" s="531" t="e">
        <f ca="1">+IF(AND(ISNUMBER(OFFSET('Hygiene Data'!$F$5,0,10*ROW('Hygiene Data'!F42))),'Data Summary'!DU48="Yes"),OFFSET('Hygiene Data'!$F$5,0,10*ROW('Hygiene Data'!F42)),NA())</f>
        <v>#N/A</v>
      </c>
      <c r="BG48" s="531" t="e">
        <f ca="1">+IF(AND(ISNUMBER(OFFSET('Hygiene Data'!$F$7,0,10*ROW('Hygiene Data'!F42))),'Data Summary'!DV48="Yes"),OFFSET('Hygiene Data'!$F$7,0,10*ROW('Hygiene Data'!F42)),NA())</f>
        <v>#N/A</v>
      </c>
      <c r="BH48" s="531" t="e">
        <f ca="1">+IF(AND(ISNUMBER(OFFSET('Hygiene Data'!$F$9,0,10*ROW('Hygiene Data'!F42))),'Data Summary'!DW48="Yes"),OFFSET('Hygiene Data'!$F$9,0,10*ROW('Hygiene Data'!F42)),NA())</f>
        <v>#N/A</v>
      </c>
      <c r="BI48" s="531" t="e">
        <f ca="1">+IF(AND(ISNUMBER(OFFSET('Hygiene Data'!$G$5,0,10*ROW('Hygiene Data'!G42))),'Data Summary'!DX48="Yes"),OFFSET('Hygiene Data'!$G$5,0,10*ROW('Hygiene Data'!G42)),NA())</f>
        <v>#N/A</v>
      </c>
      <c r="BJ48" s="531" t="e">
        <f ca="1">+IF(AND(ISNUMBER(OFFSET('Hygiene Data'!$G$7,0,10*ROW('Hygiene Data'!G42))),'Data Summary'!DY48="Yes"),OFFSET('Hygiene Data'!$G$7,0,10*ROW('Hygiene Data'!G42)),NA())</f>
        <v>#N/A</v>
      </c>
      <c r="BK48" s="531" t="e">
        <f ca="1">+IF(AND(ISNUMBER(OFFSET('Hygiene Data'!$G$9,0,10*ROW('Hygiene Data'!G42))),'Data Summary'!DZ48="Yes"),OFFSET('Hygiene Data'!$G$9,0,10*ROW('Hygiene Data'!G42)),NA())</f>
        <v>#N/A</v>
      </c>
      <c r="BL48" s="531" t="e">
        <f ca="1">+IF(AND(ISNUMBER(OFFSET('Hygiene Data'!$H$5,0,10*ROW('Hygiene Data'!H42))),'Data Summary'!EA48="Yes"),OFFSET('Hygiene Data'!$H$5,0,10*ROW('Hygiene Data'!H42)),NA())</f>
        <v>#N/A</v>
      </c>
      <c r="BM48" s="531" t="e">
        <f ca="1">+IF(AND(ISNUMBER(OFFSET('Hygiene Data'!$H$7,0,10*ROW('Hygiene Data'!H42))),'Data Summary'!EB48="Yes"),OFFSET('Hygiene Data'!$H$7,0,10*ROW('Hygiene Data'!H42)),NA())</f>
        <v>#N/A</v>
      </c>
      <c r="BN48" s="531" t="e">
        <f ca="1">+IF(AND(ISNUMBER(OFFSET('Hygiene Data'!$H$9,0,10*ROW('Hygiene Data'!H42))),'Data Summary'!EC48="Yes"),OFFSET('Hygiene Data'!$H$9,0,10*ROW('Hygiene Data'!H42)),NA())</f>
        <v>#N/A</v>
      </c>
      <c r="BO48" s="531" t="e">
        <f ca="1">+IF(AND(ISNUMBER(OFFSET('Hygiene Data'!$I$5,0,10*ROW('Hygiene Data'!I42))),'Data Summary'!ED48="Yes"),OFFSET('Hygiene Data'!$I$5,0,10*ROW('Hygiene Data'!I42)),NA())</f>
        <v>#N/A</v>
      </c>
      <c r="BP48" s="531" t="e">
        <f ca="1">+IF(AND(ISNUMBER(OFFSET('Hygiene Data'!$I$7,0,10*ROW('Hygiene Data'!I42))),'Data Summary'!EE48="Yes"),OFFSET('Hygiene Data'!$I$7,0,10*ROW('Hygiene Data'!I42)),NA())</f>
        <v>#N/A</v>
      </c>
      <c r="BQ48" s="531" t="e">
        <f ca="1">+IF(AND(ISNUMBER(OFFSET('Hygiene Data'!$I$9,0,10*ROW('Hygiene Data'!I42))),'Data Summary'!EF48="Yes"),OFFSET('Hygiene Data'!$I$9,0,10*ROW('Hygiene Data'!I42)),NA())</f>
        <v>#N/A</v>
      </c>
    </row>
    <row r="49" spans="1:69" x14ac:dyDescent="0.25">
      <c r="A49" s="527" t="e">
        <f ca="1">+RIGHT('Data Summary'!A49,LEN('Data Summary'!A49)-9)</f>
        <v>#VALUE!</v>
      </c>
      <c r="B49" s="501" t="str">
        <f ca="1">+IF(ISTEXT('Data Summary'!B49),'Data Summary'!B49,"")</f>
        <v/>
      </c>
      <c r="C49" s="528" t="e">
        <f ca="1">+VALUE('Data Summary'!C49)</f>
        <v>#VALUE!</v>
      </c>
      <c r="D49" s="529" t="e">
        <f ca="1">+IF(AND(ISNUMBER(OFFSET('Water Data'!$D$4,0,10*ROW('Water Data'!D43))),'Data Summary'!BS49="Yes"),100-OFFSET('Water Data'!$D$4,0,10*ROW('Water Data'!D43)),NA())</f>
        <v>#N/A</v>
      </c>
      <c r="E49" s="529" t="e">
        <f ca="1">+IF(AND(ISNUMBER(OFFSET('Water Data'!$D$6,0,10*ROW('Water Data'!D43))),'Data Summary'!BT49="Yes"),OFFSET('Water Data'!$D$6,0,10*ROW('Water Data'!D43)),NA())</f>
        <v>#N/A</v>
      </c>
      <c r="F49" s="529" t="e">
        <f ca="1">+IF(AND(ISNUMBER(OFFSET('Water Data'!$D$9,0,10*ROW('Water Data'!D43))),'Data Summary'!BU49="Yes"),OFFSET('Water Data'!$D$9,0,10*ROW('Water Data'!D43)),NA())</f>
        <v>#N/A</v>
      </c>
      <c r="G49" s="529" t="e">
        <f ca="1">+IF(AND(ISNUMBER(OFFSET('Water Data'!$E$4,0,10*ROW('Water Data'!E43))),'Data Summary'!BV49="Yes"),100-OFFSET('Water Data'!$E$4,0,10*ROW('Water Data'!E43)),NA())</f>
        <v>#N/A</v>
      </c>
      <c r="H49" s="529" t="e">
        <f ca="1">+IF(AND(ISNUMBER(OFFSET('Water Data'!$E$6,0,10*ROW('Water Data'!E43))),'Data Summary'!BW49="Yes"),OFFSET('Water Data'!$E$6,0,10*ROW('Water Data'!E43)),NA())</f>
        <v>#N/A</v>
      </c>
      <c r="I49" s="529" t="e">
        <f ca="1">+IF(AND(ISNUMBER(OFFSET('Water Data'!$E$9,0,10*ROW('Water Data'!E43))),'Data Summary'!BX49="Yes"),OFFSET('Water Data'!$E$9,0,10*ROW('Water Data'!E43)),NA())</f>
        <v>#N/A</v>
      </c>
      <c r="J49" s="529" t="e">
        <f ca="1">+IF(AND(ISNUMBER(OFFSET('Water Data'!$F$4,0,10*ROW('Water Data'!F43))),'Data Summary'!BY49="Yes"),100-OFFSET('Water Data'!$F$4,0,10*ROW('Water Data'!F43)),NA())</f>
        <v>#N/A</v>
      </c>
      <c r="K49" s="529" t="e">
        <f ca="1">+IF(AND(ISNUMBER(OFFSET('Water Data'!$F$6,0,10*ROW('Water Data'!F43))),'Data Summary'!BZ49="Yes"),OFFSET('Water Data'!$F$6,0,10*ROW('Water Data'!F43)),NA())</f>
        <v>#N/A</v>
      </c>
      <c r="L49" s="529" t="e">
        <f ca="1">+IF(AND(ISNUMBER(OFFSET('Water Data'!$F$9,0,10*ROW('Water Data'!F43))),'Data Summary'!CA49="Yes"),OFFSET('Water Data'!$F$9,0,10*ROW('Water Data'!F43)),NA())</f>
        <v>#N/A</v>
      </c>
      <c r="M49" s="529" t="e">
        <f ca="1">+IF(AND(ISNUMBER(OFFSET('Water Data'!$G$4,0,10*ROW('Water Data'!G43))),'Data Summary'!CB49="Yes"),100-OFFSET('Water Data'!$G$4,0,10*ROW('Water Data'!G43)),NA())</f>
        <v>#N/A</v>
      </c>
      <c r="N49" s="529" t="e">
        <f ca="1">+IF(AND(ISNUMBER(OFFSET('Water Data'!$G$6,0,10*ROW('Water Data'!G43))),'Data Summary'!CC49="Yes"),OFFSET('Water Data'!$G$6,0,10*ROW('Water Data'!G43)),NA())</f>
        <v>#N/A</v>
      </c>
      <c r="O49" s="529" t="e">
        <f ca="1">+IF(AND(ISNUMBER(OFFSET('Water Data'!$G$9,0,10*ROW('Water Data'!G43))),'Data Summary'!CD49="Yes"),OFFSET('Water Data'!$G$9,0,10*ROW('Water Data'!G43)),NA())</f>
        <v>#N/A</v>
      </c>
      <c r="P49" s="529" t="e">
        <f ca="1">+IF(AND(ISNUMBER(OFFSET('Water Data'!$H$4,0,10*ROW('Water Data'!H43))),'Data Summary'!CE49="Yes"),100-OFFSET('Water Data'!$H$4,0,10*ROW('Water Data'!H43)),NA())</f>
        <v>#N/A</v>
      </c>
      <c r="Q49" s="529" t="e">
        <f ca="1">+IF(AND(ISNUMBER(OFFSET('Water Data'!$H$6,0,10*ROW('Water Data'!H43))),'Data Summary'!CF49="Yes"),OFFSET('Water Data'!$H$6,0,10*ROW('Water Data'!H43)),NA())</f>
        <v>#N/A</v>
      </c>
      <c r="R49" s="529" t="e">
        <f ca="1">+IF(AND(ISNUMBER(OFFSET('Water Data'!$H$9,0,10*ROW('Water Data'!H43))),'Data Summary'!CG49="Yes"),OFFSET('Water Data'!$H$9,0,10*ROW('Water Data'!H43)),NA())</f>
        <v>#N/A</v>
      </c>
      <c r="S49" s="529" t="e">
        <f ca="1">+IF(AND(ISNUMBER(OFFSET('Water Data'!$I$4,0,10*ROW('Water Data'!I43))),'Data Summary'!CH49="Yes"),100-OFFSET('Water Data'!$I$4,0,10*ROW('Water Data'!I43)),NA())</f>
        <v>#N/A</v>
      </c>
      <c r="T49" s="529" t="e">
        <f ca="1">+IF(AND(ISNUMBER(OFFSET('Water Data'!$I$6,0,10*ROW('Water Data'!I43))),'Data Summary'!CI49="Yes"),OFFSET('Water Data'!$I$6,0,10*ROW('Water Data'!I43)),NA())</f>
        <v>#N/A</v>
      </c>
      <c r="U49" s="529" t="e">
        <f ca="1">+IF(AND(ISNUMBER(OFFSET('Water Data'!$I$9,0,10*ROW('Water Data'!I43))),'Data Summary'!CJ49="Yes"),OFFSET('Water Data'!$I$9,0,10*ROW('Water Data'!I43)),NA())</f>
        <v>#N/A</v>
      </c>
      <c r="V49" s="530" t="e">
        <f ca="1">+IF(AND(ISNUMBER(OFFSET('Sanitation Data'!$D$4,0,10*ROW('Sanitation Data'!D43))),'Data Summary'!CK49="Yes"),100-OFFSET('Sanitation Data'!$D$4,0,10*ROW('Sanitation Data'!D43)),NA())</f>
        <v>#N/A</v>
      </c>
      <c r="W49" s="530" t="e">
        <f ca="1">+IF(AND(ISNUMBER(OFFSET('Sanitation Data'!$D$6,0,10*ROW('Sanitation Data'!D43))),'Data Summary'!CL49="Yes"),OFFSET('Sanitation Data'!$D$6,0,10*ROW('Sanitation Data'!D43)),NA())</f>
        <v>#N/A</v>
      </c>
      <c r="X49" s="530" t="e">
        <f ca="1">+IF(AND(ISNUMBER(OFFSET('Sanitation Data'!$D$10,0,10*ROW('Sanitation Data'!D43))),'Data Summary'!CM49="Yes"),OFFSET('Sanitation Data'!$D$10,0,10*ROW('Sanitation Data'!D43)),NA())</f>
        <v>#N/A</v>
      </c>
      <c r="Y49" s="530" t="e">
        <f ca="1">+IF(AND(ISNUMBER(OFFSET('Sanitation Data'!$D$11,0,10*ROW('Sanitation Data'!D43))),'Data Summary'!CN49="Yes"),OFFSET('Sanitation Data'!$D$11,0,10*ROW('Sanitation Data'!D43)),NA())</f>
        <v>#N/A</v>
      </c>
      <c r="Z49" s="530" t="e">
        <f ca="1">+IF(AND(ISNUMBER(OFFSET('Sanitation Data'!$D$12,0,10*ROW('Sanitation Data'!D43))),'Data Summary'!CO49="Yes"),OFFSET('Sanitation Data'!$D$12,0,10*ROW('Sanitation Data'!D43)),NA())</f>
        <v>#N/A</v>
      </c>
      <c r="AA49" s="530" t="e">
        <f ca="1">+IF(AND(ISNUMBER(OFFSET('Sanitation Data'!$E$4,0,10*ROW('Sanitation Data'!E43))),'Data Summary'!CP49="Yes"),100-OFFSET('Sanitation Data'!$E$4,0,10*ROW('Sanitation Data'!E43)),NA())</f>
        <v>#N/A</v>
      </c>
      <c r="AB49" s="530" t="e">
        <f ca="1">+IF(AND(ISNUMBER(OFFSET('Sanitation Data'!$E$6,0,10*ROW('Sanitation Data'!E43))),'Data Summary'!CQ49="Yes"),OFFSET('Sanitation Data'!$E$6,0,10*ROW('Sanitation Data'!E43)),NA())</f>
        <v>#N/A</v>
      </c>
      <c r="AC49" s="530" t="e">
        <f ca="1">+IF(AND(ISNUMBER(OFFSET('Sanitation Data'!$E$10,0,10*ROW('Sanitation Data'!E43))),'Data Summary'!CR49="Yes"),OFFSET('Sanitation Data'!$E$10,0,10*ROW('Sanitation Data'!E43)),NA())</f>
        <v>#N/A</v>
      </c>
      <c r="AD49" s="530" t="e">
        <f ca="1">+IF(AND(ISNUMBER(OFFSET('Sanitation Data'!$E$11,0,10*ROW('Sanitation Data'!E43))),'Data Summary'!CS49="Yes"),OFFSET('Sanitation Data'!$E$11,0,10*ROW('Sanitation Data'!E43)),NA())</f>
        <v>#N/A</v>
      </c>
      <c r="AE49" s="530" t="e">
        <f ca="1">+IF(AND(ISNUMBER(OFFSET('Sanitation Data'!$E$12,0,10*ROW('Sanitation Data'!E43))),'Data Summary'!CT49="Yes"),OFFSET('Sanitation Data'!$E$12,0,10*ROW('Sanitation Data'!E43)),NA())</f>
        <v>#N/A</v>
      </c>
      <c r="AF49" s="530" t="e">
        <f ca="1">+IF(AND(ISNUMBER(OFFSET('Sanitation Data'!$F$4,0,10*ROW('Sanitation Data'!F43))),'Data Summary'!CU49="Yes"),100-OFFSET('Sanitation Data'!$F$4,0,10*ROW('Sanitation Data'!F43)),NA())</f>
        <v>#N/A</v>
      </c>
      <c r="AG49" s="530" t="e">
        <f ca="1">+IF(AND(ISNUMBER(OFFSET('Sanitation Data'!$F$6,0,10*ROW('Sanitation Data'!F43))),'Data Summary'!CV49="Yes"),OFFSET('Sanitation Data'!$F$6,0,10*ROW('Sanitation Data'!F43)),NA())</f>
        <v>#N/A</v>
      </c>
      <c r="AH49" s="530" t="e">
        <f ca="1">+IF(AND(ISNUMBER(OFFSET('Sanitation Data'!$F$10,0,10*ROW('Sanitation Data'!F43))),'Data Summary'!CW49="Yes"),OFFSET('Sanitation Data'!$F$10,0,10*ROW('Sanitation Data'!F43)),NA())</f>
        <v>#N/A</v>
      </c>
      <c r="AI49" s="530" t="e">
        <f ca="1">+IF(AND(ISNUMBER(OFFSET('Sanitation Data'!$F$11,0,10*ROW('Sanitation Data'!F43))),'Data Summary'!CX49="Yes"),OFFSET('Sanitation Data'!$F$11,0,10*ROW('Sanitation Data'!F43)),NA())</f>
        <v>#N/A</v>
      </c>
      <c r="AJ49" s="530" t="e">
        <f ca="1">+IF(AND(ISNUMBER(OFFSET('Sanitation Data'!$F$12,0,10*ROW('Sanitation Data'!F43))),'Data Summary'!CY49="Yes"),OFFSET('Sanitation Data'!$F$12,0,10*ROW('Sanitation Data'!F43)),NA())</f>
        <v>#N/A</v>
      </c>
      <c r="AK49" s="530" t="e">
        <f ca="1">+IF(AND(ISNUMBER(OFFSET('Sanitation Data'!$G$4,0,10*ROW('Sanitation Data'!G43))),'Data Summary'!CZ49="Yes"),100-OFFSET('Sanitation Data'!$G$4,0,10*ROW('Sanitation Data'!G43)),NA())</f>
        <v>#N/A</v>
      </c>
      <c r="AL49" s="530" t="e">
        <f ca="1">+IF(AND(ISNUMBER(OFFSET('Sanitation Data'!$G$6,0,10*ROW('Sanitation Data'!G43))),'Data Summary'!DA49="Yes"),OFFSET('Sanitation Data'!$G$6,0,10*ROW('Sanitation Data'!G43)),NA())</f>
        <v>#N/A</v>
      </c>
      <c r="AM49" s="530" t="e">
        <f ca="1">+IF(AND(ISNUMBER(OFFSET('Sanitation Data'!$G$10,0,10*ROW('Sanitation Data'!G43))),'Data Summary'!DB49="Yes"),OFFSET('Sanitation Data'!$G$10,0,10*ROW('Sanitation Data'!G43)),NA())</f>
        <v>#N/A</v>
      </c>
      <c r="AN49" s="530" t="e">
        <f ca="1">+IF(AND(ISNUMBER(OFFSET('Sanitation Data'!$G$11,0,10*ROW('Sanitation Data'!G43))),'Data Summary'!DC49="Yes"),OFFSET('Sanitation Data'!$G$11,0,10*ROW('Sanitation Data'!G43)),NA())</f>
        <v>#N/A</v>
      </c>
      <c r="AO49" s="530" t="e">
        <f ca="1">+IF(AND(ISNUMBER(OFFSET('Sanitation Data'!$G$12,0,10*ROW('Sanitation Data'!G43))),'Data Summary'!DD49="Yes"),OFFSET('Sanitation Data'!$G$12,0,10*ROW('Sanitation Data'!G43)),NA())</f>
        <v>#N/A</v>
      </c>
      <c r="AP49" s="530" t="e">
        <f ca="1">+IF(AND(ISNUMBER(OFFSET('Sanitation Data'!$H$4,0,10*ROW('Sanitation Data'!H43))),'Data Summary'!DE49="Yes"),100-OFFSET('Sanitation Data'!$H$4,0,10*ROW('Sanitation Data'!H43)),NA())</f>
        <v>#N/A</v>
      </c>
      <c r="AQ49" s="530" t="e">
        <f ca="1">+IF(AND(ISNUMBER(OFFSET('Sanitation Data'!$H$6,0,10*ROW('Sanitation Data'!H43))),'Data Summary'!DF49="Yes"),OFFSET('Sanitation Data'!$H$6,0,10*ROW('Sanitation Data'!H43)),NA())</f>
        <v>#N/A</v>
      </c>
      <c r="AR49" s="530" t="e">
        <f ca="1">+IF(AND(ISNUMBER(OFFSET('Sanitation Data'!$H$10,0,10*ROW('Sanitation Data'!H43))),'Data Summary'!DG49="Yes"),OFFSET('Sanitation Data'!$H$10,0,10*ROW('Sanitation Data'!H43)),NA())</f>
        <v>#N/A</v>
      </c>
      <c r="AS49" s="530" t="e">
        <f ca="1">+IF(AND(ISNUMBER(OFFSET('Sanitation Data'!$H$11,0,10*ROW('Sanitation Data'!H43))),'Data Summary'!DH49="Yes"),OFFSET('Sanitation Data'!$H$11,0,10*ROW('Sanitation Data'!H43)),NA())</f>
        <v>#N/A</v>
      </c>
      <c r="AT49" s="530" t="e">
        <f ca="1">+IF(AND(ISNUMBER(OFFSET('Sanitation Data'!$H$12,0,10*ROW('Sanitation Data'!H43))),'Data Summary'!DI49="Yes"),OFFSET('Sanitation Data'!$H$12,0,10*ROW('Sanitation Data'!H43)),NA())</f>
        <v>#N/A</v>
      </c>
      <c r="AU49" s="530" t="e">
        <f ca="1">+IF(AND(ISNUMBER(OFFSET('Sanitation Data'!$I$4,0,10*ROW('Sanitation Data'!I43))),'Data Summary'!DJ49="Yes"),100-OFFSET('Sanitation Data'!$I$4,0,10*ROW('Sanitation Data'!I43)),NA())</f>
        <v>#N/A</v>
      </c>
      <c r="AV49" s="530" t="e">
        <f ca="1">+IF(AND(ISNUMBER(OFFSET('Sanitation Data'!$I$6,0,10*ROW('Sanitation Data'!I43))),'Data Summary'!DK49="Yes"),OFFSET('Sanitation Data'!$I$6,0,10*ROW('Sanitation Data'!I43)),NA())</f>
        <v>#N/A</v>
      </c>
      <c r="AW49" s="530" t="e">
        <f ca="1">+IF(AND(ISNUMBER(OFFSET('Sanitation Data'!$I$10,0,10*ROW('Sanitation Data'!I43))),'Data Summary'!DL49="Yes"),OFFSET('Sanitation Data'!$I$10,0,10*ROW('Sanitation Data'!I43)),NA())</f>
        <v>#N/A</v>
      </c>
      <c r="AX49" s="530" t="e">
        <f ca="1">+IF(AND(ISNUMBER(OFFSET('Sanitation Data'!$I$11,0,10*ROW('Sanitation Data'!I43))),'Data Summary'!DM49="Yes"),OFFSET('Sanitation Data'!$I$11,0,10*ROW('Sanitation Data'!I43)),NA())</f>
        <v>#N/A</v>
      </c>
      <c r="AY49" s="530" t="e">
        <f ca="1">+IF(AND(ISNUMBER(OFFSET('Sanitation Data'!$I$12,0,10*ROW('Sanitation Data'!I43))),'Data Summary'!DN49="Yes"),OFFSET('Sanitation Data'!$I$12,0,10*ROW('Sanitation Data'!I43)),NA())</f>
        <v>#N/A</v>
      </c>
      <c r="AZ49" s="531" t="e">
        <f ca="1">+IF(AND(ISNUMBER(OFFSET('Hygiene Data'!$D$5,0,10*ROW('Hygiene Data'!D43))),'Data Summary'!DO49="Yes"),OFFSET('Hygiene Data'!$D$5,0,10*ROW('Hygiene Data'!D43)),NA())</f>
        <v>#N/A</v>
      </c>
      <c r="BA49" s="531" t="e">
        <f ca="1">+IF(AND(ISNUMBER(OFFSET('Hygiene Data'!$D$7,0,10*ROW('Hygiene Data'!D43))),'Data Summary'!DP49="Yes"),OFFSET('Hygiene Data'!$D$7,0,10*ROW('Hygiene Data'!D43)),NA())</f>
        <v>#N/A</v>
      </c>
      <c r="BB49" s="531" t="e">
        <f ca="1">+IF(AND(ISNUMBER(OFFSET('Hygiene Data'!$D$9,0,10*ROW('Hygiene Data'!D43))),'Data Summary'!DQ49="Yes"),OFFSET('Hygiene Data'!$D$9,0,10*ROW('Hygiene Data'!D43)),NA())</f>
        <v>#N/A</v>
      </c>
      <c r="BC49" s="531" t="e">
        <f ca="1">+IF(AND(ISNUMBER(OFFSET('Hygiene Data'!$E$5,0,10*ROW('Hygiene Data'!E43))),'Data Summary'!DR49="Yes"),OFFSET('Hygiene Data'!$E$5,0,10*ROW('Hygiene Data'!E43)),NA())</f>
        <v>#N/A</v>
      </c>
      <c r="BD49" s="531" t="e">
        <f ca="1">+IF(AND(ISNUMBER(OFFSET('Hygiene Data'!$E$7,0,10*ROW('Hygiene Data'!E43))),'Data Summary'!DS49="Yes"),OFFSET('Hygiene Data'!$E$7,0,10*ROW('Hygiene Data'!E43)),NA())</f>
        <v>#N/A</v>
      </c>
      <c r="BE49" s="531" t="e">
        <f ca="1">+IF(AND(ISNUMBER(OFFSET('Hygiene Data'!$E$9,0,10*ROW('Hygiene Data'!E43))),'Data Summary'!DT49="Yes"),OFFSET('Hygiene Data'!$E$9,0,10*ROW('Hygiene Data'!E43)),NA())</f>
        <v>#N/A</v>
      </c>
      <c r="BF49" s="531" t="e">
        <f ca="1">+IF(AND(ISNUMBER(OFFSET('Hygiene Data'!$F$5,0,10*ROW('Hygiene Data'!F43))),'Data Summary'!DU49="Yes"),OFFSET('Hygiene Data'!$F$5,0,10*ROW('Hygiene Data'!F43)),NA())</f>
        <v>#N/A</v>
      </c>
      <c r="BG49" s="531" t="e">
        <f ca="1">+IF(AND(ISNUMBER(OFFSET('Hygiene Data'!$F$7,0,10*ROW('Hygiene Data'!F43))),'Data Summary'!DV49="Yes"),OFFSET('Hygiene Data'!$F$7,0,10*ROW('Hygiene Data'!F43)),NA())</f>
        <v>#N/A</v>
      </c>
      <c r="BH49" s="531" t="e">
        <f ca="1">+IF(AND(ISNUMBER(OFFSET('Hygiene Data'!$F$9,0,10*ROW('Hygiene Data'!F43))),'Data Summary'!DW49="Yes"),OFFSET('Hygiene Data'!$F$9,0,10*ROW('Hygiene Data'!F43)),NA())</f>
        <v>#N/A</v>
      </c>
      <c r="BI49" s="531" t="e">
        <f ca="1">+IF(AND(ISNUMBER(OFFSET('Hygiene Data'!$G$5,0,10*ROW('Hygiene Data'!G43))),'Data Summary'!DX49="Yes"),OFFSET('Hygiene Data'!$G$5,0,10*ROW('Hygiene Data'!G43)),NA())</f>
        <v>#N/A</v>
      </c>
      <c r="BJ49" s="531" t="e">
        <f ca="1">+IF(AND(ISNUMBER(OFFSET('Hygiene Data'!$G$7,0,10*ROW('Hygiene Data'!G43))),'Data Summary'!DY49="Yes"),OFFSET('Hygiene Data'!$G$7,0,10*ROW('Hygiene Data'!G43)),NA())</f>
        <v>#N/A</v>
      </c>
      <c r="BK49" s="531" t="e">
        <f ca="1">+IF(AND(ISNUMBER(OFFSET('Hygiene Data'!$G$9,0,10*ROW('Hygiene Data'!G43))),'Data Summary'!DZ49="Yes"),OFFSET('Hygiene Data'!$G$9,0,10*ROW('Hygiene Data'!G43)),NA())</f>
        <v>#N/A</v>
      </c>
      <c r="BL49" s="531" t="e">
        <f ca="1">+IF(AND(ISNUMBER(OFFSET('Hygiene Data'!$H$5,0,10*ROW('Hygiene Data'!H43))),'Data Summary'!EA49="Yes"),OFFSET('Hygiene Data'!$H$5,0,10*ROW('Hygiene Data'!H43)),NA())</f>
        <v>#N/A</v>
      </c>
      <c r="BM49" s="531" t="e">
        <f ca="1">+IF(AND(ISNUMBER(OFFSET('Hygiene Data'!$H$7,0,10*ROW('Hygiene Data'!H43))),'Data Summary'!EB49="Yes"),OFFSET('Hygiene Data'!$H$7,0,10*ROW('Hygiene Data'!H43)),NA())</f>
        <v>#N/A</v>
      </c>
      <c r="BN49" s="531" t="e">
        <f ca="1">+IF(AND(ISNUMBER(OFFSET('Hygiene Data'!$H$9,0,10*ROW('Hygiene Data'!H43))),'Data Summary'!EC49="Yes"),OFFSET('Hygiene Data'!$H$9,0,10*ROW('Hygiene Data'!H43)),NA())</f>
        <v>#N/A</v>
      </c>
      <c r="BO49" s="531" t="e">
        <f ca="1">+IF(AND(ISNUMBER(OFFSET('Hygiene Data'!$I$5,0,10*ROW('Hygiene Data'!I43))),'Data Summary'!ED49="Yes"),OFFSET('Hygiene Data'!$I$5,0,10*ROW('Hygiene Data'!I43)),NA())</f>
        <v>#N/A</v>
      </c>
      <c r="BP49" s="531" t="e">
        <f ca="1">+IF(AND(ISNUMBER(OFFSET('Hygiene Data'!$I$7,0,10*ROW('Hygiene Data'!I43))),'Data Summary'!EE49="Yes"),OFFSET('Hygiene Data'!$I$7,0,10*ROW('Hygiene Data'!I43)),NA())</f>
        <v>#N/A</v>
      </c>
      <c r="BQ49" s="531" t="e">
        <f ca="1">+IF(AND(ISNUMBER(OFFSET('Hygiene Data'!$I$9,0,10*ROW('Hygiene Data'!I43))),'Data Summary'!EF49="Yes"),OFFSET('Hygiene Data'!$I$9,0,10*ROW('Hygiene Data'!I43)),NA())</f>
        <v>#N/A</v>
      </c>
    </row>
    <row r="50" spans="1:69" x14ac:dyDescent="0.25">
      <c r="A50" s="527" t="e">
        <f ca="1">+RIGHT('Data Summary'!A50,LEN('Data Summary'!A50)-9)</f>
        <v>#VALUE!</v>
      </c>
      <c r="B50" s="501" t="str">
        <f ca="1">+IF(ISTEXT('Data Summary'!B50),'Data Summary'!B50,"")</f>
        <v/>
      </c>
      <c r="C50" s="528" t="e">
        <f ca="1">+VALUE('Data Summary'!C50)</f>
        <v>#VALUE!</v>
      </c>
      <c r="D50" s="529" t="e">
        <f ca="1">+IF(AND(ISNUMBER(OFFSET('Water Data'!$D$4,0,10*ROW('Water Data'!D44))),'Data Summary'!BS50="Yes"),100-OFFSET('Water Data'!$D$4,0,10*ROW('Water Data'!D44)),NA())</f>
        <v>#N/A</v>
      </c>
      <c r="E50" s="529" t="e">
        <f ca="1">+IF(AND(ISNUMBER(OFFSET('Water Data'!$D$6,0,10*ROW('Water Data'!D44))),'Data Summary'!BT50="Yes"),OFFSET('Water Data'!$D$6,0,10*ROW('Water Data'!D44)),NA())</f>
        <v>#N/A</v>
      </c>
      <c r="F50" s="529" t="e">
        <f ca="1">+IF(AND(ISNUMBER(OFFSET('Water Data'!$D$9,0,10*ROW('Water Data'!D44))),'Data Summary'!BU50="Yes"),OFFSET('Water Data'!$D$9,0,10*ROW('Water Data'!D44)),NA())</f>
        <v>#N/A</v>
      </c>
      <c r="G50" s="529" t="e">
        <f ca="1">+IF(AND(ISNUMBER(OFFSET('Water Data'!$E$4,0,10*ROW('Water Data'!E44))),'Data Summary'!BV50="Yes"),100-OFFSET('Water Data'!$E$4,0,10*ROW('Water Data'!E44)),NA())</f>
        <v>#N/A</v>
      </c>
      <c r="H50" s="529" t="e">
        <f ca="1">+IF(AND(ISNUMBER(OFFSET('Water Data'!$E$6,0,10*ROW('Water Data'!E44))),'Data Summary'!BW50="Yes"),OFFSET('Water Data'!$E$6,0,10*ROW('Water Data'!E44)),NA())</f>
        <v>#N/A</v>
      </c>
      <c r="I50" s="529" t="e">
        <f ca="1">+IF(AND(ISNUMBER(OFFSET('Water Data'!$E$9,0,10*ROW('Water Data'!E44))),'Data Summary'!BX50="Yes"),OFFSET('Water Data'!$E$9,0,10*ROW('Water Data'!E44)),NA())</f>
        <v>#N/A</v>
      </c>
      <c r="J50" s="529" t="e">
        <f ca="1">+IF(AND(ISNUMBER(OFFSET('Water Data'!$F$4,0,10*ROW('Water Data'!F44))),'Data Summary'!BY50="Yes"),100-OFFSET('Water Data'!$F$4,0,10*ROW('Water Data'!F44)),NA())</f>
        <v>#N/A</v>
      </c>
      <c r="K50" s="529" t="e">
        <f ca="1">+IF(AND(ISNUMBER(OFFSET('Water Data'!$F$6,0,10*ROW('Water Data'!F44))),'Data Summary'!BZ50="Yes"),OFFSET('Water Data'!$F$6,0,10*ROW('Water Data'!F44)),NA())</f>
        <v>#N/A</v>
      </c>
      <c r="L50" s="529" t="e">
        <f ca="1">+IF(AND(ISNUMBER(OFFSET('Water Data'!$F$9,0,10*ROW('Water Data'!F44))),'Data Summary'!CA50="Yes"),OFFSET('Water Data'!$F$9,0,10*ROW('Water Data'!F44)),NA())</f>
        <v>#N/A</v>
      </c>
      <c r="M50" s="529" t="e">
        <f ca="1">+IF(AND(ISNUMBER(OFFSET('Water Data'!$G$4,0,10*ROW('Water Data'!G44))),'Data Summary'!CB50="Yes"),100-OFFSET('Water Data'!$G$4,0,10*ROW('Water Data'!G44)),NA())</f>
        <v>#N/A</v>
      </c>
      <c r="N50" s="529" t="e">
        <f ca="1">+IF(AND(ISNUMBER(OFFSET('Water Data'!$G$6,0,10*ROW('Water Data'!G44))),'Data Summary'!CC50="Yes"),OFFSET('Water Data'!$G$6,0,10*ROW('Water Data'!G44)),NA())</f>
        <v>#N/A</v>
      </c>
      <c r="O50" s="529" t="e">
        <f ca="1">+IF(AND(ISNUMBER(OFFSET('Water Data'!$G$9,0,10*ROW('Water Data'!G44))),'Data Summary'!CD50="Yes"),OFFSET('Water Data'!$G$9,0,10*ROW('Water Data'!G44)),NA())</f>
        <v>#N/A</v>
      </c>
      <c r="P50" s="529" t="e">
        <f ca="1">+IF(AND(ISNUMBER(OFFSET('Water Data'!$H$4,0,10*ROW('Water Data'!H44))),'Data Summary'!CE50="Yes"),100-OFFSET('Water Data'!$H$4,0,10*ROW('Water Data'!H44)),NA())</f>
        <v>#N/A</v>
      </c>
      <c r="Q50" s="529" t="e">
        <f ca="1">+IF(AND(ISNUMBER(OFFSET('Water Data'!$H$6,0,10*ROW('Water Data'!H44))),'Data Summary'!CF50="Yes"),OFFSET('Water Data'!$H$6,0,10*ROW('Water Data'!H44)),NA())</f>
        <v>#N/A</v>
      </c>
      <c r="R50" s="529" t="e">
        <f ca="1">+IF(AND(ISNUMBER(OFFSET('Water Data'!$H$9,0,10*ROW('Water Data'!H44))),'Data Summary'!CG50="Yes"),OFFSET('Water Data'!$H$9,0,10*ROW('Water Data'!H44)),NA())</f>
        <v>#N/A</v>
      </c>
      <c r="S50" s="529" t="e">
        <f ca="1">+IF(AND(ISNUMBER(OFFSET('Water Data'!$I$4,0,10*ROW('Water Data'!I44))),'Data Summary'!CH50="Yes"),100-OFFSET('Water Data'!$I$4,0,10*ROW('Water Data'!I44)),NA())</f>
        <v>#N/A</v>
      </c>
      <c r="T50" s="529" t="e">
        <f ca="1">+IF(AND(ISNUMBER(OFFSET('Water Data'!$I$6,0,10*ROW('Water Data'!I44))),'Data Summary'!CI50="Yes"),OFFSET('Water Data'!$I$6,0,10*ROW('Water Data'!I44)),NA())</f>
        <v>#N/A</v>
      </c>
      <c r="U50" s="529" t="e">
        <f ca="1">+IF(AND(ISNUMBER(OFFSET('Water Data'!$I$9,0,10*ROW('Water Data'!I44))),'Data Summary'!CJ50="Yes"),OFFSET('Water Data'!$I$9,0,10*ROW('Water Data'!I44)),NA())</f>
        <v>#N/A</v>
      </c>
      <c r="V50" s="530" t="e">
        <f ca="1">+IF(AND(ISNUMBER(OFFSET('Sanitation Data'!$D$4,0,10*ROW('Sanitation Data'!D44))),'Data Summary'!CK50="Yes"),100-OFFSET('Sanitation Data'!$D$4,0,10*ROW('Sanitation Data'!D44)),NA())</f>
        <v>#N/A</v>
      </c>
      <c r="W50" s="530" t="e">
        <f ca="1">+IF(AND(ISNUMBER(OFFSET('Sanitation Data'!$D$6,0,10*ROW('Sanitation Data'!D44))),'Data Summary'!CL50="Yes"),OFFSET('Sanitation Data'!$D$6,0,10*ROW('Sanitation Data'!D44)),NA())</f>
        <v>#N/A</v>
      </c>
      <c r="X50" s="530" t="e">
        <f ca="1">+IF(AND(ISNUMBER(OFFSET('Sanitation Data'!$D$10,0,10*ROW('Sanitation Data'!D44))),'Data Summary'!CM50="Yes"),OFFSET('Sanitation Data'!$D$10,0,10*ROW('Sanitation Data'!D44)),NA())</f>
        <v>#N/A</v>
      </c>
      <c r="Y50" s="530" t="e">
        <f ca="1">+IF(AND(ISNUMBER(OFFSET('Sanitation Data'!$D$11,0,10*ROW('Sanitation Data'!D44))),'Data Summary'!CN50="Yes"),OFFSET('Sanitation Data'!$D$11,0,10*ROW('Sanitation Data'!D44)),NA())</f>
        <v>#N/A</v>
      </c>
      <c r="Z50" s="530" t="e">
        <f ca="1">+IF(AND(ISNUMBER(OFFSET('Sanitation Data'!$D$12,0,10*ROW('Sanitation Data'!D44))),'Data Summary'!CO50="Yes"),OFFSET('Sanitation Data'!$D$12,0,10*ROW('Sanitation Data'!D44)),NA())</f>
        <v>#N/A</v>
      </c>
      <c r="AA50" s="530" t="e">
        <f ca="1">+IF(AND(ISNUMBER(OFFSET('Sanitation Data'!$E$4,0,10*ROW('Sanitation Data'!E44))),'Data Summary'!CP50="Yes"),100-OFFSET('Sanitation Data'!$E$4,0,10*ROW('Sanitation Data'!E44)),NA())</f>
        <v>#N/A</v>
      </c>
      <c r="AB50" s="530" t="e">
        <f ca="1">+IF(AND(ISNUMBER(OFFSET('Sanitation Data'!$E$6,0,10*ROW('Sanitation Data'!E44))),'Data Summary'!CQ50="Yes"),OFFSET('Sanitation Data'!$E$6,0,10*ROW('Sanitation Data'!E44)),NA())</f>
        <v>#N/A</v>
      </c>
      <c r="AC50" s="530" t="e">
        <f ca="1">+IF(AND(ISNUMBER(OFFSET('Sanitation Data'!$E$10,0,10*ROW('Sanitation Data'!E44))),'Data Summary'!CR50="Yes"),OFFSET('Sanitation Data'!$E$10,0,10*ROW('Sanitation Data'!E44)),NA())</f>
        <v>#N/A</v>
      </c>
      <c r="AD50" s="530" t="e">
        <f ca="1">+IF(AND(ISNUMBER(OFFSET('Sanitation Data'!$E$11,0,10*ROW('Sanitation Data'!E44))),'Data Summary'!CS50="Yes"),OFFSET('Sanitation Data'!$E$11,0,10*ROW('Sanitation Data'!E44)),NA())</f>
        <v>#N/A</v>
      </c>
      <c r="AE50" s="530" t="e">
        <f ca="1">+IF(AND(ISNUMBER(OFFSET('Sanitation Data'!$E$12,0,10*ROW('Sanitation Data'!E44))),'Data Summary'!CT50="Yes"),OFFSET('Sanitation Data'!$E$12,0,10*ROW('Sanitation Data'!E44)),NA())</f>
        <v>#N/A</v>
      </c>
      <c r="AF50" s="530" t="e">
        <f ca="1">+IF(AND(ISNUMBER(OFFSET('Sanitation Data'!$F$4,0,10*ROW('Sanitation Data'!F44))),'Data Summary'!CU50="Yes"),100-OFFSET('Sanitation Data'!$F$4,0,10*ROW('Sanitation Data'!F44)),NA())</f>
        <v>#N/A</v>
      </c>
      <c r="AG50" s="530" t="e">
        <f ca="1">+IF(AND(ISNUMBER(OFFSET('Sanitation Data'!$F$6,0,10*ROW('Sanitation Data'!F44))),'Data Summary'!CV50="Yes"),OFFSET('Sanitation Data'!$F$6,0,10*ROW('Sanitation Data'!F44)),NA())</f>
        <v>#N/A</v>
      </c>
      <c r="AH50" s="530" t="e">
        <f ca="1">+IF(AND(ISNUMBER(OFFSET('Sanitation Data'!$F$10,0,10*ROW('Sanitation Data'!F44))),'Data Summary'!CW50="Yes"),OFFSET('Sanitation Data'!$F$10,0,10*ROW('Sanitation Data'!F44)),NA())</f>
        <v>#N/A</v>
      </c>
      <c r="AI50" s="530" t="e">
        <f ca="1">+IF(AND(ISNUMBER(OFFSET('Sanitation Data'!$F$11,0,10*ROW('Sanitation Data'!F44))),'Data Summary'!CX50="Yes"),OFFSET('Sanitation Data'!$F$11,0,10*ROW('Sanitation Data'!F44)),NA())</f>
        <v>#N/A</v>
      </c>
      <c r="AJ50" s="530" t="e">
        <f ca="1">+IF(AND(ISNUMBER(OFFSET('Sanitation Data'!$F$12,0,10*ROW('Sanitation Data'!F44))),'Data Summary'!CY50="Yes"),OFFSET('Sanitation Data'!$F$12,0,10*ROW('Sanitation Data'!F44)),NA())</f>
        <v>#N/A</v>
      </c>
      <c r="AK50" s="530" t="e">
        <f ca="1">+IF(AND(ISNUMBER(OFFSET('Sanitation Data'!$G$4,0,10*ROW('Sanitation Data'!G44))),'Data Summary'!CZ50="Yes"),100-OFFSET('Sanitation Data'!$G$4,0,10*ROW('Sanitation Data'!G44)),NA())</f>
        <v>#N/A</v>
      </c>
      <c r="AL50" s="530" t="e">
        <f ca="1">+IF(AND(ISNUMBER(OFFSET('Sanitation Data'!$G$6,0,10*ROW('Sanitation Data'!G44))),'Data Summary'!DA50="Yes"),OFFSET('Sanitation Data'!$G$6,0,10*ROW('Sanitation Data'!G44)),NA())</f>
        <v>#N/A</v>
      </c>
      <c r="AM50" s="530" t="e">
        <f ca="1">+IF(AND(ISNUMBER(OFFSET('Sanitation Data'!$G$10,0,10*ROW('Sanitation Data'!G44))),'Data Summary'!DB50="Yes"),OFFSET('Sanitation Data'!$G$10,0,10*ROW('Sanitation Data'!G44)),NA())</f>
        <v>#N/A</v>
      </c>
      <c r="AN50" s="530" t="e">
        <f ca="1">+IF(AND(ISNUMBER(OFFSET('Sanitation Data'!$G$11,0,10*ROW('Sanitation Data'!G44))),'Data Summary'!DC50="Yes"),OFFSET('Sanitation Data'!$G$11,0,10*ROW('Sanitation Data'!G44)),NA())</f>
        <v>#N/A</v>
      </c>
      <c r="AO50" s="530" t="e">
        <f ca="1">+IF(AND(ISNUMBER(OFFSET('Sanitation Data'!$G$12,0,10*ROW('Sanitation Data'!G44))),'Data Summary'!DD50="Yes"),OFFSET('Sanitation Data'!$G$12,0,10*ROW('Sanitation Data'!G44)),NA())</f>
        <v>#N/A</v>
      </c>
      <c r="AP50" s="530" t="e">
        <f ca="1">+IF(AND(ISNUMBER(OFFSET('Sanitation Data'!$H$4,0,10*ROW('Sanitation Data'!H44))),'Data Summary'!DE50="Yes"),100-OFFSET('Sanitation Data'!$H$4,0,10*ROW('Sanitation Data'!H44)),NA())</f>
        <v>#N/A</v>
      </c>
      <c r="AQ50" s="530" t="e">
        <f ca="1">+IF(AND(ISNUMBER(OFFSET('Sanitation Data'!$H$6,0,10*ROW('Sanitation Data'!H44))),'Data Summary'!DF50="Yes"),OFFSET('Sanitation Data'!$H$6,0,10*ROW('Sanitation Data'!H44)),NA())</f>
        <v>#N/A</v>
      </c>
      <c r="AR50" s="530" t="e">
        <f ca="1">+IF(AND(ISNUMBER(OFFSET('Sanitation Data'!$H$10,0,10*ROW('Sanitation Data'!H44))),'Data Summary'!DG50="Yes"),OFFSET('Sanitation Data'!$H$10,0,10*ROW('Sanitation Data'!H44)),NA())</f>
        <v>#N/A</v>
      </c>
      <c r="AS50" s="530" t="e">
        <f ca="1">+IF(AND(ISNUMBER(OFFSET('Sanitation Data'!$H$11,0,10*ROW('Sanitation Data'!H44))),'Data Summary'!DH50="Yes"),OFFSET('Sanitation Data'!$H$11,0,10*ROW('Sanitation Data'!H44)),NA())</f>
        <v>#N/A</v>
      </c>
      <c r="AT50" s="530" t="e">
        <f ca="1">+IF(AND(ISNUMBER(OFFSET('Sanitation Data'!$H$12,0,10*ROW('Sanitation Data'!H44))),'Data Summary'!DI50="Yes"),OFFSET('Sanitation Data'!$H$12,0,10*ROW('Sanitation Data'!H44)),NA())</f>
        <v>#N/A</v>
      </c>
      <c r="AU50" s="530" t="e">
        <f ca="1">+IF(AND(ISNUMBER(OFFSET('Sanitation Data'!$I$4,0,10*ROW('Sanitation Data'!I44))),'Data Summary'!DJ50="Yes"),100-OFFSET('Sanitation Data'!$I$4,0,10*ROW('Sanitation Data'!I44)),NA())</f>
        <v>#N/A</v>
      </c>
      <c r="AV50" s="530" t="e">
        <f ca="1">+IF(AND(ISNUMBER(OFFSET('Sanitation Data'!$I$6,0,10*ROW('Sanitation Data'!I44))),'Data Summary'!DK50="Yes"),OFFSET('Sanitation Data'!$I$6,0,10*ROW('Sanitation Data'!I44)),NA())</f>
        <v>#N/A</v>
      </c>
      <c r="AW50" s="530" t="e">
        <f ca="1">+IF(AND(ISNUMBER(OFFSET('Sanitation Data'!$I$10,0,10*ROW('Sanitation Data'!I44))),'Data Summary'!DL50="Yes"),OFFSET('Sanitation Data'!$I$10,0,10*ROW('Sanitation Data'!I44)),NA())</f>
        <v>#N/A</v>
      </c>
      <c r="AX50" s="530" t="e">
        <f ca="1">+IF(AND(ISNUMBER(OFFSET('Sanitation Data'!$I$11,0,10*ROW('Sanitation Data'!I44))),'Data Summary'!DM50="Yes"),OFFSET('Sanitation Data'!$I$11,0,10*ROW('Sanitation Data'!I44)),NA())</f>
        <v>#N/A</v>
      </c>
      <c r="AY50" s="530" t="e">
        <f ca="1">+IF(AND(ISNUMBER(OFFSET('Sanitation Data'!$I$12,0,10*ROW('Sanitation Data'!I44))),'Data Summary'!DN50="Yes"),OFFSET('Sanitation Data'!$I$12,0,10*ROW('Sanitation Data'!I44)),NA())</f>
        <v>#N/A</v>
      </c>
      <c r="AZ50" s="531" t="e">
        <f ca="1">+IF(AND(ISNUMBER(OFFSET('Hygiene Data'!$D$5,0,10*ROW('Hygiene Data'!D44))),'Data Summary'!DO50="Yes"),OFFSET('Hygiene Data'!$D$5,0,10*ROW('Hygiene Data'!D44)),NA())</f>
        <v>#N/A</v>
      </c>
      <c r="BA50" s="531" t="e">
        <f ca="1">+IF(AND(ISNUMBER(OFFSET('Hygiene Data'!$D$7,0,10*ROW('Hygiene Data'!D44))),'Data Summary'!DP50="Yes"),OFFSET('Hygiene Data'!$D$7,0,10*ROW('Hygiene Data'!D44)),NA())</f>
        <v>#N/A</v>
      </c>
      <c r="BB50" s="531" t="e">
        <f ca="1">+IF(AND(ISNUMBER(OFFSET('Hygiene Data'!$D$9,0,10*ROW('Hygiene Data'!D44))),'Data Summary'!DQ50="Yes"),OFFSET('Hygiene Data'!$D$9,0,10*ROW('Hygiene Data'!D44)),NA())</f>
        <v>#N/A</v>
      </c>
      <c r="BC50" s="531" t="e">
        <f ca="1">+IF(AND(ISNUMBER(OFFSET('Hygiene Data'!$E$5,0,10*ROW('Hygiene Data'!E44))),'Data Summary'!DR50="Yes"),OFFSET('Hygiene Data'!$E$5,0,10*ROW('Hygiene Data'!E44)),NA())</f>
        <v>#N/A</v>
      </c>
      <c r="BD50" s="531" t="e">
        <f ca="1">+IF(AND(ISNUMBER(OFFSET('Hygiene Data'!$E$7,0,10*ROW('Hygiene Data'!E44))),'Data Summary'!DS50="Yes"),OFFSET('Hygiene Data'!$E$7,0,10*ROW('Hygiene Data'!E44)),NA())</f>
        <v>#N/A</v>
      </c>
      <c r="BE50" s="531" t="e">
        <f ca="1">+IF(AND(ISNUMBER(OFFSET('Hygiene Data'!$E$9,0,10*ROW('Hygiene Data'!E44))),'Data Summary'!DT50="Yes"),OFFSET('Hygiene Data'!$E$9,0,10*ROW('Hygiene Data'!E44)),NA())</f>
        <v>#N/A</v>
      </c>
      <c r="BF50" s="531" t="e">
        <f ca="1">+IF(AND(ISNUMBER(OFFSET('Hygiene Data'!$F$5,0,10*ROW('Hygiene Data'!F44))),'Data Summary'!DU50="Yes"),OFFSET('Hygiene Data'!$F$5,0,10*ROW('Hygiene Data'!F44)),NA())</f>
        <v>#N/A</v>
      </c>
      <c r="BG50" s="531" t="e">
        <f ca="1">+IF(AND(ISNUMBER(OFFSET('Hygiene Data'!$F$7,0,10*ROW('Hygiene Data'!F44))),'Data Summary'!DV50="Yes"),OFFSET('Hygiene Data'!$F$7,0,10*ROW('Hygiene Data'!F44)),NA())</f>
        <v>#N/A</v>
      </c>
      <c r="BH50" s="531" t="e">
        <f ca="1">+IF(AND(ISNUMBER(OFFSET('Hygiene Data'!$F$9,0,10*ROW('Hygiene Data'!F44))),'Data Summary'!DW50="Yes"),OFFSET('Hygiene Data'!$F$9,0,10*ROW('Hygiene Data'!F44)),NA())</f>
        <v>#N/A</v>
      </c>
      <c r="BI50" s="531" t="e">
        <f ca="1">+IF(AND(ISNUMBER(OFFSET('Hygiene Data'!$G$5,0,10*ROW('Hygiene Data'!G44))),'Data Summary'!DX50="Yes"),OFFSET('Hygiene Data'!$G$5,0,10*ROW('Hygiene Data'!G44)),NA())</f>
        <v>#N/A</v>
      </c>
      <c r="BJ50" s="531" t="e">
        <f ca="1">+IF(AND(ISNUMBER(OFFSET('Hygiene Data'!$G$7,0,10*ROW('Hygiene Data'!G44))),'Data Summary'!DY50="Yes"),OFFSET('Hygiene Data'!$G$7,0,10*ROW('Hygiene Data'!G44)),NA())</f>
        <v>#N/A</v>
      </c>
      <c r="BK50" s="531" t="e">
        <f ca="1">+IF(AND(ISNUMBER(OFFSET('Hygiene Data'!$G$9,0,10*ROW('Hygiene Data'!G44))),'Data Summary'!DZ50="Yes"),OFFSET('Hygiene Data'!$G$9,0,10*ROW('Hygiene Data'!G44)),NA())</f>
        <v>#N/A</v>
      </c>
      <c r="BL50" s="531" t="e">
        <f ca="1">+IF(AND(ISNUMBER(OFFSET('Hygiene Data'!$H$5,0,10*ROW('Hygiene Data'!H44))),'Data Summary'!EA50="Yes"),OFFSET('Hygiene Data'!$H$5,0,10*ROW('Hygiene Data'!H44)),NA())</f>
        <v>#N/A</v>
      </c>
      <c r="BM50" s="531" t="e">
        <f ca="1">+IF(AND(ISNUMBER(OFFSET('Hygiene Data'!$H$7,0,10*ROW('Hygiene Data'!H44))),'Data Summary'!EB50="Yes"),OFFSET('Hygiene Data'!$H$7,0,10*ROW('Hygiene Data'!H44)),NA())</f>
        <v>#N/A</v>
      </c>
      <c r="BN50" s="531" t="e">
        <f ca="1">+IF(AND(ISNUMBER(OFFSET('Hygiene Data'!$H$9,0,10*ROW('Hygiene Data'!H44))),'Data Summary'!EC50="Yes"),OFFSET('Hygiene Data'!$H$9,0,10*ROW('Hygiene Data'!H44)),NA())</f>
        <v>#N/A</v>
      </c>
      <c r="BO50" s="531" t="e">
        <f ca="1">+IF(AND(ISNUMBER(OFFSET('Hygiene Data'!$I$5,0,10*ROW('Hygiene Data'!I44))),'Data Summary'!ED50="Yes"),OFFSET('Hygiene Data'!$I$5,0,10*ROW('Hygiene Data'!I44)),NA())</f>
        <v>#N/A</v>
      </c>
      <c r="BP50" s="531" t="e">
        <f ca="1">+IF(AND(ISNUMBER(OFFSET('Hygiene Data'!$I$7,0,10*ROW('Hygiene Data'!I44))),'Data Summary'!EE50="Yes"),OFFSET('Hygiene Data'!$I$7,0,10*ROW('Hygiene Data'!I44)),NA())</f>
        <v>#N/A</v>
      </c>
      <c r="BQ50" s="531" t="e">
        <f ca="1">+IF(AND(ISNUMBER(OFFSET('Hygiene Data'!$I$9,0,10*ROW('Hygiene Data'!I44))),'Data Summary'!EF50="Yes"),OFFSET('Hygiene Data'!$I$9,0,10*ROW('Hygiene Data'!I44)),NA())</f>
        <v>#N/A</v>
      </c>
    </row>
    <row r="51" spans="1:69" x14ac:dyDescent="0.25">
      <c r="A51" s="527" t="e">
        <f ca="1">+RIGHT('Data Summary'!A51,LEN('Data Summary'!A51)-9)</f>
        <v>#VALUE!</v>
      </c>
      <c r="B51" s="501" t="str">
        <f ca="1">+IF(ISTEXT('Data Summary'!B51),'Data Summary'!B51,"")</f>
        <v/>
      </c>
      <c r="C51" s="528" t="e">
        <f ca="1">+VALUE('Data Summary'!C51)</f>
        <v>#VALUE!</v>
      </c>
      <c r="D51" s="529" t="e">
        <f ca="1">+IF(AND(ISNUMBER(OFFSET('Water Data'!$D$4,0,10*ROW('Water Data'!D45))),'Data Summary'!BS51="Yes"),100-OFFSET('Water Data'!$D$4,0,10*ROW('Water Data'!D45)),NA())</f>
        <v>#N/A</v>
      </c>
      <c r="E51" s="529" t="e">
        <f ca="1">+IF(AND(ISNUMBER(OFFSET('Water Data'!$D$6,0,10*ROW('Water Data'!D45))),'Data Summary'!BT51="Yes"),OFFSET('Water Data'!$D$6,0,10*ROW('Water Data'!D45)),NA())</f>
        <v>#N/A</v>
      </c>
      <c r="F51" s="529" t="e">
        <f ca="1">+IF(AND(ISNUMBER(OFFSET('Water Data'!$D$9,0,10*ROW('Water Data'!D45))),'Data Summary'!BU51="Yes"),OFFSET('Water Data'!$D$9,0,10*ROW('Water Data'!D45)),NA())</f>
        <v>#N/A</v>
      </c>
      <c r="G51" s="529" t="e">
        <f ca="1">+IF(AND(ISNUMBER(OFFSET('Water Data'!$E$4,0,10*ROW('Water Data'!E45))),'Data Summary'!BV51="Yes"),100-OFFSET('Water Data'!$E$4,0,10*ROW('Water Data'!E45)),NA())</f>
        <v>#N/A</v>
      </c>
      <c r="H51" s="529" t="e">
        <f ca="1">+IF(AND(ISNUMBER(OFFSET('Water Data'!$E$6,0,10*ROW('Water Data'!E45))),'Data Summary'!BW51="Yes"),OFFSET('Water Data'!$E$6,0,10*ROW('Water Data'!E45)),NA())</f>
        <v>#N/A</v>
      </c>
      <c r="I51" s="529" t="e">
        <f ca="1">+IF(AND(ISNUMBER(OFFSET('Water Data'!$E$9,0,10*ROW('Water Data'!E45))),'Data Summary'!BX51="Yes"),OFFSET('Water Data'!$E$9,0,10*ROW('Water Data'!E45)),NA())</f>
        <v>#N/A</v>
      </c>
      <c r="J51" s="529" t="e">
        <f ca="1">+IF(AND(ISNUMBER(OFFSET('Water Data'!$F$4,0,10*ROW('Water Data'!F45))),'Data Summary'!BY51="Yes"),100-OFFSET('Water Data'!$F$4,0,10*ROW('Water Data'!F45)),NA())</f>
        <v>#N/A</v>
      </c>
      <c r="K51" s="529" t="e">
        <f ca="1">+IF(AND(ISNUMBER(OFFSET('Water Data'!$F$6,0,10*ROW('Water Data'!F45))),'Data Summary'!BZ51="Yes"),OFFSET('Water Data'!$F$6,0,10*ROW('Water Data'!F45)),NA())</f>
        <v>#N/A</v>
      </c>
      <c r="L51" s="529" t="e">
        <f ca="1">+IF(AND(ISNUMBER(OFFSET('Water Data'!$F$9,0,10*ROW('Water Data'!F45))),'Data Summary'!CA51="Yes"),OFFSET('Water Data'!$F$9,0,10*ROW('Water Data'!F45)),NA())</f>
        <v>#N/A</v>
      </c>
      <c r="M51" s="529" t="e">
        <f ca="1">+IF(AND(ISNUMBER(OFFSET('Water Data'!$G$4,0,10*ROW('Water Data'!G45))),'Data Summary'!CB51="Yes"),100-OFFSET('Water Data'!$G$4,0,10*ROW('Water Data'!G45)),NA())</f>
        <v>#N/A</v>
      </c>
      <c r="N51" s="529" t="e">
        <f ca="1">+IF(AND(ISNUMBER(OFFSET('Water Data'!$G$6,0,10*ROW('Water Data'!G45))),'Data Summary'!CC51="Yes"),OFFSET('Water Data'!$G$6,0,10*ROW('Water Data'!G45)),NA())</f>
        <v>#N/A</v>
      </c>
      <c r="O51" s="529" t="e">
        <f ca="1">+IF(AND(ISNUMBER(OFFSET('Water Data'!$G$9,0,10*ROW('Water Data'!G45))),'Data Summary'!CD51="Yes"),OFFSET('Water Data'!$G$9,0,10*ROW('Water Data'!G45)),NA())</f>
        <v>#N/A</v>
      </c>
      <c r="P51" s="529" t="e">
        <f ca="1">+IF(AND(ISNUMBER(OFFSET('Water Data'!$H$4,0,10*ROW('Water Data'!H45))),'Data Summary'!CE51="Yes"),100-OFFSET('Water Data'!$H$4,0,10*ROW('Water Data'!H45)),NA())</f>
        <v>#N/A</v>
      </c>
      <c r="Q51" s="529" t="e">
        <f ca="1">+IF(AND(ISNUMBER(OFFSET('Water Data'!$H$6,0,10*ROW('Water Data'!H45))),'Data Summary'!CF51="Yes"),OFFSET('Water Data'!$H$6,0,10*ROW('Water Data'!H45)),NA())</f>
        <v>#N/A</v>
      </c>
      <c r="R51" s="529" t="e">
        <f ca="1">+IF(AND(ISNUMBER(OFFSET('Water Data'!$H$9,0,10*ROW('Water Data'!H45))),'Data Summary'!CG51="Yes"),OFFSET('Water Data'!$H$9,0,10*ROW('Water Data'!H45)),NA())</f>
        <v>#N/A</v>
      </c>
      <c r="S51" s="529" t="e">
        <f ca="1">+IF(AND(ISNUMBER(OFFSET('Water Data'!$I$4,0,10*ROW('Water Data'!I45))),'Data Summary'!CH51="Yes"),100-OFFSET('Water Data'!$I$4,0,10*ROW('Water Data'!I45)),NA())</f>
        <v>#N/A</v>
      </c>
      <c r="T51" s="529" t="e">
        <f ca="1">+IF(AND(ISNUMBER(OFFSET('Water Data'!$I$6,0,10*ROW('Water Data'!I45))),'Data Summary'!CI51="Yes"),OFFSET('Water Data'!$I$6,0,10*ROW('Water Data'!I45)),NA())</f>
        <v>#N/A</v>
      </c>
      <c r="U51" s="529" t="e">
        <f ca="1">+IF(AND(ISNUMBER(OFFSET('Water Data'!$I$9,0,10*ROW('Water Data'!I45))),'Data Summary'!CJ51="Yes"),OFFSET('Water Data'!$I$9,0,10*ROW('Water Data'!I45)),NA())</f>
        <v>#N/A</v>
      </c>
      <c r="V51" s="530" t="e">
        <f ca="1">+IF(AND(ISNUMBER(OFFSET('Sanitation Data'!$D$4,0,10*ROW('Sanitation Data'!D45))),'Data Summary'!CK51="Yes"),100-OFFSET('Sanitation Data'!$D$4,0,10*ROW('Sanitation Data'!D45)),NA())</f>
        <v>#N/A</v>
      </c>
      <c r="W51" s="530" t="e">
        <f ca="1">+IF(AND(ISNUMBER(OFFSET('Sanitation Data'!$D$6,0,10*ROW('Sanitation Data'!D45))),'Data Summary'!CL51="Yes"),OFFSET('Sanitation Data'!$D$6,0,10*ROW('Sanitation Data'!D45)),NA())</f>
        <v>#N/A</v>
      </c>
      <c r="X51" s="530" t="e">
        <f ca="1">+IF(AND(ISNUMBER(OFFSET('Sanitation Data'!$D$10,0,10*ROW('Sanitation Data'!D45))),'Data Summary'!CM51="Yes"),OFFSET('Sanitation Data'!$D$10,0,10*ROW('Sanitation Data'!D45)),NA())</f>
        <v>#N/A</v>
      </c>
      <c r="Y51" s="530" t="e">
        <f ca="1">+IF(AND(ISNUMBER(OFFSET('Sanitation Data'!$D$11,0,10*ROW('Sanitation Data'!D45))),'Data Summary'!CN51="Yes"),OFFSET('Sanitation Data'!$D$11,0,10*ROW('Sanitation Data'!D45)),NA())</f>
        <v>#N/A</v>
      </c>
      <c r="Z51" s="530" t="e">
        <f ca="1">+IF(AND(ISNUMBER(OFFSET('Sanitation Data'!$D$12,0,10*ROW('Sanitation Data'!D45))),'Data Summary'!CO51="Yes"),OFFSET('Sanitation Data'!$D$12,0,10*ROW('Sanitation Data'!D45)),NA())</f>
        <v>#N/A</v>
      </c>
      <c r="AA51" s="530" t="e">
        <f ca="1">+IF(AND(ISNUMBER(OFFSET('Sanitation Data'!$E$4,0,10*ROW('Sanitation Data'!E45))),'Data Summary'!CP51="Yes"),100-OFFSET('Sanitation Data'!$E$4,0,10*ROW('Sanitation Data'!E45)),NA())</f>
        <v>#N/A</v>
      </c>
      <c r="AB51" s="530" t="e">
        <f ca="1">+IF(AND(ISNUMBER(OFFSET('Sanitation Data'!$E$6,0,10*ROW('Sanitation Data'!E45))),'Data Summary'!CQ51="Yes"),OFFSET('Sanitation Data'!$E$6,0,10*ROW('Sanitation Data'!E45)),NA())</f>
        <v>#N/A</v>
      </c>
      <c r="AC51" s="530" t="e">
        <f ca="1">+IF(AND(ISNUMBER(OFFSET('Sanitation Data'!$E$10,0,10*ROW('Sanitation Data'!E45))),'Data Summary'!CR51="Yes"),OFFSET('Sanitation Data'!$E$10,0,10*ROW('Sanitation Data'!E45)),NA())</f>
        <v>#N/A</v>
      </c>
      <c r="AD51" s="530" t="e">
        <f ca="1">+IF(AND(ISNUMBER(OFFSET('Sanitation Data'!$E$11,0,10*ROW('Sanitation Data'!E45))),'Data Summary'!CS51="Yes"),OFFSET('Sanitation Data'!$E$11,0,10*ROW('Sanitation Data'!E45)),NA())</f>
        <v>#N/A</v>
      </c>
      <c r="AE51" s="530" t="e">
        <f ca="1">+IF(AND(ISNUMBER(OFFSET('Sanitation Data'!$E$12,0,10*ROW('Sanitation Data'!E45))),'Data Summary'!CT51="Yes"),OFFSET('Sanitation Data'!$E$12,0,10*ROW('Sanitation Data'!E45)),NA())</f>
        <v>#N/A</v>
      </c>
      <c r="AF51" s="530" t="e">
        <f ca="1">+IF(AND(ISNUMBER(OFFSET('Sanitation Data'!$F$4,0,10*ROW('Sanitation Data'!F45))),'Data Summary'!CU51="Yes"),100-OFFSET('Sanitation Data'!$F$4,0,10*ROW('Sanitation Data'!F45)),NA())</f>
        <v>#N/A</v>
      </c>
      <c r="AG51" s="530" t="e">
        <f ca="1">+IF(AND(ISNUMBER(OFFSET('Sanitation Data'!$F$6,0,10*ROW('Sanitation Data'!F45))),'Data Summary'!CV51="Yes"),OFFSET('Sanitation Data'!$F$6,0,10*ROW('Sanitation Data'!F45)),NA())</f>
        <v>#N/A</v>
      </c>
      <c r="AH51" s="530" t="e">
        <f ca="1">+IF(AND(ISNUMBER(OFFSET('Sanitation Data'!$F$10,0,10*ROW('Sanitation Data'!F45))),'Data Summary'!CW51="Yes"),OFFSET('Sanitation Data'!$F$10,0,10*ROW('Sanitation Data'!F45)),NA())</f>
        <v>#N/A</v>
      </c>
      <c r="AI51" s="530" t="e">
        <f ca="1">+IF(AND(ISNUMBER(OFFSET('Sanitation Data'!$F$11,0,10*ROW('Sanitation Data'!F45))),'Data Summary'!CX51="Yes"),OFFSET('Sanitation Data'!$F$11,0,10*ROW('Sanitation Data'!F45)),NA())</f>
        <v>#N/A</v>
      </c>
      <c r="AJ51" s="530" t="e">
        <f ca="1">+IF(AND(ISNUMBER(OFFSET('Sanitation Data'!$F$12,0,10*ROW('Sanitation Data'!F45))),'Data Summary'!CY51="Yes"),OFFSET('Sanitation Data'!$F$12,0,10*ROW('Sanitation Data'!F45)),NA())</f>
        <v>#N/A</v>
      </c>
      <c r="AK51" s="530" t="e">
        <f ca="1">+IF(AND(ISNUMBER(OFFSET('Sanitation Data'!$G$4,0,10*ROW('Sanitation Data'!G45))),'Data Summary'!CZ51="Yes"),100-OFFSET('Sanitation Data'!$G$4,0,10*ROW('Sanitation Data'!G45)),NA())</f>
        <v>#N/A</v>
      </c>
      <c r="AL51" s="530" t="e">
        <f ca="1">+IF(AND(ISNUMBER(OFFSET('Sanitation Data'!$G$6,0,10*ROW('Sanitation Data'!G45))),'Data Summary'!DA51="Yes"),OFFSET('Sanitation Data'!$G$6,0,10*ROW('Sanitation Data'!G45)),NA())</f>
        <v>#N/A</v>
      </c>
      <c r="AM51" s="530" t="e">
        <f ca="1">+IF(AND(ISNUMBER(OFFSET('Sanitation Data'!$G$10,0,10*ROW('Sanitation Data'!G45))),'Data Summary'!DB51="Yes"),OFFSET('Sanitation Data'!$G$10,0,10*ROW('Sanitation Data'!G45)),NA())</f>
        <v>#N/A</v>
      </c>
      <c r="AN51" s="530" t="e">
        <f ca="1">+IF(AND(ISNUMBER(OFFSET('Sanitation Data'!$G$11,0,10*ROW('Sanitation Data'!G45))),'Data Summary'!DC51="Yes"),OFFSET('Sanitation Data'!$G$11,0,10*ROW('Sanitation Data'!G45)),NA())</f>
        <v>#N/A</v>
      </c>
      <c r="AO51" s="530" t="e">
        <f ca="1">+IF(AND(ISNUMBER(OFFSET('Sanitation Data'!$G$12,0,10*ROW('Sanitation Data'!G45))),'Data Summary'!DD51="Yes"),OFFSET('Sanitation Data'!$G$12,0,10*ROW('Sanitation Data'!G45)),NA())</f>
        <v>#N/A</v>
      </c>
      <c r="AP51" s="530" t="e">
        <f ca="1">+IF(AND(ISNUMBER(OFFSET('Sanitation Data'!$H$4,0,10*ROW('Sanitation Data'!H45))),'Data Summary'!DE51="Yes"),100-OFFSET('Sanitation Data'!$H$4,0,10*ROW('Sanitation Data'!H45)),NA())</f>
        <v>#N/A</v>
      </c>
      <c r="AQ51" s="530" t="e">
        <f ca="1">+IF(AND(ISNUMBER(OFFSET('Sanitation Data'!$H$6,0,10*ROW('Sanitation Data'!H45))),'Data Summary'!DF51="Yes"),OFFSET('Sanitation Data'!$H$6,0,10*ROW('Sanitation Data'!H45)),NA())</f>
        <v>#N/A</v>
      </c>
      <c r="AR51" s="530" t="e">
        <f ca="1">+IF(AND(ISNUMBER(OFFSET('Sanitation Data'!$H$10,0,10*ROW('Sanitation Data'!H45))),'Data Summary'!DG51="Yes"),OFFSET('Sanitation Data'!$H$10,0,10*ROW('Sanitation Data'!H45)),NA())</f>
        <v>#N/A</v>
      </c>
      <c r="AS51" s="530" t="e">
        <f ca="1">+IF(AND(ISNUMBER(OFFSET('Sanitation Data'!$H$11,0,10*ROW('Sanitation Data'!H45))),'Data Summary'!DH51="Yes"),OFFSET('Sanitation Data'!$H$11,0,10*ROW('Sanitation Data'!H45)),NA())</f>
        <v>#N/A</v>
      </c>
      <c r="AT51" s="530" t="e">
        <f ca="1">+IF(AND(ISNUMBER(OFFSET('Sanitation Data'!$H$12,0,10*ROW('Sanitation Data'!H45))),'Data Summary'!DI51="Yes"),OFFSET('Sanitation Data'!$H$12,0,10*ROW('Sanitation Data'!H45)),NA())</f>
        <v>#N/A</v>
      </c>
      <c r="AU51" s="530" t="e">
        <f ca="1">+IF(AND(ISNUMBER(OFFSET('Sanitation Data'!$I$4,0,10*ROW('Sanitation Data'!I45))),'Data Summary'!DJ51="Yes"),100-OFFSET('Sanitation Data'!$I$4,0,10*ROW('Sanitation Data'!I45)),NA())</f>
        <v>#N/A</v>
      </c>
      <c r="AV51" s="530" t="e">
        <f ca="1">+IF(AND(ISNUMBER(OFFSET('Sanitation Data'!$I$6,0,10*ROW('Sanitation Data'!I45))),'Data Summary'!DK51="Yes"),OFFSET('Sanitation Data'!$I$6,0,10*ROW('Sanitation Data'!I45)),NA())</f>
        <v>#N/A</v>
      </c>
      <c r="AW51" s="530" t="e">
        <f ca="1">+IF(AND(ISNUMBER(OFFSET('Sanitation Data'!$I$10,0,10*ROW('Sanitation Data'!I45))),'Data Summary'!DL51="Yes"),OFFSET('Sanitation Data'!$I$10,0,10*ROW('Sanitation Data'!I45)),NA())</f>
        <v>#N/A</v>
      </c>
      <c r="AX51" s="530" t="e">
        <f ca="1">+IF(AND(ISNUMBER(OFFSET('Sanitation Data'!$I$11,0,10*ROW('Sanitation Data'!I45))),'Data Summary'!DM51="Yes"),OFFSET('Sanitation Data'!$I$11,0,10*ROW('Sanitation Data'!I45)),NA())</f>
        <v>#N/A</v>
      </c>
      <c r="AY51" s="530" t="e">
        <f ca="1">+IF(AND(ISNUMBER(OFFSET('Sanitation Data'!$I$12,0,10*ROW('Sanitation Data'!I45))),'Data Summary'!DN51="Yes"),OFFSET('Sanitation Data'!$I$12,0,10*ROW('Sanitation Data'!I45)),NA())</f>
        <v>#N/A</v>
      </c>
      <c r="AZ51" s="531" t="e">
        <f ca="1">+IF(AND(ISNUMBER(OFFSET('Hygiene Data'!$D$5,0,10*ROW('Hygiene Data'!D45))),'Data Summary'!DO51="Yes"),OFFSET('Hygiene Data'!$D$5,0,10*ROW('Hygiene Data'!D45)),NA())</f>
        <v>#N/A</v>
      </c>
      <c r="BA51" s="531" t="e">
        <f ca="1">+IF(AND(ISNUMBER(OFFSET('Hygiene Data'!$D$7,0,10*ROW('Hygiene Data'!D45))),'Data Summary'!DP51="Yes"),OFFSET('Hygiene Data'!$D$7,0,10*ROW('Hygiene Data'!D45)),NA())</f>
        <v>#N/A</v>
      </c>
      <c r="BB51" s="531" t="e">
        <f ca="1">+IF(AND(ISNUMBER(OFFSET('Hygiene Data'!$D$9,0,10*ROW('Hygiene Data'!D45))),'Data Summary'!DQ51="Yes"),OFFSET('Hygiene Data'!$D$9,0,10*ROW('Hygiene Data'!D45)),NA())</f>
        <v>#N/A</v>
      </c>
      <c r="BC51" s="531" t="e">
        <f ca="1">+IF(AND(ISNUMBER(OFFSET('Hygiene Data'!$E$5,0,10*ROW('Hygiene Data'!E45))),'Data Summary'!DR51="Yes"),OFFSET('Hygiene Data'!$E$5,0,10*ROW('Hygiene Data'!E45)),NA())</f>
        <v>#N/A</v>
      </c>
      <c r="BD51" s="531" t="e">
        <f ca="1">+IF(AND(ISNUMBER(OFFSET('Hygiene Data'!$E$7,0,10*ROW('Hygiene Data'!E45))),'Data Summary'!DS51="Yes"),OFFSET('Hygiene Data'!$E$7,0,10*ROW('Hygiene Data'!E45)),NA())</f>
        <v>#N/A</v>
      </c>
      <c r="BE51" s="531" t="e">
        <f ca="1">+IF(AND(ISNUMBER(OFFSET('Hygiene Data'!$E$9,0,10*ROW('Hygiene Data'!E45))),'Data Summary'!DT51="Yes"),OFFSET('Hygiene Data'!$E$9,0,10*ROW('Hygiene Data'!E45)),NA())</f>
        <v>#N/A</v>
      </c>
      <c r="BF51" s="531" t="e">
        <f ca="1">+IF(AND(ISNUMBER(OFFSET('Hygiene Data'!$F$5,0,10*ROW('Hygiene Data'!F45))),'Data Summary'!DU51="Yes"),OFFSET('Hygiene Data'!$F$5,0,10*ROW('Hygiene Data'!F45)),NA())</f>
        <v>#N/A</v>
      </c>
      <c r="BG51" s="531" t="e">
        <f ca="1">+IF(AND(ISNUMBER(OFFSET('Hygiene Data'!$F$7,0,10*ROW('Hygiene Data'!F45))),'Data Summary'!DV51="Yes"),OFFSET('Hygiene Data'!$F$7,0,10*ROW('Hygiene Data'!F45)),NA())</f>
        <v>#N/A</v>
      </c>
      <c r="BH51" s="531" t="e">
        <f ca="1">+IF(AND(ISNUMBER(OFFSET('Hygiene Data'!$F$9,0,10*ROW('Hygiene Data'!F45))),'Data Summary'!DW51="Yes"),OFFSET('Hygiene Data'!$F$9,0,10*ROW('Hygiene Data'!F45)),NA())</f>
        <v>#N/A</v>
      </c>
      <c r="BI51" s="531" t="e">
        <f ca="1">+IF(AND(ISNUMBER(OFFSET('Hygiene Data'!$G$5,0,10*ROW('Hygiene Data'!G45))),'Data Summary'!DX51="Yes"),OFFSET('Hygiene Data'!$G$5,0,10*ROW('Hygiene Data'!G45)),NA())</f>
        <v>#N/A</v>
      </c>
      <c r="BJ51" s="531" t="e">
        <f ca="1">+IF(AND(ISNUMBER(OFFSET('Hygiene Data'!$G$7,0,10*ROW('Hygiene Data'!G45))),'Data Summary'!DY51="Yes"),OFFSET('Hygiene Data'!$G$7,0,10*ROW('Hygiene Data'!G45)),NA())</f>
        <v>#N/A</v>
      </c>
      <c r="BK51" s="531" t="e">
        <f ca="1">+IF(AND(ISNUMBER(OFFSET('Hygiene Data'!$G$9,0,10*ROW('Hygiene Data'!G45))),'Data Summary'!DZ51="Yes"),OFFSET('Hygiene Data'!$G$9,0,10*ROW('Hygiene Data'!G45)),NA())</f>
        <v>#N/A</v>
      </c>
      <c r="BL51" s="531" t="e">
        <f ca="1">+IF(AND(ISNUMBER(OFFSET('Hygiene Data'!$H$5,0,10*ROW('Hygiene Data'!H45))),'Data Summary'!EA51="Yes"),OFFSET('Hygiene Data'!$H$5,0,10*ROW('Hygiene Data'!H45)),NA())</f>
        <v>#N/A</v>
      </c>
      <c r="BM51" s="531" t="e">
        <f ca="1">+IF(AND(ISNUMBER(OFFSET('Hygiene Data'!$H$7,0,10*ROW('Hygiene Data'!H45))),'Data Summary'!EB51="Yes"),OFFSET('Hygiene Data'!$H$7,0,10*ROW('Hygiene Data'!H45)),NA())</f>
        <v>#N/A</v>
      </c>
      <c r="BN51" s="531" t="e">
        <f ca="1">+IF(AND(ISNUMBER(OFFSET('Hygiene Data'!$H$9,0,10*ROW('Hygiene Data'!H45))),'Data Summary'!EC51="Yes"),OFFSET('Hygiene Data'!$H$9,0,10*ROW('Hygiene Data'!H45)),NA())</f>
        <v>#N/A</v>
      </c>
      <c r="BO51" s="531" t="e">
        <f ca="1">+IF(AND(ISNUMBER(OFFSET('Hygiene Data'!$I$5,0,10*ROW('Hygiene Data'!I45))),'Data Summary'!ED51="Yes"),OFFSET('Hygiene Data'!$I$5,0,10*ROW('Hygiene Data'!I45)),NA())</f>
        <v>#N/A</v>
      </c>
      <c r="BP51" s="531" t="e">
        <f ca="1">+IF(AND(ISNUMBER(OFFSET('Hygiene Data'!$I$7,0,10*ROW('Hygiene Data'!I45))),'Data Summary'!EE51="Yes"),OFFSET('Hygiene Data'!$I$7,0,10*ROW('Hygiene Data'!I45)),NA())</f>
        <v>#N/A</v>
      </c>
      <c r="BQ51" s="531" t="e">
        <f ca="1">+IF(AND(ISNUMBER(OFFSET('Hygiene Data'!$I$9,0,10*ROW('Hygiene Data'!I45))),'Data Summary'!EF51="Yes"),OFFSET('Hygiene Data'!$I$9,0,10*ROW('Hygiene Data'!I45)),NA())</f>
        <v>#N/A</v>
      </c>
    </row>
    <row r="52" spans="1:69" x14ac:dyDescent="0.25">
      <c r="A52" s="527" t="e">
        <f ca="1">+RIGHT('Data Summary'!A52,LEN('Data Summary'!A52)-9)</f>
        <v>#VALUE!</v>
      </c>
      <c r="B52" s="501" t="str">
        <f ca="1">+IF(ISTEXT('Data Summary'!B52),'Data Summary'!B52,"")</f>
        <v/>
      </c>
      <c r="C52" s="528" t="e">
        <f ca="1">+VALUE('Data Summary'!C52)</f>
        <v>#VALUE!</v>
      </c>
      <c r="D52" s="529" t="e">
        <f ca="1">+IF(AND(ISNUMBER(OFFSET('Water Data'!$D$4,0,10*ROW('Water Data'!D46))),'Data Summary'!BS52="Yes"),100-OFFSET('Water Data'!$D$4,0,10*ROW('Water Data'!D46)),NA())</f>
        <v>#N/A</v>
      </c>
      <c r="E52" s="529" t="e">
        <f ca="1">+IF(AND(ISNUMBER(OFFSET('Water Data'!$D$6,0,10*ROW('Water Data'!D46))),'Data Summary'!BT52="Yes"),OFFSET('Water Data'!$D$6,0,10*ROW('Water Data'!D46)),NA())</f>
        <v>#N/A</v>
      </c>
      <c r="F52" s="529" t="e">
        <f ca="1">+IF(AND(ISNUMBER(OFFSET('Water Data'!$D$9,0,10*ROW('Water Data'!D46))),'Data Summary'!BU52="Yes"),OFFSET('Water Data'!$D$9,0,10*ROW('Water Data'!D46)),NA())</f>
        <v>#N/A</v>
      </c>
      <c r="G52" s="529" t="e">
        <f ca="1">+IF(AND(ISNUMBER(OFFSET('Water Data'!$E$4,0,10*ROW('Water Data'!E46))),'Data Summary'!BV52="Yes"),100-OFFSET('Water Data'!$E$4,0,10*ROW('Water Data'!E46)),NA())</f>
        <v>#N/A</v>
      </c>
      <c r="H52" s="529" t="e">
        <f ca="1">+IF(AND(ISNUMBER(OFFSET('Water Data'!$E$6,0,10*ROW('Water Data'!E46))),'Data Summary'!BW52="Yes"),OFFSET('Water Data'!$E$6,0,10*ROW('Water Data'!E46)),NA())</f>
        <v>#N/A</v>
      </c>
      <c r="I52" s="529" t="e">
        <f ca="1">+IF(AND(ISNUMBER(OFFSET('Water Data'!$E$9,0,10*ROW('Water Data'!E46))),'Data Summary'!BX52="Yes"),OFFSET('Water Data'!$E$9,0,10*ROW('Water Data'!E46)),NA())</f>
        <v>#N/A</v>
      </c>
      <c r="J52" s="529" t="e">
        <f ca="1">+IF(AND(ISNUMBER(OFFSET('Water Data'!$F$4,0,10*ROW('Water Data'!F46))),'Data Summary'!BY52="Yes"),100-OFFSET('Water Data'!$F$4,0,10*ROW('Water Data'!F46)),NA())</f>
        <v>#N/A</v>
      </c>
      <c r="K52" s="529" t="e">
        <f ca="1">+IF(AND(ISNUMBER(OFFSET('Water Data'!$F$6,0,10*ROW('Water Data'!F46))),'Data Summary'!BZ52="Yes"),OFFSET('Water Data'!$F$6,0,10*ROW('Water Data'!F46)),NA())</f>
        <v>#N/A</v>
      </c>
      <c r="L52" s="529" t="e">
        <f ca="1">+IF(AND(ISNUMBER(OFFSET('Water Data'!$F$9,0,10*ROW('Water Data'!F46))),'Data Summary'!CA52="Yes"),OFFSET('Water Data'!$F$9,0,10*ROW('Water Data'!F46)),NA())</f>
        <v>#N/A</v>
      </c>
      <c r="M52" s="529" t="e">
        <f ca="1">+IF(AND(ISNUMBER(OFFSET('Water Data'!$G$4,0,10*ROW('Water Data'!G46))),'Data Summary'!CB52="Yes"),100-OFFSET('Water Data'!$G$4,0,10*ROW('Water Data'!G46)),NA())</f>
        <v>#N/A</v>
      </c>
      <c r="N52" s="529" t="e">
        <f ca="1">+IF(AND(ISNUMBER(OFFSET('Water Data'!$G$6,0,10*ROW('Water Data'!G46))),'Data Summary'!CC52="Yes"),OFFSET('Water Data'!$G$6,0,10*ROW('Water Data'!G46)),NA())</f>
        <v>#N/A</v>
      </c>
      <c r="O52" s="529" t="e">
        <f ca="1">+IF(AND(ISNUMBER(OFFSET('Water Data'!$G$9,0,10*ROW('Water Data'!G46))),'Data Summary'!CD52="Yes"),OFFSET('Water Data'!$G$9,0,10*ROW('Water Data'!G46)),NA())</f>
        <v>#N/A</v>
      </c>
      <c r="P52" s="529" t="e">
        <f ca="1">+IF(AND(ISNUMBER(OFFSET('Water Data'!$H$4,0,10*ROW('Water Data'!H46))),'Data Summary'!CE52="Yes"),100-OFFSET('Water Data'!$H$4,0,10*ROW('Water Data'!H46)),NA())</f>
        <v>#N/A</v>
      </c>
      <c r="Q52" s="529" t="e">
        <f ca="1">+IF(AND(ISNUMBER(OFFSET('Water Data'!$H$6,0,10*ROW('Water Data'!H46))),'Data Summary'!CF52="Yes"),OFFSET('Water Data'!$H$6,0,10*ROW('Water Data'!H46)),NA())</f>
        <v>#N/A</v>
      </c>
      <c r="R52" s="529" t="e">
        <f ca="1">+IF(AND(ISNUMBER(OFFSET('Water Data'!$H$9,0,10*ROW('Water Data'!H46))),'Data Summary'!CG52="Yes"),OFFSET('Water Data'!$H$9,0,10*ROW('Water Data'!H46)),NA())</f>
        <v>#N/A</v>
      </c>
      <c r="S52" s="529" t="e">
        <f ca="1">+IF(AND(ISNUMBER(OFFSET('Water Data'!$I$4,0,10*ROW('Water Data'!I46))),'Data Summary'!CH52="Yes"),100-OFFSET('Water Data'!$I$4,0,10*ROW('Water Data'!I46)),NA())</f>
        <v>#N/A</v>
      </c>
      <c r="T52" s="529" t="e">
        <f ca="1">+IF(AND(ISNUMBER(OFFSET('Water Data'!$I$6,0,10*ROW('Water Data'!I46))),'Data Summary'!CI52="Yes"),OFFSET('Water Data'!$I$6,0,10*ROW('Water Data'!I46)),NA())</f>
        <v>#N/A</v>
      </c>
      <c r="U52" s="529" t="e">
        <f ca="1">+IF(AND(ISNUMBER(OFFSET('Water Data'!$I$9,0,10*ROW('Water Data'!I46))),'Data Summary'!CJ52="Yes"),OFFSET('Water Data'!$I$9,0,10*ROW('Water Data'!I46)),NA())</f>
        <v>#N/A</v>
      </c>
      <c r="V52" s="530" t="e">
        <f ca="1">+IF(AND(ISNUMBER(OFFSET('Sanitation Data'!$D$4,0,10*ROW('Sanitation Data'!D46))),'Data Summary'!CK52="Yes"),100-OFFSET('Sanitation Data'!$D$4,0,10*ROW('Sanitation Data'!D46)),NA())</f>
        <v>#N/A</v>
      </c>
      <c r="W52" s="530" t="e">
        <f ca="1">+IF(AND(ISNUMBER(OFFSET('Sanitation Data'!$D$6,0,10*ROW('Sanitation Data'!D46))),'Data Summary'!CL52="Yes"),OFFSET('Sanitation Data'!$D$6,0,10*ROW('Sanitation Data'!D46)),NA())</f>
        <v>#N/A</v>
      </c>
      <c r="X52" s="530" t="e">
        <f ca="1">+IF(AND(ISNUMBER(OFFSET('Sanitation Data'!$D$10,0,10*ROW('Sanitation Data'!D46))),'Data Summary'!CM52="Yes"),OFFSET('Sanitation Data'!$D$10,0,10*ROW('Sanitation Data'!D46)),NA())</f>
        <v>#N/A</v>
      </c>
      <c r="Y52" s="530" t="e">
        <f ca="1">+IF(AND(ISNUMBER(OFFSET('Sanitation Data'!$D$11,0,10*ROW('Sanitation Data'!D46))),'Data Summary'!CN52="Yes"),OFFSET('Sanitation Data'!$D$11,0,10*ROW('Sanitation Data'!D46)),NA())</f>
        <v>#N/A</v>
      </c>
      <c r="Z52" s="530" t="e">
        <f ca="1">+IF(AND(ISNUMBER(OFFSET('Sanitation Data'!$D$12,0,10*ROW('Sanitation Data'!D46))),'Data Summary'!CO52="Yes"),OFFSET('Sanitation Data'!$D$12,0,10*ROW('Sanitation Data'!D46)),NA())</f>
        <v>#N/A</v>
      </c>
      <c r="AA52" s="530" t="e">
        <f ca="1">+IF(AND(ISNUMBER(OFFSET('Sanitation Data'!$E$4,0,10*ROW('Sanitation Data'!E46))),'Data Summary'!CP52="Yes"),100-OFFSET('Sanitation Data'!$E$4,0,10*ROW('Sanitation Data'!E46)),NA())</f>
        <v>#N/A</v>
      </c>
      <c r="AB52" s="530" t="e">
        <f ca="1">+IF(AND(ISNUMBER(OFFSET('Sanitation Data'!$E$6,0,10*ROW('Sanitation Data'!E46))),'Data Summary'!CQ52="Yes"),OFFSET('Sanitation Data'!$E$6,0,10*ROW('Sanitation Data'!E46)),NA())</f>
        <v>#N/A</v>
      </c>
      <c r="AC52" s="530" t="e">
        <f ca="1">+IF(AND(ISNUMBER(OFFSET('Sanitation Data'!$E$10,0,10*ROW('Sanitation Data'!E46))),'Data Summary'!CR52="Yes"),OFFSET('Sanitation Data'!$E$10,0,10*ROW('Sanitation Data'!E46)),NA())</f>
        <v>#N/A</v>
      </c>
      <c r="AD52" s="530" t="e">
        <f ca="1">+IF(AND(ISNUMBER(OFFSET('Sanitation Data'!$E$11,0,10*ROW('Sanitation Data'!E46))),'Data Summary'!CS52="Yes"),OFFSET('Sanitation Data'!$E$11,0,10*ROW('Sanitation Data'!E46)),NA())</f>
        <v>#N/A</v>
      </c>
      <c r="AE52" s="530" t="e">
        <f ca="1">+IF(AND(ISNUMBER(OFFSET('Sanitation Data'!$E$12,0,10*ROW('Sanitation Data'!E46))),'Data Summary'!CT52="Yes"),OFFSET('Sanitation Data'!$E$12,0,10*ROW('Sanitation Data'!E46)),NA())</f>
        <v>#N/A</v>
      </c>
      <c r="AF52" s="530" t="e">
        <f ca="1">+IF(AND(ISNUMBER(OFFSET('Sanitation Data'!$F$4,0,10*ROW('Sanitation Data'!F46))),'Data Summary'!CU52="Yes"),100-OFFSET('Sanitation Data'!$F$4,0,10*ROW('Sanitation Data'!F46)),NA())</f>
        <v>#N/A</v>
      </c>
      <c r="AG52" s="530" t="e">
        <f ca="1">+IF(AND(ISNUMBER(OFFSET('Sanitation Data'!$F$6,0,10*ROW('Sanitation Data'!F46))),'Data Summary'!CV52="Yes"),OFFSET('Sanitation Data'!$F$6,0,10*ROW('Sanitation Data'!F46)),NA())</f>
        <v>#N/A</v>
      </c>
      <c r="AH52" s="530" t="e">
        <f ca="1">+IF(AND(ISNUMBER(OFFSET('Sanitation Data'!$F$10,0,10*ROW('Sanitation Data'!F46))),'Data Summary'!CW52="Yes"),OFFSET('Sanitation Data'!$F$10,0,10*ROW('Sanitation Data'!F46)),NA())</f>
        <v>#N/A</v>
      </c>
      <c r="AI52" s="530" t="e">
        <f ca="1">+IF(AND(ISNUMBER(OFFSET('Sanitation Data'!$F$11,0,10*ROW('Sanitation Data'!F46))),'Data Summary'!CX52="Yes"),OFFSET('Sanitation Data'!$F$11,0,10*ROW('Sanitation Data'!F46)),NA())</f>
        <v>#N/A</v>
      </c>
      <c r="AJ52" s="530" t="e">
        <f ca="1">+IF(AND(ISNUMBER(OFFSET('Sanitation Data'!$F$12,0,10*ROW('Sanitation Data'!F46))),'Data Summary'!CY52="Yes"),OFFSET('Sanitation Data'!$F$12,0,10*ROW('Sanitation Data'!F46)),NA())</f>
        <v>#N/A</v>
      </c>
      <c r="AK52" s="530" t="e">
        <f ca="1">+IF(AND(ISNUMBER(OFFSET('Sanitation Data'!$G$4,0,10*ROW('Sanitation Data'!G46))),'Data Summary'!CZ52="Yes"),100-OFFSET('Sanitation Data'!$G$4,0,10*ROW('Sanitation Data'!G46)),NA())</f>
        <v>#N/A</v>
      </c>
      <c r="AL52" s="530" t="e">
        <f ca="1">+IF(AND(ISNUMBER(OFFSET('Sanitation Data'!$G$6,0,10*ROW('Sanitation Data'!G46))),'Data Summary'!DA52="Yes"),OFFSET('Sanitation Data'!$G$6,0,10*ROW('Sanitation Data'!G46)),NA())</f>
        <v>#N/A</v>
      </c>
      <c r="AM52" s="530" t="e">
        <f ca="1">+IF(AND(ISNUMBER(OFFSET('Sanitation Data'!$G$10,0,10*ROW('Sanitation Data'!G46))),'Data Summary'!DB52="Yes"),OFFSET('Sanitation Data'!$G$10,0,10*ROW('Sanitation Data'!G46)),NA())</f>
        <v>#N/A</v>
      </c>
      <c r="AN52" s="530" t="e">
        <f ca="1">+IF(AND(ISNUMBER(OFFSET('Sanitation Data'!$G$11,0,10*ROW('Sanitation Data'!G46))),'Data Summary'!DC52="Yes"),OFFSET('Sanitation Data'!$G$11,0,10*ROW('Sanitation Data'!G46)),NA())</f>
        <v>#N/A</v>
      </c>
      <c r="AO52" s="530" t="e">
        <f ca="1">+IF(AND(ISNUMBER(OFFSET('Sanitation Data'!$G$12,0,10*ROW('Sanitation Data'!G46))),'Data Summary'!DD52="Yes"),OFFSET('Sanitation Data'!$G$12,0,10*ROW('Sanitation Data'!G46)),NA())</f>
        <v>#N/A</v>
      </c>
      <c r="AP52" s="530" t="e">
        <f ca="1">+IF(AND(ISNUMBER(OFFSET('Sanitation Data'!$H$4,0,10*ROW('Sanitation Data'!H46))),'Data Summary'!DE52="Yes"),100-OFFSET('Sanitation Data'!$H$4,0,10*ROW('Sanitation Data'!H46)),NA())</f>
        <v>#N/A</v>
      </c>
      <c r="AQ52" s="530" t="e">
        <f ca="1">+IF(AND(ISNUMBER(OFFSET('Sanitation Data'!$H$6,0,10*ROW('Sanitation Data'!H46))),'Data Summary'!DF52="Yes"),OFFSET('Sanitation Data'!$H$6,0,10*ROW('Sanitation Data'!H46)),NA())</f>
        <v>#N/A</v>
      </c>
      <c r="AR52" s="530" t="e">
        <f ca="1">+IF(AND(ISNUMBER(OFFSET('Sanitation Data'!$H$10,0,10*ROW('Sanitation Data'!H46))),'Data Summary'!DG52="Yes"),OFFSET('Sanitation Data'!$H$10,0,10*ROW('Sanitation Data'!H46)),NA())</f>
        <v>#N/A</v>
      </c>
      <c r="AS52" s="530" t="e">
        <f ca="1">+IF(AND(ISNUMBER(OFFSET('Sanitation Data'!$H$11,0,10*ROW('Sanitation Data'!H46))),'Data Summary'!DH52="Yes"),OFFSET('Sanitation Data'!$H$11,0,10*ROW('Sanitation Data'!H46)),NA())</f>
        <v>#N/A</v>
      </c>
      <c r="AT52" s="530" t="e">
        <f ca="1">+IF(AND(ISNUMBER(OFFSET('Sanitation Data'!$H$12,0,10*ROW('Sanitation Data'!H46))),'Data Summary'!DI52="Yes"),OFFSET('Sanitation Data'!$H$12,0,10*ROW('Sanitation Data'!H46)),NA())</f>
        <v>#N/A</v>
      </c>
      <c r="AU52" s="530" t="e">
        <f ca="1">+IF(AND(ISNUMBER(OFFSET('Sanitation Data'!$I$4,0,10*ROW('Sanitation Data'!I46))),'Data Summary'!DJ52="Yes"),100-OFFSET('Sanitation Data'!$I$4,0,10*ROW('Sanitation Data'!I46)),NA())</f>
        <v>#N/A</v>
      </c>
      <c r="AV52" s="530" t="e">
        <f ca="1">+IF(AND(ISNUMBER(OFFSET('Sanitation Data'!$I$6,0,10*ROW('Sanitation Data'!I46))),'Data Summary'!DK52="Yes"),OFFSET('Sanitation Data'!$I$6,0,10*ROW('Sanitation Data'!I46)),NA())</f>
        <v>#N/A</v>
      </c>
      <c r="AW52" s="530" t="e">
        <f ca="1">+IF(AND(ISNUMBER(OFFSET('Sanitation Data'!$I$10,0,10*ROW('Sanitation Data'!I46))),'Data Summary'!DL52="Yes"),OFFSET('Sanitation Data'!$I$10,0,10*ROW('Sanitation Data'!I46)),NA())</f>
        <v>#N/A</v>
      </c>
      <c r="AX52" s="530" t="e">
        <f ca="1">+IF(AND(ISNUMBER(OFFSET('Sanitation Data'!$I$11,0,10*ROW('Sanitation Data'!I46))),'Data Summary'!DM52="Yes"),OFFSET('Sanitation Data'!$I$11,0,10*ROW('Sanitation Data'!I46)),NA())</f>
        <v>#N/A</v>
      </c>
      <c r="AY52" s="530" t="e">
        <f ca="1">+IF(AND(ISNUMBER(OFFSET('Sanitation Data'!$I$12,0,10*ROW('Sanitation Data'!I46))),'Data Summary'!DN52="Yes"),OFFSET('Sanitation Data'!$I$12,0,10*ROW('Sanitation Data'!I46)),NA())</f>
        <v>#N/A</v>
      </c>
      <c r="AZ52" s="531" t="e">
        <f ca="1">+IF(AND(ISNUMBER(OFFSET('Hygiene Data'!$D$5,0,10*ROW('Hygiene Data'!D46))),'Data Summary'!DO52="Yes"),OFFSET('Hygiene Data'!$D$5,0,10*ROW('Hygiene Data'!D46)),NA())</f>
        <v>#N/A</v>
      </c>
      <c r="BA52" s="531" t="e">
        <f ca="1">+IF(AND(ISNUMBER(OFFSET('Hygiene Data'!$D$7,0,10*ROW('Hygiene Data'!D46))),'Data Summary'!DP52="Yes"),OFFSET('Hygiene Data'!$D$7,0,10*ROW('Hygiene Data'!D46)),NA())</f>
        <v>#N/A</v>
      </c>
      <c r="BB52" s="531" t="e">
        <f ca="1">+IF(AND(ISNUMBER(OFFSET('Hygiene Data'!$D$9,0,10*ROW('Hygiene Data'!D46))),'Data Summary'!DQ52="Yes"),OFFSET('Hygiene Data'!$D$9,0,10*ROW('Hygiene Data'!D46)),NA())</f>
        <v>#N/A</v>
      </c>
      <c r="BC52" s="531" t="e">
        <f ca="1">+IF(AND(ISNUMBER(OFFSET('Hygiene Data'!$E$5,0,10*ROW('Hygiene Data'!E46))),'Data Summary'!DR52="Yes"),OFFSET('Hygiene Data'!$E$5,0,10*ROW('Hygiene Data'!E46)),NA())</f>
        <v>#N/A</v>
      </c>
      <c r="BD52" s="531" t="e">
        <f ca="1">+IF(AND(ISNUMBER(OFFSET('Hygiene Data'!$E$7,0,10*ROW('Hygiene Data'!E46))),'Data Summary'!DS52="Yes"),OFFSET('Hygiene Data'!$E$7,0,10*ROW('Hygiene Data'!E46)),NA())</f>
        <v>#N/A</v>
      </c>
      <c r="BE52" s="531" t="e">
        <f ca="1">+IF(AND(ISNUMBER(OFFSET('Hygiene Data'!$E$9,0,10*ROW('Hygiene Data'!E46))),'Data Summary'!DT52="Yes"),OFFSET('Hygiene Data'!$E$9,0,10*ROW('Hygiene Data'!E46)),NA())</f>
        <v>#N/A</v>
      </c>
      <c r="BF52" s="531" t="e">
        <f ca="1">+IF(AND(ISNUMBER(OFFSET('Hygiene Data'!$F$5,0,10*ROW('Hygiene Data'!F46))),'Data Summary'!DU52="Yes"),OFFSET('Hygiene Data'!$F$5,0,10*ROW('Hygiene Data'!F46)),NA())</f>
        <v>#N/A</v>
      </c>
      <c r="BG52" s="531" t="e">
        <f ca="1">+IF(AND(ISNUMBER(OFFSET('Hygiene Data'!$F$7,0,10*ROW('Hygiene Data'!F46))),'Data Summary'!DV52="Yes"),OFFSET('Hygiene Data'!$F$7,0,10*ROW('Hygiene Data'!F46)),NA())</f>
        <v>#N/A</v>
      </c>
      <c r="BH52" s="531" t="e">
        <f ca="1">+IF(AND(ISNUMBER(OFFSET('Hygiene Data'!$F$9,0,10*ROW('Hygiene Data'!F46))),'Data Summary'!DW52="Yes"),OFFSET('Hygiene Data'!$F$9,0,10*ROW('Hygiene Data'!F46)),NA())</f>
        <v>#N/A</v>
      </c>
      <c r="BI52" s="531" t="e">
        <f ca="1">+IF(AND(ISNUMBER(OFFSET('Hygiene Data'!$G$5,0,10*ROW('Hygiene Data'!G46))),'Data Summary'!DX52="Yes"),OFFSET('Hygiene Data'!$G$5,0,10*ROW('Hygiene Data'!G46)),NA())</f>
        <v>#N/A</v>
      </c>
      <c r="BJ52" s="531" t="e">
        <f ca="1">+IF(AND(ISNUMBER(OFFSET('Hygiene Data'!$G$7,0,10*ROW('Hygiene Data'!G46))),'Data Summary'!DY52="Yes"),OFFSET('Hygiene Data'!$G$7,0,10*ROW('Hygiene Data'!G46)),NA())</f>
        <v>#N/A</v>
      </c>
      <c r="BK52" s="531" t="e">
        <f ca="1">+IF(AND(ISNUMBER(OFFSET('Hygiene Data'!$G$9,0,10*ROW('Hygiene Data'!G46))),'Data Summary'!DZ52="Yes"),OFFSET('Hygiene Data'!$G$9,0,10*ROW('Hygiene Data'!G46)),NA())</f>
        <v>#N/A</v>
      </c>
      <c r="BL52" s="531" t="e">
        <f ca="1">+IF(AND(ISNUMBER(OFFSET('Hygiene Data'!$H$5,0,10*ROW('Hygiene Data'!H46))),'Data Summary'!EA52="Yes"),OFFSET('Hygiene Data'!$H$5,0,10*ROW('Hygiene Data'!H46)),NA())</f>
        <v>#N/A</v>
      </c>
      <c r="BM52" s="531" t="e">
        <f ca="1">+IF(AND(ISNUMBER(OFFSET('Hygiene Data'!$H$7,0,10*ROW('Hygiene Data'!H46))),'Data Summary'!EB52="Yes"),OFFSET('Hygiene Data'!$H$7,0,10*ROW('Hygiene Data'!H46)),NA())</f>
        <v>#N/A</v>
      </c>
      <c r="BN52" s="531" t="e">
        <f ca="1">+IF(AND(ISNUMBER(OFFSET('Hygiene Data'!$H$9,0,10*ROW('Hygiene Data'!H46))),'Data Summary'!EC52="Yes"),OFFSET('Hygiene Data'!$H$9,0,10*ROW('Hygiene Data'!H46)),NA())</f>
        <v>#N/A</v>
      </c>
      <c r="BO52" s="531" t="e">
        <f ca="1">+IF(AND(ISNUMBER(OFFSET('Hygiene Data'!$I$5,0,10*ROW('Hygiene Data'!I46))),'Data Summary'!ED52="Yes"),OFFSET('Hygiene Data'!$I$5,0,10*ROW('Hygiene Data'!I46)),NA())</f>
        <v>#N/A</v>
      </c>
      <c r="BP52" s="531" t="e">
        <f ca="1">+IF(AND(ISNUMBER(OFFSET('Hygiene Data'!$I$7,0,10*ROW('Hygiene Data'!I46))),'Data Summary'!EE52="Yes"),OFFSET('Hygiene Data'!$I$7,0,10*ROW('Hygiene Data'!I46)),NA())</f>
        <v>#N/A</v>
      </c>
      <c r="BQ52" s="531" t="e">
        <f ca="1">+IF(AND(ISNUMBER(OFFSET('Hygiene Data'!$I$9,0,10*ROW('Hygiene Data'!I46))),'Data Summary'!EF52="Yes"),OFFSET('Hygiene Data'!$I$9,0,10*ROW('Hygiene Data'!I46)),NA())</f>
        <v>#N/A</v>
      </c>
    </row>
    <row r="53" spans="1:69" x14ac:dyDescent="0.25">
      <c r="A53" s="527" t="e">
        <f ca="1">+RIGHT('Data Summary'!A53,LEN('Data Summary'!A53)-9)</f>
        <v>#VALUE!</v>
      </c>
      <c r="B53" s="501" t="str">
        <f ca="1">+IF(ISTEXT('Data Summary'!B53),'Data Summary'!B53,"")</f>
        <v/>
      </c>
      <c r="C53" s="528" t="e">
        <f ca="1">+VALUE('Data Summary'!C53)</f>
        <v>#VALUE!</v>
      </c>
      <c r="D53" s="529" t="e">
        <f ca="1">+IF(AND(ISNUMBER(OFFSET('Water Data'!$D$4,0,10*ROW('Water Data'!D47))),'Data Summary'!BS53="Yes"),100-OFFSET('Water Data'!$D$4,0,10*ROW('Water Data'!D47)),NA())</f>
        <v>#N/A</v>
      </c>
      <c r="E53" s="529" t="e">
        <f ca="1">+IF(AND(ISNUMBER(OFFSET('Water Data'!$D$6,0,10*ROW('Water Data'!D47))),'Data Summary'!BT53="Yes"),OFFSET('Water Data'!$D$6,0,10*ROW('Water Data'!D47)),NA())</f>
        <v>#N/A</v>
      </c>
      <c r="F53" s="529" t="e">
        <f ca="1">+IF(AND(ISNUMBER(OFFSET('Water Data'!$D$9,0,10*ROW('Water Data'!D47))),'Data Summary'!BU53="Yes"),OFFSET('Water Data'!$D$9,0,10*ROW('Water Data'!D47)),NA())</f>
        <v>#N/A</v>
      </c>
      <c r="G53" s="529" t="e">
        <f ca="1">+IF(AND(ISNUMBER(OFFSET('Water Data'!$E$4,0,10*ROW('Water Data'!E47))),'Data Summary'!BV53="Yes"),100-OFFSET('Water Data'!$E$4,0,10*ROW('Water Data'!E47)),NA())</f>
        <v>#N/A</v>
      </c>
      <c r="H53" s="529" t="e">
        <f ca="1">+IF(AND(ISNUMBER(OFFSET('Water Data'!$E$6,0,10*ROW('Water Data'!E47))),'Data Summary'!BW53="Yes"),OFFSET('Water Data'!$E$6,0,10*ROW('Water Data'!E47)),NA())</f>
        <v>#N/A</v>
      </c>
      <c r="I53" s="529" t="e">
        <f ca="1">+IF(AND(ISNUMBER(OFFSET('Water Data'!$E$9,0,10*ROW('Water Data'!E47))),'Data Summary'!BX53="Yes"),OFFSET('Water Data'!$E$9,0,10*ROW('Water Data'!E47)),NA())</f>
        <v>#N/A</v>
      </c>
      <c r="J53" s="529" t="e">
        <f ca="1">+IF(AND(ISNUMBER(OFFSET('Water Data'!$F$4,0,10*ROW('Water Data'!F47))),'Data Summary'!BY53="Yes"),100-OFFSET('Water Data'!$F$4,0,10*ROW('Water Data'!F47)),NA())</f>
        <v>#N/A</v>
      </c>
      <c r="K53" s="529" t="e">
        <f ca="1">+IF(AND(ISNUMBER(OFFSET('Water Data'!$F$6,0,10*ROW('Water Data'!F47))),'Data Summary'!BZ53="Yes"),OFFSET('Water Data'!$F$6,0,10*ROW('Water Data'!F47)),NA())</f>
        <v>#N/A</v>
      </c>
      <c r="L53" s="529" t="e">
        <f ca="1">+IF(AND(ISNUMBER(OFFSET('Water Data'!$F$9,0,10*ROW('Water Data'!F47))),'Data Summary'!CA53="Yes"),OFFSET('Water Data'!$F$9,0,10*ROW('Water Data'!F47)),NA())</f>
        <v>#N/A</v>
      </c>
      <c r="M53" s="529" t="e">
        <f ca="1">+IF(AND(ISNUMBER(OFFSET('Water Data'!$G$4,0,10*ROW('Water Data'!G47))),'Data Summary'!CB53="Yes"),100-OFFSET('Water Data'!$G$4,0,10*ROW('Water Data'!G47)),NA())</f>
        <v>#N/A</v>
      </c>
      <c r="N53" s="529" t="e">
        <f ca="1">+IF(AND(ISNUMBER(OFFSET('Water Data'!$G$6,0,10*ROW('Water Data'!G47))),'Data Summary'!CC53="Yes"),OFFSET('Water Data'!$G$6,0,10*ROW('Water Data'!G47)),NA())</f>
        <v>#N/A</v>
      </c>
      <c r="O53" s="529" t="e">
        <f ca="1">+IF(AND(ISNUMBER(OFFSET('Water Data'!$G$9,0,10*ROW('Water Data'!G47))),'Data Summary'!CD53="Yes"),OFFSET('Water Data'!$G$9,0,10*ROW('Water Data'!G47)),NA())</f>
        <v>#N/A</v>
      </c>
      <c r="P53" s="529" t="e">
        <f ca="1">+IF(AND(ISNUMBER(OFFSET('Water Data'!$H$4,0,10*ROW('Water Data'!H47))),'Data Summary'!CE53="Yes"),100-OFFSET('Water Data'!$H$4,0,10*ROW('Water Data'!H47)),NA())</f>
        <v>#N/A</v>
      </c>
      <c r="Q53" s="529" t="e">
        <f ca="1">+IF(AND(ISNUMBER(OFFSET('Water Data'!$H$6,0,10*ROW('Water Data'!H47))),'Data Summary'!CF53="Yes"),OFFSET('Water Data'!$H$6,0,10*ROW('Water Data'!H47)),NA())</f>
        <v>#N/A</v>
      </c>
      <c r="R53" s="529" t="e">
        <f ca="1">+IF(AND(ISNUMBER(OFFSET('Water Data'!$H$9,0,10*ROW('Water Data'!H47))),'Data Summary'!CG53="Yes"),OFFSET('Water Data'!$H$9,0,10*ROW('Water Data'!H47)),NA())</f>
        <v>#N/A</v>
      </c>
      <c r="S53" s="529" t="e">
        <f ca="1">+IF(AND(ISNUMBER(OFFSET('Water Data'!$I$4,0,10*ROW('Water Data'!I47))),'Data Summary'!CH53="Yes"),100-OFFSET('Water Data'!$I$4,0,10*ROW('Water Data'!I47)),NA())</f>
        <v>#N/A</v>
      </c>
      <c r="T53" s="529" t="e">
        <f ca="1">+IF(AND(ISNUMBER(OFFSET('Water Data'!$I$6,0,10*ROW('Water Data'!I47))),'Data Summary'!CI53="Yes"),OFFSET('Water Data'!$I$6,0,10*ROW('Water Data'!I47)),NA())</f>
        <v>#N/A</v>
      </c>
      <c r="U53" s="529" t="e">
        <f ca="1">+IF(AND(ISNUMBER(OFFSET('Water Data'!$I$9,0,10*ROW('Water Data'!I47))),'Data Summary'!CJ53="Yes"),OFFSET('Water Data'!$I$9,0,10*ROW('Water Data'!I47)),NA())</f>
        <v>#N/A</v>
      </c>
      <c r="V53" s="530" t="e">
        <f ca="1">+IF(AND(ISNUMBER(OFFSET('Sanitation Data'!$D$4,0,10*ROW('Sanitation Data'!D47))),'Data Summary'!CK53="Yes"),100-OFFSET('Sanitation Data'!$D$4,0,10*ROW('Sanitation Data'!D47)),NA())</f>
        <v>#N/A</v>
      </c>
      <c r="W53" s="530" t="e">
        <f ca="1">+IF(AND(ISNUMBER(OFFSET('Sanitation Data'!$D$6,0,10*ROW('Sanitation Data'!D47))),'Data Summary'!CL53="Yes"),OFFSET('Sanitation Data'!$D$6,0,10*ROW('Sanitation Data'!D47)),NA())</f>
        <v>#N/A</v>
      </c>
      <c r="X53" s="530" t="e">
        <f ca="1">+IF(AND(ISNUMBER(OFFSET('Sanitation Data'!$D$10,0,10*ROW('Sanitation Data'!D47))),'Data Summary'!CM53="Yes"),OFFSET('Sanitation Data'!$D$10,0,10*ROW('Sanitation Data'!D47)),NA())</f>
        <v>#N/A</v>
      </c>
      <c r="Y53" s="530" t="e">
        <f ca="1">+IF(AND(ISNUMBER(OFFSET('Sanitation Data'!$D$11,0,10*ROW('Sanitation Data'!D47))),'Data Summary'!CN53="Yes"),OFFSET('Sanitation Data'!$D$11,0,10*ROW('Sanitation Data'!D47)),NA())</f>
        <v>#N/A</v>
      </c>
      <c r="Z53" s="530" t="e">
        <f ca="1">+IF(AND(ISNUMBER(OFFSET('Sanitation Data'!$D$12,0,10*ROW('Sanitation Data'!D47))),'Data Summary'!CO53="Yes"),OFFSET('Sanitation Data'!$D$12,0,10*ROW('Sanitation Data'!D47)),NA())</f>
        <v>#N/A</v>
      </c>
      <c r="AA53" s="530" t="e">
        <f ca="1">+IF(AND(ISNUMBER(OFFSET('Sanitation Data'!$E$4,0,10*ROW('Sanitation Data'!E47))),'Data Summary'!CP53="Yes"),100-OFFSET('Sanitation Data'!$E$4,0,10*ROW('Sanitation Data'!E47)),NA())</f>
        <v>#N/A</v>
      </c>
      <c r="AB53" s="530" t="e">
        <f ca="1">+IF(AND(ISNUMBER(OFFSET('Sanitation Data'!$E$6,0,10*ROW('Sanitation Data'!E47))),'Data Summary'!CQ53="Yes"),OFFSET('Sanitation Data'!$E$6,0,10*ROW('Sanitation Data'!E47)),NA())</f>
        <v>#N/A</v>
      </c>
      <c r="AC53" s="530" t="e">
        <f ca="1">+IF(AND(ISNUMBER(OFFSET('Sanitation Data'!$E$10,0,10*ROW('Sanitation Data'!E47))),'Data Summary'!CR53="Yes"),OFFSET('Sanitation Data'!$E$10,0,10*ROW('Sanitation Data'!E47)),NA())</f>
        <v>#N/A</v>
      </c>
      <c r="AD53" s="530" t="e">
        <f ca="1">+IF(AND(ISNUMBER(OFFSET('Sanitation Data'!$E$11,0,10*ROW('Sanitation Data'!E47))),'Data Summary'!CS53="Yes"),OFFSET('Sanitation Data'!$E$11,0,10*ROW('Sanitation Data'!E47)),NA())</f>
        <v>#N/A</v>
      </c>
      <c r="AE53" s="530" t="e">
        <f ca="1">+IF(AND(ISNUMBER(OFFSET('Sanitation Data'!$E$12,0,10*ROW('Sanitation Data'!E47))),'Data Summary'!CT53="Yes"),OFFSET('Sanitation Data'!$E$12,0,10*ROW('Sanitation Data'!E47)),NA())</f>
        <v>#N/A</v>
      </c>
      <c r="AF53" s="530" t="e">
        <f ca="1">+IF(AND(ISNUMBER(OFFSET('Sanitation Data'!$F$4,0,10*ROW('Sanitation Data'!F47))),'Data Summary'!CU53="Yes"),100-OFFSET('Sanitation Data'!$F$4,0,10*ROW('Sanitation Data'!F47)),NA())</f>
        <v>#N/A</v>
      </c>
      <c r="AG53" s="530" t="e">
        <f ca="1">+IF(AND(ISNUMBER(OFFSET('Sanitation Data'!$F$6,0,10*ROW('Sanitation Data'!F47))),'Data Summary'!CV53="Yes"),OFFSET('Sanitation Data'!$F$6,0,10*ROW('Sanitation Data'!F47)),NA())</f>
        <v>#N/A</v>
      </c>
      <c r="AH53" s="530" t="e">
        <f ca="1">+IF(AND(ISNUMBER(OFFSET('Sanitation Data'!$F$10,0,10*ROW('Sanitation Data'!F47))),'Data Summary'!CW53="Yes"),OFFSET('Sanitation Data'!$F$10,0,10*ROW('Sanitation Data'!F47)),NA())</f>
        <v>#N/A</v>
      </c>
      <c r="AI53" s="530" t="e">
        <f ca="1">+IF(AND(ISNUMBER(OFFSET('Sanitation Data'!$F$11,0,10*ROW('Sanitation Data'!F47))),'Data Summary'!CX53="Yes"),OFFSET('Sanitation Data'!$F$11,0,10*ROW('Sanitation Data'!F47)),NA())</f>
        <v>#N/A</v>
      </c>
      <c r="AJ53" s="530" t="e">
        <f ca="1">+IF(AND(ISNUMBER(OFFSET('Sanitation Data'!$F$12,0,10*ROW('Sanitation Data'!F47))),'Data Summary'!CY53="Yes"),OFFSET('Sanitation Data'!$F$12,0,10*ROW('Sanitation Data'!F47)),NA())</f>
        <v>#N/A</v>
      </c>
      <c r="AK53" s="530" t="e">
        <f ca="1">+IF(AND(ISNUMBER(OFFSET('Sanitation Data'!$G$4,0,10*ROW('Sanitation Data'!G47))),'Data Summary'!CZ53="Yes"),100-OFFSET('Sanitation Data'!$G$4,0,10*ROW('Sanitation Data'!G47)),NA())</f>
        <v>#N/A</v>
      </c>
      <c r="AL53" s="530" t="e">
        <f ca="1">+IF(AND(ISNUMBER(OFFSET('Sanitation Data'!$G$6,0,10*ROW('Sanitation Data'!G47))),'Data Summary'!DA53="Yes"),OFFSET('Sanitation Data'!$G$6,0,10*ROW('Sanitation Data'!G47)),NA())</f>
        <v>#N/A</v>
      </c>
      <c r="AM53" s="530" t="e">
        <f ca="1">+IF(AND(ISNUMBER(OFFSET('Sanitation Data'!$G$10,0,10*ROW('Sanitation Data'!G47))),'Data Summary'!DB53="Yes"),OFFSET('Sanitation Data'!$G$10,0,10*ROW('Sanitation Data'!G47)),NA())</f>
        <v>#N/A</v>
      </c>
      <c r="AN53" s="530" t="e">
        <f ca="1">+IF(AND(ISNUMBER(OFFSET('Sanitation Data'!$G$11,0,10*ROW('Sanitation Data'!G47))),'Data Summary'!DC53="Yes"),OFFSET('Sanitation Data'!$G$11,0,10*ROW('Sanitation Data'!G47)),NA())</f>
        <v>#N/A</v>
      </c>
      <c r="AO53" s="530" t="e">
        <f ca="1">+IF(AND(ISNUMBER(OFFSET('Sanitation Data'!$G$12,0,10*ROW('Sanitation Data'!G47))),'Data Summary'!DD53="Yes"),OFFSET('Sanitation Data'!$G$12,0,10*ROW('Sanitation Data'!G47)),NA())</f>
        <v>#N/A</v>
      </c>
      <c r="AP53" s="530" t="e">
        <f ca="1">+IF(AND(ISNUMBER(OFFSET('Sanitation Data'!$H$4,0,10*ROW('Sanitation Data'!H47))),'Data Summary'!DE53="Yes"),100-OFFSET('Sanitation Data'!$H$4,0,10*ROW('Sanitation Data'!H47)),NA())</f>
        <v>#N/A</v>
      </c>
      <c r="AQ53" s="530" t="e">
        <f ca="1">+IF(AND(ISNUMBER(OFFSET('Sanitation Data'!$H$6,0,10*ROW('Sanitation Data'!H47))),'Data Summary'!DF53="Yes"),OFFSET('Sanitation Data'!$H$6,0,10*ROW('Sanitation Data'!H47)),NA())</f>
        <v>#N/A</v>
      </c>
      <c r="AR53" s="530" t="e">
        <f ca="1">+IF(AND(ISNUMBER(OFFSET('Sanitation Data'!$H$10,0,10*ROW('Sanitation Data'!H47))),'Data Summary'!DG53="Yes"),OFFSET('Sanitation Data'!$H$10,0,10*ROW('Sanitation Data'!H47)),NA())</f>
        <v>#N/A</v>
      </c>
      <c r="AS53" s="530" t="e">
        <f ca="1">+IF(AND(ISNUMBER(OFFSET('Sanitation Data'!$H$11,0,10*ROW('Sanitation Data'!H47))),'Data Summary'!DH53="Yes"),OFFSET('Sanitation Data'!$H$11,0,10*ROW('Sanitation Data'!H47)),NA())</f>
        <v>#N/A</v>
      </c>
      <c r="AT53" s="530" t="e">
        <f ca="1">+IF(AND(ISNUMBER(OFFSET('Sanitation Data'!$H$12,0,10*ROW('Sanitation Data'!H47))),'Data Summary'!DI53="Yes"),OFFSET('Sanitation Data'!$H$12,0,10*ROW('Sanitation Data'!H47)),NA())</f>
        <v>#N/A</v>
      </c>
      <c r="AU53" s="530" t="e">
        <f ca="1">+IF(AND(ISNUMBER(OFFSET('Sanitation Data'!$I$4,0,10*ROW('Sanitation Data'!I47))),'Data Summary'!DJ53="Yes"),100-OFFSET('Sanitation Data'!$I$4,0,10*ROW('Sanitation Data'!I47)),NA())</f>
        <v>#N/A</v>
      </c>
      <c r="AV53" s="530" t="e">
        <f ca="1">+IF(AND(ISNUMBER(OFFSET('Sanitation Data'!$I$6,0,10*ROW('Sanitation Data'!I47))),'Data Summary'!DK53="Yes"),OFFSET('Sanitation Data'!$I$6,0,10*ROW('Sanitation Data'!I47)),NA())</f>
        <v>#N/A</v>
      </c>
      <c r="AW53" s="530" t="e">
        <f ca="1">+IF(AND(ISNUMBER(OFFSET('Sanitation Data'!$I$10,0,10*ROW('Sanitation Data'!I47))),'Data Summary'!DL53="Yes"),OFFSET('Sanitation Data'!$I$10,0,10*ROW('Sanitation Data'!I47)),NA())</f>
        <v>#N/A</v>
      </c>
      <c r="AX53" s="530" t="e">
        <f ca="1">+IF(AND(ISNUMBER(OFFSET('Sanitation Data'!$I$11,0,10*ROW('Sanitation Data'!I47))),'Data Summary'!DM53="Yes"),OFFSET('Sanitation Data'!$I$11,0,10*ROW('Sanitation Data'!I47)),NA())</f>
        <v>#N/A</v>
      </c>
      <c r="AY53" s="530" t="e">
        <f ca="1">+IF(AND(ISNUMBER(OFFSET('Sanitation Data'!$I$12,0,10*ROW('Sanitation Data'!I47))),'Data Summary'!DN53="Yes"),OFFSET('Sanitation Data'!$I$12,0,10*ROW('Sanitation Data'!I47)),NA())</f>
        <v>#N/A</v>
      </c>
      <c r="AZ53" s="531" t="e">
        <f ca="1">+IF(AND(ISNUMBER(OFFSET('Hygiene Data'!$D$5,0,10*ROW('Hygiene Data'!D47))),'Data Summary'!DO53="Yes"),OFFSET('Hygiene Data'!$D$5,0,10*ROW('Hygiene Data'!D47)),NA())</f>
        <v>#N/A</v>
      </c>
      <c r="BA53" s="531" t="e">
        <f ca="1">+IF(AND(ISNUMBER(OFFSET('Hygiene Data'!$D$7,0,10*ROW('Hygiene Data'!D47))),'Data Summary'!DP53="Yes"),OFFSET('Hygiene Data'!$D$7,0,10*ROW('Hygiene Data'!D47)),NA())</f>
        <v>#N/A</v>
      </c>
      <c r="BB53" s="531" t="e">
        <f ca="1">+IF(AND(ISNUMBER(OFFSET('Hygiene Data'!$D$9,0,10*ROW('Hygiene Data'!D47))),'Data Summary'!DQ53="Yes"),OFFSET('Hygiene Data'!$D$9,0,10*ROW('Hygiene Data'!D47)),NA())</f>
        <v>#N/A</v>
      </c>
      <c r="BC53" s="531" t="e">
        <f ca="1">+IF(AND(ISNUMBER(OFFSET('Hygiene Data'!$E$5,0,10*ROW('Hygiene Data'!E47))),'Data Summary'!DR53="Yes"),OFFSET('Hygiene Data'!$E$5,0,10*ROW('Hygiene Data'!E47)),NA())</f>
        <v>#N/A</v>
      </c>
      <c r="BD53" s="531" t="e">
        <f ca="1">+IF(AND(ISNUMBER(OFFSET('Hygiene Data'!$E$7,0,10*ROW('Hygiene Data'!E47))),'Data Summary'!DS53="Yes"),OFFSET('Hygiene Data'!$E$7,0,10*ROW('Hygiene Data'!E47)),NA())</f>
        <v>#N/A</v>
      </c>
      <c r="BE53" s="531" t="e">
        <f ca="1">+IF(AND(ISNUMBER(OFFSET('Hygiene Data'!$E$9,0,10*ROW('Hygiene Data'!E47))),'Data Summary'!DT53="Yes"),OFFSET('Hygiene Data'!$E$9,0,10*ROW('Hygiene Data'!E47)),NA())</f>
        <v>#N/A</v>
      </c>
      <c r="BF53" s="531" t="e">
        <f ca="1">+IF(AND(ISNUMBER(OFFSET('Hygiene Data'!$F$5,0,10*ROW('Hygiene Data'!F47))),'Data Summary'!DU53="Yes"),OFFSET('Hygiene Data'!$F$5,0,10*ROW('Hygiene Data'!F47)),NA())</f>
        <v>#N/A</v>
      </c>
      <c r="BG53" s="531" t="e">
        <f ca="1">+IF(AND(ISNUMBER(OFFSET('Hygiene Data'!$F$7,0,10*ROW('Hygiene Data'!F47))),'Data Summary'!DV53="Yes"),OFFSET('Hygiene Data'!$F$7,0,10*ROW('Hygiene Data'!F47)),NA())</f>
        <v>#N/A</v>
      </c>
      <c r="BH53" s="531" t="e">
        <f ca="1">+IF(AND(ISNUMBER(OFFSET('Hygiene Data'!$F$9,0,10*ROW('Hygiene Data'!F47))),'Data Summary'!DW53="Yes"),OFFSET('Hygiene Data'!$F$9,0,10*ROW('Hygiene Data'!F47)),NA())</f>
        <v>#N/A</v>
      </c>
      <c r="BI53" s="531" t="e">
        <f ca="1">+IF(AND(ISNUMBER(OFFSET('Hygiene Data'!$G$5,0,10*ROW('Hygiene Data'!G47))),'Data Summary'!DX53="Yes"),OFFSET('Hygiene Data'!$G$5,0,10*ROW('Hygiene Data'!G47)),NA())</f>
        <v>#N/A</v>
      </c>
      <c r="BJ53" s="531" t="e">
        <f ca="1">+IF(AND(ISNUMBER(OFFSET('Hygiene Data'!$G$7,0,10*ROW('Hygiene Data'!G47))),'Data Summary'!DY53="Yes"),OFFSET('Hygiene Data'!$G$7,0,10*ROW('Hygiene Data'!G47)),NA())</f>
        <v>#N/A</v>
      </c>
      <c r="BK53" s="531" t="e">
        <f ca="1">+IF(AND(ISNUMBER(OFFSET('Hygiene Data'!$G$9,0,10*ROW('Hygiene Data'!G47))),'Data Summary'!DZ53="Yes"),OFFSET('Hygiene Data'!$G$9,0,10*ROW('Hygiene Data'!G47)),NA())</f>
        <v>#N/A</v>
      </c>
      <c r="BL53" s="531" t="e">
        <f ca="1">+IF(AND(ISNUMBER(OFFSET('Hygiene Data'!$H$5,0,10*ROW('Hygiene Data'!H47))),'Data Summary'!EA53="Yes"),OFFSET('Hygiene Data'!$H$5,0,10*ROW('Hygiene Data'!H47)),NA())</f>
        <v>#N/A</v>
      </c>
      <c r="BM53" s="531" t="e">
        <f ca="1">+IF(AND(ISNUMBER(OFFSET('Hygiene Data'!$H$7,0,10*ROW('Hygiene Data'!H47))),'Data Summary'!EB53="Yes"),OFFSET('Hygiene Data'!$H$7,0,10*ROW('Hygiene Data'!H47)),NA())</f>
        <v>#N/A</v>
      </c>
      <c r="BN53" s="531" t="e">
        <f ca="1">+IF(AND(ISNUMBER(OFFSET('Hygiene Data'!$H$9,0,10*ROW('Hygiene Data'!H47))),'Data Summary'!EC53="Yes"),OFFSET('Hygiene Data'!$H$9,0,10*ROW('Hygiene Data'!H47)),NA())</f>
        <v>#N/A</v>
      </c>
      <c r="BO53" s="531" t="e">
        <f ca="1">+IF(AND(ISNUMBER(OFFSET('Hygiene Data'!$I$5,0,10*ROW('Hygiene Data'!I47))),'Data Summary'!ED53="Yes"),OFFSET('Hygiene Data'!$I$5,0,10*ROW('Hygiene Data'!I47)),NA())</f>
        <v>#N/A</v>
      </c>
      <c r="BP53" s="531" t="e">
        <f ca="1">+IF(AND(ISNUMBER(OFFSET('Hygiene Data'!$I$7,0,10*ROW('Hygiene Data'!I47))),'Data Summary'!EE53="Yes"),OFFSET('Hygiene Data'!$I$7,0,10*ROW('Hygiene Data'!I47)),NA())</f>
        <v>#N/A</v>
      </c>
      <c r="BQ53" s="531" t="e">
        <f ca="1">+IF(AND(ISNUMBER(OFFSET('Hygiene Data'!$I$9,0,10*ROW('Hygiene Data'!I47))),'Data Summary'!EF53="Yes"),OFFSET('Hygiene Data'!$I$9,0,10*ROW('Hygiene Data'!I47)),NA())</f>
        <v>#N/A</v>
      </c>
    </row>
    <row r="54" spans="1:69" x14ac:dyDescent="0.25">
      <c r="A54" s="527" t="e">
        <f ca="1">+RIGHT('Data Summary'!A54,LEN('Data Summary'!A54)-9)</f>
        <v>#VALUE!</v>
      </c>
      <c r="B54" s="501" t="str">
        <f ca="1">+IF(ISTEXT('Data Summary'!B54),'Data Summary'!B54,"")</f>
        <v/>
      </c>
      <c r="C54" s="528" t="e">
        <f ca="1">+VALUE('Data Summary'!C54)</f>
        <v>#VALUE!</v>
      </c>
      <c r="D54" s="529" t="e">
        <f ca="1">+IF(AND(ISNUMBER(OFFSET('Water Data'!$D$4,0,10*ROW('Water Data'!D48))),'Data Summary'!BS54="Yes"),100-OFFSET('Water Data'!$D$4,0,10*ROW('Water Data'!D48)),NA())</f>
        <v>#N/A</v>
      </c>
      <c r="E54" s="529" t="e">
        <f ca="1">+IF(AND(ISNUMBER(OFFSET('Water Data'!$D$6,0,10*ROW('Water Data'!D48))),'Data Summary'!BT54="Yes"),OFFSET('Water Data'!$D$6,0,10*ROW('Water Data'!D48)),NA())</f>
        <v>#N/A</v>
      </c>
      <c r="F54" s="529" t="e">
        <f ca="1">+IF(AND(ISNUMBER(OFFSET('Water Data'!$D$9,0,10*ROW('Water Data'!D48))),'Data Summary'!BU54="Yes"),OFFSET('Water Data'!$D$9,0,10*ROW('Water Data'!D48)),NA())</f>
        <v>#N/A</v>
      </c>
      <c r="G54" s="529" t="e">
        <f ca="1">+IF(AND(ISNUMBER(OFFSET('Water Data'!$E$4,0,10*ROW('Water Data'!E48))),'Data Summary'!BV54="Yes"),100-OFFSET('Water Data'!$E$4,0,10*ROW('Water Data'!E48)),NA())</f>
        <v>#N/A</v>
      </c>
      <c r="H54" s="529" t="e">
        <f ca="1">+IF(AND(ISNUMBER(OFFSET('Water Data'!$E$6,0,10*ROW('Water Data'!E48))),'Data Summary'!BW54="Yes"),OFFSET('Water Data'!$E$6,0,10*ROW('Water Data'!E48)),NA())</f>
        <v>#N/A</v>
      </c>
      <c r="I54" s="529" t="e">
        <f ca="1">+IF(AND(ISNUMBER(OFFSET('Water Data'!$E$9,0,10*ROW('Water Data'!E48))),'Data Summary'!BX54="Yes"),OFFSET('Water Data'!$E$9,0,10*ROW('Water Data'!E48)),NA())</f>
        <v>#N/A</v>
      </c>
      <c r="J54" s="529" t="e">
        <f ca="1">+IF(AND(ISNUMBER(OFFSET('Water Data'!$F$4,0,10*ROW('Water Data'!F48))),'Data Summary'!BY54="Yes"),100-OFFSET('Water Data'!$F$4,0,10*ROW('Water Data'!F48)),NA())</f>
        <v>#N/A</v>
      </c>
      <c r="K54" s="529" t="e">
        <f ca="1">+IF(AND(ISNUMBER(OFFSET('Water Data'!$F$6,0,10*ROW('Water Data'!F48))),'Data Summary'!BZ54="Yes"),OFFSET('Water Data'!$F$6,0,10*ROW('Water Data'!F48)),NA())</f>
        <v>#N/A</v>
      </c>
      <c r="L54" s="529" t="e">
        <f ca="1">+IF(AND(ISNUMBER(OFFSET('Water Data'!$F$9,0,10*ROW('Water Data'!F48))),'Data Summary'!CA54="Yes"),OFFSET('Water Data'!$F$9,0,10*ROW('Water Data'!F48)),NA())</f>
        <v>#N/A</v>
      </c>
      <c r="M54" s="529" t="e">
        <f ca="1">+IF(AND(ISNUMBER(OFFSET('Water Data'!$G$4,0,10*ROW('Water Data'!G48))),'Data Summary'!CB54="Yes"),100-OFFSET('Water Data'!$G$4,0,10*ROW('Water Data'!G48)),NA())</f>
        <v>#N/A</v>
      </c>
      <c r="N54" s="529" t="e">
        <f ca="1">+IF(AND(ISNUMBER(OFFSET('Water Data'!$G$6,0,10*ROW('Water Data'!G48))),'Data Summary'!CC54="Yes"),OFFSET('Water Data'!$G$6,0,10*ROW('Water Data'!G48)),NA())</f>
        <v>#N/A</v>
      </c>
      <c r="O54" s="529" t="e">
        <f ca="1">+IF(AND(ISNUMBER(OFFSET('Water Data'!$G$9,0,10*ROW('Water Data'!G48))),'Data Summary'!CD54="Yes"),OFFSET('Water Data'!$G$9,0,10*ROW('Water Data'!G48)),NA())</f>
        <v>#N/A</v>
      </c>
      <c r="P54" s="529" t="e">
        <f ca="1">+IF(AND(ISNUMBER(OFFSET('Water Data'!$H$4,0,10*ROW('Water Data'!H48))),'Data Summary'!CE54="Yes"),100-OFFSET('Water Data'!$H$4,0,10*ROW('Water Data'!H48)),NA())</f>
        <v>#N/A</v>
      </c>
      <c r="Q54" s="529" t="e">
        <f ca="1">+IF(AND(ISNUMBER(OFFSET('Water Data'!$H$6,0,10*ROW('Water Data'!H48))),'Data Summary'!CF54="Yes"),OFFSET('Water Data'!$H$6,0,10*ROW('Water Data'!H48)),NA())</f>
        <v>#N/A</v>
      </c>
      <c r="R54" s="529" t="e">
        <f ca="1">+IF(AND(ISNUMBER(OFFSET('Water Data'!$H$9,0,10*ROW('Water Data'!H48))),'Data Summary'!CG54="Yes"),OFFSET('Water Data'!$H$9,0,10*ROW('Water Data'!H48)),NA())</f>
        <v>#N/A</v>
      </c>
      <c r="S54" s="529" t="e">
        <f ca="1">+IF(AND(ISNUMBER(OFFSET('Water Data'!$I$4,0,10*ROW('Water Data'!I48))),'Data Summary'!CH54="Yes"),100-OFFSET('Water Data'!$I$4,0,10*ROW('Water Data'!I48)),NA())</f>
        <v>#N/A</v>
      </c>
      <c r="T54" s="529" t="e">
        <f ca="1">+IF(AND(ISNUMBER(OFFSET('Water Data'!$I$6,0,10*ROW('Water Data'!I48))),'Data Summary'!CI54="Yes"),OFFSET('Water Data'!$I$6,0,10*ROW('Water Data'!I48)),NA())</f>
        <v>#N/A</v>
      </c>
      <c r="U54" s="529" t="e">
        <f ca="1">+IF(AND(ISNUMBER(OFFSET('Water Data'!$I$9,0,10*ROW('Water Data'!I48))),'Data Summary'!CJ54="Yes"),OFFSET('Water Data'!$I$9,0,10*ROW('Water Data'!I48)),NA())</f>
        <v>#N/A</v>
      </c>
      <c r="V54" s="530" t="e">
        <f ca="1">+IF(AND(ISNUMBER(OFFSET('Sanitation Data'!$D$4,0,10*ROW('Sanitation Data'!D48))),'Data Summary'!CK54="Yes"),100-OFFSET('Sanitation Data'!$D$4,0,10*ROW('Sanitation Data'!D48)),NA())</f>
        <v>#N/A</v>
      </c>
      <c r="W54" s="530" t="e">
        <f ca="1">+IF(AND(ISNUMBER(OFFSET('Sanitation Data'!$D$6,0,10*ROW('Sanitation Data'!D48))),'Data Summary'!CL54="Yes"),OFFSET('Sanitation Data'!$D$6,0,10*ROW('Sanitation Data'!D48)),NA())</f>
        <v>#N/A</v>
      </c>
      <c r="X54" s="530" t="e">
        <f ca="1">+IF(AND(ISNUMBER(OFFSET('Sanitation Data'!$D$10,0,10*ROW('Sanitation Data'!D48))),'Data Summary'!CM54="Yes"),OFFSET('Sanitation Data'!$D$10,0,10*ROW('Sanitation Data'!D48)),NA())</f>
        <v>#N/A</v>
      </c>
      <c r="Y54" s="530" t="e">
        <f ca="1">+IF(AND(ISNUMBER(OFFSET('Sanitation Data'!$D$11,0,10*ROW('Sanitation Data'!D48))),'Data Summary'!CN54="Yes"),OFFSET('Sanitation Data'!$D$11,0,10*ROW('Sanitation Data'!D48)),NA())</f>
        <v>#N/A</v>
      </c>
      <c r="Z54" s="530" t="e">
        <f ca="1">+IF(AND(ISNUMBER(OFFSET('Sanitation Data'!$D$12,0,10*ROW('Sanitation Data'!D48))),'Data Summary'!CO54="Yes"),OFFSET('Sanitation Data'!$D$12,0,10*ROW('Sanitation Data'!D48)),NA())</f>
        <v>#N/A</v>
      </c>
      <c r="AA54" s="530" t="e">
        <f ca="1">+IF(AND(ISNUMBER(OFFSET('Sanitation Data'!$E$4,0,10*ROW('Sanitation Data'!E48))),'Data Summary'!CP54="Yes"),100-OFFSET('Sanitation Data'!$E$4,0,10*ROW('Sanitation Data'!E48)),NA())</f>
        <v>#N/A</v>
      </c>
      <c r="AB54" s="530" t="e">
        <f ca="1">+IF(AND(ISNUMBER(OFFSET('Sanitation Data'!$E$6,0,10*ROW('Sanitation Data'!E48))),'Data Summary'!CQ54="Yes"),OFFSET('Sanitation Data'!$E$6,0,10*ROW('Sanitation Data'!E48)),NA())</f>
        <v>#N/A</v>
      </c>
      <c r="AC54" s="530" t="e">
        <f ca="1">+IF(AND(ISNUMBER(OFFSET('Sanitation Data'!$E$10,0,10*ROW('Sanitation Data'!E48))),'Data Summary'!CR54="Yes"),OFFSET('Sanitation Data'!$E$10,0,10*ROW('Sanitation Data'!E48)),NA())</f>
        <v>#N/A</v>
      </c>
      <c r="AD54" s="530" t="e">
        <f ca="1">+IF(AND(ISNUMBER(OFFSET('Sanitation Data'!$E$11,0,10*ROW('Sanitation Data'!E48))),'Data Summary'!CS54="Yes"),OFFSET('Sanitation Data'!$E$11,0,10*ROW('Sanitation Data'!E48)),NA())</f>
        <v>#N/A</v>
      </c>
      <c r="AE54" s="530" t="e">
        <f ca="1">+IF(AND(ISNUMBER(OFFSET('Sanitation Data'!$E$12,0,10*ROW('Sanitation Data'!E48))),'Data Summary'!CT54="Yes"),OFFSET('Sanitation Data'!$E$12,0,10*ROW('Sanitation Data'!E48)),NA())</f>
        <v>#N/A</v>
      </c>
      <c r="AF54" s="530" t="e">
        <f ca="1">+IF(AND(ISNUMBER(OFFSET('Sanitation Data'!$F$4,0,10*ROW('Sanitation Data'!F48))),'Data Summary'!CU54="Yes"),100-OFFSET('Sanitation Data'!$F$4,0,10*ROW('Sanitation Data'!F48)),NA())</f>
        <v>#N/A</v>
      </c>
      <c r="AG54" s="530" t="e">
        <f ca="1">+IF(AND(ISNUMBER(OFFSET('Sanitation Data'!$F$6,0,10*ROW('Sanitation Data'!F48))),'Data Summary'!CV54="Yes"),OFFSET('Sanitation Data'!$F$6,0,10*ROW('Sanitation Data'!F48)),NA())</f>
        <v>#N/A</v>
      </c>
      <c r="AH54" s="530" t="e">
        <f ca="1">+IF(AND(ISNUMBER(OFFSET('Sanitation Data'!$F$10,0,10*ROW('Sanitation Data'!F48))),'Data Summary'!CW54="Yes"),OFFSET('Sanitation Data'!$F$10,0,10*ROW('Sanitation Data'!F48)),NA())</f>
        <v>#N/A</v>
      </c>
      <c r="AI54" s="530" t="e">
        <f ca="1">+IF(AND(ISNUMBER(OFFSET('Sanitation Data'!$F$11,0,10*ROW('Sanitation Data'!F48))),'Data Summary'!CX54="Yes"),OFFSET('Sanitation Data'!$F$11,0,10*ROW('Sanitation Data'!F48)),NA())</f>
        <v>#N/A</v>
      </c>
      <c r="AJ54" s="530" t="e">
        <f ca="1">+IF(AND(ISNUMBER(OFFSET('Sanitation Data'!$F$12,0,10*ROW('Sanitation Data'!F48))),'Data Summary'!CY54="Yes"),OFFSET('Sanitation Data'!$F$12,0,10*ROW('Sanitation Data'!F48)),NA())</f>
        <v>#N/A</v>
      </c>
      <c r="AK54" s="530" t="e">
        <f ca="1">+IF(AND(ISNUMBER(OFFSET('Sanitation Data'!$G$4,0,10*ROW('Sanitation Data'!G48))),'Data Summary'!CZ54="Yes"),100-OFFSET('Sanitation Data'!$G$4,0,10*ROW('Sanitation Data'!G48)),NA())</f>
        <v>#N/A</v>
      </c>
      <c r="AL54" s="530" t="e">
        <f ca="1">+IF(AND(ISNUMBER(OFFSET('Sanitation Data'!$G$6,0,10*ROW('Sanitation Data'!G48))),'Data Summary'!DA54="Yes"),OFFSET('Sanitation Data'!$G$6,0,10*ROW('Sanitation Data'!G48)),NA())</f>
        <v>#N/A</v>
      </c>
      <c r="AM54" s="530" t="e">
        <f ca="1">+IF(AND(ISNUMBER(OFFSET('Sanitation Data'!$G$10,0,10*ROW('Sanitation Data'!G48))),'Data Summary'!DB54="Yes"),OFFSET('Sanitation Data'!$G$10,0,10*ROW('Sanitation Data'!G48)),NA())</f>
        <v>#N/A</v>
      </c>
      <c r="AN54" s="530" t="e">
        <f ca="1">+IF(AND(ISNUMBER(OFFSET('Sanitation Data'!$G$11,0,10*ROW('Sanitation Data'!G48))),'Data Summary'!DC54="Yes"),OFFSET('Sanitation Data'!$G$11,0,10*ROW('Sanitation Data'!G48)),NA())</f>
        <v>#N/A</v>
      </c>
      <c r="AO54" s="530" t="e">
        <f ca="1">+IF(AND(ISNUMBER(OFFSET('Sanitation Data'!$G$12,0,10*ROW('Sanitation Data'!G48))),'Data Summary'!DD54="Yes"),OFFSET('Sanitation Data'!$G$12,0,10*ROW('Sanitation Data'!G48)),NA())</f>
        <v>#N/A</v>
      </c>
      <c r="AP54" s="530" t="e">
        <f ca="1">+IF(AND(ISNUMBER(OFFSET('Sanitation Data'!$H$4,0,10*ROW('Sanitation Data'!H48))),'Data Summary'!DE54="Yes"),100-OFFSET('Sanitation Data'!$H$4,0,10*ROW('Sanitation Data'!H48)),NA())</f>
        <v>#N/A</v>
      </c>
      <c r="AQ54" s="530" t="e">
        <f ca="1">+IF(AND(ISNUMBER(OFFSET('Sanitation Data'!$H$6,0,10*ROW('Sanitation Data'!H48))),'Data Summary'!DF54="Yes"),OFFSET('Sanitation Data'!$H$6,0,10*ROW('Sanitation Data'!H48)),NA())</f>
        <v>#N/A</v>
      </c>
      <c r="AR54" s="530" t="e">
        <f ca="1">+IF(AND(ISNUMBER(OFFSET('Sanitation Data'!$H$10,0,10*ROW('Sanitation Data'!H48))),'Data Summary'!DG54="Yes"),OFFSET('Sanitation Data'!$H$10,0,10*ROW('Sanitation Data'!H48)),NA())</f>
        <v>#N/A</v>
      </c>
      <c r="AS54" s="530" t="e">
        <f ca="1">+IF(AND(ISNUMBER(OFFSET('Sanitation Data'!$H$11,0,10*ROW('Sanitation Data'!H48))),'Data Summary'!DH54="Yes"),OFFSET('Sanitation Data'!$H$11,0,10*ROW('Sanitation Data'!H48)),NA())</f>
        <v>#N/A</v>
      </c>
      <c r="AT54" s="530" t="e">
        <f ca="1">+IF(AND(ISNUMBER(OFFSET('Sanitation Data'!$H$12,0,10*ROW('Sanitation Data'!H48))),'Data Summary'!DI54="Yes"),OFFSET('Sanitation Data'!$H$12,0,10*ROW('Sanitation Data'!H48)),NA())</f>
        <v>#N/A</v>
      </c>
      <c r="AU54" s="530" t="e">
        <f ca="1">+IF(AND(ISNUMBER(OFFSET('Sanitation Data'!$I$4,0,10*ROW('Sanitation Data'!I48))),'Data Summary'!DJ54="Yes"),100-OFFSET('Sanitation Data'!$I$4,0,10*ROW('Sanitation Data'!I48)),NA())</f>
        <v>#N/A</v>
      </c>
      <c r="AV54" s="530" t="e">
        <f ca="1">+IF(AND(ISNUMBER(OFFSET('Sanitation Data'!$I$6,0,10*ROW('Sanitation Data'!I48))),'Data Summary'!DK54="Yes"),OFFSET('Sanitation Data'!$I$6,0,10*ROW('Sanitation Data'!I48)),NA())</f>
        <v>#N/A</v>
      </c>
      <c r="AW54" s="530" t="e">
        <f ca="1">+IF(AND(ISNUMBER(OFFSET('Sanitation Data'!$I$10,0,10*ROW('Sanitation Data'!I48))),'Data Summary'!DL54="Yes"),OFFSET('Sanitation Data'!$I$10,0,10*ROW('Sanitation Data'!I48)),NA())</f>
        <v>#N/A</v>
      </c>
      <c r="AX54" s="530" t="e">
        <f ca="1">+IF(AND(ISNUMBER(OFFSET('Sanitation Data'!$I$11,0,10*ROW('Sanitation Data'!I48))),'Data Summary'!DM54="Yes"),OFFSET('Sanitation Data'!$I$11,0,10*ROW('Sanitation Data'!I48)),NA())</f>
        <v>#N/A</v>
      </c>
      <c r="AY54" s="530" t="e">
        <f ca="1">+IF(AND(ISNUMBER(OFFSET('Sanitation Data'!$I$12,0,10*ROW('Sanitation Data'!I48))),'Data Summary'!DN54="Yes"),OFFSET('Sanitation Data'!$I$12,0,10*ROW('Sanitation Data'!I48)),NA())</f>
        <v>#N/A</v>
      </c>
      <c r="AZ54" s="531" t="e">
        <f ca="1">+IF(AND(ISNUMBER(OFFSET('Hygiene Data'!$D$5,0,10*ROW('Hygiene Data'!D48))),'Data Summary'!DO54="Yes"),OFFSET('Hygiene Data'!$D$5,0,10*ROW('Hygiene Data'!D48)),NA())</f>
        <v>#N/A</v>
      </c>
      <c r="BA54" s="531" t="e">
        <f ca="1">+IF(AND(ISNUMBER(OFFSET('Hygiene Data'!$D$7,0,10*ROW('Hygiene Data'!D48))),'Data Summary'!DP54="Yes"),OFFSET('Hygiene Data'!$D$7,0,10*ROW('Hygiene Data'!D48)),NA())</f>
        <v>#N/A</v>
      </c>
      <c r="BB54" s="531" t="e">
        <f ca="1">+IF(AND(ISNUMBER(OFFSET('Hygiene Data'!$D$9,0,10*ROW('Hygiene Data'!D48))),'Data Summary'!DQ54="Yes"),OFFSET('Hygiene Data'!$D$9,0,10*ROW('Hygiene Data'!D48)),NA())</f>
        <v>#N/A</v>
      </c>
      <c r="BC54" s="531" t="e">
        <f ca="1">+IF(AND(ISNUMBER(OFFSET('Hygiene Data'!$E$5,0,10*ROW('Hygiene Data'!E48))),'Data Summary'!DR54="Yes"),OFFSET('Hygiene Data'!$E$5,0,10*ROW('Hygiene Data'!E48)),NA())</f>
        <v>#N/A</v>
      </c>
      <c r="BD54" s="531" t="e">
        <f ca="1">+IF(AND(ISNUMBER(OFFSET('Hygiene Data'!$E$7,0,10*ROW('Hygiene Data'!E48))),'Data Summary'!DS54="Yes"),OFFSET('Hygiene Data'!$E$7,0,10*ROW('Hygiene Data'!E48)),NA())</f>
        <v>#N/A</v>
      </c>
      <c r="BE54" s="531" t="e">
        <f ca="1">+IF(AND(ISNUMBER(OFFSET('Hygiene Data'!$E$9,0,10*ROW('Hygiene Data'!E48))),'Data Summary'!DT54="Yes"),OFFSET('Hygiene Data'!$E$9,0,10*ROW('Hygiene Data'!E48)),NA())</f>
        <v>#N/A</v>
      </c>
      <c r="BF54" s="531" t="e">
        <f ca="1">+IF(AND(ISNUMBER(OFFSET('Hygiene Data'!$F$5,0,10*ROW('Hygiene Data'!F48))),'Data Summary'!DU54="Yes"),OFFSET('Hygiene Data'!$F$5,0,10*ROW('Hygiene Data'!F48)),NA())</f>
        <v>#N/A</v>
      </c>
      <c r="BG54" s="531" t="e">
        <f ca="1">+IF(AND(ISNUMBER(OFFSET('Hygiene Data'!$F$7,0,10*ROW('Hygiene Data'!F48))),'Data Summary'!DV54="Yes"),OFFSET('Hygiene Data'!$F$7,0,10*ROW('Hygiene Data'!F48)),NA())</f>
        <v>#N/A</v>
      </c>
      <c r="BH54" s="531" t="e">
        <f ca="1">+IF(AND(ISNUMBER(OFFSET('Hygiene Data'!$F$9,0,10*ROW('Hygiene Data'!F48))),'Data Summary'!DW54="Yes"),OFFSET('Hygiene Data'!$F$9,0,10*ROW('Hygiene Data'!F48)),NA())</f>
        <v>#N/A</v>
      </c>
      <c r="BI54" s="531" t="e">
        <f ca="1">+IF(AND(ISNUMBER(OFFSET('Hygiene Data'!$G$5,0,10*ROW('Hygiene Data'!G48))),'Data Summary'!DX54="Yes"),OFFSET('Hygiene Data'!$G$5,0,10*ROW('Hygiene Data'!G48)),NA())</f>
        <v>#N/A</v>
      </c>
      <c r="BJ54" s="531" t="e">
        <f ca="1">+IF(AND(ISNUMBER(OFFSET('Hygiene Data'!$G$7,0,10*ROW('Hygiene Data'!G48))),'Data Summary'!DY54="Yes"),OFFSET('Hygiene Data'!$G$7,0,10*ROW('Hygiene Data'!G48)),NA())</f>
        <v>#N/A</v>
      </c>
      <c r="BK54" s="531" t="e">
        <f ca="1">+IF(AND(ISNUMBER(OFFSET('Hygiene Data'!$G$9,0,10*ROW('Hygiene Data'!G48))),'Data Summary'!DZ54="Yes"),OFFSET('Hygiene Data'!$G$9,0,10*ROW('Hygiene Data'!G48)),NA())</f>
        <v>#N/A</v>
      </c>
      <c r="BL54" s="531" t="e">
        <f ca="1">+IF(AND(ISNUMBER(OFFSET('Hygiene Data'!$H$5,0,10*ROW('Hygiene Data'!H48))),'Data Summary'!EA54="Yes"),OFFSET('Hygiene Data'!$H$5,0,10*ROW('Hygiene Data'!H48)),NA())</f>
        <v>#N/A</v>
      </c>
      <c r="BM54" s="531" t="e">
        <f ca="1">+IF(AND(ISNUMBER(OFFSET('Hygiene Data'!$H$7,0,10*ROW('Hygiene Data'!H48))),'Data Summary'!EB54="Yes"),OFFSET('Hygiene Data'!$H$7,0,10*ROW('Hygiene Data'!H48)),NA())</f>
        <v>#N/A</v>
      </c>
      <c r="BN54" s="531" t="e">
        <f ca="1">+IF(AND(ISNUMBER(OFFSET('Hygiene Data'!$H$9,0,10*ROW('Hygiene Data'!H48))),'Data Summary'!EC54="Yes"),OFFSET('Hygiene Data'!$H$9,0,10*ROW('Hygiene Data'!H48)),NA())</f>
        <v>#N/A</v>
      </c>
      <c r="BO54" s="531" t="e">
        <f ca="1">+IF(AND(ISNUMBER(OFFSET('Hygiene Data'!$I$5,0,10*ROW('Hygiene Data'!I48))),'Data Summary'!ED54="Yes"),OFFSET('Hygiene Data'!$I$5,0,10*ROW('Hygiene Data'!I48)),NA())</f>
        <v>#N/A</v>
      </c>
      <c r="BP54" s="531" t="e">
        <f ca="1">+IF(AND(ISNUMBER(OFFSET('Hygiene Data'!$I$7,0,10*ROW('Hygiene Data'!I48))),'Data Summary'!EE54="Yes"),OFFSET('Hygiene Data'!$I$7,0,10*ROW('Hygiene Data'!I48)),NA())</f>
        <v>#N/A</v>
      </c>
      <c r="BQ54" s="531" t="e">
        <f ca="1">+IF(AND(ISNUMBER(OFFSET('Hygiene Data'!$I$9,0,10*ROW('Hygiene Data'!I48))),'Data Summary'!EF54="Yes"),OFFSET('Hygiene Data'!$I$9,0,10*ROW('Hygiene Data'!I48)),NA())</f>
        <v>#N/A</v>
      </c>
    </row>
    <row r="55" spans="1:69" x14ac:dyDescent="0.25">
      <c r="A55" s="527" t="e">
        <f ca="1">+RIGHT('Data Summary'!A55,LEN('Data Summary'!A55)-9)</f>
        <v>#VALUE!</v>
      </c>
      <c r="B55" s="501" t="str">
        <f ca="1">+IF(ISTEXT('Data Summary'!B55),'Data Summary'!B55,"")</f>
        <v/>
      </c>
      <c r="C55" s="528" t="e">
        <f ca="1">+VALUE('Data Summary'!C55)</f>
        <v>#VALUE!</v>
      </c>
      <c r="D55" s="529" t="e">
        <f ca="1">+IF(AND(ISNUMBER(OFFSET('Water Data'!$D$4,0,10*ROW('Water Data'!D49))),'Data Summary'!BS55="Yes"),100-OFFSET('Water Data'!$D$4,0,10*ROW('Water Data'!D49)),NA())</f>
        <v>#N/A</v>
      </c>
      <c r="E55" s="529" t="e">
        <f ca="1">+IF(AND(ISNUMBER(OFFSET('Water Data'!$D$6,0,10*ROW('Water Data'!D49))),'Data Summary'!BT55="Yes"),OFFSET('Water Data'!$D$6,0,10*ROW('Water Data'!D49)),NA())</f>
        <v>#N/A</v>
      </c>
      <c r="F55" s="529" t="e">
        <f ca="1">+IF(AND(ISNUMBER(OFFSET('Water Data'!$D$9,0,10*ROW('Water Data'!D49))),'Data Summary'!BU55="Yes"),OFFSET('Water Data'!$D$9,0,10*ROW('Water Data'!D49)),NA())</f>
        <v>#N/A</v>
      </c>
      <c r="G55" s="529" t="e">
        <f ca="1">+IF(AND(ISNUMBER(OFFSET('Water Data'!$E$4,0,10*ROW('Water Data'!E49))),'Data Summary'!BV55="Yes"),100-OFFSET('Water Data'!$E$4,0,10*ROW('Water Data'!E49)),NA())</f>
        <v>#N/A</v>
      </c>
      <c r="H55" s="529" t="e">
        <f ca="1">+IF(AND(ISNUMBER(OFFSET('Water Data'!$E$6,0,10*ROW('Water Data'!E49))),'Data Summary'!BW55="Yes"),OFFSET('Water Data'!$E$6,0,10*ROW('Water Data'!E49)),NA())</f>
        <v>#N/A</v>
      </c>
      <c r="I55" s="529" t="e">
        <f ca="1">+IF(AND(ISNUMBER(OFFSET('Water Data'!$E$9,0,10*ROW('Water Data'!E49))),'Data Summary'!BX55="Yes"),OFFSET('Water Data'!$E$9,0,10*ROW('Water Data'!E49)),NA())</f>
        <v>#N/A</v>
      </c>
      <c r="J55" s="529" t="e">
        <f ca="1">+IF(AND(ISNUMBER(OFFSET('Water Data'!$F$4,0,10*ROW('Water Data'!F49))),'Data Summary'!BY55="Yes"),100-OFFSET('Water Data'!$F$4,0,10*ROW('Water Data'!F49)),NA())</f>
        <v>#N/A</v>
      </c>
      <c r="K55" s="529" t="e">
        <f ca="1">+IF(AND(ISNUMBER(OFFSET('Water Data'!$F$6,0,10*ROW('Water Data'!F49))),'Data Summary'!BZ55="Yes"),OFFSET('Water Data'!$F$6,0,10*ROW('Water Data'!F49)),NA())</f>
        <v>#N/A</v>
      </c>
      <c r="L55" s="529" t="e">
        <f ca="1">+IF(AND(ISNUMBER(OFFSET('Water Data'!$F$9,0,10*ROW('Water Data'!F49))),'Data Summary'!CA55="Yes"),OFFSET('Water Data'!$F$9,0,10*ROW('Water Data'!F49)),NA())</f>
        <v>#N/A</v>
      </c>
      <c r="M55" s="529" t="e">
        <f ca="1">+IF(AND(ISNUMBER(OFFSET('Water Data'!$G$4,0,10*ROW('Water Data'!G49))),'Data Summary'!CB55="Yes"),100-OFFSET('Water Data'!$G$4,0,10*ROW('Water Data'!G49)),NA())</f>
        <v>#N/A</v>
      </c>
      <c r="N55" s="529" t="e">
        <f ca="1">+IF(AND(ISNUMBER(OFFSET('Water Data'!$G$6,0,10*ROW('Water Data'!G49))),'Data Summary'!CC55="Yes"),OFFSET('Water Data'!$G$6,0,10*ROW('Water Data'!G49)),NA())</f>
        <v>#N/A</v>
      </c>
      <c r="O55" s="529" t="e">
        <f ca="1">+IF(AND(ISNUMBER(OFFSET('Water Data'!$G$9,0,10*ROW('Water Data'!G49))),'Data Summary'!CD55="Yes"),OFFSET('Water Data'!$G$9,0,10*ROW('Water Data'!G49)),NA())</f>
        <v>#N/A</v>
      </c>
      <c r="P55" s="529" t="e">
        <f ca="1">+IF(AND(ISNUMBER(OFFSET('Water Data'!$H$4,0,10*ROW('Water Data'!H49))),'Data Summary'!CE55="Yes"),100-OFFSET('Water Data'!$H$4,0,10*ROW('Water Data'!H49)),NA())</f>
        <v>#N/A</v>
      </c>
      <c r="Q55" s="529" t="e">
        <f ca="1">+IF(AND(ISNUMBER(OFFSET('Water Data'!$H$6,0,10*ROW('Water Data'!H49))),'Data Summary'!CF55="Yes"),OFFSET('Water Data'!$H$6,0,10*ROW('Water Data'!H49)),NA())</f>
        <v>#N/A</v>
      </c>
      <c r="R55" s="529" t="e">
        <f ca="1">+IF(AND(ISNUMBER(OFFSET('Water Data'!$H$9,0,10*ROW('Water Data'!H49))),'Data Summary'!CG55="Yes"),OFFSET('Water Data'!$H$9,0,10*ROW('Water Data'!H49)),NA())</f>
        <v>#N/A</v>
      </c>
      <c r="S55" s="529" t="e">
        <f ca="1">+IF(AND(ISNUMBER(OFFSET('Water Data'!$I$4,0,10*ROW('Water Data'!I49))),'Data Summary'!CH55="Yes"),100-OFFSET('Water Data'!$I$4,0,10*ROW('Water Data'!I49)),NA())</f>
        <v>#N/A</v>
      </c>
      <c r="T55" s="529" t="e">
        <f ca="1">+IF(AND(ISNUMBER(OFFSET('Water Data'!$I$6,0,10*ROW('Water Data'!I49))),'Data Summary'!CI55="Yes"),OFFSET('Water Data'!$I$6,0,10*ROW('Water Data'!I49)),NA())</f>
        <v>#N/A</v>
      </c>
      <c r="U55" s="529" t="e">
        <f ca="1">+IF(AND(ISNUMBER(OFFSET('Water Data'!$I$9,0,10*ROW('Water Data'!I49))),'Data Summary'!CJ55="Yes"),OFFSET('Water Data'!$I$9,0,10*ROW('Water Data'!I49)),NA())</f>
        <v>#N/A</v>
      </c>
      <c r="V55" s="530" t="e">
        <f ca="1">+IF(AND(ISNUMBER(OFFSET('Sanitation Data'!$D$4,0,10*ROW('Sanitation Data'!D49))),'Data Summary'!CK55="Yes"),100-OFFSET('Sanitation Data'!$D$4,0,10*ROW('Sanitation Data'!D49)),NA())</f>
        <v>#N/A</v>
      </c>
      <c r="W55" s="530" t="e">
        <f ca="1">+IF(AND(ISNUMBER(OFFSET('Sanitation Data'!$D$6,0,10*ROW('Sanitation Data'!D49))),'Data Summary'!CL55="Yes"),OFFSET('Sanitation Data'!$D$6,0,10*ROW('Sanitation Data'!D49)),NA())</f>
        <v>#N/A</v>
      </c>
      <c r="X55" s="530" t="e">
        <f ca="1">+IF(AND(ISNUMBER(OFFSET('Sanitation Data'!$D$10,0,10*ROW('Sanitation Data'!D49))),'Data Summary'!CM55="Yes"),OFFSET('Sanitation Data'!$D$10,0,10*ROW('Sanitation Data'!D49)),NA())</f>
        <v>#N/A</v>
      </c>
      <c r="Y55" s="530" t="e">
        <f ca="1">+IF(AND(ISNUMBER(OFFSET('Sanitation Data'!$D$11,0,10*ROW('Sanitation Data'!D49))),'Data Summary'!CN55="Yes"),OFFSET('Sanitation Data'!$D$11,0,10*ROW('Sanitation Data'!D49)),NA())</f>
        <v>#N/A</v>
      </c>
      <c r="Z55" s="530" t="e">
        <f ca="1">+IF(AND(ISNUMBER(OFFSET('Sanitation Data'!$D$12,0,10*ROW('Sanitation Data'!D49))),'Data Summary'!CO55="Yes"),OFFSET('Sanitation Data'!$D$12,0,10*ROW('Sanitation Data'!D49)),NA())</f>
        <v>#N/A</v>
      </c>
      <c r="AA55" s="530" t="e">
        <f ca="1">+IF(AND(ISNUMBER(OFFSET('Sanitation Data'!$E$4,0,10*ROW('Sanitation Data'!E49))),'Data Summary'!CP55="Yes"),100-OFFSET('Sanitation Data'!$E$4,0,10*ROW('Sanitation Data'!E49)),NA())</f>
        <v>#N/A</v>
      </c>
      <c r="AB55" s="530" t="e">
        <f ca="1">+IF(AND(ISNUMBER(OFFSET('Sanitation Data'!$E$6,0,10*ROW('Sanitation Data'!E49))),'Data Summary'!CQ55="Yes"),OFFSET('Sanitation Data'!$E$6,0,10*ROW('Sanitation Data'!E49)),NA())</f>
        <v>#N/A</v>
      </c>
      <c r="AC55" s="530" t="e">
        <f ca="1">+IF(AND(ISNUMBER(OFFSET('Sanitation Data'!$E$10,0,10*ROW('Sanitation Data'!E49))),'Data Summary'!CR55="Yes"),OFFSET('Sanitation Data'!$E$10,0,10*ROW('Sanitation Data'!E49)),NA())</f>
        <v>#N/A</v>
      </c>
      <c r="AD55" s="530" t="e">
        <f ca="1">+IF(AND(ISNUMBER(OFFSET('Sanitation Data'!$E$11,0,10*ROW('Sanitation Data'!E49))),'Data Summary'!CS55="Yes"),OFFSET('Sanitation Data'!$E$11,0,10*ROW('Sanitation Data'!E49)),NA())</f>
        <v>#N/A</v>
      </c>
      <c r="AE55" s="530" t="e">
        <f ca="1">+IF(AND(ISNUMBER(OFFSET('Sanitation Data'!$E$12,0,10*ROW('Sanitation Data'!E49))),'Data Summary'!CT55="Yes"),OFFSET('Sanitation Data'!$E$12,0,10*ROW('Sanitation Data'!E49)),NA())</f>
        <v>#N/A</v>
      </c>
      <c r="AF55" s="530" t="e">
        <f ca="1">+IF(AND(ISNUMBER(OFFSET('Sanitation Data'!$F$4,0,10*ROW('Sanitation Data'!F49))),'Data Summary'!CU55="Yes"),100-OFFSET('Sanitation Data'!$F$4,0,10*ROW('Sanitation Data'!F49)),NA())</f>
        <v>#N/A</v>
      </c>
      <c r="AG55" s="530" t="e">
        <f ca="1">+IF(AND(ISNUMBER(OFFSET('Sanitation Data'!$F$6,0,10*ROW('Sanitation Data'!F49))),'Data Summary'!CV55="Yes"),OFFSET('Sanitation Data'!$F$6,0,10*ROW('Sanitation Data'!F49)),NA())</f>
        <v>#N/A</v>
      </c>
      <c r="AH55" s="530" t="e">
        <f ca="1">+IF(AND(ISNUMBER(OFFSET('Sanitation Data'!$F$10,0,10*ROW('Sanitation Data'!F49))),'Data Summary'!CW55="Yes"),OFFSET('Sanitation Data'!$F$10,0,10*ROW('Sanitation Data'!F49)),NA())</f>
        <v>#N/A</v>
      </c>
      <c r="AI55" s="530" t="e">
        <f ca="1">+IF(AND(ISNUMBER(OFFSET('Sanitation Data'!$F$11,0,10*ROW('Sanitation Data'!F49))),'Data Summary'!CX55="Yes"),OFFSET('Sanitation Data'!$F$11,0,10*ROW('Sanitation Data'!F49)),NA())</f>
        <v>#N/A</v>
      </c>
      <c r="AJ55" s="530" t="e">
        <f ca="1">+IF(AND(ISNUMBER(OFFSET('Sanitation Data'!$F$12,0,10*ROW('Sanitation Data'!F49))),'Data Summary'!CY55="Yes"),OFFSET('Sanitation Data'!$F$12,0,10*ROW('Sanitation Data'!F49)),NA())</f>
        <v>#N/A</v>
      </c>
      <c r="AK55" s="530" t="e">
        <f ca="1">+IF(AND(ISNUMBER(OFFSET('Sanitation Data'!$G$4,0,10*ROW('Sanitation Data'!G49))),'Data Summary'!CZ55="Yes"),100-OFFSET('Sanitation Data'!$G$4,0,10*ROW('Sanitation Data'!G49)),NA())</f>
        <v>#N/A</v>
      </c>
      <c r="AL55" s="530" t="e">
        <f ca="1">+IF(AND(ISNUMBER(OFFSET('Sanitation Data'!$G$6,0,10*ROW('Sanitation Data'!G49))),'Data Summary'!DA55="Yes"),OFFSET('Sanitation Data'!$G$6,0,10*ROW('Sanitation Data'!G49)),NA())</f>
        <v>#N/A</v>
      </c>
      <c r="AM55" s="530" t="e">
        <f ca="1">+IF(AND(ISNUMBER(OFFSET('Sanitation Data'!$G$10,0,10*ROW('Sanitation Data'!G49))),'Data Summary'!DB55="Yes"),OFFSET('Sanitation Data'!$G$10,0,10*ROW('Sanitation Data'!G49)),NA())</f>
        <v>#N/A</v>
      </c>
      <c r="AN55" s="530" t="e">
        <f ca="1">+IF(AND(ISNUMBER(OFFSET('Sanitation Data'!$G$11,0,10*ROW('Sanitation Data'!G49))),'Data Summary'!DC55="Yes"),OFFSET('Sanitation Data'!$G$11,0,10*ROW('Sanitation Data'!G49)),NA())</f>
        <v>#N/A</v>
      </c>
      <c r="AO55" s="530" t="e">
        <f ca="1">+IF(AND(ISNUMBER(OFFSET('Sanitation Data'!$G$12,0,10*ROW('Sanitation Data'!G49))),'Data Summary'!DD55="Yes"),OFFSET('Sanitation Data'!$G$12,0,10*ROW('Sanitation Data'!G49)),NA())</f>
        <v>#N/A</v>
      </c>
      <c r="AP55" s="530" t="e">
        <f ca="1">+IF(AND(ISNUMBER(OFFSET('Sanitation Data'!$H$4,0,10*ROW('Sanitation Data'!H49))),'Data Summary'!DE55="Yes"),100-OFFSET('Sanitation Data'!$H$4,0,10*ROW('Sanitation Data'!H49)),NA())</f>
        <v>#N/A</v>
      </c>
      <c r="AQ55" s="530" t="e">
        <f ca="1">+IF(AND(ISNUMBER(OFFSET('Sanitation Data'!$H$6,0,10*ROW('Sanitation Data'!H49))),'Data Summary'!DF55="Yes"),OFFSET('Sanitation Data'!$H$6,0,10*ROW('Sanitation Data'!H49)),NA())</f>
        <v>#N/A</v>
      </c>
      <c r="AR55" s="530" t="e">
        <f ca="1">+IF(AND(ISNUMBER(OFFSET('Sanitation Data'!$H$10,0,10*ROW('Sanitation Data'!H49))),'Data Summary'!DG55="Yes"),OFFSET('Sanitation Data'!$H$10,0,10*ROW('Sanitation Data'!H49)),NA())</f>
        <v>#N/A</v>
      </c>
      <c r="AS55" s="530" t="e">
        <f ca="1">+IF(AND(ISNUMBER(OFFSET('Sanitation Data'!$H$11,0,10*ROW('Sanitation Data'!H49))),'Data Summary'!DH55="Yes"),OFFSET('Sanitation Data'!$H$11,0,10*ROW('Sanitation Data'!H49)),NA())</f>
        <v>#N/A</v>
      </c>
      <c r="AT55" s="530" t="e">
        <f ca="1">+IF(AND(ISNUMBER(OFFSET('Sanitation Data'!$H$12,0,10*ROW('Sanitation Data'!H49))),'Data Summary'!DI55="Yes"),OFFSET('Sanitation Data'!$H$12,0,10*ROW('Sanitation Data'!H49)),NA())</f>
        <v>#N/A</v>
      </c>
      <c r="AU55" s="530" t="e">
        <f ca="1">+IF(AND(ISNUMBER(OFFSET('Sanitation Data'!$I$4,0,10*ROW('Sanitation Data'!I49))),'Data Summary'!DJ55="Yes"),100-OFFSET('Sanitation Data'!$I$4,0,10*ROW('Sanitation Data'!I49)),NA())</f>
        <v>#N/A</v>
      </c>
      <c r="AV55" s="530" t="e">
        <f ca="1">+IF(AND(ISNUMBER(OFFSET('Sanitation Data'!$I$6,0,10*ROW('Sanitation Data'!I49))),'Data Summary'!DK55="Yes"),OFFSET('Sanitation Data'!$I$6,0,10*ROW('Sanitation Data'!I49)),NA())</f>
        <v>#N/A</v>
      </c>
      <c r="AW55" s="530" t="e">
        <f ca="1">+IF(AND(ISNUMBER(OFFSET('Sanitation Data'!$I$10,0,10*ROW('Sanitation Data'!I49))),'Data Summary'!DL55="Yes"),OFFSET('Sanitation Data'!$I$10,0,10*ROW('Sanitation Data'!I49)),NA())</f>
        <v>#N/A</v>
      </c>
      <c r="AX55" s="530" t="e">
        <f ca="1">+IF(AND(ISNUMBER(OFFSET('Sanitation Data'!$I$11,0,10*ROW('Sanitation Data'!I49))),'Data Summary'!DM55="Yes"),OFFSET('Sanitation Data'!$I$11,0,10*ROW('Sanitation Data'!I49)),NA())</f>
        <v>#N/A</v>
      </c>
      <c r="AY55" s="530" t="e">
        <f ca="1">+IF(AND(ISNUMBER(OFFSET('Sanitation Data'!$I$12,0,10*ROW('Sanitation Data'!I49))),'Data Summary'!DN55="Yes"),OFFSET('Sanitation Data'!$I$12,0,10*ROW('Sanitation Data'!I49)),NA())</f>
        <v>#N/A</v>
      </c>
      <c r="AZ55" s="531" t="e">
        <f ca="1">+IF(AND(ISNUMBER(OFFSET('Hygiene Data'!$D$5,0,10*ROW('Hygiene Data'!D49))),'Data Summary'!DO55="Yes"),OFFSET('Hygiene Data'!$D$5,0,10*ROW('Hygiene Data'!D49)),NA())</f>
        <v>#N/A</v>
      </c>
      <c r="BA55" s="531" t="e">
        <f ca="1">+IF(AND(ISNUMBER(OFFSET('Hygiene Data'!$D$7,0,10*ROW('Hygiene Data'!D49))),'Data Summary'!DP55="Yes"),OFFSET('Hygiene Data'!$D$7,0,10*ROW('Hygiene Data'!D49)),NA())</f>
        <v>#N/A</v>
      </c>
      <c r="BB55" s="531" t="e">
        <f ca="1">+IF(AND(ISNUMBER(OFFSET('Hygiene Data'!$D$9,0,10*ROW('Hygiene Data'!D49))),'Data Summary'!DQ55="Yes"),OFFSET('Hygiene Data'!$D$9,0,10*ROW('Hygiene Data'!D49)),NA())</f>
        <v>#N/A</v>
      </c>
      <c r="BC55" s="531" t="e">
        <f ca="1">+IF(AND(ISNUMBER(OFFSET('Hygiene Data'!$E$5,0,10*ROW('Hygiene Data'!E49))),'Data Summary'!DR55="Yes"),OFFSET('Hygiene Data'!$E$5,0,10*ROW('Hygiene Data'!E49)),NA())</f>
        <v>#N/A</v>
      </c>
      <c r="BD55" s="531" t="e">
        <f ca="1">+IF(AND(ISNUMBER(OFFSET('Hygiene Data'!$E$7,0,10*ROW('Hygiene Data'!E49))),'Data Summary'!DS55="Yes"),OFFSET('Hygiene Data'!$E$7,0,10*ROW('Hygiene Data'!E49)),NA())</f>
        <v>#N/A</v>
      </c>
      <c r="BE55" s="531" t="e">
        <f ca="1">+IF(AND(ISNUMBER(OFFSET('Hygiene Data'!$E$9,0,10*ROW('Hygiene Data'!E49))),'Data Summary'!DT55="Yes"),OFFSET('Hygiene Data'!$E$9,0,10*ROW('Hygiene Data'!E49)),NA())</f>
        <v>#N/A</v>
      </c>
      <c r="BF55" s="531" t="e">
        <f ca="1">+IF(AND(ISNUMBER(OFFSET('Hygiene Data'!$F$5,0,10*ROW('Hygiene Data'!F49))),'Data Summary'!DU55="Yes"),OFFSET('Hygiene Data'!$F$5,0,10*ROW('Hygiene Data'!F49)),NA())</f>
        <v>#N/A</v>
      </c>
      <c r="BG55" s="531" t="e">
        <f ca="1">+IF(AND(ISNUMBER(OFFSET('Hygiene Data'!$F$7,0,10*ROW('Hygiene Data'!F49))),'Data Summary'!DV55="Yes"),OFFSET('Hygiene Data'!$F$7,0,10*ROW('Hygiene Data'!F49)),NA())</f>
        <v>#N/A</v>
      </c>
      <c r="BH55" s="531" t="e">
        <f ca="1">+IF(AND(ISNUMBER(OFFSET('Hygiene Data'!$F$9,0,10*ROW('Hygiene Data'!F49))),'Data Summary'!DW55="Yes"),OFFSET('Hygiene Data'!$F$9,0,10*ROW('Hygiene Data'!F49)),NA())</f>
        <v>#N/A</v>
      </c>
      <c r="BI55" s="531" t="e">
        <f ca="1">+IF(AND(ISNUMBER(OFFSET('Hygiene Data'!$G$5,0,10*ROW('Hygiene Data'!G49))),'Data Summary'!DX55="Yes"),OFFSET('Hygiene Data'!$G$5,0,10*ROW('Hygiene Data'!G49)),NA())</f>
        <v>#N/A</v>
      </c>
      <c r="BJ55" s="531" t="e">
        <f ca="1">+IF(AND(ISNUMBER(OFFSET('Hygiene Data'!$G$7,0,10*ROW('Hygiene Data'!G49))),'Data Summary'!DY55="Yes"),OFFSET('Hygiene Data'!$G$7,0,10*ROW('Hygiene Data'!G49)),NA())</f>
        <v>#N/A</v>
      </c>
      <c r="BK55" s="531" t="e">
        <f ca="1">+IF(AND(ISNUMBER(OFFSET('Hygiene Data'!$G$9,0,10*ROW('Hygiene Data'!G49))),'Data Summary'!DZ55="Yes"),OFFSET('Hygiene Data'!$G$9,0,10*ROW('Hygiene Data'!G49)),NA())</f>
        <v>#N/A</v>
      </c>
      <c r="BL55" s="531" t="e">
        <f ca="1">+IF(AND(ISNUMBER(OFFSET('Hygiene Data'!$H$5,0,10*ROW('Hygiene Data'!H49))),'Data Summary'!EA55="Yes"),OFFSET('Hygiene Data'!$H$5,0,10*ROW('Hygiene Data'!H49)),NA())</f>
        <v>#N/A</v>
      </c>
      <c r="BM55" s="531" t="e">
        <f ca="1">+IF(AND(ISNUMBER(OFFSET('Hygiene Data'!$H$7,0,10*ROW('Hygiene Data'!H49))),'Data Summary'!EB55="Yes"),OFFSET('Hygiene Data'!$H$7,0,10*ROW('Hygiene Data'!H49)),NA())</f>
        <v>#N/A</v>
      </c>
      <c r="BN55" s="531" t="e">
        <f ca="1">+IF(AND(ISNUMBER(OFFSET('Hygiene Data'!$H$9,0,10*ROW('Hygiene Data'!H49))),'Data Summary'!EC55="Yes"),OFFSET('Hygiene Data'!$H$9,0,10*ROW('Hygiene Data'!H49)),NA())</f>
        <v>#N/A</v>
      </c>
      <c r="BO55" s="531" t="e">
        <f ca="1">+IF(AND(ISNUMBER(OFFSET('Hygiene Data'!$I$5,0,10*ROW('Hygiene Data'!I49))),'Data Summary'!ED55="Yes"),OFFSET('Hygiene Data'!$I$5,0,10*ROW('Hygiene Data'!I49)),NA())</f>
        <v>#N/A</v>
      </c>
      <c r="BP55" s="531" t="e">
        <f ca="1">+IF(AND(ISNUMBER(OFFSET('Hygiene Data'!$I$7,0,10*ROW('Hygiene Data'!I49))),'Data Summary'!EE55="Yes"),OFFSET('Hygiene Data'!$I$7,0,10*ROW('Hygiene Data'!I49)),NA())</f>
        <v>#N/A</v>
      </c>
      <c r="BQ55" s="531" t="e">
        <f ca="1">+IF(AND(ISNUMBER(OFFSET('Hygiene Data'!$I$9,0,10*ROW('Hygiene Data'!I49))),'Data Summary'!EF55="Yes"),OFFSET('Hygiene Data'!$I$9,0,10*ROW('Hygiene Data'!I49)),NA())</f>
        <v>#N/A</v>
      </c>
    </row>
    <row r="56" spans="1:69" x14ac:dyDescent="0.25">
      <c r="A56" s="527" t="e">
        <f ca="1">+RIGHT('Data Summary'!A56,LEN('Data Summary'!A56)-9)</f>
        <v>#VALUE!</v>
      </c>
      <c r="B56" s="501" t="str">
        <f ca="1">+IF(ISTEXT('Data Summary'!B56),'Data Summary'!B56,"")</f>
        <v/>
      </c>
      <c r="C56" s="528" t="e">
        <f ca="1">+VALUE('Data Summary'!C56)</f>
        <v>#VALUE!</v>
      </c>
      <c r="D56" s="529" t="e">
        <f ca="1">+IF(AND(ISNUMBER(OFFSET('Water Data'!$D$4,0,10*ROW('Water Data'!D50))),'Data Summary'!BS56="Yes"),100-OFFSET('Water Data'!$D$4,0,10*ROW('Water Data'!D50)),NA())</f>
        <v>#N/A</v>
      </c>
      <c r="E56" s="529" t="e">
        <f ca="1">+IF(AND(ISNUMBER(OFFSET('Water Data'!$D$6,0,10*ROW('Water Data'!D50))),'Data Summary'!BT56="Yes"),OFFSET('Water Data'!$D$6,0,10*ROW('Water Data'!D50)),NA())</f>
        <v>#N/A</v>
      </c>
      <c r="F56" s="529" t="e">
        <f ca="1">+IF(AND(ISNUMBER(OFFSET('Water Data'!$D$9,0,10*ROW('Water Data'!D50))),'Data Summary'!BU56="Yes"),OFFSET('Water Data'!$D$9,0,10*ROW('Water Data'!D50)),NA())</f>
        <v>#N/A</v>
      </c>
      <c r="G56" s="529" t="e">
        <f ca="1">+IF(AND(ISNUMBER(OFFSET('Water Data'!$E$4,0,10*ROW('Water Data'!E50))),'Data Summary'!BV56="Yes"),100-OFFSET('Water Data'!$E$4,0,10*ROW('Water Data'!E50)),NA())</f>
        <v>#N/A</v>
      </c>
      <c r="H56" s="529" t="e">
        <f ca="1">+IF(AND(ISNUMBER(OFFSET('Water Data'!$E$6,0,10*ROW('Water Data'!E50))),'Data Summary'!BW56="Yes"),OFFSET('Water Data'!$E$6,0,10*ROW('Water Data'!E50)),NA())</f>
        <v>#N/A</v>
      </c>
      <c r="I56" s="529" t="e">
        <f ca="1">+IF(AND(ISNUMBER(OFFSET('Water Data'!$E$9,0,10*ROW('Water Data'!E50))),'Data Summary'!BX56="Yes"),OFFSET('Water Data'!$E$9,0,10*ROW('Water Data'!E50)),NA())</f>
        <v>#N/A</v>
      </c>
      <c r="J56" s="529" t="e">
        <f ca="1">+IF(AND(ISNUMBER(OFFSET('Water Data'!$F$4,0,10*ROW('Water Data'!F50))),'Data Summary'!BY56="Yes"),100-OFFSET('Water Data'!$F$4,0,10*ROW('Water Data'!F50)),NA())</f>
        <v>#N/A</v>
      </c>
      <c r="K56" s="529" t="e">
        <f ca="1">+IF(AND(ISNUMBER(OFFSET('Water Data'!$F$6,0,10*ROW('Water Data'!F50))),'Data Summary'!BZ56="Yes"),OFFSET('Water Data'!$F$6,0,10*ROW('Water Data'!F50)),NA())</f>
        <v>#N/A</v>
      </c>
      <c r="L56" s="529" t="e">
        <f ca="1">+IF(AND(ISNUMBER(OFFSET('Water Data'!$F$9,0,10*ROW('Water Data'!F50))),'Data Summary'!CA56="Yes"),OFFSET('Water Data'!$F$9,0,10*ROW('Water Data'!F50)),NA())</f>
        <v>#N/A</v>
      </c>
      <c r="M56" s="529" t="e">
        <f ca="1">+IF(AND(ISNUMBER(OFFSET('Water Data'!$G$4,0,10*ROW('Water Data'!G50))),'Data Summary'!CB56="Yes"),100-OFFSET('Water Data'!$G$4,0,10*ROW('Water Data'!G50)),NA())</f>
        <v>#N/A</v>
      </c>
      <c r="N56" s="529" t="e">
        <f ca="1">+IF(AND(ISNUMBER(OFFSET('Water Data'!$G$6,0,10*ROW('Water Data'!G50))),'Data Summary'!CC56="Yes"),OFFSET('Water Data'!$G$6,0,10*ROW('Water Data'!G50)),NA())</f>
        <v>#N/A</v>
      </c>
      <c r="O56" s="529" t="e">
        <f ca="1">+IF(AND(ISNUMBER(OFFSET('Water Data'!$G$9,0,10*ROW('Water Data'!G50))),'Data Summary'!CD56="Yes"),OFFSET('Water Data'!$G$9,0,10*ROW('Water Data'!G50)),NA())</f>
        <v>#N/A</v>
      </c>
      <c r="P56" s="529" t="e">
        <f ca="1">+IF(AND(ISNUMBER(OFFSET('Water Data'!$H$4,0,10*ROW('Water Data'!H50))),'Data Summary'!CE56="Yes"),100-OFFSET('Water Data'!$H$4,0,10*ROW('Water Data'!H50)),NA())</f>
        <v>#N/A</v>
      </c>
      <c r="Q56" s="529" t="e">
        <f ca="1">+IF(AND(ISNUMBER(OFFSET('Water Data'!$H$6,0,10*ROW('Water Data'!H50))),'Data Summary'!CF56="Yes"),OFFSET('Water Data'!$H$6,0,10*ROW('Water Data'!H50)),NA())</f>
        <v>#N/A</v>
      </c>
      <c r="R56" s="529" t="e">
        <f ca="1">+IF(AND(ISNUMBER(OFFSET('Water Data'!$H$9,0,10*ROW('Water Data'!H50))),'Data Summary'!CG56="Yes"),OFFSET('Water Data'!$H$9,0,10*ROW('Water Data'!H50)),NA())</f>
        <v>#N/A</v>
      </c>
      <c r="S56" s="529" t="e">
        <f ca="1">+IF(AND(ISNUMBER(OFFSET('Water Data'!$I$4,0,10*ROW('Water Data'!I50))),'Data Summary'!CH56="Yes"),100-OFFSET('Water Data'!$I$4,0,10*ROW('Water Data'!I50)),NA())</f>
        <v>#N/A</v>
      </c>
      <c r="T56" s="529" t="e">
        <f ca="1">+IF(AND(ISNUMBER(OFFSET('Water Data'!$I$6,0,10*ROW('Water Data'!I50))),'Data Summary'!CI56="Yes"),OFFSET('Water Data'!$I$6,0,10*ROW('Water Data'!I50)),NA())</f>
        <v>#N/A</v>
      </c>
      <c r="U56" s="529" t="e">
        <f ca="1">+IF(AND(ISNUMBER(OFFSET('Water Data'!$I$9,0,10*ROW('Water Data'!I50))),'Data Summary'!CJ56="Yes"),OFFSET('Water Data'!$I$9,0,10*ROW('Water Data'!I50)),NA())</f>
        <v>#N/A</v>
      </c>
      <c r="V56" s="530" t="e">
        <f ca="1">+IF(AND(ISNUMBER(OFFSET('Sanitation Data'!$D$4,0,10*ROW('Sanitation Data'!D50))),'Data Summary'!CK56="Yes"),100-OFFSET('Sanitation Data'!$D$4,0,10*ROW('Sanitation Data'!D50)),NA())</f>
        <v>#N/A</v>
      </c>
      <c r="W56" s="530" t="e">
        <f ca="1">+IF(AND(ISNUMBER(OFFSET('Sanitation Data'!$D$6,0,10*ROW('Sanitation Data'!D50))),'Data Summary'!CL56="Yes"),OFFSET('Sanitation Data'!$D$6,0,10*ROW('Sanitation Data'!D50)),NA())</f>
        <v>#N/A</v>
      </c>
      <c r="X56" s="530" t="e">
        <f ca="1">+IF(AND(ISNUMBER(OFFSET('Sanitation Data'!$D$10,0,10*ROW('Sanitation Data'!D50))),'Data Summary'!CM56="Yes"),OFFSET('Sanitation Data'!$D$10,0,10*ROW('Sanitation Data'!D50)),NA())</f>
        <v>#N/A</v>
      </c>
      <c r="Y56" s="530" t="e">
        <f ca="1">+IF(AND(ISNUMBER(OFFSET('Sanitation Data'!$D$11,0,10*ROW('Sanitation Data'!D50))),'Data Summary'!CN56="Yes"),OFFSET('Sanitation Data'!$D$11,0,10*ROW('Sanitation Data'!D50)),NA())</f>
        <v>#N/A</v>
      </c>
      <c r="Z56" s="530" t="e">
        <f ca="1">+IF(AND(ISNUMBER(OFFSET('Sanitation Data'!$D$12,0,10*ROW('Sanitation Data'!D50))),'Data Summary'!CO56="Yes"),OFFSET('Sanitation Data'!$D$12,0,10*ROW('Sanitation Data'!D50)),NA())</f>
        <v>#N/A</v>
      </c>
      <c r="AA56" s="530" t="e">
        <f ca="1">+IF(AND(ISNUMBER(OFFSET('Sanitation Data'!$E$4,0,10*ROW('Sanitation Data'!E50))),'Data Summary'!CP56="Yes"),100-OFFSET('Sanitation Data'!$E$4,0,10*ROW('Sanitation Data'!E50)),NA())</f>
        <v>#N/A</v>
      </c>
      <c r="AB56" s="530" t="e">
        <f ca="1">+IF(AND(ISNUMBER(OFFSET('Sanitation Data'!$E$6,0,10*ROW('Sanitation Data'!E50))),'Data Summary'!CQ56="Yes"),OFFSET('Sanitation Data'!$E$6,0,10*ROW('Sanitation Data'!E50)),NA())</f>
        <v>#N/A</v>
      </c>
      <c r="AC56" s="530" t="e">
        <f ca="1">+IF(AND(ISNUMBER(OFFSET('Sanitation Data'!$E$10,0,10*ROW('Sanitation Data'!E50))),'Data Summary'!CR56="Yes"),OFFSET('Sanitation Data'!$E$10,0,10*ROW('Sanitation Data'!E50)),NA())</f>
        <v>#N/A</v>
      </c>
      <c r="AD56" s="530" t="e">
        <f ca="1">+IF(AND(ISNUMBER(OFFSET('Sanitation Data'!$E$11,0,10*ROW('Sanitation Data'!E50))),'Data Summary'!CS56="Yes"),OFFSET('Sanitation Data'!$E$11,0,10*ROW('Sanitation Data'!E50)),NA())</f>
        <v>#N/A</v>
      </c>
      <c r="AE56" s="530" t="e">
        <f ca="1">+IF(AND(ISNUMBER(OFFSET('Sanitation Data'!$E$12,0,10*ROW('Sanitation Data'!E50))),'Data Summary'!CT56="Yes"),OFFSET('Sanitation Data'!$E$12,0,10*ROW('Sanitation Data'!E50)),NA())</f>
        <v>#N/A</v>
      </c>
      <c r="AF56" s="530" t="e">
        <f ca="1">+IF(AND(ISNUMBER(OFFSET('Sanitation Data'!$F$4,0,10*ROW('Sanitation Data'!F50))),'Data Summary'!CU56="Yes"),100-OFFSET('Sanitation Data'!$F$4,0,10*ROW('Sanitation Data'!F50)),NA())</f>
        <v>#N/A</v>
      </c>
      <c r="AG56" s="530" t="e">
        <f ca="1">+IF(AND(ISNUMBER(OFFSET('Sanitation Data'!$F$6,0,10*ROW('Sanitation Data'!F50))),'Data Summary'!CV56="Yes"),OFFSET('Sanitation Data'!$F$6,0,10*ROW('Sanitation Data'!F50)),NA())</f>
        <v>#N/A</v>
      </c>
      <c r="AH56" s="530" t="e">
        <f ca="1">+IF(AND(ISNUMBER(OFFSET('Sanitation Data'!$F$10,0,10*ROW('Sanitation Data'!F50))),'Data Summary'!CW56="Yes"),OFFSET('Sanitation Data'!$F$10,0,10*ROW('Sanitation Data'!F50)),NA())</f>
        <v>#N/A</v>
      </c>
      <c r="AI56" s="530" t="e">
        <f ca="1">+IF(AND(ISNUMBER(OFFSET('Sanitation Data'!$F$11,0,10*ROW('Sanitation Data'!F50))),'Data Summary'!CX56="Yes"),OFFSET('Sanitation Data'!$F$11,0,10*ROW('Sanitation Data'!F50)),NA())</f>
        <v>#N/A</v>
      </c>
      <c r="AJ56" s="530" t="e">
        <f ca="1">+IF(AND(ISNUMBER(OFFSET('Sanitation Data'!$F$12,0,10*ROW('Sanitation Data'!F50))),'Data Summary'!CY56="Yes"),OFFSET('Sanitation Data'!$F$12,0,10*ROW('Sanitation Data'!F50)),NA())</f>
        <v>#N/A</v>
      </c>
      <c r="AK56" s="530" t="e">
        <f ca="1">+IF(AND(ISNUMBER(OFFSET('Sanitation Data'!$G$4,0,10*ROW('Sanitation Data'!G50))),'Data Summary'!CZ56="Yes"),100-OFFSET('Sanitation Data'!$G$4,0,10*ROW('Sanitation Data'!G50)),NA())</f>
        <v>#N/A</v>
      </c>
      <c r="AL56" s="530" t="e">
        <f ca="1">+IF(AND(ISNUMBER(OFFSET('Sanitation Data'!$G$6,0,10*ROW('Sanitation Data'!G50))),'Data Summary'!DA56="Yes"),OFFSET('Sanitation Data'!$G$6,0,10*ROW('Sanitation Data'!G50)),NA())</f>
        <v>#N/A</v>
      </c>
      <c r="AM56" s="530" t="e">
        <f ca="1">+IF(AND(ISNUMBER(OFFSET('Sanitation Data'!$G$10,0,10*ROW('Sanitation Data'!G50))),'Data Summary'!DB56="Yes"),OFFSET('Sanitation Data'!$G$10,0,10*ROW('Sanitation Data'!G50)),NA())</f>
        <v>#N/A</v>
      </c>
      <c r="AN56" s="530" t="e">
        <f ca="1">+IF(AND(ISNUMBER(OFFSET('Sanitation Data'!$G$11,0,10*ROW('Sanitation Data'!G50))),'Data Summary'!DC56="Yes"),OFFSET('Sanitation Data'!$G$11,0,10*ROW('Sanitation Data'!G50)),NA())</f>
        <v>#N/A</v>
      </c>
      <c r="AO56" s="530" t="e">
        <f ca="1">+IF(AND(ISNUMBER(OFFSET('Sanitation Data'!$G$12,0,10*ROW('Sanitation Data'!G50))),'Data Summary'!DD56="Yes"),OFFSET('Sanitation Data'!$G$12,0,10*ROW('Sanitation Data'!G50)),NA())</f>
        <v>#N/A</v>
      </c>
      <c r="AP56" s="530" t="e">
        <f ca="1">+IF(AND(ISNUMBER(OFFSET('Sanitation Data'!$H$4,0,10*ROW('Sanitation Data'!H50))),'Data Summary'!DE56="Yes"),100-OFFSET('Sanitation Data'!$H$4,0,10*ROW('Sanitation Data'!H50)),NA())</f>
        <v>#N/A</v>
      </c>
      <c r="AQ56" s="530" t="e">
        <f ca="1">+IF(AND(ISNUMBER(OFFSET('Sanitation Data'!$H$6,0,10*ROW('Sanitation Data'!H50))),'Data Summary'!DF56="Yes"),OFFSET('Sanitation Data'!$H$6,0,10*ROW('Sanitation Data'!H50)),NA())</f>
        <v>#N/A</v>
      </c>
      <c r="AR56" s="530" t="e">
        <f ca="1">+IF(AND(ISNUMBER(OFFSET('Sanitation Data'!$H$10,0,10*ROW('Sanitation Data'!H50))),'Data Summary'!DG56="Yes"),OFFSET('Sanitation Data'!$H$10,0,10*ROW('Sanitation Data'!H50)),NA())</f>
        <v>#N/A</v>
      </c>
      <c r="AS56" s="530" t="e">
        <f ca="1">+IF(AND(ISNUMBER(OFFSET('Sanitation Data'!$H$11,0,10*ROW('Sanitation Data'!H50))),'Data Summary'!DH56="Yes"),OFFSET('Sanitation Data'!$H$11,0,10*ROW('Sanitation Data'!H50)),NA())</f>
        <v>#N/A</v>
      </c>
      <c r="AT56" s="530" t="e">
        <f ca="1">+IF(AND(ISNUMBER(OFFSET('Sanitation Data'!$H$12,0,10*ROW('Sanitation Data'!H50))),'Data Summary'!DI56="Yes"),OFFSET('Sanitation Data'!$H$12,0,10*ROW('Sanitation Data'!H50)),NA())</f>
        <v>#N/A</v>
      </c>
      <c r="AU56" s="530" t="e">
        <f ca="1">+IF(AND(ISNUMBER(OFFSET('Sanitation Data'!$I$4,0,10*ROW('Sanitation Data'!I50))),'Data Summary'!DJ56="Yes"),100-OFFSET('Sanitation Data'!$I$4,0,10*ROW('Sanitation Data'!I50)),NA())</f>
        <v>#N/A</v>
      </c>
      <c r="AV56" s="530" t="e">
        <f ca="1">+IF(AND(ISNUMBER(OFFSET('Sanitation Data'!$I$6,0,10*ROW('Sanitation Data'!I50))),'Data Summary'!DK56="Yes"),OFFSET('Sanitation Data'!$I$6,0,10*ROW('Sanitation Data'!I50)),NA())</f>
        <v>#N/A</v>
      </c>
      <c r="AW56" s="530" t="e">
        <f ca="1">+IF(AND(ISNUMBER(OFFSET('Sanitation Data'!$I$10,0,10*ROW('Sanitation Data'!I50))),'Data Summary'!DL56="Yes"),OFFSET('Sanitation Data'!$I$10,0,10*ROW('Sanitation Data'!I50)),NA())</f>
        <v>#N/A</v>
      </c>
      <c r="AX56" s="530" t="e">
        <f ca="1">+IF(AND(ISNUMBER(OFFSET('Sanitation Data'!$I$11,0,10*ROW('Sanitation Data'!I50))),'Data Summary'!DM56="Yes"),OFFSET('Sanitation Data'!$I$11,0,10*ROW('Sanitation Data'!I50)),NA())</f>
        <v>#N/A</v>
      </c>
      <c r="AY56" s="530" t="e">
        <f ca="1">+IF(AND(ISNUMBER(OFFSET('Sanitation Data'!$I$12,0,10*ROW('Sanitation Data'!I50))),'Data Summary'!DN56="Yes"),OFFSET('Sanitation Data'!$I$12,0,10*ROW('Sanitation Data'!I50)),NA())</f>
        <v>#N/A</v>
      </c>
      <c r="AZ56" s="531" t="e">
        <f ca="1">+IF(AND(ISNUMBER(OFFSET('Hygiene Data'!$D$5,0,10*ROW('Hygiene Data'!D50))),'Data Summary'!DO56="Yes"),OFFSET('Hygiene Data'!$D$5,0,10*ROW('Hygiene Data'!D50)),NA())</f>
        <v>#N/A</v>
      </c>
      <c r="BA56" s="531" t="e">
        <f ca="1">+IF(AND(ISNUMBER(OFFSET('Hygiene Data'!$D$7,0,10*ROW('Hygiene Data'!D50))),'Data Summary'!DP56="Yes"),OFFSET('Hygiene Data'!$D$7,0,10*ROW('Hygiene Data'!D50)),NA())</f>
        <v>#N/A</v>
      </c>
      <c r="BB56" s="531" t="e">
        <f ca="1">+IF(AND(ISNUMBER(OFFSET('Hygiene Data'!$D$9,0,10*ROW('Hygiene Data'!D50))),'Data Summary'!DQ56="Yes"),OFFSET('Hygiene Data'!$D$9,0,10*ROW('Hygiene Data'!D50)),NA())</f>
        <v>#N/A</v>
      </c>
      <c r="BC56" s="531" t="e">
        <f ca="1">+IF(AND(ISNUMBER(OFFSET('Hygiene Data'!$E$5,0,10*ROW('Hygiene Data'!E50))),'Data Summary'!DR56="Yes"),OFFSET('Hygiene Data'!$E$5,0,10*ROW('Hygiene Data'!E50)),NA())</f>
        <v>#N/A</v>
      </c>
      <c r="BD56" s="531" t="e">
        <f ca="1">+IF(AND(ISNUMBER(OFFSET('Hygiene Data'!$E$7,0,10*ROW('Hygiene Data'!E50))),'Data Summary'!DS56="Yes"),OFFSET('Hygiene Data'!$E$7,0,10*ROW('Hygiene Data'!E50)),NA())</f>
        <v>#N/A</v>
      </c>
      <c r="BE56" s="531" t="e">
        <f ca="1">+IF(AND(ISNUMBER(OFFSET('Hygiene Data'!$E$9,0,10*ROW('Hygiene Data'!E50))),'Data Summary'!DT56="Yes"),OFFSET('Hygiene Data'!$E$9,0,10*ROW('Hygiene Data'!E50)),NA())</f>
        <v>#N/A</v>
      </c>
      <c r="BF56" s="531" t="e">
        <f ca="1">+IF(AND(ISNUMBER(OFFSET('Hygiene Data'!$F$5,0,10*ROW('Hygiene Data'!F50))),'Data Summary'!DU56="Yes"),OFFSET('Hygiene Data'!$F$5,0,10*ROW('Hygiene Data'!F50)),NA())</f>
        <v>#N/A</v>
      </c>
      <c r="BG56" s="531" t="e">
        <f ca="1">+IF(AND(ISNUMBER(OFFSET('Hygiene Data'!$F$7,0,10*ROW('Hygiene Data'!F50))),'Data Summary'!DV56="Yes"),OFFSET('Hygiene Data'!$F$7,0,10*ROW('Hygiene Data'!F50)),NA())</f>
        <v>#N/A</v>
      </c>
      <c r="BH56" s="531" t="e">
        <f ca="1">+IF(AND(ISNUMBER(OFFSET('Hygiene Data'!$F$9,0,10*ROW('Hygiene Data'!F50))),'Data Summary'!DW56="Yes"),OFFSET('Hygiene Data'!$F$9,0,10*ROW('Hygiene Data'!F50)),NA())</f>
        <v>#N/A</v>
      </c>
      <c r="BI56" s="531" t="e">
        <f ca="1">+IF(AND(ISNUMBER(OFFSET('Hygiene Data'!$G$5,0,10*ROW('Hygiene Data'!G50))),'Data Summary'!DX56="Yes"),OFFSET('Hygiene Data'!$G$5,0,10*ROW('Hygiene Data'!G50)),NA())</f>
        <v>#N/A</v>
      </c>
      <c r="BJ56" s="531" t="e">
        <f ca="1">+IF(AND(ISNUMBER(OFFSET('Hygiene Data'!$G$7,0,10*ROW('Hygiene Data'!G50))),'Data Summary'!DY56="Yes"),OFFSET('Hygiene Data'!$G$7,0,10*ROW('Hygiene Data'!G50)),NA())</f>
        <v>#N/A</v>
      </c>
      <c r="BK56" s="531" t="e">
        <f ca="1">+IF(AND(ISNUMBER(OFFSET('Hygiene Data'!$G$9,0,10*ROW('Hygiene Data'!G50))),'Data Summary'!DZ56="Yes"),OFFSET('Hygiene Data'!$G$9,0,10*ROW('Hygiene Data'!G50)),NA())</f>
        <v>#N/A</v>
      </c>
      <c r="BL56" s="531" t="e">
        <f ca="1">+IF(AND(ISNUMBER(OFFSET('Hygiene Data'!$H$5,0,10*ROW('Hygiene Data'!H50))),'Data Summary'!EA56="Yes"),OFFSET('Hygiene Data'!$H$5,0,10*ROW('Hygiene Data'!H50)),NA())</f>
        <v>#N/A</v>
      </c>
      <c r="BM56" s="531" t="e">
        <f ca="1">+IF(AND(ISNUMBER(OFFSET('Hygiene Data'!$H$7,0,10*ROW('Hygiene Data'!H50))),'Data Summary'!EB56="Yes"),OFFSET('Hygiene Data'!$H$7,0,10*ROW('Hygiene Data'!H50)),NA())</f>
        <v>#N/A</v>
      </c>
      <c r="BN56" s="531" t="e">
        <f ca="1">+IF(AND(ISNUMBER(OFFSET('Hygiene Data'!$H$9,0,10*ROW('Hygiene Data'!H50))),'Data Summary'!EC56="Yes"),OFFSET('Hygiene Data'!$H$9,0,10*ROW('Hygiene Data'!H50)),NA())</f>
        <v>#N/A</v>
      </c>
      <c r="BO56" s="531" t="e">
        <f ca="1">+IF(AND(ISNUMBER(OFFSET('Hygiene Data'!$I$5,0,10*ROW('Hygiene Data'!I50))),'Data Summary'!ED56="Yes"),OFFSET('Hygiene Data'!$I$5,0,10*ROW('Hygiene Data'!I50)),NA())</f>
        <v>#N/A</v>
      </c>
      <c r="BP56" s="531" t="e">
        <f ca="1">+IF(AND(ISNUMBER(OFFSET('Hygiene Data'!$I$7,0,10*ROW('Hygiene Data'!I50))),'Data Summary'!EE56="Yes"),OFFSET('Hygiene Data'!$I$7,0,10*ROW('Hygiene Data'!I50)),NA())</f>
        <v>#N/A</v>
      </c>
      <c r="BQ56" s="531" t="e">
        <f ca="1">+IF(AND(ISNUMBER(OFFSET('Hygiene Data'!$I$9,0,10*ROW('Hygiene Data'!I50))),'Data Summary'!EF56="Yes"),OFFSET('Hygiene Data'!$I$9,0,10*ROW('Hygiene Data'!I50)),NA())</f>
        <v>#N/A</v>
      </c>
    </row>
    <row r="57" spans="1:69" x14ac:dyDescent="0.25">
      <c r="A57" s="527" t="e">
        <f ca="1">+RIGHT('Data Summary'!A57,LEN('Data Summary'!A57)-9)</f>
        <v>#VALUE!</v>
      </c>
      <c r="B57" s="501" t="str">
        <f ca="1">+IF(ISTEXT('Data Summary'!B57),'Data Summary'!B57,"")</f>
        <v/>
      </c>
      <c r="C57" s="528" t="e">
        <f ca="1">+VALUE('Data Summary'!C57)</f>
        <v>#VALUE!</v>
      </c>
      <c r="D57" s="529" t="e">
        <f ca="1">+IF(AND(ISNUMBER(OFFSET('Water Data'!$D$4,0,10*ROW('Water Data'!D51))),'Data Summary'!BS57="Yes"),100-OFFSET('Water Data'!$D$4,0,10*ROW('Water Data'!D51)),NA())</f>
        <v>#N/A</v>
      </c>
      <c r="E57" s="529" t="e">
        <f ca="1">+IF(AND(ISNUMBER(OFFSET('Water Data'!$D$6,0,10*ROW('Water Data'!D51))),'Data Summary'!BT57="Yes"),OFFSET('Water Data'!$D$6,0,10*ROW('Water Data'!D51)),NA())</f>
        <v>#N/A</v>
      </c>
      <c r="F57" s="529" t="e">
        <f ca="1">+IF(AND(ISNUMBER(OFFSET('Water Data'!$D$9,0,10*ROW('Water Data'!D51))),'Data Summary'!BU57="Yes"),OFFSET('Water Data'!$D$9,0,10*ROW('Water Data'!D51)),NA())</f>
        <v>#N/A</v>
      </c>
      <c r="G57" s="529" t="e">
        <f ca="1">+IF(AND(ISNUMBER(OFFSET('Water Data'!$E$4,0,10*ROW('Water Data'!E51))),'Data Summary'!BV57="Yes"),100-OFFSET('Water Data'!$E$4,0,10*ROW('Water Data'!E51)),NA())</f>
        <v>#N/A</v>
      </c>
      <c r="H57" s="529" t="e">
        <f ca="1">+IF(AND(ISNUMBER(OFFSET('Water Data'!$E$6,0,10*ROW('Water Data'!E51))),'Data Summary'!BW57="Yes"),OFFSET('Water Data'!$E$6,0,10*ROW('Water Data'!E51)),NA())</f>
        <v>#N/A</v>
      </c>
      <c r="I57" s="529" t="e">
        <f ca="1">+IF(AND(ISNUMBER(OFFSET('Water Data'!$E$9,0,10*ROW('Water Data'!E51))),'Data Summary'!BX57="Yes"),OFFSET('Water Data'!$E$9,0,10*ROW('Water Data'!E51)),NA())</f>
        <v>#N/A</v>
      </c>
      <c r="J57" s="529" t="e">
        <f ca="1">+IF(AND(ISNUMBER(OFFSET('Water Data'!$F$4,0,10*ROW('Water Data'!F51))),'Data Summary'!BY57="Yes"),100-OFFSET('Water Data'!$F$4,0,10*ROW('Water Data'!F51)),NA())</f>
        <v>#N/A</v>
      </c>
      <c r="K57" s="529" t="e">
        <f ca="1">+IF(AND(ISNUMBER(OFFSET('Water Data'!$F$6,0,10*ROW('Water Data'!F51))),'Data Summary'!BZ57="Yes"),OFFSET('Water Data'!$F$6,0,10*ROW('Water Data'!F51)),NA())</f>
        <v>#N/A</v>
      </c>
      <c r="L57" s="529" t="e">
        <f ca="1">+IF(AND(ISNUMBER(OFFSET('Water Data'!$F$9,0,10*ROW('Water Data'!F51))),'Data Summary'!CA57="Yes"),OFFSET('Water Data'!$F$9,0,10*ROW('Water Data'!F51)),NA())</f>
        <v>#N/A</v>
      </c>
      <c r="M57" s="529" t="e">
        <f ca="1">+IF(AND(ISNUMBER(OFFSET('Water Data'!$G$4,0,10*ROW('Water Data'!G51))),'Data Summary'!CB57="Yes"),100-OFFSET('Water Data'!$G$4,0,10*ROW('Water Data'!G51)),NA())</f>
        <v>#N/A</v>
      </c>
      <c r="N57" s="529" t="e">
        <f ca="1">+IF(AND(ISNUMBER(OFFSET('Water Data'!$G$6,0,10*ROW('Water Data'!G51))),'Data Summary'!CC57="Yes"),OFFSET('Water Data'!$G$6,0,10*ROW('Water Data'!G51)),NA())</f>
        <v>#N/A</v>
      </c>
      <c r="O57" s="529" t="e">
        <f ca="1">+IF(AND(ISNUMBER(OFFSET('Water Data'!$G$9,0,10*ROW('Water Data'!G51))),'Data Summary'!CD57="Yes"),OFFSET('Water Data'!$G$9,0,10*ROW('Water Data'!G51)),NA())</f>
        <v>#N/A</v>
      </c>
      <c r="P57" s="529" t="e">
        <f ca="1">+IF(AND(ISNUMBER(OFFSET('Water Data'!$H$4,0,10*ROW('Water Data'!H51))),'Data Summary'!CE57="Yes"),100-OFFSET('Water Data'!$H$4,0,10*ROW('Water Data'!H51)),NA())</f>
        <v>#N/A</v>
      </c>
      <c r="Q57" s="529" t="e">
        <f ca="1">+IF(AND(ISNUMBER(OFFSET('Water Data'!$H$6,0,10*ROW('Water Data'!H51))),'Data Summary'!CF57="Yes"),OFFSET('Water Data'!$H$6,0,10*ROW('Water Data'!H51)),NA())</f>
        <v>#N/A</v>
      </c>
      <c r="R57" s="529" t="e">
        <f ca="1">+IF(AND(ISNUMBER(OFFSET('Water Data'!$H$9,0,10*ROW('Water Data'!H51))),'Data Summary'!CG57="Yes"),OFFSET('Water Data'!$H$9,0,10*ROW('Water Data'!H51)),NA())</f>
        <v>#N/A</v>
      </c>
      <c r="S57" s="529" t="e">
        <f ca="1">+IF(AND(ISNUMBER(OFFSET('Water Data'!$I$4,0,10*ROW('Water Data'!I51))),'Data Summary'!CH57="Yes"),100-OFFSET('Water Data'!$I$4,0,10*ROW('Water Data'!I51)),NA())</f>
        <v>#N/A</v>
      </c>
      <c r="T57" s="529" t="e">
        <f ca="1">+IF(AND(ISNUMBER(OFFSET('Water Data'!$I$6,0,10*ROW('Water Data'!I51))),'Data Summary'!CI57="Yes"),OFFSET('Water Data'!$I$6,0,10*ROW('Water Data'!I51)),NA())</f>
        <v>#N/A</v>
      </c>
      <c r="U57" s="529" t="e">
        <f ca="1">+IF(AND(ISNUMBER(OFFSET('Water Data'!$I$9,0,10*ROW('Water Data'!I51))),'Data Summary'!CJ57="Yes"),OFFSET('Water Data'!$I$9,0,10*ROW('Water Data'!I51)),NA())</f>
        <v>#N/A</v>
      </c>
      <c r="V57" s="530" t="e">
        <f ca="1">+IF(AND(ISNUMBER(OFFSET('Sanitation Data'!$D$4,0,10*ROW('Sanitation Data'!D51))),'Data Summary'!CK57="Yes"),100-OFFSET('Sanitation Data'!$D$4,0,10*ROW('Sanitation Data'!D51)),NA())</f>
        <v>#N/A</v>
      </c>
      <c r="W57" s="530" t="e">
        <f ca="1">+IF(AND(ISNUMBER(OFFSET('Sanitation Data'!$D$6,0,10*ROW('Sanitation Data'!D51))),'Data Summary'!CL57="Yes"),OFFSET('Sanitation Data'!$D$6,0,10*ROW('Sanitation Data'!D51)),NA())</f>
        <v>#N/A</v>
      </c>
      <c r="X57" s="530" t="e">
        <f ca="1">+IF(AND(ISNUMBER(OFFSET('Sanitation Data'!$D$10,0,10*ROW('Sanitation Data'!D51))),'Data Summary'!CM57="Yes"),OFFSET('Sanitation Data'!$D$10,0,10*ROW('Sanitation Data'!D51)),NA())</f>
        <v>#N/A</v>
      </c>
      <c r="Y57" s="530" t="e">
        <f ca="1">+IF(AND(ISNUMBER(OFFSET('Sanitation Data'!$D$11,0,10*ROW('Sanitation Data'!D51))),'Data Summary'!CN57="Yes"),OFFSET('Sanitation Data'!$D$11,0,10*ROW('Sanitation Data'!D51)),NA())</f>
        <v>#N/A</v>
      </c>
      <c r="Z57" s="530" t="e">
        <f ca="1">+IF(AND(ISNUMBER(OFFSET('Sanitation Data'!$D$12,0,10*ROW('Sanitation Data'!D51))),'Data Summary'!CO57="Yes"),OFFSET('Sanitation Data'!$D$12,0,10*ROW('Sanitation Data'!D51)),NA())</f>
        <v>#N/A</v>
      </c>
      <c r="AA57" s="530" t="e">
        <f ca="1">+IF(AND(ISNUMBER(OFFSET('Sanitation Data'!$E$4,0,10*ROW('Sanitation Data'!E51))),'Data Summary'!CP57="Yes"),100-OFFSET('Sanitation Data'!$E$4,0,10*ROW('Sanitation Data'!E51)),NA())</f>
        <v>#N/A</v>
      </c>
      <c r="AB57" s="530" t="e">
        <f ca="1">+IF(AND(ISNUMBER(OFFSET('Sanitation Data'!$E$6,0,10*ROW('Sanitation Data'!E51))),'Data Summary'!CQ57="Yes"),OFFSET('Sanitation Data'!$E$6,0,10*ROW('Sanitation Data'!E51)),NA())</f>
        <v>#N/A</v>
      </c>
      <c r="AC57" s="530" t="e">
        <f ca="1">+IF(AND(ISNUMBER(OFFSET('Sanitation Data'!$E$10,0,10*ROW('Sanitation Data'!E51))),'Data Summary'!CR57="Yes"),OFFSET('Sanitation Data'!$E$10,0,10*ROW('Sanitation Data'!E51)),NA())</f>
        <v>#N/A</v>
      </c>
      <c r="AD57" s="530" t="e">
        <f ca="1">+IF(AND(ISNUMBER(OFFSET('Sanitation Data'!$E$11,0,10*ROW('Sanitation Data'!E51))),'Data Summary'!CS57="Yes"),OFFSET('Sanitation Data'!$E$11,0,10*ROW('Sanitation Data'!E51)),NA())</f>
        <v>#N/A</v>
      </c>
      <c r="AE57" s="530" t="e">
        <f ca="1">+IF(AND(ISNUMBER(OFFSET('Sanitation Data'!$E$12,0,10*ROW('Sanitation Data'!E51))),'Data Summary'!CT57="Yes"),OFFSET('Sanitation Data'!$E$12,0,10*ROW('Sanitation Data'!E51)),NA())</f>
        <v>#N/A</v>
      </c>
      <c r="AF57" s="530" t="e">
        <f ca="1">+IF(AND(ISNUMBER(OFFSET('Sanitation Data'!$F$4,0,10*ROW('Sanitation Data'!F51))),'Data Summary'!CU57="Yes"),100-OFFSET('Sanitation Data'!$F$4,0,10*ROW('Sanitation Data'!F51)),NA())</f>
        <v>#N/A</v>
      </c>
      <c r="AG57" s="530" t="e">
        <f ca="1">+IF(AND(ISNUMBER(OFFSET('Sanitation Data'!$F$6,0,10*ROW('Sanitation Data'!F51))),'Data Summary'!CV57="Yes"),OFFSET('Sanitation Data'!$F$6,0,10*ROW('Sanitation Data'!F51)),NA())</f>
        <v>#N/A</v>
      </c>
      <c r="AH57" s="530" t="e">
        <f ca="1">+IF(AND(ISNUMBER(OFFSET('Sanitation Data'!$F$10,0,10*ROW('Sanitation Data'!F51))),'Data Summary'!CW57="Yes"),OFFSET('Sanitation Data'!$F$10,0,10*ROW('Sanitation Data'!F51)),NA())</f>
        <v>#N/A</v>
      </c>
      <c r="AI57" s="530" t="e">
        <f ca="1">+IF(AND(ISNUMBER(OFFSET('Sanitation Data'!$F$11,0,10*ROW('Sanitation Data'!F51))),'Data Summary'!CX57="Yes"),OFFSET('Sanitation Data'!$F$11,0,10*ROW('Sanitation Data'!F51)),NA())</f>
        <v>#N/A</v>
      </c>
      <c r="AJ57" s="530" t="e">
        <f ca="1">+IF(AND(ISNUMBER(OFFSET('Sanitation Data'!$F$12,0,10*ROW('Sanitation Data'!F51))),'Data Summary'!CY57="Yes"),OFFSET('Sanitation Data'!$F$12,0,10*ROW('Sanitation Data'!F51)),NA())</f>
        <v>#N/A</v>
      </c>
      <c r="AK57" s="530" t="e">
        <f ca="1">+IF(AND(ISNUMBER(OFFSET('Sanitation Data'!$G$4,0,10*ROW('Sanitation Data'!G51))),'Data Summary'!CZ57="Yes"),100-OFFSET('Sanitation Data'!$G$4,0,10*ROW('Sanitation Data'!G51)),NA())</f>
        <v>#N/A</v>
      </c>
      <c r="AL57" s="530" t="e">
        <f ca="1">+IF(AND(ISNUMBER(OFFSET('Sanitation Data'!$G$6,0,10*ROW('Sanitation Data'!G51))),'Data Summary'!DA57="Yes"),OFFSET('Sanitation Data'!$G$6,0,10*ROW('Sanitation Data'!G51)),NA())</f>
        <v>#N/A</v>
      </c>
      <c r="AM57" s="530" t="e">
        <f ca="1">+IF(AND(ISNUMBER(OFFSET('Sanitation Data'!$G$10,0,10*ROW('Sanitation Data'!G51))),'Data Summary'!DB57="Yes"),OFFSET('Sanitation Data'!$G$10,0,10*ROW('Sanitation Data'!G51)),NA())</f>
        <v>#N/A</v>
      </c>
      <c r="AN57" s="530" t="e">
        <f ca="1">+IF(AND(ISNUMBER(OFFSET('Sanitation Data'!$G$11,0,10*ROW('Sanitation Data'!G51))),'Data Summary'!DC57="Yes"),OFFSET('Sanitation Data'!$G$11,0,10*ROW('Sanitation Data'!G51)),NA())</f>
        <v>#N/A</v>
      </c>
      <c r="AO57" s="530" t="e">
        <f ca="1">+IF(AND(ISNUMBER(OFFSET('Sanitation Data'!$G$12,0,10*ROW('Sanitation Data'!G51))),'Data Summary'!DD57="Yes"),OFFSET('Sanitation Data'!$G$12,0,10*ROW('Sanitation Data'!G51)),NA())</f>
        <v>#N/A</v>
      </c>
      <c r="AP57" s="530" t="e">
        <f ca="1">+IF(AND(ISNUMBER(OFFSET('Sanitation Data'!$H$4,0,10*ROW('Sanitation Data'!H51))),'Data Summary'!DE57="Yes"),100-OFFSET('Sanitation Data'!$H$4,0,10*ROW('Sanitation Data'!H51)),NA())</f>
        <v>#N/A</v>
      </c>
      <c r="AQ57" s="530" t="e">
        <f ca="1">+IF(AND(ISNUMBER(OFFSET('Sanitation Data'!$H$6,0,10*ROW('Sanitation Data'!H51))),'Data Summary'!DF57="Yes"),OFFSET('Sanitation Data'!$H$6,0,10*ROW('Sanitation Data'!H51)),NA())</f>
        <v>#N/A</v>
      </c>
      <c r="AR57" s="530" t="e">
        <f ca="1">+IF(AND(ISNUMBER(OFFSET('Sanitation Data'!$H$10,0,10*ROW('Sanitation Data'!H51))),'Data Summary'!DG57="Yes"),OFFSET('Sanitation Data'!$H$10,0,10*ROW('Sanitation Data'!H51)),NA())</f>
        <v>#N/A</v>
      </c>
      <c r="AS57" s="530" t="e">
        <f ca="1">+IF(AND(ISNUMBER(OFFSET('Sanitation Data'!$H$11,0,10*ROW('Sanitation Data'!H51))),'Data Summary'!DH57="Yes"),OFFSET('Sanitation Data'!$H$11,0,10*ROW('Sanitation Data'!H51)),NA())</f>
        <v>#N/A</v>
      </c>
      <c r="AT57" s="530" t="e">
        <f ca="1">+IF(AND(ISNUMBER(OFFSET('Sanitation Data'!$H$12,0,10*ROW('Sanitation Data'!H51))),'Data Summary'!DI57="Yes"),OFFSET('Sanitation Data'!$H$12,0,10*ROW('Sanitation Data'!H51)),NA())</f>
        <v>#N/A</v>
      </c>
      <c r="AU57" s="530" t="e">
        <f ca="1">+IF(AND(ISNUMBER(OFFSET('Sanitation Data'!$I$4,0,10*ROW('Sanitation Data'!I51))),'Data Summary'!DJ57="Yes"),100-OFFSET('Sanitation Data'!$I$4,0,10*ROW('Sanitation Data'!I51)),NA())</f>
        <v>#N/A</v>
      </c>
      <c r="AV57" s="530" t="e">
        <f ca="1">+IF(AND(ISNUMBER(OFFSET('Sanitation Data'!$I$6,0,10*ROW('Sanitation Data'!I51))),'Data Summary'!DK57="Yes"),OFFSET('Sanitation Data'!$I$6,0,10*ROW('Sanitation Data'!I51)),NA())</f>
        <v>#N/A</v>
      </c>
      <c r="AW57" s="530" t="e">
        <f ca="1">+IF(AND(ISNUMBER(OFFSET('Sanitation Data'!$I$10,0,10*ROW('Sanitation Data'!I51))),'Data Summary'!DL57="Yes"),OFFSET('Sanitation Data'!$I$10,0,10*ROW('Sanitation Data'!I51)),NA())</f>
        <v>#N/A</v>
      </c>
      <c r="AX57" s="530" t="e">
        <f ca="1">+IF(AND(ISNUMBER(OFFSET('Sanitation Data'!$I$11,0,10*ROW('Sanitation Data'!I51))),'Data Summary'!DM57="Yes"),OFFSET('Sanitation Data'!$I$11,0,10*ROW('Sanitation Data'!I51)),NA())</f>
        <v>#N/A</v>
      </c>
      <c r="AY57" s="530" t="e">
        <f ca="1">+IF(AND(ISNUMBER(OFFSET('Sanitation Data'!$I$12,0,10*ROW('Sanitation Data'!I51))),'Data Summary'!DN57="Yes"),OFFSET('Sanitation Data'!$I$12,0,10*ROW('Sanitation Data'!I51)),NA())</f>
        <v>#N/A</v>
      </c>
      <c r="AZ57" s="531" t="e">
        <f ca="1">+IF(AND(ISNUMBER(OFFSET('Hygiene Data'!$D$5,0,10*ROW('Hygiene Data'!D51))),'Data Summary'!DO57="Yes"),OFFSET('Hygiene Data'!$D$5,0,10*ROW('Hygiene Data'!D51)),NA())</f>
        <v>#N/A</v>
      </c>
      <c r="BA57" s="531" t="e">
        <f ca="1">+IF(AND(ISNUMBER(OFFSET('Hygiene Data'!$D$7,0,10*ROW('Hygiene Data'!D51))),'Data Summary'!DP57="Yes"),OFFSET('Hygiene Data'!$D$7,0,10*ROW('Hygiene Data'!D51)),NA())</f>
        <v>#N/A</v>
      </c>
      <c r="BB57" s="531" t="e">
        <f ca="1">+IF(AND(ISNUMBER(OFFSET('Hygiene Data'!$D$9,0,10*ROW('Hygiene Data'!D51))),'Data Summary'!DQ57="Yes"),OFFSET('Hygiene Data'!$D$9,0,10*ROW('Hygiene Data'!D51)),NA())</f>
        <v>#N/A</v>
      </c>
      <c r="BC57" s="531" t="e">
        <f ca="1">+IF(AND(ISNUMBER(OFFSET('Hygiene Data'!$E$5,0,10*ROW('Hygiene Data'!E51))),'Data Summary'!DR57="Yes"),OFFSET('Hygiene Data'!$E$5,0,10*ROW('Hygiene Data'!E51)),NA())</f>
        <v>#N/A</v>
      </c>
      <c r="BD57" s="531" t="e">
        <f ca="1">+IF(AND(ISNUMBER(OFFSET('Hygiene Data'!$E$7,0,10*ROW('Hygiene Data'!E51))),'Data Summary'!DS57="Yes"),OFFSET('Hygiene Data'!$E$7,0,10*ROW('Hygiene Data'!E51)),NA())</f>
        <v>#N/A</v>
      </c>
      <c r="BE57" s="531" t="e">
        <f ca="1">+IF(AND(ISNUMBER(OFFSET('Hygiene Data'!$E$9,0,10*ROW('Hygiene Data'!E51))),'Data Summary'!DT57="Yes"),OFFSET('Hygiene Data'!$E$9,0,10*ROW('Hygiene Data'!E51)),NA())</f>
        <v>#N/A</v>
      </c>
      <c r="BF57" s="531" t="e">
        <f ca="1">+IF(AND(ISNUMBER(OFFSET('Hygiene Data'!$F$5,0,10*ROW('Hygiene Data'!F51))),'Data Summary'!DU57="Yes"),OFFSET('Hygiene Data'!$F$5,0,10*ROW('Hygiene Data'!F51)),NA())</f>
        <v>#N/A</v>
      </c>
      <c r="BG57" s="531" t="e">
        <f ca="1">+IF(AND(ISNUMBER(OFFSET('Hygiene Data'!$F$7,0,10*ROW('Hygiene Data'!F51))),'Data Summary'!DV57="Yes"),OFFSET('Hygiene Data'!$F$7,0,10*ROW('Hygiene Data'!F51)),NA())</f>
        <v>#N/A</v>
      </c>
      <c r="BH57" s="531" t="e">
        <f ca="1">+IF(AND(ISNUMBER(OFFSET('Hygiene Data'!$F$9,0,10*ROW('Hygiene Data'!F51))),'Data Summary'!DW57="Yes"),OFFSET('Hygiene Data'!$F$9,0,10*ROW('Hygiene Data'!F51)),NA())</f>
        <v>#N/A</v>
      </c>
      <c r="BI57" s="531" t="e">
        <f ca="1">+IF(AND(ISNUMBER(OFFSET('Hygiene Data'!$G$5,0,10*ROW('Hygiene Data'!G51))),'Data Summary'!DX57="Yes"),OFFSET('Hygiene Data'!$G$5,0,10*ROW('Hygiene Data'!G51)),NA())</f>
        <v>#N/A</v>
      </c>
      <c r="BJ57" s="531" t="e">
        <f ca="1">+IF(AND(ISNUMBER(OFFSET('Hygiene Data'!$G$7,0,10*ROW('Hygiene Data'!G51))),'Data Summary'!DY57="Yes"),OFFSET('Hygiene Data'!$G$7,0,10*ROW('Hygiene Data'!G51)),NA())</f>
        <v>#N/A</v>
      </c>
      <c r="BK57" s="531" t="e">
        <f ca="1">+IF(AND(ISNUMBER(OFFSET('Hygiene Data'!$G$9,0,10*ROW('Hygiene Data'!G51))),'Data Summary'!DZ57="Yes"),OFFSET('Hygiene Data'!$G$9,0,10*ROW('Hygiene Data'!G51)),NA())</f>
        <v>#N/A</v>
      </c>
      <c r="BL57" s="531" t="e">
        <f ca="1">+IF(AND(ISNUMBER(OFFSET('Hygiene Data'!$H$5,0,10*ROW('Hygiene Data'!H51))),'Data Summary'!EA57="Yes"),OFFSET('Hygiene Data'!$H$5,0,10*ROW('Hygiene Data'!H51)),NA())</f>
        <v>#N/A</v>
      </c>
      <c r="BM57" s="531" t="e">
        <f ca="1">+IF(AND(ISNUMBER(OFFSET('Hygiene Data'!$H$7,0,10*ROW('Hygiene Data'!H51))),'Data Summary'!EB57="Yes"),OFFSET('Hygiene Data'!$H$7,0,10*ROW('Hygiene Data'!H51)),NA())</f>
        <v>#N/A</v>
      </c>
      <c r="BN57" s="531" t="e">
        <f ca="1">+IF(AND(ISNUMBER(OFFSET('Hygiene Data'!$H$9,0,10*ROW('Hygiene Data'!H51))),'Data Summary'!EC57="Yes"),OFFSET('Hygiene Data'!$H$9,0,10*ROW('Hygiene Data'!H51)),NA())</f>
        <v>#N/A</v>
      </c>
      <c r="BO57" s="531" t="e">
        <f ca="1">+IF(AND(ISNUMBER(OFFSET('Hygiene Data'!$I$5,0,10*ROW('Hygiene Data'!I51))),'Data Summary'!ED57="Yes"),OFFSET('Hygiene Data'!$I$5,0,10*ROW('Hygiene Data'!I51)),NA())</f>
        <v>#N/A</v>
      </c>
      <c r="BP57" s="531" t="e">
        <f ca="1">+IF(AND(ISNUMBER(OFFSET('Hygiene Data'!$I$7,0,10*ROW('Hygiene Data'!I51))),'Data Summary'!EE57="Yes"),OFFSET('Hygiene Data'!$I$7,0,10*ROW('Hygiene Data'!I51)),NA())</f>
        <v>#N/A</v>
      </c>
      <c r="BQ57" s="531" t="e">
        <f ca="1">+IF(AND(ISNUMBER(OFFSET('Hygiene Data'!$I$9,0,10*ROW('Hygiene Data'!I51))),'Data Summary'!EF57="Yes"),OFFSET('Hygiene Data'!$I$9,0,10*ROW('Hygiene Data'!I51)),NA())</f>
        <v>#N/A</v>
      </c>
    </row>
    <row r="58" spans="1:69" x14ac:dyDescent="0.25">
      <c r="A58" s="527" t="e">
        <f ca="1">+RIGHT('Data Summary'!A58,LEN('Data Summary'!A58)-9)</f>
        <v>#VALUE!</v>
      </c>
      <c r="B58" s="501" t="str">
        <f ca="1">+IF(ISTEXT('Data Summary'!B58),'Data Summary'!B58,"")</f>
        <v/>
      </c>
      <c r="C58" s="528" t="e">
        <f ca="1">+VALUE('Data Summary'!C58)</f>
        <v>#VALUE!</v>
      </c>
      <c r="D58" s="529" t="e">
        <f ca="1">+IF(AND(ISNUMBER(OFFSET('Water Data'!$D$4,0,10*ROW('Water Data'!D52))),'Data Summary'!BS58="Yes"),100-OFFSET('Water Data'!$D$4,0,10*ROW('Water Data'!D52)),NA())</f>
        <v>#N/A</v>
      </c>
      <c r="E58" s="529" t="e">
        <f ca="1">+IF(AND(ISNUMBER(OFFSET('Water Data'!$D$6,0,10*ROW('Water Data'!D52))),'Data Summary'!BT58="Yes"),OFFSET('Water Data'!$D$6,0,10*ROW('Water Data'!D52)),NA())</f>
        <v>#N/A</v>
      </c>
      <c r="F58" s="529" t="e">
        <f ca="1">+IF(AND(ISNUMBER(OFFSET('Water Data'!$D$9,0,10*ROW('Water Data'!D52))),'Data Summary'!BU58="Yes"),OFFSET('Water Data'!$D$9,0,10*ROW('Water Data'!D52)),NA())</f>
        <v>#N/A</v>
      </c>
      <c r="G58" s="529" t="e">
        <f ca="1">+IF(AND(ISNUMBER(OFFSET('Water Data'!$E$4,0,10*ROW('Water Data'!E52))),'Data Summary'!BV58="Yes"),100-OFFSET('Water Data'!$E$4,0,10*ROW('Water Data'!E52)),NA())</f>
        <v>#N/A</v>
      </c>
      <c r="H58" s="529" t="e">
        <f ca="1">+IF(AND(ISNUMBER(OFFSET('Water Data'!$E$6,0,10*ROW('Water Data'!E52))),'Data Summary'!BW58="Yes"),OFFSET('Water Data'!$E$6,0,10*ROW('Water Data'!E52)),NA())</f>
        <v>#N/A</v>
      </c>
      <c r="I58" s="529" t="e">
        <f ca="1">+IF(AND(ISNUMBER(OFFSET('Water Data'!$E$9,0,10*ROW('Water Data'!E52))),'Data Summary'!BX58="Yes"),OFFSET('Water Data'!$E$9,0,10*ROW('Water Data'!E52)),NA())</f>
        <v>#N/A</v>
      </c>
      <c r="J58" s="529" t="e">
        <f ca="1">+IF(AND(ISNUMBER(OFFSET('Water Data'!$F$4,0,10*ROW('Water Data'!F52))),'Data Summary'!BY58="Yes"),100-OFFSET('Water Data'!$F$4,0,10*ROW('Water Data'!F52)),NA())</f>
        <v>#N/A</v>
      </c>
      <c r="K58" s="529" t="e">
        <f ca="1">+IF(AND(ISNUMBER(OFFSET('Water Data'!$F$6,0,10*ROW('Water Data'!F52))),'Data Summary'!BZ58="Yes"),OFFSET('Water Data'!$F$6,0,10*ROW('Water Data'!F52)),NA())</f>
        <v>#N/A</v>
      </c>
      <c r="L58" s="529" t="e">
        <f ca="1">+IF(AND(ISNUMBER(OFFSET('Water Data'!$F$9,0,10*ROW('Water Data'!F52))),'Data Summary'!CA58="Yes"),OFFSET('Water Data'!$F$9,0,10*ROW('Water Data'!F52)),NA())</f>
        <v>#N/A</v>
      </c>
      <c r="M58" s="529" t="e">
        <f ca="1">+IF(AND(ISNUMBER(OFFSET('Water Data'!$G$4,0,10*ROW('Water Data'!G52))),'Data Summary'!CB58="Yes"),100-OFFSET('Water Data'!$G$4,0,10*ROW('Water Data'!G52)),NA())</f>
        <v>#N/A</v>
      </c>
      <c r="N58" s="529" t="e">
        <f ca="1">+IF(AND(ISNUMBER(OFFSET('Water Data'!$G$6,0,10*ROW('Water Data'!G52))),'Data Summary'!CC58="Yes"),OFFSET('Water Data'!$G$6,0,10*ROW('Water Data'!G52)),NA())</f>
        <v>#N/A</v>
      </c>
      <c r="O58" s="529" t="e">
        <f ca="1">+IF(AND(ISNUMBER(OFFSET('Water Data'!$G$9,0,10*ROW('Water Data'!G52))),'Data Summary'!CD58="Yes"),OFFSET('Water Data'!$G$9,0,10*ROW('Water Data'!G52)),NA())</f>
        <v>#N/A</v>
      </c>
      <c r="P58" s="529" t="e">
        <f ca="1">+IF(AND(ISNUMBER(OFFSET('Water Data'!$H$4,0,10*ROW('Water Data'!H52))),'Data Summary'!CE58="Yes"),100-OFFSET('Water Data'!$H$4,0,10*ROW('Water Data'!H52)),NA())</f>
        <v>#N/A</v>
      </c>
      <c r="Q58" s="529" t="e">
        <f ca="1">+IF(AND(ISNUMBER(OFFSET('Water Data'!$H$6,0,10*ROW('Water Data'!H52))),'Data Summary'!CF58="Yes"),OFFSET('Water Data'!$H$6,0,10*ROW('Water Data'!H52)),NA())</f>
        <v>#N/A</v>
      </c>
      <c r="R58" s="529" t="e">
        <f ca="1">+IF(AND(ISNUMBER(OFFSET('Water Data'!$H$9,0,10*ROW('Water Data'!H52))),'Data Summary'!CG58="Yes"),OFFSET('Water Data'!$H$9,0,10*ROW('Water Data'!H52)),NA())</f>
        <v>#N/A</v>
      </c>
      <c r="S58" s="529" t="e">
        <f ca="1">+IF(AND(ISNUMBER(OFFSET('Water Data'!$I$4,0,10*ROW('Water Data'!I52))),'Data Summary'!CH58="Yes"),100-OFFSET('Water Data'!$I$4,0,10*ROW('Water Data'!I52)),NA())</f>
        <v>#N/A</v>
      </c>
      <c r="T58" s="529" t="e">
        <f ca="1">+IF(AND(ISNUMBER(OFFSET('Water Data'!$I$6,0,10*ROW('Water Data'!I52))),'Data Summary'!CI58="Yes"),OFFSET('Water Data'!$I$6,0,10*ROW('Water Data'!I52)),NA())</f>
        <v>#N/A</v>
      </c>
      <c r="U58" s="529" t="e">
        <f ca="1">+IF(AND(ISNUMBER(OFFSET('Water Data'!$I$9,0,10*ROW('Water Data'!I52))),'Data Summary'!CJ58="Yes"),OFFSET('Water Data'!$I$9,0,10*ROW('Water Data'!I52)),NA())</f>
        <v>#N/A</v>
      </c>
      <c r="V58" s="530" t="e">
        <f ca="1">+IF(AND(ISNUMBER(OFFSET('Sanitation Data'!$D$4,0,10*ROW('Sanitation Data'!D52))),'Data Summary'!CK58="Yes"),100-OFFSET('Sanitation Data'!$D$4,0,10*ROW('Sanitation Data'!D52)),NA())</f>
        <v>#N/A</v>
      </c>
      <c r="W58" s="530" t="e">
        <f ca="1">+IF(AND(ISNUMBER(OFFSET('Sanitation Data'!$D$6,0,10*ROW('Sanitation Data'!D52))),'Data Summary'!CL58="Yes"),OFFSET('Sanitation Data'!$D$6,0,10*ROW('Sanitation Data'!D52)),NA())</f>
        <v>#N/A</v>
      </c>
      <c r="X58" s="530" t="e">
        <f ca="1">+IF(AND(ISNUMBER(OFFSET('Sanitation Data'!$D$10,0,10*ROW('Sanitation Data'!D52))),'Data Summary'!CM58="Yes"),OFFSET('Sanitation Data'!$D$10,0,10*ROW('Sanitation Data'!D52)),NA())</f>
        <v>#N/A</v>
      </c>
      <c r="Y58" s="530" t="e">
        <f ca="1">+IF(AND(ISNUMBER(OFFSET('Sanitation Data'!$D$11,0,10*ROW('Sanitation Data'!D52))),'Data Summary'!CN58="Yes"),OFFSET('Sanitation Data'!$D$11,0,10*ROW('Sanitation Data'!D52)),NA())</f>
        <v>#N/A</v>
      </c>
      <c r="Z58" s="530" t="e">
        <f ca="1">+IF(AND(ISNUMBER(OFFSET('Sanitation Data'!$D$12,0,10*ROW('Sanitation Data'!D52))),'Data Summary'!CO58="Yes"),OFFSET('Sanitation Data'!$D$12,0,10*ROW('Sanitation Data'!D52)),NA())</f>
        <v>#N/A</v>
      </c>
      <c r="AA58" s="530" t="e">
        <f ca="1">+IF(AND(ISNUMBER(OFFSET('Sanitation Data'!$E$4,0,10*ROW('Sanitation Data'!E52))),'Data Summary'!CP58="Yes"),100-OFFSET('Sanitation Data'!$E$4,0,10*ROW('Sanitation Data'!E52)),NA())</f>
        <v>#N/A</v>
      </c>
      <c r="AB58" s="530" t="e">
        <f ca="1">+IF(AND(ISNUMBER(OFFSET('Sanitation Data'!$E$6,0,10*ROW('Sanitation Data'!E52))),'Data Summary'!CQ58="Yes"),OFFSET('Sanitation Data'!$E$6,0,10*ROW('Sanitation Data'!E52)),NA())</f>
        <v>#N/A</v>
      </c>
      <c r="AC58" s="530" t="e">
        <f ca="1">+IF(AND(ISNUMBER(OFFSET('Sanitation Data'!$E$10,0,10*ROW('Sanitation Data'!E52))),'Data Summary'!CR58="Yes"),OFFSET('Sanitation Data'!$E$10,0,10*ROW('Sanitation Data'!E52)),NA())</f>
        <v>#N/A</v>
      </c>
      <c r="AD58" s="530" t="e">
        <f ca="1">+IF(AND(ISNUMBER(OFFSET('Sanitation Data'!$E$11,0,10*ROW('Sanitation Data'!E52))),'Data Summary'!CS58="Yes"),OFFSET('Sanitation Data'!$E$11,0,10*ROW('Sanitation Data'!E52)),NA())</f>
        <v>#N/A</v>
      </c>
      <c r="AE58" s="530" t="e">
        <f ca="1">+IF(AND(ISNUMBER(OFFSET('Sanitation Data'!$E$12,0,10*ROW('Sanitation Data'!E52))),'Data Summary'!CT58="Yes"),OFFSET('Sanitation Data'!$E$12,0,10*ROW('Sanitation Data'!E52)),NA())</f>
        <v>#N/A</v>
      </c>
      <c r="AF58" s="530" t="e">
        <f ca="1">+IF(AND(ISNUMBER(OFFSET('Sanitation Data'!$F$4,0,10*ROW('Sanitation Data'!F52))),'Data Summary'!CU58="Yes"),100-OFFSET('Sanitation Data'!$F$4,0,10*ROW('Sanitation Data'!F52)),NA())</f>
        <v>#N/A</v>
      </c>
      <c r="AG58" s="530" t="e">
        <f ca="1">+IF(AND(ISNUMBER(OFFSET('Sanitation Data'!$F$6,0,10*ROW('Sanitation Data'!F52))),'Data Summary'!CV58="Yes"),OFFSET('Sanitation Data'!$F$6,0,10*ROW('Sanitation Data'!F52)),NA())</f>
        <v>#N/A</v>
      </c>
      <c r="AH58" s="530" t="e">
        <f ca="1">+IF(AND(ISNUMBER(OFFSET('Sanitation Data'!$F$10,0,10*ROW('Sanitation Data'!F52))),'Data Summary'!CW58="Yes"),OFFSET('Sanitation Data'!$F$10,0,10*ROW('Sanitation Data'!F52)),NA())</f>
        <v>#N/A</v>
      </c>
      <c r="AI58" s="530" t="e">
        <f ca="1">+IF(AND(ISNUMBER(OFFSET('Sanitation Data'!$F$11,0,10*ROW('Sanitation Data'!F52))),'Data Summary'!CX58="Yes"),OFFSET('Sanitation Data'!$F$11,0,10*ROW('Sanitation Data'!F52)),NA())</f>
        <v>#N/A</v>
      </c>
      <c r="AJ58" s="530" t="e">
        <f ca="1">+IF(AND(ISNUMBER(OFFSET('Sanitation Data'!$F$12,0,10*ROW('Sanitation Data'!F52))),'Data Summary'!CY58="Yes"),OFFSET('Sanitation Data'!$F$12,0,10*ROW('Sanitation Data'!F52)),NA())</f>
        <v>#N/A</v>
      </c>
      <c r="AK58" s="530" t="e">
        <f ca="1">+IF(AND(ISNUMBER(OFFSET('Sanitation Data'!$G$4,0,10*ROW('Sanitation Data'!G52))),'Data Summary'!CZ58="Yes"),100-OFFSET('Sanitation Data'!$G$4,0,10*ROW('Sanitation Data'!G52)),NA())</f>
        <v>#N/A</v>
      </c>
      <c r="AL58" s="530" t="e">
        <f ca="1">+IF(AND(ISNUMBER(OFFSET('Sanitation Data'!$G$6,0,10*ROW('Sanitation Data'!G52))),'Data Summary'!DA58="Yes"),OFFSET('Sanitation Data'!$G$6,0,10*ROW('Sanitation Data'!G52)),NA())</f>
        <v>#N/A</v>
      </c>
      <c r="AM58" s="530" t="e">
        <f ca="1">+IF(AND(ISNUMBER(OFFSET('Sanitation Data'!$G$10,0,10*ROW('Sanitation Data'!G52))),'Data Summary'!DB58="Yes"),OFFSET('Sanitation Data'!$G$10,0,10*ROW('Sanitation Data'!G52)),NA())</f>
        <v>#N/A</v>
      </c>
      <c r="AN58" s="530" t="e">
        <f ca="1">+IF(AND(ISNUMBER(OFFSET('Sanitation Data'!$G$11,0,10*ROW('Sanitation Data'!G52))),'Data Summary'!DC58="Yes"),OFFSET('Sanitation Data'!$G$11,0,10*ROW('Sanitation Data'!G52)),NA())</f>
        <v>#N/A</v>
      </c>
      <c r="AO58" s="530" t="e">
        <f ca="1">+IF(AND(ISNUMBER(OFFSET('Sanitation Data'!$G$12,0,10*ROW('Sanitation Data'!G52))),'Data Summary'!DD58="Yes"),OFFSET('Sanitation Data'!$G$12,0,10*ROW('Sanitation Data'!G52)),NA())</f>
        <v>#N/A</v>
      </c>
      <c r="AP58" s="530" t="e">
        <f ca="1">+IF(AND(ISNUMBER(OFFSET('Sanitation Data'!$H$4,0,10*ROW('Sanitation Data'!H52))),'Data Summary'!DE58="Yes"),100-OFFSET('Sanitation Data'!$H$4,0,10*ROW('Sanitation Data'!H52)),NA())</f>
        <v>#N/A</v>
      </c>
      <c r="AQ58" s="530" t="e">
        <f ca="1">+IF(AND(ISNUMBER(OFFSET('Sanitation Data'!$H$6,0,10*ROW('Sanitation Data'!H52))),'Data Summary'!DF58="Yes"),OFFSET('Sanitation Data'!$H$6,0,10*ROW('Sanitation Data'!H52)),NA())</f>
        <v>#N/A</v>
      </c>
      <c r="AR58" s="530" t="e">
        <f ca="1">+IF(AND(ISNUMBER(OFFSET('Sanitation Data'!$H$10,0,10*ROW('Sanitation Data'!H52))),'Data Summary'!DG58="Yes"),OFFSET('Sanitation Data'!$H$10,0,10*ROW('Sanitation Data'!H52)),NA())</f>
        <v>#N/A</v>
      </c>
      <c r="AS58" s="530" t="e">
        <f ca="1">+IF(AND(ISNUMBER(OFFSET('Sanitation Data'!$H$11,0,10*ROW('Sanitation Data'!H52))),'Data Summary'!DH58="Yes"),OFFSET('Sanitation Data'!$H$11,0,10*ROW('Sanitation Data'!H52)),NA())</f>
        <v>#N/A</v>
      </c>
      <c r="AT58" s="530" t="e">
        <f ca="1">+IF(AND(ISNUMBER(OFFSET('Sanitation Data'!$H$12,0,10*ROW('Sanitation Data'!H52))),'Data Summary'!DI58="Yes"),OFFSET('Sanitation Data'!$H$12,0,10*ROW('Sanitation Data'!H52)),NA())</f>
        <v>#N/A</v>
      </c>
      <c r="AU58" s="530" t="e">
        <f ca="1">+IF(AND(ISNUMBER(OFFSET('Sanitation Data'!$I$4,0,10*ROW('Sanitation Data'!I52))),'Data Summary'!DJ58="Yes"),100-OFFSET('Sanitation Data'!$I$4,0,10*ROW('Sanitation Data'!I52)),NA())</f>
        <v>#N/A</v>
      </c>
      <c r="AV58" s="530" t="e">
        <f ca="1">+IF(AND(ISNUMBER(OFFSET('Sanitation Data'!$I$6,0,10*ROW('Sanitation Data'!I52))),'Data Summary'!DK58="Yes"),OFFSET('Sanitation Data'!$I$6,0,10*ROW('Sanitation Data'!I52)),NA())</f>
        <v>#N/A</v>
      </c>
      <c r="AW58" s="530" t="e">
        <f ca="1">+IF(AND(ISNUMBER(OFFSET('Sanitation Data'!$I$10,0,10*ROW('Sanitation Data'!I52))),'Data Summary'!DL58="Yes"),OFFSET('Sanitation Data'!$I$10,0,10*ROW('Sanitation Data'!I52)),NA())</f>
        <v>#N/A</v>
      </c>
      <c r="AX58" s="530" t="e">
        <f ca="1">+IF(AND(ISNUMBER(OFFSET('Sanitation Data'!$I$11,0,10*ROW('Sanitation Data'!I52))),'Data Summary'!DM58="Yes"),OFFSET('Sanitation Data'!$I$11,0,10*ROW('Sanitation Data'!I52)),NA())</f>
        <v>#N/A</v>
      </c>
      <c r="AY58" s="530" t="e">
        <f ca="1">+IF(AND(ISNUMBER(OFFSET('Sanitation Data'!$I$12,0,10*ROW('Sanitation Data'!I52))),'Data Summary'!DN58="Yes"),OFFSET('Sanitation Data'!$I$12,0,10*ROW('Sanitation Data'!I52)),NA())</f>
        <v>#N/A</v>
      </c>
      <c r="AZ58" s="531" t="e">
        <f ca="1">+IF(AND(ISNUMBER(OFFSET('Hygiene Data'!$D$5,0,10*ROW('Hygiene Data'!D52))),'Data Summary'!DO58="Yes"),OFFSET('Hygiene Data'!$D$5,0,10*ROW('Hygiene Data'!D52)),NA())</f>
        <v>#N/A</v>
      </c>
      <c r="BA58" s="531" t="e">
        <f ca="1">+IF(AND(ISNUMBER(OFFSET('Hygiene Data'!$D$7,0,10*ROW('Hygiene Data'!D52))),'Data Summary'!DP58="Yes"),OFFSET('Hygiene Data'!$D$7,0,10*ROW('Hygiene Data'!D52)),NA())</f>
        <v>#N/A</v>
      </c>
      <c r="BB58" s="531" t="e">
        <f ca="1">+IF(AND(ISNUMBER(OFFSET('Hygiene Data'!$D$9,0,10*ROW('Hygiene Data'!D52))),'Data Summary'!DQ58="Yes"),OFFSET('Hygiene Data'!$D$9,0,10*ROW('Hygiene Data'!D52)),NA())</f>
        <v>#N/A</v>
      </c>
      <c r="BC58" s="531" t="e">
        <f ca="1">+IF(AND(ISNUMBER(OFFSET('Hygiene Data'!$E$5,0,10*ROW('Hygiene Data'!E52))),'Data Summary'!DR58="Yes"),OFFSET('Hygiene Data'!$E$5,0,10*ROW('Hygiene Data'!E52)),NA())</f>
        <v>#N/A</v>
      </c>
      <c r="BD58" s="531" t="e">
        <f ca="1">+IF(AND(ISNUMBER(OFFSET('Hygiene Data'!$E$7,0,10*ROW('Hygiene Data'!E52))),'Data Summary'!DS58="Yes"),OFFSET('Hygiene Data'!$E$7,0,10*ROW('Hygiene Data'!E52)),NA())</f>
        <v>#N/A</v>
      </c>
      <c r="BE58" s="531" t="e">
        <f ca="1">+IF(AND(ISNUMBER(OFFSET('Hygiene Data'!$E$9,0,10*ROW('Hygiene Data'!E52))),'Data Summary'!DT58="Yes"),OFFSET('Hygiene Data'!$E$9,0,10*ROW('Hygiene Data'!E52)),NA())</f>
        <v>#N/A</v>
      </c>
      <c r="BF58" s="531" t="e">
        <f ca="1">+IF(AND(ISNUMBER(OFFSET('Hygiene Data'!$F$5,0,10*ROW('Hygiene Data'!F52))),'Data Summary'!DU58="Yes"),OFFSET('Hygiene Data'!$F$5,0,10*ROW('Hygiene Data'!F52)),NA())</f>
        <v>#N/A</v>
      </c>
      <c r="BG58" s="531" t="e">
        <f ca="1">+IF(AND(ISNUMBER(OFFSET('Hygiene Data'!$F$7,0,10*ROW('Hygiene Data'!F52))),'Data Summary'!DV58="Yes"),OFFSET('Hygiene Data'!$F$7,0,10*ROW('Hygiene Data'!F52)),NA())</f>
        <v>#N/A</v>
      </c>
      <c r="BH58" s="531" t="e">
        <f ca="1">+IF(AND(ISNUMBER(OFFSET('Hygiene Data'!$F$9,0,10*ROW('Hygiene Data'!F52))),'Data Summary'!DW58="Yes"),OFFSET('Hygiene Data'!$F$9,0,10*ROW('Hygiene Data'!F52)),NA())</f>
        <v>#N/A</v>
      </c>
      <c r="BI58" s="531" t="e">
        <f ca="1">+IF(AND(ISNUMBER(OFFSET('Hygiene Data'!$G$5,0,10*ROW('Hygiene Data'!G52))),'Data Summary'!DX58="Yes"),OFFSET('Hygiene Data'!$G$5,0,10*ROW('Hygiene Data'!G52)),NA())</f>
        <v>#N/A</v>
      </c>
      <c r="BJ58" s="531" t="e">
        <f ca="1">+IF(AND(ISNUMBER(OFFSET('Hygiene Data'!$G$7,0,10*ROW('Hygiene Data'!G52))),'Data Summary'!DY58="Yes"),OFFSET('Hygiene Data'!$G$7,0,10*ROW('Hygiene Data'!G52)),NA())</f>
        <v>#N/A</v>
      </c>
      <c r="BK58" s="531" t="e">
        <f ca="1">+IF(AND(ISNUMBER(OFFSET('Hygiene Data'!$G$9,0,10*ROW('Hygiene Data'!G52))),'Data Summary'!DZ58="Yes"),OFFSET('Hygiene Data'!$G$9,0,10*ROW('Hygiene Data'!G52)),NA())</f>
        <v>#N/A</v>
      </c>
      <c r="BL58" s="531" t="e">
        <f ca="1">+IF(AND(ISNUMBER(OFFSET('Hygiene Data'!$H$5,0,10*ROW('Hygiene Data'!H52))),'Data Summary'!EA58="Yes"),OFFSET('Hygiene Data'!$H$5,0,10*ROW('Hygiene Data'!H52)),NA())</f>
        <v>#N/A</v>
      </c>
      <c r="BM58" s="531" t="e">
        <f ca="1">+IF(AND(ISNUMBER(OFFSET('Hygiene Data'!$H$7,0,10*ROW('Hygiene Data'!H52))),'Data Summary'!EB58="Yes"),OFFSET('Hygiene Data'!$H$7,0,10*ROW('Hygiene Data'!H52)),NA())</f>
        <v>#N/A</v>
      </c>
      <c r="BN58" s="531" t="e">
        <f ca="1">+IF(AND(ISNUMBER(OFFSET('Hygiene Data'!$H$9,0,10*ROW('Hygiene Data'!H52))),'Data Summary'!EC58="Yes"),OFFSET('Hygiene Data'!$H$9,0,10*ROW('Hygiene Data'!H52)),NA())</f>
        <v>#N/A</v>
      </c>
      <c r="BO58" s="531" t="e">
        <f ca="1">+IF(AND(ISNUMBER(OFFSET('Hygiene Data'!$I$5,0,10*ROW('Hygiene Data'!I52))),'Data Summary'!ED58="Yes"),OFFSET('Hygiene Data'!$I$5,0,10*ROW('Hygiene Data'!I52)),NA())</f>
        <v>#N/A</v>
      </c>
      <c r="BP58" s="531" t="e">
        <f ca="1">+IF(AND(ISNUMBER(OFFSET('Hygiene Data'!$I$7,0,10*ROW('Hygiene Data'!I52))),'Data Summary'!EE58="Yes"),OFFSET('Hygiene Data'!$I$7,0,10*ROW('Hygiene Data'!I52)),NA())</f>
        <v>#N/A</v>
      </c>
      <c r="BQ58" s="531" t="e">
        <f ca="1">+IF(AND(ISNUMBER(OFFSET('Hygiene Data'!$I$9,0,10*ROW('Hygiene Data'!I52))),'Data Summary'!EF58="Yes"),OFFSET('Hygiene Data'!$I$9,0,10*ROW('Hygiene Data'!I52)),NA())</f>
        <v>#N/A</v>
      </c>
    </row>
    <row r="59" spans="1:69" x14ac:dyDescent="0.25">
      <c r="A59" s="527" t="e">
        <f ca="1">+RIGHT('Data Summary'!A59,LEN('Data Summary'!A59)-9)</f>
        <v>#VALUE!</v>
      </c>
      <c r="B59" s="501" t="str">
        <f ca="1">+IF(ISTEXT('Data Summary'!B59),'Data Summary'!B59,"")</f>
        <v/>
      </c>
      <c r="C59" s="528" t="e">
        <f ca="1">+VALUE('Data Summary'!C59)</f>
        <v>#VALUE!</v>
      </c>
      <c r="D59" s="529" t="e">
        <f ca="1">+IF(AND(ISNUMBER(OFFSET('Water Data'!$D$4,0,10*ROW('Water Data'!D53))),'Data Summary'!BS59="Yes"),100-OFFSET('Water Data'!$D$4,0,10*ROW('Water Data'!D53)),NA())</f>
        <v>#N/A</v>
      </c>
      <c r="E59" s="529" t="e">
        <f ca="1">+IF(AND(ISNUMBER(OFFSET('Water Data'!$D$6,0,10*ROW('Water Data'!D53))),'Data Summary'!BT59="Yes"),OFFSET('Water Data'!$D$6,0,10*ROW('Water Data'!D53)),NA())</f>
        <v>#N/A</v>
      </c>
      <c r="F59" s="529" t="e">
        <f ca="1">+IF(AND(ISNUMBER(OFFSET('Water Data'!$D$9,0,10*ROW('Water Data'!D53))),'Data Summary'!BU59="Yes"),OFFSET('Water Data'!$D$9,0,10*ROW('Water Data'!D53)),NA())</f>
        <v>#N/A</v>
      </c>
      <c r="G59" s="529" t="e">
        <f ca="1">+IF(AND(ISNUMBER(OFFSET('Water Data'!$E$4,0,10*ROW('Water Data'!E53))),'Data Summary'!BV59="Yes"),100-OFFSET('Water Data'!$E$4,0,10*ROW('Water Data'!E53)),NA())</f>
        <v>#N/A</v>
      </c>
      <c r="H59" s="529" t="e">
        <f ca="1">+IF(AND(ISNUMBER(OFFSET('Water Data'!$E$6,0,10*ROW('Water Data'!E53))),'Data Summary'!BW59="Yes"),OFFSET('Water Data'!$E$6,0,10*ROW('Water Data'!E53)),NA())</f>
        <v>#N/A</v>
      </c>
      <c r="I59" s="529" t="e">
        <f ca="1">+IF(AND(ISNUMBER(OFFSET('Water Data'!$E$9,0,10*ROW('Water Data'!E53))),'Data Summary'!BX59="Yes"),OFFSET('Water Data'!$E$9,0,10*ROW('Water Data'!E53)),NA())</f>
        <v>#N/A</v>
      </c>
      <c r="J59" s="529" t="e">
        <f ca="1">+IF(AND(ISNUMBER(OFFSET('Water Data'!$F$4,0,10*ROW('Water Data'!F53))),'Data Summary'!BY59="Yes"),100-OFFSET('Water Data'!$F$4,0,10*ROW('Water Data'!F53)),NA())</f>
        <v>#N/A</v>
      </c>
      <c r="K59" s="529" t="e">
        <f ca="1">+IF(AND(ISNUMBER(OFFSET('Water Data'!$F$6,0,10*ROW('Water Data'!F53))),'Data Summary'!BZ59="Yes"),OFFSET('Water Data'!$F$6,0,10*ROW('Water Data'!F53)),NA())</f>
        <v>#N/A</v>
      </c>
      <c r="L59" s="529" t="e">
        <f ca="1">+IF(AND(ISNUMBER(OFFSET('Water Data'!$F$9,0,10*ROW('Water Data'!F53))),'Data Summary'!CA59="Yes"),OFFSET('Water Data'!$F$9,0,10*ROW('Water Data'!F53)),NA())</f>
        <v>#N/A</v>
      </c>
      <c r="M59" s="529" t="e">
        <f ca="1">+IF(AND(ISNUMBER(OFFSET('Water Data'!$G$4,0,10*ROW('Water Data'!G53))),'Data Summary'!CB59="Yes"),100-OFFSET('Water Data'!$G$4,0,10*ROW('Water Data'!G53)),NA())</f>
        <v>#N/A</v>
      </c>
      <c r="N59" s="529" t="e">
        <f ca="1">+IF(AND(ISNUMBER(OFFSET('Water Data'!$G$6,0,10*ROW('Water Data'!G53))),'Data Summary'!CC59="Yes"),OFFSET('Water Data'!$G$6,0,10*ROW('Water Data'!G53)),NA())</f>
        <v>#N/A</v>
      </c>
      <c r="O59" s="529" t="e">
        <f ca="1">+IF(AND(ISNUMBER(OFFSET('Water Data'!$G$9,0,10*ROW('Water Data'!G53))),'Data Summary'!CD59="Yes"),OFFSET('Water Data'!$G$9,0,10*ROW('Water Data'!G53)),NA())</f>
        <v>#N/A</v>
      </c>
      <c r="P59" s="529" t="e">
        <f ca="1">+IF(AND(ISNUMBER(OFFSET('Water Data'!$H$4,0,10*ROW('Water Data'!H53))),'Data Summary'!CE59="Yes"),100-OFFSET('Water Data'!$H$4,0,10*ROW('Water Data'!H53)),NA())</f>
        <v>#N/A</v>
      </c>
      <c r="Q59" s="529" t="e">
        <f ca="1">+IF(AND(ISNUMBER(OFFSET('Water Data'!$H$6,0,10*ROW('Water Data'!H53))),'Data Summary'!CF59="Yes"),OFFSET('Water Data'!$H$6,0,10*ROW('Water Data'!H53)),NA())</f>
        <v>#N/A</v>
      </c>
      <c r="R59" s="529" t="e">
        <f ca="1">+IF(AND(ISNUMBER(OFFSET('Water Data'!$H$9,0,10*ROW('Water Data'!H53))),'Data Summary'!CG59="Yes"),OFFSET('Water Data'!$H$9,0,10*ROW('Water Data'!H53)),NA())</f>
        <v>#N/A</v>
      </c>
      <c r="S59" s="529" t="e">
        <f ca="1">+IF(AND(ISNUMBER(OFFSET('Water Data'!$I$4,0,10*ROW('Water Data'!I53))),'Data Summary'!CH59="Yes"),100-OFFSET('Water Data'!$I$4,0,10*ROW('Water Data'!I53)),NA())</f>
        <v>#N/A</v>
      </c>
      <c r="T59" s="529" t="e">
        <f ca="1">+IF(AND(ISNUMBER(OFFSET('Water Data'!$I$6,0,10*ROW('Water Data'!I53))),'Data Summary'!CI59="Yes"),OFFSET('Water Data'!$I$6,0,10*ROW('Water Data'!I53)),NA())</f>
        <v>#N/A</v>
      </c>
      <c r="U59" s="529" t="e">
        <f ca="1">+IF(AND(ISNUMBER(OFFSET('Water Data'!$I$9,0,10*ROW('Water Data'!I53))),'Data Summary'!CJ59="Yes"),OFFSET('Water Data'!$I$9,0,10*ROW('Water Data'!I53)),NA())</f>
        <v>#N/A</v>
      </c>
      <c r="V59" s="530" t="e">
        <f ca="1">+IF(AND(ISNUMBER(OFFSET('Sanitation Data'!$D$4,0,10*ROW('Sanitation Data'!D53))),'Data Summary'!CK59="Yes"),100-OFFSET('Sanitation Data'!$D$4,0,10*ROW('Sanitation Data'!D53)),NA())</f>
        <v>#N/A</v>
      </c>
      <c r="W59" s="530" t="e">
        <f ca="1">+IF(AND(ISNUMBER(OFFSET('Sanitation Data'!$D$6,0,10*ROW('Sanitation Data'!D53))),'Data Summary'!CL59="Yes"),OFFSET('Sanitation Data'!$D$6,0,10*ROW('Sanitation Data'!D53)),NA())</f>
        <v>#N/A</v>
      </c>
      <c r="X59" s="530" t="e">
        <f ca="1">+IF(AND(ISNUMBER(OFFSET('Sanitation Data'!$D$10,0,10*ROW('Sanitation Data'!D53))),'Data Summary'!CM59="Yes"),OFFSET('Sanitation Data'!$D$10,0,10*ROW('Sanitation Data'!D53)),NA())</f>
        <v>#N/A</v>
      </c>
      <c r="Y59" s="530" t="e">
        <f ca="1">+IF(AND(ISNUMBER(OFFSET('Sanitation Data'!$D$11,0,10*ROW('Sanitation Data'!D53))),'Data Summary'!CN59="Yes"),OFFSET('Sanitation Data'!$D$11,0,10*ROW('Sanitation Data'!D53)),NA())</f>
        <v>#N/A</v>
      </c>
      <c r="Z59" s="530" t="e">
        <f ca="1">+IF(AND(ISNUMBER(OFFSET('Sanitation Data'!$D$12,0,10*ROW('Sanitation Data'!D53))),'Data Summary'!CO59="Yes"),OFFSET('Sanitation Data'!$D$12,0,10*ROW('Sanitation Data'!D53)),NA())</f>
        <v>#N/A</v>
      </c>
      <c r="AA59" s="530" t="e">
        <f ca="1">+IF(AND(ISNUMBER(OFFSET('Sanitation Data'!$E$4,0,10*ROW('Sanitation Data'!E53))),'Data Summary'!CP59="Yes"),100-OFFSET('Sanitation Data'!$E$4,0,10*ROW('Sanitation Data'!E53)),NA())</f>
        <v>#N/A</v>
      </c>
      <c r="AB59" s="530" t="e">
        <f ca="1">+IF(AND(ISNUMBER(OFFSET('Sanitation Data'!$E$6,0,10*ROW('Sanitation Data'!E53))),'Data Summary'!CQ59="Yes"),OFFSET('Sanitation Data'!$E$6,0,10*ROW('Sanitation Data'!E53)),NA())</f>
        <v>#N/A</v>
      </c>
      <c r="AC59" s="530" t="e">
        <f ca="1">+IF(AND(ISNUMBER(OFFSET('Sanitation Data'!$E$10,0,10*ROW('Sanitation Data'!E53))),'Data Summary'!CR59="Yes"),OFFSET('Sanitation Data'!$E$10,0,10*ROW('Sanitation Data'!E53)),NA())</f>
        <v>#N/A</v>
      </c>
      <c r="AD59" s="530" t="e">
        <f ca="1">+IF(AND(ISNUMBER(OFFSET('Sanitation Data'!$E$11,0,10*ROW('Sanitation Data'!E53))),'Data Summary'!CS59="Yes"),OFFSET('Sanitation Data'!$E$11,0,10*ROW('Sanitation Data'!E53)),NA())</f>
        <v>#N/A</v>
      </c>
      <c r="AE59" s="530" t="e">
        <f ca="1">+IF(AND(ISNUMBER(OFFSET('Sanitation Data'!$E$12,0,10*ROW('Sanitation Data'!E53))),'Data Summary'!CT59="Yes"),OFFSET('Sanitation Data'!$E$12,0,10*ROW('Sanitation Data'!E53)),NA())</f>
        <v>#N/A</v>
      </c>
      <c r="AF59" s="530" t="e">
        <f ca="1">+IF(AND(ISNUMBER(OFFSET('Sanitation Data'!$F$4,0,10*ROW('Sanitation Data'!F53))),'Data Summary'!CU59="Yes"),100-OFFSET('Sanitation Data'!$F$4,0,10*ROW('Sanitation Data'!F53)),NA())</f>
        <v>#N/A</v>
      </c>
      <c r="AG59" s="530" t="e">
        <f ca="1">+IF(AND(ISNUMBER(OFFSET('Sanitation Data'!$F$6,0,10*ROW('Sanitation Data'!F53))),'Data Summary'!CV59="Yes"),OFFSET('Sanitation Data'!$F$6,0,10*ROW('Sanitation Data'!F53)),NA())</f>
        <v>#N/A</v>
      </c>
      <c r="AH59" s="530" t="e">
        <f ca="1">+IF(AND(ISNUMBER(OFFSET('Sanitation Data'!$F$10,0,10*ROW('Sanitation Data'!F53))),'Data Summary'!CW59="Yes"),OFFSET('Sanitation Data'!$F$10,0,10*ROW('Sanitation Data'!F53)),NA())</f>
        <v>#N/A</v>
      </c>
      <c r="AI59" s="530" t="e">
        <f ca="1">+IF(AND(ISNUMBER(OFFSET('Sanitation Data'!$F$11,0,10*ROW('Sanitation Data'!F53))),'Data Summary'!CX59="Yes"),OFFSET('Sanitation Data'!$F$11,0,10*ROW('Sanitation Data'!F53)),NA())</f>
        <v>#N/A</v>
      </c>
      <c r="AJ59" s="530" t="e">
        <f ca="1">+IF(AND(ISNUMBER(OFFSET('Sanitation Data'!$F$12,0,10*ROW('Sanitation Data'!F53))),'Data Summary'!CY59="Yes"),OFFSET('Sanitation Data'!$F$12,0,10*ROW('Sanitation Data'!F53)),NA())</f>
        <v>#N/A</v>
      </c>
      <c r="AK59" s="530" t="e">
        <f ca="1">+IF(AND(ISNUMBER(OFFSET('Sanitation Data'!$G$4,0,10*ROW('Sanitation Data'!G53))),'Data Summary'!CZ59="Yes"),100-OFFSET('Sanitation Data'!$G$4,0,10*ROW('Sanitation Data'!G53)),NA())</f>
        <v>#N/A</v>
      </c>
      <c r="AL59" s="530" t="e">
        <f ca="1">+IF(AND(ISNUMBER(OFFSET('Sanitation Data'!$G$6,0,10*ROW('Sanitation Data'!G53))),'Data Summary'!DA59="Yes"),OFFSET('Sanitation Data'!$G$6,0,10*ROW('Sanitation Data'!G53)),NA())</f>
        <v>#N/A</v>
      </c>
      <c r="AM59" s="530" t="e">
        <f ca="1">+IF(AND(ISNUMBER(OFFSET('Sanitation Data'!$G$10,0,10*ROW('Sanitation Data'!G53))),'Data Summary'!DB59="Yes"),OFFSET('Sanitation Data'!$G$10,0,10*ROW('Sanitation Data'!G53)),NA())</f>
        <v>#N/A</v>
      </c>
      <c r="AN59" s="530" t="e">
        <f ca="1">+IF(AND(ISNUMBER(OFFSET('Sanitation Data'!$G$11,0,10*ROW('Sanitation Data'!G53))),'Data Summary'!DC59="Yes"),OFFSET('Sanitation Data'!$G$11,0,10*ROW('Sanitation Data'!G53)),NA())</f>
        <v>#N/A</v>
      </c>
      <c r="AO59" s="530" t="e">
        <f ca="1">+IF(AND(ISNUMBER(OFFSET('Sanitation Data'!$G$12,0,10*ROW('Sanitation Data'!G53))),'Data Summary'!DD59="Yes"),OFFSET('Sanitation Data'!$G$12,0,10*ROW('Sanitation Data'!G53)),NA())</f>
        <v>#N/A</v>
      </c>
      <c r="AP59" s="530" t="e">
        <f ca="1">+IF(AND(ISNUMBER(OFFSET('Sanitation Data'!$H$4,0,10*ROW('Sanitation Data'!H53))),'Data Summary'!DE59="Yes"),100-OFFSET('Sanitation Data'!$H$4,0,10*ROW('Sanitation Data'!H53)),NA())</f>
        <v>#N/A</v>
      </c>
      <c r="AQ59" s="530" t="e">
        <f ca="1">+IF(AND(ISNUMBER(OFFSET('Sanitation Data'!$H$6,0,10*ROW('Sanitation Data'!H53))),'Data Summary'!DF59="Yes"),OFFSET('Sanitation Data'!$H$6,0,10*ROW('Sanitation Data'!H53)),NA())</f>
        <v>#N/A</v>
      </c>
      <c r="AR59" s="530" t="e">
        <f ca="1">+IF(AND(ISNUMBER(OFFSET('Sanitation Data'!$H$10,0,10*ROW('Sanitation Data'!H53))),'Data Summary'!DG59="Yes"),OFFSET('Sanitation Data'!$H$10,0,10*ROW('Sanitation Data'!H53)),NA())</f>
        <v>#N/A</v>
      </c>
      <c r="AS59" s="530" t="e">
        <f ca="1">+IF(AND(ISNUMBER(OFFSET('Sanitation Data'!$H$11,0,10*ROW('Sanitation Data'!H53))),'Data Summary'!DH59="Yes"),OFFSET('Sanitation Data'!$H$11,0,10*ROW('Sanitation Data'!H53)),NA())</f>
        <v>#N/A</v>
      </c>
      <c r="AT59" s="530" t="e">
        <f ca="1">+IF(AND(ISNUMBER(OFFSET('Sanitation Data'!$H$12,0,10*ROW('Sanitation Data'!H53))),'Data Summary'!DI59="Yes"),OFFSET('Sanitation Data'!$H$12,0,10*ROW('Sanitation Data'!H53)),NA())</f>
        <v>#N/A</v>
      </c>
      <c r="AU59" s="530" t="e">
        <f ca="1">+IF(AND(ISNUMBER(OFFSET('Sanitation Data'!$I$4,0,10*ROW('Sanitation Data'!I53))),'Data Summary'!DJ59="Yes"),100-OFFSET('Sanitation Data'!$I$4,0,10*ROW('Sanitation Data'!I53)),NA())</f>
        <v>#N/A</v>
      </c>
      <c r="AV59" s="530" t="e">
        <f ca="1">+IF(AND(ISNUMBER(OFFSET('Sanitation Data'!$I$6,0,10*ROW('Sanitation Data'!I53))),'Data Summary'!DK59="Yes"),OFFSET('Sanitation Data'!$I$6,0,10*ROW('Sanitation Data'!I53)),NA())</f>
        <v>#N/A</v>
      </c>
      <c r="AW59" s="530" t="e">
        <f ca="1">+IF(AND(ISNUMBER(OFFSET('Sanitation Data'!$I$10,0,10*ROW('Sanitation Data'!I53))),'Data Summary'!DL59="Yes"),OFFSET('Sanitation Data'!$I$10,0,10*ROW('Sanitation Data'!I53)),NA())</f>
        <v>#N/A</v>
      </c>
      <c r="AX59" s="530" t="e">
        <f ca="1">+IF(AND(ISNUMBER(OFFSET('Sanitation Data'!$I$11,0,10*ROW('Sanitation Data'!I53))),'Data Summary'!DM59="Yes"),OFFSET('Sanitation Data'!$I$11,0,10*ROW('Sanitation Data'!I53)),NA())</f>
        <v>#N/A</v>
      </c>
      <c r="AY59" s="530" t="e">
        <f ca="1">+IF(AND(ISNUMBER(OFFSET('Sanitation Data'!$I$12,0,10*ROW('Sanitation Data'!I53))),'Data Summary'!DN59="Yes"),OFFSET('Sanitation Data'!$I$12,0,10*ROW('Sanitation Data'!I53)),NA())</f>
        <v>#N/A</v>
      </c>
      <c r="AZ59" s="531" t="e">
        <f ca="1">+IF(AND(ISNUMBER(OFFSET('Hygiene Data'!$D$5,0,10*ROW('Hygiene Data'!D53))),'Data Summary'!DO59="Yes"),OFFSET('Hygiene Data'!$D$5,0,10*ROW('Hygiene Data'!D53)),NA())</f>
        <v>#N/A</v>
      </c>
      <c r="BA59" s="531" t="e">
        <f ca="1">+IF(AND(ISNUMBER(OFFSET('Hygiene Data'!$D$7,0,10*ROW('Hygiene Data'!D53))),'Data Summary'!DP59="Yes"),OFFSET('Hygiene Data'!$D$7,0,10*ROW('Hygiene Data'!D53)),NA())</f>
        <v>#N/A</v>
      </c>
      <c r="BB59" s="531" t="e">
        <f ca="1">+IF(AND(ISNUMBER(OFFSET('Hygiene Data'!$D$9,0,10*ROW('Hygiene Data'!D53))),'Data Summary'!DQ59="Yes"),OFFSET('Hygiene Data'!$D$9,0,10*ROW('Hygiene Data'!D53)),NA())</f>
        <v>#N/A</v>
      </c>
      <c r="BC59" s="531" t="e">
        <f ca="1">+IF(AND(ISNUMBER(OFFSET('Hygiene Data'!$E$5,0,10*ROW('Hygiene Data'!E53))),'Data Summary'!DR59="Yes"),OFFSET('Hygiene Data'!$E$5,0,10*ROW('Hygiene Data'!E53)),NA())</f>
        <v>#N/A</v>
      </c>
      <c r="BD59" s="531" t="e">
        <f ca="1">+IF(AND(ISNUMBER(OFFSET('Hygiene Data'!$E$7,0,10*ROW('Hygiene Data'!E53))),'Data Summary'!DS59="Yes"),OFFSET('Hygiene Data'!$E$7,0,10*ROW('Hygiene Data'!E53)),NA())</f>
        <v>#N/A</v>
      </c>
      <c r="BE59" s="531" t="e">
        <f ca="1">+IF(AND(ISNUMBER(OFFSET('Hygiene Data'!$E$9,0,10*ROW('Hygiene Data'!E53))),'Data Summary'!DT59="Yes"),OFFSET('Hygiene Data'!$E$9,0,10*ROW('Hygiene Data'!E53)),NA())</f>
        <v>#N/A</v>
      </c>
      <c r="BF59" s="531" t="e">
        <f ca="1">+IF(AND(ISNUMBER(OFFSET('Hygiene Data'!$F$5,0,10*ROW('Hygiene Data'!F53))),'Data Summary'!DU59="Yes"),OFFSET('Hygiene Data'!$F$5,0,10*ROW('Hygiene Data'!F53)),NA())</f>
        <v>#N/A</v>
      </c>
      <c r="BG59" s="531" t="e">
        <f ca="1">+IF(AND(ISNUMBER(OFFSET('Hygiene Data'!$F$7,0,10*ROW('Hygiene Data'!F53))),'Data Summary'!DV59="Yes"),OFFSET('Hygiene Data'!$F$7,0,10*ROW('Hygiene Data'!F53)),NA())</f>
        <v>#N/A</v>
      </c>
      <c r="BH59" s="531" t="e">
        <f ca="1">+IF(AND(ISNUMBER(OFFSET('Hygiene Data'!$F$9,0,10*ROW('Hygiene Data'!F53))),'Data Summary'!DW59="Yes"),OFFSET('Hygiene Data'!$F$9,0,10*ROW('Hygiene Data'!F53)),NA())</f>
        <v>#N/A</v>
      </c>
      <c r="BI59" s="531" t="e">
        <f ca="1">+IF(AND(ISNUMBER(OFFSET('Hygiene Data'!$G$5,0,10*ROW('Hygiene Data'!G53))),'Data Summary'!DX59="Yes"),OFFSET('Hygiene Data'!$G$5,0,10*ROW('Hygiene Data'!G53)),NA())</f>
        <v>#N/A</v>
      </c>
      <c r="BJ59" s="531" t="e">
        <f ca="1">+IF(AND(ISNUMBER(OFFSET('Hygiene Data'!$G$7,0,10*ROW('Hygiene Data'!G53))),'Data Summary'!DY59="Yes"),OFFSET('Hygiene Data'!$G$7,0,10*ROW('Hygiene Data'!G53)),NA())</f>
        <v>#N/A</v>
      </c>
      <c r="BK59" s="531" t="e">
        <f ca="1">+IF(AND(ISNUMBER(OFFSET('Hygiene Data'!$G$9,0,10*ROW('Hygiene Data'!G53))),'Data Summary'!DZ59="Yes"),OFFSET('Hygiene Data'!$G$9,0,10*ROW('Hygiene Data'!G53)),NA())</f>
        <v>#N/A</v>
      </c>
      <c r="BL59" s="531" t="e">
        <f ca="1">+IF(AND(ISNUMBER(OFFSET('Hygiene Data'!$H$5,0,10*ROW('Hygiene Data'!H53))),'Data Summary'!EA59="Yes"),OFFSET('Hygiene Data'!$H$5,0,10*ROW('Hygiene Data'!H53)),NA())</f>
        <v>#N/A</v>
      </c>
      <c r="BM59" s="531" t="e">
        <f ca="1">+IF(AND(ISNUMBER(OFFSET('Hygiene Data'!$H$7,0,10*ROW('Hygiene Data'!H53))),'Data Summary'!EB59="Yes"),OFFSET('Hygiene Data'!$H$7,0,10*ROW('Hygiene Data'!H53)),NA())</f>
        <v>#N/A</v>
      </c>
      <c r="BN59" s="531" t="e">
        <f ca="1">+IF(AND(ISNUMBER(OFFSET('Hygiene Data'!$H$9,0,10*ROW('Hygiene Data'!H53))),'Data Summary'!EC59="Yes"),OFFSET('Hygiene Data'!$H$9,0,10*ROW('Hygiene Data'!H53)),NA())</f>
        <v>#N/A</v>
      </c>
      <c r="BO59" s="531" t="e">
        <f ca="1">+IF(AND(ISNUMBER(OFFSET('Hygiene Data'!$I$5,0,10*ROW('Hygiene Data'!I53))),'Data Summary'!ED59="Yes"),OFFSET('Hygiene Data'!$I$5,0,10*ROW('Hygiene Data'!I53)),NA())</f>
        <v>#N/A</v>
      </c>
      <c r="BP59" s="531" t="e">
        <f ca="1">+IF(AND(ISNUMBER(OFFSET('Hygiene Data'!$I$7,0,10*ROW('Hygiene Data'!I53))),'Data Summary'!EE59="Yes"),OFFSET('Hygiene Data'!$I$7,0,10*ROW('Hygiene Data'!I53)),NA())</f>
        <v>#N/A</v>
      </c>
      <c r="BQ59" s="531" t="e">
        <f ca="1">+IF(AND(ISNUMBER(OFFSET('Hygiene Data'!$I$9,0,10*ROW('Hygiene Data'!I53))),'Data Summary'!EF59="Yes"),OFFSET('Hygiene Data'!$I$9,0,10*ROW('Hygiene Data'!I53)),NA())</f>
        <v>#N/A</v>
      </c>
    </row>
    <row r="60" spans="1:69" x14ac:dyDescent="0.25">
      <c r="A60" s="527" t="e">
        <f ca="1">+RIGHT('Data Summary'!A60,LEN('Data Summary'!A60)-9)</f>
        <v>#VALUE!</v>
      </c>
      <c r="B60" s="501" t="str">
        <f ca="1">+IF(ISTEXT('Data Summary'!B60),'Data Summary'!B60,"")</f>
        <v/>
      </c>
      <c r="C60" s="528" t="e">
        <f ca="1">+VALUE('Data Summary'!C60)</f>
        <v>#VALUE!</v>
      </c>
      <c r="D60" s="529" t="e">
        <f ca="1">+IF(AND(ISNUMBER(OFFSET('Water Data'!$D$4,0,10*ROW('Water Data'!D54))),'Data Summary'!BS60="Yes"),100-OFFSET('Water Data'!$D$4,0,10*ROW('Water Data'!D54)),NA())</f>
        <v>#N/A</v>
      </c>
      <c r="E60" s="529" t="e">
        <f ca="1">+IF(AND(ISNUMBER(OFFSET('Water Data'!$D$6,0,10*ROW('Water Data'!D54))),'Data Summary'!BT60="Yes"),OFFSET('Water Data'!$D$6,0,10*ROW('Water Data'!D54)),NA())</f>
        <v>#N/A</v>
      </c>
      <c r="F60" s="529" t="e">
        <f ca="1">+IF(AND(ISNUMBER(OFFSET('Water Data'!$D$9,0,10*ROW('Water Data'!D54))),'Data Summary'!BU60="Yes"),OFFSET('Water Data'!$D$9,0,10*ROW('Water Data'!D54)),NA())</f>
        <v>#N/A</v>
      </c>
      <c r="G60" s="529" t="e">
        <f ca="1">+IF(AND(ISNUMBER(OFFSET('Water Data'!$E$4,0,10*ROW('Water Data'!E54))),'Data Summary'!BV60="Yes"),100-OFFSET('Water Data'!$E$4,0,10*ROW('Water Data'!E54)),NA())</f>
        <v>#N/A</v>
      </c>
      <c r="H60" s="529" t="e">
        <f ca="1">+IF(AND(ISNUMBER(OFFSET('Water Data'!$E$6,0,10*ROW('Water Data'!E54))),'Data Summary'!BW60="Yes"),OFFSET('Water Data'!$E$6,0,10*ROW('Water Data'!E54)),NA())</f>
        <v>#N/A</v>
      </c>
      <c r="I60" s="529" t="e">
        <f ca="1">+IF(AND(ISNUMBER(OFFSET('Water Data'!$E$9,0,10*ROW('Water Data'!E54))),'Data Summary'!BX60="Yes"),OFFSET('Water Data'!$E$9,0,10*ROW('Water Data'!E54)),NA())</f>
        <v>#N/A</v>
      </c>
      <c r="J60" s="529" t="e">
        <f ca="1">+IF(AND(ISNUMBER(OFFSET('Water Data'!$F$4,0,10*ROW('Water Data'!F54))),'Data Summary'!BY60="Yes"),100-OFFSET('Water Data'!$F$4,0,10*ROW('Water Data'!F54)),NA())</f>
        <v>#N/A</v>
      </c>
      <c r="K60" s="529" t="e">
        <f ca="1">+IF(AND(ISNUMBER(OFFSET('Water Data'!$F$6,0,10*ROW('Water Data'!F54))),'Data Summary'!BZ60="Yes"),OFFSET('Water Data'!$F$6,0,10*ROW('Water Data'!F54)),NA())</f>
        <v>#N/A</v>
      </c>
      <c r="L60" s="529" t="e">
        <f ca="1">+IF(AND(ISNUMBER(OFFSET('Water Data'!$F$9,0,10*ROW('Water Data'!F54))),'Data Summary'!CA60="Yes"),OFFSET('Water Data'!$F$9,0,10*ROW('Water Data'!F54)),NA())</f>
        <v>#N/A</v>
      </c>
      <c r="M60" s="529" t="e">
        <f ca="1">+IF(AND(ISNUMBER(OFFSET('Water Data'!$G$4,0,10*ROW('Water Data'!G54))),'Data Summary'!CB60="Yes"),100-OFFSET('Water Data'!$G$4,0,10*ROW('Water Data'!G54)),NA())</f>
        <v>#N/A</v>
      </c>
      <c r="N60" s="529" t="e">
        <f ca="1">+IF(AND(ISNUMBER(OFFSET('Water Data'!$G$6,0,10*ROW('Water Data'!G54))),'Data Summary'!CC60="Yes"),OFFSET('Water Data'!$G$6,0,10*ROW('Water Data'!G54)),NA())</f>
        <v>#N/A</v>
      </c>
      <c r="O60" s="529" t="e">
        <f ca="1">+IF(AND(ISNUMBER(OFFSET('Water Data'!$G$9,0,10*ROW('Water Data'!G54))),'Data Summary'!CD60="Yes"),OFFSET('Water Data'!$G$9,0,10*ROW('Water Data'!G54)),NA())</f>
        <v>#N/A</v>
      </c>
      <c r="P60" s="529" t="e">
        <f ca="1">+IF(AND(ISNUMBER(OFFSET('Water Data'!$H$4,0,10*ROW('Water Data'!H54))),'Data Summary'!CE60="Yes"),100-OFFSET('Water Data'!$H$4,0,10*ROW('Water Data'!H54)),NA())</f>
        <v>#N/A</v>
      </c>
      <c r="Q60" s="529" t="e">
        <f ca="1">+IF(AND(ISNUMBER(OFFSET('Water Data'!$H$6,0,10*ROW('Water Data'!H54))),'Data Summary'!CF60="Yes"),OFFSET('Water Data'!$H$6,0,10*ROW('Water Data'!H54)),NA())</f>
        <v>#N/A</v>
      </c>
      <c r="R60" s="529" t="e">
        <f ca="1">+IF(AND(ISNUMBER(OFFSET('Water Data'!$H$9,0,10*ROW('Water Data'!H54))),'Data Summary'!CG60="Yes"),OFFSET('Water Data'!$H$9,0,10*ROW('Water Data'!H54)),NA())</f>
        <v>#N/A</v>
      </c>
      <c r="S60" s="529" t="e">
        <f ca="1">+IF(AND(ISNUMBER(OFFSET('Water Data'!$I$4,0,10*ROW('Water Data'!I54))),'Data Summary'!CH60="Yes"),100-OFFSET('Water Data'!$I$4,0,10*ROW('Water Data'!I54)),NA())</f>
        <v>#N/A</v>
      </c>
      <c r="T60" s="529" t="e">
        <f ca="1">+IF(AND(ISNUMBER(OFFSET('Water Data'!$I$6,0,10*ROW('Water Data'!I54))),'Data Summary'!CI60="Yes"),OFFSET('Water Data'!$I$6,0,10*ROW('Water Data'!I54)),NA())</f>
        <v>#N/A</v>
      </c>
      <c r="U60" s="529" t="e">
        <f ca="1">+IF(AND(ISNUMBER(OFFSET('Water Data'!$I$9,0,10*ROW('Water Data'!I54))),'Data Summary'!CJ60="Yes"),OFFSET('Water Data'!$I$9,0,10*ROW('Water Data'!I54)),NA())</f>
        <v>#N/A</v>
      </c>
      <c r="V60" s="530" t="e">
        <f ca="1">+IF(AND(ISNUMBER(OFFSET('Sanitation Data'!$D$4,0,10*ROW('Sanitation Data'!D54))),'Data Summary'!CK60="Yes"),100-OFFSET('Sanitation Data'!$D$4,0,10*ROW('Sanitation Data'!D54)),NA())</f>
        <v>#N/A</v>
      </c>
      <c r="W60" s="530" t="e">
        <f ca="1">+IF(AND(ISNUMBER(OFFSET('Sanitation Data'!$D$6,0,10*ROW('Sanitation Data'!D54))),'Data Summary'!CL60="Yes"),OFFSET('Sanitation Data'!$D$6,0,10*ROW('Sanitation Data'!D54)),NA())</f>
        <v>#N/A</v>
      </c>
      <c r="X60" s="530" t="e">
        <f ca="1">+IF(AND(ISNUMBER(OFFSET('Sanitation Data'!$D$10,0,10*ROW('Sanitation Data'!D54))),'Data Summary'!CM60="Yes"),OFFSET('Sanitation Data'!$D$10,0,10*ROW('Sanitation Data'!D54)),NA())</f>
        <v>#N/A</v>
      </c>
      <c r="Y60" s="530" t="e">
        <f ca="1">+IF(AND(ISNUMBER(OFFSET('Sanitation Data'!$D$11,0,10*ROW('Sanitation Data'!D54))),'Data Summary'!CN60="Yes"),OFFSET('Sanitation Data'!$D$11,0,10*ROW('Sanitation Data'!D54)),NA())</f>
        <v>#N/A</v>
      </c>
      <c r="Z60" s="530" t="e">
        <f ca="1">+IF(AND(ISNUMBER(OFFSET('Sanitation Data'!$D$12,0,10*ROW('Sanitation Data'!D54))),'Data Summary'!CO60="Yes"),OFFSET('Sanitation Data'!$D$12,0,10*ROW('Sanitation Data'!D54)),NA())</f>
        <v>#N/A</v>
      </c>
      <c r="AA60" s="530" t="e">
        <f ca="1">+IF(AND(ISNUMBER(OFFSET('Sanitation Data'!$E$4,0,10*ROW('Sanitation Data'!E54))),'Data Summary'!CP60="Yes"),100-OFFSET('Sanitation Data'!$E$4,0,10*ROW('Sanitation Data'!E54)),NA())</f>
        <v>#N/A</v>
      </c>
      <c r="AB60" s="530" t="e">
        <f ca="1">+IF(AND(ISNUMBER(OFFSET('Sanitation Data'!$E$6,0,10*ROW('Sanitation Data'!E54))),'Data Summary'!CQ60="Yes"),OFFSET('Sanitation Data'!$E$6,0,10*ROW('Sanitation Data'!E54)),NA())</f>
        <v>#N/A</v>
      </c>
      <c r="AC60" s="530" t="e">
        <f ca="1">+IF(AND(ISNUMBER(OFFSET('Sanitation Data'!$E$10,0,10*ROW('Sanitation Data'!E54))),'Data Summary'!CR60="Yes"),OFFSET('Sanitation Data'!$E$10,0,10*ROW('Sanitation Data'!E54)),NA())</f>
        <v>#N/A</v>
      </c>
      <c r="AD60" s="530" t="e">
        <f ca="1">+IF(AND(ISNUMBER(OFFSET('Sanitation Data'!$E$11,0,10*ROW('Sanitation Data'!E54))),'Data Summary'!CS60="Yes"),OFFSET('Sanitation Data'!$E$11,0,10*ROW('Sanitation Data'!E54)),NA())</f>
        <v>#N/A</v>
      </c>
      <c r="AE60" s="530" t="e">
        <f ca="1">+IF(AND(ISNUMBER(OFFSET('Sanitation Data'!$E$12,0,10*ROW('Sanitation Data'!E54))),'Data Summary'!CT60="Yes"),OFFSET('Sanitation Data'!$E$12,0,10*ROW('Sanitation Data'!E54)),NA())</f>
        <v>#N/A</v>
      </c>
      <c r="AF60" s="530" t="e">
        <f ca="1">+IF(AND(ISNUMBER(OFFSET('Sanitation Data'!$F$4,0,10*ROW('Sanitation Data'!F54))),'Data Summary'!CU60="Yes"),100-OFFSET('Sanitation Data'!$F$4,0,10*ROW('Sanitation Data'!F54)),NA())</f>
        <v>#N/A</v>
      </c>
      <c r="AG60" s="530" t="e">
        <f ca="1">+IF(AND(ISNUMBER(OFFSET('Sanitation Data'!$F$6,0,10*ROW('Sanitation Data'!F54))),'Data Summary'!CV60="Yes"),OFFSET('Sanitation Data'!$F$6,0,10*ROW('Sanitation Data'!F54)),NA())</f>
        <v>#N/A</v>
      </c>
      <c r="AH60" s="530" t="e">
        <f ca="1">+IF(AND(ISNUMBER(OFFSET('Sanitation Data'!$F$10,0,10*ROW('Sanitation Data'!F54))),'Data Summary'!CW60="Yes"),OFFSET('Sanitation Data'!$F$10,0,10*ROW('Sanitation Data'!F54)),NA())</f>
        <v>#N/A</v>
      </c>
      <c r="AI60" s="530" t="e">
        <f ca="1">+IF(AND(ISNUMBER(OFFSET('Sanitation Data'!$F$11,0,10*ROW('Sanitation Data'!F54))),'Data Summary'!CX60="Yes"),OFFSET('Sanitation Data'!$F$11,0,10*ROW('Sanitation Data'!F54)),NA())</f>
        <v>#N/A</v>
      </c>
      <c r="AJ60" s="530" t="e">
        <f ca="1">+IF(AND(ISNUMBER(OFFSET('Sanitation Data'!$F$12,0,10*ROW('Sanitation Data'!F54))),'Data Summary'!CY60="Yes"),OFFSET('Sanitation Data'!$F$12,0,10*ROW('Sanitation Data'!F54)),NA())</f>
        <v>#N/A</v>
      </c>
      <c r="AK60" s="530" t="e">
        <f ca="1">+IF(AND(ISNUMBER(OFFSET('Sanitation Data'!$G$4,0,10*ROW('Sanitation Data'!G54))),'Data Summary'!CZ60="Yes"),100-OFFSET('Sanitation Data'!$G$4,0,10*ROW('Sanitation Data'!G54)),NA())</f>
        <v>#N/A</v>
      </c>
      <c r="AL60" s="530" t="e">
        <f ca="1">+IF(AND(ISNUMBER(OFFSET('Sanitation Data'!$G$6,0,10*ROW('Sanitation Data'!G54))),'Data Summary'!DA60="Yes"),OFFSET('Sanitation Data'!$G$6,0,10*ROW('Sanitation Data'!G54)),NA())</f>
        <v>#N/A</v>
      </c>
      <c r="AM60" s="530" t="e">
        <f ca="1">+IF(AND(ISNUMBER(OFFSET('Sanitation Data'!$G$10,0,10*ROW('Sanitation Data'!G54))),'Data Summary'!DB60="Yes"),OFFSET('Sanitation Data'!$G$10,0,10*ROW('Sanitation Data'!G54)),NA())</f>
        <v>#N/A</v>
      </c>
      <c r="AN60" s="530" t="e">
        <f ca="1">+IF(AND(ISNUMBER(OFFSET('Sanitation Data'!$G$11,0,10*ROW('Sanitation Data'!G54))),'Data Summary'!DC60="Yes"),OFFSET('Sanitation Data'!$G$11,0,10*ROW('Sanitation Data'!G54)),NA())</f>
        <v>#N/A</v>
      </c>
      <c r="AO60" s="530" t="e">
        <f ca="1">+IF(AND(ISNUMBER(OFFSET('Sanitation Data'!$G$12,0,10*ROW('Sanitation Data'!G54))),'Data Summary'!DD60="Yes"),OFFSET('Sanitation Data'!$G$12,0,10*ROW('Sanitation Data'!G54)),NA())</f>
        <v>#N/A</v>
      </c>
      <c r="AP60" s="530" t="e">
        <f ca="1">+IF(AND(ISNUMBER(OFFSET('Sanitation Data'!$H$4,0,10*ROW('Sanitation Data'!H54))),'Data Summary'!DE60="Yes"),100-OFFSET('Sanitation Data'!$H$4,0,10*ROW('Sanitation Data'!H54)),NA())</f>
        <v>#N/A</v>
      </c>
      <c r="AQ60" s="530" t="e">
        <f ca="1">+IF(AND(ISNUMBER(OFFSET('Sanitation Data'!$H$6,0,10*ROW('Sanitation Data'!H54))),'Data Summary'!DF60="Yes"),OFFSET('Sanitation Data'!$H$6,0,10*ROW('Sanitation Data'!H54)),NA())</f>
        <v>#N/A</v>
      </c>
      <c r="AR60" s="530" t="e">
        <f ca="1">+IF(AND(ISNUMBER(OFFSET('Sanitation Data'!$H$10,0,10*ROW('Sanitation Data'!H54))),'Data Summary'!DG60="Yes"),OFFSET('Sanitation Data'!$H$10,0,10*ROW('Sanitation Data'!H54)),NA())</f>
        <v>#N/A</v>
      </c>
      <c r="AS60" s="530" t="e">
        <f ca="1">+IF(AND(ISNUMBER(OFFSET('Sanitation Data'!$H$11,0,10*ROW('Sanitation Data'!H54))),'Data Summary'!DH60="Yes"),OFFSET('Sanitation Data'!$H$11,0,10*ROW('Sanitation Data'!H54)),NA())</f>
        <v>#N/A</v>
      </c>
      <c r="AT60" s="530" t="e">
        <f ca="1">+IF(AND(ISNUMBER(OFFSET('Sanitation Data'!$H$12,0,10*ROW('Sanitation Data'!H54))),'Data Summary'!DI60="Yes"),OFFSET('Sanitation Data'!$H$12,0,10*ROW('Sanitation Data'!H54)),NA())</f>
        <v>#N/A</v>
      </c>
      <c r="AU60" s="530" t="e">
        <f ca="1">+IF(AND(ISNUMBER(OFFSET('Sanitation Data'!$I$4,0,10*ROW('Sanitation Data'!I54))),'Data Summary'!DJ60="Yes"),100-OFFSET('Sanitation Data'!$I$4,0,10*ROW('Sanitation Data'!I54)),NA())</f>
        <v>#N/A</v>
      </c>
      <c r="AV60" s="530" t="e">
        <f ca="1">+IF(AND(ISNUMBER(OFFSET('Sanitation Data'!$I$6,0,10*ROW('Sanitation Data'!I54))),'Data Summary'!DK60="Yes"),OFFSET('Sanitation Data'!$I$6,0,10*ROW('Sanitation Data'!I54)),NA())</f>
        <v>#N/A</v>
      </c>
      <c r="AW60" s="530" t="e">
        <f ca="1">+IF(AND(ISNUMBER(OFFSET('Sanitation Data'!$I$10,0,10*ROW('Sanitation Data'!I54))),'Data Summary'!DL60="Yes"),OFFSET('Sanitation Data'!$I$10,0,10*ROW('Sanitation Data'!I54)),NA())</f>
        <v>#N/A</v>
      </c>
      <c r="AX60" s="530" t="e">
        <f ca="1">+IF(AND(ISNUMBER(OFFSET('Sanitation Data'!$I$11,0,10*ROW('Sanitation Data'!I54))),'Data Summary'!DM60="Yes"),OFFSET('Sanitation Data'!$I$11,0,10*ROW('Sanitation Data'!I54)),NA())</f>
        <v>#N/A</v>
      </c>
      <c r="AY60" s="530" t="e">
        <f ca="1">+IF(AND(ISNUMBER(OFFSET('Sanitation Data'!$I$12,0,10*ROW('Sanitation Data'!I54))),'Data Summary'!DN60="Yes"),OFFSET('Sanitation Data'!$I$12,0,10*ROW('Sanitation Data'!I54)),NA())</f>
        <v>#N/A</v>
      </c>
      <c r="AZ60" s="531" t="e">
        <f ca="1">+IF(AND(ISNUMBER(OFFSET('Hygiene Data'!$D$5,0,10*ROW('Hygiene Data'!D54))),'Data Summary'!DO60="Yes"),OFFSET('Hygiene Data'!$D$5,0,10*ROW('Hygiene Data'!D54)),NA())</f>
        <v>#N/A</v>
      </c>
      <c r="BA60" s="531" t="e">
        <f ca="1">+IF(AND(ISNUMBER(OFFSET('Hygiene Data'!$D$7,0,10*ROW('Hygiene Data'!D54))),'Data Summary'!DP60="Yes"),OFFSET('Hygiene Data'!$D$7,0,10*ROW('Hygiene Data'!D54)),NA())</f>
        <v>#N/A</v>
      </c>
      <c r="BB60" s="531" t="e">
        <f ca="1">+IF(AND(ISNUMBER(OFFSET('Hygiene Data'!$D$9,0,10*ROW('Hygiene Data'!D54))),'Data Summary'!DQ60="Yes"),OFFSET('Hygiene Data'!$D$9,0,10*ROW('Hygiene Data'!D54)),NA())</f>
        <v>#N/A</v>
      </c>
      <c r="BC60" s="531" t="e">
        <f ca="1">+IF(AND(ISNUMBER(OFFSET('Hygiene Data'!$E$5,0,10*ROW('Hygiene Data'!E54))),'Data Summary'!DR60="Yes"),OFFSET('Hygiene Data'!$E$5,0,10*ROW('Hygiene Data'!E54)),NA())</f>
        <v>#N/A</v>
      </c>
      <c r="BD60" s="531" t="e">
        <f ca="1">+IF(AND(ISNUMBER(OFFSET('Hygiene Data'!$E$7,0,10*ROW('Hygiene Data'!E54))),'Data Summary'!DS60="Yes"),OFFSET('Hygiene Data'!$E$7,0,10*ROW('Hygiene Data'!E54)),NA())</f>
        <v>#N/A</v>
      </c>
      <c r="BE60" s="531" t="e">
        <f ca="1">+IF(AND(ISNUMBER(OFFSET('Hygiene Data'!$E$9,0,10*ROW('Hygiene Data'!E54))),'Data Summary'!DT60="Yes"),OFFSET('Hygiene Data'!$E$9,0,10*ROW('Hygiene Data'!E54)),NA())</f>
        <v>#N/A</v>
      </c>
      <c r="BF60" s="531" t="e">
        <f ca="1">+IF(AND(ISNUMBER(OFFSET('Hygiene Data'!$F$5,0,10*ROW('Hygiene Data'!F54))),'Data Summary'!DU60="Yes"),OFFSET('Hygiene Data'!$F$5,0,10*ROW('Hygiene Data'!F54)),NA())</f>
        <v>#N/A</v>
      </c>
      <c r="BG60" s="531" t="e">
        <f ca="1">+IF(AND(ISNUMBER(OFFSET('Hygiene Data'!$F$7,0,10*ROW('Hygiene Data'!F54))),'Data Summary'!DV60="Yes"),OFFSET('Hygiene Data'!$F$7,0,10*ROW('Hygiene Data'!F54)),NA())</f>
        <v>#N/A</v>
      </c>
      <c r="BH60" s="531" t="e">
        <f ca="1">+IF(AND(ISNUMBER(OFFSET('Hygiene Data'!$F$9,0,10*ROW('Hygiene Data'!F54))),'Data Summary'!DW60="Yes"),OFFSET('Hygiene Data'!$F$9,0,10*ROW('Hygiene Data'!F54)),NA())</f>
        <v>#N/A</v>
      </c>
      <c r="BI60" s="531" t="e">
        <f ca="1">+IF(AND(ISNUMBER(OFFSET('Hygiene Data'!$G$5,0,10*ROW('Hygiene Data'!G54))),'Data Summary'!DX60="Yes"),OFFSET('Hygiene Data'!$G$5,0,10*ROW('Hygiene Data'!G54)),NA())</f>
        <v>#N/A</v>
      </c>
      <c r="BJ60" s="531" t="e">
        <f ca="1">+IF(AND(ISNUMBER(OFFSET('Hygiene Data'!$G$7,0,10*ROW('Hygiene Data'!G54))),'Data Summary'!DY60="Yes"),OFFSET('Hygiene Data'!$G$7,0,10*ROW('Hygiene Data'!G54)),NA())</f>
        <v>#N/A</v>
      </c>
      <c r="BK60" s="531" t="e">
        <f ca="1">+IF(AND(ISNUMBER(OFFSET('Hygiene Data'!$G$9,0,10*ROW('Hygiene Data'!G54))),'Data Summary'!DZ60="Yes"),OFFSET('Hygiene Data'!$G$9,0,10*ROW('Hygiene Data'!G54)),NA())</f>
        <v>#N/A</v>
      </c>
      <c r="BL60" s="531" t="e">
        <f ca="1">+IF(AND(ISNUMBER(OFFSET('Hygiene Data'!$H$5,0,10*ROW('Hygiene Data'!H54))),'Data Summary'!EA60="Yes"),OFFSET('Hygiene Data'!$H$5,0,10*ROW('Hygiene Data'!H54)),NA())</f>
        <v>#N/A</v>
      </c>
      <c r="BM60" s="531" t="e">
        <f ca="1">+IF(AND(ISNUMBER(OFFSET('Hygiene Data'!$H$7,0,10*ROW('Hygiene Data'!H54))),'Data Summary'!EB60="Yes"),OFFSET('Hygiene Data'!$H$7,0,10*ROW('Hygiene Data'!H54)),NA())</f>
        <v>#N/A</v>
      </c>
      <c r="BN60" s="531" t="e">
        <f ca="1">+IF(AND(ISNUMBER(OFFSET('Hygiene Data'!$H$9,0,10*ROW('Hygiene Data'!H54))),'Data Summary'!EC60="Yes"),OFFSET('Hygiene Data'!$H$9,0,10*ROW('Hygiene Data'!H54)),NA())</f>
        <v>#N/A</v>
      </c>
      <c r="BO60" s="531" t="e">
        <f ca="1">+IF(AND(ISNUMBER(OFFSET('Hygiene Data'!$I$5,0,10*ROW('Hygiene Data'!I54))),'Data Summary'!ED60="Yes"),OFFSET('Hygiene Data'!$I$5,0,10*ROW('Hygiene Data'!I54)),NA())</f>
        <v>#N/A</v>
      </c>
      <c r="BP60" s="531" t="e">
        <f ca="1">+IF(AND(ISNUMBER(OFFSET('Hygiene Data'!$I$7,0,10*ROW('Hygiene Data'!I54))),'Data Summary'!EE60="Yes"),OFFSET('Hygiene Data'!$I$7,0,10*ROW('Hygiene Data'!I54)),NA())</f>
        <v>#N/A</v>
      </c>
      <c r="BQ60" s="531" t="e">
        <f ca="1">+IF(AND(ISNUMBER(OFFSET('Hygiene Data'!$I$9,0,10*ROW('Hygiene Data'!I54))),'Data Summary'!EF60="Yes"),OFFSET('Hygiene Data'!$I$9,0,10*ROW('Hygiene Data'!I54)),NA())</f>
        <v>#N/A</v>
      </c>
    </row>
    <row r="61" spans="1:69" x14ac:dyDescent="0.25">
      <c r="A61" s="527" t="e">
        <f ca="1">+RIGHT('Data Summary'!A61,LEN('Data Summary'!A61)-9)</f>
        <v>#VALUE!</v>
      </c>
      <c r="B61" s="501" t="str">
        <f ca="1">+IF(ISTEXT('Data Summary'!B61),'Data Summary'!B61,"")</f>
        <v/>
      </c>
      <c r="C61" s="528" t="e">
        <f ca="1">+VALUE('Data Summary'!C61)</f>
        <v>#VALUE!</v>
      </c>
      <c r="D61" s="529" t="e">
        <f ca="1">+IF(AND(ISNUMBER(OFFSET('Water Data'!$D$4,0,10*ROW('Water Data'!D55))),'Data Summary'!BS61="Yes"),100-OFFSET('Water Data'!$D$4,0,10*ROW('Water Data'!D55)),NA())</f>
        <v>#N/A</v>
      </c>
      <c r="E61" s="529" t="e">
        <f ca="1">+IF(AND(ISNUMBER(OFFSET('Water Data'!$D$6,0,10*ROW('Water Data'!D55))),'Data Summary'!BT61="Yes"),OFFSET('Water Data'!$D$6,0,10*ROW('Water Data'!D55)),NA())</f>
        <v>#N/A</v>
      </c>
      <c r="F61" s="529" t="e">
        <f ca="1">+IF(AND(ISNUMBER(OFFSET('Water Data'!$D$9,0,10*ROW('Water Data'!D55))),'Data Summary'!BU61="Yes"),OFFSET('Water Data'!$D$9,0,10*ROW('Water Data'!D55)),NA())</f>
        <v>#N/A</v>
      </c>
      <c r="G61" s="529" t="e">
        <f ca="1">+IF(AND(ISNUMBER(OFFSET('Water Data'!$E$4,0,10*ROW('Water Data'!E55))),'Data Summary'!BV61="Yes"),100-OFFSET('Water Data'!$E$4,0,10*ROW('Water Data'!E55)),NA())</f>
        <v>#N/A</v>
      </c>
      <c r="H61" s="529" t="e">
        <f ca="1">+IF(AND(ISNUMBER(OFFSET('Water Data'!$E$6,0,10*ROW('Water Data'!E55))),'Data Summary'!BW61="Yes"),OFFSET('Water Data'!$E$6,0,10*ROW('Water Data'!E55)),NA())</f>
        <v>#N/A</v>
      </c>
      <c r="I61" s="529" t="e">
        <f ca="1">+IF(AND(ISNUMBER(OFFSET('Water Data'!$E$9,0,10*ROW('Water Data'!E55))),'Data Summary'!BX61="Yes"),OFFSET('Water Data'!$E$9,0,10*ROW('Water Data'!E55)),NA())</f>
        <v>#N/A</v>
      </c>
      <c r="J61" s="529" t="e">
        <f ca="1">+IF(AND(ISNUMBER(OFFSET('Water Data'!$F$4,0,10*ROW('Water Data'!F55))),'Data Summary'!BY61="Yes"),100-OFFSET('Water Data'!$F$4,0,10*ROW('Water Data'!F55)),NA())</f>
        <v>#N/A</v>
      </c>
      <c r="K61" s="529" t="e">
        <f ca="1">+IF(AND(ISNUMBER(OFFSET('Water Data'!$F$6,0,10*ROW('Water Data'!F55))),'Data Summary'!BZ61="Yes"),OFFSET('Water Data'!$F$6,0,10*ROW('Water Data'!F55)),NA())</f>
        <v>#N/A</v>
      </c>
      <c r="L61" s="529" t="e">
        <f ca="1">+IF(AND(ISNUMBER(OFFSET('Water Data'!$F$9,0,10*ROW('Water Data'!F55))),'Data Summary'!CA61="Yes"),OFFSET('Water Data'!$F$9,0,10*ROW('Water Data'!F55)),NA())</f>
        <v>#N/A</v>
      </c>
      <c r="M61" s="529" t="e">
        <f ca="1">+IF(AND(ISNUMBER(OFFSET('Water Data'!$G$4,0,10*ROW('Water Data'!G55))),'Data Summary'!CB61="Yes"),100-OFFSET('Water Data'!$G$4,0,10*ROW('Water Data'!G55)),NA())</f>
        <v>#N/A</v>
      </c>
      <c r="N61" s="529" t="e">
        <f ca="1">+IF(AND(ISNUMBER(OFFSET('Water Data'!$G$6,0,10*ROW('Water Data'!G55))),'Data Summary'!CC61="Yes"),OFFSET('Water Data'!$G$6,0,10*ROW('Water Data'!G55)),NA())</f>
        <v>#N/A</v>
      </c>
      <c r="O61" s="529" t="e">
        <f ca="1">+IF(AND(ISNUMBER(OFFSET('Water Data'!$G$9,0,10*ROW('Water Data'!G55))),'Data Summary'!CD61="Yes"),OFFSET('Water Data'!$G$9,0,10*ROW('Water Data'!G55)),NA())</f>
        <v>#N/A</v>
      </c>
      <c r="P61" s="529" t="e">
        <f ca="1">+IF(AND(ISNUMBER(OFFSET('Water Data'!$H$4,0,10*ROW('Water Data'!H55))),'Data Summary'!CE61="Yes"),100-OFFSET('Water Data'!$H$4,0,10*ROW('Water Data'!H55)),NA())</f>
        <v>#N/A</v>
      </c>
      <c r="Q61" s="529" t="e">
        <f ca="1">+IF(AND(ISNUMBER(OFFSET('Water Data'!$H$6,0,10*ROW('Water Data'!H55))),'Data Summary'!CF61="Yes"),OFFSET('Water Data'!$H$6,0,10*ROW('Water Data'!H55)),NA())</f>
        <v>#N/A</v>
      </c>
      <c r="R61" s="529" t="e">
        <f ca="1">+IF(AND(ISNUMBER(OFFSET('Water Data'!$H$9,0,10*ROW('Water Data'!H55))),'Data Summary'!CG61="Yes"),OFFSET('Water Data'!$H$9,0,10*ROW('Water Data'!H55)),NA())</f>
        <v>#N/A</v>
      </c>
      <c r="S61" s="529" t="e">
        <f ca="1">+IF(AND(ISNUMBER(OFFSET('Water Data'!$I$4,0,10*ROW('Water Data'!I55))),'Data Summary'!CH61="Yes"),100-OFFSET('Water Data'!$I$4,0,10*ROW('Water Data'!I55)),NA())</f>
        <v>#N/A</v>
      </c>
      <c r="T61" s="529" t="e">
        <f ca="1">+IF(AND(ISNUMBER(OFFSET('Water Data'!$I$6,0,10*ROW('Water Data'!I55))),'Data Summary'!CI61="Yes"),OFFSET('Water Data'!$I$6,0,10*ROW('Water Data'!I55)),NA())</f>
        <v>#N/A</v>
      </c>
      <c r="U61" s="529" t="e">
        <f ca="1">+IF(AND(ISNUMBER(OFFSET('Water Data'!$I$9,0,10*ROW('Water Data'!I55))),'Data Summary'!CJ61="Yes"),OFFSET('Water Data'!$I$9,0,10*ROW('Water Data'!I55)),NA())</f>
        <v>#N/A</v>
      </c>
      <c r="V61" s="530" t="e">
        <f ca="1">+IF(AND(ISNUMBER(OFFSET('Sanitation Data'!$D$4,0,10*ROW('Sanitation Data'!D55))),'Data Summary'!CK61="Yes"),100-OFFSET('Sanitation Data'!$D$4,0,10*ROW('Sanitation Data'!D55)),NA())</f>
        <v>#N/A</v>
      </c>
      <c r="W61" s="530" t="e">
        <f ca="1">+IF(AND(ISNUMBER(OFFSET('Sanitation Data'!$D$6,0,10*ROW('Sanitation Data'!D55))),'Data Summary'!CL61="Yes"),OFFSET('Sanitation Data'!$D$6,0,10*ROW('Sanitation Data'!D55)),NA())</f>
        <v>#N/A</v>
      </c>
      <c r="X61" s="530" t="e">
        <f ca="1">+IF(AND(ISNUMBER(OFFSET('Sanitation Data'!$D$10,0,10*ROW('Sanitation Data'!D55))),'Data Summary'!CM61="Yes"),OFFSET('Sanitation Data'!$D$10,0,10*ROW('Sanitation Data'!D55)),NA())</f>
        <v>#N/A</v>
      </c>
      <c r="Y61" s="530" t="e">
        <f ca="1">+IF(AND(ISNUMBER(OFFSET('Sanitation Data'!$D$11,0,10*ROW('Sanitation Data'!D55))),'Data Summary'!CN61="Yes"),OFFSET('Sanitation Data'!$D$11,0,10*ROW('Sanitation Data'!D55)),NA())</f>
        <v>#N/A</v>
      </c>
      <c r="Z61" s="530" t="e">
        <f ca="1">+IF(AND(ISNUMBER(OFFSET('Sanitation Data'!$D$12,0,10*ROW('Sanitation Data'!D55))),'Data Summary'!CO61="Yes"),OFFSET('Sanitation Data'!$D$12,0,10*ROW('Sanitation Data'!D55)),NA())</f>
        <v>#N/A</v>
      </c>
      <c r="AA61" s="530" t="e">
        <f ca="1">+IF(AND(ISNUMBER(OFFSET('Sanitation Data'!$E$4,0,10*ROW('Sanitation Data'!E55))),'Data Summary'!CP61="Yes"),100-OFFSET('Sanitation Data'!$E$4,0,10*ROW('Sanitation Data'!E55)),NA())</f>
        <v>#N/A</v>
      </c>
      <c r="AB61" s="530" t="e">
        <f ca="1">+IF(AND(ISNUMBER(OFFSET('Sanitation Data'!$E$6,0,10*ROW('Sanitation Data'!E55))),'Data Summary'!CQ61="Yes"),OFFSET('Sanitation Data'!$E$6,0,10*ROW('Sanitation Data'!E55)),NA())</f>
        <v>#N/A</v>
      </c>
      <c r="AC61" s="530" t="e">
        <f ca="1">+IF(AND(ISNUMBER(OFFSET('Sanitation Data'!$E$10,0,10*ROW('Sanitation Data'!E55))),'Data Summary'!CR61="Yes"),OFFSET('Sanitation Data'!$E$10,0,10*ROW('Sanitation Data'!E55)),NA())</f>
        <v>#N/A</v>
      </c>
      <c r="AD61" s="530" t="e">
        <f ca="1">+IF(AND(ISNUMBER(OFFSET('Sanitation Data'!$E$11,0,10*ROW('Sanitation Data'!E55))),'Data Summary'!CS61="Yes"),OFFSET('Sanitation Data'!$E$11,0,10*ROW('Sanitation Data'!E55)),NA())</f>
        <v>#N/A</v>
      </c>
      <c r="AE61" s="530" t="e">
        <f ca="1">+IF(AND(ISNUMBER(OFFSET('Sanitation Data'!$E$12,0,10*ROW('Sanitation Data'!E55))),'Data Summary'!CT61="Yes"),OFFSET('Sanitation Data'!$E$12,0,10*ROW('Sanitation Data'!E55)),NA())</f>
        <v>#N/A</v>
      </c>
      <c r="AF61" s="530" t="e">
        <f ca="1">+IF(AND(ISNUMBER(OFFSET('Sanitation Data'!$F$4,0,10*ROW('Sanitation Data'!F55))),'Data Summary'!CU61="Yes"),100-OFFSET('Sanitation Data'!$F$4,0,10*ROW('Sanitation Data'!F55)),NA())</f>
        <v>#N/A</v>
      </c>
      <c r="AG61" s="530" t="e">
        <f ca="1">+IF(AND(ISNUMBER(OFFSET('Sanitation Data'!$F$6,0,10*ROW('Sanitation Data'!F55))),'Data Summary'!CV61="Yes"),OFFSET('Sanitation Data'!$F$6,0,10*ROW('Sanitation Data'!F55)),NA())</f>
        <v>#N/A</v>
      </c>
      <c r="AH61" s="530" t="e">
        <f ca="1">+IF(AND(ISNUMBER(OFFSET('Sanitation Data'!$F$10,0,10*ROW('Sanitation Data'!F55))),'Data Summary'!CW61="Yes"),OFFSET('Sanitation Data'!$F$10,0,10*ROW('Sanitation Data'!F55)),NA())</f>
        <v>#N/A</v>
      </c>
      <c r="AI61" s="530" t="e">
        <f ca="1">+IF(AND(ISNUMBER(OFFSET('Sanitation Data'!$F$11,0,10*ROW('Sanitation Data'!F55))),'Data Summary'!CX61="Yes"),OFFSET('Sanitation Data'!$F$11,0,10*ROW('Sanitation Data'!F55)),NA())</f>
        <v>#N/A</v>
      </c>
      <c r="AJ61" s="530" t="e">
        <f ca="1">+IF(AND(ISNUMBER(OFFSET('Sanitation Data'!$F$12,0,10*ROW('Sanitation Data'!F55))),'Data Summary'!CY61="Yes"),OFFSET('Sanitation Data'!$F$12,0,10*ROW('Sanitation Data'!F55)),NA())</f>
        <v>#N/A</v>
      </c>
      <c r="AK61" s="530" t="e">
        <f ca="1">+IF(AND(ISNUMBER(OFFSET('Sanitation Data'!$G$4,0,10*ROW('Sanitation Data'!G55))),'Data Summary'!CZ61="Yes"),100-OFFSET('Sanitation Data'!$G$4,0,10*ROW('Sanitation Data'!G55)),NA())</f>
        <v>#N/A</v>
      </c>
      <c r="AL61" s="530" t="e">
        <f ca="1">+IF(AND(ISNUMBER(OFFSET('Sanitation Data'!$G$6,0,10*ROW('Sanitation Data'!G55))),'Data Summary'!DA61="Yes"),OFFSET('Sanitation Data'!$G$6,0,10*ROW('Sanitation Data'!G55)),NA())</f>
        <v>#N/A</v>
      </c>
      <c r="AM61" s="530" t="e">
        <f ca="1">+IF(AND(ISNUMBER(OFFSET('Sanitation Data'!$G$10,0,10*ROW('Sanitation Data'!G55))),'Data Summary'!DB61="Yes"),OFFSET('Sanitation Data'!$G$10,0,10*ROW('Sanitation Data'!G55)),NA())</f>
        <v>#N/A</v>
      </c>
      <c r="AN61" s="530" t="e">
        <f ca="1">+IF(AND(ISNUMBER(OFFSET('Sanitation Data'!$G$11,0,10*ROW('Sanitation Data'!G55))),'Data Summary'!DC61="Yes"),OFFSET('Sanitation Data'!$G$11,0,10*ROW('Sanitation Data'!G55)),NA())</f>
        <v>#N/A</v>
      </c>
      <c r="AO61" s="530" t="e">
        <f ca="1">+IF(AND(ISNUMBER(OFFSET('Sanitation Data'!$G$12,0,10*ROW('Sanitation Data'!G55))),'Data Summary'!DD61="Yes"),OFFSET('Sanitation Data'!$G$12,0,10*ROW('Sanitation Data'!G55)),NA())</f>
        <v>#N/A</v>
      </c>
      <c r="AP61" s="530" t="e">
        <f ca="1">+IF(AND(ISNUMBER(OFFSET('Sanitation Data'!$H$4,0,10*ROW('Sanitation Data'!H55))),'Data Summary'!DE61="Yes"),100-OFFSET('Sanitation Data'!$H$4,0,10*ROW('Sanitation Data'!H55)),NA())</f>
        <v>#N/A</v>
      </c>
      <c r="AQ61" s="530" t="e">
        <f ca="1">+IF(AND(ISNUMBER(OFFSET('Sanitation Data'!$H$6,0,10*ROW('Sanitation Data'!H55))),'Data Summary'!DF61="Yes"),OFFSET('Sanitation Data'!$H$6,0,10*ROW('Sanitation Data'!H55)),NA())</f>
        <v>#N/A</v>
      </c>
      <c r="AR61" s="530" t="e">
        <f ca="1">+IF(AND(ISNUMBER(OFFSET('Sanitation Data'!$H$10,0,10*ROW('Sanitation Data'!H55))),'Data Summary'!DG61="Yes"),OFFSET('Sanitation Data'!$H$10,0,10*ROW('Sanitation Data'!H55)),NA())</f>
        <v>#N/A</v>
      </c>
      <c r="AS61" s="530" t="e">
        <f ca="1">+IF(AND(ISNUMBER(OFFSET('Sanitation Data'!$H$11,0,10*ROW('Sanitation Data'!H55))),'Data Summary'!DH61="Yes"),OFFSET('Sanitation Data'!$H$11,0,10*ROW('Sanitation Data'!H55)),NA())</f>
        <v>#N/A</v>
      </c>
      <c r="AT61" s="530" t="e">
        <f ca="1">+IF(AND(ISNUMBER(OFFSET('Sanitation Data'!$H$12,0,10*ROW('Sanitation Data'!H55))),'Data Summary'!DI61="Yes"),OFFSET('Sanitation Data'!$H$12,0,10*ROW('Sanitation Data'!H55)),NA())</f>
        <v>#N/A</v>
      </c>
      <c r="AU61" s="530" t="e">
        <f ca="1">+IF(AND(ISNUMBER(OFFSET('Sanitation Data'!$I$4,0,10*ROW('Sanitation Data'!I55))),'Data Summary'!DJ61="Yes"),100-OFFSET('Sanitation Data'!$I$4,0,10*ROW('Sanitation Data'!I55)),NA())</f>
        <v>#N/A</v>
      </c>
      <c r="AV61" s="530" t="e">
        <f ca="1">+IF(AND(ISNUMBER(OFFSET('Sanitation Data'!$I$6,0,10*ROW('Sanitation Data'!I55))),'Data Summary'!DK61="Yes"),OFFSET('Sanitation Data'!$I$6,0,10*ROW('Sanitation Data'!I55)),NA())</f>
        <v>#N/A</v>
      </c>
      <c r="AW61" s="530" t="e">
        <f ca="1">+IF(AND(ISNUMBER(OFFSET('Sanitation Data'!$I$10,0,10*ROW('Sanitation Data'!I55))),'Data Summary'!DL61="Yes"),OFFSET('Sanitation Data'!$I$10,0,10*ROW('Sanitation Data'!I55)),NA())</f>
        <v>#N/A</v>
      </c>
      <c r="AX61" s="530" t="e">
        <f ca="1">+IF(AND(ISNUMBER(OFFSET('Sanitation Data'!$I$11,0,10*ROW('Sanitation Data'!I55))),'Data Summary'!DM61="Yes"),OFFSET('Sanitation Data'!$I$11,0,10*ROW('Sanitation Data'!I55)),NA())</f>
        <v>#N/A</v>
      </c>
      <c r="AY61" s="530" t="e">
        <f ca="1">+IF(AND(ISNUMBER(OFFSET('Sanitation Data'!$I$12,0,10*ROW('Sanitation Data'!I55))),'Data Summary'!DN61="Yes"),OFFSET('Sanitation Data'!$I$12,0,10*ROW('Sanitation Data'!I55)),NA())</f>
        <v>#N/A</v>
      </c>
      <c r="AZ61" s="531" t="e">
        <f ca="1">+IF(AND(ISNUMBER(OFFSET('Hygiene Data'!$D$5,0,10*ROW('Hygiene Data'!D55))),'Data Summary'!DO61="Yes"),OFFSET('Hygiene Data'!$D$5,0,10*ROW('Hygiene Data'!D55)),NA())</f>
        <v>#N/A</v>
      </c>
      <c r="BA61" s="531" t="e">
        <f ca="1">+IF(AND(ISNUMBER(OFFSET('Hygiene Data'!$D$7,0,10*ROW('Hygiene Data'!D55))),'Data Summary'!DP61="Yes"),OFFSET('Hygiene Data'!$D$7,0,10*ROW('Hygiene Data'!D55)),NA())</f>
        <v>#N/A</v>
      </c>
      <c r="BB61" s="531" t="e">
        <f ca="1">+IF(AND(ISNUMBER(OFFSET('Hygiene Data'!$D$9,0,10*ROW('Hygiene Data'!D55))),'Data Summary'!DQ61="Yes"),OFFSET('Hygiene Data'!$D$9,0,10*ROW('Hygiene Data'!D55)),NA())</f>
        <v>#N/A</v>
      </c>
      <c r="BC61" s="531" t="e">
        <f ca="1">+IF(AND(ISNUMBER(OFFSET('Hygiene Data'!$E$5,0,10*ROW('Hygiene Data'!E55))),'Data Summary'!DR61="Yes"),OFFSET('Hygiene Data'!$E$5,0,10*ROW('Hygiene Data'!E55)),NA())</f>
        <v>#N/A</v>
      </c>
      <c r="BD61" s="531" t="e">
        <f ca="1">+IF(AND(ISNUMBER(OFFSET('Hygiene Data'!$E$7,0,10*ROW('Hygiene Data'!E55))),'Data Summary'!DS61="Yes"),OFFSET('Hygiene Data'!$E$7,0,10*ROW('Hygiene Data'!E55)),NA())</f>
        <v>#N/A</v>
      </c>
      <c r="BE61" s="531" t="e">
        <f ca="1">+IF(AND(ISNUMBER(OFFSET('Hygiene Data'!$E$9,0,10*ROW('Hygiene Data'!E55))),'Data Summary'!DT61="Yes"),OFFSET('Hygiene Data'!$E$9,0,10*ROW('Hygiene Data'!E55)),NA())</f>
        <v>#N/A</v>
      </c>
      <c r="BF61" s="531" t="e">
        <f ca="1">+IF(AND(ISNUMBER(OFFSET('Hygiene Data'!$F$5,0,10*ROW('Hygiene Data'!F55))),'Data Summary'!DU61="Yes"),OFFSET('Hygiene Data'!$F$5,0,10*ROW('Hygiene Data'!F55)),NA())</f>
        <v>#N/A</v>
      </c>
      <c r="BG61" s="531" t="e">
        <f ca="1">+IF(AND(ISNUMBER(OFFSET('Hygiene Data'!$F$7,0,10*ROW('Hygiene Data'!F55))),'Data Summary'!DV61="Yes"),OFFSET('Hygiene Data'!$F$7,0,10*ROW('Hygiene Data'!F55)),NA())</f>
        <v>#N/A</v>
      </c>
      <c r="BH61" s="531" t="e">
        <f ca="1">+IF(AND(ISNUMBER(OFFSET('Hygiene Data'!$F$9,0,10*ROW('Hygiene Data'!F55))),'Data Summary'!DW61="Yes"),OFFSET('Hygiene Data'!$F$9,0,10*ROW('Hygiene Data'!F55)),NA())</f>
        <v>#N/A</v>
      </c>
      <c r="BI61" s="531" t="e">
        <f ca="1">+IF(AND(ISNUMBER(OFFSET('Hygiene Data'!$G$5,0,10*ROW('Hygiene Data'!G55))),'Data Summary'!DX61="Yes"),OFFSET('Hygiene Data'!$G$5,0,10*ROW('Hygiene Data'!G55)),NA())</f>
        <v>#N/A</v>
      </c>
      <c r="BJ61" s="531" t="e">
        <f ca="1">+IF(AND(ISNUMBER(OFFSET('Hygiene Data'!$G$7,0,10*ROW('Hygiene Data'!G55))),'Data Summary'!DY61="Yes"),OFFSET('Hygiene Data'!$G$7,0,10*ROW('Hygiene Data'!G55)),NA())</f>
        <v>#N/A</v>
      </c>
      <c r="BK61" s="531" t="e">
        <f ca="1">+IF(AND(ISNUMBER(OFFSET('Hygiene Data'!$G$9,0,10*ROW('Hygiene Data'!G55))),'Data Summary'!DZ61="Yes"),OFFSET('Hygiene Data'!$G$9,0,10*ROW('Hygiene Data'!G55)),NA())</f>
        <v>#N/A</v>
      </c>
      <c r="BL61" s="531" t="e">
        <f ca="1">+IF(AND(ISNUMBER(OFFSET('Hygiene Data'!$H$5,0,10*ROW('Hygiene Data'!H55))),'Data Summary'!EA61="Yes"),OFFSET('Hygiene Data'!$H$5,0,10*ROW('Hygiene Data'!H55)),NA())</f>
        <v>#N/A</v>
      </c>
      <c r="BM61" s="531" t="e">
        <f ca="1">+IF(AND(ISNUMBER(OFFSET('Hygiene Data'!$H$7,0,10*ROW('Hygiene Data'!H55))),'Data Summary'!EB61="Yes"),OFFSET('Hygiene Data'!$H$7,0,10*ROW('Hygiene Data'!H55)),NA())</f>
        <v>#N/A</v>
      </c>
      <c r="BN61" s="531" t="e">
        <f ca="1">+IF(AND(ISNUMBER(OFFSET('Hygiene Data'!$H$9,0,10*ROW('Hygiene Data'!H55))),'Data Summary'!EC61="Yes"),OFFSET('Hygiene Data'!$H$9,0,10*ROW('Hygiene Data'!H55)),NA())</f>
        <v>#N/A</v>
      </c>
      <c r="BO61" s="531" t="e">
        <f ca="1">+IF(AND(ISNUMBER(OFFSET('Hygiene Data'!$I$5,0,10*ROW('Hygiene Data'!I55))),'Data Summary'!ED61="Yes"),OFFSET('Hygiene Data'!$I$5,0,10*ROW('Hygiene Data'!I55)),NA())</f>
        <v>#N/A</v>
      </c>
      <c r="BP61" s="531" t="e">
        <f ca="1">+IF(AND(ISNUMBER(OFFSET('Hygiene Data'!$I$7,0,10*ROW('Hygiene Data'!I55))),'Data Summary'!EE61="Yes"),OFFSET('Hygiene Data'!$I$7,0,10*ROW('Hygiene Data'!I55)),NA())</f>
        <v>#N/A</v>
      </c>
      <c r="BQ61" s="531" t="e">
        <f ca="1">+IF(AND(ISNUMBER(OFFSET('Hygiene Data'!$I$9,0,10*ROW('Hygiene Data'!I55))),'Data Summary'!EF61="Yes"),OFFSET('Hygiene Data'!$I$9,0,10*ROW('Hygiene Data'!I55)),NA())</f>
        <v>#N/A</v>
      </c>
    </row>
    <row r="62" spans="1:69" x14ac:dyDescent="0.25">
      <c r="A62" s="527" t="e">
        <f ca="1">+RIGHT('Data Summary'!A62,LEN('Data Summary'!A62)-9)</f>
        <v>#VALUE!</v>
      </c>
      <c r="B62" s="501" t="str">
        <f ca="1">+IF(ISTEXT('Data Summary'!B62),'Data Summary'!B62,"")</f>
        <v/>
      </c>
      <c r="C62" s="528" t="e">
        <f ca="1">+VALUE('Data Summary'!C62)</f>
        <v>#VALUE!</v>
      </c>
      <c r="D62" s="529" t="e">
        <f ca="1">+IF(AND(ISNUMBER(OFFSET('Water Data'!$D$4,0,10*ROW('Water Data'!D56))),'Data Summary'!BS62="Yes"),100-OFFSET('Water Data'!$D$4,0,10*ROW('Water Data'!D56)),NA())</f>
        <v>#N/A</v>
      </c>
      <c r="E62" s="529" t="e">
        <f ca="1">+IF(AND(ISNUMBER(OFFSET('Water Data'!$D$6,0,10*ROW('Water Data'!D56))),'Data Summary'!BT62="Yes"),OFFSET('Water Data'!$D$6,0,10*ROW('Water Data'!D56)),NA())</f>
        <v>#N/A</v>
      </c>
      <c r="F62" s="529" t="e">
        <f ca="1">+IF(AND(ISNUMBER(OFFSET('Water Data'!$D$9,0,10*ROW('Water Data'!D56))),'Data Summary'!BU62="Yes"),OFFSET('Water Data'!$D$9,0,10*ROW('Water Data'!D56)),NA())</f>
        <v>#N/A</v>
      </c>
      <c r="G62" s="529" t="e">
        <f ca="1">+IF(AND(ISNUMBER(OFFSET('Water Data'!$E$4,0,10*ROW('Water Data'!E56))),'Data Summary'!BV62="Yes"),100-OFFSET('Water Data'!$E$4,0,10*ROW('Water Data'!E56)),NA())</f>
        <v>#N/A</v>
      </c>
      <c r="H62" s="529" t="e">
        <f ca="1">+IF(AND(ISNUMBER(OFFSET('Water Data'!$E$6,0,10*ROW('Water Data'!E56))),'Data Summary'!BW62="Yes"),OFFSET('Water Data'!$E$6,0,10*ROW('Water Data'!E56)),NA())</f>
        <v>#N/A</v>
      </c>
      <c r="I62" s="529" t="e">
        <f ca="1">+IF(AND(ISNUMBER(OFFSET('Water Data'!$E$9,0,10*ROW('Water Data'!E56))),'Data Summary'!BX62="Yes"),OFFSET('Water Data'!$E$9,0,10*ROW('Water Data'!E56)),NA())</f>
        <v>#N/A</v>
      </c>
      <c r="J62" s="529" t="e">
        <f ca="1">+IF(AND(ISNUMBER(OFFSET('Water Data'!$F$4,0,10*ROW('Water Data'!F56))),'Data Summary'!BY62="Yes"),100-OFFSET('Water Data'!$F$4,0,10*ROW('Water Data'!F56)),NA())</f>
        <v>#N/A</v>
      </c>
      <c r="K62" s="529" t="e">
        <f ca="1">+IF(AND(ISNUMBER(OFFSET('Water Data'!$F$6,0,10*ROW('Water Data'!F56))),'Data Summary'!BZ62="Yes"),OFFSET('Water Data'!$F$6,0,10*ROW('Water Data'!F56)),NA())</f>
        <v>#N/A</v>
      </c>
      <c r="L62" s="529" t="e">
        <f ca="1">+IF(AND(ISNUMBER(OFFSET('Water Data'!$F$9,0,10*ROW('Water Data'!F56))),'Data Summary'!CA62="Yes"),OFFSET('Water Data'!$F$9,0,10*ROW('Water Data'!F56)),NA())</f>
        <v>#N/A</v>
      </c>
      <c r="M62" s="529" t="e">
        <f ca="1">+IF(AND(ISNUMBER(OFFSET('Water Data'!$G$4,0,10*ROW('Water Data'!G56))),'Data Summary'!CB62="Yes"),100-OFFSET('Water Data'!$G$4,0,10*ROW('Water Data'!G56)),NA())</f>
        <v>#N/A</v>
      </c>
      <c r="N62" s="529" t="e">
        <f ca="1">+IF(AND(ISNUMBER(OFFSET('Water Data'!$G$6,0,10*ROW('Water Data'!G56))),'Data Summary'!CC62="Yes"),OFFSET('Water Data'!$G$6,0,10*ROW('Water Data'!G56)),NA())</f>
        <v>#N/A</v>
      </c>
      <c r="O62" s="529" t="e">
        <f ca="1">+IF(AND(ISNUMBER(OFFSET('Water Data'!$G$9,0,10*ROW('Water Data'!G56))),'Data Summary'!CD62="Yes"),OFFSET('Water Data'!$G$9,0,10*ROW('Water Data'!G56)),NA())</f>
        <v>#N/A</v>
      </c>
      <c r="P62" s="529" t="e">
        <f ca="1">+IF(AND(ISNUMBER(OFFSET('Water Data'!$H$4,0,10*ROW('Water Data'!H56))),'Data Summary'!CE62="Yes"),100-OFFSET('Water Data'!$H$4,0,10*ROW('Water Data'!H56)),NA())</f>
        <v>#N/A</v>
      </c>
      <c r="Q62" s="529" t="e">
        <f ca="1">+IF(AND(ISNUMBER(OFFSET('Water Data'!$H$6,0,10*ROW('Water Data'!H56))),'Data Summary'!CF62="Yes"),OFFSET('Water Data'!$H$6,0,10*ROW('Water Data'!H56)),NA())</f>
        <v>#N/A</v>
      </c>
      <c r="R62" s="529" t="e">
        <f ca="1">+IF(AND(ISNUMBER(OFFSET('Water Data'!$H$9,0,10*ROW('Water Data'!H56))),'Data Summary'!CG62="Yes"),OFFSET('Water Data'!$H$9,0,10*ROW('Water Data'!H56)),NA())</f>
        <v>#N/A</v>
      </c>
      <c r="S62" s="529" t="e">
        <f ca="1">+IF(AND(ISNUMBER(OFFSET('Water Data'!$I$4,0,10*ROW('Water Data'!I56))),'Data Summary'!CH62="Yes"),100-OFFSET('Water Data'!$I$4,0,10*ROW('Water Data'!I56)),NA())</f>
        <v>#N/A</v>
      </c>
      <c r="T62" s="529" t="e">
        <f ca="1">+IF(AND(ISNUMBER(OFFSET('Water Data'!$I$6,0,10*ROW('Water Data'!I56))),'Data Summary'!CI62="Yes"),OFFSET('Water Data'!$I$6,0,10*ROW('Water Data'!I56)),NA())</f>
        <v>#N/A</v>
      </c>
      <c r="U62" s="529" t="e">
        <f ca="1">+IF(AND(ISNUMBER(OFFSET('Water Data'!$I$9,0,10*ROW('Water Data'!I56))),'Data Summary'!CJ62="Yes"),OFFSET('Water Data'!$I$9,0,10*ROW('Water Data'!I56)),NA())</f>
        <v>#N/A</v>
      </c>
      <c r="V62" s="530" t="e">
        <f ca="1">+IF(AND(ISNUMBER(OFFSET('Sanitation Data'!$D$4,0,10*ROW('Sanitation Data'!D56))),'Data Summary'!CK62="Yes"),100-OFFSET('Sanitation Data'!$D$4,0,10*ROW('Sanitation Data'!D56)),NA())</f>
        <v>#N/A</v>
      </c>
      <c r="W62" s="530" t="e">
        <f ca="1">+IF(AND(ISNUMBER(OFFSET('Sanitation Data'!$D$6,0,10*ROW('Sanitation Data'!D56))),'Data Summary'!CL62="Yes"),OFFSET('Sanitation Data'!$D$6,0,10*ROW('Sanitation Data'!D56)),NA())</f>
        <v>#N/A</v>
      </c>
      <c r="X62" s="530" t="e">
        <f ca="1">+IF(AND(ISNUMBER(OFFSET('Sanitation Data'!$D$10,0,10*ROW('Sanitation Data'!D56))),'Data Summary'!CM62="Yes"),OFFSET('Sanitation Data'!$D$10,0,10*ROW('Sanitation Data'!D56)),NA())</f>
        <v>#N/A</v>
      </c>
      <c r="Y62" s="530" t="e">
        <f ca="1">+IF(AND(ISNUMBER(OFFSET('Sanitation Data'!$D$11,0,10*ROW('Sanitation Data'!D56))),'Data Summary'!CN62="Yes"),OFFSET('Sanitation Data'!$D$11,0,10*ROW('Sanitation Data'!D56)),NA())</f>
        <v>#N/A</v>
      </c>
      <c r="Z62" s="530" t="e">
        <f ca="1">+IF(AND(ISNUMBER(OFFSET('Sanitation Data'!$D$12,0,10*ROW('Sanitation Data'!D56))),'Data Summary'!CO62="Yes"),OFFSET('Sanitation Data'!$D$12,0,10*ROW('Sanitation Data'!D56)),NA())</f>
        <v>#N/A</v>
      </c>
      <c r="AA62" s="530" t="e">
        <f ca="1">+IF(AND(ISNUMBER(OFFSET('Sanitation Data'!$E$4,0,10*ROW('Sanitation Data'!E56))),'Data Summary'!CP62="Yes"),100-OFFSET('Sanitation Data'!$E$4,0,10*ROW('Sanitation Data'!E56)),NA())</f>
        <v>#N/A</v>
      </c>
      <c r="AB62" s="530" t="e">
        <f ca="1">+IF(AND(ISNUMBER(OFFSET('Sanitation Data'!$E$6,0,10*ROW('Sanitation Data'!E56))),'Data Summary'!CQ62="Yes"),OFFSET('Sanitation Data'!$E$6,0,10*ROW('Sanitation Data'!E56)),NA())</f>
        <v>#N/A</v>
      </c>
      <c r="AC62" s="530" t="e">
        <f ca="1">+IF(AND(ISNUMBER(OFFSET('Sanitation Data'!$E$10,0,10*ROW('Sanitation Data'!E56))),'Data Summary'!CR62="Yes"),OFFSET('Sanitation Data'!$E$10,0,10*ROW('Sanitation Data'!E56)),NA())</f>
        <v>#N/A</v>
      </c>
      <c r="AD62" s="530" t="e">
        <f ca="1">+IF(AND(ISNUMBER(OFFSET('Sanitation Data'!$E$11,0,10*ROW('Sanitation Data'!E56))),'Data Summary'!CS62="Yes"),OFFSET('Sanitation Data'!$E$11,0,10*ROW('Sanitation Data'!E56)),NA())</f>
        <v>#N/A</v>
      </c>
      <c r="AE62" s="530" t="e">
        <f ca="1">+IF(AND(ISNUMBER(OFFSET('Sanitation Data'!$E$12,0,10*ROW('Sanitation Data'!E56))),'Data Summary'!CT62="Yes"),OFFSET('Sanitation Data'!$E$12,0,10*ROW('Sanitation Data'!E56)),NA())</f>
        <v>#N/A</v>
      </c>
      <c r="AF62" s="530" t="e">
        <f ca="1">+IF(AND(ISNUMBER(OFFSET('Sanitation Data'!$F$4,0,10*ROW('Sanitation Data'!F56))),'Data Summary'!CU62="Yes"),100-OFFSET('Sanitation Data'!$F$4,0,10*ROW('Sanitation Data'!F56)),NA())</f>
        <v>#N/A</v>
      </c>
      <c r="AG62" s="530" t="e">
        <f ca="1">+IF(AND(ISNUMBER(OFFSET('Sanitation Data'!$F$6,0,10*ROW('Sanitation Data'!F56))),'Data Summary'!CV62="Yes"),OFFSET('Sanitation Data'!$F$6,0,10*ROW('Sanitation Data'!F56)),NA())</f>
        <v>#N/A</v>
      </c>
      <c r="AH62" s="530" t="e">
        <f ca="1">+IF(AND(ISNUMBER(OFFSET('Sanitation Data'!$F$10,0,10*ROW('Sanitation Data'!F56))),'Data Summary'!CW62="Yes"),OFFSET('Sanitation Data'!$F$10,0,10*ROW('Sanitation Data'!F56)),NA())</f>
        <v>#N/A</v>
      </c>
      <c r="AI62" s="530" t="e">
        <f ca="1">+IF(AND(ISNUMBER(OFFSET('Sanitation Data'!$F$11,0,10*ROW('Sanitation Data'!F56))),'Data Summary'!CX62="Yes"),OFFSET('Sanitation Data'!$F$11,0,10*ROW('Sanitation Data'!F56)),NA())</f>
        <v>#N/A</v>
      </c>
      <c r="AJ62" s="530" t="e">
        <f ca="1">+IF(AND(ISNUMBER(OFFSET('Sanitation Data'!$F$12,0,10*ROW('Sanitation Data'!F56))),'Data Summary'!CY62="Yes"),OFFSET('Sanitation Data'!$F$12,0,10*ROW('Sanitation Data'!F56)),NA())</f>
        <v>#N/A</v>
      </c>
      <c r="AK62" s="530" t="e">
        <f ca="1">+IF(AND(ISNUMBER(OFFSET('Sanitation Data'!$G$4,0,10*ROW('Sanitation Data'!G56))),'Data Summary'!CZ62="Yes"),100-OFFSET('Sanitation Data'!$G$4,0,10*ROW('Sanitation Data'!G56)),NA())</f>
        <v>#N/A</v>
      </c>
      <c r="AL62" s="530" t="e">
        <f ca="1">+IF(AND(ISNUMBER(OFFSET('Sanitation Data'!$G$6,0,10*ROW('Sanitation Data'!G56))),'Data Summary'!DA62="Yes"),OFFSET('Sanitation Data'!$G$6,0,10*ROW('Sanitation Data'!G56)),NA())</f>
        <v>#N/A</v>
      </c>
      <c r="AM62" s="530" t="e">
        <f ca="1">+IF(AND(ISNUMBER(OFFSET('Sanitation Data'!$G$10,0,10*ROW('Sanitation Data'!G56))),'Data Summary'!DB62="Yes"),OFFSET('Sanitation Data'!$G$10,0,10*ROW('Sanitation Data'!G56)),NA())</f>
        <v>#N/A</v>
      </c>
      <c r="AN62" s="530" t="e">
        <f ca="1">+IF(AND(ISNUMBER(OFFSET('Sanitation Data'!$G$11,0,10*ROW('Sanitation Data'!G56))),'Data Summary'!DC62="Yes"),OFFSET('Sanitation Data'!$G$11,0,10*ROW('Sanitation Data'!G56)),NA())</f>
        <v>#N/A</v>
      </c>
      <c r="AO62" s="530" t="e">
        <f ca="1">+IF(AND(ISNUMBER(OFFSET('Sanitation Data'!$G$12,0,10*ROW('Sanitation Data'!G56))),'Data Summary'!DD62="Yes"),OFFSET('Sanitation Data'!$G$12,0,10*ROW('Sanitation Data'!G56)),NA())</f>
        <v>#N/A</v>
      </c>
      <c r="AP62" s="530" t="e">
        <f ca="1">+IF(AND(ISNUMBER(OFFSET('Sanitation Data'!$H$4,0,10*ROW('Sanitation Data'!H56))),'Data Summary'!DE62="Yes"),100-OFFSET('Sanitation Data'!$H$4,0,10*ROW('Sanitation Data'!H56)),NA())</f>
        <v>#N/A</v>
      </c>
      <c r="AQ62" s="530" t="e">
        <f ca="1">+IF(AND(ISNUMBER(OFFSET('Sanitation Data'!$H$6,0,10*ROW('Sanitation Data'!H56))),'Data Summary'!DF62="Yes"),OFFSET('Sanitation Data'!$H$6,0,10*ROW('Sanitation Data'!H56)),NA())</f>
        <v>#N/A</v>
      </c>
      <c r="AR62" s="530" t="e">
        <f ca="1">+IF(AND(ISNUMBER(OFFSET('Sanitation Data'!$H$10,0,10*ROW('Sanitation Data'!H56))),'Data Summary'!DG62="Yes"),OFFSET('Sanitation Data'!$H$10,0,10*ROW('Sanitation Data'!H56)),NA())</f>
        <v>#N/A</v>
      </c>
      <c r="AS62" s="530" t="e">
        <f ca="1">+IF(AND(ISNUMBER(OFFSET('Sanitation Data'!$H$11,0,10*ROW('Sanitation Data'!H56))),'Data Summary'!DH62="Yes"),OFFSET('Sanitation Data'!$H$11,0,10*ROW('Sanitation Data'!H56)),NA())</f>
        <v>#N/A</v>
      </c>
      <c r="AT62" s="530" t="e">
        <f ca="1">+IF(AND(ISNUMBER(OFFSET('Sanitation Data'!$H$12,0,10*ROW('Sanitation Data'!H56))),'Data Summary'!DI62="Yes"),OFFSET('Sanitation Data'!$H$12,0,10*ROW('Sanitation Data'!H56)),NA())</f>
        <v>#N/A</v>
      </c>
      <c r="AU62" s="530" t="e">
        <f ca="1">+IF(AND(ISNUMBER(OFFSET('Sanitation Data'!$I$4,0,10*ROW('Sanitation Data'!I56))),'Data Summary'!DJ62="Yes"),100-OFFSET('Sanitation Data'!$I$4,0,10*ROW('Sanitation Data'!I56)),NA())</f>
        <v>#N/A</v>
      </c>
      <c r="AV62" s="530" t="e">
        <f ca="1">+IF(AND(ISNUMBER(OFFSET('Sanitation Data'!$I$6,0,10*ROW('Sanitation Data'!I56))),'Data Summary'!DK62="Yes"),OFFSET('Sanitation Data'!$I$6,0,10*ROW('Sanitation Data'!I56)),NA())</f>
        <v>#N/A</v>
      </c>
      <c r="AW62" s="530" t="e">
        <f ca="1">+IF(AND(ISNUMBER(OFFSET('Sanitation Data'!$I$10,0,10*ROW('Sanitation Data'!I56))),'Data Summary'!DL62="Yes"),OFFSET('Sanitation Data'!$I$10,0,10*ROW('Sanitation Data'!I56)),NA())</f>
        <v>#N/A</v>
      </c>
      <c r="AX62" s="530" t="e">
        <f ca="1">+IF(AND(ISNUMBER(OFFSET('Sanitation Data'!$I$11,0,10*ROW('Sanitation Data'!I56))),'Data Summary'!DM62="Yes"),OFFSET('Sanitation Data'!$I$11,0,10*ROW('Sanitation Data'!I56)),NA())</f>
        <v>#N/A</v>
      </c>
      <c r="AY62" s="530" t="e">
        <f ca="1">+IF(AND(ISNUMBER(OFFSET('Sanitation Data'!$I$12,0,10*ROW('Sanitation Data'!I56))),'Data Summary'!DN62="Yes"),OFFSET('Sanitation Data'!$I$12,0,10*ROW('Sanitation Data'!I56)),NA())</f>
        <v>#N/A</v>
      </c>
      <c r="AZ62" s="531" t="e">
        <f ca="1">+IF(AND(ISNUMBER(OFFSET('Hygiene Data'!$D$5,0,10*ROW('Hygiene Data'!D56))),'Data Summary'!DO62="Yes"),OFFSET('Hygiene Data'!$D$5,0,10*ROW('Hygiene Data'!D56)),NA())</f>
        <v>#N/A</v>
      </c>
      <c r="BA62" s="531" t="e">
        <f ca="1">+IF(AND(ISNUMBER(OFFSET('Hygiene Data'!$D$7,0,10*ROW('Hygiene Data'!D56))),'Data Summary'!DP62="Yes"),OFFSET('Hygiene Data'!$D$7,0,10*ROW('Hygiene Data'!D56)),NA())</f>
        <v>#N/A</v>
      </c>
      <c r="BB62" s="531" t="e">
        <f ca="1">+IF(AND(ISNUMBER(OFFSET('Hygiene Data'!$D$9,0,10*ROW('Hygiene Data'!D56))),'Data Summary'!DQ62="Yes"),OFFSET('Hygiene Data'!$D$9,0,10*ROW('Hygiene Data'!D56)),NA())</f>
        <v>#N/A</v>
      </c>
      <c r="BC62" s="531" t="e">
        <f ca="1">+IF(AND(ISNUMBER(OFFSET('Hygiene Data'!$E$5,0,10*ROW('Hygiene Data'!E56))),'Data Summary'!DR62="Yes"),OFFSET('Hygiene Data'!$E$5,0,10*ROW('Hygiene Data'!E56)),NA())</f>
        <v>#N/A</v>
      </c>
      <c r="BD62" s="531" t="e">
        <f ca="1">+IF(AND(ISNUMBER(OFFSET('Hygiene Data'!$E$7,0,10*ROW('Hygiene Data'!E56))),'Data Summary'!DS62="Yes"),OFFSET('Hygiene Data'!$E$7,0,10*ROW('Hygiene Data'!E56)),NA())</f>
        <v>#N/A</v>
      </c>
      <c r="BE62" s="531" t="e">
        <f ca="1">+IF(AND(ISNUMBER(OFFSET('Hygiene Data'!$E$9,0,10*ROW('Hygiene Data'!E56))),'Data Summary'!DT62="Yes"),OFFSET('Hygiene Data'!$E$9,0,10*ROW('Hygiene Data'!E56)),NA())</f>
        <v>#N/A</v>
      </c>
      <c r="BF62" s="531" t="e">
        <f ca="1">+IF(AND(ISNUMBER(OFFSET('Hygiene Data'!$F$5,0,10*ROW('Hygiene Data'!F56))),'Data Summary'!DU62="Yes"),OFFSET('Hygiene Data'!$F$5,0,10*ROW('Hygiene Data'!F56)),NA())</f>
        <v>#N/A</v>
      </c>
      <c r="BG62" s="531" t="e">
        <f ca="1">+IF(AND(ISNUMBER(OFFSET('Hygiene Data'!$F$7,0,10*ROW('Hygiene Data'!F56))),'Data Summary'!DV62="Yes"),OFFSET('Hygiene Data'!$F$7,0,10*ROW('Hygiene Data'!F56)),NA())</f>
        <v>#N/A</v>
      </c>
      <c r="BH62" s="531" t="e">
        <f ca="1">+IF(AND(ISNUMBER(OFFSET('Hygiene Data'!$F$9,0,10*ROW('Hygiene Data'!F56))),'Data Summary'!DW62="Yes"),OFFSET('Hygiene Data'!$F$9,0,10*ROW('Hygiene Data'!F56)),NA())</f>
        <v>#N/A</v>
      </c>
      <c r="BI62" s="531" t="e">
        <f ca="1">+IF(AND(ISNUMBER(OFFSET('Hygiene Data'!$G$5,0,10*ROW('Hygiene Data'!G56))),'Data Summary'!DX62="Yes"),OFFSET('Hygiene Data'!$G$5,0,10*ROW('Hygiene Data'!G56)),NA())</f>
        <v>#N/A</v>
      </c>
      <c r="BJ62" s="531" t="e">
        <f ca="1">+IF(AND(ISNUMBER(OFFSET('Hygiene Data'!$G$7,0,10*ROW('Hygiene Data'!G56))),'Data Summary'!DY62="Yes"),OFFSET('Hygiene Data'!$G$7,0,10*ROW('Hygiene Data'!G56)),NA())</f>
        <v>#N/A</v>
      </c>
      <c r="BK62" s="531" t="e">
        <f ca="1">+IF(AND(ISNUMBER(OFFSET('Hygiene Data'!$G$9,0,10*ROW('Hygiene Data'!G56))),'Data Summary'!DZ62="Yes"),OFFSET('Hygiene Data'!$G$9,0,10*ROW('Hygiene Data'!G56)),NA())</f>
        <v>#N/A</v>
      </c>
      <c r="BL62" s="531" t="e">
        <f ca="1">+IF(AND(ISNUMBER(OFFSET('Hygiene Data'!$H$5,0,10*ROW('Hygiene Data'!H56))),'Data Summary'!EA62="Yes"),OFFSET('Hygiene Data'!$H$5,0,10*ROW('Hygiene Data'!H56)),NA())</f>
        <v>#N/A</v>
      </c>
      <c r="BM62" s="531" t="e">
        <f ca="1">+IF(AND(ISNUMBER(OFFSET('Hygiene Data'!$H$7,0,10*ROW('Hygiene Data'!H56))),'Data Summary'!EB62="Yes"),OFFSET('Hygiene Data'!$H$7,0,10*ROW('Hygiene Data'!H56)),NA())</f>
        <v>#N/A</v>
      </c>
      <c r="BN62" s="531" t="e">
        <f ca="1">+IF(AND(ISNUMBER(OFFSET('Hygiene Data'!$H$9,0,10*ROW('Hygiene Data'!H56))),'Data Summary'!EC62="Yes"),OFFSET('Hygiene Data'!$H$9,0,10*ROW('Hygiene Data'!H56)),NA())</f>
        <v>#N/A</v>
      </c>
      <c r="BO62" s="531" t="e">
        <f ca="1">+IF(AND(ISNUMBER(OFFSET('Hygiene Data'!$I$5,0,10*ROW('Hygiene Data'!I56))),'Data Summary'!ED62="Yes"),OFFSET('Hygiene Data'!$I$5,0,10*ROW('Hygiene Data'!I56)),NA())</f>
        <v>#N/A</v>
      </c>
      <c r="BP62" s="531" t="e">
        <f ca="1">+IF(AND(ISNUMBER(OFFSET('Hygiene Data'!$I$7,0,10*ROW('Hygiene Data'!I56))),'Data Summary'!EE62="Yes"),OFFSET('Hygiene Data'!$I$7,0,10*ROW('Hygiene Data'!I56)),NA())</f>
        <v>#N/A</v>
      </c>
      <c r="BQ62" s="531" t="e">
        <f ca="1">+IF(AND(ISNUMBER(OFFSET('Hygiene Data'!$I$9,0,10*ROW('Hygiene Data'!I56))),'Data Summary'!EF62="Yes"),OFFSET('Hygiene Data'!$I$9,0,10*ROW('Hygiene Data'!I56)),NA())</f>
        <v>#N/A</v>
      </c>
    </row>
    <row r="63" spans="1:69" x14ac:dyDescent="0.25">
      <c r="A63" s="527" t="e">
        <f ca="1">+RIGHT('Data Summary'!A63,LEN('Data Summary'!A63)-9)</f>
        <v>#VALUE!</v>
      </c>
      <c r="B63" s="501" t="str">
        <f ca="1">+IF(ISTEXT('Data Summary'!B63),'Data Summary'!B63,"")</f>
        <v/>
      </c>
      <c r="C63" s="528" t="e">
        <f ca="1">+VALUE('Data Summary'!C63)</f>
        <v>#VALUE!</v>
      </c>
      <c r="D63" s="529" t="e">
        <f ca="1">+IF(AND(ISNUMBER(OFFSET('Water Data'!$D$4,0,10*ROW('Water Data'!D57))),'Data Summary'!BS63="Yes"),100-OFFSET('Water Data'!$D$4,0,10*ROW('Water Data'!D57)),NA())</f>
        <v>#N/A</v>
      </c>
      <c r="E63" s="529" t="e">
        <f ca="1">+IF(AND(ISNUMBER(OFFSET('Water Data'!$D$6,0,10*ROW('Water Data'!D57))),'Data Summary'!BT63="Yes"),OFFSET('Water Data'!$D$6,0,10*ROW('Water Data'!D57)),NA())</f>
        <v>#N/A</v>
      </c>
      <c r="F63" s="529" t="e">
        <f ca="1">+IF(AND(ISNUMBER(OFFSET('Water Data'!$D$9,0,10*ROW('Water Data'!D57))),'Data Summary'!BU63="Yes"),OFFSET('Water Data'!$D$9,0,10*ROW('Water Data'!D57)),NA())</f>
        <v>#N/A</v>
      </c>
      <c r="G63" s="529" t="e">
        <f ca="1">+IF(AND(ISNUMBER(OFFSET('Water Data'!$E$4,0,10*ROW('Water Data'!E57))),'Data Summary'!BV63="Yes"),100-OFFSET('Water Data'!$E$4,0,10*ROW('Water Data'!E57)),NA())</f>
        <v>#N/A</v>
      </c>
      <c r="H63" s="529" t="e">
        <f ca="1">+IF(AND(ISNUMBER(OFFSET('Water Data'!$E$6,0,10*ROW('Water Data'!E57))),'Data Summary'!BW63="Yes"),OFFSET('Water Data'!$E$6,0,10*ROW('Water Data'!E57)),NA())</f>
        <v>#N/A</v>
      </c>
      <c r="I63" s="529" t="e">
        <f ca="1">+IF(AND(ISNUMBER(OFFSET('Water Data'!$E$9,0,10*ROW('Water Data'!E57))),'Data Summary'!BX63="Yes"),OFFSET('Water Data'!$E$9,0,10*ROW('Water Data'!E57)),NA())</f>
        <v>#N/A</v>
      </c>
      <c r="J63" s="529" t="e">
        <f ca="1">+IF(AND(ISNUMBER(OFFSET('Water Data'!$F$4,0,10*ROW('Water Data'!F57))),'Data Summary'!BY63="Yes"),100-OFFSET('Water Data'!$F$4,0,10*ROW('Water Data'!F57)),NA())</f>
        <v>#N/A</v>
      </c>
      <c r="K63" s="529" t="e">
        <f ca="1">+IF(AND(ISNUMBER(OFFSET('Water Data'!$F$6,0,10*ROW('Water Data'!F57))),'Data Summary'!BZ63="Yes"),OFFSET('Water Data'!$F$6,0,10*ROW('Water Data'!F57)),NA())</f>
        <v>#N/A</v>
      </c>
      <c r="L63" s="529" t="e">
        <f ca="1">+IF(AND(ISNUMBER(OFFSET('Water Data'!$F$9,0,10*ROW('Water Data'!F57))),'Data Summary'!CA63="Yes"),OFFSET('Water Data'!$F$9,0,10*ROW('Water Data'!F57)),NA())</f>
        <v>#N/A</v>
      </c>
      <c r="M63" s="529" t="e">
        <f ca="1">+IF(AND(ISNUMBER(OFFSET('Water Data'!$G$4,0,10*ROW('Water Data'!G57))),'Data Summary'!CB63="Yes"),100-OFFSET('Water Data'!$G$4,0,10*ROW('Water Data'!G57)),NA())</f>
        <v>#N/A</v>
      </c>
      <c r="N63" s="529" t="e">
        <f ca="1">+IF(AND(ISNUMBER(OFFSET('Water Data'!$G$6,0,10*ROW('Water Data'!G57))),'Data Summary'!CC63="Yes"),OFFSET('Water Data'!$G$6,0,10*ROW('Water Data'!G57)),NA())</f>
        <v>#N/A</v>
      </c>
      <c r="O63" s="529" t="e">
        <f ca="1">+IF(AND(ISNUMBER(OFFSET('Water Data'!$G$9,0,10*ROW('Water Data'!G57))),'Data Summary'!CD63="Yes"),OFFSET('Water Data'!$G$9,0,10*ROW('Water Data'!G57)),NA())</f>
        <v>#N/A</v>
      </c>
      <c r="P63" s="529" t="e">
        <f ca="1">+IF(AND(ISNUMBER(OFFSET('Water Data'!$H$4,0,10*ROW('Water Data'!H57))),'Data Summary'!CE63="Yes"),100-OFFSET('Water Data'!$H$4,0,10*ROW('Water Data'!H57)),NA())</f>
        <v>#N/A</v>
      </c>
      <c r="Q63" s="529" t="e">
        <f ca="1">+IF(AND(ISNUMBER(OFFSET('Water Data'!$H$6,0,10*ROW('Water Data'!H57))),'Data Summary'!CF63="Yes"),OFFSET('Water Data'!$H$6,0,10*ROW('Water Data'!H57)),NA())</f>
        <v>#N/A</v>
      </c>
      <c r="R63" s="529" t="e">
        <f ca="1">+IF(AND(ISNUMBER(OFFSET('Water Data'!$H$9,0,10*ROW('Water Data'!H57))),'Data Summary'!CG63="Yes"),OFFSET('Water Data'!$H$9,0,10*ROW('Water Data'!H57)),NA())</f>
        <v>#N/A</v>
      </c>
      <c r="S63" s="529" t="e">
        <f ca="1">+IF(AND(ISNUMBER(OFFSET('Water Data'!$I$4,0,10*ROW('Water Data'!I57))),'Data Summary'!CH63="Yes"),100-OFFSET('Water Data'!$I$4,0,10*ROW('Water Data'!I57)),NA())</f>
        <v>#N/A</v>
      </c>
      <c r="T63" s="529" t="e">
        <f ca="1">+IF(AND(ISNUMBER(OFFSET('Water Data'!$I$6,0,10*ROW('Water Data'!I57))),'Data Summary'!CI63="Yes"),OFFSET('Water Data'!$I$6,0,10*ROW('Water Data'!I57)),NA())</f>
        <v>#N/A</v>
      </c>
      <c r="U63" s="529" t="e">
        <f ca="1">+IF(AND(ISNUMBER(OFFSET('Water Data'!$I$9,0,10*ROW('Water Data'!I57))),'Data Summary'!CJ63="Yes"),OFFSET('Water Data'!$I$9,0,10*ROW('Water Data'!I57)),NA())</f>
        <v>#N/A</v>
      </c>
      <c r="V63" s="530" t="e">
        <f ca="1">+IF(AND(ISNUMBER(OFFSET('Sanitation Data'!$D$4,0,10*ROW('Sanitation Data'!D57))),'Data Summary'!CK63="Yes"),100-OFFSET('Sanitation Data'!$D$4,0,10*ROW('Sanitation Data'!D57)),NA())</f>
        <v>#N/A</v>
      </c>
      <c r="W63" s="530" t="e">
        <f ca="1">+IF(AND(ISNUMBER(OFFSET('Sanitation Data'!$D$6,0,10*ROW('Sanitation Data'!D57))),'Data Summary'!CL63="Yes"),OFFSET('Sanitation Data'!$D$6,0,10*ROW('Sanitation Data'!D57)),NA())</f>
        <v>#N/A</v>
      </c>
      <c r="X63" s="530" t="e">
        <f ca="1">+IF(AND(ISNUMBER(OFFSET('Sanitation Data'!$D$10,0,10*ROW('Sanitation Data'!D57))),'Data Summary'!CM63="Yes"),OFFSET('Sanitation Data'!$D$10,0,10*ROW('Sanitation Data'!D57)),NA())</f>
        <v>#N/A</v>
      </c>
      <c r="Y63" s="530" t="e">
        <f ca="1">+IF(AND(ISNUMBER(OFFSET('Sanitation Data'!$D$11,0,10*ROW('Sanitation Data'!D57))),'Data Summary'!CN63="Yes"),OFFSET('Sanitation Data'!$D$11,0,10*ROW('Sanitation Data'!D57)),NA())</f>
        <v>#N/A</v>
      </c>
      <c r="Z63" s="530" t="e">
        <f ca="1">+IF(AND(ISNUMBER(OFFSET('Sanitation Data'!$D$12,0,10*ROW('Sanitation Data'!D57))),'Data Summary'!CO63="Yes"),OFFSET('Sanitation Data'!$D$12,0,10*ROW('Sanitation Data'!D57)),NA())</f>
        <v>#N/A</v>
      </c>
      <c r="AA63" s="530" t="e">
        <f ca="1">+IF(AND(ISNUMBER(OFFSET('Sanitation Data'!$E$4,0,10*ROW('Sanitation Data'!E57))),'Data Summary'!CP63="Yes"),100-OFFSET('Sanitation Data'!$E$4,0,10*ROW('Sanitation Data'!E57)),NA())</f>
        <v>#N/A</v>
      </c>
      <c r="AB63" s="530" t="e">
        <f ca="1">+IF(AND(ISNUMBER(OFFSET('Sanitation Data'!$E$6,0,10*ROW('Sanitation Data'!E57))),'Data Summary'!CQ63="Yes"),OFFSET('Sanitation Data'!$E$6,0,10*ROW('Sanitation Data'!E57)),NA())</f>
        <v>#N/A</v>
      </c>
      <c r="AC63" s="530" t="e">
        <f ca="1">+IF(AND(ISNUMBER(OFFSET('Sanitation Data'!$E$10,0,10*ROW('Sanitation Data'!E57))),'Data Summary'!CR63="Yes"),OFFSET('Sanitation Data'!$E$10,0,10*ROW('Sanitation Data'!E57)),NA())</f>
        <v>#N/A</v>
      </c>
      <c r="AD63" s="530" t="e">
        <f ca="1">+IF(AND(ISNUMBER(OFFSET('Sanitation Data'!$E$11,0,10*ROW('Sanitation Data'!E57))),'Data Summary'!CS63="Yes"),OFFSET('Sanitation Data'!$E$11,0,10*ROW('Sanitation Data'!E57)),NA())</f>
        <v>#N/A</v>
      </c>
      <c r="AE63" s="530" t="e">
        <f ca="1">+IF(AND(ISNUMBER(OFFSET('Sanitation Data'!$E$12,0,10*ROW('Sanitation Data'!E57))),'Data Summary'!CT63="Yes"),OFFSET('Sanitation Data'!$E$12,0,10*ROW('Sanitation Data'!E57)),NA())</f>
        <v>#N/A</v>
      </c>
      <c r="AF63" s="530" t="e">
        <f ca="1">+IF(AND(ISNUMBER(OFFSET('Sanitation Data'!$F$4,0,10*ROW('Sanitation Data'!F57))),'Data Summary'!CU63="Yes"),100-OFFSET('Sanitation Data'!$F$4,0,10*ROW('Sanitation Data'!F57)),NA())</f>
        <v>#N/A</v>
      </c>
      <c r="AG63" s="530" t="e">
        <f ca="1">+IF(AND(ISNUMBER(OFFSET('Sanitation Data'!$F$6,0,10*ROW('Sanitation Data'!F57))),'Data Summary'!CV63="Yes"),OFFSET('Sanitation Data'!$F$6,0,10*ROW('Sanitation Data'!F57)),NA())</f>
        <v>#N/A</v>
      </c>
      <c r="AH63" s="530" t="e">
        <f ca="1">+IF(AND(ISNUMBER(OFFSET('Sanitation Data'!$F$10,0,10*ROW('Sanitation Data'!F57))),'Data Summary'!CW63="Yes"),OFFSET('Sanitation Data'!$F$10,0,10*ROW('Sanitation Data'!F57)),NA())</f>
        <v>#N/A</v>
      </c>
      <c r="AI63" s="530" t="e">
        <f ca="1">+IF(AND(ISNUMBER(OFFSET('Sanitation Data'!$F$11,0,10*ROW('Sanitation Data'!F57))),'Data Summary'!CX63="Yes"),OFFSET('Sanitation Data'!$F$11,0,10*ROW('Sanitation Data'!F57)),NA())</f>
        <v>#N/A</v>
      </c>
      <c r="AJ63" s="530" t="e">
        <f ca="1">+IF(AND(ISNUMBER(OFFSET('Sanitation Data'!$F$12,0,10*ROW('Sanitation Data'!F57))),'Data Summary'!CY63="Yes"),OFFSET('Sanitation Data'!$F$12,0,10*ROW('Sanitation Data'!F57)),NA())</f>
        <v>#N/A</v>
      </c>
      <c r="AK63" s="530" t="e">
        <f ca="1">+IF(AND(ISNUMBER(OFFSET('Sanitation Data'!$G$4,0,10*ROW('Sanitation Data'!G57))),'Data Summary'!CZ63="Yes"),100-OFFSET('Sanitation Data'!$G$4,0,10*ROW('Sanitation Data'!G57)),NA())</f>
        <v>#N/A</v>
      </c>
      <c r="AL63" s="530" t="e">
        <f ca="1">+IF(AND(ISNUMBER(OFFSET('Sanitation Data'!$G$6,0,10*ROW('Sanitation Data'!G57))),'Data Summary'!DA63="Yes"),OFFSET('Sanitation Data'!$G$6,0,10*ROW('Sanitation Data'!G57)),NA())</f>
        <v>#N/A</v>
      </c>
      <c r="AM63" s="530" t="e">
        <f ca="1">+IF(AND(ISNUMBER(OFFSET('Sanitation Data'!$G$10,0,10*ROW('Sanitation Data'!G57))),'Data Summary'!DB63="Yes"),OFFSET('Sanitation Data'!$G$10,0,10*ROW('Sanitation Data'!G57)),NA())</f>
        <v>#N/A</v>
      </c>
      <c r="AN63" s="530" t="e">
        <f ca="1">+IF(AND(ISNUMBER(OFFSET('Sanitation Data'!$G$11,0,10*ROW('Sanitation Data'!G57))),'Data Summary'!DC63="Yes"),OFFSET('Sanitation Data'!$G$11,0,10*ROW('Sanitation Data'!G57)),NA())</f>
        <v>#N/A</v>
      </c>
      <c r="AO63" s="530" t="e">
        <f ca="1">+IF(AND(ISNUMBER(OFFSET('Sanitation Data'!$G$12,0,10*ROW('Sanitation Data'!G57))),'Data Summary'!DD63="Yes"),OFFSET('Sanitation Data'!$G$12,0,10*ROW('Sanitation Data'!G57)),NA())</f>
        <v>#N/A</v>
      </c>
      <c r="AP63" s="530" t="e">
        <f ca="1">+IF(AND(ISNUMBER(OFFSET('Sanitation Data'!$H$4,0,10*ROW('Sanitation Data'!H57))),'Data Summary'!DE63="Yes"),100-OFFSET('Sanitation Data'!$H$4,0,10*ROW('Sanitation Data'!H57)),NA())</f>
        <v>#N/A</v>
      </c>
      <c r="AQ63" s="530" t="e">
        <f ca="1">+IF(AND(ISNUMBER(OFFSET('Sanitation Data'!$H$6,0,10*ROW('Sanitation Data'!H57))),'Data Summary'!DF63="Yes"),OFFSET('Sanitation Data'!$H$6,0,10*ROW('Sanitation Data'!H57)),NA())</f>
        <v>#N/A</v>
      </c>
      <c r="AR63" s="530" t="e">
        <f ca="1">+IF(AND(ISNUMBER(OFFSET('Sanitation Data'!$H$10,0,10*ROW('Sanitation Data'!H57))),'Data Summary'!DG63="Yes"),OFFSET('Sanitation Data'!$H$10,0,10*ROW('Sanitation Data'!H57)),NA())</f>
        <v>#N/A</v>
      </c>
      <c r="AS63" s="530" t="e">
        <f ca="1">+IF(AND(ISNUMBER(OFFSET('Sanitation Data'!$H$11,0,10*ROW('Sanitation Data'!H57))),'Data Summary'!DH63="Yes"),OFFSET('Sanitation Data'!$H$11,0,10*ROW('Sanitation Data'!H57)),NA())</f>
        <v>#N/A</v>
      </c>
      <c r="AT63" s="530" t="e">
        <f ca="1">+IF(AND(ISNUMBER(OFFSET('Sanitation Data'!$H$12,0,10*ROW('Sanitation Data'!H57))),'Data Summary'!DI63="Yes"),OFFSET('Sanitation Data'!$H$12,0,10*ROW('Sanitation Data'!H57)),NA())</f>
        <v>#N/A</v>
      </c>
      <c r="AU63" s="530" t="e">
        <f ca="1">+IF(AND(ISNUMBER(OFFSET('Sanitation Data'!$I$4,0,10*ROW('Sanitation Data'!I57))),'Data Summary'!DJ63="Yes"),100-OFFSET('Sanitation Data'!$I$4,0,10*ROW('Sanitation Data'!I57)),NA())</f>
        <v>#N/A</v>
      </c>
      <c r="AV63" s="530" t="e">
        <f ca="1">+IF(AND(ISNUMBER(OFFSET('Sanitation Data'!$I$6,0,10*ROW('Sanitation Data'!I57))),'Data Summary'!DK63="Yes"),OFFSET('Sanitation Data'!$I$6,0,10*ROW('Sanitation Data'!I57)),NA())</f>
        <v>#N/A</v>
      </c>
      <c r="AW63" s="530" t="e">
        <f ca="1">+IF(AND(ISNUMBER(OFFSET('Sanitation Data'!$I$10,0,10*ROW('Sanitation Data'!I57))),'Data Summary'!DL63="Yes"),OFFSET('Sanitation Data'!$I$10,0,10*ROW('Sanitation Data'!I57)),NA())</f>
        <v>#N/A</v>
      </c>
      <c r="AX63" s="530" t="e">
        <f ca="1">+IF(AND(ISNUMBER(OFFSET('Sanitation Data'!$I$11,0,10*ROW('Sanitation Data'!I57))),'Data Summary'!DM63="Yes"),OFFSET('Sanitation Data'!$I$11,0,10*ROW('Sanitation Data'!I57)),NA())</f>
        <v>#N/A</v>
      </c>
      <c r="AY63" s="530" t="e">
        <f ca="1">+IF(AND(ISNUMBER(OFFSET('Sanitation Data'!$I$12,0,10*ROW('Sanitation Data'!I57))),'Data Summary'!DN63="Yes"),OFFSET('Sanitation Data'!$I$12,0,10*ROW('Sanitation Data'!I57)),NA())</f>
        <v>#N/A</v>
      </c>
      <c r="AZ63" s="531" t="e">
        <f ca="1">+IF(AND(ISNUMBER(OFFSET('Hygiene Data'!$D$5,0,10*ROW('Hygiene Data'!D57))),'Data Summary'!DO63="Yes"),OFFSET('Hygiene Data'!$D$5,0,10*ROW('Hygiene Data'!D57)),NA())</f>
        <v>#N/A</v>
      </c>
      <c r="BA63" s="531" t="e">
        <f ca="1">+IF(AND(ISNUMBER(OFFSET('Hygiene Data'!$D$7,0,10*ROW('Hygiene Data'!D57))),'Data Summary'!DP63="Yes"),OFFSET('Hygiene Data'!$D$7,0,10*ROW('Hygiene Data'!D57)),NA())</f>
        <v>#N/A</v>
      </c>
      <c r="BB63" s="531" t="e">
        <f ca="1">+IF(AND(ISNUMBER(OFFSET('Hygiene Data'!$D$9,0,10*ROW('Hygiene Data'!D57))),'Data Summary'!DQ63="Yes"),OFFSET('Hygiene Data'!$D$9,0,10*ROW('Hygiene Data'!D57)),NA())</f>
        <v>#N/A</v>
      </c>
      <c r="BC63" s="531" t="e">
        <f ca="1">+IF(AND(ISNUMBER(OFFSET('Hygiene Data'!$E$5,0,10*ROW('Hygiene Data'!E57))),'Data Summary'!DR63="Yes"),OFFSET('Hygiene Data'!$E$5,0,10*ROW('Hygiene Data'!E57)),NA())</f>
        <v>#N/A</v>
      </c>
      <c r="BD63" s="531" t="e">
        <f ca="1">+IF(AND(ISNUMBER(OFFSET('Hygiene Data'!$E$7,0,10*ROW('Hygiene Data'!E57))),'Data Summary'!DS63="Yes"),OFFSET('Hygiene Data'!$E$7,0,10*ROW('Hygiene Data'!E57)),NA())</f>
        <v>#N/A</v>
      </c>
      <c r="BE63" s="531" t="e">
        <f ca="1">+IF(AND(ISNUMBER(OFFSET('Hygiene Data'!$E$9,0,10*ROW('Hygiene Data'!E57))),'Data Summary'!DT63="Yes"),OFFSET('Hygiene Data'!$E$9,0,10*ROW('Hygiene Data'!E57)),NA())</f>
        <v>#N/A</v>
      </c>
      <c r="BF63" s="531" t="e">
        <f ca="1">+IF(AND(ISNUMBER(OFFSET('Hygiene Data'!$F$5,0,10*ROW('Hygiene Data'!F57))),'Data Summary'!DU63="Yes"),OFFSET('Hygiene Data'!$F$5,0,10*ROW('Hygiene Data'!F57)),NA())</f>
        <v>#N/A</v>
      </c>
      <c r="BG63" s="531" t="e">
        <f ca="1">+IF(AND(ISNUMBER(OFFSET('Hygiene Data'!$F$7,0,10*ROW('Hygiene Data'!F57))),'Data Summary'!DV63="Yes"),OFFSET('Hygiene Data'!$F$7,0,10*ROW('Hygiene Data'!F57)),NA())</f>
        <v>#N/A</v>
      </c>
      <c r="BH63" s="531" t="e">
        <f ca="1">+IF(AND(ISNUMBER(OFFSET('Hygiene Data'!$F$9,0,10*ROW('Hygiene Data'!F57))),'Data Summary'!DW63="Yes"),OFFSET('Hygiene Data'!$F$9,0,10*ROW('Hygiene Data'!F57)),NA())</f>
        <v>#N/A</v>
      </c>
      <c r="BI63" s="531" t="e">
        <f ca="1">+IF(AND(ISNUMBER(OFFSET('Hygiene Data'!$G$5,0,10*ROW('Hygiene Data'!G57))),'Data Summary'!DX63="Yes"),OFFSET('Hygiene Data'!$G$5,0,10*ROW('Hygiene Data'!G57)),NA())</f>
        <v>#N/A</v>
      </c>
      <c r="BJ63" s="531" t="e">
        <f ca="1">+IF(AND(ISNUMBER(OFFSET('Hygiene Data'!$G$7,0,10*ROW('Hygiene Data'!G57))),'Data Summary'!DY63="Yes"),OFFSET('Hygiene Data'!$G$7,0,10*ROW('Hygiene Data'!G57)),NA())</f>
        <v>#N/A</v>
      </c>
      <c r="BK63" s="531" t="e">
        <f ca="1">+IF(AND(ISNUMBER(OFFSET('Hygiene Data'!$G$9,0,10*ROW('Hygiene Data'!G57))),'Data Summary'!DZ63="Yes"),OFFSET('Hygiene Data'!$G$9,0,10*ROW('Hygiene Data'!G57)),NA())</f>
        <v>#N/A</v>
      </c>
      <c r="BL63" s="531" t="e">
        <f ca="1">+IF(AND(ISNUMBER(OFFSET('Hygiene Data'!$H$5,0,10*ROW('Hygiene Data'!H57))),'Data Summary'!EA63="Yes"),OFFSET('Hygiene Data'!$H$5,0,10*ROW('Hygiene Data'!H57)),NA())</f>
        <v>#N/A</v>
      </c>
      <c r="BM63" s="531" t="e">
        <f ca="1">+IF(AND(ISNUMBER(OFFSET('Hygiene Data'!$H$7,0,10*ROW('Hygiene Data'!H57))),'Data Summary'!EB63="Yes"),OFFSET('Hygiene Data'!$H$7,0,10*ROW('Hygiene Data'!H57)),NA())</f>
        <v>#N/A</v>
      </c>
      <c r="BN63" s="531" t="e">
        <f ca="1">+IF(AND(ISNUMBER(OFFSET('Hygiene Data'!$H$9,0,10*ROW('Hygiene Data'!H57))),'Data Summary'!EC63="Yes"),OFFSET('Hygiene Data'!$H$9,0,10*ROW('Hygiene Data'!H57)),NA())</f>
        <v>#N/A</v>
      </c>
      <c r="BO63" s="531" t="e">
        <f ca="1">+IF(AND(ISNUMBER(OFFSET('Hygiene Data'!$I$5,0,10*ROW('Hygiene Data'!I57))),'Data Summary'!ED63="Yes"),OFFSET('Hygiene Data'!$I$5,0,10*ROW('Hygiene Data'!I57)),NA())</f>
        <v>#N/A</v>
      </c>
      <c r="BP63" s="531" t="e">
        <f ca="1">+IF(AND(ISNUMBER(OFFSET('Hygiene Data'!$I$7,0,10*ROW('Hygiene Data'!I57))),'Data Summary'!EE63="Yes"),OFFSET('Hygiene Data'!$I$7,0,10*ROW('Hygiene Data'!I57)),NA())</f>
        <v>#N/A</v>
      </c>
      <c r="BQ63" s="531" t="e">
        <f ca="1">+IF(AND(ISNUMBER(OFFSET('Hygiene Data'!$I$9,0,10*ROW('Hygiene Data'!I57))),'Data Summary'!EF63="Yes"),OFFSET('Hygiene Data'!$I$9,0,10*ROW('Hygiene Data'!I57)),NA())</f>
        <v>#N/A</v>
      </c>
    </row>
    <row r="64" spans="1:69" x14ac:dyDescent="0.25">
      <c r="A64" s="527" t="e">
        <f ca="1">+RIGHT('Data Summary'!A64,LEN('Data Summary'!A64)-9)</f>
        <v>#VALUE!</v>
      </c>
      <c r="B64" s="501" t="str">
        <f ca="1">+IF(ISTEXT('Data Summary'!B64),'Data Summary'!B64,"")</f>
        <v/>
      </c>
      <c r="C64" s="528" t="e">
        <f ca="1">+VALUE('Data Summary'!C64)</f>
        <v>#VALUE!</v>
      </c>
      <c r="D64" s="529" t="e">
        <f ca="1">+IF(AND(ISNUMBER(OFFSET('Water Data'!$D$4,0,10*ROW('Water Data'!D58))),'Data Summary'!BS64="Yes"),100-OFFSET('Water Data'!$D$4,0,10*ROW('Water Data'!D58)),NA())</f>
        <v>#N/A</v>
      </c>
      <c r="E64" s="529" t="e">
        <f ca="1">+IF(AND(ISNUMBER(OFFSET('Water Data'!$D$6,0,10*ROW('Water Data'!D58))),'Data Summary'!BT64="Yes"),OFFSET('Water Data'!$D$6,0,10*ROW('Water Data'!D58)),NA())</f>
        <v>#N/A</v>
      </c>
      <c r="F64" s="529" t="e">
        <f ca="1">+IF(AND(ISNUMBER(OFFSET('Water Data'!$D$9,0,10*ROW('Water Data'!D58))),'Data Summary'!BU64="Yes"),OFFSET('Water Data'!$D$9,0,10*ROW('Water Data'!D58)),NA())</f>
        <v>#N/A</v>
      </c>
      <c r="G64" s="529" t="e">
        <f ca="1">+IF(AND(ISNUMBER(OFFSET('Water Data'!$E$4,0,10*ROW('Water Data'!E58))),'Data Summary'!BV64="Yes"),100-OFFSET('Water Data'!$E$4,0,10*ROW('Water Data'!E58)),NA())</f>
        <v>#N/A</v>
      </c>
      <c r="H64" s="529" t="e">
        <f ca="1">+IF(AND(ISNUMBER(OFFSET('Water Data'!$E$6,0,10*ROW('Water Data'!E58))),'Data Summary'!BW64="Yes"),OFFSET('Water Data'!$E$6,0,10*ROW('Water Data'!E58)),NA())</f>
        <v>#N/A</v>
      </c>
      <c r="I64" s="529" t="e">
        <f ca="1">+IF(AND(ISNUMBER(OFFSET('Water Data'!$E$9,0,10*ROW('Water Data'!E58))),'Data Summary'!BX64="Yes"),OFFSET('Water Data'!$E$9,0,10*ROW('Water Data'!E58)),NA())</f>
        <v>#N/A</v>
      </c>
      <c r="J64" s="529" t="e">
        <f ca="1">+IF(AND(ISNUMBER(OFFSET('Water Data'!$F$4,0,10*ROW('Water Data'!F58))),'Data Summary'!BY64="Yes"),100-OFFSET('Water Data'!$F$4,0,10*ROW('Water Data'!F58)),NA())</f>
        <v>#N/A</v>
      </c>
      <c r="K64" s="529" t="e">
        <f ca="1">+IF(AND(ISNUMBER(OFFSET('Water Data'!$F$6,0,10*ROW('Water Data'!F58))),'Data Summary'!BZ64="Yes"),OFFSET('Water Data'!$F$6,0,10*ROW('Water Data'!F58)),NA())</f>
        <v>#N/A</v>
      </c>
      <c r="L64" s="529" t="e">
        <f ca="1">+IF(AND(ISNUMBER(OFFSET('Water Data'!$F$9,0,10*ROW('Water Data'!F58))),'Data Summary'!CA64="Yes"),OFFSET('Water Data'!$F$9,0,10*ROW('Water Data'!F58)),NA())</f>
        <v>#N/A</v>
      </c>
      <c r="M64" s="529" t="e">
        <f ca="1">+IF(AND(ISNUMBER(OFFSET('Water Data'!$G$4,0,10*ROW('Water Data'!G58))),'Data Summary'!CB64="Yes"),100-OFFSET('Water Data'!$G$4,0,10*ROW('Water Data'!G58)),NA())</f>
        <v>#N/A</v>
      </c>
      <c r="N64" s="529" t="e">
        <f ca="1">+IF(AND(ISNUMBER(OFFSET('Water Data'!$G$6,0,10*ROW('Water Data'!G58))),'Data Summary'!CC64="Yes"),OFFSET('Water Data'!$G$6,0,10*ROW('Water Data'!G58)),NA())</f>
        <v>#N/A</v>
      </c>
      <c r="O64" s="529" t="e">
        <f ca="1">+IF(AND(ISNUMBER(OFFSET('Water Data'!$G$9,0,10*ROW('Water Data'!G58))),'Data Summary'!CD64="Yes"),OFFSET('Water Data'!$G$9,0,10*ROW('Water Data'!G58)),NA())</f>
        <v>#N/A</v>
      </c>
      <c r="P64" s="529" t="e">
        <f ca="1">+IF(AND(ISNUMBER(OFFSET('Water Data'!$H$4,0,10*ROW('Water Data'!H58))),'Data Summary'!CE64="Yes"),100-OFFSET('Water Data'!$H$4,0,10*ROW('Water Data'!H58)),NA())</f>
        <v>#N/A</v>
      </c>
      <c r="Q64" s="529" t="e">
        <f ca="1">+IF(AND(ISNUMBER(OFFSET('Water Data'!$H$6,0,10*ROW('Water Data'!H58))),'Data Summary'!CF64="Yes"),OFFSET('Water Data'!$H$6,0,10*ROW('Water Data'!H58)),NA())</f>
        <v>#N/A</v>
      </c>
      <c r="R64" s="529" t="e">
        <f ca="1">+IF(AND(ISNUMBER(OFFSET('Water Data'!$H$9,0,10*ROW('Water Data'!H58))),'Data Summary'!CG64="Yes"),OFFSET('Water Data'!$H$9,0,10*ROW('Water Data'!H58)),NA())</f>
        <v>#N/A</v>
      </c>
      <c r="S64" s="529" t="e">
        <f ca="1">+IF(AND(ISNUMBER(OFFSET('Water Data'!$I$4,0,10*ROW('Water Data'!I58))),'Data Summary'!CH64="Yes"),100-OFFSET('Water Data'!$I$4,0,10*ROW('Water Data'!I58)),NA())</f>
        <v>#N/A</v>
      </c>
      <c r="T64" s="529" t="e">
        <f ca="1">+IF(AND(ISNUMBER(OFFSET('Water Data'!$I$6,0,10*ROW('Water Data'!I58))),'Data Summary'!CI64="Yes"),OFFSET('Water Data'!$I$6,0,10*ROW('Water Data'!I58)),NA())</f>
        <v>#N/A</v>
      </c>
      <c r="U64" s="529" t="e">
        <f ca="1">+IF(AND(ISNUMBER(OFFSET('Water Data'!$I$9,0,10*ROW('Water Data'!I58))),'Data Summary'!CJ64="Yes"),OFFSET('Water Data'!$I$9,0,10*ROW('Water Data'!I58)),NA())</f>
        <v>#N/A</v>
      </c>
      <c r="V64" s="530" t="e">
        <f ca="1">+IF(AND(ISNUMBER(OFFSET('Sanitation Data'!$D$4,0,10*ROW('Sanitation Data'!D58))),'Data Summary'!CK64="Yes"),100-OFFSET('Sanitation Data'!$D$4,0,10*ROW('Sanitation Data'!D58)),NA())</f>
        <v>#N/A</v>
      </c>
      <c r="W64" s="530" t="e">
        <f ca="1">+IF(AND(ISNUMBER(OFFSET('Sanitation Data'!$D$6,0,10*ROW('Sanitation Data'!D58))),'Data Summary'!CL64="Yes"),OFFSET('Sanitation Data'!$D$6,0,10*ROW('Sanitation Data'!D58)),NA())</f>
        <v>#N/A</v>
      </c>
      <c r="X64" s="530" t="e">
        <f ca="1">+IF(AND(ISNUMBER(OFFSET('Sanitation Data'!$D$10,0,10*ROW('Sanitation Data'!D58))),'Data Summary'!CM64="Yes"),OFFSET('Sanitation Data'!$D$10,0,10*ROW('Sanitation Data'!D58)),NA())</f>
        <v>#N/A</v>
      </c>
      <c r="Y64" s="530" t="e">
        <f ca="1">+IF(AND(ISNUMBER(OFFSET('Sanitation Data'!$D$11,0,10*ROW('Sanitation Data'!D58))),'Data Summary'!CN64="Yes"),OFFSET('Sanitation Data'!$D$11,0,10*ROW('Sanitation Data'!D58)),NA())</f>
        <v>#N/A</v>
      </c>
      <c r="Z64" s="530" t="e">
        <f ca="1">+IF(AND(ISNUMBER(OFFSET('Sanitation Data'!$D$12,0,10*ROW('Sanitation Data'!D58))),'Data Summary'!CO64="Yes"),OFFSET('Sanitation Data'!$D$12,0,10*ROW('Sanitation Data'!D58)),NA())</f>
        <v>#N/A</v>
      </c>
      <c r="AA64" s="530" t="e">
        <f ca="1">+IF(AND(ISNUMBER(OFFSET('Sanitation Data'!$E$4,0,10*ROW('Sanitation Data'!E58))),'Data Summary'!CP64="Yes"),100-OFFSET('Sanitation Data'!$E$4,0,10*ROW('Sanitation Data'!E58)),NA())</f>
        <v>#N/A</v>
      </c>
      <c r="AB64" s="530" t="e">
        <f ca="1">+IF(AND(ISNUMBER(OFFSET('Sanitation Data'!$E$6,0,10*ROW('Sanitation Data'!E58))),'Data Summary'!CQ64="Yes"),OFFSET('Sanitation Data'!$E$6,0,10*ROW('Sanitation Data'!E58)),NA())</f>
        <v>#N/A</v>
      </c>
      <c r="AC64" s="530" t="e">
        <f ca="1">+IF(AND(ISNUMBER(OFFSET('Sanitation Data'!$E$10,0,10*ROW('Sanitation Data'!E58))),'Data Summary'!CR64="Yes"),OFFSET('Sanitation Data'!$E$10,0,10*ROW('Sanitation Data'!E58)),NA())</f>
        <v>#N/A</v>
      </c>
      <c r="AD64" s="530" t="e">
        <f ca="1">+IF(AND(ISNUMBER(OFFSET('Sanitation Data'!$E$11,0,10*ROW('Sanitation Data'!E58))),'Data Summary'!CS64="Yes"),OFFSET('Sanitation Data'!$E$11,0,10*ROW('Sanitation Data'!E58)),NA())</f>
        <v>#N/A</v>
      </c>
      <c r="AE64" s="530" t="e">
        <f ca="1">+IF(AND(ISNUMBER(OFFSET('Sanitation Data'!$E$12,0,10*ROW('Sanitation Data'!E58))),'Data Summary'!CT64="Yes"),OFFSET('Sanitation Data'!$E$12,0,10*ROW('Sanitation Data'!E58)),NA())</f>
        <v>#N/A</v>
      </c>
      <c r="AF64" s="530" t="e">
        <f ca="1">+IF(AND(ISNUMBER(OFFSET('Sanitation Data'!$F$4,0,10*ROW('Sanitation Data'!F58))),'Data Summary'!CU64="Yes"),100-OFFSET('Sanitation Data'!$F$4,0,10*ROW('Sanitation Data'!F58)),NA())</f>
        <v>#N/A</v>
      </c>
      <c r="AG64" s="530" t="e">
        <f ca="1">+IF(AND(ISNUMBER(OFFSET('Sanitation Data'!$F$6,0,10*ROW('Sanitation Data'!F58))),'Data Summary'!CV64="Yes"),OFFSET('Sanitation Data'!$F$6,0,10*ROW('Sanitation Data'!F58)),NA())</f>
        <v>#N/A</v>
      </c>
      <c r="AH64" s="530" t="e">
        <f ca="1">+IF(AND(ISNUMBER(OFFSET('Sanitation Data'!$F$10,0,10*ROW('Sanitation Data'!F58))),'Data Summary'!CW64="Yes"),OFFSET('Sanitation Data'!$F$10,0,10*ROW('Sanitation Data'!F58)),NA())</f>
        <v>#N/A</v>
      </c>
      <c r="AI64" s="530" t="e">
        <f ca="1">+IF(AND(ISNUMBER(OFFSET('Sanitation Data'!$F$11,0,10*ROW('Sanitation Data'!F58))),'Data Summary'!CX64="Yes"),OFFSET('Sanitation Data'!$F$11,0,10*ROW('Sanitation Data'!F58)),NA())</f>
        <v>#N/A</v>
      </c>
      <c r="AJ64" s="530" t="e">
        <f ca="1">+IF(AND(ISNUMBER(OFFSET('Sanitation Data'!$F$12,0,10*ROW('Sanitation Data'!F58))),'Data Summary'!CY64="Yes"),OFFSET('Sanitation Data'!$F$12,0,10*ROW('Sanitation Data'!F58)),NA())</f>
        <v>#N/A</v>
      </c>
      <c r="AK64" s="530" t="e">
        <f ca="1">+IF(AND(ISNUMBER(OFFSET('Sanitation Data'!$G$4,0,10*ROW('Sanitation Data'!G58))),'Data Summary'!CZ64="Yes"),100-OFFSET('Sanitation Data'!$G$4,0,10*ROW('Sanitation Data'!G58)),NA())</f>
        <v>#N/A</v>
      </c>
      <c r="AL64" s="530" t="e">
        <f ca="1">+IF(AND(ISNUMBER(OFFSET('Sanitation Data'!$G$6,0,10*ROW('Sanitation Data'!G58))),'Data Summary'!DA64="Yes"),OFFSET('Sanitation Data'!$G$6,0,10*ROW('Sanitation Data'!G58)),NA())</f>
        <v>#N/A</v>
      </c>
      <c r="AM64" s="530" t="e">
        <f ca="1">+IF(AND(ISNUMBER(OFFSET('Sanitation Data'!$G$10,0,10*ROW('Sanitation Data'!G58))),'Data Summary'!DB64="Yes"),OFFSET('Sanitation Data'!$G$10,0,10*ROW('Sanitation Data'!G58)),NA())</f>
        <v>#N/A</v>
      </c>
      <c r="AN64" s="530" t="e">
        <f ca="1">+IF(AND(ISNUMBER(OFFSET('Sanitation Data'!$G$11,0,10*ROW('Sanitation Data'!G58))),'Data Summary'!DC64="Yes"),OFFSET('Sanitation Data'!$G$11,0,10*ROW('Sanitation Data'!G58)),NA())</f>
        <v>#N/A</v>
      </c>
      <c r="AO64" s="530" t="e">
        <f ca="1">+IF(AND(ISNUMBER(OFFSET('Sanitation Data'!$G$12,0,10*ROW('Sanitation Data'!G58))),'Data Summary'!DD64="Yes"),OFFSET('Sanitation Data'!$G$12,0,10*ROW('Sanitation Data'!G58)),NA())</f>
        <v>#N/A</v>
      </c>
      <c r="AP64" s="530" t="e">
        <f ca="1">+IF(AND(ISNUMBER(OFFSET('Sanitation Data'!$H$4,0,10*ROW('Sanitation Data'!H58))),'Data Summary'!DE64="Yes"),100-OFFSET('Sanitation Data'!$H$4,0,10*ROW('Sanitation Data'!H58)),NA())</f>
        <v>#N/A</v>
      </c>
      <c r="AQ64" s="530" t="e">
        <f ca="1">+IF(AND(ISNUMBER(OFFSET('Sanitation Data'!$H$6,0,10*ROW('Sanitation Data'!H58))),'Data Summary'!DF64="Yes"),OFFSET('Sanitation Data'!$H$6,0,10*ROW('Sanitation Data'!H58)),NA())</f>
        <v>#N/A</v>
      </c>
      <c r="AR64" s="530" t="e">
        <f ca="1">+IF(AND(ISNUMBER(OFFSET('Sanitation Data'!$H$10,0,10*ROW('Sanitation Data'!H58))),'Data Summary'!DG64="Yes"),OFFSET('Sanitation Data'!$H$10,0,10*ROW('Sanitation Data'!H58)),NA())</f>
        <v>#N/A</v>
      </c>
      <c r="AS64" s="530" t="e">
        <f ca="1">+IF(AND(ISNUMBER(OFFSET('Sanitation Data'!$H$11,0,10*ROW('Sanitation Data'!H58))),'Data Summary'!DH64="Yes"),OFFSET('Sanitation Data'!$H$11,0,10*ROW('Sanitation Data'!H58)),NA())</f>
        <v>#N/A</v>
      </c>
      <c r="AT64" s="530" t="e">
        <f ca="1">+IF(AND(ISNUMBER(OFFSET('Sanitation Data'!$H$12,0,10*ROW('Sanitation Data'!H58))),'Data Summary'!DI64="Yes"),OFFSET('Sanitation Data'!$H$12,0,10*ROW('Sanitation Data'!H58)),NA())</f>
        <v>#N/A</v>
      </c>
      <c r="AU64" s="530" t="e">
        <f ca="1">+IF(AND(ISNUMBER(OFFSET('Sanitation Data'!$I$4,0,10*ROW('Sanitation Data'!I58))),'Data Summary'!DJ64="Yes"),100-OFFSET('Sanitation Data'!$I$4,0,10*ROW('Sanitation Data'!I58)),NA())</f>
        <v>#N/A</v>
      </c>
      <c r="AV64" s="530" t="e">
        <f ca="1">+IF(AND(ISNUMBER(OFFSET('Sanitation Data'!$I$6,0,10*ROW('Sanitation Data'!I58))),'Data Summary'!DK64="Yes"),OFFSET('Sanitation Data'!$I$6,0,10*ROW('Sanitation Data'!I58)),NA())</f>
        <v>#N/A</v>
      </c>
      <c r="AW64" s="530" t="e">
        <f ca="1">+IF(AND(ISNUMBER(OFFSET('Sanitation Data'!$I$10,0,10*ROW('Sanitation Data'!I58))),'Data Summary'!DL64="Yes"),OFFSET('Sanitation Data'!$I$10,0,10*ROW('Sanitation Data'!I58)),NA())</f>
        <v>#N/A</v>
      </c>
      <c r="AX64" s="530" t="e">
        <f ca="1">+IF(AND(ISNUMBER(OFFSET('Sanitation Data'!$I$11,0,10*ROW('Sanitation Data'!I58))),'Data Summary'!DM64="Yes"),OFFSET('Sanitation Data'!$I$11,0,10*ROW('Sanitation Data'!I58)),NA())</f>
        <v>#N/A</v>
      </c>
      <c r="AY64" s="530" t="e">
        <f ca="1">+IF(AND(ISNUMBER(OFFSET('Sanitation Data'!$I$12,0,10*ROW('Sanitation Data'!I58))),'Data Summary'!DN64="Yes"),OFFSET('Sanitation Data'!$I$12,0,10*ROW('Sanitation Data'!I58)),NA())</f>
        <v>#N/A</v>
      </c>
      <c r="AZ64" s="531" t="e">
        <f ca="1">+IF(AND(ISNUMBER(OFFSET('Hygiene Data'!$D$5,0,10*ROW('Hygiene Data'!D58))),'Data Summary'!DO64="Yes"),OFFSET('Hygiene Data'!$D$5,0,10*ROW('Hygiene Data'!D58)),NA())</f>
        <v>#N/A</v>
      </c>
      <c r="BA64" s="531" t="e">
        <f ca="1">+IF(AND(ISNUMBER(OFFSET('Hygiene Data'!$D$7,0,10*ROW('Hygiene Data'!D58))),'Data Summary'!DP64="Yes"),OFFSET('Hygiene Data'!$D$7,0,10*ROW('Hygiene Data'!D58)),NA())</f>
        <v>#N/A</v>
      </c>
      <c r="BB64" s="531" t="e">
        <f ca="1">+IF(AND(ISNUMBER(OFFSET('Hygiene Data'!$D$9,0,10*ROW('Hygiene Data'!D58))),'Data Summary'!DQ64="Yes"),OFFSET('Hygiene Data'!$D$9,0,10*ROW('Hygiene Data'!D58)),NA())</f>
        <v>#N/A</v>
      </c>
      <c r="BC64" s="531" t="e">
        <f ca="1">+IF(AND(ISNUMBER(OFFSET('Hygiene Data'!$E$5,0,10*ROW('Hygiene Data'!E58))),'Data Summary'!DR64="Yes"),OFFSET('Hygiene Data'!$E$5,0,10*ROW('Hygiene Data'!E58)),NA())</f>
        <v>#N/A</v>
      </c>
      <c r="BD64" s="531" t="e">
        <f ca="1">+IF(AND(ISNUMBER(OFFSET('Hygiene Data'!$E$7,0,10*ROW('Hygiene Data'!E58))),'Data Summary'!DS64="Yes"),OFFSET('Hygiene Data'!$E$7,0,10*ROW('Hygiene Data'!E58)),NA())</f>
        <v>#N/A</v>
      </c>
      <c r="BE64" s="531" t="e">
        <f ca="1">+IF(AND(ISNUMBER(OFFSET('Hygiene Data'!$E$9,0,10*ROW('Hygiene Data'!E58))),'Data Summary'!DT64="Yes"),OFFSET('Hygiene Data'!$E$9,0,10*ROW('Hygiene Data'!E58)),NA())</f>
        <v>#N/A</v>
      </c>
      <c r="BF64" s="531" t="e">
        <f ca="1">+IF(AND(ISNUMBER(OFFSET('Hygiene Data'!$F$5,0,10*ROW('Hygiene Data'!F58))),'Data Summary'!DU64="Yes"),OFFSET('Hygiene Data'!$F$5,0,10*ROW('Hygiene Data'!F58)),NA())</f>
        <v>#N/A</v>
      </c>
      <c r="BG64" s="531" t="e">
        <f ca="1">+IF(AND(ISNUMBER(OFFSET('Hygiene Data'!$F$7,0,10*ROW('Hygiene Data'!F58))),'Data Summary'!DV64="Yes"),OFFSET('Hygiene Data'!$F$7,0,10*ROW('Hygiene Data'!F58)),NA())</f>
        <v>#N/A</v>
      </c>
      <c r="BH64" s="531" t="e">
        <f ca="1">+IF(AND(ISNUMBER(OFFSET('Hygiene Data'!$F$9,0,10*ROW('Hygiene Data'!F58))),'Data Summary'!DW64="Yes"),OFFSET('Hygiene Data'!$F$9,0,10*ROW('Hygiene Data'!F58)),NA())</f>
        <v>#N/A</v>
      </c>
      <c r="BI64" s="531" t="e">
        <f ca="1">+IF(AND(ISNUMBER(OFFSET('Hygiene Data'!$G$5,0,10*ROW('Hygiene Data'!G58))),'Data Summary'!DX64="Yes"),OFFSET('Hygiene Data'!$G$5,0,10*ROW('Hygiene Data'!G58)),NA())</f>
        <v>#N/A</v>
      </c>
      <c r="BJ64" s="531" t="e">
        <f ca="1">+IF(AND(ISNUMBER(OFFSET('Hygiene Data'!$G$7,0,10*ROW('Hygiene Data'!G58))),'Data Summary'!DY64="Yes"),OFFSET('Hygiene Data'!$G$7,0,10*ROW('Hygiene Data'!G58)),NA())</f>
        <v>#N/A</v>
      </c>
      <c r="BK64" s="531" t="e">
        <f ca="1">+IF(AND(ISNUMBER(OFFSET('Hygiene Data'!$G$9,0,10*ROW('Hygiene Data'!G58))),'Data Summary'!DZ64="Yes"),OFFSET('Hygiene Data'!$G$9,0,10*ROW('Hygiene Data'!G58)),NA())</f>
        <v>#N/A</v>
      </c>
      <c r="BL64" s="531" t="e">
        <f ca="1">+IF(AND(ISNUMBER(OFFSET('Hygiene Data'!$H$5,0,10*ROW('Hygiene Data'!H58))),'Data Summary'!EA64="Yes"),OFFSET('Hygiene Data'!$H$5,0,10*ROW('Hygiene Data'!H58)),NA())</f>
        <v>#N/A</v>
      </c>
      <c r="BM64" s="531" t="e">
        <f ca="1">+IF(AND(ISNUMBER(OFFSET('Hygiene Data'!$H$7,0,10*ROW('Hygiene Data'!H58))),'Data Summary'!EB64="Yes"),OFFSET('Hygiene Data'!$H$7,0,10*ROW('Hygiene Data'!H58)),NA())</f>
        <v>#N/A</v>
      </c>
      <c r="BN64" s="531" t="e">
        <f ca="1">+IF(AND(ISNUMBER(OFFSET('Hygiene Data'!$H$9,0,10*ROW('Hygiene Data'!H58))),'Data Summary'!EC64="Yes"),OFFSET('Hygiene Data'!$H$9,0,10*ROW('Hygiene Data'!H58)),NA())</f>
        <v>#N/A</v>
      </c>
      <c r="BO64" s="531" t="e">
        <f ca="1">+IF(AND(ISNUMBER(OFFSET('Hygiene Data'!$I$5,0,10*ROW('Hygiene Data'!I58))),'Data Summary'!ED64="Yes"),OFFSET('Hygiene Data'!$I$5,0,10*ROW('Hygiene Data'!I58)),NA())</f>
        <v>#N/A</v>
      </c>
      <c r="BP64" s="531" t="e">
        <f ca="1">+IF(AND(ISNUMBER(OFFSET('Hygiene Data'!$I$7,0,10*ROW('Hygiene Data'!I58))),'Data Summary'!EE64="Yes"),OFFSET('Hygiene Data'!$I$7,0,10*ROW('Hygiene Data'!I58)),NA())</f>
        <v>#N/A</v>
      </c>
      <c r="BQ64" s="531" t="e">
        <f ca="1">+IF(AND(ISNUMBER(OFFSET('Hygiene Data'!$I$9,0,10*ROW('Hygiene Data'!I58))),'Data Summary'!EF64="Yes"),OFFSET('Hygiene Data'!$I$9,0,10*ROW('Hygiene Data'!I58)),NA())</f>
        <v>#N/A</v>
      </c>
    </row>
    <row r="65" spans="1:69" x14ac:dyDescent="0.25">
      <c r="A65" s="527" t="e">
        <f ca="1">+RIGHT('Data Summary'!A65,LEN('Data Summary'!A65)-9)</f>
        <v>#VALUE!</v>
      </c>
      <c r="B65" s="501" t="str">
        <f ca="1">+IF(ISTEXT('Data Summary'!B65),'Data Summary'!B65,"")</f>
        <v/>
      </c>
      <c r="C65" s="528" t="e">
        <f ca="1">+VALUE('Data Summary'!C65)</f>
        <v>#VALUE!</v>
      </c>
      <c r="D65" s="529" t="e">
        <f ca="1">+IF(AND(ISNUMBER(OFFSET('Water Data'!$D$4,0,10*ROW('Water Data'!D59))),'Data Summary'!BS65="Yes"),100-OFFSET('Water Data'!$D$4,0,10*ROW('Water Data'!D59)),NA())</f>
        <v>#N/A</v>
      </c>
      <c r="E65" s="529" t="e">
        <f ca="1">+IF(AND(ISNUMBER(OFFSET('Water Data'!$D$6,0,10*ROW('Water Data'!D59))),'Data Summary'!BT65="Yes"),OFFSET('Water Data'!$D$6,0,10*ROW('Water Data'!D59)),NA())</f>
        <v>#N/A</v>
      </c>
      <c r="F65" s="529" t="e">
        <f ca="1">+IF(AND(ISNUMBER(OFFSET('Water Data'!$D$9,0,10*ROW('Water Data'!D59))),'Data Summary'!BU65="Yes"),OFFSET('Water Data'!$D$9,0,10*ROW('Water Data'!D59)),NA())</f>
        <v>#N/A</v>
      </c>
      <c r="G65" s="529" t="e">
        <f ca="1">+IF(AND(ISNUMBER(OFFSET('Water Data'!$E$4,0,10*ROW('Water Data'!E59))),'Data Summary'!BV65="Yes"),100-OFFSET('Water Data'!$E$4,0,10*ROW('Water Data'!E59)),NA())</f>
        <v>#N/A</v>
      </c>
      <c r="H65" s="529" t="e">
        <f ca="1">+IF(AND(ISNUMBER(OFFSET('Water Data'!$E$6,0,10*ROW('Water Data'!E59))),'Data Summary'!BW65="Yes"),OFFSET('Water Data'!$E$6,0,10*ROW('Water Data'!E59)),NA())</f>
        <v>#N/A</v>
      </c>
      <c r="I65" s="529" t="e">
        <f ca="1">+IF(AND(ISNUMBER(OFFSET('Water Data'!$E$9,0,10*ROW('Water Data'!E59))),'Data Summary'!BX65="Yes"),OFFSET('Water Data'!$E$9,0,10*ROW('Water Data'!E59)),NA())</f>
        <v>#N/A</v>
      </c>
      <c r="J65" s="529" t="e">
        <f ca="1">+IF(AND(ISNUMBER(OFFSET('Water Data'!$F$4,0,10*ROW('Water Data'!F59))),'Data Summary'!BY65="Yes"),100-OFFSET('Water Data'!$F$4,0,10*ROW('Water Data'!F59)),NA())</f>
        <v>#N/A</v>
      </c>
      <c r="K65" s="529" t="e">
        <f ca="1">+IF(AND(ISNUMBER(OFFSET('Water Data'!$F$6,0,10*ROW('Water Data'!F59))),'Data Summary'!BZ65="Yes"),OFFSET('Water Data'!$F$6,0,10*ROW('Water Data'!F59)),NA())</f>
        <v>#N/A</v>
      </c>
      <c r="L65" s="529" t="e">
        <f ca="1">+IF(AND(ISNUMBER(OFFSET('Water Data'!$F$9,0,10*ROW('Water Data'!F59))),'Data Summary'!CA65="Yes"),OFFSET('Water Data'!$F$9,0,10*ROW('Water Data'!F59)),NA())</f>
        <v>#N/A</v>
      </c>
      <c r="M65" s="529" t="e">
        <f ca="1">+IF(AND(ISNUMBER(OFFSET('Water Data'!$G$4,0,10*ROW('Water Data'!G59))),'Data Summary'!CB65="Yes"),100-OFFSET('Water Data'!$G$4,0,10*ROW('Water Data'!G59)),NA())</f>
        <v>#N/A</v>
      </c>
      <c r="N65" s="529" t="e">
        <f ca="1">+IF(AND(ISNUMBER(OFFSET('Water Data'!$G$6,0,10*ROW('Water Data'!G59))),'Data Summary'!CC65="Yes"),OFFSET('Water Data'!$G$6,0,10*ROW('Water Data'!G59)),NA())</f>
        <v>#N/A</v>
      </c>
      <c r="O65" s="529" t="e">
        <f ca="1">+IF(AND(ISNUMBER(OFFSET('Water Data'!$G$9,0,10*ROW('Water Data'!G59))),'Data Summary'!CD65="Yes"),OFFSET('Water Data'!$G$9,0,10*ROW('Water Data'!G59)),NA())</f>
        <v>#N/A</v>
      </c>
      <c r="P65" s="529" t="e">
        <f ca="1">+IF(AND(ISNUMBER(OFFSET('Water Data'!$H$4,0,10*ROW('Water Data'!H59))),'Data Summary'!CE65="Yes"),100-OFFSET('Water Data'!$H$4,0,10*ROW('Water Data'!H59)),NA())</f>
        <v>#N/A</v>
      </c>
      <c r="Q65" s="529" t="e">
        <f ca="1">+IF(AND(ISNUMBER(OFFSET('Water Data'!$H$6,0,10*ROW('Water Data'!H59))),'Data Summary'!CF65="Yes"),OFFSET('Water Data'!$H$6,0,10*ROW('Water Data'!H59)),NA())</f>
        <v>#N/A</v>
      </c>
      <c r="R65" s="529" t="e">
        <f ca="1">+IF(AND(ISNUMBER(OFFSET('Water Data'!$H$9,0,10*ROW('Water Data'!H59))),'Data Summary'!CG65="Yes"),OFFSET('Water Data'!$H$9,0,10*ROW('Water Data'!H59)),NA())</f>
        <v>#N/A</v>
      </c>
      <c r="S65" s="529" t="e">
        <f ca="1">+IF(AND(ISNUMBER(OFFSET('Water Data'!$I$4,0,10*ROW('Water Data'!I59))),'Data Summary'!CH65="Yes"),100-OFFSET('Water Data'!$I$4,0,10*ROW('Water Data'!I59)),NA())</f>
        <v>#N/A</v>
      </c>
      <c r="T65" s="529" t="e">
        <f ca="1">+IF(AND(ISNUMBER(OFFSET('Water Data'!$I$6,0,10*ROW('Water Data'!I59))),'Data Summary'!CI65="Yes"),OFFSET('Water Data'!$I$6,0,10*ROW('Water Data'!I59)),NA())</f>
        <v>#N/A</v>
      </c>
      <c r="U65" s="529" t="e">
        <f ca="1">+IF(AND(ISNUMBER(OFFSET('Water Data'!$I$9,0,10*ROW('Water Data'!I59))),'Data Summary'!CJ65="Yes"),OFFSET('Water Data'!$I$9,0,10*ROW('Water Data'!I59)),NA())</f>
        <v>#N/A</v>
      </c>
      <c r="V65" s="530" t="e">
        <f ca="1">+IF(AND(ISNUMBER(OFFSET('Sanitation Data'!$D$4,0,10*ROW('Sanitation Data'!D59))),'Data Summary'!CK65="Yes"),100-OFFSET('Sanitation Data'!$D$4,0,10*ROW('Sanitation Data'!D59)),NA())</f>
        <v>#N/A</v>
      </c>
      <c r="W65" s="530" t="e">
        <f ca="1">+IF(AND(ISNUMBER(OFFSET('Sanitation Data'!$D$6,0,10*ROW('Sanitation Data'!D59))),'Data Summary'!CL65="Yes"),OFFSET('Sanitation Data'!$D$6,0,10*ROW('Sanitation Data'!D59)),NA())</f>
        <v>#N/A</v>
      </c>
      <c r="X65" s="530" t="e">
        <f ca="1">+IF(AND(ISNUMBER(OFFSET('Sanitation Data'!$D$10,0,10*ROW('Sanitation Data'!D59))),'Data Summary'!CM65="Yes"),OFFSET('Sanitation Data'!$D$10,0,10*ROW('Sanitation Data'!D59)),NA())</f>
        <v>#N/A</v>
      </c>
      <c r="Y65" s="530" t="e">
        <f ca="1">+IF(AND(ISNUMBER(OFFSET('Sanitation Data'!$D$11,0,10*ROW('Sanitation Data'!D59))),'Data Summary'!CN65="Yes"),OFFSET('Sanitation Data'!$D$11,0,10*ROW('Sanitation Data'!D59)),NA())</f>
        <v>#N/A</v>
      </c>
      <c r="Z65" s="530" t="e">
        <f ca="1">+IF(AND(ISNUMBER(OFFSET('Sanitation Data'!$D$12,0,10*ROW('Sanitation Data'!D59))),'Data Summary'!CO65="Yes"),OFFSET('Sanitation Data'!$D$12,0,10*ROW('Sanitation Data'!D59)),NA())</f>
        <v>#N/A</v>
      </c>
      <c r="AA65" s="530" t="e">
        <f ca="1">+IF(AND(ISNUMBER(OFFSET('Sanitation Data'!$E$4,0,10*ROW('Sanitation Data'!E59))),'Data Summary'!CP65="Yes"),100-OFFSET('Sanitation Data'!$E$4,0,10*ROW('Sanitation Data'!E59)),NA())</f>
        <v>#N/A</v>
      </c>
      <c r="AB65" s="530" t="e">
        <f ca="1">+IF(AND(ISNUMBER(OFFSET('Sanitation Data'!$E$6,0,10*ROW('Sanitation Data'!E59))),'Data Summary'!CQ65="Yes"),OFFSET('Sanitation Data'!$E$6,0,10*ROW('Sanitation Data'!E59)),NA())</f>
        <v>#N/A</v>
      </c>
      <c r="AC65" s="530" t="e">
        <f ca="1">+IF(AND(ISNUMBER(OFFSET('Sanitation Data'!$E$10,0,10*ROW('Sanitation Data'!E59))),'Data Summary'!CR65="Yes"),OFFSET('Sanitation Data'!$E$10,0,10*ROW('Sanitation Data'!E59)),NA())</f>
        <v>#N/A</v>
      </c>
      <c r="AD65" s="530" t="e">
        <f ca="1">+IF(AND(ISNUMBER(OFFSET('Sanitation Data'!$E$11,0,10*ROW('Sanitation Data'!E59))),'Data Summary'!CS65="Yes"),OFFSET('Sanitation Data'!$E$11,0,10*ROW('Sanitation Data'!E59)),NA())</f>
        <v>#N/A</v>
      </c>
      <c r="AE65" s="530" t="e">
        <f ca="1">+IF(AND(ISNUMBER(OFFSET('Sanitation Data'!$E$12,0,10*ROW('Sanitation Data'!E59))),'Data Summary'!CT65="Yes"),OFFSET('Sanitation Data'!$E$12,0,10*ROW('Sanitation Data'!E59)),NA())</f>
        <v>#N/A</v>
      </c>
      <c r="AF65" s="530" t="e">
        <f ca="1">+IF(AND(ISNUMBER(OFFSET('Sanitation Data'!$F$4,0,10*ROW('Sanitation Data'!F59))),'Data Summary'!CU65="Yes"),100-OFFSET('Sanitation Data'!$F$4,0,10*ROW('Sanitation Data'!F59)),NA())</f>
        <v>#N/A</v>
      </c>
      <c r="AG65" s="530" t="e">
        <f ca="1">+IF(AND(ISNUMBER(OFFSET('Sanitation Data'!$F$6,0,10*ROW('Sanitation Data'!F59))),'Data Summary'!CV65="Yes"),OFFSET('Sanitation Data'!$F$6,0,10*ROW('Sanitation Data'!F59)),NA())</f>
        <v>#N/A</v>
      </c>
      <c r="AH65" s="530" t="e">
        <f ca="1">+IF(AND(ISNUMBER(OFFSET('Sanitation Data'!$F$10,0,10*ROW('Sanitation Data'!F59))),'Data Summary'!CW65="Yes"),OFFSET('Sanitation Data'!$F$10,0,10*ROW('Sanitation Data'!F59)),NA())</f>
        <v>#N/A</v>
      </c>
      <c r="AI65" s="530" t="e">
        <f ca="1">+IF(AND(ISNUMBER(OFFSET('Sanitation Data'!$F$11,0,10*ROW('Sanitation Data'!F59))),'Data Summary'!CX65="Yes"),OFFSET('Sanitation Data'!$F$11,0,10*ROW('Sanitation Data'!F59)),NA())</f>
        <v>#N/A</v>
      </c>
      <c r="AJ65" s="530" t="e">
        <f ca="1">+IF(AND(ISNUMBER(OFFSET('Sanitation Data'!$F$12,0,10*ROW('Sanitation Data'!F59))),'Data Summary'!CY65="Yes"),OFFSET('Sanitation Data'!$F$12,0,10*ROW('Sanitation Data'!F59)),NA())</f>
        <v>#N/A</v>
      </c>
      <c r="AK65" s="530" t="e">
        <f ca="1">+IF(AND(ISNUMBER(OFFSET('Sanitation Data'!$G$4,0,10*ROW('Sanitation Data'!G59))),'Data Summary'!CZ65="Yes"),100-OFFSET('Sanitation Data'!$G$4,0,10*ROW('Sanitation Data'!G59)),NA())</f>
        <v>#N/A</v>
      </c>
      <c r="AL65" s="530" t="e">
        <f ca="1">+IF(AND(ISNUMBER(OFFSET('Sanitation Data'!$G$6,0,10*ROW('Sanitation Data'!G59))),'Data Summary'!DA65="Yes"),OFFSET('Sanitation Data'!$G$6,0,10*ROW('Sanitation Data'!G59)),NA())</f>
        <v>#N/A</v>
      </c>
      <c r="AM65" s="530" t="e">
        <f ca="1">+IF(AND(ISNUMBER(OFFSET('Sanitation Data'!$G$10,0,10*ROW('Sanitation Data'!G59))),'Data Summary'!DB65="Yes"),OFFSET('Sanitation Data'!$G$10,0,10*ROW('Sanitation Data'!G59)),NA())</f>
        <v>#N/A</v>
      </c>
      <c r="AN65" s="530" t="e">
        <f ca="1">+IF(AND(ISNUMBER(OFFSET('Sanitation Data'!$G$11,0,10*ROW('Sanitation Data'!G59))),'Data Summary'!DC65="Yes"),OFFSET('Sanitation Data'!$G$11,0,10*ROW('Sanitation Data'!G59)),NA())</f>
        <v>#N/A</v>
      </c>
      <c r="AO65" s="530" t="e">
        <f ca="1">+IF(AND(ISNUMBER(OFFSET('Sanitation Data'!$G$12,0,10*ROW('Sanitation Data'!G59))),'Data Summary'!DD65="Yes"),OFFSET('Sanitation Data'!$G$12,0,10*ROW('Sanitation Data'!G59)),NA())</f>
        <v>#N/A</v>
      </c>
      <c r="AP65" s="530" t="e">
        <f ca="1">+IF(AND(ISNUMBER(OFFSET('Sanitation Data'!$H$4,0,10*ROW('Sanitation Data'!H59))),'Data Summary'!DE65="Yes"),100-OFFSET('Sanitation Data'!$H$4,0,10*ROW('Sanitation Data'!H59)),NA())</f>
        <v>#N/A</v>
      </c>
      <c r="AQ65" s="530" t="e">
        <f ca="1">+IF(AND(ISNUMBER(OFFSET('Sanitation Data'!$H$6,0,10*ROW('Sanitation Data'!H59))),'Data Summary'!DF65="Yes"),OFFSET('Sanitation Data'!$H$6,0,10*ROW('Sanitation Data'!H59)),NA())</f>
        <v>#N/A</v>
      </c>
      <c r="AR65" s="530" t="e">
        <f ca="1">+IF(AND(ISNUMBER(OFFSET('Sanitation Data'!$H$10,0,10*ROW('Sanitation Data'!H59))),'Data Summary'!DG65="Yes"),OFFSET('Sanitation Data'!$H$10,0,10*ROW('Sanitation Data'!H59)),NA())</f>
        <v>#N/A</v>
      </c>
      <c r="AS65" s="530" t="e">
        <f ca="1">+IF(AND(ISNUMBER(OFFSET('Sanitation Data'!$H$11,0,10*ROW('Sanitation Data'!H59))),'Data Summary'!DH65="Yes"),OFFSET('Sanitation Data'!$H$11,0,10*ROW('Sanitation Data'!H59)),NA())</f>
        <v>#N/A</v>
      </c>
      <c r="AT65" s="530" t="e">
        <f ca="1">+IF(AND(ISNUMBER(OFFSET('Sanitation Data'!$H$12,0,10*ROW('Sanitation Data'!H59))),'Data Summary'!DI65="Yes"),OFFSET('Sanitation Data'!$H$12,0,10*ROW('Sanitation Data'!H59)),NA())</f>
        <v>#N/A</v>
      </c>
      <c r="AU65" s="530" t="e">
        <f ca="1">+IF(AND(ISNUMBER(OFFSET('Sanitation Data'!$I$4,0,10*ROW('Sanitation Data'!I59))),'Data Summary'!DJ65="Yes"),100-OFFSET('Sanitation Data'!$I$4,0,10*ROW('Sanitation Data'!I59)),NA())</f>
        <v>#N/A</v>
      </c>
      <c r="AV65" s="530" t="e">
        <f ca="1">+IF(AND(ISNUMBER(OFFSET('Sanitation Data'!$I$6,0,10*ROW('Sanitation Data'!I59))),'Data Summary'!DK65="Yes"),OFFSET('Sanitation Data'!$I$6,0,10*ROW('Sanitation Data'!I59)),NA())</f>
        <v>#N/A</v>
      </c>
      <c r="AW65" s="530" t="e">
        <f ca="1">+IF(AND(ISNUMBER(OFFSET('Sanitation Data'!$I$10,0,10*ROW('Sanitation Data'!I59))),'Data Summary'!DL65="Yes"),OFFSET('Sanitation Data'!$I$10,0,10*ROW('Sanitation Data'!I59)),NA())</f>
        <v>#N/A</v>
      </c>
      <c r="AX65" s="530" t="e">
        <f ca="1">+IF(AND(ISNUMBER(OFFSET('Sanitation Data'!$I$11,0,10*ROW('Sanitation Data'!I59))),'Data Summary'!DM65="Yes"),OFFSET('Sanitation Data'!$I$11,0,10*ROW('Sanitation Data'!I59)),NA())</f>
        <v>#N/A</v>
      </c>
      <c r="AY65" s="530" t="e">
        <f ca="1">+IF(AND(ISNUMBER(OFFSET('Sanitation Data'!$I$12,0,10*ROW('Sanitation Data'!I59))),'Data Summary'!DN65="Yes"),OFFSET('Sanitation Data'!$I$12,0,10*ROW('Sanitation Data'!I59)),NA())</f>
        <v>#N/A</v>
      </c>
      <c r="AZ65" s="531" t="e">
        <f ca="1">+IF(AND(ISNUMBER(OFFSET('Hygiene Data'!$D$5,0,10*ROW('Hygiene Data'!D59))),'Data Summary'!DO65="Yes"),OFFSET('Hygiene Data'!$D$5,0,10*ROW('Hygiene Data'!D59)),NA())</f>
        <v>#N/A</v>
      </c>
      <c r="BA65" s="531" t="e">
        <f ca="1">+IF(AND(ISNUMBER(OFFSET('Hygiene Data'!$D$7,0,10*ROW('Hygiene Data'!D59))),'Data Summary'!DP65="Yes"),OFFSET('Hygiene Data'!$D$7,0,10*ROW('Hygiene Data'!D59)),NA())</f>
        <v>#N/A</v>
      </c>
      <c r="BB65" s="531" t="e">
        <f ca="1">+IF(AND(ISNUMBER(OFFSET('Hygiene Data'!$D$9,0,10*ROW('Hygiene Data'!D59))),'Data Summary'!DQ65="Yes"),OFFSET('Hygiene Data'!$D$9,0,10*ROW('Hygiene Data'!D59)),NA())</f>
        <v>#N/A</v>
      </c>
      <c r="BC65" s="531" t="e">
        <f ca="1">+IF(AND(ISNUMBER(OFFSET('Hygiene Data'!$E$5,0,10*ROW('Hygiene Data'!E59))),'Data Summary'!DR65="Yes"),OFFSET('Hygiene Data'!$E$5,0,10*ROW('Hygiene Data'!E59)),NA())</f>
        <v>#N/A</v>
      </c>
      <c r="BD65" s="531" t="e">
        <f ca="1">+IF(AND(ISNUMBER(OFFSET('Hygiene Data'!$E$7,0,10*ROW('Hygiene Data'!E59))),'Data Summary'!DS65="Yes"),OFFSET('Hygiene Data'!$E$7,0,10*ROW('Hygiene Data'!E59)),NA())</f>
        <v>#N/A</v>
      </c>
      <c r="BE65" s="531" t="e">
        <f ca="1">+IF(AND(ISNUMBER(OFFSET('Hygiene Data'!$E$9,0,10*ROW('Hygiene Data'!E59))),'Data Summary'!DT65="Yes"),OFFSET('Hygiene Data'!$E$9,0,10*ROW('Hygiene Data'!E59)),NA())</f>
        <v>#N/A</v>
      </c>
      <c r="BF65" s="531" t="e">
        <f ca="1">+IF(AND(ISNUMBER(OFFSET('Hygiene Data'!$F$5,0,10*ROW('Hygiene Data'!F59))),'Data Summary'!DU65="Yes"),OFFSET('Hygiene Data'!$F$5,0,10*ROW('Hygiene Data'!F59)),NA())</f>
        <v>#N/A</v>
      </c>
      <c r="BG65" s="531" t="e">
        <f ca="1">+IF(AND(ISNUMBER(OFFSET('Hygiene Data'!$F$7,0,10*ROW('Hygiene Data'!F59))),'Data Summary'!DV65="Yes"),OFFSET('Hygiene Data'!$F$7,0,10*ROW('Hygiene Data'!F59)),NA())</f>
        <v>#N/A</v>
      </c>
      <c r="BH65" s="531" t="e">
        <f ca="1">+IF(AND(ISNUMBER(OFFSET('Hygiene Data'!$F$9,0,10*ROW('Hygiene Data'!F59))),'Data Summary'!DW65="Yes"),OFFSET('Hygiene Data'!$F$9,0,10*ROW('Hygiene Data'!F59)),NA())</f>
        <v>#N/A</v>
      </c>
      <c r="BI65" s="531" t="e">
        <f ca="1">+IF(AND(ISNUMBER(OFFSET('Hygiene Data'!$G$5,0,10*ROW('Hygiene Data'!G59))),'Data Summary'!DX65="Yes"),OFFSET('Hygiene Data'!$G$5,0,10*ROW('Hygiene Data'!G59)),NA())</f>
        <v>#N/A</v>
      </c>
      <c r="BJ65" s="531" t="e">
        <f ca="1">+IF(AND(ISNUMBER(OFFSET('Hygiene Data'!$G$7,0,10*ROW('Hygiene Data'!G59))),'Data Summary'!DY65="Yes"),OFFSET('Hygiene Data'!$G$7,0,10*ROW('Hygiene Data'!G59)),NA())</f>
        <v>#N/A</v>
      </c>
      <c r="BK65" s="531" t="e">
        <f ca="1">+IF(AND(ISNUMBER(OFFSET('Hygiene Data'!$G$9,0,10*ROW('Hygiene Data'!G59))),'Data Summary'!DZ65="Yes"),OFFSET('Hygiene Data'!$G$9,0,10*ROW('Hygiene Data'!G59)),NA())</f>
        <v>#N/A</v>
      </c>
      <c r="BL65" s="531" t="e">
        <f ca="1">+IF(AND(ISNUMBER(OFFSET('Hygiene Data'!$H$5,0,10*ROW('Hygiene Data'!H59))),'Data Summary'!EA65="Yes"),OFFSET('Hygiene Data'!$H$5,0,10*ROW('Hygiene Data'!H59)),NA())</f>
        <v>#N/A</v>
      </c>
      <c r="BM65" s="531" t="e">
        <f ca="1">+IF(AND(ISNUMBER(OFFSET('Hygiene Data'!$H$7,0,10*ROW('Hygiene Data'!H59))),'Data Summary'!EB65="Yes"),OFFSET('Hygiene Data'!$H$7,0,10*ROW('Hygiene Data'!H59)),NA())</f>
        <v>#N/A</v>
      </c>
      <c r="BN65" s="531" t="e">
        <f ca="1">+IF(AND(ISNUMBER(OFFSET('Hygiene Data'!$H$9,0,10*ROW('Hygiene Data'!H59))),'Data Summary'!EC65="Yes"),OFFSET('Hygiene Data'!$H$9,0,10*ROW('Hygiene Data'!H59)),NA())</f>
        <v>#N/A</v>
      </c>
      <c r="BO65" s="531" t="e">
        <f ca="1">+IF(AND(ISNUMBER(OFFSET('Hygiene Data'!$I$5,0,10*ROW('Hygiene Data'!I59))),'Data Summary'!ED65="Yes"),OFFSET('Hygiene Data'!$I$5,0,10*ROW('Hygiene Data'!I59)),NA())</f>
        <v>#N/A</v>
      </c>
      <c r="BP65" s="531" t="e">
        <f ca="1">+IF(AND(ISNUMBER(OFFSET('Hygiene Data'!$I$7,0,10*ROW('Hygiene Data'!I59))),'Data Summary'!EE65="Yes"),OFFSET('Hygiene Data'!$I$7,0,10*ROW('Hygiene Data'!I59)),NA())</f>
        <v>#N/A</v>
      </c>
      <c r="BQ65" s="531" t="e">
        <f ca="1">+IF(AND(ISNUMBER(OFFSET('Hygiene Data'!$I$9,0,10*ROW('Hygiene Data'!I59))),'Data Summary'!EF65="Yes"),OFFSET('Hygiene Data'!$I$9,0,10*ROW('Hygiene Data'!I59)),NA())</f>
        <v>#N/A</v>
      </c>
    </row>
    <row r="66" spans="1:69" x14ac:dyDescent="0.25">
      <c r="A66" s="527" t="e">
        <f ca="1">+RIGHT('Data Summary'!A66,LEN('Data Summary'!A66)-9)</f>
        <v>#VALUE!</v>
      </c>
      <c r="B66" s="501" t="str">
        <f ca="1">+IF(ISTEXT('Data Summary'!B66),'Data Summary'!B66,"")</f>
        <v/>
      </c>
      <c r="C66" s="528" t="e">
        <f ca="1">+VALUE('Data Summary'!C66)</f>
        <v>#VALUE!</v>
      </c>
      <c r="D66" s="529" t="e">
        <f ca="1">+IF(AND(ISNUMBER(OFFSET('Water Data'!$D$4,0,10*ROW('Water Data'!D60))),'Data Summary'!BS66="Yes"),100-OFFSET('Water Data'!$D$4,0,10*ROW('Water Data'!D60)),NA())</f>
        <v>#N/A</v>
      </c>
      <c r="E66" s="529" t="e">
        <f ca="1">+IF(AND(ISNUMBER(OFFSET('Water Data'!$D$6,0,10*ROW('Water Data'!D60))),'Data Summary'!BT66="Yes"),OFFSET('Water Data'!$D$6,0,10*ROW('Water Data'!D60)),NA())</f>
        <v>#N/A</v>
      </c>
      <c r="F66" s="529" t="e">
        <f ca="1">+IF(AND(ISNUMBER(OFFSET('Water Data'!$D$9,0,10*ROW('Water Data'!D60))),'Data Summary'!BU66="Yes"),OFFSET('Water Data'!$D$9,0,10*ROW('Water Data'!D60)),NA())</f>
        <v>#N/A</v>
      </c>
      <c r="G66" s="529" t="e">
        <f ca="1">+IF(AND(ISNUMBER(OFFSET('Water Data'!$E$4,0,10*ROW('Water Data'!E60))),'Data Summary'!BV66="Yes"),100-OFFSET('Water Data'!$E$4,0,10*ROW('Water Data'!E60)),NA())</f>
        <v>#N/A</v>
      </c>
      <c r="H66" s="529" t="e">
        <f ca="1">+IF(AND(ISNUMBER(OFFSET('Water Data'!$E$6,0,10*ROW('Water Data'!E60))),'Data Summary'!BW66="Yes"),OFFSET('Water Data'!$E$6,0,10*ROW('Water Data'!E60)),NA())</f>
        <v>#N/A</v>
      </c>
      <c r="I66" s="529" t="e">
        <f ca="1">+IF(AND(ISNUMBER(OFFSET('Water Data'!$E$9,0,10*ROW('Water Data'!E60))),'Data Summary'!BX66="Yes"),OFFSET('Water Data'!$E$9,0,10*ROW('Water Data'!E60)),NA())</f>
        <v>#N/A</v>
      </c>
      <c r="J66" s="529" t="e">
        <f ca="1">+IF(AND(ISNUMBER(OFFSET('Water Data'!$F$4,0,10*ROW('Water Data'!F60))),'Data Summary'!BY66="Yes"),100-OFFSET('Water Data'!$F$4,0,10*ROW('Water Data'!F60)),NA())</f>
        <v>#N/A</v>
      </c>
      <c r="K66" s="529" t="e">
        <f ca="1">+IF(AND(ISNUMBER(OFFSET('Water Data'!$F$6,0,10*ROW('Water Data'!F60))),'Data Summary'!BZ66="Yes"),OFFSET('Water Data'!$F$6,0,10*ROW('Water Data'!F60)),NA())</f>
        <v>#N/A</v>
      </c>
      <c r="L66" s="529" t="e">
        <f ca="1">+IF(AND(ISNUMBER(OFFSET('Water Data'!$F$9,0,10*ROW('Water Data'!F60))),'Data Summary'!CA66="Yes"),OFFSET('Water Data'!$F$9,0,10*ROW('Water Data'!F60)),NA())</f>
        <v>#N/A</v>
      </c>
      <c r="M66" s="529" t="e">
        <f ca="1">+IF(AND(ISNUMBER(OFFSET('Water Data'!$G$4,0,10*ROW('Water Data'!G60))),'Data Summary'!CB66="Yes"),100-OFFSET('Water Data'!$G$4,0,10*ROW('Water Data'!G60)),NA())</f>
        <v>#N/A</v>
      </c>
      <c r="N66" s="529" t="e">
        <f ca="1">+IF(AND(ISNUMBER(OFFSET('Water Data'!$G$6,0,10*ROW('Water Data'!G60))),'Data Summary'!CC66="Yes"),OFFSET('Water Data'!$G$6,0,10*ROW('Water Data'!G60)),NA())</f>
        <v>#N/A</v>
      </c>
      <c r="O66" s="529" t="e">
        <f ca="1">+IF(AND(ISNUMBER(OFFSET('Water Data'!$G$9,0,10*ROW('Water Data'!G60))),'Data Summary'!CD66="Yes"),OFFSET('Water Data'!$G$9,0,10*ROW('Water Data'!G60)),NA())</f>
        <v>#N/A</v>
      </c>
      <c r="P66" s="529" t="e">
        <f ca="1">+IF(AND(ISNUMBER(OFFSET('Water Data'!$H$4,0,10*ROW('Water Data'!H60))),'Data Summary'!CE66="Yes"),100-OFFSET('Water Data'!$H$4,0,10*ROW('Water Data'!H60)),NA())</f>
        <v>#N/A</v>
      </c>
      <c r="Q66" s="529" t="e">
        <f ca="1">+IF(AND(ISNUMBER(OFFSET('Water Data'!$H$6,0,10*ROW('Water Data'!H60))),'Data Summary'!CF66="Yes"),OFFSET('Water Data'!$H$6,0,10*ROW('Water Data'!H60)),NA())</f>
        <v>#N/A</v>
      </c>
      <c r="R66" s="529" t="e">
        <f ca="1">+IF(AND(ISNUMBER(OFFSET('Water Data'!$H$9,0,10*ROW('Water Data'!H60))),'Data Summary'!CG66="Yes"),OFFSET('Water Data'!$H$9,0,10*ROW('Water Data'!H60)),NA())</f>
        <v>#N/A</v>
      </c>
      <c r="S66" s="529" t="e">
        <f ca="1">+IF(AND(ISNUMBER(OFFSET('Water Data'!$I$4,0,10*ROW('Water Data'!I60))),'Data Summary'!CH66="Yes"),100-OFFSET('Water Data'!$I$4,0,10*ROW('Water Data'!I60)),NA())</f>
        <v>#N/A</v>
      </c>
      <c r="T66" s="529" t="e">
        <f ca="1">+IF(AND(ISNUMBER(OFFSET('Water Data'!$I$6,0,10*ROW('Water Data'!I60))),'Data Summary'!CI66="Yes"),OFFSET('Water Data'!$I$6,0,10*ROW('Water Data'!I60)),NA())</f>
        <v>#N/A</v>
      </c>
      <c r="U66" s="529" t="e">
        <f ca="1">+IF(AND(ISNUMBER(OFFSET('Water Data'!$I$9,0,10*ROW('Water Data'!I60))),'Data Summary'!CJ66="Yes"),OFFSET('Water Data'!$I$9,0,10*ROW('Water Data'!I60)),NA())</f>
        <v>#N/A</v>
      </c>
      <c r="V66" s="530" t="e">
        <f ca="1">+IF(AND(ISNUMBER(OFFSET('Sanitation Data'!$D$4,0,10*ROW('Sanitation Data'!D60))),'Data Summary'!CK66="Yes"),100-OFFSET('Sanitation Data'!$D$4,0,10*ROW('Sanitation Data'!D60)),NA())</f>
        <v>#N/A</v>
      </c>
      <c r="W66" s="530" t="e">
        <f ca="1">+IF(AND(ISNUMBER(OFFSET('Sanitation Data'!$D$6,0,10*ROW('Sanitation Data'!D60))),'Data Summary'!CL66="Yes"),OFFSET('Sanitation Data'!$D$6,0,10*ROW('Sanitation Data'!D60)),NA())</f>
        <v>#N/A</v>
      </c>
      <c r="X66" s="530" t="e">
        <f ca="1">+IF(AND(ISNUMBER(OFFSET('Sanitation Data'!$D$10,0,10*ROW('Sanitation Data'!D60))),'Data Summary'!CM66="Yes"),OFFSET('Sanitation Data'!$D$10,0,10*ROW('Sanitation Data'!D60)),NA())</f>
        <v>#N/A</v>
      </c>
      <c r="Y66" s="530" t="e">
        <f ca="1">+IF(AND(ISNUMBER(OFFSET('Sanitation Data'!$D$11,0,10*ROW('Sanitation Data'!D60))),'Data Summary'!CN66="Yes"),OFFSET('Sanitation Data'!$D$11,0,10*ROW('Sanitation Data'!D60)),NA())</f>
        <v>#N/A</v>
      </c>
      <c r="Z66" s="530" t="e">
        <f ca="1">+IF(AND(ISNUMBER(OFFSET('Sanitation Data'!$D$12,0,10*ROW('Sanitation Data'!D60))),'Data Summary'!CO66="Yes"),OFFSET('Sanitation Data'!$D$12,0,10*ROW('Sanitation Data'!D60)),NA())</f>
        <v>#N/A</v>
      </c>
      <c r="AA66" s="530" t="e">
        <f ca="1">+IF(AND(ISNUMBER(OFFSET('Sanitation Data'!$E$4,0,10*ROW('Sanitation Data'!E60))),'Data Summary'!CP66="Yes"),100-OFFSET('Sanitation Data'!$E$4,0,10*ROW('Sanitation Data'!E60)),NA())</f>
        <v>#N/A</v>
      </c>
      <c r="AB66" s="530" t="e">
        <f ca="1">+IF(AND(ISNUMBER(OFFSET('Sanitation Data'!$E$6,0,10*ROW('Sanitation Data'!E60))),'Data Summary'!CQ66="Yes"),OFFSET('Sanitation Data'!$E$6,0,10*ROW('Sanitation Data'!E60)),NA())</f>
        <v>#N/A</v>
      </c>
      <c r="AC66" s="530" t="e">
        <f ca="1">+IF(AND(ISNUMBER(OFFSET('Sanitation Data'!$E$10,0,10*ROW('Sanitation Data'!E60))),'Data Summary'!CR66="Yes"),OFFSET('Sanitation Data'!$E$10,0,10*ROW('Sanitation Data'!E60)),NA())</f>
        <v>#N/A</v>
      </c>
      <c r="AD66" s="530" t="e">
        <f ca="1">+IF(AND(ISNUMBER(OFFSET('Sanitation Data'!$E$11,0,10*ROW('Sanitation Data'!E60))),'Data Summary'!CS66="Yes"),OFFSET('Sanitation Data'!$E$11,0,10*ROW('Sanitation Data'!E60)),NA())</f>
        <v>#N/A</v>
      </c>
      <c r="AE66" s="530" t="e">
        <f ca="1">+IF(AND(ISNUMBER(OFFSET('Sanitation Data'!$E$12,0,10*ROW('Sanitation Data'!E60))),'Data Summary'!CT66="Yes"),OFFSET('Sanitation Data'!$E$12,0,10*ROW('Sanitation Data'!E60)),NA())</f>
        <v>#N/A</v>
      </c>
      <c r="AF66" s="530" t="e">
        <f ca="1">+IF(AND(ISNUMBER(OFFSET('Sanitation Data'!$F$4,0,10*ROW('Sanitation Data'!F60))),'Data Summary'!CU66="Yes"),100-OFFSET('Sanitation Data'!$F$4,0,10*ROW('Sanitation Data'!F60)),NA())</f>
        <v>#N/A</v>
      </c>
      <c r="AG66" s="530" t="e">
        <f ca="1">+IF(AND(ISNUMBER(OFFSET('Sanitation Data'!$F$6,0,10*ROW('Sanitation Data'!F60))),'Data Summary'!CV66="Yes"),OFFSET('Sanitation Data'!$F$6,0,10*ROW('Sanitation Data'!F60)),NA())</f>
        <v>#N/A</v>
      </c>
      <c r="AH66" s="530" t="e">
        <f ca="1">+IF(AND(ISNUMBER(OFFSET('Sanitation Data'!$F$10,0,10*ROW('Sanitation Data'!F60))),'Data Summary'!CW66="Yes"),OFFSET('Sanitation Data'!$F$10,0,10*ROW('Sanitation Data'!F60)),NA())</f>
        <v>#N/A</v>
      </c>
      <c r="AI66" s="530" t="e">
        <f ca="1">+IF(AND(ISNUMBER(OFFSET('Sanitation Data'!$F$11,0,10*ROW('Sanitation Data'!F60))),'Data Summary'!CX66="Yes"),OFFSET('Sanitation Data'!$F$11,0,10*ROW('Sanitation Data'!F60)),NA())</f>
        <v>#N/A</v>
      </c>
      <c r="AJ66" s="530" t="e">
        <f ca="1">+IF(AND(ISNUMBER(OFFSET('Sanitation Data'!$F$12,0,10*ROW('Sanitation Data'!F60))),'Data Summary'!CY66="Yes"),OFFSET('Sanitation Data'!$F$12,0,10*ROW('Sanitation Data'!F60)),NA())</f>
        <v>#N/A</v>
      </c>
      <c r="AK66" s="530" t="e">
        <f ca="1">+IF(AND(ISNUMBER(OFFSET('Sanitation Data'!$G$4,0,10*ROW('Sanitation Data'!G60))),'Data Summary'!CZ66="Yes"),100-OFFSET('Sanitation Data'!$G$4,0,10*ROW('Sanitation Data'!G60)),NA())</f>
        <v>#N/A</v>
      </c>
      <c r="AL66" s="530" t="e">
        <f ca="1">+IF(AND(ISNUMBER(OFFSET('Sanitation Data'!$G$6,0,10*ROW('Sanitation Data'!G60))),'Data Summary'!DA66="Yes"),OFFSET('Sanitation Data'!$G$6,0,10*ROW('Sanitation Data'!G60)),NA())</f>
        <v>#N/A</v>
      </c>
      <c r="AM66" s="530" t="e">
        <f ca="1">+IF(AND(ISNUMBER(OFFSET('Sanitation Data'!$G$10,0,10*ROW('Sanitation Data'!G60))),'Data Summary'!DB66="Yes"),OFFSET('Sanitation Data'!$G$10,0,10*ROW('Sanitation Data'!G60)),NA())</f>
        <v>#N/A</v>
      </c>
      <c r="AN66" s="530" t="e">
        <f ca="1">+IF(AND(ISNUMBER(OFFSET('Sanitation Data'!$G$11,0,10*ROW('Sanitation Data'!G60))),'Data Summary'!DC66="Yes"),OFFSET('Sanitation Data'!$G$11,0,10*ROW('Sanitation Data'!G60)),NA())</f>
        <v>#N/A</v>
      </c>
      <c r="AO66" s="530" t="e">
        <f ca="1">+IF(AND(ISNUMBER(OFFSET('Sanitation Data'!$G$12,0,10*ROW('Sanitation Data'!G60))),'Data Summary'!DD66="Yes"),OFFSET('Sanitation Data'!$G$12,0,10*ROW('Sanitation Data'!G60)),NA())</f>
        <v>#N/A</v>
      </c>
      <c r="AP66" s="530" t="e">
        <f ca="1">+IF(AND(ISNUMBER(OFFSET('Sanitation Data'!$H$4,0,10*ROW('Sanitation Data'!H60))),'Data Summary'!DE66="Yes"),100-OFFSET('Sanitation Data'!$H$4,0,10*ROW('Sanitation Data'!H60)),NA())</f>
        <v>#N/A</v>
      </c>
      <c r="AQ66" s="530" t="e">
        <f ca="1">+IF(AND(ISNUMBER(OFFSET('Sanitation Data'!$H$6,0,10*ROW('Sanitation Data'!H60))),'Data Summary'!DF66="Yes"),OFFSET('Sanitation Data'!$H$6,0,10*ROW('Sanitation Data'!H60)),NA())</f>
        <v>#N/A</v>
      </c>
      <c r="AR66" s="530" t="e">
        <f ca="1">+IF(AND(ISNUMBER(OFFSET('Sanitation Data'!$H$10,0,10*ROW('Sanitation Data'!H60))),'Data Summary'!DG66="Yes"),OFFSET('Sanitation Data'!$H$10,0,10*ROW('Sanitation Data'!H60)),NA())</f>
        <v>#N/A</v>
      </c>
      <c r="AS66" s="530" t="e">
        <f ca="1">+IF(AND(ISNUMBER(OFFSET('Sanitation Data'!$H$11,0,10*ROW('Sanitation Data'!H60))),'Data Summary'!DH66="Yes"),OFFSET('Sanitation Data'!$H$11,0,10*ROW('Sanitation Data'!H60)),NA())</f>
        <v>#N/A</v>
      </c>
      <c r="AT66" s="530" t="e">
        <f ca="1">+IF(AND(ISNUMBER(OFFSET('Sanitation Data'!$H$12,0,10*ROW('Sanitation Data'!H60))),'Data Summary'!DI66="Yes"),OFFSET('Sanitation Data'!$H$12,0,10*ROW('Sanitation Data'!H60)),NA())</f>
        <v>#N/A</v>
      </c>
      <c r="AU66" s="530" t="e">
        <f ca="1">+IF(AND(ISNUMBER(OFFSET('Sanitation Data'!$I$4,0,10*ROW('Sanitation Data'!I60))),'Data Summary'!DJ66="Yes"),100-OFFSET('Sanitation Data'!$I$4,0,10*ROW('Sanitation Data'!I60)),NA())</f>
        <v>#N/A</v>
      </c>
      <c r="AV66" s="530" t="e">
        <f ca="1">+IF(AND(ISNUMBER(OFFSET('Sanitation Data'!$I$6,0,10*ROW('Sanitation Data'!I60))),'Data Summary'!DK66="Yes"),OFFSET('Sanitation Data'!$I$6,0,10*ROW('Sanitation Data'!I60)),NA())</f>
        <v>#N/A</v>
      </c>
      <c r="AW66" s="530" t="e">
        <f ca="1">+IF(AND(ISNUMBER(OFFSET('Sanitation Data'!$I$10,0,10*ROW('Sanitation Data'!I60))),'Data Summary'!DL66="Yes"),OFFSET('Sanitation Data'!$I$10,0,10*ROW('Sanitation Data'!I60)),NA())</f>
        <v>#N/A</v>
      </c>
      <c r="AX66" s="530" t="e">
        <f ca="1">+IF(AND(ISNUMBER(OFFSET('Sanitation Data'!$I$11,0,10*ROW('Sanitation Data'!I60))),'Data Summary'!DM66="Yes"),OFFSET('Sanitation Data'!$I$11,0,10*ROW('Sanitation Data'!I60)),NA())</f>
        <v>#N/A</v>
      </c>
      <c r="AY66" s="530" t="e">
        <f ca="1">+IF(AND(ISNUMBER(OFFSET('Sanitation Data'!$I$12,0,10*ROW('Sanitation Data'!I60))),'Data Summary'!DN66="Yes"),OFFSET('Sanitation Data'!$I$12,0,10*ROW('Sanitation Data'!I60)),NA())</f>
        <v>#N/A</v>
      </c>
      <c r="AZ66" s="531" t="e">
        <f ca="1">+IF(AND(ISNUMBER(OFFSET('Hygiene Data'!$D$5,0,10*ROW('Hygiene Data'!D60))),'Data Summary'!DO66="Yes"),OFFSET('Hygiene Data'!$D$5,0,10*ROW('Hygiene Data'!D60)),NA())</f>
        <v>#N/A</v>
      </c>
      <c r="BA66" s="531" t="e">
        <f ca="1">+IF(AND(ISNUMBER(OFFSET('Hygiene Data'!$D$7,0,10*ROW('Hygiene Data'!D60))),'Data Summary'!DP66="Yes"),OFFSET('Hygiene Data'!$D$7,0,10*ROW('Hygiene Data'!D60)),NA())</f>
        <v>#N/A</v>
      </c>
      <c r="BB66" s="531" t="e">
        <f ca="1">+IF(AND(ISNUMBER(OFFSET('Hygiene Data'!$D$9,0,10*ROW('Hygiene Data'!D60))),'Data Summary'!DQ66="Yes"),OFFSET('Hygiene Data'!$D$9,0,10*ROW('Hygiene Data'!D60)),NA())</f>
        <v>#N/A</v>
      </c>
      <c r="BC66" s="531" t="e">
        <f ca="1">+IF(AND(ISNUMBER(OFFSET('Hygiene Data'!$E$5,0,10*ROW('Hygiene Data'!E60))),'Data Summary'!DR66="Yes"),OFFSET('Hygiene Data'!$E$5,0,10*ROW('Hygiene Data'!E60)),NA())</f>
        <v>#N/A</v>
      </c>
      <c r="BD66" s="531" t="e">
        <f ca="1">+IF(AND(ISNUMBER(OFFSET('Hygiene Data'!$E$7,0,10*ROW('Hygiene Data'!E60))),'Data Summary'!DS66="Yes"),OFFSET('Hygiene Data'!$E$7,0,10*ROW('Hygiene Data'!E60)),NA())</f>
        <v>#N/A</v>
      </c>
      <c r="BE66" s="531" t="e">
        <f ca="1">+IF(AND(ISNUMBER(OFFSET('Hygiene Data'!$E$9,0,10*ROW('Hygiene Data'!E60))),'Data Summary'!DT66="Yes"),OFFSET('Hygiene Data'!$E$9,0,10*ROW('Hygiene Data'!E60)),NA())</f>
        <v>#N/A</v>
      </c>
      <c r="BF66" s="531" t="e">
        <f ca="1">+IF(AND(ISNUMBER(OFFSET('Hygiene Data'!$F$5,0,10*ROW('Hygiene Data'!F60))),'Data Summary'!DU66="Yes"),OFFSET('Hygiene Data'!$F$5,0,10*ROW('Hygiene Data'!F60)),NA())</f>
        <v>#N/A</v>
      </c>
      <c r="BG66" s="531" t="e">
        <f ca="1">+IF(AND(ISNUMBER(OFFSET('Hygiene Data'!$F$7,0,10*ROW('Hygiene Data'!F60))),'Data Summary'!DV66="Yes"),OFFSET('Hygiene Data'!$F$7,0,10*ROW('Hygiene Data'!F60)),NA())</f>
        <v>#N/A</v>
      </c>
      <c r="BH66" s="531" t="e">
        <f ca="1">+IF(AND(ISNUMBER(OFFSET('Hygiene Data'!$F$9,0,10*ROW('Hygiene Data'!F60))),'Data Summary'!DW66="Yes"),OFFSET('Hygiene Data'!$F$9,0,10*ROW('Hygiene Data'!F60)),NA())</f>
        <v>#N/A</v>
      </c>
      <c r="BI66" s="531" t="e">
        <f ca="1">+IF(AND(ISNUMBER(OFFSET('Hygiene Data'!$G$5,0,10*ROW('Hygiene Data'!G60))),'Data Summary'!DX66="Yes"),OFFSET('Hygiene Data'!$G$5,0,10*ROW('Hygiene Data'!G60)),NA())</f>
        <v>#N/A</v>
      </c>
      <c r="BJ66" s="531" t="e">
        <f ca="1">+IF(AND(ISNUMBER(OFFSET('Hygiene Data'!$G$7,0,10*ROW('Hygiene Data'!G60))),'Data Summary'!DY66="Yes"),OFFSET('Hygiene Data'!$G$7,0,10*ROW('Hygiene Data'!G60)),NA())</f>
        <v>#N/A</v>
      </c>
      <c r="BK66" s="531" t="e">
        <f ca="1">+IF(AND(ISNUMBER(OFFSET('Hygiene Data'!$G$9,0,10*ROW('Hygiene Data'!G60))),'Data Summary'!DZ66="Yes"),OFFSET('Hygiene Data'!$G$9,0,10*ROW('Hygiene Data'!G60)),NA())</f>
        <v>#N/A</v>
      </c>
      <c r="BL66" s="531" t="e">
        <f ca="1">+IF(AND(ISNUMBER(OFFSET('Hygiene Data'!$H$5,0,10*ROW('Hygiene Data'!H60))),'Data Summary'!EA66="Yes"),OFFSET('Hygiene Data'!$H$5,0,10*ROW('Hygiene Data'!H60)),NA())</f>
        <v>#N/A</v>
      </c>
      <c r="BM66" s="531" t="e">
        <f ca="1">+IF(AND(ISNUMBER(OFFSET('Hygiene Data'!$H$7,0,10*ROW('Hygiene Data'!H60))),'Data Summary'!EB66="Yes"),OFFSET('Hygiene Data'!$H$7,0,10*ROW('Hygiene Data'!H60)),NA())</f>
        <v>#N/A</v>
      </c>
      <c r="BN66" s="531" t="e">
        <f ca="1">+IF(AND(ISNUMBER(OFFSET('Hygiene Data'!$H$9,0,10*ROW('Hygiene Data'!H60))),'Data Summary'!EC66="Yes"),OFFSET('Hygiene Data'!$H$9,0,10*ROW('Hygiene Data'!H60)),NA())</f>
        <v>#N/A</v>
      </c>
      <c r="BO66" s="531" t="e">
        <f ca="1">+IF(AND(ISNUMBER(OFFSET('Hygiene Data'!$I$5,0,10*ROW('Hygiene Data'!I60))),'Data Summary'!ED66="Yes"),OFFSET('Hygiene Data'!$I$5,0,10*ROW('Hygiene Data'!I60)),NA())</f>
        <v>#N/A</v>
      </c>
      <c r="BP66" s="531" t="e">
        <f ca="1">+IF(AND(ISNUMBER(OFFSET('Hygiene Data'!$I$7,0,10*ROW('Hygiene Data'!I60))),'Data Summary'!EE66="Yes"),OFFSET('Hygiene Data'!$I$7,0,10*ROW('Hygiene Data'!I60)),NA())</f>
        <v>#N/A</v>
      </c>
      <c r="BQ66" s="531" t="e">
        <f ca="1">+IF(AND(ISNUMBER(OFFSET('Hygiene Data'!$I$9,0,10*ROW('Hygiene Data'!I60))),'Data Summary'!EF66="Yes"),OFFSET('Hygiene Data'!$I$9,0,10*ROW('Hygiene Data'!I60)),NA())</f>
        <v>#N/A</v>
      </c>
    </row>
    <row r="67" spans="1:69" x14ac:dyDescent="0.25">
      <c r="A67" s="527" t="e">
        <f ca="1">+RIGHT('Data Summary'!A67,LEN('Data Summary'!A67)-9)</f>
        <v>#VALUE!</v>
      </c>
      <c r="B67" s="501" t="str">
        <f ca="1">+IF(ISTEXT('Data Summary'!B67),'Data Summary'!B67,"")</f>
        <v/>
      </c>
      <c r="C67" s="528" t="e">
        <f ca="1">+VALUE('Data Summary'!C67)</f>
        <v>#VALUE!</v>
      </c>
      <c r="D67" s="529" t="e">
        <f ca="1">+IF(AND(ISNUMBER(OFFSET('Water Data'!$D$4,0,10*ROW('Water Data'!D61))),'Data Summary'!BS67="Yes"),100-OFFSET('Water Data'!$D$4,0,10*ROW('Water Data'!D61)),NA())</f>
        <v>#N/A</v>
      </c>
      <c r="E67" s="529" t="e">
        <f ca="1">+IF(AND(ISNUMBER(OFFSET('Water Data'!$D$6,0,10*ROW('Water Data'!D61))),'Data Summary'!BT67="Yes"),OFFSET('Water Data'!$D$6,0,10*ROW('Water Data'!D61)),NA())</f>
        <v>#N/A</v>
      </c>
      <c r="F67" s="529" t="e">
        <f ca="1">+IF(AND(ISNUMBER(OFFSET('Water Data'!$D$9,0,10*ROW('Water Data'!D61))),'Data Summary'!BU67="Yes"),OFFSET('Water Data'!$D$9,0,10*ROW('Water Data'!D61)),NA())</f>
        <v>#N/A</v>
      </c>
      <c r="G67" s="529" t="e">
        <f ca="1">+IF(AND(ISNUMBER(OFFSET('Water Data'!$E$4,0,10*ROW('Water Data'!E61))),'Data Summary'!BV67="Yes"),100-OFFSET('Water Data'!$E$4,0,10*ROW('Water Data'!E61)),NA())</f>
        <v>#N/A</v>
      </c>
      <c r="H67" s="529" t="e">
        <f ca="1">+IF(AND(ISNUMBER(OFFSET('Water Data'!$E$6,0,10*ROW('Water Data'!E61))),'Data Summary'!BW67="Yes"),OFFSET('Water Data'!$E$6,0,10*ROW('Water Data'!E61)),NA())</f>
        <v>#N/A</v>
      </c>
      <c r="I67" s="529" t="e">
        <f ca="1">+IF(AND(ISNUMBER(OFFSET('Water Data'!$E$9,0,10*ROW('Water Data'!E61))),'Data Summary'!BX67="Yes"),OFFSET('Water Data'!$E$9,0,10*ROW('Water Data'!E61)),NA())</f>
        <v>#N/A</v>
      </c>
      <c r="J67" s="529" t="e">
        <f ca="1">+IF(AND(ISNUMBER(OFFSET('Water Data'!$F$4,0,10*ROW('Water Data'!F61))),'Data Summary'!BY67="Yes"),100-OFFSET('Water Data'!$F$4,0,10*ROW('Water Data'!F61)),NA())</f>
        <v>#N/A</v>
      </c>
      <c r="K67" s="529" t="e">
        <f ca="1">+IF(AND(ISNUMBER(OFFSET('Water Data'!$F$6,0,10*ROW('Water Data'!F61))),'Data Summary'!BZ67="Yes"),OFFSET('Water Data'!$F$6,0,10*ROW('Water Data'!F61)),NA())</f>
        <v>#N/A</v>
      </c>
      <c r="L67" s="529" t="e">
        <f ca="1">+IF(AND(ISNUMBER(OFFSET('Water Data'!$F$9,0,10*ROW('Water Data'!F61))),'Data Summary'!CA67="Yes"),OFFSET('Water Data'!$F$9,0,10*ROW('Water Data'!F61)),NA())</f>
        <v>#N/A</v>
      </c>
      <c r="M67" s="529" t="e">
        <f ca="1">+IF(AND(ISNUMBER(OFFSET('Water Data'!$G$4,0,10*ROW('Water Data'!G61))),'Data Summary'!CB67="Yes"),100-OFFSET('Water Data'!$G$4,0,10*ROW('Water Data'!G61)),NA())</f>
        <v>#N/A</v>
      </c>
      <c r="N67" s="529" t="e">
        <f ca="1">+IF(AND(ISNUMBER(OFFSET('Water Data'!$G$6,0,10*ROW('Water Data'!G61))),'Data Summary'!CC67="Yes"),OFFSET('Water Data'!$G$6,0,10*ROW('Water Data'!G61)),NA())</f>
        <v>#N/A</v>
      </c>
      <c r="O67" s="529" t="e">
        <f ca="1">+IF(AND(ISNUMBER(OFFSET('Water Data'!$G$9,0,10*ROW('Water Data'!G61))),'Data Summary'!CD67="Yes"),OFFSET('Water Data'!$G$9,0,10*ROW('Water Data'!G61)),NA())</f>
        <v>#N/A</v>
      </c>
      <c r="P67" s="529" t="e">
        <f ca="1">+IF(AND(ISNUMBER(OFFSET('Water Data'!$H$4,0,10*ROW('Water Data'!H61))),'Data Summary'!CE67="Yes"),100-OFFSET('Water Data'!$H$4,0,10*ROW('Water Data'!H61)),NA())</f>
        <v>#N/A</v>
      </c>
      <c r="Q67" s="529" t="e">
        <f ca="1">+IF(AND(ISNUMBER(OFFSET('Water Data'!$H$6,0,10*ROW('Water Data'!H61))),'Data Summary'!CF67="Yes"),OFFSET('Water Data'!$H$6,0,10*ROW('Water Data'!H61)),NA())</f>
        <v>#N/A</v>
      </c>
      <c r="R67" s="529" t="e">
        <f ca="1">+IF(AND(ISNUMBER(OFFSET('Water Data'!$H$9,0,10*ROW('Water Data'!H61))),'Data Summary'!CG67="Yes"),OFFSET('Water Data'!$H$9,0,10*ROW('Water Data'!H61)),NA())</f>
        <v>#N/A</v>
      </c>
      <c r="S67" s="529" t="e">
        <f ca="1">+IF(AND(ISNUMBER(OFFSET('Water Data'!$I$4,0,10*ROW('Water Data'!I61))),'Data Summary'!CH67="Yes"),100-OFFSET('Water Data'!$I$4,0,10*ROW('Water Data'!I61)),NA())</f>
        <v>#N/A</v>
      </c>
      <c r="T67" s="529" t="e">
        <f ca="1">+IF(AND(ISNUMBER(OFFSET('Water Data'!$I$6,0,10*ROW('Water Data'!I61))),'Data Summary'!CI67="Yes"),OFFSET('Water Data'!$I$6,0,10*ROW('Water Data'!I61)),NA())</f>
        <v>#N/A</v>
      </c>
      <c r="U67" s="529" t="e">
        <f ca="1">+IF(AND(ISNUMBER(OFFSET('Water Data'!$I$9,0,10*ROW('Water Data'!I61))),'Data Summary'!CJ67="Yes"),OFFSET('Water Data'!$I$9,0,10*ROW('Water Data'!I61)),NA())</f>
        <v>#N/A</v>
      </c>
      <c r="V67" s="530" t="e">
        <f ca="1">+IF(AND(ISNUMBER(OFFSET('Sanitation Data'!$D$4,0,10*ROW('Sanitation Data'!D61))),'Data Summary'!CK67="Yes"),100-OFFSET('Sanitation Data'!$D$4,0,10*ROW('Sanitation Data'!D61)),NA())</f>
        <v>#N/A</v>
      </c>
      <c r="W67" s="530" t="e">
        <f ca="1">+IF(AND(ISNUMBER(OFFSET('Sanitation Data'!$D$6,0,10*ROW('Sanitation Data'!D61))),'Data Summary'!CL67="Yes"),OFFSET('Sanitation Data'!$D$6,0,10*ROW('Sanitation Data'!D61)),NA())</f>
        <v>#N/A</v>
      </c>
      <c r="X67" s="530" t="e">
        <f ca="1">+IF(AND(ISNUMBER(OFFSET('Sanitation Data'!$D$10,0,10*ROW('Sanitation Data'!D61))),'Data Summary'!CM67="Yes"),OFFSET('Sanitation Data'!$D$10,0,10*ROW('Sanitation Data'!D61)),NA())</f>
        <v>#N/A</v>
      </c>
      <c r="Y67" s="530" t="e">
        <f ca="1">+IF(AND(ISNUMBER(OFFSET('Sanitation Data'!$D$11,0,10*ROW('Sanitation Data'!D61))),'Data Summary'!CN67="Yes"),OFFSET('Sanitation Data'!$D$11,0,10*ROW('Sanitation Data'!D61)),NA())</f>
        <v>#N/A</v>
      </c>
      <c r="Z67" s="530" t="e">
        <f ca="1">+IF(AND(ISNUMBER(OFFSET('Sanitation Data'!$D$12,0,10*ROW('Sanitation Data'!D61))),'Data Summary'!CO67="Yes"),OFFSET('Sanitation Data'!$D$12,0,10*ROW('Sanitation Data'!D61)),NA())</f>
        <v>#N/A</v>
      </c>
      <c r="AA67" s="530" t="e">
        <f ca="1">+IF(AND(ISNUMBER(OFFSET('Sanitation Data'!$E$4,0,10*ROW('Sanitation Data'!E61))),'Data Summary'!CP67="Yes"),100-OFFSET('Sanitation Data'!$E$4,0,10*ROW('Sanitation Data'!E61)),NA())</f>
        <v>#N/A</v>
      </c>
      <c r="AB67" s="530" t="e">
        <f ca="1">+IF(AND(ISNUMBER(OFFSET('Sanitation Data'!$E$6,0,10*ROW('Sanitation Data'!E61))),'Data Summary'!CQ67="Yes"),OFFSET('Sanitation Data'!$E$6,0,10*ROW('Sanitation Data'!E61)),NA())</f>
        <v>#N/A</v>
      </c>
      <c r="AC67" s="530" t="e">
        <f ca="1">+IF(AND(ISNUMBER(OFFSET('Sanitation Data'!$E$10,0,10*ROW('Sanitation Data'!E61))),'Data Summary'!CR67="Yes"),OFFSET('Sanitation Data'!$E$10,0,10*ROW('Sanitation Data'!E61)),NA())</f>
        <v>#N/A</v>
      </c>
      <c r="AD67" s="530" t="e">
        <f ca="1">+IF(AND(ISNUMBER(OFFSET('Sanitation Data'!$E$11,0,10*ROW('Sanitation Data'!E61))),'Data Summary'!CS67="Yes"),OFFSET('Sanitation Data'!$E$11,0,10*ROW('Sanitation Data'!E61)),NA())</f>
        <v>#N/A</v>
      </c>
      <c r="AE67" s="530" t="e">
        <f ca="1">+IF(AND(ISNUMBER(OFFSET('Sanitation Data'!$E$12,0,10*ROW('Sanitation Data'!E61))),'Data Summary'!CT67="Yes"),OFFSET('Sanitation Data'!$E$12,0,10*ROW('Sanitation Data'!E61)),NA())</f>
        <v>#N/A</v>
      </c>
      <c r="AF67" s="530" t="e">
        <f ca="1">+IF(AND(ISNUMBER(OFFSET('Sanitation Data'!$F$4,0,10*ROW('Sanitation Data'!F61))),'Data Summary'!CU67="Yes"),100-OFFSET('Sanitation Data'!$F$4,0,10*ROW('Sanitation Data'!F61)),NA())</f>
        <v>#N/A</v>
      </c>
      <c r="AG67" s="530" t="e">
        <f ca="1">+IF(AND(ISNUMBER(OFFSET('Sanitation Data'!$F$6,0,10*ROW('Sanitation Data'!F61))),'Data Summary'!CV67="Yes"),OFFSET('Sanitation Data'!$F$6,0,10*ROW('Sanitation Data'!F61)),NA())</f>
        <v>#N/A</v>
      </c>
      <c r="AH67" s="530" t="e">
        <f ca="1">+IF(AND(ISNUMBER(OFFSET('Sanitation Data'!$F$10,0,10*ROW('Sanitation Data'!F61))),'Data Summary'!CW67="Yes"),OFFSET('Sanitation Data'!$F$10,0,10*ROW('Sanitation Data'!F61)),NA())</f>
        <v>#N/A</v>
      </c>
      <c r="AI67" s="530" t="e">
        <f ca="1">+IF(AND(ISNUMBER(OFFSET('Sanitation Data'!$F$11,0,10*ROW('Sanitation Data'!F61))),'Data Summary'!CX67="Yes"),OFFSET('Sanitation Data'!$F$11,0,10*ROW('Sanitation Data'!F61)),NA())</f>
        <v>#N/A</v>
      </c>
      <c r="AJ67" s="530" t="e">
        <f ca="1">+IF(AND(ISNUMBER(OFFSET('Sanitation Data'!$F$12,0,10*ROW('Sanitation Data'!F61))),'Data Summary'!CY67="Yes"),OFFSET('Sanitation Data'!$F$12,0,10*ROW('Sanitation Data'!F61)),NA())</f>
        <v>#N/A</v>
      </c>
      <c r="AK67" s="530" t="e">
        <f ca="1">+IF(AND(ISNUMBER(OFFSET('Sanitation Data'!$G$4,0,10*ROW('Sanitation Data'!G61))),'Data Summary'!CZ67="Yes"),100-OFFSET('Sanitation Data'!$G$4,0,10*ROW('Sanitation Data'!G61)),NA())</f>
        <v>#N/A</v>
      </c>
      <c r="AL67" s="530" t="e">
        <f ca="1">+IF(AND(ISNUMBER(OFFSET('Sanitation Data'!$G$6,0,10*ROW('Sanitation Data'!G61))),'Data Summary'!DA67="Yes"),OFFSET('Sanitation Data'!$G$6,0,10*ROW('Sanitation Data'!G61)),NA())</f>
        <v>#N/A</v>
      </c>
      <c r="AM67" s="530" t="e">
        <f ca="1">+IF(AND(ISNUMBER(OFFSET('Sanitation Data'!$G$10,0,10*ROW('Sanitation Data'!G61))),'Data Summary'!DB67="Yes"),OFFSET('Sanitation Data'!$G$10,0,10*ROW('Sanitation Data'!G61)),NA())</f>
        <v>#N/A</v>
      </c>
      <c r="AN67" s="530" t="e">
        <f ca="1">+IF(AND(ISNUMBER(OFFSET('Sanitation Data'!$G$11,0,10*ROW('Sanitation Data'!G61))),'Data Summary'!DC67="Yes"),OFFSET('Sanitation Data'!$G$11,0,10*ROW('Sanitation Data'!G61)),NA())</f>
        <v>#N/A</v>
      </c>
      <c r="AO67" s="530" t="e">
        <f ca="1">+IF(AND(ISNUMBER(OFFSET('Sanitation Data'!$G$12,0,10*ROW('Sanitation Data'!G61))),'Data Summary'!DD67="Yes"),OFFSET('Sanitation Data'!$G$12,0,10*ROW('Sanitation Data'!G61)),NA())</f>
        <v>#N/A</v>
      </c>
      <c r="AP67" s="530" t="e">
        <f ca="1">+IF(AND(ISNUMBER(OFFSET('Sanitation Data'!$H$4,0,10*ROW('Sanitation Data'!H61))),'Data Summary'!DE67="Yes"),100-OFFSET('Sanitation Data'!$H$4,0,10*ROW('Sanitation Data'!H61)),NA())</f>
        <v>#N/A</v>
      </c>
      <c r="AQ67" s="530" t="e">
        <f ca="1">+IF(AND(ISNUMBER(OFFSET('Sanitation Data'!$H$6,0,10*ROW('Sanitation Data'!H61))),'Data Summary'!DF67="Yes"),OFFSET('Sanitation Data'!$H$6,0,10*ROW('Sanitation Data'!H61)),NA())</f>
        <v>#N/A</v>
      </c>
      <c r="AR67" s="530" t="e">
        <f ca="1">+IF(AND(ISNUMBER(OFFSET('Sanitation Data'!$H$10,0,10*ROW('Sanitation Data'!H61))),'Data Summary'!DG67="Yes"),OFFSET('Sanitation Data'!$H$10,0,10*ROW('Sanitation Data'!H61)),NA())</f>
        <v>#N/A</v>
      </c>
      <c r="AS67" s="530" t="e">
        <f ca="1">+IF(AND(ISNUMBER(OFFSET('Sanitation Data'!$H$11,0,10*ROW('Sanitation Data'!H61))),'Data Summary'!DH67="Yes"),OFFSET('Sanitation Data'!$H$11,0,10*ROW('Sanitation Data'!H61)),NA())</f>
        <v>#N/A</v>
      </c>
      <c r="AT67" s="530" t="e">
        <f ca="1">+IF(AND(ISNUMBER(OFFSET('Sanitation Data'!$H$12,0,10*ROW('Sanitation Data'!H61))),'Data Summary'!DI67="Yes"),OFFSET('Sanitation Data'!$H$12,0,10*ROW('Sanitation Data'!H61)),NA())</f>
        <v>#N/A</v>
      </c>
      <c r="AU67" s="530" t="e">
        <f ca="1">+IF(AND(ISNUMBER(OFFSET('Sanitation Data'!$I$4,0,10*ROW('Sanitation Data'!I61))),'Data Summary'!DJ67="Yes"),100-OFFSET('Sanitation Data'!$I$4,0,10*ROW('Sanitation Data'!I61)),NA())</f>
        <v>#N/A</v>
      </c>
      <c r="AV67" s="530" t="e">
        <f ca="1">+IF(AND(ISNUMBER(OFFSET('Sanitation Data'!$I$6,0,10*ROW('Sanitation Data'!I61))),'Data Summary'!DK67="Yes"),OFFSET('Sanitation Data'!$I$6,0,10*ROW('Sanitation Data'!I61)),NA())</f>
        <v>#N/A</v>
      </c>
      <c r="AW67" s="530" t="e">
        <f ca="1">+IF(AND(ISNUMBER(OFFSET('Sanitation Data'!$I$10,0,10*ROW('Sanitation Data'!I61))),'Data Summary'!DL67="Yes"),OFFSET('Sanitation Data'!$I$10,0,10*ROW('Sanitation Data'!I61)),NA())</f>
        <v>#N/A</v>
      </c>
      <c r="AX67" s="530" t="e">
        <f ca="1">+IF(AND(ISNUMBER(OFFSET('Sanitation Data'!$I$11,0,10*ROW('Sanitation Data'!I61))),'Data Summary'!DM67="Yes"),OFFSET('Sanitation Data'!$I$11,0,10*ROW('Sanitation Data'!I61)),NA())</f>
        <v>#N/A</v>
      </c>
      <c r="AY67" s="530" t="e">
        <f ca="1">+IF(AND(ISNUMBER(OFFSET('Sanitation Data'!$I$12,0,10*ROW('Sanitation Data'!I61))),'Data Summary'!DN67="Yes"),OFFSET('Sanitation Data'!$I$12,0,10*ROW('Sanitation Data'!I61)),NA())</f>
        <v>#N/A</v>
      </c>
      <c r="AZ67" s="531" t="e">
        <f ca="1">+IF(AND(ISNUMBER(OFFSET('Hygiene Data'!$D$5,0,10*ROW('Hygiene Data'!D61))),'Data Summary'!DO67="Yes"),OFFSET('Hygiene Data'!$D$5,0,10*ROW('Hygiene Data'!D61)),NA())</f>
        <v>#N/A</v>
      </c>
      <c r="BA67" s="531" t="e">
        <f ca="1">+IF(AND(ISNUMBER(OFFSET('Hygiene Data'!$D$7,0,10*ROW('Hygiene Data'!D61))),'Data Summary'!DP67="Yes"),OFFSET('Hygiene Data'!$D$7,0,10*ROW('Hygiene Data'!D61)),NA())</f>
        <v>#N/A</v>
      </c>
      <c r="BB67" s="531" t="e">
        <f ca="1">+IF(AND(ISNUMBER(OFFSET('Hygiene Data'!$D$9,0,10*ROW('Hygiene Data'!D61))),'Data Summary'!DQ67="Yes"),OFFSET('Hygiene Data'!$D$9,0,10*ROW('Hygiene Data'!D61)),NA())</f>
        <v>#N/A</v>
      </c>
      <c r="BC67" s="531" t="e">
        <f ca="1">+IF(AND(ISNUMBER(OFFSET('Hygiene Data'!$E$5,0,10*ROW('Hygiene Data'!E61))),'Data Summary'!DR67="Yes"),OFFSET('Hygiene Data'!$E$5,0,10*ROW('Hygiene Data'!E61)),NA())</f>
        <v>#N/A</v>
      </c>
      <c r="BD67" s="531" t="e">
        <f ca="1">+IF(AND(ISNUMBER(OFFSET('Hygiene Data'!$E$7,0,10*ROW('Hygiene Data'!E61))),'Data Summary'!DS67="Yes"),OFFSET('Hygiene Data'!$E$7,0,10*ROW('Hygiene Data'!E61)),NA())</f>
        <v>#N/A</v>
      </c>
      <c r="BE67" s="531" t="e">
        <f ca="1">+IF(AND(ISNUMBER(OFFSET('Hygiene Data'!$E$9,0,10*ROW('Hygiene Data'!E61))),'Data Summary'!DT67="Yes"),OFFSET('Hygiene Data'!$E$9,0,10*ROW('Hygiene Data'!E61)),NA())</f>
        <v>#N/A</v>
      </c>
      <c r="BF67" s="531" t="e">
        <f ca="1">+IF(AND(ISNUMBER(OFFSET('Hygiene Data'!$F$5,0,10*ROW('Hygiene Data'!F61))),'Data Summary'!DU67="Yes"),OFFSET('Hygiene Data'!$F$5,0,10*ROW('Hygiene Data'!F61)),NA())</f>
        <v>#N/A</v>
      </c>
      <c r="BG67" s="531" t="e">
        <f ca="1">+IF(AND(ISNUMBER(OFFSET('Hygiene Data'!$F$7,0,10*ROW('Hygiene Data'!F61))),'Data Summary'!DV67="Yes"),OFFSET('Hygiene Data'!$F$7,0,10*ROW('Hygiene Data'!F61)),NA())</f>
        <v>#N/A</v>
      </c>
      <c r="BH67" s="531" t="e">
        <f ca="1">+IF(AND(ISNUMBER(OFFSET('Hygiene Data'!$F$9,0,10*ROW('Hygiene Data'!F61))),'Data Summary'!DW67="Yes"),OFFSET('Hygiene Data'!$F$9,0,10*ROW('Hygiene Data'!F61)),NA())</f>
        <v>#N/A</v>
      </c>
      <c r="BI67" s="531" t="e">
        <f ca="1">+IF(AND(ISNUMBER(OFFSET('Hygiene Data'!$G$5,0,10*ROW('Hygiene Data'!G61))),'Data Summary'!DX67="Yes"),OFFSET('Hygiene Data'!$G$5,0,10*ROW('Hygiene Data'!G61)),NA())</f>
        <v>#N/A</v>
      </c>
      <c r="BJ67" s="531" t="e">
        <f ca="1">+IF(AND(ISNUMBER(OFFSET('Hygiene Data'!$G$7,0,10*ROW('Hygiene Data'!G61))),'Data Summary'!DY67="Yes"),OFFSET('Hygiene Data'!$G$7,0,10*ROW('Hygiene Data'!G61)),NA())</f>
        <v>#N/A</v>
      </c>
      <c r="BK67" s="531" t="e">
        <f ca="1">+IF(AND(ISNUMBER(OFFSET('Hygiene Data'!$G$9,0,10*ROW('Hygiene Data'!G61))),'Data Summary'!DZ67="Yes"),OFFSET('Hygiene Data'!$G$9,0,10*ROW('Hygiene Data'!G61)),NA())</f>
        <v>#N/A</v>
      </c>
      <c r="BL67" s="531" t="e">
        <f ca="1">+IF(AND(ISNUMBER(OFFSET('Hygiene Data'!$H$5,0,10*ROW('Hygiene Data'!H61))),'Data Summary'!EA67="Yes"),OFFSET('Hygiene Data'!$H$5,0,10*ROW('Hygiene Data'!H61)),NA())</f>
        <v>#N/A</v>
      </c>
      <c r="BM67" s="531" t="e">
        <f ca="1">+IF(AND(ISNUMBER(OFFSET('Hygiene Data'!$H$7,0,10*ROW('Hygiene Data'!H61))),'Data Summary'!EB67="Yes"),OFFSET('Hygiene Data'!$H$7,0,10*ROW('Hygiene Data'!H61)),NA())</f>
        <v>#N/A</v>
      </c>
      <c r="BN67" s="531" t="e">
        <f ca="1">+IF(AND(ISNUMBER(OFFSET('Hygiene Data'!$H$9,0,10*ROW('Hygiene Data'!H61))),'Data Summary'!EC67="Yes"),OFFSET('Hygiene Data'!$H$9,0,10*ROW('Hygiene Data'!H61)),NA())</f>
        <v>#N/A</v>
      </c>
      <c r="BO67" s="531" t="e">
        <f ca="1">+IF(AND(ISNUMBER(OFFSET('Hygiene Data'!$I$5,0,10*ROW('Hygiene Data'!I61))),'Data Summary'!ED67="Yes"),OFFSET('Hygiene Data'!$I$5,0,10*ROW('Hygiene Data'!I61)),NA())</f>
        <v>#N/A</v>
      </c>
      <c r="BP67" s="531" t="e">
        <f ca="1">+IF(AND(ISNUMBER(OFFSET('Hygiene Data'!$I$7,0,10*ROW('Hygiene Data'!I61))),'Data Summary'!EE67="Yes"),OFFSET('Hygiene Data'!$I$7,0,10*ROW('Hygiene Data'!I61)),NA())</f>
        <v>#N/A</v>
      </c>
      <c r="BQ67" s="531" t="e">
        <f ca="1">+IF(AND(ISNUMBER(OFFSET('Hygiene Data'!$I$9,0,10*ROW('Hygiene Data'!I61))),'Data Summary'!EF67="Yes"),OFFSET('Hygiene Data'!$I$9,0,10*ROW('Hygiene Data'!I61)),NA())</f>
        <v>#N/A</v>
      </c>
    </row>
    <row r="68" spans="1:69" x14ac:dyDescent="0.25">
      <c r="A68" s="527" t="e">
        <f ca="1">+RIGHT('Data Summary'!A68,LEN('Data Summary'!A68)-9)</f>
        <v>#VALUE!</v>
      </c>
      <c r="B68" s="501" t="str">
        <f ca="1">+IF(ISTEXT('Data Summary'!B68),'Data Summary'!B68,"")</f>
        <v/>
      </c>
      <c r="C68" s="528" t="e">
        <f ca="1">+VALUE('Data Summary'!C68)</f>
        <v>#VALUE!</v>
      </c>
      <c r="D68" s="529" t="e">
        <f ca="1">+IF(AND(ISNUMBER(OFFSET('Water Data'!$D$4,0,10*ROW('Water Data'!D62))),'Data Summary'!BS68="Yes"),100-OFFSET('Water Data'!$D$4,0,10*ROW('Water Data'!D62)),NA())</f>
        <v>#N/A</v>
      </c>
      <c r="E68" s="529" t="e">
        <f ca="1">+IF(AND(ISNUMBER(OFFSET('Water Data'!$D$6,0,10*ROW('Water Data'!D62))),'Data Summary'!BT68="Yes"),OFFSET('Water Data'!$D$6,0,10*ROW('Water Data'!D62)),NA())</f>
        <v>#N/A</v>
      </c>
      <c r="F68" s="529" t="e">
        <f ca="1">+IF(AND(ISNUMBER(OFFSET('Water Data'!$D$9,0,10*ROW('Water Data'!D62))),'Data Summary'!BU68="Yes"),OFFSET('Water Data'!$D$9,0,10*ROW('Water Data'!D62)),NA())</f>
        <v>#N/A</v>
      </c>
      <c r="G68" s="529" t="e">
        <f ca="1">+IF(AND(ISNUMBER(OFFSET('Water Data'!$E$4,0,10*ROW('Water Data'!E62))),'Data Summary'!BV68="Yes"),100-OFFSET('Water Data'!$E$4,0,10*ROW('Water Data'!E62)),NA())</f>
        <v>#N/A</v>
      </c>
      <c r="H68" s="529" t="e">
        <f ca="1">+IF(AND(ISNUMBER(OFFSET('Water Data'!$E$6,0,10*ROW('Water Data'!E62))),'Data Summary'!BW68="Yes"),OFFSET('Water Data'!$E$6,0,10*ROW('Water Data'!E62)),NA())</f>
        <v>#N/A</v>
      </c>
      <c r="I68" s="529" t="e">
        <f ca="1">+IF(AND(ISNUMBER(OFFSET('Water Data'!$E$9,0,10*ROW('Water Data'!E62))),'Data Summary'!BX68="Yes"),OFFSET('Water Data'!$E$9,0,10*ROW('Water Data'!E62)),NA())</f>
        <v>#N/A</v>
      </c>
      <c r="J68" s="529" t="e">
        <f ca="1">+IF(AND(ISNUMBER(OFFSET('Water Data'!$F$4,0,10*ROW('Water Data'!F62))),'Data Summary'!BY68="Yes"),100-OFFSET('Water Data'!$F$4,0,10*ROW('Water Data'!F62)),NA())</f>
        <v>#N/A</v>
      </c>
      <c r="K68" s="529" t="e">
        <f ca="1">+IF(AND(ISNUMBER(OFFSET('Water Data'!$F$6,0,10*ROW('Water Data'!F62))),'Data Summary'!BZ68="Yes"),OFFSET('Water Data'!$F$6,0,10*ROW('Water Data'!F62)),NA())</f>
        <v>#N/A</v>
      </c>
      <c r="L68" s="529" t="e">
        <f ca="1">+IF(AND(ISNUMBER(OFFSET('Water Data'!$F$9,0,10*ROW('Water Data'!F62))),'Data Summary'!CA68="Yes"),OFFSET('Water Data'!$F$9,0,10*ROW('Water Data'!F62)),NA())</f>
        <v>#N/A</v>
      </c>
      <c r="M68" s="529" t="e">
        <f ca="1">+IF(AND(ISNUMBER(OFFSET('Water Data'!$G$4,0,10*ROW('Water Data'!G62))),'Data Summary'!CB68="Yes"),100-OFFSET('Water Data'!$G$4,0,10*ROW('Water Data'!G62)),NA())</f>
        <v>#N/A</v>
      </c>
      <c r="N68" s="529" t="e">
        <f ca="1">+IF(AND(ISNUMBER(OFFSET('Water Data'!$G$6,0,10*ROW('Water Data'!G62))),'Data Summary'!CC68="Yes"),OFFSET('Water Data'!$G$6,0,10*ROW('Water Data'!G62)),NA())</f>
        <v>#N/A</v>
      </c>
      <c r="O68" s="529" t="e">
        <f ca="1">+IF(AND(ISNUMBER(OFFSET('Water Data'!$G$9,0,10*ROW('Water Data'!G62))),'Data Summary'!CD68="Yes"),OFFSET('Water Data'!$G$9,0,10*ROW('Water Data'!G62)),NA())</f>
        <v>#N/A</v>
      </c>
      <c r="P68" s="529" t="e">
        <f ca="1">+IF(AND(ISNUMBER(OFFSET('Water Data'!$H$4,0,10*ROW('Water Data'!H62))),'Data Summary'!CE68="Yes"),100-OFFSET('Water Data'!$H$4,0,10*ROW('Water Data'!H62)),NA())</f>
        <v>#N/A</v>
      </c>
      <c r="Q68" s="529" t="e">
        <f ca="1">+IF(AND(ISNUMBER(OFFSET('Water Data'!$H$6,0,10*ROW('Water Data'!H62))),'Data Summary'!CF68="Yes"),OFFSET('Water Data'!$H$6,0,10*ROW('Water Data'!H62)),NA())</f>
        <v>#N/A</v>
      </c>
      <c r="R68" s="529" t="e">
        <f ca="1">+IF(AND(ISNUMBER(OFFSET('Water Data'!$H$9,0,10*ROW('Water Data'!H62))),'Data Summary'!CG68="Yes"),OFFSET('Water Data'!$H$9,0,10*ROW('Water Data'!H62)),NA())</f>
        <v>#N/A</v>
      </c>
      <c r="S68" s="529" t="e">
        <f ca="1">+IF(AND(ISNUMBER(OFFSET('Water Data'!$I$4,0,10*ROW('Water Data'!I62))),'Data Summary'!CH68="Yes"),100-OFFSET('Water Data'!$I$4,0,10*ROW('Water Data'!I62)),NA())</f>
        <v>#N/A</v>
      </c>
      <c r="T68" s="529" t="e">
        <f ca="1">+IF(AND(ISNUMBER(OFFSET('Water Data'!$I$6,0,10*ROW('Water Data'!I62))),'Data Summary'!CI68="Yes"),OFFSET('Water Data'!$I$6,0,10*ROW('Water Data'!I62)),NA())</f>
        <v>#N/A</v>
      </c>
      <c r="U68" s="529" t="e">
        <f ca="1">+IF(AND(ISNUMBER(OFFSET('Water Data'!$I$9,0,10*ROW('Water Data'!I62))),'Data Summary'!CJ68="Yes"),OFFSET('Water Data'!$I$9,0,10*ROW('Water Data'!I62)),NA())</f>
        <v>#N/A</v>
      </c>
      <c r="V68" s="530" t="e">
        <f ca="1">+IF(AND(ISNUMBER(OFFSET('Sanitation Data'!$D$4,0,10*ROW('Sanitation Data'!D62))),'Data Summary'!CK68="Yes"),100-OFFSET('Sanitation Data'!$D$4,0,10*ROW('Sanitation Data'!D62)),NA())</f>
        <v>#N/A</v>
      </c>
      <c r="W68" s="530" t="e">
        <f ca="1">+IF(AND(ISNUMBER(OFFSET('Sanitation Data'!$D$6,0,10*ROW('Sanitation Data'!D62))),'Data Summary'!CL68="Yes"),OFFSET('Sanitation Data'!$D$6,0,10*ROW('Sanitation Data'!D62)),NA())</f>
        <v>#N/A</v>
      </c>
      <c r="X68" s="530" t="e">
        <f ca="1">+IF(AND(ISNUMBER(OFFSET('Sanitation Data'!$D$10,0,10*ROW('Sanitation Data'!D62))),'Data Summary'!CM68="Yes"),OFFSET('Sanitation Data'!$D$10,0,10*ROW('Sanitation Data'!D62)),NA())</f>
        <v>#N/A</v>
      </c>
      <c r="Y68" s="530" t="e">
        <f ca="1">+IF(AND(ISNUMBER(OFFSET('Sanitation Data'!$D$11,0,10*ROW('Sanitation Data'!D62))),'Data Summary'!CN68="Yes"),OFFSET('Sanitation Data'!$D$11,0,10*ROW('Sanitation Data'!D62)),NA())</f>
        <v>#N/A</v>
      </c>
      <c r="Z68" s="530" t="e">
        <f ca="1">+IF(AND(ISNUMBER(OFFSET('Sanitation Data'!$D$12,0,10*ROW('Sanitation Data'!D62))),'Data Summary'!CO68="Yes"),OFFSET('Sanitation Data'!$D$12,0,10*ROW('Sanitation Data'!D62)),NA())</f>
        <v>#N/A</v>
      </c>
      <c r="AA68" s="530" t="e">
        <f ca="1">+IF(AND(ISNUMBER(OFFSET('Sanitation Data'!$E$4,0,10*ROW('Sanitation Data'!E62))),'Data Summary'!CP68="Yes"),100-OFFSET('Sanitation Data'!$E$4,0,10*ROW('Sanitation Data'!E62)),NA())</f>
        <v>#N/A</v>
      </c>
      <c r="AB68" s="530" t="e">
        <f ca="1">+IF(AND(ISNUMBER(OFFSET('Sanitation Data'!$E$6,0,10*ROW('Sanitation Data'!E62))),'Data Summary'!CQ68="Yes"),OFFSET('Sanitation Data'!$E$6,0,10*ROW('Sanitation Data'!E62)),NA())</f>
        <v>#N/A</v>
      </c>
      <c r="AC68" s="530" t="e">
        <f ca="1">+IF(AND(ISNUMBER(OFFSET('Sanitation Data'!$E$10,0,10*ROW('Sanitation Data'!E62))),'Data Summary'!CR68="Yes"),OFFSET('Sanitation Data'!$E$10,0,10*ROW('Sanitation Data'!E62)),NA())</f>
        <v>#N/A</v>
      </c>
      <c r="AD68" s="530" t="e">
        <f ca="1">+IF(AND(ISNUMBER(OFFSET('Sanitation Data'!$E$11,0,10*ROW('Sanitation Data'!E62))),'Data Summary'!CS68="Yes"),OFFSET('Sanitation Data'!$E$11,0,10*ROW('Sanitation Data'!E62)),NA())</f>
        <v>#N/A</v>
      </c>
      <c r="AE68" s="530" t="e">
        <f ca="1">+IF(AND(ISNUMBER(OFFSET('Sanitation Data'!$E$12,0,10*ROW('Sanitation Data'!E62))),'Data Summary'!CT68="Yes"),OFFSET('Sanitation Data'!$E$12,0,10*ROW('Sanitation Data'!E62)),NA())</f>
        <v>#N/A</v>
      </c>
      <c r="AF68" s="530" t="e">
        <f ca="1">+IF(AND(ISNUMBER(OFFSET('Sanitation Data'!$F$4,0,10*ROW('Sanitation Data'!F62))),'Data Summary'!CU68="Yes"),100-OFFSET('Sanitation Data'!$F$4,0,10*ROW('Sanitation Data'!F62)),NA())</f>
        <v>#N/A</v>
      </c>
      <c r="AG68" s="530" t="e">
        <f ca="1">+IF(AND(ISNUMBER(OFFSET('Sanitation Data'!$F$6,0,10*ROW('Sanitation Data'!F62))),'Data Summary'!CV68="Yes"),OFFSET('Sanitation Data'!$F$6,0,10*ROW('Sanitation Data'!F62)),NA())</f>
        <v>#N/A</v>
      </c>
      <c r="AH68" s="530" t="e">
        <f ca="1">+IF(AND(ISNUMBER(OFFSET('Sanitation Data'!$F$10,0,10*ROW('Sanitation Data'!F62))),'Data Summary'!CW68="Yes"),OFFSET('Sanitation Data'!$F$10,0,10*ROW('Sanitation Data'!F62)),NA())</f>
        <v>#N/A</v>
      </c>
      <c r="AI68" s="530" t="e">
        <f ca="1">+IF(AND(ISNUMBER(OFFSET('Sanitation Data'!$F$11,0,10*ROW('Sanitation Data'!F62))),'Data Summary'!CX68="Yes"),OFFSET('Sanitation Data'!$F$11,0,10*ROW('Sanitation Data'!F62)),NA())</f>
        <v>#N/A</v>
      </c>
      <c r="AJ68" s="530" t="e">
        <f ca="1">+IF(AND(ISNUMBER(OFFSET('Sanitation Data'!$F$12,0,10*ROW('Sanitation Data'!F62))),'Data Summary'!CY68="Yes"),OFFSET('Sanitation Data'!$F$12,0,10*ROW('Sanitation Data'!F62)),NA())</f>
        <v>#N/A</v>
      </c>
      <c r="AK68" s="530" t="e">
        <f ca="1">+IF(AND(ISNUMBER(OFFSET('Sanitation Data'!$G$4,0,10*ROW('Sanitation Data'!G62))),'Data Summary'!CZ68="Yes"),100-OFFSET('Sanitation Data'!$G$4,0,10*ROW('Sanitation Data'!G62)),NA())</f>
        <v>#N/A</v>
      </c>
      <c r="AL68" s="530" t="e">
        <f ca="1">+IF(AND(ISNUMBER(OFFSET('Sanitation Data'!$G$6,0,10*ROW('Sanitation Data'!G62))),'Data Summary'!DA68="Yes"),OFFSET('Sanitation Data'!$G$6,0,10*ROW('Sanitation Data'!G62)),NA())</f>
        <v>#N/A</v>
      </c>
      <c r="AM68" s="530" t="e">
        <f ca="1">+IF(AND(ISNUMBER(OFFSET('Sanitation Data'!$G$10,0,10*ROW('Sanitation Data'!G62))),'Data Summary'!DB68="Yes"),OFFSET('Sanitation Data'!$G$10,0,10*ROW('Sanitation Data'!G62)),NA())</f>
        <v>#N/A</v>
      </c>
      <c r="AN68" s="530" t="e">
        <f ca="1">+IF(AND(ISNUMBER(OFFSET('Sanitation Data'!$G$11,0,10*ROW('Sanitation Data'!G62))),'Data Summary'!DC68="Yes"),OFFSET('Sanitation Data'!$G$11,0,10*ROW('Sanitation Data'!G62)),NA())</f>
        <v>#N/A</v>
      </c>
      <c r="AO68" s="530" t="e">
        <f ca="1">+IF(AND(ISNUMBER(OFFSET('Sanitation Data'!$G$12,0,10*ROW('Sanitation Data'!G62))),'Data Summary'!DD68="Yes"),OFFSET('Sanitation Data'!$G$12,0,10*ROW('Sanitation Data'!G62)),NA())</f>
        <v>#N/A</v>
      </c>
      <c r="AP68" s="530" t="e">
        <f ca="1">+IF(AND(ISNUMBER(OFFSET('Sanitation Data'!$H$4,0,10*ROW('Sanitation Data'!H62))),'Data Summary'!DE68="Yes"),100-OFFSET('Sanitation Data'!$H$4,0,10*ROW('Sanitation Data'!H62)),NA())</f>
        <v>#N/A</v>
      </c>
      <c r="AQ68" s="530" t="e">
        <f ca="1">+IF(AND(ISNUMBER(OFFSET('Sanitation Data'!$H$6,0,10*ROW('Sanitation Data'!H62))),'Data Summary'!DF68="Yes"),OFFSET('Sanitation Data'!$H$6,0,10*ROW('Sanitation Data'!H62)),NA())</f>
        <v>#N/A</v>
      </c>
      <c r="AR68" s="530" t="e">
        <f ca="1">+IF(AND(ISNUMBER(OFFSET('Sanitation Data'!$H$10,0,10*ROW('Sanitation Data'!H62))),'Data Summary'!DG68="Yes"),OFFSET('Sanitation Data'!$H$10,0,10*ROW('Sanitation Data'!H62)),NA())</f>
        <v>#N/A</v>
      </c>
      <c r="AS68" s="530" t="e">
        <f ca="1">+IF(AND(ISNUMBER(OFFSET('Sanitation Data'!$H$11,0,10*ROW('Sanitation Data'!H62))),'Data Summary'!DH68="Yes"),OFFSET('Sanitation Data'!$H$11,0,10*ROW('Sanitation Data'!H62)),NA())</f>
        <v>#N/A</v>
      </c>
      <c r="AT68" s="530" t="e">
        <f ca="1">+IF(AND(ISNUMBER(OFFSET('Sanitation Data'!$H$12,0,10*ROW('Sanitation Data'!H62))),'Data Summary'!DI68="Yes"),OFFSET('Sanitation Data'!$H$12,0,10*ROW('Sanitation Data'!H62)),NA())</f>
        <v>#N/A</v>
      </c>
      <c r="AU68" s="530" t="e">
        <f ca="1">+IF(AND(ISNUMBER(OFFSET('Sanitation Data'!$I$4,0,10*ROW('Sanitation Data'!I62))),'Data Summary'!DJ68="Yes"),100-OFFSET('Sanitation Data'!$I$4,0,10*ROW('Sanitation Data'!I62)),NA())</f>
        <v>#N/A</v>
      </c>
      <c r="AV68" s="530" t="e">
        <f ca="1">+IF(AND(ISNUMBER(OFFSET('Sanitation Data'!$I$6,0,10*ROW('Sanitation Data'!I62))),'Data Summary'!DK68="Yes"),OFFSET('Sanitation Data'!$I$6,0,10*ROW('Sanitation Data'!I62)),NA())</f>
        <v>#N/A</v>
      </c>
      <c r="AW68" s="530" t="e">
        <f ca="1">+IF(AND(ISNUMBER(OFFSET('Sanitation Data'!$I$10,0,10*ROW('Sanitation Data'!I62))),'Data Summary'!DL68="Yes"),OFFSET('Sanitation Data'!$I$10,0,10*ROW('Sanitation Data'!I62)),NA())</f>
        <v>#N/A</v>
      </c>
      <c r="AX68" s="530" t="e">
        <f ca="1">+IF(AND(ISNUMBER(OFFSET('Sanitation Data'!$I$11,0,10*ROW('Sanitation Data'!I62))),'Data Summary'!DM68="Yes"),OFFSET('Sanitation Data'!$I$11,0,10*ROW('Sanitation Data'!I62)),NA())</f>
        <v>#N/A</v>
      </c>
      <c r="AY68" s="530" t="e">
        <f ca="1">+IF(AND(ISNUMBER(OFFSET('Sanitation Data'!$I$12,0,10*ROW('Sanitation Data'!I62))),'Data Summary'!DN68="Yes"),OFFSET('Sanitation Data'!$I$12,0,10*ROW('Sanitation Data'!I62)),NA())</f>
        <v>#N/A</v>
      </c>
      <c r="AZ68" s="531" t="e">
        <f ca="1">+IF(AND(ISNUMBER(OFFSET('Hygiene Data'!$D$5,0,10*ROW('Hygiene Data'!D62))),'Data Summary'!DO68="Yes"),OFFSET('Hygiene Data'!$D$5,0,10*ROW('Hygiene Data'!D62)),NA())</f>
        <v>#N/A</v>
      </c>
      <c r="BA68" s="531" t="e">
        <f ca="1">+IF(AND(ISNUMBER(OFFSET('Hygiene Data'!$D$7,0,10*ROW('Hygiene Data'!D62))),'Data Summary'!DP68="Yes"),OFFSET('Hygiene Data'!$D$7,0,10*ROW('Hygiene Data'!D62)),NA())</f>
        <v>#N/A</v>
      </c>
      <c r="BB68" s="531" t="e">
        <f ca="1">+IF(AND(ISNUMBER(OFFSET('Hygiene Data'!$D$9,0,10*ROW('Hygiene Data'!D62))),'Data Summary'!DQ68="Yes"),OFFSET('Hygiene Data'!$D$9,0,10*ROW('Hygiene Data'!D62)),NA())</f>
        <v>#N/A</v>
      </c>
      <c r="BC68" s="531" t="e">
        <f ca="1">+IF(AND(ISNUMBER(OFFSET('Hygiene Data'!$E$5,0,10*ROW('Hygiene Data'!E62))),'Data Summary'!DR68="Yes"),OFFSET('Hygiene Data'!$E$5,0,10*ROW('Hygiene Data'!E62)),NA())</f>
        <v>#N/A</v>
      </c>
      <c r="BD68" s="531" t="e">
        <f ca="1">+IF(AND(ISNUMBER(OFFSET('Hygiene Data'!$E$7,0,10*ROW('Hygiene Data'!E62))),'Data Summary'!DS68="Yes"),OFFSET('Hygiene Data'!$E$7,0,10*ROW('Hygiene Data'!E62)),NA())</f>
        <v>#N/A</v>
      </c>
      <c r="BE68" s="531" t="e">
        <f ca="1">+IF(AND(ISNUMBER(OFFSET('Hygiene Data'!$E$9,0,10*ROW('Hygiene Data'!E62))),'Data Summary'!DT68="Yes"),OFFSET('Hygiene Data'!$E$9,0,10*ROW('Hygiene Data'!E62)),NA())</f>
        <v>#N/A</v>
      </c>
      <c r="BF68" s="531" t="e">
        <f ca="1">+IF(AND(ISNUMBER(OFFSET('Hygiene Data'!$F$5,0,10*ROW('Hygiene Data'!F62))),'Data Summary'!DU68="Yes"),OFFSET('Hygiene Data'!$F$5,0,10*ROW('Hygiene Data'!F62)),NA())</f>
        <v>#N/A</v>
      </c>
      <c r="BG68" s="531" t="e">
        <f ca="1">+IF(AND(ISNUMBER(OFFSET('Hygiene Data'!$F$7,0,10*ROW('Hygiene Data'!F62))),'Data Summary'!DV68="Yes"),OFFSET('Hygiene Data'!$F$7,0,10*ROW('Hygiene Data'!F62)),NA())</f>
        <v>#N/A</v>
      </c>
      <c r="BH68" s="531" t="e">
        <f ca="1">+IF(AND(ISNUMBER(OFFSET('Hygiene Data'!$F$9,0,10*ROW('Hygiene Data'!F62))),'Data Summary'!DW68="Yes"),OFFSET('Hygiene Data'!$F$9,0,10*ROW('Hygiene Data'!F62)),NA())</f>
        <v>#N/A</v>
      </c>
      <c r="BI68" s="531" t="e">
        <f ca="1">+IF(AND(ISNUMBER(OFFSET('Hygiene Data'!$G$5,0,10*ROW('Hygiene Data'!G62))),'Data Summary'!DX68="Yes"),OFFSET('Hygiene Data'!$G$5,0,10*ROW('Hygiene Data'!G62)),NA())</f>
        <v>#N/A</v>
      </c>
      <c r="BJ68" s="531" t="e">
        <f ca="1">+IF(AND(ISNUMBER(OFFSET('Hygiene Data'!$G$7,0,10*ROW('Hygiene Data'!G62))),'Data Summary'!DY68="Yes"),OFFSET('Hygiene Data'!$G$7,0,10*ROW('Hygiene Data'!G62)),NA())</f>
        <v>#N/A</v>
      </c>
      <c r="BK68" s="531" t="e">
        <f ca="1">+IF(AND(ISNUMBER(OFFSET('Hygiene Data'!$G$9,0,10*ROW('Hygiene Data'!G62))),'Data Summary'!DZ68="Yes"),OFFSET('Hygiene Data'!$G$9,0,10*ROW('Hygiene Data'!G62)),NA())</f>
        <v>#N/A</v>
      </c>
      <c r="BL68" s="531" t="e">
        <f ca="1">+IF(AND(ISNUMBER(OFFSET('Hygiene Data'!$H$5,0,10*ROW('Hygiene Data'!H62))),'Data Summary'!EA68="Yes"),OFFSET('Hygiene Data'!$H$5,0,10*ROW('Hygiene Data'!H62)),NA())</f>
        <v>#N/A</v>
      </c>
      <c r="BM68" s="531" t="e">
        <f ca="1">+IF(AND(ISNUMBER(OFFSET('Hygiene Data'!$H$7,0,10*ROW('Hygiene Data'!H62))),'Data Summary'!EB68="Yes"),OFFSET('Hygiene Data'!$H$7,0,10*ROW('Hygiene Data'!H62)),NA())</f>
        <v>#N/A</v>
      </c>
      <c r="BN68" s="531" t="e">
        <f ca="1">+IF(AND(ISNUMBER(OFFSET('Hygiene Data'!$H$9,0,10*ROW('Hygiene Data'!H62))),'Data Summary'!EC68="Yes"),OFFSET('Hygiene Data'!$H$9,0,10*ROW('Hygiene Data'!H62)),NA())</f>
        <v>#N/A</v>
      </c>
      <c r="BO68" s="531" t="e">
        <f ca="1">+IF(AND(ISNUMBER(OFFSET('Hygiene Data'!$I$5,0,10*ROW('Hygiene Data'!I62))),'Data Summary'!ED68="Yes"),OFFSET('Hygiene Data'!$I$5,0,10*ROW('Hygiene Data'!I62)),NA())</f>
        <v>#N/A</v>
      </c>
      <c r="BP68" s="531" t="e">
        <f ca="1">+IF(AND(ISNUMBER(OFFSET('Hygiene Data'!$I$7,0,10*ROW('Hygiene Data'!I62))),'Data Summary'!EE68="Yes"),OFFSET('Hygiene Data'!$I$7,0,10*ROW('Hygiene Data'!I62)),NA())</f>
        <v>#N/A</v>
      </c>
      <c r="BQ68" s="531" t="e">
        <f ca="1">+IF(AND(ISNUMBER(OFFSET('Hygiene Data'!$I$9,0,10*ROW('Hygiene Data'!I62))),'Data Summary'!EF68="Yes"),OFFSET('Hygiene Data'!$I$9,0,10*ROW('Hygiene Data'!I62)),NA())</f>
        <v>#N/A</v>
      </c>
    </row>
    <row r="69" spans="1:69" x14ac:dyDescent="0.25">
      <c r="A69" s="527" t="e">
        <f ca="1">+RIGHT('Data Summary'!A69,LEN('Data Summary'!A69)-9)</f>
        <v>#VALUE!</v>
      </c>
      <c r="B69" s="501" t="str">
        <f ca="1">+IF(ISTEXT('Data Summary'!B69),'Data Summary'!B69,"")</f>
        <v/>
      </c>
      <c r="C69" s="528" t="e">
        <f ca="1">+VALUE('Data Summary'!C69)</f>
        <v>#VALUE!</v>
      </c>
      <c r="D69" s="529" t="e">
        <f ca="1">+IF(AND(ISNUMBER(OFFSET('Water Data'!$D$4,0,10*ROW('Water Data'!D63))),'Data Summary'!BS69="Yes"),100-OFFSET('Water Data'!$D$4,0,10*ROW('Water Data'!D63)),NA())</f>
        <v>#N/A</v>
      </c>
      <c r="E69" s="529" t="e">
        <f ca="1">+IF(AND(ISNUMBER(OFFSET('Water Data'!$D$6,0,10*ROW('Water Data'!D63))),'Data Summary'!BT69="Yes"),OFFSET('Water Data'!$D$6,0,10*ROW('Water Data'!D63)),NA())</f>
        <v>#N/A</v>
      </c>
      <c r="F69" s="529" t="e">
        <f ca="1">+IF(AND(ISNUMBER(OFFSET('Water Data'!$D$9,0,10*ROW('Water Data'!D63))),'Data Summary'!BU69="Yes"),OFFSET('Water Data'!$D$9,0,10*ROW('Water Data'!D63)),NA())</f>
        <v>#N/A</v>
      </c>
      <c r="G69" s="529" t="e">
        <f ca="1">+IF(AND(ISNUMBER(OFFSET('Water Data'!$E$4,0,10*ROW('Water Data'!E63))),'Data Summary'!BV69="Yes"),100-OFFSET('Water Data'!$E$4,0,10*ROW('Water Data'!E63)),NA())</f>
        <v>#N/A</v>
      </c>
      <c r="H69" s="529" t="e">
        <f ca="1">+IF(AND(ISNUMBER(OFFSET('Water Data'!$E$6,0,10*ROW('Water Data'!E63))),'Data Summary'!BW69="Yes"),OFFSET('Water Data'!$E$6,0,10*ROW('Water Data'!E63)),NA())</f>
        <v>#N/A</v>
      </c>
      <c r="I69" s="529" t="e">
        <f ca="1">+IF(AND(ISNUMBER(OFFSET('Water Data'!$E$9,0,10*ROW('Water Data'!E63))),'Data Summary'!BX69="Yes"),OFFSET('Water Data'!$E$9,0,10*ROW('Water Data'!E63)),NA())</f>
        <v>#N/A</v>
      </c>
      <c r="J69" s="529" t="e">
        <f ca="1">+IF(AND(ISNUMBER(OFFSET('Water Data'!$F$4,0,10*ROW('Water Data'!F63))),'Data Summary'!BY69="Yes"),100-OFFSET('Water Data'!$F$4,0,10*ROW('Water Data'!F63)),NA())</f>
        <v>#N/A</v>
      </c>
      <c r="K69" s="529" t="e">
        <f ca="1">+IF(AND(ISNUMBER(OFFSET('Water Data'!$F$6,0,10*ROW('Water Data'!F63))),'Data Summary'!BZ69="Yes"),OFFSET('Water Data'!$F$6,0,10*ROW('Water Data'!F63)),NA())</f>
        <v>#N/A</v>
      </c>
      <c r="L69" s="529" t="e">
        <f ca="1">+IF(AND(ISNUMBER(OFFSET('Water Data'!$F$9,0,10*ROW('Water Data'!F63))),'Data Summary'!CA69="Yes"),OFFSET('Water Data'!$F$9,0,10*ROW('Water Data'!F63)),NA())</f>
        <v>#N/A</v>
      </c>
      <c r="M69" s="529" t="e">
        <f ca="1">+IF(AND(ISNUMBER(OFFSET('Water Data'!$G$4,0,10*ROW('Water Data'!G63))),'Data Summary'!CB69="Yes"),100-OFFSET('Water Data'!$G$4,0,10*ROW('Water Data'!G63)),NA())</f>
        <v>#N/A</v>
      </c>
      <c r="N69" s="529" t="e">
        <f ca="1">+IF(AND(ISNUMBER(OFFSET('Water Data'!$G$6,0,10*ROW('Water Data'!G63))),'Data Summary'!CC69="Yes"),OFFSET('Water Data'!$G$6,0,10*ROW('Water Data'!G63)),NA())</f>
        <v>#N/A</v>
      </c>
      <c r="O69" s="529" t="e">
        <f ca="1">+IF(AND(ISNUMBER(OFFSET('Water Data'!$G$9,0,10*ROW('Water Data'!G63))),'Data Summary'!CD69="Yes"),OFFSET('Water Data'!$G$9,0,10*ROW('Water Data'!G63)),NA())</f>
        <v>#N/A</v>
      </c>
      <c r="P69" s="529" t="e">
        <f ca="1">+IF(AND(ISNUMBER(OFFSET('Water Data'!$H$4,0,10*ROW('Water Data'!H63))),'Data Summary'!CE69="Yes"),100-OFFSET('Water Data'!$H$4,0,10*ROW('Water Data'!H63)),NA())</f>
        <v>#N/A</v>
      </c>
      <c r="Q69" s="529" t="e">
        <f ca="1">+IF(AND(ISNUMBER(OFFSET('Water Data'!$H$6,0,10*ROW('Water Data'!H63))),'Data Summary'!CF69="Yes"),OFFSET('Water Data'!$H$6,0,10*ROW('Water Data'!H63)),NA())</f>
        <v>#N/A</v>
      </c>
      <c r="R69" s="529" t="e">
        <f ca="1">+IF(AND(ISNUMBER(OFFSET('Water Data'!$H$9,0,10*ROW('Water Data'!H63))),'Data Summary'!CG69="Yes"),OFFSET('Water Data'!$H$9,0,10*ROW('Water Data'!H63)),NA())</f>
        <v>#N/A</v>
      </c>
      <c r="S69" s="529" t="e">
        <f ca="1">+IF(AND(ISNUMBER(OFFSET('Water Data'!$I$4,0,10*ROW('Water Data'!I63))),'Data Summary'!CH69="Yes"),100-OFFSET('Water Data'!$I$4,0,10*ROW('Water Data'!I63)),NA())</f>
        <v>#N/A</v>
      </c>
      <c r="T69" s="529" t="e">
        <f ca="1">+IF(AND(ISNUMBER(OFFSET('Water Data'!$I$6,0,10*ROW('Water Data'!I63))),'Data Summary'!CI69="Yes"),OFFSET('Water Data'!$I$6,0,10*ROW('Water Data'!I63)),NA())</f>
        <v>#N/A</v>
      </c>
      <c r="U69" s="529" t="e">
        <f ca="1">+IF(AND(ISNUMBER(OFFSET('Water Data'!$I$9,0,10*ROW('Water Data'!I63))),'Data Summary'!CJ69="Yes"),OFFSET('Water Data'!$I$9,0,10*ROW('Water Data'!I63)),NA())</f>
        <v>#N/A</v>
      </c>
      <c r="V69" s="530" t="e">
        <f ca="1">+IF(AND(ISNUMBER(OFFSET('Sanitation Data'!$D$4,0,10*ROW('Sanitation Data'!D63))),'Data Summary'!CK69="Yes"),100-OFFSET('Sanitation Data'!$D$4,0,10*ROW('Sanitation Data'!D63)),NA())</f>
        <v>#N/A</v>
      </c>
      <c r="W69" s="530" t="e">
        <f ca="1">+IF(AND(ISNUMBER(OFFSET('Sanitation Data'!$D$6,0,10*ROW('Sanitation Data'!D63))),'Data Summary'!CL69="Yes"),OFFSET('Sanitation Data'!$D$6,0,10*ROW('Sanitation Data'!D63)),NA())</f>
        <v>#N/A</v>
      </c>
      <c r="X69" s="530" t="e">
        <f ca="1">+IF(AND(ISNUMBER(OFFSET('Sanitation Data'!$D$10,0,10*ROW('Sanitation Data'!D63))),'Data Summary'!CM69="Yes"),OFFSET('Sanitation Data'!$D$10,0,10*ROW('Sanitation Data'!D63)),NA())</f>
        <v>#N/A</v>
      </c>
      <c r="Y69" s="530" t="e">
        <f ca="1">+IF(AND(ISNUMBER(OFFSET('Sanitation Data'!$D$11,0,10*ROW('Sanitation Data'!D63))),'Data Summary'!CN69="Yes"),OFFSET('Sanitation Data'!$D$11,0,10*ROW('Sanitation Data'!D63)),NA())</f>
        <v>#N/A</v>
      </c>
      <c r="Z69" s="530" t="e">
        <f ca="1">+IF(AND(ISNUMBER(OFFSET('Sanitation Data'!$D$12,0,10*ROW('Sanitation Data'!D63))),'Data Summary'!CO69="Yes"),OFFSET('Sanitation Data'!$D$12,0,10*ROW('Sanitation Data'!D63)),NA())</f>
        <v>#N/A</v>
      </c>
      <c r="AA69" s="530" t="e">
        <f ca="1">+IF(AND(ISNUMBER(OFFSET('Sanitation Data'!$E$4,0,10*ROW('Sanitation Data'!E63))),'Data Summary'!CP69="Yes"),100-OFFSET('Sanitation Data'!$E$4,0,10*ROW('Sanitation Data'!E63)),NA())</f>
        <v>#N/A</v>
      </c>
      <c r="AB69" s="530" t="e">
        <f ca="1">+IF(AND(ISNUMBER(OFFSET('Sanitation Data'!$E$6,0,10*ROW('Sanitation Data'!E63))),'Data Summary'!CQ69="Yes"),OFFSET('Sanitation Data'!$E$6,0,10*ROW('Sanitation Data'!E63)),NA())</f>
        <v>#N/A</v>
      </c>
      <c r="AC69" s="530" t="e">
        <f ca="1">+IF(AND(ISNUMBER(OFFSET('Sanitation Data'!$E$10,0,10*ROW('Sanitation Data'!E63))),'Data Summary'!CR69="Yes"),OFFSET('Sanitation Data'!$E$10,0,10*ROW('Sanitation Data'!E63)),NA())</f>
        <v>#N/A</v>
      </c>
      <c r="AD69" s="530" t="e">
        <f ca="1">+IF(AND(ISNUMBER(OFFSET('Sanitation Data'!$E$11,0,10*ROW('Sanitation Data'!E63))),'Data Summary'!CS69="Yes"),OFFSET('Sanitation Data'!$E$11,0,10*ROW('Sanitation Data'!E63)),NA())</f>
        <v>#N/A</v>
      </c>
      <c r="AE69" s="530" t="e">
        <f ca="1">+IF(AND(ISNUMBER(OFFSET('Sanitation Data'!$E$12,0,10*ROW('Sanitation Data'!E63))),'Data Summary'!CT69="Yes"),OFFSET('Sanitation Data'!$E$12,0,10*ROW('Sanitation Data'!E63)),NA())</f>
        <v>#N/A</v>
      </c>
      <c r="AF69" s="530" t="e">
        <f ca="1">+IF(AND(ISNUMBER(OFFSET('Sanitation Data'!$F$4,0,10*ROW('Sanitation Data'!F63))),'Data Summary'!CU69="Yes"),100-OFFSET('Sanitation Data'!$F$4,0,10*ROW('Sanitation Data'!F63)),NA())</f>
        <v>#N/A</v>
      </c>
      <c r="AG69" s="530" t="e">
        <f ca="1">+IF(AND(ISNUMBER(OFFSET('Sanitation Data'!$F$6,0,10*ROW('Sanitation Data'!F63))),'Data Summary'!CV69="Yes"),OFFSET('Sanitation Data'!$F$6,0,10*ROW('Sanitation Data'!F63)),NA())</f>
        <v>#N/A</v>
      </c>
      <c r="AH69" s="530" t="e">
        <f ca="1">+IF(AND(ISNUMBER(OFFSET('Sanitation Data'!$F$10,0,10*ROW('Sanitation Data'!F63))),'Data Summary'!CW69="Yes"),OFFSET('Sanitation Data'!$F$10,0,10*ROW('Sanitation Data'!F63)),NA())</f>
        <v>#N/A</v>
      </c>
      <c r="AI69" s="530" t="e">
        <f ca="1">+IF(AND(ISNUMBER(OFFSET('Sanitation Data'!$F$11,0,10*ROW('Sanitation Data'!F63))),'Data Summary'!CX69="Yes"),OFFSET('Sanitation Data'!$F$11,0,10*ROW('Sanitation Data'!F63)),NA())</f>
        <v>#N/A</v>
      </c>
      <c r="AJ69" s="530" t="e">
        <f ca="1">+IF(AND(ISNUMBER(OFFSET('Sanitation Data'!$F$12,0,10*ROW('Sanitation Data'!F63))),'Data Summary'!CY69="Yes"),OFFSET('Sanitation Data'!$F$12,0,10*ROW('Sanitation Data'!F63)),NA())</f>
        <v>#N/A</v>
      </c>
      <c r="AK69" s="530" t="e">
        <f ca="1">+IF(AND(ISNUMBER(OFFSET('Sanitation Data'!$G$4,0,10*ROW('Sanitation Data'!G63))),'Data Summary'!CZ69="Yes"),100-OFFSET('Sanitation Data'!$G$4,0,10*ROW('Sanitation Data'!G63)),NA())</f>
        <v>#N/A</v>
      </c>
      <c r="AL69" s="530" t="e">
        <f ca="1">+IF(AND(ISNUMBER(OFFSET('Sanitation Data'!$G$6,0,10*ROW('Sanitation Data'!G63))),'Data Summary'!DA69="Yes"),OFFSET('Sanitation Data'!$G$6,0,10*ROW('Sanitation Data'!G63)),NA())</f>
        <v>#N/A</v>
      </c>
      <c r="AM69" s="530" t="e">
        <f ca="1">+IF(AND(ISNUMBER(OFFSET('Sanitation Data'!$G$10,0,10*ROW('Sanitation Data'!G63))),'Data Summary'!DB69="Yes"),OFFSET('Sanitation Data'!$G$10,0,10*ROW('Sanitation Data'!G63)),NA())</f>
        <v>#N/A</v>
      </c>
      <c r="AN69" s="530" t="e">
        <f ca="1">+IF(AND(ISNUMBER(OFFSET('Sanitation Data'!$G$11,0,10*ROW('Sanitation Data'!G63))),'Data Summary'!DC69="Yes"),OFFSET('Sanitation Data'!$G$11,0,10*ROW('Sanitation Data'!G63)),NA())</f>
        <v>#N/A</v>
      </c>
      <c r="AO69" s="530" t="e">
        <f ca="1">+IF(AND(ISNUMBER(OFFSET('Sanitation Data'!$G$12,0,10*ROW('Sanitation Data'!G63))),'Data Summary'!DD69="Yes"),OFFSET('Sanitation Data'!$G$12,0,10*ROW('Sanitation Data'!G63)),NA())</f>
        <v>#N/A</v>
      </c>
      <c r="AP69" s="530" t="e">
        <f ca="1">+IF(AND(ISNUMBER(OFFSET('Sanitation Data'!$H$4,0,10*ROW('Sanitation Data'!H63))),'Data Summary'!DE69="Yes"),100-OFFSET('Sanitation Data'!$H$4,0,10*ROW('Sanitation Data'!H63)),NA())</f>
        <v>#N/A</v>
      </c>
      <c r="AQ69" s="530" t="e">
        <f ca="1">+IF(AND(ISNUMBER(OFFSET('Sanitation Data'!$H$6,0,10*ROW('Sanitation Data'!H63))),'Data Summary'!DF69="Yes"),OFFSET('Sanitation Data'!$H$6,0,10*ROW('Sanitation Data'!H63)),NA())</f>
        <v>#N/A</v>
      </c>
      <c r="AR69" s="530" t="e">
        <f ca="1">+IF(AND(ISNUMBER(OFFSET('Sanitation Data'!$H$10,0,10*ROW('Sanitation Data'!H63))),'Data Summary'!DG69="Yes"),OFFSET('Sanitation Data'!$H$10,0,10*ROW('Sanitation Data'!H63)),NA())</f>
        <v>#N/A</v>
      </c>
      <c r="AS69" s="530" t="e">
        <f ca="1">+IF(AND(ISNUMBER(OFFSET('Sanitation Data'!$H$11,0,10*ROW('Sanitation Data'!H63))),'Data Summary'!DH69="Yes"),OFFSET('Sanitation Data'!$H$11,0,10*ROW('Sanitation Data'!H63)),NA())</f>
        <v>#N/A</v>
      </c>
      <c r="AT69" s="530" t="e">
        <f ca="1">+IF(AND(ISNUMBER(OFFSET('Sanitation Data'!$H$12,0,10*ROW('Sanitation Data'!H63))),'Data Summary'!DI69="Yes"),OFFSET('Sanitation Data'!$H$12,0,10*ROW('Sanitation Data'!H63)),NA())</f>
        <v>#N/A</v>
      </c>
      <c r="AU69" s="530" t="e">
        <f ca="1">+IF(AND(ISNUMBER(OFFSET('Sanitation Data'!$I$4,0,10*ROW('Sanitation Data'!I63))),'Data Summary'!DJ69="Yes"),100-OFFSET('Sanitation Data'!$I$4,0,10*ROW('Sanitation Data'!I63)),NA())</f>
        <v>#N/A</v>
      </c>
      <c r="AV69" s="530" t="e">
        <f ca="1">+IF(AND(ISNUMBER(OFFSET('Sanitation Data'!$I$6,0,10*ROW('Sanitation Data'!I63))),'Data Summary'!DK69="Yes"),OFFSET('Sanitation Data'!$I$6,0,10*ROW('Sanitation Data'!I63)),NA())</f>
        <v>#N/A</v>
      </c>
      <c r="AW69" s="530" t="e">
        <f ca="1">+IF(AND(ISNUMBER(OFFSET('Sanitation Data'!$I$10,0,10*ROW('Sanitation Data'!I63))),'Data Summary'!DL69="Yes"),OFFSET('Sanitation Data'!$I$10,0,10*ROW('Sanitation Data'!I63)),NA())</f>
        <v>#N/A</v>
      </c>
      <c r="AX69" s="530" t="e">
        <f ca="1">+IF(AND(ISNUMBER(OFFSET('Sanitation Data'!$I$11,0,10*ROW('Sanitation Data'!I63))),'Data Summary'!DM69="Yes"),OFFSET('Sanitation Data'!$I$11,0,10*ROW('Sanitation Data'!I63)),NA())</f>
        <v>#N/A</v>
      </c>
      <c r="AY69" s="530" t="e">
        <f ca="1">+IF(AND(ISNUMBER(OFFSET('Sanitation Data'!$I$12,0,10*ROW('Sanitation Data'!I63))),'Data Summary'!DN69="Yes"),OFFSET('Sanitation Data'!$I$12,0,10*ROW('Sanitation Data'!I63)),NA())</f>
        <v>#N/A</v>
      </c>
      <c r="AZ69" s="531" t="e">
        <f ca="1">+IF(AND(ISNUMBER(OFFSET('Hygiene Data'!$D$5,0,10*ROW('Hygiene Data'!D63))),'Data Summary'!DO69="Yes"),OFFSET('Hygiene Data'!$D$5,0,10*ROW('Hygiene Data'!D63)),NA())</f>
        <v>#N/A</v>
      </c>
      <c r="BA69" s="531" t="e">
        <f ca="1">+IF(AND(ISNUMBER(OFFSET('Hygiene Data'!$D$7,0,10*ROW('Hygiene Data'!D63))),'Data Summary'!DP69="Yes"),OFFSET('Hygiene Data'!$D$7,0,10*ROW('Hygiene Data'!D63)),NA())</f>
        <v>#N/A</v>
      </c>
      <c r="BB69" s="531" t="e">
        <f ca="1">+IF(AND(ISNUMBER(OFFSET('Hygiene Data'!$D$9,0,10*ROW('Hygiene Data'!D63))),'Data Summary'!DQ69="Yes"),OFFSET('Hygiene Data'!$D$9,0,10*ROW('Hygiene Data'!D63)),NA())</f>
        <v>#N/A</v>
      </c>
      <c r="BC69" s="531" t="e">
        <f ca="1">+IF(AND(ISNUMBER(OFFSET('Hygiene Data'!$E$5,0,10*ROW('Hygiene Data'!E63))),'Data Summary'!DR69="Yes"),OFFSET('Hygiene Data'!$E$5,0,10*ROW('Hygiene Data'!E63)),NA())</f>
        <v>#N/A</v>
      </c>
      <c r="BD69" s="531" t="e">
        <f ca="1">+IF(AND(ISNUMBER(OFFSET('Hygiene Data'!$E$7,0,10*ROW('Hygiene Data'!E63))),'Data Summary'!DS69="Yes"),OFFSET('Hygiene Data'!$E$7,0,10*ROW('Hygiene Data'!E63)),NA())</f>
        <v>#N/A</v>
      </c>
      <c r="BE69" s="531" t="e">
        <f ca="1">+IF(AND(ISNUMBER(OFFSET('Hygiene Data'!$E$9,0,10*ROW('Hygiene Data'!E63))),'Data Summary'!DT69="Yes"),OFFSET('Hygiene Data'!$E$9,0,10*ROW('Hygiene Data'!E63)),NA())</f>
        <v>#N/A</v>
      </c>
      <c r="BF69" s="531" t="e">
        <f ca="1">+IF(AND(ISNUMBER(OFFSET('Hygiene Data'!$F$5,0,10*ROW('Hygiene Data'!F63))),'Data Summary'!DU69="Yes"),OFFSET('Hygiene Data'!$F$5,0,10*ROW('Hygiene Data'!F63)),NA())</f>
        <v>#N/A</v>
      </c>
      <c r="BG69" s="531" t="e">
        <f ca="1">+IF(AND(ISNUMBER(OFFSET('Hygiene Data'!$F$7,0,10*ROW('Hygiene Data'!F63))),'Data Summary'!DV69="Yes"),OFFSET('Hygiene Data'!$F$7,0,10*ROW('Hygiene Data'!F63)),NA())</f>
        <v>#N/A</v>
      </c>
      <c r="BH69" s="531" t="e">
        <f ca="1">+IF(AND(ISNUMBER(OFFSET('Hygiene Data'!$F$9,0,10*ROW('Hygiene Data'!F63))),'Data Summary'!DW69="Yes"),OFFSET('Hygiene Data'!$F$9,0,10*ROW('Hygiene Data'!F63)),NA())</f>
        <v>#N/A</v>
      </c>
      <c r="BI69" s="531" t="e">
        <f ca="1">+IF(AND(ISNUMBER(OFFSET('Hygiene Data'!$G$5,0,10*ROW('Hygiene Data'!G63))),'Data Summary'!DX69="Yes"),OFFSET('Hygiene Data'!$G$5,0,10*ROW('Hygiene Data'!G63)),NA())</f>
        <v>#N/A</v>
      </c>
      <c r="BJ69" s="531" t="e">
        <f ca="1">+IF(AND(ISNUMBER(OFFSET('Hygiene Data'!$G$7,0,10*ROW('Hygiene Data'!G63))),'Data Summary'!DY69="Yes"),OFFSET('Hygiene Data'!$G$7,0,10*ROW('Hygiene Data'!G63)),NA())</f>
        <v>#N/A</v>
      </c>
      <c r="BK69" s="531" t="e">
        <f ca="1">+IF(AND(ISNUMBER(OFFSET('Hygiene Data'!$G$9,0,10*ROW('Hygiene Data'!G63))),'Data Summary'!DZ69="Yes"),OFFSET('Hygiene Data'!$G$9,0,10*ROW('Hygiene Data'!G63)),NA())</f>
        <v>#N/A</v>
      </c>
      <c r="BL69" s="531" t="e">
        <f ca="1">+IF(AND(ISNUMBER(OFFSET('Hygiene Data'!$H$5,0,10*ROW('Hygiene Data'!H63))),'Data Summary'!EA69="Yes"),OFFSET('Hygiene Data'!$H$5,0,10*ROW('Hygiene Data'!H63)),NA())</f>
        <v>#N/A</v>
      </c>
      <c r="BM69" s="531" t="e">
        <f ca="1">+IF(AND(ISNUMBER(OFFSET('Hygiene Data'!$H$7,0,10*ROW('Hygiene Data'!H63))),'Data Summary'!EB69="Yes"),OFFSET('Hygiene Data'!$H$7,0,10*ROW('Hygiene Data'!H63)),NA())</f>
        <v>#N/A</v>
      </c>
      <c r="BN69" s="531" t="e">
        <f ca="1">+IF(AND(ISNUMBER(OFFSET('Hygiene Data'!$H$9,0,10*ROW('Hygiene Data'!H63))),'Data Summary'!EC69="Yes"),OFFSET('Hygiene Data'!$H$9,0,10*ROW('Hygiene Data'!H63)),NA())</f>
        <v>#N/A</v>
      </c>
      <c r="BO69" s="531" t="e">
        <f ca="1">+IF(AND(ISNUMBER(OFFSET('Hygiene Data'!$I$5,0,10*ROW('Hygiene Data'!I63))),'Data Summary'!ED69="Yes"),OFFSET('Hygiene Data'!$I$5,0,10*ROW('Hygiene Data'!I63)),NA())</f>
        <v>#N/A</v>
      </c>
      <c r="BP69" s="531" t="e">
        <f ca="1">+IF(AND(ISNUMBER(OFFSET('Hygiene Data'!$I$7,0,10*ROW('Hygiene Data'!I63))),'Data Summary'!EE69="Yes"),OFFSET('Hygiene Data'!$I$7,0,10*ROW('Hygiene Data'!I63)),NA())</f>
        <v>#N/A</v>
      </c>
      <c r="BQ69" s="531" t="e">
        <f ca="1">+IF(AND(ISNUMBER(OFFSET('Hygiene Data'!$I$9,0,10*ROW('Hygiene Data'!I63))),'Data Summary'!EF69="Yes"),OFFSET('Hygiene Data'!$I$9,0,10*ROW('Hygiene Data'!I63)),NA())</f>
        <v>#N/A</v>
      </c>
    </row>
    <row r="70" spans="1:69" x14ac:dyDescent="0.25">
      <c r="A70" s="527" t="e">
        <f ca="1">+RIGHT('Data Summary'!A70,LEN('Data Summary'!A70)-9)</f>
        <v>#VALUE!</v>
      </c>
      <c r="B70" s="501" t="str">
        <f ca="1">+IF(ISTEXT('Data Summary'!B70),'Data Summary'!B70,"")</f>
        <v/>
      </c>
      <c r="C70" s="528" t="e">
        <f ca="1">+VALUE('Data Summary'!C70)</f>
        <v>#VALUE!</v>
      </c>
      <c r="D70" s="529" t="e">
        <f ca="1">+IF(AND(ISNUMBER(OFFSET('Water Data'!$D$4,0,10*ROW('Water Data'!D64))),'Data Summary'!BS70="Yes"),100-OFFSET('Water Data'!$D$4,0,10*ROW('Water Data'!D64)),NA())</f>
        <v>#N/A</v>
      </c>
      <c r="E70" s="529" t="e">
        <f ca="1">+IF(AND(ISNUMBER(OFFSET('Water Data'!$D$6,0,10*ROW('Water Data'!D64))),'Data Summary'!BT70="Yes"),OFFSET('Water Data'!$D$6,0,10*ROW('Water Data'!D64)),NA())</f>
        <v>#N/A</v>
      </c>
      <c r="F70" s="529" t="e">
        <f ca="1">+IF(AND(ISNUMBER(OFFSET('Water Data'!$D$9,0,10*ROW('Water Data'!D64))),'Data Summary'!BU70="Yes"),OFFSET('Water Data'!$D$9,0,10*ROW('Water Data'!D64)),NA())</f>
        <v>#N/A</v>
      </c>
      <c r="G70" s="529" t="e">
        <f ca="1">+IF(AND(ISNUMBER(OFFSET('Water Data'!$E$4,0,10*ROW('Water Data'!E64))),'Data Summary'!BV70="Yes"),100-OFFSET('Water Data'!$E$4,0,10*ROW('Water Data'!E64)),NA())</f>
        <v>#N/A</v>
      </c>
      <c r="H70" s="529" t="e">
        <f ca="1">+IF(AND(ISNUMBER(OFFSET('Water Data'!$E$6,0,10*ROW('Water Data'!E64))),'Data Summary'!BW70="Yes"),OFFSET('Water Data'!$E$6,0,10*ROW('Water Data'!E64)),NA())</f>
        <v>#N/A</v>
      </c>
      <c r="I70" s="529" t="e">
        <f ca="1">+IF(AND(ISNUMBER(OFFSET('Water Data'!$E$9,0,10*ROW('Water Data'!E64))),'Data Summary'!BX70="Yes"),OFFSET('Water Data'!$E$9,0,10*ROW('Water Data'!E64)),NA())</f>
        <v>#N/A</v>
      </c>
      <c r="J70" s="529" t="e">
        <f ca="1">+IF(AND(ISNUMBER(OFFSET('Water Data'!$F$4,0,10*ROW('Water Data'!F64))),'Data Summary'!BY70="Yes"),100-OFFSET('Water Data'!$F$4,0,10*ROW('Water Data'!F64)),NA())</f>
        <v>#N/A</v>
      </c>
      <c r="K70" s="529" t="e">
        <f ca="1">+IF(AND(ISNUMBER(OFFSET('Water Data'!$F$6,0,10*ROW('Water Data'!F64))),'Data Summary'!BZ70="Yes"),OFFSET('Water Data'!$F$6,0,10*ROW('Water Data'!F64)),NA())</f>
        <v>#N/A</v>
      </c>
      <c r="L70" s="529" t="e">
        <f ca="1">+IF(AND(ISNUMBER(OFFSET('Water Data'!$F$9,0,10*ROW('Water Data'!F64))),'Data Summary'!CA70="Yes"),OFFSET('Water Data'!$F$9,0,10*ROW('Water Data'!F64)),NA())</f>
        <v>#N/A</v>
      </c>
      <c r="M70" s="529" t="e">
        <f ca="1">+IF(AND(ISNUMBER(OFFSET('Water Data'!$G$4,0,10*ROW('Water Data'!G64))),'Data Summary'!CB70="Yes"),100-OFFSET('Water Data'!$G$4,0,10*ROW('Water Data'!G64)),NA())</f>
        <v>#N/A</v>
      </c>
      <c r="N70" s="529" t="e">
        <f ca="1">+IF(AND(ISNUMBER(OFFSET('Water Data'!$G$6,0,10*ROW('Water Data'!G64))),'Data Summary'!CC70="Yes"),OFFSET('Water Data'!$G$6,0,10*ROW('Water Data'!G64)),NA())</f>
        <v>#N/A</v>
      </c>
      <c r="O70" s="529" t="e">
        <f ca="1">+IF(AND(ISNUMBER(OFFSET('Water Data'!$G$9,0,10*ROW('Water Data'!G64))),'Data Summary'!CD70="Yes"),OFFSET('Water Data'!$G$9,0,10*ROW('Water Data'!G64)),NA())</f>
        <v>#N/A</v>
      </c>
      <c r="P70" s="529" t="e">
        <f ca="1">+IF(AND(ISNUMBER(OFFSET('Water Data'!$H$4,0,10*ROW('Water Data'!H64))),'Data Summary'!CE70="Yes"),100-OFFSET('Water Data'!$H$4,0,10*ROW('Water Data'!H64)),NA())</f>
        <v>#N/A</v>
      </c>
      <c r="Q70" s="529" t="e">
        <f ca="1">+IF(AND(ISNUMBER(OFFSET('Water Data'!$H$6,0,10*ROW('Water Data'!H64))),'Data Summary'!CF70="Yes"),OFFSET('Water Data'!$H$6,0,10*ROW('Water Data'!H64)),NA())</f>
        <v>#N/A</v>
      </c>
      <c r="R70" s="529" t="e">
        <f ca="1">+IF(AND(ISNUMBER(OFFSET('Water Data'!$H$9,0,10*ROW('Water Data'!H64))),'Data Summary'!CG70="Yes"),OFFSET('Water Data'!$H$9,0,10*ROW('Water Data'!H64)),NA())</f>
        <v>#N/A</v>
      </c>
      <c r="S70" s="529" t="e">
        <f ca="1">+IF(AND(ISNUMBER(OFFSET('Water Data'!$I$4,0,10*ROW('Water Data'!I64))),'Data Summary'!CH70="Yes"),100-OFFSET('Water Data'!$I$4,0,10*ROW('Water Data'!I64)),NA())</f>
        <v>#N/A</v>
      </c>
      <c r="T70" s="529" t="e">
        <f ca="1">+IF(AND(ISNUMBER(OFFSET('Water Data'!$I$6,0,10*ROW('Water Data'!I64))),'Data Summary'!CI70="Yes"),OFFSET('Water Data'!$I$6,0,10*ROW('Water Data'!I64)),NA())</f>
        <v>#N/A</v>
      </c>
      <c r="U70" s="529" t="e">
        <f ca="1">+IF(AND(ISNUMBER(OFFSET('Water Data'!$I$9,0,10*ROW('Water Data'!I64))),'Data Summary'!CJ70="Yes"),OFFSET('Water Data'!$I$9,0,10*ROW('Water Data'!I64)),NA())</f>
        <v>#N/A</v>
      </c>
      <c r="V70" s="530" t="e">
        <f ca="1">+IF(AND(ISNUMBER(OFFSET('Sanitation Data'!$D$4,0,10*ROW('Sanitation Data'!D64))),'Data Summary'!CK70="Yes"),100-OFFSET('Sanitation Data'!$D$4,0,10*ROW('Sanitation Data'!D64)),NA())</f>
        <v>#N/A</v>
      </c>
      <c r="W70" s="530" t="e">
        <f ca="1">+IF(AND(ISNUMBER(OFFSET('Sanitation Data'!$D$6,0,10*ROW('Sanitation Data'!D64))),'Data Summary'!CL70="Yes"),OFFSET('Sanitation Data'!$D$6,0,10*ROW('Sanitation Data'!D64)),NA())</f>
        <v>#N/A</v>
      </c>
      <c r="X70" s="530" t="e">
        <f ca="1">+IF(AND(ISNUMBER(OFFSET('Sanitation Data'!$D$10,0,10*ROW('Sanitation Data'!D64))),'Data Summary'!CM70="Yes"),OFFSET('Sanitation Data'!$D$10,0,10*ROW('Sanitation Data'!D64)),NA())</f>
        <v>#N/A</v>
      </c>
      <c r="Y70" s="530" t="e">
        <f ca="1">+IF(AND(ISNUMBER(OFFSET('Sanitation Data'!$D$11,0,10*ROW('Sanitation Data'!D64))),'Data Summary'!CN70="Yes"),OFFSET('Sanitation Data'!$D$11,0,10*ROW('Sanitation Data'!D64)),NA())</f>
        <v>#N/A</v>
      </c>
      <c r="Z70" s="530" t="e">
        <f ca="1">+IF(AND(ISNUMBER(OFFSET('Sanitation Data'!$D$12,0,10*ROW('Sanitation Data'!D64))),'Data Summary'!CO70="Yes"),OFFSET('Sanitation Data'!$D$12,0,10*ROW('Sanitation Data'!D64)),NA())</f>
        <v>#N/A</v>
      </c>
      <c r="AA70" s="530" t="e">
        <f ca="1">+IF(AND(ISNUMBER(OFFSET('Sanitation Data'!$E$4,0,10*ROW('Sanitation Data'!E64))),'Data Summary'!CP70="Yes"),100-OFFSET('Sanitation Data'!$E$4,0,10*ROW('Sanitation Data'!E64)),NA())</f>
        <v>#N/A</v>
      </c>
      <c r="AB70" s="530" t="e">
        <f ca="1">+IF(AND(ISNUMBER(OFFSET('Sanitation Data'!$E$6,0,10*ROW('Sanitation Data'!E64))),'Data Summary'!CQ70="Yes"),OFFSET('Sanitation Data'!$E$6,0,10*ROW('Sanitation Data'!E64)),NA())</f>
        <v>#N/A</v>
      </c>
      <c r="AC70" s="530" t="e">
        <f ca="1">+IF(AND(ISNUMBER(OFFSET('Sanitation Data'!$E$10,0,10*ROW('Sanitation Data'!E64))),'Data Summary'!CR70="Yes"),OFFSET('Sanitation Data'!$E$10,0,10*ROW('Sanitation Data'!E64)),NA())</f>
        <v>#N/A</v>
      </c>
      <c r="AD70" s="530" t="e">
        <f ca="1">+IF(AND(ISNUMBER(OFFSET('Sanitation Data'!$E$11,0,10*ROW('Sanitation Data'!E64))),'Data Summary'!CS70="Yes"),OFFSET('Sanitation Data'!$E$11,0,10*ROW('Sanitation Data'!E64)),NA())</f>
        <v>#N/A</v>
      </c>
      <c r="AE70" s="530" t="e">
        <f ca="1">+IF(AND(ISNUMBER(OFFSET('Sanitation Data'!$E$12,0,10*ROW('Sanitation Data'!E64))),'Data Summary'!CT70="Yes"),OFFSET('Sanitation Data'!$E$12,0,10*ROW('Sanitation Data'!E64)),NA())</f>
        <v>#N/A</v>
      </c>
      <c r="AF70" s="530" t="e">
        <f ca="1">+IF(AND(ISNUMBER(OFFSET('Sanitation Data'!$F$4,0,10*ROW('Sanitation Data'!F64))),'Data Summary'!CU70="Yes"),100-OFFSET('Sanitation Data'!$F$4,0,10*ROW('Sanitation Data'!F64)),NA())</f>
        <v>#N/A</v>
      </c>
      <c r="AG70" s="530" t="e">
        <f ca="1">+IF(AND(ISNUMBER(OFFSET('Sanitation Data'!$F$6,0,10*ROW('Sanitation Data'!F64))),'Data Summary'!CV70="Yes"),OFFSET('Sanitation Data'!$F$6,0,10*ROW('Sanitation Data'!F64)),NA())</f>
        <v>#N/A</v>
      </c>
      <c r="AH70" s="530" t="e">
        <f ca="1">+IF(AND(ISNUMBER(OFFSET('Sanitation Data'!$F$10,0,10*ROW('Sanitation Data'!F64))),'Data Summary'!CW70="Yes"),OFFSET('Sanitation Data'!$F$10,0,10*ROW('Sanitation Data'!F64)),NA())</f>
        <v>#N/A</v>
      </c>
      <c r="AI70" s="530" t="e">
        <f ca="1">+IF(AND(ISNUMBER(OFFSET('Sanitation Data'!$F$11,0,10*ROW('Sanitation Data'!F64))),'Data Summary'!CX70="Yes"),OFFSET('Sanitation Data'!$F$11,0,10*ROW('Sanitation Data'!F64)),NA())</f>
        <v>#N/A</v>
      </c>
      <c r="AJ70" s="530" t="e">
        <f ca="1">+IF(AND(ISNUMBER(OFFSET('Sanitation Data'!$F$12,0,10*ROW('Sanitation Data'!F64))),'Data Summary'!CY70="Yes"),OFFSET('Sanitation Data'!$F$12,0,10*ROW('Sanitation Data'!F64)),NA())</f>
        <v>#N/A</v>
      </c>
      <c r="AK70" s="530" t="e">
        <f ca="1">+IF(AND(ISNUMBER(OFFSET('Sanitation Data'!$G$4,0,10*ROW('Sanitation Data'!G64))),'Data Summary'!CZ70="Yes"),100-OFFSET('Sanitation Data'!$G$4,0,10*ROW('Sanitation Data'!G64)),NA())</f>
        <v>#N/A</v>
      </c>
      <c r="AL70" s="530" t="e">
        <f ca="1">+IF(AND(ISNUMBER(OFFSET('Sanitation Data'!$G$6,0,10*ROW('Sanitation Data'!G64))),'Data Summary'!DA70="Yes"),OFFSET('Sanitation Data'!$G$6,0,10*ROW('Sanitation Data'!G64)),NA())</f>
        <v>#N/A</v>
      </c>
      <c r="AM70" s="530" t="e">
        <f ca="1">+IF(AND(ISNUMBER(OFFSET('Sanitation Data'!$G$10,0,10*ROW('Sanitation Data'!G64))),'Data Summary'!DB70="Yes"),OFFSET('Sanitation Data'!$G$10,0,10*ROW('Sanitation Data'!G64)),NA())</f>
        <v>#N/A</v>
      </c>
      <c r="AN70" s="530" t="e">
        <f ca="1">+IF(AND(ISNUMBER(OFFSET('Sanitation Data'!$G$11,0,10*ROW('Sanitation Data'!G64))),'Data Summary'!DC70="Yes"),OFFSET('Sanitation Data'!$G$11,0,10*ROW('Sanitation Data'!G64)),NA())</f>
        <v>#N/A</v>
      </c>
      <c r="AO70" s="530" t="e">
        <f ca="1">+IF(AND(ISNUMBER(OFFSET('Sanitation Data'!$G$12,0,10*ROW('Sanitation Data'!G64))),'Data Summary'!DD70="Yes"),OFFSET('Sanitation Data'!$G$12,0,10*ROW('Sanitation Data'!G64)),NA())</f>
        <v>#N/A</v>
      </c>
      <c r="AP70" s="530" t="e">
        <f ca="1">+IF(AND(ISNUMBER(OFFSET('Sanitation Data'!$H$4,0,10*ROW('Sanitation Data'!H64))),'Data Summary'!DE70="Yes"),100-OFFSET('Sanitation Data'!$H$4,0,10*ROW('Sanitation Data'!H64)),NA())</f>
        <v>#N/A</v>
      </c>
      <c r="AQ70" s="530" t="e">
        <f ca="1">+IF(AND(ISNUMBER(OFFSET('Sanitation Data'!$H$6,0,10*ROW('Sanitation Data'!H64))),'Data Summary'!DF70="Yes"),OFFSET('Sanitation Data'!$H$6,0,10*ROW('Sanitation Data'!H64)),NA())</f>
        <v>#N/A</v>
      </c>
      <c r="AR70" s="530" t="e">
        <f ca="1">+IF(AND(ISNUMBER(OFFSET('Sanitation Data'!$H$10,0,10*ROW('Sanitation Data'!H64))),'Data Summary'!DG70="Yes"),OFFSET('Sanitation Data'!$H$10,0,10*ROW('Sanitation Data'!H64)),NA())</f>
        <v>#N/A</v>
      </c>
      <c r="AS70" s="530" t="e">
        <f ca="1">+IF(AND(ISNUMBER(OFFSET('Sanitation Data'!$H$11,0,10*ROW('Sanitation Data'!H64))),'Data Summary'!DH70="Yes"),OFFSET('Sanitation Data'!$H$11,0,10*ROW('Sanitation Data'!H64)),NA())</f>
        <v>#N/A</v>
      </c>
      <c r="AT70" s="530" t="e">
        <f ca="1">+IF(AND(ISNUMBER(OFFSET('Sanitation Data'!$H$12,0,10*ROW('Sanitation Data'!H64))),'Data Summary'!DI70="Yes"),OFFSET('Sanitation Data'!$H$12,0,10*ROW('Sanitation Data'!H64)),NA())</f>
        <v>#N/A</v>
      </c>
      <c r="AU70" s="530" t="e">
        <f ca="1">+IF(AND(ISNUMBER(OFFSET('Sanitation Data'!$I$4,0,10*ROW('Sanitation Data'!I64))),'Data Summary'!DJ70="Yes"),100-OFFSET('Sanitation Data'!$I$4,0,10*ROW('Sanitation Data'!I64)),NA())</f>
        <v>#N/A</v>
      </c>
      <c r="AV70" s="530" t="e">
        <f ca="1">+IF(AND(ISNUMBER(OFFSET('Sanitation Data'!$I$6,0,10*ROW('Sanitation Data'!I64))),'Data Summary'!DK70="Yes"),OFFSET('Sanitation Data'!$I$6,0,10*ROW('Sanitation Data'!I64)),NA())</f>
        <v>#N/A</v>
      </c>
      <c r="AW70" s="530" t="e">
        <f ca="1">+IF(AND(ISNUMBER(OFFSET('Sanitation Data'!$I$10,0,10*ROW('Sanitation Data'!I64))),'Data Summary'!DL70="Yes"),OFFSET('Sanitation Data'!$I$10,0,10*ROW('Sanitation Data'!I64)),NA())</f>
        <v>#N/A</v>
      </c>
      <c r="AX70" s="530" t="e">
        <f ca="1">+IF(AND(ISNUMBER(OFFSET('Sanitation Data'!$I$11,0,10*ROW('Sanitation Data'!I64))),'Data Summary'!DM70="Yes"),OFFSET('Sanitation Data'!$I$11,0,10*ROW('Sanitation Data'!I64)),NA())</f>
        <v>#N/A</v>
      </c>
      <c r="AY70" s="530" t="e">
        <f ca="1">+IF(AND(ISNUMBER(OFFSET('Sanitation Data'!$I$12,0,10*ROW('Sanitation Data'!I64))),'Data Summary'!DN70="Yes"),OFFSET('Sanitation Data'!$I$12,0,10*ROW('Sanitation Data'!I64)),NA())</f>
        <v>#N/A</v>
      </c>
      <c r="AZ70" s="531" t="e">
        <f ca="1">+IF(AND(ISNUMBER(OFFSET('Hygiene Data'!$D$5,0,10*ROW('Hygiene Data'!D64))),'Data Summary'!DO70="Yes"),OFFSET('Hygiene Data'!$D$5,0,10*ROW('Hygiene Data'!D64)),NA())</f>
        <v>#N/A</v>
      </c>
      <c r="BA70" s="531" t="e">
        <f ca="1">+IF(AND(ISNUMBER(OFFSET('Hygiene Data'!$D$7,0,10*ROW('Hygiene Data'!D64))),'Data Summary'!DP70="Yes"),OFFSET('Hygiene Data'!$D$7,0,10*ROW('Hygiene Data'!D64)),NA())</f>
        <v>#N/A</v>
      </c>
      <c r="BB70" s="531" t="e">
        <f ca="1">+IF(AND(ISNUMBER(OFFSET('Hygiene Data'!$D$9,0,10*ROW('Hygiene Data'!D64))),'Data Summary'!DQ70="Yes"),OFFSET('Hygiene Data'!$D$9,0,10*ROW('Hygiene Data'!D64)),NA())</f>
        <v>#N/A</v>
      </c>
      <c r="BC70" s="531" t="e">
        <f ca="1">+IF(AND(ISNUMBER(OFFSET('Hygiene Data'!$E$5,0,10*ROW('Hygiene Data'!E64))),'Data Summary'!DR70="Yes"),OFFSET('Hygiene Data'!$E$5,0,10*ROW('Hygiene Data'!E64)),NA())</f>
        <v>#N/A</v>
      </c>
      <c r="BD70" s="531" t="e">
        <f ca="1">+IF(AND(ISNUMBER(OFFSET('Hygiene Data'!$E$7,0,10*ROW('Hygiene Data'!E64))),'Data Summary'!DS70="Yes"),OFFSET('Hygiene Data'!$E$7,0,10*ROW('Hygiene Data'!E64)),NA())</f>
        <v>#N/A</v>
      </c>
      <c r="BE70" s="531" t="e">
        <f ca="1">+IF(AND(ISNUMBER(OFFSET('Hygiene Data'!$E$9,0,10*ROW('Hygiene Data'!E64))),'Data Summary'!DT70="Yes"),OFFSET('Hygiene Data'!$E$9,0,10*ROW('Hygiene Data'!E64)),NA())</f>
        <v>#N/A</v>
      </c>
      <c r="BF70" s="531" t="e">
        <f ca="1">+IF(AND(ISNUMBER(OFFSET('Hygiene Data'!$F$5,0,10*ROW('Hygiene Data'!F64))),'Data Summary'!DU70="Yes"),OFFSET('Hygiene Data'!$F$5,0,10*ROW('Hygiene Data'!F64)),NA())</f>
        <v>#N/A</v>
      </c>
      <c r="BG70" s="531" t="e">
        <f ca="1">+IF(AND(ISNUMBER(OFFSET('Hygiene Data'!$F$7,0,10*ROW('Hygiene Data'!F64))),'Data Summary'!DV70="Yes"),OFFSET('Hygiene Data'!$F$7,0,10*ROW('Hygiene Data'!F64)),NA())</f>
        <v>#N/A</v>
      </c>
      <c r="BH70" s="531" t="e">
        <f ca="1">+IF(AND(ISNUMBER(OFFSET('Hygiene Data'!$F$9,0,10*ROW('Hygiene Data'!F64))),'Data Summary'!DW70="Yes"),OFFSET('Hygiene Data'!$F$9,0,10*ROW('Hygiene Data'!F64)),NA())</f>
        <v>#N/A</v>
      </c>
      <c r="BI70" s="531" t="e">
        <f ca="1">+IF(AND(ISNUMBER(OFFSET('Hygiene Data'!$G$5,0,10*ROW('Hygiene Data'!G64))),'Data Summary'!DX70="Yes"),OFFSET('Hygiene Data'!$G$5,0,10*ROW('Hygiene Data'!G64)),NA())</f>
        <v>#N/A</v>
      </c>
      <c r="BJ70" s="531" t="e">
        <f ca="1">+IF(AND(ISNUMBER(OFFSET('Hygiene Data'!$G$7,0,10*ROW('Hygiene Data'!G64))),'Data Summary'!DY70="Yes"),OFFSET('Hygiene Data'!$G$7,0,10*ROW('Hygiene Data'!G64)),NA())</f>
        <v>#N/A</v>
      </c>
      <c r="BK70" s="531" t="e">
        <f ca="1">+IF(AND(ISNUMBER(OFFSET('Hygiene Data'!$G$9,0,10*ROW('Hygiene Data'!G64))),'Data Summary'!DZ70="Yes"),OFFSET('Hygiene Data'!$G$9,0,10*ROW('Hygiene Data'!G64)),NA())</f>
        <v>#N/A</v>
      </c>
      <c r="BL70" s="531" t="e">
        <f ca="1">+IF(AND(ISNUMBER(OFFSET('Hygiene Data'!$H$5,0,10*ROW('Hygiene Data'!H64))),'Data Summary'!EA70="Yes"),OFFSET('Hygiene Data'!$H$5,0,10*ROW('Hygiene Data'!H64)),NA())</f>
        <v>#N/A</v>
      </c>
      <c r="BM70" s="531" t="e">
        <f ca="1">+IF(AND(ISNUMBER(OFFSET('Hygiene Data'!$H$7,0,10*ROW('Hygiene Data'!H64))),'Data Summary'!EB70="Yes"),OFFSET('Hygiene Data'!$H$7,0,10*ROW('Hygiene Data'!H64)),NA())</f>
        <v>#N/A</v>
      </c>
      <c r="BN70" s="531" t="e">
        <f ca="1">+IF(AND(ISNUMBER(OFFSET('Hygiene Data'!$H$9,0,10*ROW('Hygiene Data'!H64))),'Data Summary'!EC70="Yes"),OFFSET('Hygiene Data'!$H$9,0,10*ROW('Hygiene Data'!H64)),NA())</f>
        <v>#N/A</v>
      </c>
      <c r="BO70" s="531" t="e">
        <f ca="1">+IF(AND(ISNUMBER(OFFSET('Hygiene Data'!$I$5,0,10*ROW('Hygiene Data'!I64))),'Data Summary'!ED70="Yes"),OFFSET('Hygiene Data'!$I$5,0,10*ROW('Hygiene Data'!I64)),NA())</f>
        <v>#N/A</v>
      </c>
      <c r="BP70" s="531" t="e">
        <f ca="1">+IF(AND(ISNUMBER(OFFSET('Hygiene Data'!$I$7,0,10*ROW('Hygiene Data'!I64))),'Data Summary'!EE70="Yes"),OFFSET('Hygiene Data'!$I$7,0,10*ROW('Hygiene Data'!I64)),NA())</f>
        <v>#N/A</v>
      </c>
      <c r="BQ70" s="531" t="e">
        <f ca="1">+IF(AND(ISNUMBER(OFFSET('Hygiene Data'!$I$9,0,10*ROW('Hygiene Data'!I64))),'Data Summary'!EF70="Yes"),OFFSET('Hygiene Data'!$I$9,0,10*ROW('Hygiene Data'!I64)),NA())</f>
        <v>#N/A</v>
      </c>
    </row>
    <row r="71" spans="1:69" x14ac:dyDescent="0.25">
      <c r="A71" s="527" t="e">
        <f ca="1">+RIGHT('Data Summary'!A71,LEN('Data Summary'!A71)-9)</f>
        <v>#VALUE!</v>
      </c>
      <c r="B71" s="501" t="str">
        <f ca="1">+IF(ISTEXT('Data Summary'!B71),'Data Summary'!B71,"")</f>
        <v/>
      </c>
      <c r="C71" s="528" t="e">
        <f ca="1">+VALUE('Data Summary'!C71)</f>
        <v>#VALUE!</v>
      </c>
      <c r="D71" s="529" t="e">
        <f ca="1">+IF(AND(ISNUMBER(OFFSET('Water Data'!$D$4,0,10*ROW('Water Data'!D65))),'Data Summary'!BS71="Yes"),100-OFFSET('Water Data'!$D$4,0,10*ROW('Water Data'!D65)),NA())</f>
        <v>#N/A</v>
      </c>
      <c r="E71" s="529" t="e">
        <f ca="1">+IF(AND(ISNUMBER(OFFSET('Water Data'!$D$6,0,10*ROW('Water Data'!D65))),'Data Summary'!BT71="Yes"),OFFSET('Water Data'!$D$6,0,10*ROW('Water Data'!D65)),NA())</f>
        <v>#N/A</v>
      </c>
      <c r="F71" s="529" t="e">
        <f ca="1">+IF(AND(ISNUMBER(OFFSET('Water Data'!$D$9,0,10*ROW('Water Data'!D65))),'Data Summary'!BU71="Yes"),OFFSET('Water Data'!$D$9,0,10*ROW('Water Data'!D65)),NA())</f>
        <v>#N/A</v>
      </c>
      <c r="G71" s="529" t="e">
        <f ca="1">+IF(AND(ISNUMBER(OFFSET('Water Data'!$E$4,0,10*ROW('Water Data'!E65))),'Data Summary'!BV71="Yes"),100-OFFSET('Water Data'!$E$4,0,10*ROW('Water Data'!E65)),NA())</f>
        <v>#N/A</v>
      </c>
      <c r="H71" s="529" t="e">
        <f ca="1">+IF(AND(ISNUMBER(OFFSET('Water Data'!$E$6,0,10*ROW('Water Data'!E65))),'Data Summary'!BW71="Yes"),OFFSET('Water Data'!$E$6,0,10*ROW('Water Data'!E65)),NA())</f>
        <v>#N/A</v>
      </c>
      <c r="I71" s="529" t="e">
        <f ca="1">+IF(AND(ISNUMBER(OFFSET('Water Data'!$E$9,0,10*ROW('Water Data'!E65))),'Data Summary'!BX71="Yes"),OFFSET('Water Data'!$E$9,0,10*ROW('Water Data'!E65)),NA())</f>
        <v>#N/A</v>
      </c>
      <c r="J71" s="529" t="e">
        <f ca="1">+IF(AND(ISNUMBER(OFFSET('Water Data'!$F$4,0,10*ROW('Water Data'!F65))),'Data Summary'!BY71="Yes"),100-OFFSET('Water Data'!$F$4,0,10*ROW('Water Data'!F65)),NA())</f>
        <v>#N/A</v>
      </c>
      <c r="K71" s="529" t="e">
        <f ca="1">+IF(AND(ISNUMBER(OFFSET('Water Data'!$F$6,0,10*ROW('Water Data'!F65))),'Data Summary'!BZ71="Yes"),OFFSET('Water Data'!$F$6,0,10*ROW('Water Data'!F65)),NA())</f>
        <v>#N/A</v>
      </c>
      <c r="L71" s="529" t="e">
        <f ca="1">+IF(AND(ISNUMBER(OFFSET('Water Data'!$F$9,0,10*ROW('Water Data'!F65))),'Data Summary'!CA71="Yes"),OFFSET('Water Data'!$F$9,0,10*ROW('Water Data'!F65)),NA())</f>
        <v>#N/A</v>
      </c>
      <c r="M71" s="529" t="e">
        <f ca="1">+IF(AND(ISNUMBER(OFFSET('Water Data'!$G$4,0,10*ROW('Water Data'!G65))),'Data Summary'!CB71="Yes"),100-OFFSET('Water Data'!$G$4,0,10*ROW('Water Data'!G65)),NA())</f>
        <v>#N/A</v>
      </c>
      <c r="N71" s="529" t="e">
        <f ca="1">+IF(AND(ISNUMBER(OFFSET('Water Data'!$G$6,0,10*ROW('Water Data'!G65))),'Data Summary'!CC71="Yes"),OFFSET('Water Data'!$G$6,0,10*ROW('Water Data'!G65)),NA())</f>
        <v>#N/A</v>
      </c>
      <c r="O71" s="529" t="e">
        <f ca="1">+IF(AND(ISNUMBER(OFFSET('Water Data'!$G$9,0,10*ROW('Water Data'!G65))),'Data Summary'!CD71="Yes"),OFFSET('Water Data'!$G$9,0,10*ROW('Water Data'!G65)),NA())</f>
        <v>#N/A</v>
      </c>
      <c r="P71" s="529" t="e">
        <f ca="1">+IF(AND(ISNUMBER(OFFSET('Water Data'!$H$4,0,10*ROW('Water Data'!H65))),'Data Summary'!CE71="Yes"),100-OFFSET('Water Data'!$H$4,0,10*ROW('Water Data'!H65)),NA())</f>
        <v>#N/A</v>
      </c>
      <c r="Q71" s="529" t="e">
        <f ca="1">+IF(AND(ISNUMBER(OFFSET('Water Data'!$H$6,0,10*ROW('Water Data'!H65))),'Data Summary'!CF71="Yes"),OFFSET('Water Data'!$H$6,0,10*ROW('Water Data'!H65)),NA())</f>
        <v>#N/A</v>
      </c>
      <c r="R71" s="529" t="e">
        <f ca="1">+IF(AND(ISNUMBER(OFFSET('Water Data'!$H$9,0,10*ROW('Water Data'!H65))),'Data Summary'!CG71="Yes"),OFFSET('Water Data'!$H$9,0,10*ROW('Water Data'!H65)),NA())</f>
        <v>#N/A</v>
      </c>
      <c r="S71" s="529" t="e">
        <f ca="1">+IF(AND(ISNUMBER(OFFSET('Water Data'!$I$4,0,10*ROW('Water Data'!I65))),'Data Summary'!CH71="Yes"),100-OFFSET('Water Data'!$I$4,0,10*ROW('Water Data'!I65)),NA())</f>
        <v>#N/A</v>
      </c>
      <c r="T71" s="529" t="e">
        <f ca="1">+IF(AND(ISNUMBER(OFFSET('Water Data'!$I$6,0,10*ROW('Water Data'!I65))),'Data Summary'!CI71="Yes"),OFFSET('Water Data'!$I$6,0,10*ROW('Water Data'!I65)),NA())</f>
        <v>#N/A</v>
      </c>
      <c r="U71" s="529" t="e">
        <f ca="1">+IF(AND(ISNUMBER(OFFSET('Water Data'!$I$9,0,10*ROW('Water Data'!I65))),'Data Summary'!CJ71="Yes"),OFFSET('Water Data'!$I$9,0,10*ROW('Water Data'!I65)),NA())</f>
        <v>#N/A</v>
      </c>
      <c r="V71" s="530" t="e">
        <f ca="1">+IF(AND(ISNUMBER(OFFSET('Sanitation Data'!$D$4,0,10*ROW('Sanitation Data'!D65))),'Data Summary'!CK71="Yes"),100-OFFSET('Sanitation Data'!$D$4,0,10*ROW('Sanitation Data'!D65)),NA())</f>
        <v>#N/A</v>
      </c>
      <c r="W71" s="530" t="e">
        <f ca="1">+IF(AND(ISNUMBER(OFFSET('Sanitation Data'!$D$6,0,10*ROW('Sanitation Data'!D65))),'Data Summary'!CL71="Yes"),OFFSET('Sanitation Data'!$D$6,0,10*ROW('Sanitation Data'!D65)),NA())</f>
        <v>#N/A</v>
      </c>
      <c r="X71" s="530" t="e">
        <f ca="1">+IF(AND(ISNUMBER(OFFSET('Sanitation Data'!$D$10,0,10*ROW('Sanitation Data'!D65))),'Data Summary'!CM71="Yes"),OFFSET('Sanitation Data'!$D$10,0,10*ROW('Sanitation Data'!D65)),NA())</f>
        <v>#N/A</v>
      </c>
      <c r="Y71" s="530" t="e">
        <f ca="1">+IF(AND(ISNUMBER(OFFSET('Sanitation Data'!$D$11,0,10*ROW('Sanitation Data'!D65))),'Data Summary'!CN71="Yes"),OFFSET('Sanitation Data'!$D$11,0,10*ROW('Sanitation Data'!D65)),NA())</f>
        <v>#N/A</v>
      </c>
      <c r="Z71" s="530" t="e">
        <f ca="1">+IF(AND(ISNUMBER(OFFSET('Sanitation Data'!$D$12,0,10*ROW('Sanitation Data'!D65))),'Data Summary'!CO71="Yes"),OFFSET('Sanitation Data'!$D$12,0,10*ROW('Sanitation Data'!D65)),NA())</f>
        <v>#N/A</v>
      </c>
      <c r="AA71" s="530" t="e">
        <f ca="1">+IF(AND(ISNUMBER(OFFSET('Sanitation Data'!$E$4,0,10*ROW('Sanitation Data'!E65))),'Data Summary'!CP71="Yes"),100-OFFSET('Sanitation Data'!$E$4,0,10*ROW('Sanitation Data'!E65)),NA())</f>
        <v>#N/A</v>
      </c>
      <c r="AB71" s="530" t="e">
        <f ca="1">+IF(AND(ISNUMBER(OFFSET('Sanitation Data'!$E$6,0,10*ROW('Sanitation Data'!E65))),'Data Summary'!CQ71="Yes"),OFFSET('Sanitation Data'!$E$6,0,10*ROW('Sanitation Data'!E65)),NA())</f>
        <v>#N/A</v>
      </c>
      <c r="AC71" s="530" t="e">
        <f ca="1">+IF(AND(ISNUMBER(OFFSET('Sanitation Data'!$E$10,0,10*ROW('Sanitation Data'!E65))),'Data Summary'!CR71="Yes"),OFFSET('Sanitation Data'!$E$10,0,10*ROW('Sanitation Data'!E65)),NA())</f>
        <v>#N/A</v>
      </c>
      <c r="AD71" s="530" t="e">
        <f ca="1">+IF(AND(ISNUMBER(OFFSET('Sanitation Data'!$E$11,0,10*ROW('Sanitation Data'!E65))),'Data Summary'!CS71="Yes"),OFFSET('Sanitation Data'!$E$11,0,10*ROW('Sanitation Data'!E65)),NA())</f>
        <v>#N/A</v>
      </c>
      <c r="AE71" s="530" t="e">
        <f ca="1">+IF(AND(ISNUMBER(OFFSET('Sanitation Data'!$E$12,0,10*ROW('Sanitation Data'!E65))),'Data Summary'!CT71="Yes"),OFFSET('Sanitation Data'!$E$12,0,10*ROW('Sanitation Data'!E65)),NA())</f>
        <v>#N/A</v>
      </c>
      <c r="AF71" s="530" t="e">
        <f ca="1">+IF(AND(ISNUMBER(OFFSET('Sanitation Data'!$F$4,0,10*ROW('Sanitation Data'!F65))),'Data Summary'!CU71="Yes"),100-OFFSET('Sanitation Data'!$F$4,0,10*ROW('Sanitation Data'!F65)),NA())</f>
        <v>#N/A</v>
      </c>
      <c r="AG71" s="530" t="e">
        <f ca="1">+IF(AND(ISNUMBER(OFFSET('Sanitation Data'!$F$6,0,10*ROW('Sanitation Data'!F65))),'Data Summary'!CV71="Yes"),OFFSET('Sanitation Data'!$F$6,0,10*ROW('Sanitation Data'!F65)),NA())</f>
        <v>#N/A</v>
      </c>
      <c r="AH71" s="530" t="e">
        <f ca="1">+IF(AND(ISNUMBER(OFFSET('Sanitation Data'!$F$10,0,10*ROW('Sanitation Data'!F65))),'Data Summary'!CW71="Yes"),OFFSET('Sanitation Data'!$F$10,0,10*ROW('Sanitation Data'!F65)),NA())</f>
        <v>#N/A</v>
      </c>
      <c r="AI71" s="530" t="e">
        <f ca="1">+IF(AND(ISNUMBER(OFFSET('Sanitation Data'!$F$11,0,10*ROW('Sanitation Data'!F65))),'Data Summary'!CX71="Yes"),OFFSET('Sanitation Data'!$F$11,0,10*ROW('Sanitation Data'!F65)),NA())</f>
        <v>#N/A</v>
      </c>
      <c r="AJ71" s="530" t="e">
        <f ca="1">+IF(AND(ISNUMBER(OFFSET('Sanitation Data'!$F$12,0,10*ROW('Sanitation Data'!F65))),'Data Summary'!CY71="Yes"),OFFSET('Sanitation Data'!$F$12,0,10*ROW('Sanitation Data'!F65)),NA())</f>
        <v>#N/A</v>
      </c>
      <c r="AK71" s="530" t="e">
        <f ca="1">+IF(AND(ISNUMBER(OFFSET('Sanitation Data'!$G$4,0,10*ROW('Sanitation Data'!G65))),'Data Summary'!CZ71="Yes"),100-OFFSET('Sanitation Data'!$G$4,0,10*ROW('Sanitation Data'!G65)),NA())</f>
        <v>#N/A</v>
      </c>
      <c r="AL71" s="530" t="e">
        <f ca="1">+IF(AND(ISNUMBER(OFFSET('Sanitation Data'!$G$6,0,10*ROW('Sanitation Data'!G65))),'Data Summary'!DA71="Yes"),OFFSET('Sanitation Data'!$G$6,0,10*ROW('Sanitation Data'!G65)),NA())</f>
        <v>#N/A</v>
      </c>
      <c r="AM71" s="530" t="e">
        <f ca="1">+IF(AND(ISNUMBER(OFFSET('Sanitation Data'!$G$10,0,10*ROW('Sanitation Data'!G65))),'Data Summary'!DB71="Yes"),OFFSET('Sanitation Data'!$G$10,0,10*ROW('Sanitation Data'!G65)),NA())</f>
        <v>#N/A</v>
      </c>
      <c r="AN71" s="530" t="e">
        <f ca="1">+IF(AND(ISNUMBER(OFFSET('Sanitation Data'!$G$11,0,10*ROW('Sanitation Data'!G65))),'Data Summary'!DC71="Yes"),OFFSET('Sanitation Data'!$G$11,0,10*ROW('Sanitation Data'!G65)),NA())</f>
        <v>#N/A</v>
      </c>
      <c r="AO71" s="530" t="e">
        <f ca="1">+IF(AND(ISNUMBER(OFFSET('Sanitation Data'!$G$12,0,10*ROW('Sanitation Data'!G65))),'Data Summary'!DD71="Yes"),OFFSET('Sanitation Data'!$G$12,0,10*ROW('Sanitation Data'!G65)),NA())</f>
        <v>#N/A</v>
      </c>
      <c r="AP71" s="530" t="e">
        <f ca="1">+IF(AND(ISNUMBER(OFFSET('Sanitation Data'!$H$4,0,10*ROW('Sanitation Data'!H65))),'Data Summary'!DE71="Yes"),100-OFFSET('Sanitation Data'!$H$4,0,10*ROW('Sanitation Data'!H65)),NA())</f>
        <v>#N/A</v>
      </c>
      <c r="AQ71" s="530" t="e">
        <f ca="1">+IF(AND(ISNUMBER(OFFSET('Sanitation Data'!$H$6,0,10*ROW('Sanitation Data'!H65))),'Data Summary'!DF71="Yes"),OFFSET('Sanitation Data'!$H$6,0,10*ROW('Sanitation Data'!H65)),NA())</f>
        <v>#N/A</v>
      </c>
      <c r="AR71" s="530" t="e">
        <f ca="1">+IF(AND(ISNUMBER(OFFSET('Sanitation Data'!$H$10,0,10*ROW('Sanitation Data'!H65))),'Data Summary'!DG71="Yes"),OFFSET('Sanitation Data'!$H$10,0,10*ROW('Sanitation Data'!H65)),NA())</f>
        <v>#N/A</v>
      </c>
      <c r="AS71" s="530" t="e">
        <f ca="1">+IF(AND(ISNUMBER(OFFSET('Sanitation Data'!$H$11,0,10*ROW('Sanitation Data'!H65))),'Data Summary'!DH71="Yes"),OFFSET('Sanitation Data'!$H$11,0,10*ROW('Sanitation Data'!H65)),NA())</f>
        <v>#N/A</v>
      </c>
      <c r="AT71" s="530" t="e">
        <f ca="1">+IF(AND(ISNUMBER(OFFSET('Sanitation Data'!$H$12,0,10*ROW('Sanitation Data'!H65))),'Data Summary'!DI71="Yes"),OFFSET('Sanitation Data'!$H$12,0,10*ROW('Sanitation Data'!H65)),NA())</f>
        <v>#N/A</v>
      </c>
      <c r="AU71" s="530" t="e">
        <f ca="1">+IF(AND(ISNUMBER(OFFSET('Sanitation Data'!$I$4,0,10*ROW('Sanitation Data'!I65))),'Data Summary'!DJ71="Yes"),100-OFFSET('Sanitation Data'!$I$4,0,10*ROW('Sanitation Data'!I65)),NA())</f>
        <v>#N/A</v>
      </c>
      <c r="AV71" s="530" t="e">
        <f ca="1">+IF(AND(ISNUMBER(OFFSET('Sanitation Data'!$I$6,0,10*ROW('Sanitation Data'!I65))),'Data Summary'!DK71="Yes"),OFFSET('Sanitation Data'!$I$6,0,10*ROW('Sanitation Data'!I65)),NA())</f>
        <v>#N/A</v>
      </c>
      <c r="AW71" s="530" t="e">
        <f ca="1">+IF(AND(ISNUMBER(OFFSET('Sanitation Data'!$I$10,0,10*ROW('Sanitation Data'!I65))),'Data Summary'!DL71="Yes"),OFFSET('Sanitation Data'!$I$10,0,10*ROW('Sanitation Data'!I65)),NA())</f>
        <v>#N/A</v>
      </c>
      <c r="AX71" s="530" t="e">
        <f ca="1">+IF(AND(ISNUMBER(OFFSET('Sanitation Data'!$I$11,0,10*ROW('Sanitation Data'!I65))),'Data Summary'!DM71="Yes"),OFFSET('Sanitation Data'!$I$11,0,10*ROW('Sanitation Data'!I65)),NA())</f>
        <v>#N/A</v>
      </c>
      <c r="AY71" s="530" t="e">
        <f ca="1">+IF(AND(ISNUMBER(OFFSET('Sanitation Data'!$I$12,0,10*ROW('Sanitation Data'!I65))),'Data Summary'!DN71="Yes"),OFFSET('Sanitation Data'!$I$12,0,10*ROW('Sanitation Data'!I65)),NA())</f>
        <v>#N/A</v>
      </c>
      <c r="AZ71" s="531" t="e">
        <f ca="1">+IF(AND(ISNUMBER(OFFSET('Hygiene Data'!$D$5,0,10*ROW('Hygiene Data'!D65))),'Data Summary'!DO71="Yes"),OFFSET('Hygiene Data'!$D$5,0,10*ROW('Hygiene Data'!D65)),NA())</f>
        <v>#N/A</v>
      </c>
      <c r="BA71" s="531" t="e">
        <f ca="1">+IF(AND(ISNUMBER(OFFSET('Hygiene Data'!$D$7,0,10*ROW('Hygiene Data'!D65))),'Data Summary'!DP71="Yes"),OFFSET('Hygiene Data'!$D$7,0,10*ROW('Hygiene Data'!D65)),NA())</f>
        <v>#N/A</v>
      </c>
      <c r="BB71" s="531" t="e">
        <f ca="1">+IF(AND(ISNUMBER(OFFSET('Hygiene Data'!$D$9,0,10*ROW('Hygiene Data'!D65))),'Data Summary'!DQ71="Yes"),OFFSET('Hygiene Data'!$D$9,0,10*ROW('Hygiene Data'!D65)),NA())</f>
        <v>#N/A</v>
      </c>
      <c r="BC71" s="531" t="e">
        <f ca="1">+IF(AND(ISNUMBER(OFFSET('Hygiene Data'!$E$5,0,10*ROW('Hygiene Data'!E65))),'Data Summary'!DR71="Yes"),OFFSET('Hygiene Data'!$E$5,0,10*ROW('Hygiene Data'!E65)),NA())</f>
        <v>#N/A</v>
      </c>
      <c r="BD71" s="531" t="e">
        <f ca="1">+IF(AND(ISNUMBER(OFFSET('Hygiene Data'!$E$7,0,10*ROW('Hygiene Data'!E65))),'Data Summary'!DS71="Yes"),OFFSET('Hygiene Data'!$E$7,0,10*ROW('Hygiene Data'!E65)),NA())</f>
        <v>#N/A</v>
      </c>
      <c r="BE71" s="531" t="e">
        <f ca="1">+IF(AND(ISNUMBER(OFFSET('Hygiene Data'!$E$9,0,10*ROW('Hygiene Data'!E65))),'Data Summary'!DT71="Yes"),OFFSET('Hygiene Data'!$E$9,0,10*ROW('Hygiene Data'!E65)),NA())</f>
        <v>#N/A</v>
      </c>
      <c r="BF71" s="531" t="e">
        <f ca="1">+IF(AND(ISNUMBER(OFFSET('Hygiene Data'!$F$5,0,10*ROW('Hygiene Data'!F65))),'Data Summary'!DU71="Yes"),OFFSET('Hygiene Data'!$F$5,0,10*ROW('Hygiene Data'!F65)),NA())</f>
        <v>#N/A</v>
      </c>
      <c r="BG71" s="531" t="e">
        <f ca="1">+IF(AND(ISNUMBER(OFFSET('Hygiene Data'!$F$7,0,10*ROW('Hygiene Data'!F65))),'Data Summary'!DV71="Yes"),OFFSET('Hygiene Data'!$F$7,0,10*ROW('Hygiene Data'!F65)),NA())</f>
        <v>#N/A</v>
      </c>
      <c r="BH71" s="531" t="e">
        <f ca="1">+IF(AND(ISNUMBER(OFFSET('Hygiene Data'!$F$9,0,10*ROW('Hygiene Data'!F65))),'Data Summary'!DW71="Yes"),OFFSET('Hygiene Data'!$F$9,0,10*ROW('Hygiene Data'!F65)),NA())</f>
        <v>#N/A</v>
      </c>
      <c r="BI71" s="531" t="e">
        <f ca="1">+IF(AND(ISNUMBER(OFFSET('Hygiene Data'!$G$5,0,10*ROW('Hygiene Data'!G65))),'Data Summary'!DX71="Yes"),OFFSET('Hygiene Data'!$G$5,0,10*ROW('Hygiene Data'!G65)),NA())</f>
        <v>#N/A</v>
      </c>
      <c r="BJ71" s="531" t="e">
        <f ca="1">+IF(AND(ISNUMBER(OFFSET('Hygiene Data'!$G$7,0,10*ROW('Hygiene Data'!G65))),'Data Summary'!DY71="Yes"),OFFSET('Hygiene Data'!$G$7,0,10*ROW('Hygiene Data'!G65)),NA())</f>
        <v>#N/A</v>
      </c>
      <c r="BK71" s="531" t="e">
        <f ca="1">+IF(AND(ISNUMBER(OFFSET('Hygiene Data'!$G$9,0,10*ROW('Hygiene Data'!G65))),'Data Summary'!DZ71="Yes"),OFFSET('Hygiene Data'!$G$9,0,10*ROW('Hygiene Data'!G65)),NA())</f>
        <v>#N/A</v>
      </c>
      <c r="BL71" s="531" t="e">
        <f ca="1">+IF(AND(ISNUMBER(OFFSET('Hygiene Data'!$H$5,0,10*ROW('Hygiene Data'!H65))),'Data Summary'!EA71="Yes"),OFFSET('Hygiene Data'!$H$5,0,10*ROW('Hygiene Data'!H65)),NA())</f>
        <v>#N/A</v>
      </c>
      <c r="BM71" s="531" t="e">
        <f ca="1">+IF(AND(ISNUMBER(OFFSET('Hygiene Data'!$H$7,0,10*ROW('Hygiene Data'!H65))),'Data Summary'!EB71="Yes"),OFFSET('Hygiene Data'!$H$7,0,10*ROW('Hygiene Data'!H65)),NA())</f>
        <v>#N/A</v>
      </c>
      <c r="BN71" s="531" t="e">
        <f ca="1">+IF(AND(ISNUMBER(OFFSET('Hygiene Data'!$H$9,0,10*ROW('Hygiene Data'!H65))),'Data Summary'!EC71="Yes"),OFFSET('Hygiene Data'!$H$9,0,10*ROW('Hygiene Data'!H65)),NA())</f>
        <v>#N/A</v>
      </c>
      <c r="BO71" s="531" t="e">
        <f ca="1">+IF(AND(ISNUMBER(OFFSET('Hygiene Data'!$I$5,0,10*ROW('Hygiene Data'!I65))),'Data Summary'!ED71="Yes"),OFFSET('Hygiene Data'!$I$5,0,10*ROW('Hygiene Data'!I65)),NA())</f>
        <v>#N/A</v>
      </c>
      <c r="BP71" s="531" t="e">
        <f ca="1">+IF(AND(ISNUMBER(OFFSET('Hygiene Data'!$I$7,0,10*ROW('Hygiene Data'!I65))),'Data Summary'!EE71="Yes"),OFFSET('Hygiene Data'!$I$7,0,10*ROW('Hygiene Data'!I65)),NA())</f>
        <v>#N/A</v>
      </c>
      <c r="BQ71" s="531" t="e">
        <f ca="1">+IF(AND(ISNUMBER(OFFSET('Hygiene Data'!$I$9,0,10*ROW('Hygiene Data'!I65))),'Data Summary'!EF71="Yes"),OFFSET('Hygiene Data'!$I$9,0,10*ROW('Hygiene Data'!I65)),NA())</f>
        <v>#N/A</v>
      </c>
    </row>
    <row r="72" spans="1:69" x14ac:dyDescent="0.25">
      <c r="A72" s="527" t="e">
        <f ca="1">+RIGHT('Data Summary'!A72,LEN('Data Summary'!A72)-9)</f>
        <v>#VALUE!</v>
      </c>
      <c r="B72" s="501" t="str">
        <f ca="1">+IF(ISTEXT('Data Summary'!B72),'Data Summary'!B72,"")</f>
        <v/>
      </c>
      <c r="C72" s="528" t="e">
        <f ca="1">+VALUE('Data Summary'!C72)</f>
        <v>#VALUE!</v>
      </c>
      <c r="D72" s="529" t="e">
        <f ca="1">+IF(AND(ISNUMBER(OFFSET('Water Data'!$D$4,0,10*ROW('Water Data'!D66))),'Data Summary'!BS72="Yes"),100-OFFSET('Water Data'!$D$4,0,10*ROW('Water Data'!D66)),NA())</f>
        <v>#N/A</v>
      </c>
      <c r="E72" s="529" t="e">
        <f ca="1">+IF(AND(ISNUMBER(OFFSET('Water Data'!$D$6,0,10*ROW('Water Data'!D66))),'Data Summary'!BT72="Yes"),OFFSET('Water Data'!$D$6,0,10*ROW('Water Data'!D66)),NA())</f>
        <v>#N/A</v>
      </c>
      <c r="F72" s="529" t="e">
        <f ca="1">+IF(AND(ISNUMBER(OFFSET('Water Data'!$D$9,0,10*ROW('Water Data'!D66))),'Data Summary'!BU72="Yes"),OFFSET('Water Data'!$D$9,0,10*ROW('Water Data'!D66)),NA())</f>
        <v>#N/A</v>
      </c>
      <c r="G72" s="529" t="e">
        <f ca="1">+IF(AND(ISNUMBER(OFFSET('Water Data'!$E$4,0,10*ROW('Water Data'!E66))),'Data Summary'!BV72="Yes"),100-OFFSET('Water Data'!$E$4,0,10*ROW('Water Data'!E66)),NA())</f>
        <v>#N/A</v>
      </c>
      <c r="H72" s="529" t="e">
        <f ca="1">+IF(AND(ISNUMBER(OFFSET('Water Data'!$E$6,0,10*ROW('Water Data'!E66))),'Data Summary'!BW72="Yes"),OFFSET('Water Data'!$E$6,0,10*ROW('Water Data'!E66)),NA())</f>
        <v>#N/A</v>
      </c>
      <c r="I72" s="529" t="e">
        <f ca="1">+IF(AND(ISNUMBER(OFFSET('Water Data'!$E$9,0,10*ROW('Water Data'!E66))),'Data Summary'!BX72="Yes"),OFFSET('Water Data'!$E$9,0,10*ROW('Water Data'!E66)),NA())</f>
        <v>#N/A</v>
      </c>
      <c r="J72" s="529" t="e">
        <f ca="1">+IF(AND(ISNUMBER(OFFSET('Water Data'!$F$4,0,10*ROW('Water Data'!F66))),'Data Summary'!BY72="Yes"),100-OFFSET('Water Data'!$F$4,0,10*ROW('Water Data'!F66)),NA())</f>
        <v>#N/A</v>
      </c>
      <c r="K72" s="529" t="e">
        <f ca="1">+IF(AND(ISNUMBER(OFFSET('Water Data'!$F$6,0,10*ROW('Water Data'!F66))),'Data Summary'!BZ72="Yes"),OFFSET('Water Data'!$F$6,0,10*ROW('Water Data'!F66)),NA())</f>
        <v>#N/A</v>
      </c>
      <c r="L72" s="529" t="e">
        <f ca="1">+IF(AND(ISNUMBER(OFFSET('Water Data'!$F$9,0,10*ROW('Water Data'!F66))),'Data Summary'!CA72="Yes"),OFFSET('Water Data'!$F$9,0,10*ROW('Water Data'!F66)),NA())</f>
        <v>#N/A</v>
      </c>
      <c r="M72" s="529" t="e">
        <f ca="1">+IF(AND(ISNUMBER(OFFSET('Water Data'!$G$4,0,10*ROW('Water Data'!G66))),'Data Summary'!CB72="Yes"),100-OFFSET('Water Data'!$G$4,0,10*ROW('Water Data'!G66)),NA())</f>
        <v>#N/A</v>
      </c>
      <c r="N72" s="529" t="e">
        <f ca="1">+IF(AND(ISNUMBER(OFFSET('Water Data'!$G$6,0,10*ROW('Water Data'!G66))),'Data Summary'!CC72="Yes"),OFFSET('Water Data'!$G$6,0,10*ROW('Water Data'!G66)),NA())</f>
        <v>#N/A</v>
      </c>
      <c r="O72" s="529" t="e">
        <f ca="1">+IF(AND(ISNUMBER(OFFSET('Water Data'!$G$9,0,10*ROW('Water Data'!G66))),'Data Summary'!CD72="Yes"),OFFSET('Water Data'!$G$9,0,10*ROW('Water Data'!G66)),NA())</f>
        <v>#N/A</v>
      </c>
      <c r="P72" s="529" t="e">
        <f ca="1">+IF(AND(ISNUMBER(OFFSET('Water Data'!$H$4,0,10*ROW('Water Data'!H66))),'Data Summary'!CE72="Yes"),100-OFFSET('Water Data'!$H$4,0,10*ROW('Water Data'!H66)),NA())</f>
        <v>#N/A</v>
      </c>
      <c r="Q72" s="529" t="e">
        <f ca="1">+IF(AND(ISNUMBER(OFFSET('Water Data'!$H$6,0,10*ROW('Water Data'!H66))),'Data Summary'!CF72="Yes"),OFFSET('Water Data'!$H$6,0,10*ROW('Water Data'!H66)),NA())</f>
        <v>#N/A</v>
      </c>
      <c r="R72" s="529" t="e">
        <f ca="1">+IF(AND(ISNUMBER(OFFSET('Water Data'!$H$9,0,10*ROW('Water Data'!H66))),'Data Summary'!CG72="Yes"),OFFSET('Water Data'!$H$9,0,10*ROW('Water Data'!H66)),NA())</f>
        <v>#N/A</v>
      </c>
      <c r="S72" s="529" t="e">
        <f ca="1">+IF(AND(ISNUMBER(OFFSET('Water Data'!$I$4,0,10*ROW('Water Data'!I66))),'Data Summary'!CH72="Yes"),100-OFFSET('Water Data'!$I$4,0,10*ROW('Water Data'!I66)),NA())</f>
        <v>#N/A</v>
      </c>
      <c r="T72" s="529" t="e">
        <f ca="1">+IF(AND(ISNUMBER(OFFSET('Water Data'!$I$6,0,10*ROW('Water Data'!I66))),'Data Summary'!CI72="Yes"),OFFSET('Water Data'!$I$6,0,10*ROW('Water Data'!I66)),NA())</f>
        <v>#N/A</v>
      </c>
      <c r="U72" s="529" t="e">
        <f ca="1">+IF(AND(ISNUMBER(OFFSET('Water Data'!$I$9,0,10*ROW('Water Data'!I66))),'Data Summary'!CJ72="Yes"),OFFSET('Water Data'!$I$9,0,10*ROW('Water Data'!I66)),NA())</f>
        <v>#N/A</v>
      </c>
      <c r="V72" s="530" t="e">
        <f ca="1">+IF(AND(ISNUMBER(OFFSET('Sanitation Data'!$D$4,0,10*ROW('Sanitation Data'!D66))),'Data Summary'!CK72="Yes"),100-OFFSET('Sanitation Data'!$D$4,0,10*ROW('Sanitation Data'!D66)),NA())</f>
        <v>#N/A</v>
      </c>
      <c r="W72" s="530" t="e">
        <f ca="1">+IF(AND(ISNUMBER(OFFSET('Sanitation Data'!$D$6,0,10*ROW('Sanitation Data'!D66))),'Data Summary'!CL72="Yes"),OFFSET('Sanitation Data'!$D$6,0,10*ROW('Sanitation Data'!D66)),NA())</f>
        <v>#N/A</v>
      </c>
      <c r="X72" s="530" t="e">
        <f ca="1">+IF(AND(ISNUMBER(OFFSET('Sanitation Data'!$D$10,0,10*ROW('Sanitation Data'!D66))),'Data Summary'!CM72="Yes"),OFFSET('Sanitation Data'!$D$10,0,10*ROW('Sanitation Data'!D66)),NA())</f>
        <v>#N/A</v>
      </c>
      <c r="Y72" s="530" t="e">
        <f ca="1">+IF(AND(ISNUMBER(OFFSET('Sanitation Data'!$D$11,0,10*ROW('Sanitation Data'!D66))),'Data Summary'!CN72="Yes"),OFFSET('Sanitation Data'!$D$11,0,10*ROW('Sanitation Data'!D66)),NA())</f>
        <v>#N/A</v>
      </c>
      <c r="Z72" s="530" t="e">
        <f ca="1">+IF(AND(ISNUMBER(OFFSET('Sanitation Data'!$D$12,0,10*ROW('Sanitation Data'!D66))),'Data Summary'!CO72="Yes"),OFFSET('Sanitation Data'!$D$12,0,10*ROW('Sanitation Data'!D66)),NA())</f>
        <v>#N/A</v>
      </c>
      <c r="AA72" s="530" t="e">
        <f ca="1">+IF(AND(ISNUMBER(OFFSET('Sanitation Data'!$E$4,0,10*ROW('Sanitation Data'!E66))),'Data Summary'!CP72="Yes"),100-OFFSET('Sanitation Data'!$E$4,0,10*ROW('Sanitation Data'!E66)),NA())</f>
        <v>#N/A</v>
      </c>
      <c r="AB72" s="530" t="e">
        <f ca="1">+IF(AND(ISNUMBER(OFFSET('Sanitation Data'!$E$6,0,10*ROW('Sanitation Data'!E66))),'Data Summary'!CQ72="Yes"),OFFSET('Sanitation Data'!$E$6,0,10*ROW('Sanitation Data'!E66)),NA())</f>
        <v>#N/A</v>
      </c>
      <c r="AC72" s="530" t="e">
        <f ca="1">+IF(AND(ISNUMBER(OFFSET('Sanitation Data'!$E$10,0,10*ROW('Sanitation Data'!E66))),'Data Summary'!CR72="Yes"),OFFSET('Sanitation Data'!$E$10,0,10*ROW('Sanitation Data'!E66)),NA())</f>
        <v>#N/A</v>
      </c>
      <c r="AD72" s="530" t="e">
        <f ca="1">+IF(AND(ISNUMBER(OFFSET('Sanitation Data'!$E$11,0,10*ROW('Sanitation Data'!E66))),'Data Summary'!CS72="Yes"),OFFSET('Sanitation Data'!$E$11,0,10*ROW('Sanitation Data'!E66)),NA())</f>
        <v>#N/A</v>
      </c>
      <c r="AE72" s="530" t="e">
        <f ca="1">+IF(AND(ISNUMBER(OFFSET('Sanitation Data'!$E$12,0,10*ROW('Sanitation Data'!E66))),'Data Summary'!CT72="Yes"),OFFSET('Sanitation Data'!$E$12,0,10*ROW('Sanitation Data'!E66)),NA())</f>
        <v>#N/A</v>
      </c>
      <c r="AF72" s="530" t="e">
        <f ca="1">+IF(AND(ISNUMBER(OFFSET('Sanitation Data'!$F$4,0,10*ROW('Sanitation Data'!F66))),'Data Summary'!CU72="Yes"),100-OFFSET('Sanitation Data'!$F$4,0,10*ROW('Sanitation Data'!F66)),NA())</f>
        <v>#N/A</v>
      </c>
      <c r="AG72" s="530" t="e">
        <f ca="1">+IF(AND(ISNUMBER(OFFSET('Sanitation Data'!$F$6,0,10*ROW('Sanitation Data'!F66))),'Data Summary'!CV72="Yes"),OFFSET('Sanitation Data'!$F$6,0,10*ROW('Sanitation Data'!F66)),NA())</f>
        <v>#N/A</v>
      </c>
      <c r="AH72" s="530" t="e">
        <f ca="1">+IF(AND(ISNUMBER(OFFSET('Sanitation Data'!$F$10,0,10*ROW('Sanitation Data'!F66))),'Data Summary'!CW72="Yes"),OFFSET('Sanitation Data'!$F$10,0,10*ROW('Sanitation Data'!F66)),NA())</f>
        <v>#N/A</v>
      </c>
      <c r="AI72" s="530" t="e">
        <f ca="1">+IF(AND(ISNUMBER(OFFSET('Sanitation Data'!$F$11,0,10*ROW('Sanitation Data'!F66))),'Data Summary'!CX72="Yes"),OFFSET('Sanitation Data'!$F$11,0,10*ROW('Sanitation Data'!F66)),NA())</f>
        <v>#N/A</v>
      </c>
      <c r="AJ72" s="530" t="e">
        <f ca="1">+IF(AND(ISNUMBER(OFFSET('Sanitation Data'!$F$12,0,10*ROW('Sanitation Data'!F66))),'Data Summary'!CY72="Yes"),OFFSET('Sanitation Data'!$F$12,0,10*ROW('Sanitation Data'!F66)),NA())</f>
        <v>#N/A</v>
      </c>
      <c r="AK72" s="530" t="e">
        <f ca="1">+IF(AND(ISNUMBER(OFFSET('Sanitation Data'!$G$4,0,10*ROW('Sanitation Data'!G66))),'Data Summary'!CZ72="Yes"),100-OFFSET('Sanitation Data'!$G$4,0,10*ROW('Sanitation Data'!G66)),NA())</f>
        <v>#N/A</v>
      </c>
      <c r="AL72" s="530" t="e">
        <f ca="1">+IF(AND(ISNUMBER(OFFSET('Sanitation Data'!$G$6,0,10*ROW('Sanitation Data'!G66))),'Data Summary'!DA72="Yes"),OFFSET('Sanitation Data'!$G$6,0,10*ROW('Sanitation Data'!G66)),NA())</f>
        <v>#N/A</v>
      </c>
      <c r="AM72" s="530" t="e">
        <f ca="1">+IF(AND(ISNUMBER(OFFSET('Sanitation Data'!$G$10,0,10*ROW('Sanitation Data'!G66))),'Data Summary'!DB72="Yes"),OFFSET('Sanitation Data'!$G$10,0,10*ROW('Sanitation Data'!G66)),NA())</f>
        <v>#N/A</v>
      </c>
      <c r="AN72" s="530" t="e">
        <f ca="1">+IF(AND(ISNUMBER(OFFSET('Sanitation Data'!$G$11,0,10*ROW('Sanitation Data'!G66))),'Data Summary'!DC72="Yes"),OFFSET('Sanitation Data'!$G$11,0,10*ROW('Sanitation Data'!G66)),NA())</f>
        <v>#N/A</v>
      </c>
      <c r="AO72" s="530" t="e">
        <f ca="1">+IF(AND(ISNUMBER(OFFSET('Sanitation Data'!$G$12,0,10*ROW('Sanitation Data'!G66))),'Data Summary'!DD72="Yes"),OFFSET('Sanitation Data'!$G$12,0,10*ROW('Sanitation Data'!G66)),NA())</f>
        <v>#N/A</v>
      </c>
      <c r="AP72" s="530" t="e">
        <f ca="1">+IF(AND(ISNUMBER(OFFSET('Sanitation Data'!$H$4,0,10*ROW('Sanitation Data'!H66))),'Data Summary'!DE72="Yes"),100-OFFSET('Sanitation Data'!$H$4,0,10*ROW('Sanitation Data'!H66)),NA())</f>
        <v>#N/A</v>
      </c>
      <c r="AQ72" s="530" t="e">
        <f ca="1">+IF(AND(ISNUMBER(OFFSET('Sanitation Data'!$H$6,0,10*ROW('Sanitation Data'!H66))),'Data Summary'!DF72="Yes"),OFFSET('Sanitation Data'!$H$6,0,10*ROW('Sanitation Data'!H66)),NA())</f>
        <v>#N/A</v>
      </c>
      <c r="AR72" s="530" t="e">
        <f ca="1">+IF(AND(ISNUMBER(OFFSET('Sanitation Data'!$H$10,0,10*ROW('Sanitation Data'!H66))),'Data Summary'!DG72="Yes"),OFFSET('Sanitation Data'!$H$10,0,10*ROW('Sanitation Data'!H66)),NA())</f>
        <v>#N/A</v>
      </c>
      <c r="AS72" s="530" t="e">
        <f ca="1">+IF(AND(ISNUMBER(OFFSET('Sanitation Data'!$H$11,0,10*ROW('Sanitation Data'!H66))),'Data Summary'!DH72="Yes"),OFFSET('Sanitation Data'!$H$11,0,10*ROW('Sanitation Data'!H66)),NA())</f>
        <v>#N/A</v>
      </c>
      <c r="AT72" s="530" t="e">
        <f ca="1">+IF(AND(ISNUMBER(OFFSET('Sanitation Data'!$H$12,0,10*ROW('Sanitation Data'!H66))),'Data Summary'!DI72="Yes"),OFFSET('Sanitation Data'!$H$12,0,10*ROW('Sanitation Data'!H66)),NA())</f>
        <v>#N/A</v>
      </c>
      <c r="AU72" s="530" t="e">
        <f ca="1">+IF(AND(ISNUMBER(OFFSET('Sanitation Data'!$I$4,0,10*ROW('Sanitation Data'!I66))),'Data Summary'!DJ72="Yes"),100-OFFSET('Sanitation Data'!$I$4,0,10*ROW('Sanitation Data'!I66)),NA())</f>
        <v>#N/A</v>
      </c>
      <c r="AV72" s="530" t="e">
        <f ca="1">+IF(AND(ISNUMBER(OFFSET('Sanitation Data'!$I$6,0,10*ROW('Sanitation Data'!I66))),'Data Summary'!DK72="Yes"),OFFSET('Sanitation Data'!$I$6,0,10*ROW('Sanitation Data'!I66)),NA())</f>
        <v>#N/A</v>
      </c>
      <c r="AW72" s="530" t="e">
        <f ca="1">+IF(AND(ISNUMBER(OFFSET('Sanitation Data'!$I$10,0,10*ROW('Sanitation Data'!I66))),'Data Summary'!DL72="Yes"),OFFSET('Sanitation Data'!$I$10,0,10*ROW('Sanitation Data'!I66)),NA())</f>
        <v>#N/A</v>
      </c>
      <c r="AX72" s="530" t="e">
        <f ca="1">+IF(AND(ISNUMBER(OFFSET('Sanitation Data'!$I$11,0,10*ROW('Sanitation Data'!I66))),'Data Summary'!DM72="Yes"),OFFSET('Sanitation Data'!$I$11,0,10*ROW('Sanitation Data'!I66)),NA())</f>
        <v>#N/A</v>
      </c>
      <c r="AY72" s="530" t="e">
        <f ca="1">+IF(AND(ISNUMBER(OFFSET('Sanitation Data'!$I$12,0,10*ROW('Sanitation Data'!I66))),'Data Summary'!DN72="Yes"),OFFSET('Sanitation Data'!$I$12,0,10*ROW('Sanitation Data'!I66)),NA())</f>
        <v>#N/A</v>
      </c>
      <c r="AZ72" s="531" t="e">
        <f ca="1">+IF(AND(ISNUMBER(OFFSET('Hygiene Data'!$D$5,0,10*ROW('Hygiene Data'!D66))),'Data Summary'!DO72="Yes"),OFFSET('Hygiene Data'!$D$5,0,10*ROW('Hygiene Data'!D66)),NA())</f>
        <v>#N/A</v>
      </c>
      <c r="BA72" s="531" t="e">
        <f ca="1">+IF(AND(ISNUMBER(OFFSET('Hygiene Data'!$D$7,0,10*ROW('Hygiene Data'!D66))),'Data Summary'!DP72="Yes"),OFFSET('Hygiene Data'!$D$7,0,10*ROW('Hygiene Data'!D66)),NA())</f>
        <v>#N/A</v>
      </c>
      <c r="BB72" s="531" t="e">
        <f ca="1">+IF(AND(ISNUMBER(OFFSET('Hygiene Data'!$D$9,0,10*ROW('Hygiene Data'!D66))),'Data Summary'!DQ72="Yes"),OFFSET('Hygiene Data'!$D$9,0,10*ROW('Hygiene Data'!D66)),NA())</f>
        <v>#N/A</v>
      </c>
      <c r="BC72" s="531" t="e">
        <f ca="1">+IF(AND(ISNUMBER(OFFSET('Hygiene Data'!$E$5,0,10*ROW('Hygiene Data'!E66))),'Data Summary'!DR72="Yes"),OFFSET('Hygiene Data'!$E$5,0,10*ROW('Hygiene Data'!E66)),NA())</f>
        <v>#N/A</v>
      </c>
      <c r="BD72" s="531" t="e">
        <f ca="1">+IF(AND(ISNUMBER(OFFSET('Hygiene Data'!$E$7,0,10*ROW('Hygiene Data'!E66))),'Data Summary'!DS72="Yes"),OFFSET('Hygiene Data'!$E$7,0,10*ROW('Hygiene Data'!E66)),NA())</f>
        <v>#N/A</v>
      </c>
      <c r="BE72" s="531" t="e">
        <f ca="1">+IF(AND(ISNUMBER(OFFSET('Hygiene Data'!$E$9,0,10*ROW('Hygiene Data'!E66))),'Data Summary'!DT72="Yes"),OFFSET('Hygiene Data'!$E$9,0,10*ROW('Hygiene Data'!E66)),NA())</f>
        <v>#N/A</v>
      </c>
      <c r="BF72" s="531" t="e">
        <f ca="1">+IF(AND(ISNUMBER(OFFSET('Hygiene Data'!$F$5,0,10*ROW('Hygiene Data'!F66))),'Data Summary'!DU72="Yes"),OFFSET('Hygiene Data'!$F$5,0,10*ROW('Hygiene Data'!F66)),NA())</f>
        <v>#N/A</v>
      </c>
      <c r="BG72" s="531" t="e">
        <f ca="1">+IF(AND(ISNUMBER(OFFSET('Hygiene Data'!$F$7,0,10*ROW('Hygiene Data'!F66))),'Data Summary'!DV72="Yes"),OFFSET('Hygiene Data'!$F$7,0,10*ROW('Hygiene Data'!F66)),NA())</f>
        <v>#N/A</v>
      </c>
      <c r="BH72" s="531" t="e">
        <f ca="1">+IF(AND(ISNUMBER(OFFSET('Hygiene Data'!$F$9,0,10*ROW('Hygiene Data'!F66))),'Data Summary'!DW72="Yes"),OFFSET('Hygiene Data'!$F$9,0,10*ROW('Hygiene Data'!F66)),NA())</f>
        <v>#N/A</v>
      </c>
      <c r="BI72" s="531" t="e">
        <f ca="1">+IF(AND(ISNUMBER(OFFSET('Hygiene Data'!$G$5,0,10*ROW('Hygiene Data'!G66))),'Data Summary'!DX72="Yes"),OFFSET('Hygiene Data'!$G$5,0,10*ROW('Hygiene Data'!G66)),NA())</f>
        <v>#N/A</v>
      </c>
      <c r="BJ72" s="531" t="e">
        <f ca="1">+IF(AND(ISNUMBER(OFFSET('Hygiene Data'!$G$7,0,10*ROW('Hygiene Data'!G66))),'Data Summary'!DY72="Yes"),OFFSET('Hygiene Data'!$G$7,0,10*ROW('Hygiene Data'!G66)),NA())</f>
        <v>#N/A</v>
      </c>
      <c r="BK72" s="531" t="e">
        <f ca="1">+IF(AND(ISNUMBER(OFFSET('Hygiene Data'!$G$9,0,10*ROW('Hygiene Data'!G66))),'Data Summary'!DZ72="Yes"),OFFSET('Hygiene Data'!$G$9,0,10*ROW('Hygiene Data'!G66)),NA())</f>
        <v>#N/A</v>
      </c>
      <c r="BL72" s="531" t="e">
        <f ca="1">+IF(AND(ISNUMBER(OFFSET('Hygiene Data'!$H$5,0,10*ROW('Hygiene Data'!H66))),'Data Summary'!EA72="Yes"),OFFSET('Hygiene Data'!$H$5,0,10*ROW('Hygiene Data'!H66)),NA())</f>
        <v>#N/A</v>
      </c>
      <c r="BM72" s="531" t="e">
        <f ca="1">+IF(AND(ISNUMBER(OFFSET('Hygiene Data'!$H$7,0,10*ROW('Hygiene Data'!H66))),'Data Summary'!EB72="Yes"),OFFSET('Hygiene Data'!$H$7,0,10*ROW('Hygiene Data'!H66)),NA())</f>
        <v>#N/A</v>
      </c>
      <c r="BN72" s="531" t="e">
        <f ca="1">+IF(AND(ISNUMBER(OFFSET('Hygiene Data'!$H$9,0,10*ROW('Hygiene Data'!H66))),'Data Summary'!EC72="Yes"),OFFSET('Hygiene Data'!$H$9,0,10*ROW('Hygiene Data'!H66)),NA())</f>
        <v>#N/A</v>
      </c>
      <c r="BO72" s="531" t="e">
        <f ca="1">+IF(AND(ISNUMBER(OFFSET('Hygiene Data'!$I$5,0,10*ROW('Hygiene Data'!I66))),'Data Summary'!ED72="Yes"),OFFSET('Hygiene Data'!$I$5,0,10*ROW('Hygiene Data'!I66)),NA())</f>
        <v>#N/A</v>
      </c>
      <c r="BP72" s="531" t="e">
        <f ca="1">+IF(AND(ISNUMBER(OFFSET('Hygiene Data'!$I$7,0,10*ROW('Hygiene Data'!I66))),'Data Summary'!EE72="Yes"),OFFSET('Hygiene Data'!$I$7,0,10*ROW('Hygiene Data'!I66)),NA())</f>
        <v>#N/A</v>
      </c>
      <c r="BQ72" s="531" t="e">
        <f ca="1">+IF(AND(ISNUMBER(OFFSET('Hygiene Data'!$I$9,0,10*ROW('Hygiene Data'!I66))),'Data Summary'!EF72="Yes"),OFFSET('Hygiene Data'!$I$9,0,10*ROW('Hygiene Data'!I66)),NA())</f>
        <v>#N/A</v>
      </c>
    </row>
    <row r="73" spans="1:69" x14ac:dyDescent="0.25">
      <c r="A73" s="527" t="e">
        <f ca="1">+RIGHT('Data Summary'!A73,LEN('Data Summary'!A73)-9)</f>
        <v>#VALUE!</v>
      </c>
      <c r="B73" s="501" t="str">
        <f ca="1">+IF(ISTEXT('Data Summary'!B73),'Data Summary'!B73,"")</f>
        <v/>
      </c>
      <c r="C73" s="528" t="e">
        <f ca="1">+VALUE('Data Summary'!C73)</f>
        <v>#VALUE!</v>
      </c>
      <c r="D73" s="529" t="e">
        <f ca="1">+IF(AND(ISNUMBER(OFFSET('Water Data'!$D$4,0,10*ROW('Water Data'!D67))),'Data Summary'!BS73="Yes"),100-OFFSET('Water Data'!$D$4,0,10*ROW('Water Data'!D67)),NA())</f>
        <v>#N/A</v>
      </c>
      <c r="E73" s="529" t="e">
        <f ca="1">+IF(AND(ISNUMBER(OFFSET('Water Data'!$D$6,0,10*ROW('Water Data'!D67))),'Data Summary'!BT73="Yes"),OFFSET('Water Data'!$D$6,0,10*ROW('Water Data'!D67)),NA())</f>
        <v>#N/A</v>
      </c>
      <c r="F73" s="529" t="e">
        <f ca="1">+IF(AND(ISNUMBER(OFFSET('Water Data'!$D$9,0,10*ROW('Water Data'!D67))),'Data Summary'!BU73="Yes"),OFFSET('Water Data'!$D$9,0,10*ROW('Water Data'!D67)),NA())</f>
        <v>#N/A</v>
      </c>
      <c r="G73" s="529" t="e">
        <f ca="1">+IF(AND(ISNUMBER(OFFSET('Water Data'!$E$4,0,10*ROW('Water Data'!E67))),'Data Summary'!BV73="Yes"),100-OFFSET('Water Data'!$E$4,0,10*ROW('Water Data'!E67)),NA())</f>
        <v>#N/A</v>
      </c>
      <c r="H73" s="529" t="e">
        <f ca="1">+IF(AND(ISNUMBER(OFFSET('Water Data'!$E$6,0,10*ROW('Water Data'!E67))),'Data Summary'!BW73="Yes"),OFFSET('Water Data'!$E$6,0,10*ROW('Water Data'!E67)),NA())</f>
        <v>#N/A</v>
      </c>
      <c r="I73" s="529" t="e">
        <f ca="1">+IF(AND(ISNUMBER(OFFSET('Water Data'!$E$9,0,10*ROW('Water Data'!E67))),'Data Summary'!BX73="Yes"),OFFSET('Water Data'!$E$9,0,10*ROW('Water Data'!E67)),NA())</f>
        <v>#N/A</v>
      </c>
      <c r="J73" s="529" t="e">
        <f ca="1">+IF(AND(ISNUMBER(OFFSET('Water Data'!$F$4,0,10*ROW('Water Data'!F67))),'Data Summary'!BY73="Yes"),100-OFFSET('Water Data'!$F$4,0,10*ROW('Water Data'!F67)),NA())</f>
        <v>#N/A</v>
      </c>
      <c r="K73" s="529" t="e">
        <f ca="1">+IF(AND(ISNUMBER(OFFSET('Water Data'!$F$6,0,10*ROW('Water Data'!F67))),'Data Summary'!BZ73="Yes"),OFFSET('Water Data'!$F$6,0,10*ROW('Water Data'!F67)),NA())</f>
        <v>#N/A</v>
      </c>
      <c r="L73" s="529" t="e">
        <f ca="1">+IF(AND(ISNUMBER(OFFSET('Water Data'!$F$9,0,10*ROW('Water Data'!F67))),'Data Summary'!CA73="Yes"),OFFSET('Water Data'!$F$9,0,10*ROW('Water Data'!F67)),NA())</f>
        <v>#N/A</v>
      </c>
      <c r="M73" s="529" t="e">
        <f ca="1">+IF(AND(ISNUMBER(OFFSET('Water Data'!$G$4,0,10*ROW('Water Data'!G67))),'Data Summary'!CB73="Yes"),100-OFFSET('Water Data'!$G$4,0,10*ROW('Water Data'!G67)),NA())</f>
        <v>#N/A</v>
      </c>
      <c r="N73" s="529" t="e">
        <f ca="1">+IF(AND(ISNUMBER(OFFSET('Water Data'!$G$6,0,10*ROW('Water Data'!G67))),'Data Summary'!CC73="Yes"),OFFSET('Water Data'!$G$6,0,10*ROW('Water Data'!G67)),NA())</f>
        <v>#N/A</v>
      </c>
      <c r="O73" s="529" t="e">
        <f ca="1">+IF(AND(ISNUMBER(OFFSET('Water Data'!$G$9,0,10*ROW('Water Data'!G67))),'Data Summary'!CD73="Yes"),OFFSET('Water Data'!$G$9,0,10*ROW('Water Data'!G67)),NA())</f>
        <v>#N/A</v>
      </c>
      <c r="P73" s="529" t="e">
        <f ca="1">+IF(AND(ISNUMBER(OFFSET('Water Data'!$H$4,0,10*ROW('Water Data'!H67))),'Data Summary'!CE73="Yes"),100-OFFSET('Water Data'!$H$4,0,10*ROW('Water Data'!H67)),NA())</f>
        <v>#N/A</v>
      </c>
      <c r="Q73" s="529" t="e">
        <f ca="1">+IF(AND(ISNUMBER(OFFSET('Water Data'!$H$6,0,10*ROW('Water Data'!H67))),'Data Summary'!CF73="Yes"),OFFSET('Water Data'!$H$6,0,10*ROW('Water Data'!H67)),NA())</f>
        <v>#N/A</v>
      </c>
      <c r="R73" s="529" t="e">
        <f ca="1">+IF(AND(ISNUMBER(OFFSET('Water Data'!$H$9,0,10*ROW('Water Data'!H67))),'Data Summary'!CG73="Yes"),OFFSET('Water Data'!$H$9,0,10*ROW('Water Data'!H67)),NA())</f>
        <v>#N/A</v>
      </c>
      <c r="S73" s="529" t="e">
        <f ca="1">+IF(AND(ISNUMBER(OFFSET('Water Data'!$I$4,0,10*ROW('Water Data'!I67))),'Data Summary'!CH73="Yes"),100-OFFSET('Water Data'!$I$4,0,10*ROW('Water Data'!I67)),NA())</f>
        <v>#N/A</v>
      </c>
      <c r="T73" s="529" t="e">
        <f ca="1">+IF(AND(ISNUMBER(OFFSET('Water Data'!$I$6,0,10*ROW('Water Data'!I67))),'Data Summary'!CI73="Yes"),OFFSET('Water Data'!$I$6,0,10*ROW('Water Data'!I67)),NA())</f>
        <v>#N/A</v>
      </c>
      <c r="U73" s="529" t="e">
        <f ca="1">+IF(AND(ISNUMBER(OFFSET('Water Data'!$I$9,0,10*ROW('Water Data'!I67))),'Data Summary'!CJ73="Yes"),OFFSET('Water Data'!$I$9,0,10*ROW('Water Data'!I67)),NA())</f>
        <v>#N/A</v>
      </c>
      <c r="V73" s="530" t="e">
        <f ca="1">+IF(AND(ISNUMBER(OFFSET('Sanitation Data'!$D$4,0,10*ROW('Sanitation Data'!D67))),'Data Summary'!CK73="Yes"),100-OFFSET('Sanitation Data'!$D$4,0,10*ROW('Sanitation Data'!D67)),NA())</f>
        <v>#N/A</v>
      </c>
      <c r="W73" s="530" t="e">
        <f ca="1">+IF(AND(ISNUMBER(OFFSET('Sanitation Data'!$D$6,0,10*ROW('Sanitation Data'!D67))),'Data Summary'!CL73="Yes"),OFFSET('Sanitation Data'!$D$6,0,10*ROW('Sanitation Data'!D67)),NA())</f>
        <v>#N/A</v>
      </c>
      <c r="X73" s="530" t="e">
        <f ca="1">+IF(AND(ISNUMBER(OFFSET('Sanitation Data'!$D$10,0,10*ROW('Sanitation Data'!D67))),'Data Summary'!CM73="Yes"),OFFSET('Sanitation Data'!$D$10,0,10*ROW('Sanitation Data'!D67)),NA())</f>
        <v>#N/A</v>
      </c>
      <c r="Y73" s="530" t="e">
        <f ca="1">+IF(AND(ISNUMBER(OFFSET('Sanitation Data'!$D$11,0,10*ROW('Sanitation Data'!D67))),'Data Summary'!CN73="Yes"),OFFSET('Sanitation Data'!$D$11,0,10*ROW('Sanitation Data'!D67)),NA())</f>
        <v>#N/A</v>
      </c>
      <c r="Z73" s="530" t="e">
        <f ca="1">+IF(AND(ISNUMBER(OFFSET('Sanitation Data'!$D$12,0,10*ROW('Sanitation Data'!D67))),'Data Summary'!CO73="Yes"),OFFSET('Sanitation Data'!$D$12,0,10*ROW('Sanitation Data'!D67)),NA())</f>
        <v>#N/A</v>
      </c>
      <c r="AA73" s="530" t="e">
        <f ca="1">+IF(AND(ISNUMBER(OFFSET('Sanitation Data'!$E$4,0,10*ROW('Sanitation Data'!E67))),'Data Summary'!CP73="Yes"),100-OFFSET('Sanitation Data'!$E$4,0,10*ROW('Sanitation Data'!E67)),NA())</f>
        <v>#N/A</v>
      </c>
      <c r="AB73" s="530" t="e">
        <f ca="1">+IF(AND(ISNUMBER(OFFSET('Sanitation Data'!$E$6,0,10*ROW('Sanitation Data'!E67))),'Data Summary'!CQ73="Yes"),OFFSET('Sanitation Data'!$E$6,0,10*ROW('Sanitation Data'!E67)),NA())</f>
        <v>#N/A</v>
      </c>
      <c r="AC73" s="530" t="e">
        <f ca="1">+IF(AND(ISNUMBER(OFFSET('Sanitation Data'!$E$10,0,10*ROW('Sanitation Data'!E67))),'Data Summary'!CR73="Yes"),OFFSET('Sanitation Data'!$E$10,0,10*ROW('Sanitation Data'!E67)),NA())</f>
        <v>#N/A</v>
      </c>
      <c r="AD73" s="530" t="e">
        <f ca="1">+IF(AND(ISNUMBER(OFFSET('Sanitation Data'!$E$11,0,10*ROW('Sanitation Data'!E67))),'Data Summary'!CS73="Yes"),OFFSET('Sanitation Data'!$E$11,0,10*ROW('Sanitation Data'!E67)),NA())</f>
        <v>#N/A</v>
      </c>
      <c r="AE73" s="530" t="e">
        <f ca="1">+IF(AND(ISNUMBER(OFFSET('Sanitation Data'!$E$12,0,10*ROW('Sanitation Data'!E67))),'Data Summary'!CT73="Yes"),OFFSET('Sanitation Data'!$E$12,0,10*ROW('Sanitation Data'!E67)),NA())</f>
        <v>#N/A</v>
      </c>
      <c r="AF73" s="530" t="e">
        <f ca="1">+IF(AND(ISNUMBER(OFFSET('Sanitation Data'!$F$4,0,10*ROW('Sanitation Data'!F67))),'Data Summary'!CU73="Yes"),100-OFFSET('Sanitation Data'!$F$4,0,10*ROW('Sanitation Data'!F67)),NA())</f>
        <v>#N/A</v>
      </c>
      <c r="AG73" s="530" t="e">
        <f ca="1">+IF(AND(ISNUMBER(OFFSET('Sanitation Data'!$F$6,0,10*ROW('Sanitation Data'!F67))),'Data Summary'!CV73="Yes"),OFFSET('Sanitation Data'!$F$6,0,10*ROW('Sanitation Data'!F67)),NA())</f>
        <v>#N/A</v>
      </c>
      <c r="AH73" s="530" t="e">
        <f ca="1">+IF(AND(ISNUMBER(OFFSET('Sanitation Data'!$F$10,0,10*ROW('Sanitation Data'!F67))),'Data Summary'!CW73="Yes"),OFFSET('Sanitation Data'!$F$10,0,10*ROW('Sanitation Data'!F67)),NA())</f>
        <v>#N/A</v>
      </c>
      <c r="AI73" s="530" t="e">
        <f ca="1">+IF(AND(ISNUMBER(OFFSET('Sanitation Data'!$F$11,0,10*ROW('Sanitation Data'!F67))),'Data Summary'!CX73="Yes"),OFFSET('Sanitation Data'!$F$11,0,10*ROW('Sanitation Data'!F67)),NA())</f>
        <v>#N/A</v>
      </c>
      <c r="AJ73" s="530" t="e">
        <f ca="1">+IF(AND(ISNUMBER(OFFSET('Sanitation Data'!$F$12,0,10*ROW('Sanitation Data'!F67))),'Data Summary'!CY73="Yes"),OFFSET('Sanitation Data'!$F$12,0,10*ROW('Sanitation Data'!F67)),NA())</f>
        <v>#N/A</v>
      </c>
      <c r="AK73" s="530" t="e">
        <f ca="1">+IF(AND(ISNUMBER(OFFSET('Sanitation Data'!$G$4,0,10*ROW('Sanitation Data'!G67))),'Data Summary'!CZ73="Yes"),100-OFFSET('Sanitation Data'!$G$4,0,10*ROW('Sanitation Data'!G67)),NA())</f>
        <v>#N/A</v>
      </c>
      <c r="AL73" s="530" t="e">
        <f ca="1">+IF(AND(ISNUMBER(OFFSET('Sanitation Data'!$G$6,0,10*ROW('Sanitation Data'!G67))),'Data Summary'!DA73="Yes"),OFFSET('Sanitation Data'!$G$6,0,10*ROW('Sanitation Data'!G67)),NA())</f>
        <v>#N/A</v>
      </c>
      <c r="AM73" s="530" t="e">
        <f ca="1">+IF(AND(ISNUMBER(OFFSET('Sanitation Data'!$G$10,0,10*ROW('Sanitation Data'!G67))),'Data Summary'!DB73="Yes"),OFFSET('Sanitation Data'!$G$10,0,10*ROW('Sanitation Data'!G67)),NA())</f>
        <v>#N/A</v>
      </c>
      <c r="AN73" s="530" t="e">
        <f ca="1">+IF(AND(ISNUMBER(OFFSET('Sanitation Data'!$G$11,0,10*ROW('Sanitation Data'!G67))),'Data Summary'!DC73="Yes"),OFFSET('Sanitation Data'!$G$11,0,10*ROW('Sanitation Data'!G67)),NA())</f>
        <v>#N/A</v>
      </c>
      <c r="AO73" s="530" t="e">
        <f ca="1">+IF(AND(ISNUMBER(OFFSET('Sanitation Data'!$G$12,0,10*ROW('Sanitation Data'!G67))),'Data Summary'!DD73="Yes"),OFFSET('Sanitation Data'!$G$12,0,10*ROW('Sanitation Data'!G67)),NA())</f>
        <v>#N/A</v>
      </c>
      <c r="AP73" s="530" t="e">
        <f ca="1">+IF(AND(ISNUMBER(OFFSET('Sanitation Data'!$H$4,0,10*ROW('Sanitation Data'!H67))),'Data Summary'!DE73="Yes"),100-OFFSET('Sanitation Data'!$H$4,0,10*ROW('Sanitation Data'!H67)),NA())</f>
        <v>#N/A</v>
      </c>
      <c r="AQ73" s="530" t="e">
        <f ca="1">+IF(AND(ISNUMBER(OFFSET('Sanitation Data'!$H$6,0,10*ROW('Sanitation Data'!H67))),'Data Summary'!DF73="Yes"),OFFSET('Sanitation Data'!$H$6,0,10*ROW('Sanitation Data'!H67)),NA())</f>
        <v>#N/A</v>
      </c>
      <c r="AR73" s="530" t="e">
        <f ca="1">+IF(AND(ISNUMBER(OFFSET('Sanitation Data'!$H$10,0,10*ROW('Sanitation Data'!H67))),'Data Summary'!DG73="Yes"),OFFSET('Sanitation Data'!$H$10,0,10*ROW('Sanitation Data'!H67)),NA())</f>
        <v>#N/A</v>
      </c>
      <c r="AS73" s="530" t="e">
        <f ca="1">+IF(AND(ISNUMBER(OFFSET('Sanitation Data'!$H$11,0,10*ROW('Sanitation Data'!H67))),'Data Summary'!DH73="Yes"),OFFSET('Sanitation Data'!$H$11,0,10*ROW('Sanitation Data'!H67)),NA())</f>
        <v>#N/A</v>
      </c>
      <c r="AT73" s="530" t="e">
        <f ca="1">+IF(AND(ISNUMBER(OFFSET('Sanitation Data'!$H$12,0,10*ROW('Sanitation Data'!H67))),'Data Summary'!DI73="Yes"),OFFSET('Sanitation Data'!$H$12,0,10*ROW('Sanitation Data'!H67)),NA())</f>
        <v>#N/A</v>
      </c>
      <c r="AU73" s="530" t="e">
        <f ca="1">+IF(AND(ISNUMBER(OFFSET('Sanitation Data'!$I$4,0,10*ROW('Sanitation Data'!I67))),'Data Summary'!DJ73="Yes"),100-OFFSET('Sanitation Data'!$I$4,0,10*ROW('Sanitation Data'!I67)),NA())</f>
        <v>#N/A</v>
      </c>
      <c r="AV73" s="530" t="e">
        <f ca="1">+IF(AND(ISNUMBER(OFFSET('Sanitation Data'!$I$6,0,10*ROW('Sanitation Data'!I67))),'Data Summary'!DK73="Yes"),OFFSET('Sanitation Data'!$I$6,0,10*ROW('Sanitation Data'!I67)),NA())</f>
        <v>#N/A</v>
      </c>
      <c r="AW73" s="530" t="e">
        <f ca="1">+IF(AND(ISNUMBER(OFFSET('Sanitation Data'!$I$10,0,10*ROW('Sanitation Data'!I67))),'Data Summary'!DL73="Yes"),OFFSET('Sanitation Data'!$I$10,0,10*ROW('Sanitation Data'!I67)),NA())</f>
        <v>#N/A</v>
      </c>
      <c r="AX73" s="530" t="e">
        <f ca="1">+IF(AND(ISNUMBER(OFFSET('Sanitation Data'!$I$11,0,10*ROW('Sanitation Data'!I67))),'Data Summary'!DM73="Yes"),OFFSET('Sanitation Data'!$I$11,0,10*ROW('Sanitation Data'!I67)),NA())</f>
        <v>#N/A</v>
      </c>
      <c r="AY73" s="530" t="e">
        <f ca="1">+IF(AND(ISNUMBER(OFFSET('Sanitation Data'!$I$12,0,10*ROW('Sanitation Data'!I67))),'Data Summary'!DN73="Yes"),OFFSET('Sanitation Data'!$I$12,0,10*ROW('Sanitation Data'!I67)),NA())</f>
        <v>#N/A</v>
      </c>
      <c r="AZ73" s="531" t="e">
        <f ca="1">+IF(AND(ISNUMBER(OFFSET('Hygiene Data'!$D$5,0,10*ROW('Hygiene Data'!D67))),'Data Summary'!DO73="Yes"),OFFSET('Hygiene Data'!$D$5,0,10*ROW('Hygiene Data'!D67)),NA())</f>
        <v>#N/A</v>
      </c>
      <c r="BA73" s="531" t="e">
        <f ca="1">+IF(AND(ISNUMBER(OFFSET('Hygiene Data'!$D$7,0,10*ROW('Hygiene Data'!D67))),'Data Summary'!DP73="Yes"),OFFSET('Hygiene Data'!$D$7,0,10*ROW('Hygiene Data'!D67)),NA())</f>
        <v>#N/A</v>
      </c>
      <c r="BB73" s="531" t="e">
        <f ca="1">+IF(AND(ISNUMBER(OFFSET('Hygiene Data'!$D$9,0,10*ROW('Hygiene Data'!D67))),'Data Summary'!DQ73="Yes"),OFFSET('Hygiene Data'!$D$9,0,10*ROW('Hygiene Data'!D67)),NA())</f>
        <v>#N/A</v>
      </c>
      <c r="BC73" s="531" t="e">
        <f ca="1">+IF(AND(ISNUMBER(OFFSET('Hygiene Data'!$E$5,0,10*ROW('Hygiene Data'!E67))),'Data Summary'!DR73="Yes"),OFFSET('Hygiene Data'!$E$5,0,10*ROW('Hygiene Data'!E67)),NA())</f>
        <v>#N/A</v>
      </c>
      <c r="BD73" s="531" t="e">
        <f ca="1">+IF(AND(ISNUMBER(OFFSET('Hygiene Data'!$E$7,0,10*ROW('Hygiene Data'!E67))),'Data Summary'!DS73="Yes"),OFFSET('Hygiene Data'!$E$7,0,10*ROW('Hygiene Data'!E67)),NA())</f>
        <v>#N/A</v>
      </c>
      <c r="BE73" s="531" t="e">
        <f ca="1">+IF(AND(ISNUMBER(OFFSET('Hygiene Data'!$E$9,0,10*ROW('Hygiene Data'!E67))),'Data Summary'!DT73="Yes"),OFFSET('Hygiene Data'!$E$9,0,10*ROW('Hygiene Data'!E67)),NA())</f>
        <v>#N/A</v>
      </c>
      <c r="BF73" s="531" t="e">
        <f ca="1">+IF(AND(ISNUMBER(OFFSET('Hygiene Data'!$F$5,0,10*ROW('Hygiene Data'!F67))),'Data Summary'!DU73="Yes"),OFFSET('Hygiene Data'!$F$5,0,10*ROW('Hygiene Data'!F67)),NA())</f>
        <v>#N/A</v>
      </c>
      <c r="BG73" s="531" t="e">
        <f ca="1">+IF(AND(ISNUMBER(OFFSET('Hygiene Data'!$F$7,0,10*ROW('Hygiene Data'!F67))),'Data Summary'!DV73="Yes"),OFFSET('Hygiene Data'!$F$7,0,10*ROW('Hygiene Data'!F67)),NA())</f>
        <v>#N/A</v>
      </c>
      <c r="BH73" s="531" t="e">
        <f ca="1">+IF(AND(ISNUMBER(OFFSET('Hygiene Data'!$F$9,0,10*ROW('Hygiene Data'!F67))),'Data Summary'!DW73="Yes"),OFFSET('Hygiene Data'!$F$9,0,10*ROW('Hygiene Data'!F67)),NA())</f>
        <v>#N/A</v>
      </c>
      <c r="BI73" s="531" t="e">
        <f ca="1">+IF(AND(ISNUMBER(OFFSET('Hygiene Data'!$G$5,0,10*ROW('Hygiene Data'!G67))),'Data Summary'!DX73="Yes"),OFFSET('Hygiene Data'!$G$5,0,10*ROW('Hygiene Data'!G67)),NA())</f>
        <v>#N/A</v>
      </c>
      <c r="BJ73" s="531" t="e">
        <f ca="1">+IF(AND(ISNUMBER(OFFSET('Hygiene Data'!$G$7,0,10*ROW('Hygiene Data'!G67))),'Data Summary'!DY73="Yes"),OFFSET('Hygiene Data'!$G$7,0,10*ROW('Hygiene Data'!G67)),NA())</f>
        <v>#N/A</v>
      </c>
      <c r="BK73" s="531" t="e">
        <f ca="1">+IF(AND(ISNUMBER(OFFSET('Hygiene Data'!$G$9,0,10*ROW('Hygiene Data'!G67))),'Data Summary'!DZ73="Yes"),OFFSET('Hygiene Data'!$G$9,0,10*ROW('Hygiene Data'!G67)),NA())</f>
        <v>#N/A</v>
      </c>
      <c r="BL73" s="531" t="e">
        <f ca="1">+IF(AND(ISNUMBER(OFFSET('Hygiene Data'!$H$5,0,10*ROW('Hygiene Data'!H67))),'Data Summary'!EA73="Yes"),OFFSET('Hygiene Data'!$H$5,0,10*ROW('Hygiene Data'!H67)),NA())</f>
        <v>#N/A</v>
      </c>
      <c r="BM73" s="531" t="e">
        <f ca="1">+IF(AND(ISNUMBER(OFFSET('Hygiene Data'!$H$7,0,10*ROW('Hygiene Data'!H67))),'Data Summary'!EB73="Yes"),OFFSET('Hygiene Data'!$H$7,0,10*ROW('Hygiene Data'!H67)),NA())</f>
        <v>#N/A</v>
      </c>
      <c r="BN73" s="531" t="e">
        <f ca="1">+IF(AND(ISNUMBER(OFFSET('Hygiene Data'!$H$9,0,10*ROW('Hygiene Data'!H67))),'Data Summary'!EC73="Yes"),OFFSET('Hygiene Data'!$H$9,0,10*ROW('Hygiene Data'!H67)),NA())</f>
        <v>#N/A</v>
      </c>
      <c r="BO73" s="531" t="e">
        <f ca="1">+IF(AND(ISNUMBER(OFFSET('Hygiene Data'!$I$5,0,10*ROW('Hygiene Data'!I67))),'Data Summary'!ED73="Yes"),OFFSET('Hygiene Data'!$I$5,0,10*ROW('Hygiene Data'!I67)),NA())</f>
        <v>#N/A</v>
      </c>
      <c r="BP73" s="531" t="e">
        <f ca="1">+IF(AND(ISNUMBER(OFFSET('Hygiene Data'!$I$7,0,10*ROW('Hygiene Data'!I67))),'Data Summary'!EE73="Yes"),OFFSET('Hygiene Data'!$I$7,0,10*ROW('Hygiene Data'!I67)),NA())</f>
        <v>#N/A</v>
      </c>
      <c r="BQ73" s="531" t="e">
        <f ca="1">+IF(AND(ISNUMBER(OFFSET('Hygiene Data'!$I$9,0,10*ROW('Hygiene Data'!I67))),'Data Summary'!EF73="Yes"),OFFSET('Hygiene Data'!$I$9,0,10*ROW('Hygiene Data'!I67)),NA())</f>
        <v>#N/A</v>
      </c>
    </row>
    <row r="74" spans="1:69" x14ac:dyDescent="0.25">
      <c r="A74" s="527" t="e">
        <f ca="1">+RIGHT('Data Summary'!A74,LEN('Data Summary'!A74)-9)</f>
        <v>#VALUE!</v>
      </c>
      <c r="B74" s="501" t="str">
        <f ca="1">+IF(ISTEXT('Data Summary'!B74),'Data Summary'!B74,"")</f>
        <v/>
      </c>
      <c r="C74" s="528" t="e">
        <f ca="1">+VALUE('Data Summary'!C74)</f>
        <v>#VALUE!</v>
      </c>
      <c r="D74" s="529" t="e">
        <f ca="1">+IF(AND(ISNUMBER(OFFSET('Water Data'!$D$4,0,10*ROW('Water Data'!D68))),'Data Summary'!BS74="Yes"),100-OFFSET('Water Data'!$D$4,0,10*ROW('Water Data'!D68)),NA())</f>
        <v>#N/A</v>
      </c>
      <c r="E74" s="529" t="e">
        <f ca="1">+IF(AND(ISNUMBER(OFFSET('Water Data'!$D$6,0,10*ROW('Water Data'!D68))),'Data Summary'!BT74="Yes"),OFFSET('Water Data'!$D$6,0,10*ROW('Water Data'!D68)),NA())</f>
        <v>#N/A</v>
      </c>
      <c r="F74" s="529" t="e">
        <f ca="1">+IF(AND(ISNUMBER(OFFSET('Water Data'!$D$9,0,10*ROW('Water Data'!D68))),'Data Summary'!BU74="Yes"),OFFSET('Water Data'!$D$9,0,10*ROW('Water Data'!D68)),NA())</f>
        <v>#N/A</v>
      </c>
      <c r="G74" s="529" t="e">
        <f ca="1">+IF(AND(ISNUMBER(OFFSET('Water Data'!$E$4,0,10*ROW('Water Data'!E68))),'Data Summary'!BV74="Yes"),100-OFFSET('Water Data'!$E$4,0,10*ROW('Water Data'!E68)),NA())</f>
        <v>#N/A</v>
      </c>
      <c r="H74" s="529" t="e">
        <f ca="1">+IF(AND(ISNUMBER(OFFSET('Water Data'!$E$6,0,10*ROW('Water Data'!E68))),'Data Summary'!BW74="Yes"),OFFSET('Water Data'!$E$6,0,10*ROW('Water Data'!E68)),NA())</f>
        <v>#N/A</v>
      </c>
      <c r="I74" s="529" t="e">
        <f ca="1">+IF(AND(ISNUMBER(OFFSET('Water Data'!$E$9,0,10*ROW('Water Data'!E68))),'Data Summary'!BX74="Yes"),OFFSET('Water Data'!$E$9,0,10*ROW('Water Data'!E68)),NA())</f>
        <v>#N/A</v>
      </c>
      <c r="J74" s="529" t="e">
        <f ca="1">+IF(AND(ISNUMBER(OFFSET('Water Data'!$F$4,0,10*ROW('Water Data'!F68))),'Data Summary'!BY74="Yes"),100-OFFSET('Water Data'!$F$4,0,10*ROW('Water Data'!F68)),NA())</f>
        <v>#N/A</v>
      </c>
      <c r="K74" s="529" t="e">
        <f ca="1">+IF(AND(ISNUMBER(OFFSET('Water Data'!$F$6,0,10*ROW('Water Data'!F68))),'Data Summary'!BZ74="Yes"),OFFSET('Water Data'!$F$6,0,10*ROW('Water Data'!F68)),NA())</f>
        <v>#N/A</v>
      </c>
      <c r="L74" s="529" t="e">
        <f ca="1">+IF(AND(ISNUMBER(OFFSET('Water Data'!$F$9,0,10*ROW('Water Data'!F68))),'Data Summary'!CA74="Yes"),OFFSET('Water Data'!$F$9,0,10*ROW('Water Data'!F68)),NA())</f>
        <v>#N/A</v>
      </c>
      <c r="M74" s="529" t="e">
        <f ca="1">+IF(AND(ISNUMBER(OFFSET('Water Data'!$G$4,0,10*ROW('Water Data'!G68))),'Data Summary'!CB74="Yes"),100-OFFSET('Water Data'!$G$4,0,10*ROW('Water Data'!G68)),NA())</f>
        <v>#N/A</v>
      </c>
      <c r="N74" s="529" t="e">
        <f ca="1">+IF(AND(ISNUMBER(OFFSET('Water Data'!$G$6,0,10*ROW('Water Data'!G68))),'Data Summary'!CC74="Yes"),OFFSET('Water Data'!$G$6,0,10*ROW('Water Data'!G68)),NA())</f>
        <v>#N/A</v>
      </c>
      <c r="O74" s="529" t="e">
        <f ca="1">+IF(AND(ISNUMBER(OFFSET('Water Data'!$G$9,0,10*ROW('Water Data'!G68))),'Data Summary'!CD74="Yes"),OFFSET('Water Data'!$G$9,0,10*ROW('Water Data'!G68)),NA())</f>
        <v>#N/A</v>
      </c>
      <c r="P74" s="529" t="e">
        <f ca="1">+IF(AND(ISNUMBER(OFFSET('Water Data'!$H$4,0,10*ROW('Water Data'!H68))),'Data Summary'!CE74="Yes"),100-OFFSET('Water Data'!$H$4,0,10*ROW('Water Data'!H68)),NA())</f>
        <v>#N/A</v>
      </c>
      <c r="Q74" s="529" t="e">
        <f ca="1">+IF(AND(ISNUMBER(OFFSET('Water Data'!$H$6,0,10*ROW('Water Data'!H68))),'Data Summary'!CF74="Yes"),OFFSET('Water Data'!$H$6,0,10*ROW('Water Data'!H68)),NA())</f>
        <v>#N/A</v>
      </c>
      <c r="R74" s="529" t="e">
        <f ca="1">+IF(AND(ISNUMBER(OFFSET('Water Data'!$H$9,0,10*ROW('Water Data'!H68))),'Data Summary'!CG74="Yes"),OFFSET('Water Data'!$H$9,0,10*ROW('Water Data'!H68)),NA())</f>
        <v>#N/A</v>
      </c>
      <c r="S74" s="529" t="e">
        <f ca="1">+IF(AND(ISNUMBER(OFFSET('Water Data'!$I$4,0,10*ROW('Water Data'!I68))),'Data Summary'!CH74="Yes"),100-OFFSET('Water Data'!$I$4,0,10*ROW('Water Data'!I68)),NA())</f>
        <v>#N/A</v>
      </c>
      <c r="T74" s="529" t="e">
        <f ca="1">+IF(AND(ISNUMBER(OFFSET('Water Data'!$I$6,0,10*ROW('Water Data'!I68))),'Data Summary'!CI74="Yes"),OFFSET('Water Data'!$I$6,0,10*ROW('Water Data'!I68)),NA())</f>
        <v>#N/A</v>
      </c>
      <c r="U74" s="529" t="e">
        <f ca="1">+IF(AND(ISNUMBER(OFFSET('Water Data'!$I$9,0,10*ROW('Water Data'!I68))),'Data Summary'!CJ74="Yes"),OFFSET('Water Data'!$I$9,0,10*ROW('Water Data'!I68)),NA())</f>
        <v>#N/A</v>
      </c>
      <c r="V74" s="530" t="e">
        <f ca="1">+IF(AND(ISNUMBER(OFFSET('Sanitation Data'!$D$4,0,10*ROW('Sanitation Data'!D68))),'Data Summary'!CK74="Yes"),100-OFFSET('Sanitation Data'!$D$4,0,10*ROW('Sanitation Data'!D68)),NA())</f>
        <v>#N/A</v>
      </c>
      <c r="W74" s="530" t="e">
        <f ca="1">+IF(AND(ISNUMBER(OFFSET('Sanitation Data'!$D$6,0,10*ROW('Sanitation Data'!D68))),'Data Summary'!CL74="Yes"),OFFSET('Sanitation Data'!$D$6,0,10*ROW('Sanitation Data'!D68)),NA())</f>
        <v>#N/A</v>
      </c>
      <c r="X74" s="530" t="e">
        <f ca="1">+IF(AND(ISNUMBER(OFFSET('Sanitation Data'!$D$10,0,10*ROW('Sanitation Data'!D68))),'Data Summary'!CM74="Yes"),OFFSET('Sanitation Data'!$D$10,0,10*ROW('Sanitation Data'!D68)),NA())</f>
        <v>#N/A</v>
      </c>
      <c r="Y74" s="530" t="e">
        <f ca="1">+IF(AND(ISNUMBER(OFFSET('Sanitation Data'!$D$11,0,10*ROW('Sanitation Data'!D68))),'Data Summary'!CN74="Yes"),OFFSET('Sanitation Data'!$D$11,0,10*ROW('Sanitation Data'!D68)),NA())</f>
        <v>#N/A</v>
      </c>
      <c r="Z74" s="530" t="e">
        <f ca="1">+IF(AND(ISNUMBER(OFFSET('Sanitation Data'!$D$12,0,10*ROW('Sanitation Data'!D68))),'Data Summary'!CO74="Yes"),OFFSET('Sanitation Data'!$D$12,0,10*ROW('Sanitation Data'!D68)),NA())</f>
        <v>#N/A</v>
      </c>
      <c r="AA74" s="530" t="e">
        <f ca="1">+IF(AND(ISNUMBER(OFFSET('Sanitation Data'!$E$4,0,10*ROW('Sanitation Data'!E68))),'Data Summary'!CP74="Yes"),100-OFFSET('Sanitation Data'!$E$4,0,10*ROW('Sanitation Data'!E68)),NA())</f>
        <v>#N/A</v>
      </c>
      <c r="AB74" s="530" t="e">
        <f ca="1">+IF(AND(ISNUMBER(OFFSET('Sanitation Data'!$E$6,0,10*ROW('Sanitation Data'!E68))),'Data Summary'!CQ74="Yes"),OFFSET('Sanitation Data'!$E$6,0,10*ROW('Sanitation Data'!E68)),NA())</f>
        <v>#N/A</v>
      </c>
      <c r="AC74" s="530" t="e">
        <f ca="1">+IF(AND(ISNUMBER(OFFSET('Sanitation Data'!$E$10,0,10*ROW('Sanitation Data'!E68))),'Data Summary'!CR74="Yes"),OFFSET('Sanitation Data'!$E$10,0,10*ROW('Sanitation Data'!E68)),NA())</f>
        <v>#N/A</v>
      </c>
      <c r="AD74" s="530" t="e">
        <f ca="1">+IF(AND(ISNUMBER(OFFSET('Sanitation Data'!$E$11,0,10*ROW('Sanitation Data'!E68))),'Data Summary'!CS74="Yes"),OFFSET('Sanitation Data'!$E$11,0,10*ROW('Sanitation Data'!E68)),NA())</f>
        <v>#N/A</v>
      </c>
      <c r="AE74" s="530" t="e">
        <f ca="1">+IF(AND(ISNUMBER(OFFSET('Sanitation Data'!$E$12,0,10*ROW('Sanitation Data'!E68))),'Data Summary'!CT74="Yes"),OFFSET('Sanitation Data'!$E$12,0,10*ROW('Sanitation Data'!E68)),NA())</f>
        <v>#N/A</v>
      </c>
      <c r="AF74" s="530" t="e">
        <f ca="1">+IF(AND(ISNUMBER(OFFSET('Sanitation Data'!$F$4,0,10*ROW('Sanitation Data'!F68))),'Data Summary'!CU74="Yes"),100-OFFSET('Sanitation Data'!$F$4,0,10*ROW('Sanitation Data'!F68)),NA())</f>
        <v>#N/A</v>
      </c>
      <c r="AG74" s="530" t="e">
        <f ca="1">+IF(AND(ISNUMBER(OFFSET('Sanitation Data'!$F$6,0,10*ROW('Sanitation Data'!F68))),'Data Summary'!CV74="Yes"),OFFSET('Sanitation Data'!$F$6,0,10*ROW('Sanitation Data'!F68)),NA())</f>
        <v>#N/A</v>
      </c>
      <c r="AH74" s="530" t="e">
        <f ca="1">+IF(AND(ISNUMBER(OFFSET('Sanitation Data'!$F$10,0,10*ROW('Sanitation Data'!F68))),'Data Summary'!CW74="Yes"),OFFSET('Sanitation Data'!$F$10,0,10*ROW('Sanitation Data'!F68)),NA())</f>
        <v>#N/A</v>
      </c>
      <c r="AI74" s="530" t="e">
        <f ca="1">+IF(AND(ISNUMBER(OFFSET('Sanitation Data'!$F$11,0,10*ROW('Sanitation Data'!F68))),'Data Summary'!CX74="Yes"),OFFSET('Sanitation Data'!$F$11,0,10*ROW('Sanitation Data'!F68)),NA())</f>
        <v>#N/A</v>
      </c>
      <c r="AJ74" s="530" t="e">
        <f ca="1">+IF(AND(ISNUMBER(OFFSET('Sanitation Data'!$F$12,0,10*ROW('Sanitation Data'!F68))),'Data Summary'!CY74="Yes"),OFFSET('Sanitation Data'!$F$12,0,10*ROW('Sanitation Data'!F68)),NA())</f>
        <v>#N/A</v>
      </c>
      <c r="AK74" s="530" t="e">
        <f ca="1">+IF(AND(ISNUMBER(OFFSET('Sanitation Data'!$G$4,0,10*ROW('Sanitation Data'!G68))),'Data Summary'!CZ74="Yes"),100-OFFSET('Sanitation Data'!$G$4,0,10*ROW('Sanitation Data'!G68)),NA())</f>
        <v>#N/A</v>
      </c>
      <c r="AL74" s="530" t="e">
        <f ca="1">+IF(AND(ISNUMBER(OFFSET('Sanitation Data'!$G$6,0,10*ROW('Sanitation Data'!G68))),'Data Summary'!DA74="Yes"),OFFSET('Sanitation Data'!$G$6,0,10*ROW('Sanitation Data'!G68)),NA())</f>
        <v>#N/A</v>
      </c>
      <c r="AM74" s="530" t="e">
        <f ca="1">+IF(AND(ISNUMBER(OFFSET('Sanitation Data'!$G$10,0,10*ROW('Sanitation Data'!G68))),'Data Summary'!DB74="Yes"),OFFSET('Sanitation Data'!$G$10,0,10*ROW('Sanitation Data'!G68)),NA())</f>
        <v>#N/A</v>
      </c>
      <c r="AN74" s="530" t="e">
        <f ca="1">+IF(AND(ISNUMBER(OFFSET('Sanitation Data'!$G$11,0,10*ROW('Sanitation Data'!G68))),'Data Summary'!DC74="Yes"),OFFSET('Sanitation Data'!$G$11,0,10*ROW('Sanitation Data'!G68)),NA())</f>
        <v>#N/A</v>
      </c>
      <c r="AO74" s="530" t="e">
        <f ca="1">+IF(AND(ISNUMBER(OFFSET('Sanitation Data'!$G$12,0,10*ROW('Sanitation Data'!G68))),'Data Summary'!DD74="Yes"),OFFSET('Sanitation Data'!$G$12,0,10*ROW('Sanitation Data'!G68)),NA())</f>
        <v>#N/A</v>
      </c>
      <c r="AP74" s="530" t="e">
        <f ca="1">+IF(AND(ISNUMBER(OFFSET('Sanitation Data'!$H$4,0,10*ROW('Sanitation Data'!H68))),'Data Summary'!DE74="Yes"),100-OFFSET('Sanitation Data'!$H$4,0,10*ROW('Sanitation Data'!H68)),NA())</f>
        <v>#N/A</v>
      </c>
      <c r="AQ74" s="530" t="e">
        <f ca="1">+IF(AND(ISNUMBER(OFFSET('Sanitation Data'!$H$6,0,10*ROW('Sanitation Data'!H68))),'Data Summary'!DF74="Yes"),OFFSET('Sanitation Data'!$H$6,0,10*ROW('Sanitation Data'!H68)),NA())</f>
        <v>#N/A</v>
      </c>
      <c r="AR74" s="530" t="e">
        <f ca="1">+IF(AND(ISNUMBER(OFFSET('Sanitation Data'!$H$10,0,10*ROW('Sanitation Data'!H68))),'Data Summary'!DG74="Yes"),OFFSET('Sanitation Data'!$H$10,0,10*ROW('Sanitation Data'!H68)),NA())</f>
        <v>#N/A</v>
      </c>
      <c r="AS74" s="530" t="e">
        <f ca="1">+IF(AND(ISNUMBER(OFFSET('Sanitation Data'!$H$11,0,10*ROW('Sanitation Data'!H68))),'Data Summary'!DH74="Yes"),OFFSET('Sanitation Data'!$H$11,0,10*ROW('Sanitation Data'!H68)),NA())</f>
        <v>#N/A</v>
      </c>
      <c r="AT74" s="530" t="e">
        <f ca="1">+IF(AND(ISNUMBER(OFFSET('Sanitation Data'!$H$12,0,10*ROW('Sanitation Data'!H68))),'Data Summary'!DI74="Yes"),OFFSET('Sanitation Data'!$H$12,0,10*ROW('Sanitation Data'!H68)),NA())</f>
        <v>#N/A</v>
      </c>
      <c r="AU74" s="530" t="e">
        <f ca="1">+IF(AND(ISNUMBER(OFFSET('Sanitation Data'!$I$4,0,10*ROW('Sanitation Data'!I68))),'Data Summary'!DJ74="Yes"),100-OFFSET('Sanitation Data'!$I$4,0,10*ROW('Sanitation Data'!I68)),NA())</f>
        <v>#N/A</v>
      </c>
      <c r="AV74" s="530" t="e">
        <f ca="1">+IF(AND(ISNUMBER(OFFSET('Sanitation Data'!$I$6,0,10*ROW('Sanitation Data'!I68))),'Data Summary'!DK74="Yes"),OFFSET('Sanitation Data'!$I$6,0,10*ROW('Sanitation Data'!I68)),NA())</f>
        <v>#N/A</v>
      </c>
      <c r="AW74" s="530" t="e">
        <f ca="1">+IF(AND(ISNUMBER(OFFSET('Sanitation Data'!$I$10,0,10*ROW('Sanitation Data'!I68))),'Data Summary'!DL74="Yes"),OFFSET('Sanitation Data'!$I$10,0,10*ROW('Sanitation Data'!I68)),NA())</f>
        <v>#N/A</v>
      </c>
      <c r="AX74" s="530" t="e">
        <f ca="1">+IF(AND(ISNUMBER(OFFSET('Sanitation Data'!$I$11,0,10*ROW('Sanitation Data'!I68))),'Data Summary'!DM74="Yes"),OFFSET('Sanitation Data'!$I$11,0,10*ROW('Sanitation Data'!I68)),NA())</f>
        <v>#N/A</v>
      </c>
      <c r="AY74" s="530" t="e">
        <f ca="1">+IF(AND(ISNUMBER(OFFSET('Sanitation Data'!$I$12,0,10*ROW('Sanitation Data'!I68))),'Data Summary'!DN74="Yes"),OFFSET('Sanitation Data'!$I$12,0,10*ROW('Sanitation Data'!I68)),NA())</f>
        <v>#N/A</v>
      </c>
      <c r="AZ74" s="531" t="e">
        <f ca="1">+IF(AND(ISNUMBER(OFFSET('Hygiene Data'!$D$5,0,10*ROW('Hygiene Data'!D68))),'Data Summary'!DO74="Yes"),OFFSET('Hygiene Data'!$D$5,0,10*ROW('Hygiene Data'!D68)),NA())</f>
        <v>#N/A</v>
      </c>
      <c r="BA74" s="531" t="e">
        <f ca="1">+IF(AND(ISNUMBER(OFFSET('Hygiene Data'!$D$7,0,10*ROW('Hygiene Data'!D68))),'Data Summary'!DP74="Yes"),OFFSET('Hygiene Data'!$D$7,0,10*ROW('Hygiene Data'!D68)),NA())</f>
        <v>#N/A</v>
      </c>
      <c r="BB74" s="531" t="e">
        <f ca="1">+IF(AND(ISNUMBER(OFFSET('Hygiene Data'!$D$9,0,10*ROW('Hygiene Data'!D68))),'Data Summary'!DQ74="Yes"),OFFSET('Hygiene Data'!$D$9,0,10*ROW('Hygiene Data'!D68)),NA())</f>
        <v>#N/A</v>
      </c>
      <c r="BC74" s="531" t="e">
        <f ca="1">+IF(AND(ISNUMBER(OFFSET('Hygiene Data'!$E$5,0,10*ROW('Hygiene Data'!E68))),'Data Summary'!DR74="Yes"),OFFSET('Hygiene Data'!$E$5,0,10*ROW('Hygiene Data'!E68)),NA())</f>
        <v>#N/A</v>
      </c>
      <c r="BD74" s="531" t="e">
        <f ca="1">+IF(AND(ISNUMBER(OFFSET('Hygiene Data'!$E$7,0,10*ROW('Hygiene Data'!E68))),'Data Summary'!DS74="Yes"),OFFSET('Hygiene Data'!$E$7,0,10*ROW('Hygiene Data'!E68)),NA())</f>
        <v>#N/A</v>
      </c>
      <c r="BE74" s="531" t="e">
        <f ca="1">+IF(AND(ISNUMBER(OFFSET('Hygiene Data'!$E$9,0,10*ROW('Hygiene Data'!E68))),'Data Summary'!DT74="Yes"),OFFSET('Hygiene Data'!$E$9,0,10*ROW('Hygiene Data'!E68)),NA())</f>
        <v>#N/A</v>
      </c>
      <c r="BF74" s="531" t="e">
        <f ca="1">+IF(AND(ISNUMBER(OFFSET('Hygiene Data'!$F$5,0,10*ROW('Hygiene Data'!F68))),'Data Summary'!DU74="Yes"),OFFSET('Hygiene Data'!$F$5,0,10*ROW('Hygiene Data'!F68)),NA())</f>
        <v>#N/A</v>
      </c>
      <c r="BG74" s="531" t="e">
        <f ca="1">+IF(AND(ISNUMBER(OFFSET('Hygiene Data'!$F$7,0,10*ROW('Hygiene Data'!F68))),'Data Summary'!DV74="Yes"),OFFSET('Hygiene Data'!$F$7,0,10*ROW('Hygiene Data'!F68)),NA())</f>
        <v>#N/A</v>
      </c>
      <c r="BH74" s="531" t="e">
        <f ca="1">+IF(AND(ISNUMBER(OFFSET('Hygiene Data'!$F$9,0,10*ROW('Hygiene Data'!F68))),'Data Summary'!DW74="Yes"),OFFSET('Hygiene Data'!$F$9,0,10*ROW('Hygiene Data'!F68)),NA())</f>
        <v>#N/A</v>
      </c>
      <c r="BI74" s="531" t="e">
        <f ca="1">+IF(AND(ISNUMBER(OFFSET('Hygiene Data'!$G$5,0,10*ROW('Hygiene Data'!G68))),'Data Summary'!DX74="Yes"),OFFSET('Hygiene Data'!$G$5,0,10*ROW('Hygiene Data'!G68)),NA())</f>
        <v>#N/A</v>
      </c>
      <c r="BJ74" s="531" t="e">
        <f ca="1">+IF(AND(ISNUMBER(OFFSET('Hygiene Data'!$G$7,0,10*ROW('Hygiene Data'!G68))),'Data Summary'!DY74="Yes"),OFFSET('Hygiene Data'!$G$7,0,10*ROW('Hygiene Data'!G68)),NA())</f>
        <v>#N/A</v>
      </c>
      <c r="BK74" s="531" t="e">
        <f ca="1">+IF(AND(ISNUMBER(OFFSET('Hygiene Data'!$G$9,0,10*ROW('Hygiene Data'!G68))),'Data Summary'!DZ74="Yes"),OFFSET('Hygiene Data'!$G$9,0,10*ROW('Hygiene Data'!G68)),NA())</f>
        <v>#N/A</v>
      </c>
      <c r="BL74" s="531" t="e">
        <f ca="1">+IF(AND(ISNUMBER(OFFSET('Hygiene Data'!$H$5,0,10*ROW('Hygiene Data'!H68))),'Data Summary'!EA74="Yes"),OFFSET('Hygiene Data'!$H$5,0,10*ROW('Hygiene Data'!H68)),NA())</f>
        <v>#N/A</v>
      </c>
      <c r="BM74" s="531" t="e">
        <f ca="1">+IF(AND(ISNUMBER(OFFSET('Hygiene Data'!$H$7,0,10*ROW('Hygiene Data'!H68))),'Data Summary'!EB74="Yes"),OFFSET('Hygiene Data'!$H$7,0,10*ROW('Hygiene Data'!H68)),NA())</f>
        <v>#N/A</v>
      </c>
      <c r="BN74" s="531" t="e">
        <f ca="1">+IF(AND(ISNUMBER(OFFSET('Hygiene Data'!$H$9,0,10*ROW('Hygiene Data'!H68))),'Data Summary'!EC74="Yes"),OFFSET('Hygiene Data'!$H$9,0,10*ROW('Hygiene Data'!H68)),NA())</f>
        <v>#N/A</v>
      </c>
      <c r="BO74" s="531" t="e">
        <f ca="1">+IF(AND(ISNUMBER(OFFSET('Hygiene Data'!$I$5,0,10*ROW('Hygiene Data'!I68))),'Data Summary'!ED74="Yes"),OFFSET('Hygiene Data'!$I$5,0,10*ROW('Hygiene Data'!I68)),NA())</f>
        <v>#N/A</v>
      </c>
      <c r="BP74" s="531" t="e">
        <f ca="1">+IF(AND(ISNUMBER(OFFSET('Hygiene Data'!$I$7,0,10*ROW('Hygiene Data'!I68))),'Data Summary'!EE74="Yes"),OFFSET('Hygiene Data'!$I$7,0,10*ROW('Hygiene Data'!I68)),NA())</f>
        <v>#N/A</v>
      </c>
      <c r="BQ74" s="531" t="e">
        <f ca="1">+IF(AND(ISNUMBER(OFFSET('Hygiene Data'!$I$9,0,10*ROW('Hygiene Data'!I68))),'Data Summary'!EF74="Yes"),OFFSET('Hygiene Data'!$I$9,0,10*ROW('Hygiene Data'!I68)),NA())</f>
        <v>#N/A</v>
      </c>
    </row>
    <row r="75" spans="1:69" x14ac:dyDescent="0.25">
      <c r="A75" s="527" t="e">
        <f ca="1">+RIGHT('Data Summary'!A75,LEN('Data Summary'!A75)-9)</f>
        <v>#VALUE!</v>
      </c>
      <c r="B75" s="501" t="str">
        <f ca="1">+IF(ISTEXT('Data Summary'!B75),'Data Summary'!B75,"")</f>
        <v/>
      </c>
      <c r="C75" s="528" t="e">
        <f ca="1">+VALUE('Data Summary'!C75)</f>
        <v>#VALUE!</v>
      </c>
      <c r="D75" s="529" t="e">
        <f ca="1">+IF(AND(ISNUMBER(OFFSET('Water Data'!$D$4,0,10*ROW('Water Data'!D69))),'Data Summary'!BS75="Yes"),100-OFFSET('Water Data'!$D$4,0,10*ROW('Water Data'!D69)),NA())</f>
        <v>#N/A</v>
      </c>
      <c r="E75" s="529" t="e">
        <f ca="1">+IF(AND(ISNUMBER(OFFSET('Water Data'!$D$6,0,10*ROW('Water Data'!D69))),'Data Summary'!BT75="Yes"),OFFSET('Water Data'!$D$6,0,10*ROW('Water Data'!D69)),NA())</f>
        <v>#N/A</v>
      </c>
      <c r="F75" s="529" t="e">
        <f ca="1">+IF(AND(ISNUMBER(OFFSET('Water Data'!$D$9,0,10*ROW('Water Data'!D69))),'Data Summary'!BU75="Yes"),OFFSET('Water Data'!$D$9,0,10*ROW('Water Data'!D69)),NA())</f>
        <v>#N/A</v>
      </c>
      <c r="G75" s="529" t="e">
        <f ca="1">+IF(AND(ISNUMBER(OFFSET('Water Data'!$E$4,0,10*ROW('Water Data'!E69))),'Data Summary'!BV75="Yes"),100-OFFSET('Water Data'!$E$4,0,10*ROW('Water Data'!E69)),NA())</f>
        <v>#N/A</v>
      </c>
      <c r="H75" s="529" t="e">
        <f ca="1">+IF(AND(ISNUMBER(OFFSET('Water Data'!$E$6,0,10*ROW('Water Data'!E69))),'Data Summary'!BW75="Yes"),OFFSET('Water Data'!$E$6,0,10*ROW('Water Data'!E69)),NA())</f>
        <v>#N/A</v>
      </c>
      <c r="I75" s="529" t="e">
        <f ca="1">+IF(AND(ISNUMBER(OFFSET('Water Data'!$E$9,0,10*ROW('Water Data'!E69))),'Data Summary'!BX75="Yes"),OFFSET('Water Data'!$E$9,0,10*ROW('Water Data'!E69)),NA())</f>
        <v>#N/A</v>
      </c>
      <c r="J75" s="529" t="e">
        <f ca="1">+IF(AND(ISNUMBER(OFFSET('Water Data'!$F$4,0,10*ROW('Water Data'!F69))),'Data Summary'!BY75="Yes"),100-OFFSET('Water Data'!$F$4,0,10*ROW('Water Data'!F69)),NA())</f>
        <v>#N/A</v>
      </c>
      <c r="K75" s="529" t="e">
        <f ca="1">+IF(AND(ISNUMBER(OFFSET('Water Data'!$F$6,0,10*ROW('Water Data'!F69))),'Data Summary'!BZ75="Yes"),OFFSET('Water Data'!$F$6,0,10*ROW('Water Data'!F69)),NA())</f>
        <v>#N/A</v>
      </c>
      <c r="L75" s="529" t="e">
        <f ca="1">+IF(AND(ISNUMBER(OFFSET('Water Data'!$F$9,0,10*ROW('Water Data'!F69))),'Data Summary'!CA75="Yes"),OFFSET('Water Data'!$F$9,0,10*ROW('Water Data'!F69)),NA())</f>
        <v>#N/A</v>
      </c>
      <c r="M75" s="529" t="e">
        <f ca="1">+IF(AND(ISNUMBER(OFFSET('Water Data'!$G$4,0,10*ROW('Water Data'!G69))),'Data Summary'!CB75="Yes"),100-OFFSET('Water Data'!$G$4,0,10*ROW('Water Data'!G69)),NA())</f>
        <v>#N/A</v>
      </c>
      <c r="N75" s="529" t="e">
        <f ca="1">+IF(AND(ISNUMBER(OFFSET('Water Data'!$G$6,0,10*ROW('Water Data'!G69))),'Data Summary'!CC75="Yes"),OFFSET('Water Data'!$G$6,0,10*ROW('Water Data'!G69)),NA())</f>
        <v>#N/A</v>
      </c>
      <c r="O75" s="529" t="e">
        <f ca="1">+IF(AND(ISNUMBER(OFFSET('Water Data'!$G$9,0,10*ROW('Water Data'!G69))),'Data Summary'!CD75="Yes"),OFFSET('Water Data'!$G$9,0,10*ROW('Water Data'!G69)),NA())</f>
        <v>#N/A</v>
      </c>
      <c r="P75" s="529" t="e">
        <f ca="1">+IF(AND(ISNUMBER(OFFSET('Water Data'!$H$4,0,10*ROW('Water Data'!H69))),'Data Summary'!CE75="Yes"),100-OFFSET('Water Data'!$H$4,0,10*ROW('Water Data'!H69)),NA())</f>
        <v>#N/A</v>
      </c>
      <c r="Q75" s="529" t="e">
        <f ca="1">+IF(AND(ISNUMBER(OFFSET('Water Data'!$H$6,0,10*ROW('Water Data'!H69))),'Data Summary'!CF75="Yes"),OFFSET('Water Data'!$H$6,0,10*ROW('Water Data'!H69)),NA())</f>
        <v>#N/A</v>
      </c>
      <c r="R75" s="529" t="e">
        <f ca="1">+IF(AND(ISNUMBER(OFFSET('Water Data'!$H$9,0,10*ROW('Water Data'!H69))),'Data Summary'!CG75="Yes"),OFFSET('Water Data'!$H$9,0,10*ROW('Water Data'!H69)),NA())</f>
        <v>#N/A</v>
      </c>
      <c r="S75" s="529" t="e">
        <f ca="1">+IF(AND(ISNUMBER(OFFSET('Water Data'!$I$4,0,10*ROW('Water Data'!I69))),'Data Summary'!CH75="Yes"),100-OFFSET('Water Data'!$I$4,0,10*ROW('Water Data'!I69)),NA())</f>
        <v>#N/A</v>
      </c>
      <c r="T75" s="529" t="e">
        <f ca="1">+IF(AND(ISNUMBER(OFFSET('Water Data'!$I$6,0,10*ROW('Water Data'!I69))),'Data Summary'!CI75="Yes"),OFFSET('Water Data'!$I$6,0,10*ROW('Water Data'!I69)),NA())</f>
        <v>#N/A</v>
      </c>
      <c r="U75" s="529" t="e">
        <f ca="1">+IF(AND(ISNUMBER(OFFSET('Water Data'!$I$9,0,10*ROW('Water Data'!I69))),'Data Summary'!CJ75="Yes"),OFFSET('Water Data'!$I$9,0,10*ROW('Water Data'!I69)),NA())</f>
        <v>#N/A</v>
      </c>
      <c r="V75" s="530" t="e">
        <f ca="1">+IF(AND(ISNUMBER(OFFSET('Sanitation Data'!$D$4,0,10*ROW('Sanitation Data'!D69))),'Data Summary'!CK75="Yes"),100-OFFSET('Sanitation Data'!$D$4,0,10*ROW('Sanitation Data'!D69)),NA())</f>
        <v>#N/A</v>
      </c>
      <c r="W75" s="530" t="e">
        <f ca="1">+IF(AND(ISNUMBER(OFFSET('Sanitation Data'!$D$6,0,10*ROW('Sanitation Data'!D69))),'Data Summary'!CL75="Yes"),OFFSET('Sanitation Data'!$D$6,0,10*ROW('Sanitation Data'!D69)),NA())</f>
        <v>#N/A</v>
      </c>
      <c r="X75" s="530" t="e">
        <f ca="1">+IF(AND(ISNUMBER(OFFSET('Sanitation Data'!$D$10,0,10*ROW('Sanitation Data'!D69))),'Data Summary'!CM75="Yes"),OFFSET('Sanitation Data'!$D$10,0,10*ROW('Sanitation Data'!D69)),NA())</f>
        <v>#N/A</v>
      </c>
      <c r="Y75" s="530" t="e">
        <f ca="1">+IF(AND(ISNUMBER(OFFSET('Sanitation Data'!$D$11,0,10*ROW('Sanitation Data'!D69))),'Data Summary'!CN75="Yes"),OFFSET('Sanitation Data'!$D$11,0,10*ROW('Sanitation Data'!D69)),NA())</f>
        <v>#N/A</v>
      </c>
      <c r="Z75" s="530" t="e">
        <f ca="1">+IF(AND(ISNUMBER(OFFSET('Sanitation Data'!$D$12,0,10*ROW('Sanitation Data'!D69))),'Data Summary'!CO75="Yes"),OFFSET('Sanitation Data'!$D$12,0,10*ROW('Sanitation Data'!D69)),NA())</f>
        <v>#N/A</v>
      </c>
      <c r="AA75" s="530" t="e">
        <f ca="1">+IF(AND(ISNUMBER(OFFSET('Sanitation Data'!$E$4,0,10*ROW('Sanitation Data'!E69))),'Data Summary'!CP75="Yes"),100-OFFSET('Sanitation Data'!$E$4,0,10*ROW('Sanitation Data'!E69)),NA())</f>
        <v>#N/A</v>
      </c>
      <c r="AB75" s="530" t="e">
        <f ca="1">+IF(AND(ISNUMBER(OFFSET('Sanitation Data'!$E$6,0,10*ROW('Sanitation Data'!E69))),'Data Summary'!CQ75="Yes"),OFFSET('Sanitation Data'!$E$6,0,10*ROW('Sanitation Data'!E69)),NA())</f>
        <v>#N/A</v>
      </c>
      <c r="AC75" s="530" t="e">
        <f ca="1">+IF(AND(ISNUMBER(OFFSET('Sanitation Data'!$E$10,0,10*ROW('Sanitation Data'!E69))),'Data Summary'!CR75="Yes"),OFFSET('Sanitation Data'!$E$10,0,10*ROW('Sanitation Data'!E69)),NA())</f>
        <v>#N/A</v>
      </c>
      <c r="AD75" s="530" t="e">
        <f ca="1">+IF(AND(ISNUMBER(OFFSET('Sanitation Data'!$E$11,0,10*ROW('Sanitation Data'!E69))),'Data Summary'!CS75="Yes"),OFFSET('Sanitation Data'!$E$11,0,10*ROW('Sanitation Data'!E69)),NA())</f>
        <v>#N/A</v>
      </c>
      <c r="AE75" s="530" t="e">
        <f ca="1">+IF(AND(ISNUMBER(OFFSET('Sanitation Data'!$E$12,0,10*ROW('Sanitation Data'!E69))),'Data Summary'!CT75="Yes"),OFFSET('Sanitation Data'!$E$12,0,10*ROW('Sanitation Data'!E69)),NA())</f>
        <v>#N/A</v>
      </c>
      <c r="AF75" s="530" t="e">
        <f ca="1">+IF(AND(ISNUMBER(OFFSET('Sanitation Data'!$F$4,0,10*ROW('Sanitation Data'!F69))),'Data Summary'!CU75="Yes"),100-OFFSET('Sanitation Data'!$F$4,0,10*ROW('Sanitation Data'!F69)),NA())</f>
        <v>#N/A</v>
      </c>
      <c r="AG75" s="530" t="e">
        <f ca="1">+IF(AND(ISNUMBER(OFFSET('Sanitation Data'!$F$6,0,10*ROW('Sanitation Data'!F69))),'Data Summary'!CV75="Yes"),OFFSET('Sanitation Data'!$F$6,0,10*ROW('Sanitation Data'!F69)),NA())</f>
        <v>#N/A</v>
      </c>
      <c r="AH75" s="530" t="e">
        <f ca="1">+IF(AND(ISNUMBER(OFFSET('Sanitation Data'!$F$10,0,10*ROW('Sanitation Data'!F69))),'Data Summary'!CW75="Yes"),OFFSET('Sanitation Data'!$F$10,0,10*ROW('Sanitation Data'!F69)),NA())</f>
        <v>#N/A</v>
      </c>
      <c r="AI75" s="530" t="e">
        <f ca="1">+IF(AND(ISNUMBER(OFFSET('Sanitation Data'!$F$11,0,10*ROW('Sanitation Data'!F69))),'Data Summary'!CX75="Yes"),OFFSET('Sanitation Data'!$F$11,0,10*ROW('Sanitation Data'!F69)),NA())</f>
        <v>#N/A</v>
      </c>
      <c r="AJ75" s="530" t="e">
        <f ca="1">+IF(AND(ISNUMBER(OFFSET('Sanitation Data'!$F$12,0,10*ROW('Sanitation Data'!F69))),'Data Summary'!CY75="Yes"),OFFSET('Sanitation Data'!$F$12,0,10*ROW('Sanitation Data'!F69)),NA())</f>
        <v>#N/A</v>
      </c>
      <c r="AK75" s="530" t="e">
        <f ca="1">+IF(AND(ISNUMBER(OFFSET('Sanitation Data'!$G$4,0,10*ROW('Sanitation Data'!G69))),'Data Summary'!CZ75="Yes"),100-OFFSET('Sanitation Data'!$G$4,0,10*ROW('Sanitation Data'!G69)),NA())</f>
        <v>#N/A</v>
      </c>
      <c r="AL75" s="530" t="e">
        <f ca="1">+IF(AND(ISNUMBER(OFFSET('Sanitation Data'!$G$6,0,10*ROW('Sanitation Data'!G69))),'Data Summary'!DA75="Yes"),OFFSET('Sanitation Data'!$G$6,0,10*ROW('Sanitation Data'!G69)),NA())</f>
        <v>#N/A</v>
      </c>
      <c r="AM75" s="530" t="e">
        <f ca="1">+IF(AND(ISNUMBER(OFFSET('Sanitation Data'!$G$10,0,10*ROW('Sanitation Data'!G69))),'Data Summary'!DB75="Yes"),OFFSET('Sanitation Data'!$G$10,0,10*ROW('Sanitation Data'!G69)),NA())</f>
        <v>#N/A</v>
      </c>
      <c r="AN75" s="530" t="e">
        <f ca="1">+IF(AND(ISNUMBER(OFFSET('Sanitation Data'!$G$11,0,10*ROW('Sanitation Data'!G69))),'Data Summary'!DC75="Yes"),OFFSET('Sanitation Data'!$G$11,0,10*ROW('Sanitation Data'!G69)),NA())</f>
        <v>#N/A</v>
      </c>
      <c r="AO75" s="530" t="e">
        <f ca="1">+IF(AND(ISNUMBER(OFFSET('Sanitation Data'!$G$12,0,10*ROW('Sanitation Data'!G69))),'Data Summary'!DD75="Yes"),OFFSET('Sanitation Data'!$G$12,0,10*ROW('Sanitation Data'!G69)),NA())</f>
        <v>#N/A</v>
      </c>
      <c r="AP75" s="530" t="e">
        <f ca="1">+IF(AND(ISNUMBER(OFFSET('Sanitation Data'!$H$4,0,10*ROW('Sanitation Data'!H69))),'Data Summary'!DE75="Yes"),100-OFFSET('Sanitation Data'!$H$4,0,10*ROW('Sanitation Data'!H69)),NA())</f>
        <v>#N/A</v>
      </c>
      <c r="AQ75" s="530" t="e">
        <f ca="1">+IF(AND(ISNUMBER(OFFSET('Sanitation Data'!$H$6,0,10*ROW('Sanitation Data'!H69))),'Data Summary'!DF75="Yes"),OFFSET('Sanitation Data'!$H$6,0,10*ROW('Sanitation Data'!H69)),NA())</f>
        <v>#N/A</v>
      </c>
      <c r="AR75" s="530" t="e">
        <f ca="1">+IF(AND(ISNUMBER(OFFSET('Sanitation Data'!$H$10,0,10*ROW('Sanitation Data'!H69))),'Data Summary'!DG75="Yes"),OFFSET('Sanitation Data'!$H$10,0,10*ROW('Sanitation Data'!H69)),NA())</f>
        <v>#N/A</v>
      </c>
      <c r="AS75" s="530" t="e">
        <f ca="1">+IF(AND(ISNUMBER(OFFSET('Sanitation Data'!$H$11,0,10*ROW('Sanitation Data'!H69))),'Data Summary'!DH75="Yes"),OFFSET('Sanitation Data'!$H$11,0,10*ROW('Sanitation Data'!H69)),NA())</f>
        <v>#N/A</v>
      </c>
      <c r="AT75" s="530" t="e">
        <f ca="1">+IF(AND(ISNUMBER(OFFSET('Sanitation Data'!$H$12,0,10*ROW('Sanitation Data'!H69))),'Data Summary'!DI75="Yes"),OFFSET('Sanitation Data'!$H$12,0,10*ROW('Sanitation Data'!H69)),NA())</f>
        <v>#N/A</v>
      </c>
      <c r="AU75" s="530" t="e">
        <f ca="1">+IF(AND(ISNUMBER(OFFSET('Sanitation Data'!$I$4,0,10*ROW('Sanitation Data'!I69))),'Data Summary'!DJ75="Yes"),100-OFFSET('Sanitation Data'!$I$4,0,10*ROW('Sanitation Data'!I69)),NA())</f>
        <v>#N/A</v>
      </c>
      <c r="AV75" s="530" t="e">
        <f ca="1">+IF(AND(ISNUMBER(OFFSET('Sanitation Data'!$I$6,0,10*ROW('Sanitation Data'!I69))),'Data Summary'!DK75="Yes"),OFFSET('Sanitation Data'!$I$6,0,10*ROW('Sanitation Data'!I69)),NA())</f>
        <v>#N/A</v>
      </c>
      <c r="AW75" s="530" t="e">
        <f ca="1">+IF(AND(ISNUMBER(OFFSET('Sanitation Data'!$I$10,0,10*ROW('Sanitation Data'!I69))),'Data Summary'!DL75="Yes"),OFFSET('Sanitation Data'!$I$10,0,10*ROW('Sanitation Data'!I69)),NA())</f>
        <v>#N/A</v>
      </c>
      <c r="AX75" s="530" t="e">
        <f ca="1">+IF(AND(ISNUMBER(OFFSET('Sanitation Data'!$I$11,0,10*ROW('Sanitation Data'!I69))),'Data Summary'!DM75="Yes"),OFFSET('Sanitation Data'!$I$11,0,10*ROW('Sanitation Data'!I69)),NA())</f>
        <v>#N/A</v>
      </c>
      <c r="AY75" s="530" t="e">
        <f ca="1">+IF(AND(ISNUMBER(OFFSET('Sanitation Data'!$I$12,0,10*ROW('Sanitation Data'!I69))),'Data Summary'!DN75="Yes"),OFFSET('Sanitation Data'!$I$12,0,10*ROW('Sanitation Data'!I69)),NA())</f>
        <v>#N/A</v>
      </c>
      <c r="AZ75" s="531" t="e">
        <f ca="1">+IF(AND(ISNUMBER(OFFSET('Hygiene Data'!$D$5,0,10*ROW('Hygiene Data'!D69))),'Data Summary'!DO75="Yes"),OFFSET('Hygiene Data'!$D$5,0,10*ROW('Hygiene Data'!D69)),NA())</f>
        <v>#N/A</v>
      </c>
      <c r="BA75" s="531" t="e">
        <f ca="1">+IF(AND(ISNUMBER(OFFSET('Hygiene Data'!$D$7,0,10*ROW('Hygiene Data'!D69))),'Data Summary'!DP75="Yes"),OFFSET('Hygiene Data'!$D$7,0,10*ROW('Hygiene Data'!D69)),NA())</f>
        <v>#N/A</v>
      </c>
      <c r="BB75" s="531" t="e">
        <f ca="1">+IF(AND(ISNUMBER(OFFSET('Hygiene Data'!$D$9,0,10*ROW('Hygiene Data'!D69))),'Data Summary'!DQ75="Yes"),OFFSET('Hygiene Data'!$D$9,0,10*ROW('Hygiene Data'!D69)),NA())</f>
        <v>#N/A</v>
      </c>
      <c r="BC75" s="531" t="e">
        <f ca="1">+IF(AND(ISNUMBER(OFFSET('Hygiene Data'!$E$5,0,10*ROW('Hygiene Data'!E69))),'Data Summary'!DR75="Yes"),OFFSET('Hygiene Data'!$E$5,0,10*ROW('Hygiene Data'!E69)),NA())</f>
        <v>#N/A</v>
      </c>
      <c r="BD75" s="531" t="e">
        <f ca="1">+IF(AND(ISNUMBER(OFFSET('Hygiene Data'!$E$7,0,10*ROW('Hygiene Data'!E69))),'Data Summary'!DS75="Yes"),OFFSET('Hygiene Data'!$E$7,0,10*ROW('Hygiene Data'!E69)),NA())</f>
        <v>#N/A</v>
      </c>
      <c r="BE75" s="531" t="e">
        <f ca="1">+IF(AND(ISNUMBER(OFFSET('Hygiene Data'!$E$9,0,10*ROW('Hygiene Data'!E69))),'Data Summary'!DT75="Yes"),OFFSET('Hygiene Data'!$E$9,0,10*ROW('Hygiene Data'!E69)),NA())</f>
        <v>#N/A</v>
      </c>
      <c r="BF75" s="531" t="e">
        <f ca="1">+IF(AND(ISNUMBER(OFFSET('Hygiene Data'!$F$5,0,10*ROW('Hygiene Data'!F69))),'Data Summary'!DU75="Yes"),OFFSET('Hygiene Data'!$F$5,0,10*ROW('Hygiene Data'!F69)),NA())</f>
        <v>#N/A</v>
      </c>
      <c r="BG75" s="531" t="e">
        <f ca="1">+IF(AND(ISNUMBER(OFFSET('Hygiene Data'!$F$7,0,10*ROW('Hygiene Data'!F69))),'Data Summary'!DV75="Yes"),OFFSET('Hygiene Data'!$F$7,0,10*ROW('Hygiene Data'!F69)),NA())</f>
        <v>#N/A</v>
      </c>
      <c r="BH75" s="531" t="e">
        <f ca="1">+IF(AND(ISNUMBER(OFFSET('Hygiene Data'!$F$9,0,10*ROW('Hygiene Data'!F69))),'Data Summary'!DW75="Yes"),OFFSET('Hygiene Data'!$F$9,0,10*ROW('Hygiene Data'!F69)),NA())</f>
        <v>#N/A</v>
      </c>
      <c r="BI75" s="531" t="e">
        <f ca="1">+IF(AND(ISNUMBER(OFFSET('Hygiene Data'!$G$5,0,10*ROW('Hygiene Data'!G69))),'Data Summary'!DX75="Yes"),OFFSET('Hygiene Data'!$G$5,0,10*ROW('Hygiene Data'!G69)),NA())</f>
        <v>#N/A</v>
      </c>
      <c r="BJ75" s="531" t="e">
        <f ca="1">+IF(AND(ISNUMBER(OFFSET('Hygiene Data'!$G$7,0,10*ROW('Hygiene Data'!G69))),'Data Summary'!DY75="Yes"),OFFSET('Hygiene Data'!$G$7,0,10*ROW('Hygiene Data'!G69)),NA())</f>
        <v>#N/A</v>
      </c>
      <c r="BK75" s="531" t="e">
        <f ca="1">+IF(AND(ISNUMBER(OFFSET('Hygiene Data'!$G$9,0,10*ROW('Hygiene Data'!G69))),'Data Summary'!DZ75="Yes"),OFFSET('Hygiene Data'!$G$9,0,10*ROW('Hygiene Data'!G69)),NA())</f>
        <v>#N/A</v>
      </c>
      <c r="BL75" s="531" t="e">
        <f ca="1">+IF(AND(ISNUMBER(OFFSET('Hygiene Data'!$H$5,0,10*ROW('Hygiene Data'!H69))),'Data Summary'!EA75="Yes"),OFFSET('Hygiene Data'!$H$5,0,10*ROW('Hygiene Data'!H69)),NA())</f>
        <v>#N/A</v>
      </c>
      <c r="BM75" s="531" t="e">
        <f ca="1">+IF(AND(ISNUMBER(OFFSET('Hygiene Data'!$H$7,0,10*ROW('Hygiene Data'!H69))),'Data Summary'!EB75="Yes"),OFFSET('Hygiene Data'!$H$7,0,10*ROW('Hygiene Data'!H69)),NA())</f>
        <v>#N/A</v>
      </c>
      <c r="BN75" s="531" t="e">
        <f ca="1">+IF(AND(ISNUMBER(OFFSET('Hygiene Data'!$H$9,0,10*ROW('Hygiene Data'!H69))),'Data Summary'!EC75="Yes"),OFFSET('Hygiene Data'!$H$9,0,10*ROW('Hygiene Data'!H69)),NA())</f>
        <v>#N/A</v>
      </c>
      <c r="BO75" s="531" t="e">
        <f ca="1">+IF(AND(ISNUMBER(OFFSET('Hygiene Data'!$I$5,0,10*ROW('Hygiene Data'!I69))),'Data Summary'!ED75="Yes"),OFFSET('Hygiene Data'!$I$5,0,10*ROW('Hygiene Data'!I69)),NA())</f>
        <v>#N/A</v>
      </c>
      <c r="BP75" s="531" t="e">
        <f ca="1">+IF(AND(ISNUMBER(OFFSET('Hygiene Data'!$I$7,0,10*ROW('Hygiene Data'!I69))),'Data Summary'!EE75="Yes"),OFFSET('Hygiene Data'!$I$7,0,10*ROW('Hygiene Data'!I69)),NA())</f>
        <v>#N/A</v>
      </c>
      <c r="BQ75" s="531" t="e">
        <f ca="1">+IF(AND(ISNUMBER(OFFSET('Hygiene Data'!$I$9,0,10*ROW('Hygiene Data'!I69))),'Data Summary'!EF75="Yes"),OFFSET('Hygiene Data'!$I$9,0,10*ROW('Hygiene Data'!I69)),NA())</f>
        <v>#N/A</v>
      </c>
    </row>
    <row r="76" spans="1:69" x14ac:dyDescent="0.25">
      <c r="A76" s="527" t="e">
        <f ca="1">+RIGHT('Data Summary'!A76,LEN('Data Summary'!A76)-9)</f>
        <v>#VALUE!</v>
      </c>
      <c r="B76" s="501" t="str">
        <f ca="1">+IF(ISTEXT('Data Summary'!B76),'Data Summary'!B76,"")</f>
        <v/>
      </c>
      <c r="C76" s="528" t="e">
        <f ca="1">+VALUE('Data Summary'!C76)</f>
        <v>#VALUE!</v>
      </c>
      <c r="D76" s="529" t="e">
        <f ca="1">+IF(AND(ISNUMBER(OFFSET('Water Data'!$D$4,0,10*ROW('Water Data'!D70))),'Data Summary'!BS76="Yes"),100-OFFSET('Water Data'!$D$4,0,10*ROW('Water Data'!D70)),NA())</f>
        <v>#N/A</v>
      </c>
      <c r="E76" s="529" t="e">
        <f ca="1">+IF(AND(ISNUMBER(OFFSET('Water Data'!$D$6,0,10*ROW('Water Data'!D70))),'Data Summary'!BT76="Yes"),OFFSET('Water Data'!$D$6,0,10*ROW('Water Data'!D70)),NA())</f>
        <v>#N/A</v>
      </c>
      <c r="F76" s="529" t="e">
        <f ca="1">+IF(AND(ISNUMBER(OFFSET('Water Data'!$D$9,0,10*ROW('Water Data'!D70))),'Data Summary'!BU76="Yes"),OFFSET('Water Data'!$D$9,0,10*ROW('Water Data'!D70)),NA())</f>
        <v>#N/A</v>
      </c>
      <c r="G76" s="529" t="e">
        <f ca="1">+IF(AND(ISNUMBER(OFFSET('Water Data'!$E$4,0,10*ROW('Water Data'!E70))),'Data Summary'!BV76="Yes"),100-OFFSET('Water Data'!$E$4,0,10*ROW('Water Data'!E70)),NA())</f>
        <v>#N/A</v>
      </c>
      <c r="H76" s="529" t="e">
        <f ca="1">+IF(AND(ISNUMBER(OFFSET('Water Data'!$E$6,0,10*ROW('Water Data'!E70))),'Data Summary'!BW76="Yes"),OFFSET('Water Data'!$E$6,0,10*ROW('Water Data'!E70)),NA())</f>
        <v>#N/A</v>
      </c>
      <c r="I76" s="529" t="e">
        <f ca="1">+IF(AND(ISNUMBER(OFFSET('Water Data'!$E$9,0,10*ROW('Water Data'!E70))),'Data Summary'!BX76="Yes"),OFFSET('Water Data'!$E$9,0,10*ROW('Water Data'!E70)),NA())</f>
        <v>#N/A</v>
      </c>
      <c r="J76" s="529" t="e">
        <f ca="1">+IF(AND(ISNUMBER(OFFSET('Water Data'!$F$4,0,10*ROW('Water Data'!F70))),'Data Summary'!BY76="Yes"),100-OFFSET('Water Data'!$F$4,0,10*ROW('Water Data'!F70)),NA())</f>
        <v>#N/A</v>
      </c>
      <c r="K76" s="529" t="e">
        <f ca="1">+IF(AND(ISNUMBER(OFFSET('Water Data'!$F$6,0,10*ROW('Water Data'!F70))),'Data Summary'!BZ76="Yes"),OFFSET('Water Data'!$F$6,0,10*ROW('Water Data'!F70)),NA())</f>
        <v>#N/A</v>
      </c>
      <c r="L76" s="529" t="e">
        <f ca="1">+IF(AND(ISNUMBER(OFFSET('Water Data'!$F$9,0,10*ROW('Water Data'!F70))),'Data Summary'!CA76="Yes"),OFFSET('Water Data'!$F$9,0,10*ROW('Water Data'!F70)),NA())</f>
        <v>#N/A</v>
      </c>
      <c r="M76" s="529" t="e">
        <f ca="1">+IF(AND(ISNUMBER(OFFSET('Water Data'!$G$4,0,10*ROW('Water Data'!G70))),'Data Summary'!CB76="Yes"),100-OFFSET('Water Data'!$G$4,0,10*ROW('Water Data'!G70)),NA())</f>
        <v>#N/A</v>
      </c>
      <c r="N76" s="529" t="e">
        <f ca="1">+IF(AND(ISNUMBER(OFFSET('Water Data'!$G$6,0,10*ROW('Water Data'!G70))),'Data Summary'!CC76="Yes"),OFFSET('Water Data'!$G$6,0,10*ROW('Water Data'!G70)),NA())</f>
        <v>#N/A</v>
      </c>
      <c r="O76" s="529" t="e">
        <f ca="1">+IF(AND(ISNUMBER(OFFSET('Water Data'!$G$9,0,10*ROW('Water Data'!G70))),'Data Summary'!CD76="Yes"),OFFSET('Water Data'!$G$9,0,10*ROW('Water Data'!G70)),NA())</f>
        <v>#N/A</v>
      </c>
      <c r="P76" s="529" t="e">
        <f ca="1">+IF(AND(ISNUMBER(OFFSET('Water Data'!$H$4,0,10*ROW('Water Data'!H70))),'Data Summary'!CE76="Yes"),100-OFFSET('Water Data'!$H$4,0,10*ROW('Water Data'!H70)),NA())</f>
        <v>#N/A</v>
      </c>
      <c r="Q76" s="529" t="e">
        <f ca="1">+IF(AND(ISNUMBER(OFFSET('Water Data'!$H$6,0,10*ROW('Water Data'!H70))),'Data Summary'!CF76="Yes"),OFFSET('Water Data'!$H$6,0,10*ROW('Water Data'!H70)),NA())</f>
        <v>#N/A</v>
      </c>
      <c r="R76" s="529" t="e">
        <f ca="1">+IF(AND(ISNUMBER(OFFSET('Water Data'!$H$9,0,10*ROW('Water Data'!H70))),'Data Summary'!CG76="Yes"),OFFSET('Water Data'!$H$9,0,10*ROW('Water Data'!H70)),NA())</f>
        <v>#N/A</v>
      </c>
      <c r="S76" s="529" t="e">
        <f ca="1">+IF(AND(ISNUMBER(OFFSET('Water Data'!$I$4,0,10*ROW('Water Data'!I70))),'Data Summary'!CH76="Yes"),100-OFFSET('Water Data'!$I$4,0,10*ROW('Water Data'!I70)),NA())</f>
        <v>#N/A</v>
      </c>
      <c r="T76" s="529" t="e">
        <f ca="1">+IF(AND(ISNUMBER(OFFSET('Water Data'!$I$6,0,10*ROW('Water Data'!I70))),'Data Summary'!CI76="Yes"),OFFSET('Water Data'!$I$6,0,10*ROW('Water Data'!I70)),NA())</f>
        <v>#N/A</v>
      </c>
      <c r="U76" s="529" t="e">
        <f ca="1">+IF(AND(ISNUMBER(OFFSET('Water Data'!$I$9,0,10*ROW('Water Data'!I70))),'Data Summary'!CJ76="Yes"),OFFSET('Water Data'!$I$9,0,10*ROW('Water Data'!I70)),NA())</f>
        <v>#N/A</v>
      </c>
      <c r="V76" s="530" t="e">
        <f ca="1">+IF(AND(ISNUMBER(OFFSET('Sanitation Data'!$D$4,0,10*ROW('Sanitation Data'!D70))),'Data Summary'!CK76="Yes"),100-OFFSET('Sanitation Data'!$D$4,0,10*ROW('Sanitation Data'!D70)),NA())</f>
        <v>#N/A</v>
      </c>
      <c r="W76" s="530" t="e">
        <f ca="1">+IF(AND(ISNUMBER(OFFSET('Sanitation Data'!$D$6,0,10*ROW('Sanitation Data'!D70))),'Data Summary'!CL76="Yes"),OFFSET('Sanitation Data'!$D$6,0,10*ROW('Sanitation Data'!D70)),NA())</f>
        <v>#N/A</v>
      </c>
      <c r="X76" s="530" t="e">
        <f ca="1">+IF(AND(ISNUMBER(OFFSET('Sanitation Data'!$D$10,0,10*ROW('Sanitation Data'!D70))),'Data Summary'!CM76="Yes"),OFFSET('Sanitation Data'!$D$10,0,10*ROW('Sanitation Data'!D70)),NA())</f>
        <v>#N/A</v>
      </c>
      <c r="Y76" s="530" t="e">
        <f ca="1">+IF(AND(ISNUMBER(OFFSET('Sanitation Data'!$D$11,0,10*ROW('Sanitation Data'!D70))),'Data Summary'!CN76="Yes"),OFFSET('Sanitation Data'!$D$11,0,10*ROW('Sanitation Data'!D70)),NA())</f>
        <v>#N/A</v>
      </c>
      <c r="Z76" s="530" t="e">
        <f ca="1">+IF(AND(ISNUMBER(OFFSET('Sanitation Data'!$D$12,0,10*ROW('Sanitation Data'!D70))),'Data Summary'!CO76="Yes"),OFFSET('Sanitation Data'!$D$12,0,10*ROW('Sanitation Data'!D70)),NA())</f>
        <v>#N/A</v>
      </c>
      <c r="AA76" s="530" t="e">
        <f ca="1">+IF(AND(ISNUMBER(OFFSET('Sanitation Data'!$E$4,0,10*ROW('Sanitation Data'!E70))),'Data Summary'!CP76="Yes"),100-OFFSET('Sanitation Data'!$E$4,0,10*ROW('Sanitation Data'!E70)),NA())</f>
        <v>#N/A</v>
      </c>
      <c r="AB76" s="530" t="e">
        <f ca="1">+IF(AND(ISNUMBER(OFFSET('Sanitation Data'!$E$6,0,10*ROW('Sanitation Data'!E70))),'Data Summary'!CQ76="Yes"),OFFSET('Sanitation Data'!$E$6,0,10*ROW('Sanitation Data'!E70)),NA())</f>
        <v>#N/A</v>
      </c>
      <c r="AC76" s="530" t="e">
        <f ca="1">+IF(AND(ISNUMBER(OFFSET('Sanitation Data'!$E$10,0,10*ROW('Sanitation Data'!E70))),'Data Summary'!CR76="Yes"),OFFSET('Sanitation Data'!$E$10,0,10*ROW('Sanitation Data'!E70)),NA())</f>
        <v>#N/A</v>
      </c>
      <c r="AD76" s="530" t="e">
        <f ca="1">+IF(AND(ISNUMBER(OFFSET('Sanitation Data'!$E$11,0,10*ROW('Sanitation Data'!E70))),'Data Summary'!CS76="Yes"),OFFSET('Sanitation Data'!$E$11,0,10*ROW('Sanitation Data'!E70)),NA())</f>
        <v>#N/A</v>
      </c>
      <c r="AE76" s="530" t="e">
        <f ca="1">+IF(AND(ISNUMBER(OFFSET('Sanitation Data'!$E$12,0,10*ROW('Sanitation Data'!E70))),'Data Summary'!CT76="Yes"),OFFSET('Sanitation Data'!$E$12,0,10*ROW('Sanitation Data'!E70)),NA())</f>
        <v>#N/A</v>
      </c>
      <c r="AF76" s="530" t="e">
        <f ca="1">+IF(AND(ISNUMBER(OFFSET('Sanitation Data'!$F$4,0,10*ROW('Sanitation Data'!F70))),'Data Summary'!CU76="Yes"),100-OFFSET('Sanitation Data'!$F$4,0,10*ROW('Sanitation Data'!F70)),NA())</f>
        <v>#N/A</v>
      </c>
      <c r="AG76" s="530" t="e">
        <f ca="1">+IF(AND(ISNUMBER(OFFSET('Sanitation Data'!$F$6,0,10*ROW('Sanitation Data'!F70))),'Data Summary'!CV76="Yes"),OFFSET('Sanitation Data'!$F$6,0,10*ROW('Sanitation Data'!F70)),NA())</f>
        <v>#N/A</v>
      </c>
      <c r="AH76" s="530" t="e">
        <f ca="1">+IF(AND(ISNUMBER(OFFSET('Sanitation Data'!$F$10,0,10*ROW('Sanitation Data'!F70))),'Data Summary'!CW76="Yes"),OFFSET('Sanitation Data'!$F$10,0,10*ROW('Sanitation Data'!F70)),NA())</f>
        <v>#N/A</v>
      </c>
      <c r="AI76" s="530" t="e">
        <f ca="1">+IF(AND(ISNUMBER(OFFSET('Sanitation Data'!$F$11,0,10*ROW('Sanitation Data'!F70))),'Data Summary'!CX76="Yes"),OFFSET('Sanitation Data'!$F$11,0,10*ROW('Sanitation Data'!F70)),NA())</f>
        <v>#N/A</v>
      </c>
      <c r="AJ76" s="530" t="e">
        <f ca="1">+IF(AND(ISNUMBER(OFFSET('Sanitation Data'!$F$12,0,10*ROW('Sanitation Data'!F70))),'Data Summary'!CY76="Yes"),OFFSET('Sanitation Data'!$F$12,0,10*ROW('Sanitation Data'!F70)),NA())</f>
        <v>#N/A</v>
      </c>
      <c r="AK76" s="530" t="e">
        <f ca="1">+IF(AND(ISNUMBER(OFFSET('Sanitation Data'!$G$4,0,10*ROW('Sanitation Data'!G70))),'Data Summary'!CZ76="Yes"),100-OFFSET('Sanitation Data'!$G$4,0,10*ROW('Sanitation Data'!G70)),NA())</f>
        <v>#N/A</v>
      </c>
      <c r="AL76" s="530" t="e">
        <f ca="1">+IF(AND(ISNUMBER(OFFSET('Sanitation Data'!$G$6,0,10*ROW('Sanitation Data'!G70))),'Data Summary'!DA76="Yes"),OFFSET('Sanitation Data'!$G$6,0,10*ROW('Sanitation Data'!G70)),NA())</f>
        <v>#N/A</v>
      </c>
      <c r="AM76" s="530" t="e">
        <f ca="1">+IF(AND(ISNUMBER(OFFSET('Sanitation Data'!$G$10,0,10*ROW('Sanitation Data'!G70))),'Data Summary'!DB76="Yes"),OFFSET('Sanitation Data'!$G$10,0,10*ROW('Sanitation Data'!G70)),NA())</f>
        <v>#N/A</v>
      </c>
      <c r="AN76" s="530" t="e">
        <f ca="1">+IF(AND(ISNUMBER(OFFSET('Sanitation Data'!$G$11,0,10*ROW('Sanitation Data'!G70))),'Data Summary'!DC76="Yes"),OFFSET('Sanitation Data'!$G$11,0,10*ROW('Sanitation Data'!G70)),NA())</f>
        <v>#N/A</v>
      </c>
      <c r="AO76" s="530" t="e">
        <f ca="1">+IF(AND(ISNUMBER(OFFSET('Sanitation Data'!$G$12,0,10*ROW('Sanitation Data'!G70))),'Data Summary'!DD76="Yes"),OFFSET('Sanitation Data'!$G$12,0,10*ROW('Sanitation Data'!G70)),NA())</f>
        <v>#N/A</v>
      </c>
      <c r="AP76" s="530" t="e">
        <f ca="1">+IF(AND(ISNUMBER(OFFSET('Sanitation Data'!$H$4,0,10*ROW('Sanitation Data'!H70))),'Data Summary'!DE76="Yes"),100-OFFSET('Sanitation Data'!$H$4,0,10*ROW('Sanitation Data'!H70)),NA())</f>
        <v>#N/A</v>
      </c>
      <c r="AQ76" s="530" t="e">
        <f ca="1">+IF(AND(ISNUMBER(OFFSET('Sanitation Data'!$H$6,0,10*ROW('Sanitation Data'!H70))),'Data Summary'!DF76="Yes"),OFFSET('Sanitation Data'!$H$6,0,10*ROW('Sanitation Data'!H70)),NA())</f>
        <v>#N/A</v>
      </c>
      <c r="AR76" s="530" t="e">
        <f ca="1">+IF(AND(ISNUMBER(OFFSET('Sanitation Data'!$H$10,0,10*ROW('Sanitation Data'!H70))),'Data Summary'!DG76="Yes"),OFFSET('Sanitation Data'!$H$10,0,10*ROW('Sanitation Data'!H70)),NA())</f>
        <v>#N/A</v>
      </c>
      <c r="AS76" s="530" t="e">
        <f ca="1">+IF(AND(ISNUMBER(OFFSET('Sanitation Data'!$H$11,0,10*ROW('Sanitation Data'!H70))),'Data Summary'!DH76="Yes"),OFFSET('Sanitation Data'!$H$11,0,10*ROW('Sanitation Data'!H70)),NA())</f>
        <v>#N/A</v>
      </c>
      <c r="AT76" s="530" t="e">
        <f ca="1">+IF(AND(ISNUMBER(OFFSET('Sanitation Data'!$H$12,0,10*ROW('Sanitation Data'!H70))),'Data Summary'!DI76="Yes"),OFFSET('Sanitation Data'!$H$12,0,10*ROW('Sanitation Data'!H70)),NA())</f>
        <v>#N/A</v>
      </c>
      <c r="AU76" s="530" t="e">
        <f ca="1">+IF(AND(ISNUMBER(OFFSET('Sanitation Data'!$I$4,0,10*ROW('Sanitation Data'!I70))),'Data Summary'!DJ76="Yes"),100-OFFSET('Sanitation Data'!$I$4,0,10*ROW('Sanitation Data'!I70)),NA())</f>
        <v>#N/A</v>
      </c>
      <c r="AV76" s="530" t="e">
        <f ca="1">+IF(AND(ISNUMBER(OFFSET('Sanitation Data'!$I$6,0,10*ROW('Sanitation Data'!I70))),'Data Summary'!DK76="Yes"),OFFSET('Sanitation Data'!$I$6,0,10*ROW('Sanitation Data'!I70)),NA())</f>
        <v>#N/A</v>
      </c>
      <c r="AW76" s="530" t="e">
        <f ca="1">+IF(AND(ISNUMBER(OFFSET('Sanitation Data'!$I$10,0,10*ROW('Sanitation Data'!I70))),'Data Summary'!DL76="Yes"),OFFSET('Sanitation Data'!$I$10,0,10*ROW('Sanitation Data'!I70)),NA())</f>
        <v>#N/A</v>
      </c>
      <c r="AX76" s="530" t="e">
        <f ca="1">+IF(AND(ISNUMBER(OFFSET('Sanitation Data'!$I$11,0,10*ROW('Sanitation Data'!I70))),'Data Summary'!DM76="Yes"),OFFSET('Sanitation Data'!$I$11,0,10*ROW('Sanitation Data'!I70)),NA())</f>
        <v>#N/A</v>
      </c>
      <c r="AY76" s="530" t="e">
        <f ca="1">+IF(AND(ISNUMBER(OFFSET('Sanitation Data'!$I$12,0,10*ROW('Sanitation Data'!I70))),'Data Summary'!DN76="Yes"),OFFSET('Sanitation Data'!$I$12,0,10*ROW('Sanitation Data'!I70)),NA())</f>
        <v>#N/A</v>
      </c>
      <c r="AZ76" s="531" t="e">
        <f ca="1">+IF(AND(ISNUMBER(OFFSET('Hygiene Data'!$D$5,0,10*ROW('Hygiene Data'!D70))),'Data Summary'!DO76="Yes"),OFFSET('Hygiene Data'!$D$5,0,10*ROW('Hygiene Data'!D70)),NA())</f>
        <v>#N/A</v>
      </c>
      <c r="BA76" s="531" t="e">
        <f ca="1">+IF(AND(ISNUMBER(OFFSET('Hygiene Data'!$D$7,0,10*ROW('Hygiene Data'!D70))),'Data Summary'!DP76="Yes"),OFFSET('Hygiene Data'!$D$7,0,10*ROW('Hygiene Data'!D70)),NA())</f>
        <v>#N/A</v>
      </c>
      <c r="BB76" s="531" t="e">
        <f ca="1">+IF(AND(ISNUMBER(OFFSET('Hygiene Data'!$D$9,0,10*ROW('Hygiene Data'!D70))),'Data Summary'!DQ76="Yes"),OFFSET('Hygiene Data'!$D$9,0,10*ROW('Hygiene Data'!D70)),NA())</f>
        <v>#N/A</v>
      </c>
      <c r="BC76" s="531" t="e">
        <f ca="1">+IF(AND(ISNUMBER(OFFSET('Hygiene Data'!$E$5,0,10*ROW('Hygiene Data'!E70))),'Data Summary'!DR76="Yes"),OFFSET('Hygiene Data'!$E$5,0,10*ROW('Hygiene Data'!E70)),NA())</f>
        <v>#N/A</v>
      </c>
      <c r="BD76" s="531" t="e">
        <f ca="1">+IF(AND(ISNUMBER(OFFSET('Hygiene Data'!$E$7,0,10*ROW('Hygiene Data'!E70))),'Data Summary'!DS76="Yes"),OFFSET('Hygiene Data'!$E$7,0,10*ROW('Hygiene Data'!E70)),NA())</f>
        <v>#N/A</v>
      </c>
      <c r="BE76" s="531" t="e">
        <f ca="1">+IF(AND(ISNUMBER(OFFSET('Hygiene Data'!$E$9,0,10*ROW('Hygiene Data'!E70))),'Data Summary'!DT76="Yes"),OFFSET('Hygiene Data'!$E$9,0,10*ROW('Hygiene Data'!E70)),NA())</f>
        <v>#N/A</v>
      </c>
      <c r="BF76" s="531" t="e">
        <f ca="1">+IF(AND(ISNUMBER(OFFSET('Hygiene Data'!$F$5,0,10*ROW('Hygiene Data'!F70))),'Data Summary'!DU76="Yes"),OFFSET('Hygiene Data'!$F$5,0,10*ROW('Hygiene Data'!F70)),NA())</f>
        <v>#N/A</v>
      </c>
      <c r="BG76" s="531" t="e">
        <f ca="1">+IF(AND(ISNUMBER(OFFSET('Hygiene Data'!$F$7,0,10*ROW('Hygiene Data'!F70))),'Data Summary'!DV76="Yes"),OFFSET('Hygiene Data'!$F$7,0,10*ROW('Hygiene Data'!F70)),NA())</f>
        <v>#N/A</v>
      </c>
      <c r="BH76" s="531" t="e">
        <f ca="1">+IF(AND(ISNUMBER(OFFSET('Hygiene Data'!$F$9,0,10*ROW('Hygiene Data'!F70))),'Data Summary'!DW76="Yes"),OFFSET('Hygiene Data'!$F$9,0,10*ROW('Hygiene Data'!F70)),NA())</f>
        <v>#N/A</v>
      </c>
      <c r="BI76" s="531" t="e">
        <f ca="1">+IF(AND(ISNUMBER(OFFSET('Hygiene Data'!$G$5,0,10*ROW('Hygiene Data'!G70))),'Data Summary'!DX76="Yes"),OFFSET('Hygiene Data'!$G$5,0,10*ROW('Hygiene Data'!G70)),NA())</f>
        <v>#N/A</v>
      </c>
      <c r="BJ76" s="531" t="e">
        <f ca="1">+IF(AND(ISNUMBER(OFFSET('Hygiene Data'!$G$7,0,10*ROW('Hygiene Data'!G70))),'Data Summary'!DY76="Yes"),OFFSET('Hygiene Data'!$G$7,0,10*ROW('Hygiene Data'!G70)),NA())</f>
        <v>#N/A</v>
      </c>
      <c r="BK76" s="531" t="e">
        <f ca="1">+IF(AND(ISNUMBER(OFFSET('Hygiene Data'!$G$9,0,10*ROW('Hygiene Data'!G70))),'Data Summary'!DZ76="Yes"),OFFSET('Hygiene Data'!$G$9,0,10*ROW('Hygiene Data'!G70)),NA())</f>
        <v>#N/A</v>
      </c>
      <c r="BL76" s="531" t="e">
        <f ca="1">+IF(AND(ISNUMBER(OFFSET('Hygiene Data'!$H$5,0,10*ROW('Hygiene Data'!H70))),'Data Summary'!EA76="Yes"),OFFSET('Hygiene Data'!$H$5,0,10*ROW('Hygiene Data'!H70)),NA())</f>
        <v>#N/A</v>
      </c>
      <c r="BM76" s="531" t="e">
        <f ca="1">+IF(AND(ISNUMBER(OFFSET('Hygiene Data'!$H$7,0,10*ROW('Hygiene Data'!H70))),'Data Summary'!EB76="Yes"),OFFSET('Hygiene Data'!$H$7,0,10*ROW('Hygiene Data'!H70)),NA())</f>
        <v>#N/A</v>
      </c>
      <c r="BN76" s="531" t="e">
        <f ca="1">+IF(AND(ISNUMBER(OFFSET('Hygiene Data'!$H$9,0,10*ROW('Hygiene Data'!H70))),'Data Summary'!EC76="Yes"),OFFSET('Hygiene Data'!$H$9,0,10*ROW('Hygiene Data'!H70)),NA())</f>
        <v>#N/A</v>
      </c>
      <c r="BO76" s="531" t="e">
        <f ca="1">+IF(AND(ISNUMBER(OFFSET('Hygiene Data'!$I$5,0,10*ROW('Hygiene Data'!I70))),'Data Summary'!ED76="Yes"),OFFSET('Hygiene Data'!$I$5,0,10*ROW('Hygiene Data'!I70)),NA())</f>
        <v>#N/A</v>
      </c>
      <c r="BP76" s="531" t="e">
        <f ca="1">+IF(AND(ISNUMBER(OFFSET('Hygiene Data'!$I$7,0,10*ROW('Hygiene Data'!I70))),'Data Summary'!EE76="Yes"),OFFSET('Hygiene Data'!$I$7,0,10*ROW('Hygiene Data'!I70)),NA())</f>
        <v>#N/A</v>
      </c>
      <c r="BQ76" s="531" t="e">
        <f ca="1">+IF(AND(ISNUMBER(OFFSET('Hygiene Data'!$I$9,0,10*ROW('Hygiene Data'!I70))),'Data Summary'!EF76="Yes"),OFFSET('Hygiene Data'!$I$9,0,10*ROW('Hygiene Data'!I70)),NA())</f>
        <v>#N/A</v>
      </c>
    </row>
    <row r="77" spans="1:69" x14ac:dyDescent="0.25">
      <c r="A77" s="527" t="e">
        <f ca="1">+RIGHT('Data Summary'!A77,LEN('Data Summary'!A77)-9)</f>
        <v>#VALUE!</v>
      </c>
      <c r="B77" s="501" t="str">
        <f ca="1">+IF(ISTEXT('Data Summary'!B77),'Data Summary'!B77,"")</f>
        <v/>
      </c>
      <c r="C77" s="528" t="e">
        <f ca="1">+VALUE('Data Summary'!C77)</f>
        <v>#VALUE!</v>
      </c>
      <c r="D77" s="529" t="e">
        <f ca="1">+IF(AND(ISNUMBER(OFFSET('Water Data'!$D$4,0,10*ROW('Water Data'!D71))),'Data Summary'!BS77="Yes"),100-OFFSET('Water Data'!$D$4,0,10*ROW('Water Data'!D71)),NA())</f>
        <v>#N/A</v>
      </c>
      <c r="E77" s="529" t="e">
        <f ca="1">+IF(AND(ISNUMBER(OFFSET('Water Data'!$D$6,0,10*ROW('Water Data'!D71))),'Data Summary'!BT77="Yes"),OFFSET('Water Data'!$D$6,0,10*ROW('Water Data'!D71)),NA())</f>
        <v>#N/A</v>
      </c>
      <c r="F77" s="529" t="e">
        <f ca="1">+IF(AND(ISNUMBER(OFFSET('Water Data'!$D$9,0,10*ROW('Water Data'!D71))),'Data Summary'!BU77="Yes"),OFFSET('Water Data'!$D$9,0,10*ROW('Water Data'!D71)),NA())</f>
        <v>#N/A</v>
      </c>
      <c r="G77" s="529" t="e">
        <f ca="1">+IF(AND(ISNUMBER(OFFSET('Water Data'!$E$4,0,10*ROW('Water Data'!E71))),'Data Summary'!BV77="Yes"),100-OFFSET('Water Data'!$E$4,0,10*ROW('Water Data'!E71)),NA())</f>
        <v>#N/A</v>
      </c>
      <c r="H77" s="529" t="e">
        <f ca="1">+IF(AND(ISNUMBER(OFFSET('Water Data'!$E$6,0,10*ROW('Water Data'!E71))),'Data Summary'!BW77="Yes"),OFFSET('Water Data'!$E$6,0,10*ROW('Water Data'!E71)),NA())</f>
        <v>#N/A</v>
      </c>
      <c r="I77" s="529" t="e">
        <f ca="1">+IF(AND(ISNUMBER(OFFSET('Water Data'!$E$9,0,10*ROW('Water Data'!E71))),'Data Summary'!BX77="Yes"),OFFSET('Water Data'!$E$9,0,10*ROW('Water Data'!E71)),NA())</f>
        <v>#N/A</v>
      </c>
      <c r="J77" s="529" t="e">
        <f ca="1">+IF(AND(ISNUMBER(OFFSET('Water Data'!$F$4,0,10*ROW('Water Data'!F71))),'Data Summary'!BY77="Yes"),100-OFFSET('Water Data'!$F$4,0,10*ROW('Water Data'!F71)),NA())</f>
        <v>#N/A</v>
      </c>
      <c r="K77" s="529" t="e">
        <f ca="1">+IF(AND(ISNUMBER(OFFSET('Water Data'!$F$6,0,10*ROW('Water Data'!F71))),'Data Summary'!BZ77="Yes"),OFFSET('Water Data'!$F$6,0,10*ROW('Water Data'!F71)),NA())</f>
        <v>#N/A</v>
      </c>
      <c r="L77" s="529" t="e">
        <f ca="1">+IF(AND(ISNUMBER(OFFSET('Water Data'!$F$9,0,10*ROW('Water Data'!F71))),'Data Summary'!CA77="Yes"),OFFSET('Water Data'!$F$9,0,10*ROW('Water Data'!F71)),NA())</f>
        <v>#N/A</v>
      </c>
      <c r="M77" s="529" t="e">
        <f ca="1">+IF(AND(ISNUMBER(OFFSET('Water Data'!$G$4,0,10*ROW('Water Data'!G71))),'Data Summary'!CB77="Yes"),100-OFFSET('Water Data'!$G$4,0,10*ROW('Water Data'!G71)),NA())</f>
        <v>#N/A</v>
      </c>
      <c r="N77" s="529" t="e">
        <f ca="1">+IF(AND(ISNUMBER(OFFSET('Water Data'!$G$6,0,10*ROW('Water Data'!G71))),'Data Summary'!CC77="Yes"),OFFSET('Water Data'!$G$6,0,10*ROW('Water Data'!G71)),NA())</f>
        <v>#N/A</v>
      </c>
      <c r="O77" s="529" t="e">
        <f ca="1">+IF(AND(ISNUMBER(OFFSET('Water Data'!$G$9,0,10*ROW('Water Data'!G71))),'Data Summary'!CD77="Yes"),OFFSET('Water Data'!$G$9,0,10*ROW('Water Data'!G71)),NA())</f>
        <v>#N/A</v>
      </c>
      <c r="P77" s="529" t="e">
        <f ca="1">+IF(AND(ISNUMBER(OFFSET('Water Data'!$H$4,0,10*ROW('Water Data'!H71))),'Data Summary'!CE77="Yes"),100-OFFSET('Water Data'!$H$4,0,10*ROW('Water Data'!H71)),NA())</f>
        <v>#N/A</v>
      </c>
      <c r="Q77" s="529" t="e">
        <f ca="1">+IF(AND(ISNUMBER(OFFSET('Water Data'!$H$6,0,10*ROW('Water Data'!H71))),'Data Summary'!CF77="Yes"),OFFSET('Water Data'!$H$6,0,10*ROW('Water Data'!H71)),NA())</f>
        <v>#N/A</v>
      </c>
      <c r="R77" s="529" t="e">
        <f ca="1">+IF(AND(ISNUMBER(OFFSET('Water Data'!$H$9,0,10*ROW('Water Data'!H71))),'Data Summary'!CG77="Yes"),OFFSET('Water Data'!$H$9,0,10*ROW('Water Data'!H71)),NA())</f>
        <v>#N/A</v>
      </c>
      <c r="S77" s="529" t="e">
        <f ca="1">+IF(AND(ISNUMBER(OFFSET('Water Data'!$I$4,0,10*ROW('Water Data'!I71))),'Data Summary'!CH77="Yes"),100-OFFSET('Water Data'!$I$4,0,10*ROW('Water Data'!I71)),NA())</f>
        <v>#N/A</v>
      </c>
      <c r="T77" s="529" t="e">
        <f ca="1">+IF(AND(ISNUMBER(OFFSET('Water Data'!$I$6,0,10*ROW('Water Data'!I71))),'Data Summary'!CI77="Yes"),OFFSET('Water Data'!$I$6,0,10*ROW('Water Data'!I71)),NA())</f>
        <v>#N/A</v>
      </c>
      <c r="U77" s="529" t="e">
        <f ca="1">+IF(AND(ISNUMBER(OFFSET('Water Data'!$I$9,0,10*ROW('Water Data'!I71))),'Data Summary'!CJ77="Yes"),OFFSET('Water Data'!$I$9,0,10*ROW('Water Data'!I71)),NA())</f>
        <v>#N/A</v>
      </c>
      <c r="V77" s="530" t="e">
        <f ca="1">+IF(AND(ISNUMBER(OFFSET('Sanitation Data'!$D$4,0,10*ROW('Sanitation Data'!D71))),'Data Summary'!CK77="Yes"),100-OFFSET('Sanitation Data'!$D$4,0,10*ROW('Sanitation Data'!D71)),NA())</f>
        <v>#N/A</v>
      </c>
      <c r="W77" s="530" t="e">
        <f ca="1">+IF(AND(ISNUMBER(OFFSET('Sanitation Data'!$D$6,0,10*ROW('Sanitation Data'!D71))),'Data Summary'!CL77="Yes"),OFFSET('Sanitation Data'!$D$6,0,10*ROW('Sanitation Data'!D71)),NA())</f>
        <v>#N/A</v>
      </c>
      <c r="X77" s="530" t="e">
        <f ca="1">+IF(AND(ISNUMBER(OFFSET('Sanitation Data'!$D$10,0,10*ROW('Sanitation Data'!D71))),'Data Summary'!CM77="Yes"),OFFSET('Sanitation Data'!$D$10,0,10*ROW('Sanitation Data'!D71)),NA())</f>
        <v>#N/A</v>
      </c>
      <c r="Y77" s="530" t="e">
        <f ca="1">+IF(AND(ISNUMBER(OFFSET('Sanitation Data'!$D$11,0,10*ROW('Sanitation Data'!D71))),'Data Summary'!CN77="Yes"),OFFSET('Sanitation Data'!$D$11,0,10*ROW('Sanitation Data'!D71)),NA())</f>
        <v>#N/A</v>
      </c>
      <c r="Z77" s="530" t="e">
        <f ca="1">+IF(AND(ISNUMBER(OFFSET('Sanitation Data'!$D$12,0,10*ROW('Sanitation Data'!D71))),'Data Summary'!CO77="Yes"),OFFSET('Sanitation Data'!$D$12,0,10*ROW('Sanitation Data'!D71)),NA())</f>
        <v>#N/A</v>
      </c>
      <c r="AA77" s="530" t="e">
        <f ca="1">+IF(AND(ISNUMBER(OFFSET('Sanitation Data'!$E$4,0,10*ROW('Sanitation Data'!E71))),'Data Summary'!CP77="Yes"),100-OFFSET('Sanitation Data'!$E$4,0,10*ROW('Sanitation Data'!E71)),NA())</f>
        <v>#N/A</v>
      </c>
      <c r="AB77" s="530" t="e">
        <f ca="1">+IF(AND(ISNUMBER(OFFSET('Sanitation Data'!$E$6,0,10*ROW('Sanitation Data'!E71))),'Data Summary'!CQ77="Yes"),OFFSET('Sanitation Data'!$E$6,0,10*ROW('Sanitation Data'!E71)),NA())</f>
        <v>#N/A</v>
      </c>
      <c r="AC77" s="530" t="e">
        <f ca="1">+IF(AND(ISNUMBER(OFFSET('Sanitation Data'!$E$10,0,10*ROW('Sanitation Data'!E71))),'Data Summary'!CR77="Yes"),OFFSET('Sanitation Data'!$E$10,0,10*ROW('Sanitation Data'!E71)),NA())</f>
        <v>#N/A</v>
      </c>
      <c r="AD77" s="530" t="e">
        <f ca="1">+IF(AND(ISNUMBER(OFFSET('Sanitation Data'!$E$11,0,10*ROW('Sanitation Data'!E71))),'Data Summary'!CS77="Yes"),OFFSET('Sanitation Data'!$E$11,0,10*ROW('Sanitation Data'!E71)),NA())</f>
        <v>#N/A</v>
      </c>
      <c r="AE77" s="530" t="e">
        <f ca="1">+IF(AND(ISNUMBER(OFFSET('Sanitation Data'!$E$12,0,10*ROW('Sanitation Data'!E71))),'Data Summary'!CT77="Yes"),OFFSET('Sanitation Data'!$E$12,0,10*ROW('Sanitation Data'!E71)),NA())</f>
        <v>#N/A</v>
      </c>
      <c r="AF77" s="530" t="e">
        <f ca="1">+IF(AND(ISNUMBER(OFFSET('Sanitation Data'!$F$4,0,10*ROW('Sanitation Data'!F71))),'Data Summary'!CU77="Yes"),100-OFFSET('Sanitation Data'!$F$4,0,10*ROW('Sanitation Data'!F71)),NA())</f>
        <v>#N/A</v>
      </c>
      <c r="AG77" s="530" t="e">
        <f ca="1">+IF(AND(ISNUMBER(OFFSET('Sanitation Data'!$F$6,0,10*ROW('Sanitation Data'!F71))),'Data Summary'!CV77="Yes"),OFFSET('Sanitation Data'!$F$6,0,10*ROW('Sanitation Data'!F71)),NA())</f>
        <v>#N/A</v>
      </c>
      <c r="AH77" s="530" t="e">
        <f ca="1">+IF(AND(ISNUMBER(OFFSET('Sanitation Data'!$F$10,0,10*ROW('Sanitation Data'!F71))),'Data Summary'!CW77="Yes"),OFFSET('Sanitation Data'!$F$10,0,10*ROW('Sanitation Data'!F71)),NA())</f>
        <v>#N/A</v>
      </c>
      <c r="AI77" s="530" t="e">
        <f ca="1">+IF(AND(ISNUMBER(OFFSET('Sanitation Data'!$F$11,0,10*ROW('Sanitation Data'!F71))),'Data Summary'!CX77="Yes"),OFFSET('Sanitation Data'!$F$11,0,10*ROW('Sanitation Data'!F71)),NA())</f>
        <v>#N/A</v>
      </c>
      <c r="AJ77" s="530" t="e">
        <f ca="1">+IF(AND(ISNUMBER(OFFSET('Sanitation Data'!$F$12,0,10*ROW('Sanitation Data'!F71))),'Data Summary'!CY77="Yes"),OFFSET('Sanitation Data'!$F$12,0,10*ROW('Sanitation Data'!F71)),NA())</f>
        <v>#N/A</v>
      </c>
      <c r="AK77" s="530" t="e">
        <f ca="1">+IF(AND(ISNUMBER(OFFSET('Sanitation Data'!$G$4,0,10*ROW('Sanitation Data'!G71))),'Data Summary'!CZ77="Yes"),100-OFFSET('Sanitation Data'!$G$4,0,10*ROW('Sanitation Data'!G71)),NA())</f>
        <v>#N/A</v>
      </c>
      <c r="AL77" s="530" t="e">
        <f ca="1">+IF(AND(ISNUMBER(OFFSET('Sanitation Data'!$G$6,0,10*ROW('Sanitation Data'!G71))),'Data Summary'!DA77="Yes"),OFFSET('Sanitation Data'!$G$6,0,10*ROW('Sanitation Data'!G71)),NA())</f>
        <v>#N/A</v>
      </c>
      <c r="AM77" s="530" t="e">
        <f ca="1">+IF(AND(ISNUMBER(OFFSET('Sanitation Data'!$G$10,0,10*ROW('Sanitation Data'!G71))),'Data Summary'!DB77="Yes"),OFFSET('Sanitation Data'!$G$10,0,10*ROW('Sanitation Data'!G71)),NA())</f>
        <v>#N/A</v>
      </c>
      <c r="AN77" s="530" t="e">
        <f ca="1">+IF(AND(ISNUMBER(OFFSET('Sanitation Data'!$G$11,0,10*ROW('Sanitation Data'!G71))),'Data Summary'!DC77="Yes"),OFFSET('Sanitation Data'!$G$11,0,10*ROW('Sanitation Data'!G71)),NA())</f>
        <v>#N/A</v>
      </c>
      <c r="AO77" s="530" t="e">
        <f ca="1">+IF(AND(ISNUMBER(OFFSET('Sanitation Data'!$G$12,0,10*ROW('Sanitation Data'!G71))),'Data Summary'!DD77="Yes"),OFFSET('Sanitation Data'!$G$12,0,10*ROW('Sanitation Data'!G71)),NA())</f>
        <v>#N/A</v>
      </c>
      <c r="AP77" s="530" t="e">
        <f ca="1">+IF(AND(ISNUMBER(OFFSET('Sanitation Data'!$H$4,0,10*ROW('Sanitation Data'!H71))),'Data Summary'!DE77="Yes"),100-OFFSET('Sanitation Data'!$H$4,0,10*ROW('Sanitation Data'!H71)),NA())</f>
        <v>#N/A</v>
      </c>
      <c r="AQ77" s="530" t="e">
        <f ca="1">+IF(AND(ISNUMBER(OFFSET('Sanitation Data'!$H$6,0,10*ROW('Sanitation Data'!H71))),'Data Summary'!DF77="Yes"),OFFSET('Sanitation Data'!$H$6,0,10*ROW('Sanitation Data'!H71)),NA())</f>
        <v>#N/A</v>
      </c>
      <c r="AR77" s="530" t="e">
        <f ca="1">+IF(AND(ISNUMBER(OFFSET('Sanitation Data'!$H$10,0,10*ROW('Sanitation Data'!H71))),'Data Summary'!DG77="Yes"),OFFSET('Sanitation Data'!$H$10,0,10*ROW('Sanitation Data'!H71)),NA())</f>
        <v>#N/A</v>
      </c>
      <c r="AS77" s="530" t="e">
        <f ca="1">+IF(AND(ISNUMBER(OFFSET('Sanitation Data'!$H$11,0,10*ROW('Sanitation Data'!H71))),'Data Summary'!DH77="Yes"),OFFSET('Sanitation Data'!$H$11,0,10*ROW('Sanitation Data'!H71)),NA())</f>
        <v>#N/A</v>
      </c>
      <c r="AT77" s="530" t="e">
        <f ca="1">+IF(AND(ISNUMBER(OFFSET('Sanitation Data'!$H$12,0,10*ROW('Sanitation Data'!H71))),'Data Summary'!DI77="Yes"),OFFSET('Sanitation Data'!$H$12,0,10*ROW('Sanitation Data'!H71)),NA())</f>
        <v>#N/A</v>
      </c>
      <c r="AU77" s="530" t="e">
        <f ca="1">+IF(AND(ISNUMBER(OFFSET('Sanitation Data'!$I$4,0,10*ROW('Sanitation Data'!I71))),'Data Summary'!DJ77="Yes"),100-OFFSET('Sanitation Data'!$I$4,0,10*ROW('Sanitation Data'!I71)),NA())</f>
        <v>#N/A</v>
      </c>
      <c r="AV77" s="530" t="e">
        <f ca="1">+IF(AND(ISNUMBER(OFFSET('Sanitation Data'!$I$6,0,10*ROW('Sanitation Data'!I71))),'Data Summary'!DK77="Yes"),OFFSET('Sanitation Data'!$I$6,0,10*ROW('Sanitation Data'!I71)),NA())</f>
        <v>#N/A</v>
      </c>
      <c r="AW77" s="530" t="e">
        <f ca="1">+IF(AND(ISNUMBER(OFFSET('Sanitation Data'!$I$10,0,10*ROW('Sanitation Data'!I71))),'Data Summary'!DL77="Yes"),OFFSET('Sanitation Data'!$I$10,0,10*ROW('Sanitation Data'!I71)),NA())</f>
        <v>#N/A</v>
      </c>
      <c r="AX77" s="530" t="e">
        <f ca="1">+IF(AND(ISNUMBER(OFFSET('Sanitation Data'!$I$11,0,10*ROW('Sanitation Data'!I71))),'Data Summary'!DM77="Yes"),OFFSET('Sanitation Data'!$I$11,0,10*ROW('Sanitation Data'!I71)),NA())</f>
        <v>#N/A</v>
      </c>
      <c r="AY77" s="530" t="e">
        <f ca="1">+IF(AND(ISNUMBER(OFFSET('Sanitation Data'!$I$12,0,10*ROW('Sanitation Data'!I71))),'Data Summary'!DN77="Yes"),OFFSET('Sanitation Data'!$I$12,0,10*ROW('Sanitation Data'!I71)),NA())</f>
        <v>#N/A</v>
      </c>
      <c r="AZ77" s="531" t="e">
        <f ca="1">+IF(AND(ISNUMBER(OFFSET('Hygiene Data'!$D$5,0,10*ROW('Hygiene Data'!D71))),'Data Summary'!DO77="Yes"),OFFSET('Hygiene Data'!$D$5,0,10*ROW('Hygiene Data'!D71)),NA())</f>
        <v>#N/A</v>
      </c>
      <c r="BA77" s="531" t="e">
        <f ca="1">+IF(AND(ISNUMBER(OFFSET('Hygiene Data'!$D$7,0,10*ROW('Hygiene Data'!D71))),'Data Summary'!DP77="Yes"),OFFSET('Hygiene Data'!$D$7,0,10*ROW('Hygiene Data'!D71)),NA())</f>
        <v>#N/A</v>
      </c>
      <c r="BB77" s="531" t="e">
        <f ca="1">+IF(AND(ISNUMBER(OFFSET('Hygiene Data'!$D$9,0,10*ROW('Hygiene Data'!D71))),'Data Summary'!DQ77="Yes"),OFFSET('Hygiene Data'!$D$9,0,10*ROW('Hygiene Data'!D71)),NA())</f>
        <v>#N/A</v>
      </c>
      <c r="BC77" s="531" t="e">
        <f ca="1">+IF(AND(ISNUMBER(OFFSET('Hygiene Data'!$E$5,0,10*ROW('Hygiene Data'!E71))),'Data Summary'!DR77="Yes"),OFFSET('Hygiene Data'!$E$5,0,10*ROW('Hygiene Data'!E71)),NA())</f>
        <v>#N/A</v>
      </c>
      <c r="BD77" s="531" t="e">
        <f ca="1">+IF(AND(ISNUMBER(OFFSET('Hygiene Data'!$E$7,0,10*ROW('Hygiene Data'!E71))),'Data Summary'!DS77="Yes"),OFFSET('Hygiene Data'!$E$7,0,10*ROW('Hygiene Data'!E71)),NA())</f>
        <v>#N/A</v>
      </c>
      <c r="BE77" s="531" t="e">
        <f ca="1">+IF(AND(ISNUMBER(OFFSET('Hygiene Data'!$E$9,0,10*ROW('Hygiene Data'!E71))),'Data Summary'!DT77="Yes"),OFFSET('Hygiene Data'!$E$9,0,10*ROW('Hygiene Data'!E71)),NA())</f>
        <v>#N/A</v>
      </c>
      <c r="BF77" s="531" t="e">
        <f ca="1">+IF(AND(ISNUMBER(OFFSET('Hygiene Data'!$F$5,0,10*ROW('Hygiene Data'!F71))),'Data Summary'!DU77="Yes"),OFFSET('Hygiene Data'!$F$5,0,10*ROW('Hygiene Data'!F71)),NA())</f>
        <v>#N/A</v>
      </c>
      <c r="BG77" s="531" t="e">
        <f ca="1">+IF(AND(ISNUMBER(OFFSET('Hygiene Data'!$F$7,0,10*ROW('Hygiene Data'!F71))),'Data Summary'!DV77="Yes"),OFFSET('Hygiene Data'!$F$7,0,10*ROW('Hygiene Data'!F71)),NA())</f>
        <v>#N/A</v>
      </c>
      <c r="BH77" s="531" t="e">
        <f ca="1">+IF(AND(ISNUMBER(OFFSET('Hygiene Data'!$F$9,0,10*ROW('Hygiene Data'!F71))),'Data Summary'!DW77="Yes"),OFFSET('Hygiene Data'!$F$9,0,10*ROW('Hygiene Data'!F71)),NA())</f>
        <v>#N/A</v>
      </c>
      <c r="BI77" s="531" t="e">
        <f ca="1">+IF(AND(ISNUMBER(OFFSET('Hygiene Data'!$G$5,0,10*ROW('Hygiene Data'!G71))),'Data Summary'!DX77="Yes"),OFFSET('Hygiene Data'!$G$5,0,10*ROW('Hygiene Data'!G71)),NA())</f>
        <v>#N/A</v>
      </c>
      <c r="BJ77" s="531" t="e">
        <f ca="1">+IF(AND(ISNUMBER(OFFSET('Hygiene Data'!$G$7,0,10*ROW('Hygiene Data'!G71))),'Data Summary'!DY77="Yes"),OFFSET('Hygiene Data'!$G$7,0,10*ROW('Hygiene Data'!G71)),NA())</f>
        <v>#N/A</v>
      </c>
      <c r="BK77" s="531" t="e">
        <f ca="1">+IF(AND(ISNUMBER(OFFSET('Hygiene Data'!$G$9,0,10*ROW('Hygiene Data'!G71))),'Data Summary'!DZ77="Yes"),OFFSET('Hygiene Data'!$G$9,0,10*ROW('Hygiene Data'!G71)),NA())</f>
        <v>#N/A</v>
      </c>
      <c r="BL77" s="531" t="e">
        <f ca="1">+IF(AND(ISNUMBER(OFFSET('Hygiene Data'!$H$5,0,10*ROW('Hygiene Data'!H71))),'Data Summary'!EA77="Yes"),OFFSET('Hygiene Data'!$H$5,0,10*ROW('Hygiene Data'!H71)),NA())</f>
        <v>#N/A</v>
      </c>
      <c r="BM77" s="531" t="e">
        <f ca="1">+IF(AND(ISNUMBER(OFFSET('Hygiene Data'!$H$7,0,10*ROW('Hygiene Data'!H71))),'Data Summary'!EB77="Yes"),OFFSET('Hygiene Data'!$H$7,0,10*ROW('Hygiene Data'!H71)),NA())</f>
        <v>#N/A</v>
      </c>
      <c r="BN77" s="531" t="e">
        <f ca="1">+IF(AND(ISNUMBER(OFFSET('Hygiene Data'!$H$9,0,10*ROW('Hygiene Data'!H71))),'Data Summary'!EC77="Yes"),OFFSET('Hygiene Data'!$H$9,0,10*ROW('Hygiene Data'!H71)),NA())</f>
        <v>#N/A</v>
      </c>
      <c r="BO77" s="531" t="e">
        <f ca="1">+IF(AND(ISNUMBER(OFFSET('Hygiene Data'!$I$5,0,10*ROW('Hygiene Data'!I71))),'Data Summary'!ED77="Yes"),OFFSET('Hygiene Data'!$I$5,0,10*ROW('Hygiene Data'!I71)),NA())</f>
        <v>#N/A</v>
      </c>
      <c r="BP77" s="531" t="e">
        <f ca="1">+IF(AND(ISNUMBER(OFFSET('Hygiene Data'!$I$7,0,10*ROW('Hygiene Data'!I71))),'Data Summary'!EE77="Yes"),OFFSET('Hygiene Data'!$I$7,0,10*ROW('Hygiene Data'!I71)),NA())</f>
        <v>#N/A</v>
      </c>
      <c r="BQ77" s="531" t="e">
        <f ca="1">+IF(AND(ISNUMBER(OFFSET('Hygiene Data'!$I$9,0,10*ROW('Hygiene Data'!I71))),'Data Summary'!EF77="Yes"),OFFSET('Hygiene Data'!$I$9,0,10*ROW('Hygiene Data'!I71)),NA())</f>
        <v>#N/A</v>
      </c>
    </row>
    <row r="78" spans="1:69" x14ac:dyDescent="0.25">
      <c r="A78" s="527" t="e">
        <f ca="1">+RIGHT('Data Summary'!A78,LEN('Data Summary'!A78)-9)</f>
        <v>#VALUE!</v>
      </c>
      <c r="B78" s="501" t="str">
        <f ca="1">+IF(ISTEXT('Data Summary'!B78),'Data Summary'!B78,"")</f>
        <v/>
      </c>
      <c r="C78" s="528" t="e">
        <f ca="1">+VALUE('Data Summary'!C78)</f>
        <v>#VALUE!</v>
      </c>
      <c r="D78" s="529" t="e">
        <f ca="1">+IF(AND(ISNUMBER(OFFSET('Water Data'!$D$4,0,10*ROW('Water Data'!D72))),'Data Summary'!BS78="Yes"),100-OFFSET('Water Data'!$D$4,0,10*ROW('Water Data'!D72)),NA())</f>
        <v>#N/A</v>
      </c>
      <c r="E78" s="529" t="e">
        <f ca="1">+IF(AND(ISNUMBER(OFFSET('Water Data'!$D$6,0,10*ROW('Water Data'!D72))),'Data Summary'!BT78="Yes"),OFFSET('Water Data'!$D$6,0,10*ROW('Water Data'!D72)),NA())</f>
        <v>#N/A</v>
      </c>
      <c r="F78" s="529" t="e">
        <f ca="1">+IF(AND(ISNUMBER(OFFSET('Water Data'!$D$9,0,10*ROW('Water Data'!D72))),'Data Summary'!BU78="Yes"),OFFSET('Water Data'!$D$9,0,10*ROW('Water Data'!D72)),NA())</f>
        <v>#N/A</v>
      </c>
      <c r="G78" s="529" t="e">
        <f ca="1">+IF(AND(ISNUMBER(OFFSET('Water Data'!$E$4,0,10*ROW('Water Data'!E72))),'Data Summary'!BV78="Yes"),100-OFFSET('Water Data'!$E$4,0,10*ROW('Water Data'!E72)),NA())</f>
        <v>#N/A</v>
      </c>
      <c r="H78" s="529" t="e">
        <f ca="1">+IF(AND(ISNUMBER(OFFSET('Water Data'!$E$6,0,10*ROW('Water Data'!E72))),'Data Summary'!BW78="Yes"),OFFSET('Water Data'!$E$6,0,10*ROW('Water Data'!E72)),NA())</f>
        <v>#N/A</v>
      </c>
      <c r="I78" s="529" t="e">
        <f ca="1">+IF(AND(ISNUMBER(OFFSET('Water Data'!$E$9,0,10*ROW('Water Data'!E72))),'Data Summary'!BX78="Yes"),OFFSET('Water Data'!$E$9,0,10*ROW('Water Data'!E72)),NA())</f>
        <v>#N/A</v>
      </c>
      <c r="J78" s="529" t="e">
        <f ca="1">+IF(AND(ISNUMBER(OFFSET('Water Data'!$F$4,0,10*ROW('Water Data'!F72))),'Data Summary'!BY78="Yes"),100-OFFSET('Water Data'!$F$4,0,10*ROW('Water Data'!F72)),NA())</f>
        <v>#N/A</v>
      </c>
      <c r="K78" s="529" t="e">
        <f ca="1">+IF(AND(ISNUMBER(OFFSET('Water Data'!$F$6,0,10*ROW('Water Data'!F72))),'Data Summary'!BZ78="Yes"),OFFSET('Water Data'!$F$6,0,10*ROW('Water Data'!F72)),NA())</f>
        <v>#N/A</v>
      </c>
      <c r="L78" s="529" t="e">
        <f ca="1">+IF(AND(ISNUMBER(OFFSET('Water Data'!$F$9,0,10*ROW('Water Data'!F72))),'Data Summary'!CA78="Yes"),OFFSET('Water Data'!$F$9,0,10*ROW('Water Data'!F72)),NA())</f>
        <v>#N/A</v>
      </c>
      <c r="M78" s="529" t="e">
        <f ca="1">+IF(AND(ISNUMBER(OFFSET('Water Data'!$G$4,0,10*ROW('Water Data'!G72))),'Data Summary'!CB78="Yes"),100-OFFSET('Water Data'!$G$4,0,10*ROW('Water Data'!G72)),NA())</f>
        <v>#N/A</v>
      </c>
      <c r="N78" s="529" t="e">
        <f ca="1">+IF(AND(ISNUMBER(OFFSET('Water Data'!$G$6,0,10*ROW('Water Data'!G72))),'Data Summary'!CC78="Yes"),OFFSET('Water Data'!$G$6,0,10*ROW('Water Data'!G72)),NA())</f>
        <v>#N/A</v>
      </c>
      <c r="O78" s="529" t="e">
        <f ca="1">+IF(AND(ISNUMBER(OFFSET('Water Data'!$G$9,0,10*ROW('Water Data'!G72))),'Data Summary'!CD78="Yes"),OFFSET('Water Data'!$G$9,0,10*ROW('Water Data'!G72)),NA())</f>
        <v>#N/A</v>
      </c>
      <c r="P78" s="529" t="e">
        <f ca="1">+IF(AND(ISNUMBER(OFFSET('Water Data'!$H$4,0,10*ROW('Water Data'!H72))),'Data Summary'!CE78="Yes"),100-OFFSET('Water Data'!$H$4,0,10*ROW('Water Data'!H72)),NA())</f>
        <v>#N/A</v>
      </c>
      <c r="Q78" s="529" t="e">
        <f ca="1">+IF(AND(ISNUMBER(OFFSET('Water Data'!$H$6,0,10*ROW('Water Data'!H72))),'Data Summary'!CF78="Yes"),OFFSET('Water Data'!$H$6,0,10*ROW('Water Data'!H72)),NA())</f>
        <v>#N/A</v>
      </c>
      <c r="R78" s="529" t="e">
        <f ca="1">+IF(AND(ISNUMBER(OFFSET('Water Data'!$H$9,0,10*ROW('Water Data'!H72))),'Data Summary'!CG78="Yes"),OFFSET('Water Data'!$H$9,0,10*ROW('Water Data'!H72)),NA())</f>
        <v>#N/A</v>
      </c>
      <c r="S78" s="529" t="e">
        <f ca="1">+IF(AND(ISNUMBER(OFFSET('Water Data'!$I$4,0,10*ROW('Water Data'!I72))),'Data Summary'!CH78="Yes"),100-OFFSET('Water Data'!$I$4,0,10*ROW('Water Data'!I72)),NA())</f>
        <v>#N/A</v>
      </c>
      <c r="T78" s="529" t="e">
        <f ca="1">+IF(AND(ISNUMBER(OFFSET('Water Data'!$I$6,0,10*ROW('Water Data'!I72))),'Data Summary'!CI78="Yes"),OFFSET('Water Data'!$I$6,0,10*ROW('Water Data'!I72)),NA())</f>
        <v>#N/A</v>
      </c>
      <c r="U78" s="529" t="e">
        <f ca="1">+IF(AND(ISNUMBER(OFFSET('Water Data'!$I$9,0,10*ROW('Water Data'!I72))),'Data Summary'!CJ78="Yes"),OFFSET('Water Data'!$I$9,0,10*ROW('Water Data'!I72)),NA())</f>
        <v>#N/A</v>
      </c>
      <c r="V78" s="530" t="e">
        <f ca="1">+IF(AND(ISNUMBER(OFFSET('Sanitation Data'!$D$4,0,10*ROW('Sanitation Data'!D72))),'Data Summary'!CK78="Yes"),100-OFFSET('Sanitation Data'!$D$4,0,10*ROW('Sanitation Data'!D72)),NA())</f>
        <v>#N/A</v>
      </c>
      <c r="W78" s="530" t="e">
        <f ca="1">+IF(AND(ISNUMBER(OFFSET('Sanitation Data'!$D$6,0,10*ROW('Sanitation Data'!D72))),'Data Summary'!CL78="Yes"),OFFSET('Sanitation Data'!$D$6,0,10*ROW('Sanitation Data'!D72)),NA())</f>
        <v>#N/A</v>
      </c>
      <c r="X78" s="530" t="e">
        <f ca="1">+IF(AND(ISNUMBER(OFFSET('Sanitation Data'!$D$10,0,10*ROW('Sanitation Data'!D72))),'Data Summary'!CM78="Yes"),OFFSET('Sanitation Data'!$D$10,0,10*ROW('Sanitation Data'!D72)),NA())</f>
        <v>#N/A</v>
      </c>
      <c r="Y78" s="530" t="e">
        <f ca="1">+IF(AND(ISNUMBER(OFFSET('Sanitation Data'!$D$11,0,10*ROW('Sanitation Data'!D72))),'Data Summary'!CN78="Yes"),OFFSET('Sanitation Data'!$D$11,0,10*ROW('Sanitation Data'!D72)),NA())</f>
        <v>#N/A</v>
      </c>
      <c r="Z78" s="530" t="e">
        <f ca="1">+IF(AND(ISNUMBER(OFFSET('Sanitation Data'!$D$12,0,10*ROW('Sanitation Data'!D72))),'Data Summary'!CO78="Yes"),OFFSET('Sanitation Data'!$D$12,0,10*ROW('Sanitation Data'!D72)),NA())</f>
        <v>#N/A</v>
      </c>
      <c r="AA78" s="530" t="e">
        <f ca="1">+IF(AND(ISNUMBER(OFFSET('Sanitation Data'!$E$4,0,10*ROW('Sanitation Data'!E72))),'Data Summary'!CP78="Yes"),100-OFFSET('Sanitation Data'!$E$4,0,10*ROW('Sanitation Data'!E72)),NA())</f>
        <v>#N/A</v>
      </c>
      <c r="AB78" s="530" t="e">
        <f ca="1">+IF(AND(ISNUMBER(OFFSET('Sanitation Data'!$E$6,0,10*ROW('Sanitation Data'!E72))),'Data Summary'!CQ78="Yes"),OFFSET('Sanitation Data'!$E$6,0,10*ROW('Sanitation Data'!E72)),NA())</f>
        <v>#N/A</v>
      </c>
      <c r="AC78" s="530" t="e">
        <f ca="1">+IF(AND(ISNUMBER(OFFSET('Sanitation Data'!$E$10,0,10*ROW('Sanitation Data'!E72))),'Data Summary'!CR78="Yes"),OFFSET('Sanitation Data'!$E$10,0,10*ROW('Sanitation Data'!E72)),NA())</f>
        <v>#N/A</v>
      </c>
      <c r="AD78" s="530" t="e">
        <f ca="1">+IF(AND(ISNUMBER(OFFSET('Sanitation Data'!$E$11,0,10*ROW('Sanitation Data'!E72))),'Data Summary'!CS78="Yes"),OFFSET('Sanitation Data'!$E$11,0,10*ROW('Sanitation Data'!E72)),NA())</f>
        <v>#N/A</v>
      </c>
      <c r="AE78" s="530" t="e">
        <f ca="1">+IF(AND(ISNUMBER(OFFSET('Sanitation Data'!$E$12,0,10*ROW('Sanitation Data'!E72))),'Data Summary'!CT78="Yes"),OFFSET('Sanitation Data'!$E$12,0,10*ROW('Sanitation Data'!E72)),NA())</f>
        <v>#N/A</v>
      </c>
      <c r="AF78" s="530" t="e">
        <f ca="1">+IF(AND(ISNUMBER(OFFSET('Sanitation Data'!$F$4,0,10*ROW('Sanitation Data'!F72))),'Data Summary'!CU78="Yes"),100-OFFSET('Sanitation Data'!$F$4,0,10*ROW('Sanitation Data'!F72)),NA())</f>
        <v>#N/A</v>
      </c>
      <c r="AG78" s="530" t="e">
        <f ca="1">+IF(AND(ISNUMBER(OFFSET('Sanitation Data'!$F$6,0,10*ROW('Sanitation Data'!F72))),'Data Summary'!CV78="Yes"),OFFSET('Sanitation Data'!$F$6,0,10*ROW('Sanitation Data'!F72)),NA())</f>
        <v>#N/A</v>
      </c>
      <c r="AH78" s="530" t="e">
        <f ca="1">+IF(AND(ISNUMBER(OFFSET('Sanitation Data'!$F$10,0,10*ROW('Sanitation Data'!F72))),'Data Summary'!CW78="Yes"),OFFSET('Sanitation Data'!$F$10,0,10*ROW('Sanitation Data'!F72)),NA())</f>
        <v>#N/A</v>
      </c>
      <c r="AI78" s="530" t="e">
        <f ca="1">+IF(AND(ISNUMBER(OFFSET('Sanitation Data'!$F$11,0,10*ROW('Sanitation Data'!F72))),'Data Summary'!CX78="Yes"),OFFSET('Sanitation Data'!$F$11,0,10*ROW('Sanitation Data'!F72)),NA())</f>
        <v>#N/A</v>
      </c>
      <c r="AJ78" s="530" t="e">
        <f ca="1">+IF(AND(ISNUMBER(OFFSET('Sanitation Data'!$F$12,0,10*ROW('Sanitation Data'!F72))),'Data Summary'!CY78="Yes"),OFFSET('Sanitation Data'!$F$12,0,10*ROW('Sanitation Data'!F72)),NA())</f>
        <v>#N/A</v>
      </c>
      <c r="AK78" s="530" t="e">
        <f ca="1">+IF(AND(ISNUMBER(OFFSET('Sanitation Data'!$G$4,0,10*ROW('Sanitation Data'!G72))),'Data Summary'!CZ78="Yes"),100-OFFSET('Sanitation Data'!$G$4,0,10*ROW('Sanitation Data'!G72)),NA())</f>
        <v>#N/A</v>
      </c>
      <c r="AL78" s="530" t="e">
        <f ca="1">+IF(AND(ISNUMBER(OFFSET('Sanitation Data'!$G$6,0,10*ROW('Sanitation Data'!G72))),'Data Summary'!DA78="Yes"),OFFSET('Sanitation Data'!$G$6,0,10*ROW('Sanitation Data'!G72)),NA())</f>
        <v>#N/A</v>
      </c>
      <c r="AM78" s="530" t="e">
        <f ca="1">+IF(AND(ISNUMBER(OFFSET('Sanitation Data'!$G$10,0,10*ROW('Sanitation Data'!G72))),'Data Summary'!DB78="Yes"),OFFSET('Sanitation Data'!$G$10,0,10*ROW('Sanitation Data'!G72)),NA())</f>
        <v>#N/A</v>
      </c>
      <c r="AN78" s="530" t="e">
        <f ca="1">+IF(AND(ISNUMBER(OFFSET('Sanitation Data'!$G$11,0,10*ROW('Sanitation Data'!G72))),'Data Summary'!DC78="Yes"),OFFSET('Sanitation Data'!$G$11,0,10*ROW('Sanitation Data'!G72)),NA())</f>
        <v>#N/A</v>
      </c>
      <c r="AO78" s="530" t="e">
        <f ca="1">+IF(AND(ISNUMBER(OFFSET('Sanitation Data'!$G$12,0,10*ROW('Sanitation Data'!G72))),'Data Summary'!DD78="Yes"),OFFSET('Sanitation Data'!$G$12,0,10*ROW('Sanitation Data'!G72)),NA())</f>
        <v>#N/A</v>
      </c>
      <c r="AP78" s="530" t="e">
        <f ca="1">+IF(AND(ISNUMBER(OFFSET('Sanitation Data'!$H$4,0,10*ROW('Sanitation Data'!H72))),'Data Summary'!DE78="Yes"),100-OFFSET('Sanitation Data'!$H$4,0,10*ROW('Sanitation Data'!H72)),NA())</f>
        <v>#N/A</v>
      </c>
      <c r="AQ78" s="530" t="e">
        <f ca="1">+IF(AND(ISNUMBER(OFFSET('Sanitation Data'!$H$6,0,10*ROW('Sanitation Data'!H72))),'Data Summary'!DF78="Yes"),OFFSET('Sanitation Data'!$H$6,0,10*ROW('Sanitation Data'!H72)),NA())</f>
        <v>#N/A</v>
      </c>
      <c r="AR78" s="530" t="e">
        <f ca="1">+IF(AND(ISNUMBER(OFFSET('Sanitation Data'!$H$10,0,10*ROW('Sanitation Data'!H72))),'Data Summary'!DG78="Yes"),OFFSET('Sanitation Data'!$H$10,0,10*ROW('Sanitation Data'!H72)),NA())</f>
        <v>#N/A</v>
      </c>
      <c r="AS78" s="530" t="e">
        <f ca="1">+IF(AND(ISNUMBER(OFFSET('Sanitation Data'!$H$11,0,10*ROW('Sanitation Data'!H72))),'Data Summary'!DH78="Yes"),OFFSET('Sanitation Data'!$H$11,0,10*ROW('Sanitation Data'!H72)),NA())</f>
        <v>#N/A</v>
      </c>
      <c r="AT78" s="530" t="e">
        <f ca="1">+IF(AND(ISNUMBER(OFFSET('Sanitation Data'!$H$12,0,10*ROW('Sanitation Data'!H72))),'Data Summary'!DI78="Yes"),OFFSET('Sanitation Data'!$H$12,0,10*ROW('Sanitation Data'!H72)),NA())</f>
        <v>#N/A</v>
      </c>
      <c r="AU78" s="530" t="e">
        <f ca="1">+IF(AND(ISNUMBER(OFFSET('Sanitation Data'!$I$4,0,10*ROW('Sanitation Data'!I72))),'Data Summary'!DJ78="Yes"),100-OFFSET('Sanitation Data'!$I$4,0,10*ROW('Sanitation Data'!I72)),NA())</f>
        <v>#N/A</v>
      </c>
      <c r="AV78" s="530" t="e">
        <f ca="1">+IF(AND(ISNUMBER(OFFSET('Sanitation Data'!$I$6,0,10*ROW('Sanitation Data'!I72))),'Data Summary'!DK78="Yes"),OFFSET('Sanitation Data'!$I$6,0,10*ROW('Sanitation Data'!I72)),NA())</f>
        <v>#N/A</v>
      </c>
      <c r="AW78" s="530" t="e">
        <f ca="1">+IF(AND(ISNUMBER(OFFSET('Sanitation Data'!$I$10,0,10*ROW('Sanitation Data'!I72))),'Data Summary'!DL78="Yes"),OFFSET('Sanitation Data'!$I$10,0,10*ROW('Sanitation Data'!I72)),NA())</f>
        <v>#N/A</v>
      </c>
      <c r="AX78" s="530" t="e">
        <f ca="1">+IF(AND(ISNUMBER(OFFSET('Sanitation Data'!$I$11,0,10*ROW('Sanitation Data'!I72))),'Data Summary'!DM78="Yes"),OFFSET('Sanitation Data'!$I$11,0,10*ROW('Sanitation Data'!I72)),NA())</f>
        <v>#N/A</v>
      </c>
      <c r="AY78" s="530" t="e">
        <f ca="1">+IF(AND(ISNUMBER(OFFSET('Sanitation Data'!$I$12,0,10*ROW('Sanitation Data'!I72))),'Data Summary'!DN78="Yes"),OFFSET('Sanitation Data'!$I$12,0,10*ROW('Sanitation Data'!I72)),NA())</f>
        <v>#N/A</v>
      </c>
      <c r="AZ78" s="531" t="e">
        <f ca="1">+IF(AND(ISNUMBER(OFFSET('Hygiene Data'!$D$5,0,10*ROW('Hygiene Data'!D72))),'Data Summary'!DO78="Yes"),OFFSET('Hygiene Data'!$D$5,0,10*ROW('Hygiene Data'!D72)),NA())</f>
        <v>#N/A</v>
      </c>
      <c r="BA78" s="531" t="e">
        <f ca="1">+IF(AND(ISNUMBER(OFFSET('Hygiene Data'!$D$7,0,10*ROW('Hygiene Data'!D72))),'Data Summary'!DP78="Yes"),OFFSET('Hygiene Data'!$D$7,0,10*ROW('Hygiene Data'!D72)),NA())</f>
        <v>#N/A</v>
      </c>
      <c r="BB78" s="531" t="e">
        <f ca="1">+IF(AND(ISNUMBER(OFFSET('Hygiene Data'!$D$9,0,10*ROW('Hygiene Data'!D72))),'Data Summary'!DQ78="Yes"),OFFSET('Hygiene Data'!$D$9,0,10*ROW('Hygiene Data'!D72)),NA())</f>
        <v>#N/A</v>
      </c>
      <c r="BC78" s="531" t="e">
        <f ca="1">+IF(AND(ISNUMBER(OFFSET('Hygiene Data'!$E$5,0,10*ROW('Hygiene Data'!E72))),'Data Summary'!DR78="Yes"),OFFSET('Hygiene Data'!$E$5,0,10*ROW('Hygiene Data'!E72)),NA())</f>
        <v>#N/A</v>
      </c>
      <c r="BD78" s="531" t="e">
        <f ca="1">+IF(AND(ISNUMBER(OFFSET('Hygiene Data'!$E$7,0,10*ROW('Hygiene Data'!E72))),'Data Summary'!DS78="Yes"),OFFSET('Hygiene Data'!$E$7,0,10*ROW('Hygiene Data'!E72)),NA())</f>
        <v>#N/A</v>
      </c>
      <c r="BE78" s="531" t="e">
        <f ca="1">+IF(AND(ISNUMBER(OFFSET('Hygiene Data'!$E$9,0,10*ROW('Hygiene Data'!E72))),'Data Summary'!DT78="Yes"),OFFSET('Hygiene Data'!$E$9,0,10*ROW('Hygiene Data'!E72)),NA())</f>
        <v>#N/A</v>
      </c>
      <c r="BF78" s="531" t="e">
        <f ca="1">+IF(AND(ISNUMBER(OFFSET('Hygiene Data'!$F$5,0,10*ROW('Hygiene Data'!F72))),'Data Summary'!DU78="Yes"),OFFSET('Hygiene Data'!$F$5,0,10*ROW('Hygiene Data'!F72)),NA())</f>
        <v>#N/A</v>
      </c>
      <c r="BG78" s="531" t="e">
        <f ca="1">+IF(AND(ISNUMBER(OFFSET('Hygiene Data'!$F$7,0,10*ROW('Hygiene Data'!F72))),'Data Summary'!DV78="Yes"),OFFSET('Hygiene Data'!$F$7,0,10*ROW('Hygiene Data'!F72)),NA())</f>
        <v>#N/A</v>
      </c>
      <c r="BH78" s="531" t="e">
        <f ca="1">+IF(AND(ISNUMBER(OFFSET('Hygiene Data'!$F$9,0,10*ROW('Hygiene Data'!F72))),'Data Summary'!DW78="Yes"),OFFSET('Hygiene Data'!$F$9,0,10*ROW('Hygiene Data'!F72)),NA())</f>
        <v>#N/A</v>
      </c>
      <c r="BI78" s="531" t="e">
        <f ca="1">+IF(AND(ISNUMBER(OFFSET('Hygiene Data'!$G$5,0,10*ROW('Hygiene Data'!G72))),'Data Summary'!DX78="Yes"),OFFSET('Hygiene Data'!$G$5,0,10*ROW('Hygiene Data'!G72)),NA())</f>
        <v>#N/A</v>
      </c>
      <c r="BJ78" s="531" t="e">
        <f ca="1">+IF(AND(ISNUMBER(OFFSET('Hygiene Data'!$G$7,0,10*ROW('Hygiene Data'!G72))),'Data Summary'!DY78="Yes"),OFFSET('Hygiene Data'!$G$7,0,10*ROW('Hygiene Data'!G72)),NA())</f>
        <v>#N/A</v>
      </c>
      <c r="BK78" s="531" t="e">
        <f ca="1">+IF(AND(ISNUMBER(OFFSET('Hygiene Data'!$G$9,0,10*ROW('Hygiene Data'!G72))),'Data Summary'!DZ78="Yes"),OFFSET('Hygiene Data'!$G$9,0,10*ROW('Hygiene Data'!G72)),NA())</f>
        <v>#N/A</v>
      </c>
      <c r="BL78" s="531" t="e">
        <f ca="1">+IF(AND(ISNUMBER(OFFSET('Hygiene Data'!$H$5,0,10*ROW('Hygiene Data'!H72))),'Data Summary'!EA78="Yes"),OFFSET('Hygiene Data'!$H$5,0,10*ROW('Hygiene Data'!H72)),NA())</f>
        <v>#N/A</v>
      </c>
      <c r="BM78" s="531" t="e">
        <f ca="1">+IF(AND(ISNUMBER(OFFSET('Hygiene Data'!$H$7,0,10*ROW('Hygiene Data'!H72))),'Data Summary'!EB78="Yes"),OFFSET('Hygiene Data'!$H$7,0,10*ROW('Hygiene Data'!H72)),NA())</f>
        <v>#N/A</v>
      </c>
      <c r="BN78" s="531" t="e">
        <f ca="1">+IF(AND(ISNUMBER(OFFSET('Hygiene Data'!$H$9,0,10*ROW('Hygiene Data'!H72))),'Data Summary'!EC78="Yes"),OFFSET('Hygiene Data'!$H$9,0,10*ROW('Hygiene Data'!H72)),NA())</f>
        <v>#N/A</v>
      </c>
      <c r="BO78" s="531" t="e">
        <f ca="1">+IF(AND(ISNUMBER(OFFSET('Hygiene Data'!$I$5,0,10*ROW('Hygiene Data'!I72))),'Data Summary'!ED78="Yes"),OFFSET('Hygiene Data'!$I$5,0,10*ROW('Hygiene Data'!I72)),NA())</f>
        <v>#N/A</v>
      </c>
      <c r="BP78" s="531" t="e">
        <f ca="1">+IF(AND(ISNUMBER(OFFSET('Hygiene Data'!$I$7,0,10*ROW('Hygiene Data'!I72))),'Data Summary'!EE78="Yes"),OFFSET('Hygiene Data'!$I$7,0,10*ROW('Hygiene Data'!I72)),NA())</f>
        <v>#N/A</v>
      </c>
      <c r="BQ78" s="531" t="e">
        <f ca="1">+IF(AND(ISNUMBER(OFFSET('Hygiene Data'!$I$9,0,10*ROW('Hygiene Data'!I72))),'Data Summary'!EF78="Yes"),OFFSET('Hygiene Data'!$I$9,0,10*ROW('Hygiene Data'!I72)),NA())</f>
        <v>#N/A</v>
      </c>
    </row>
    <row r="79" spans="1:69" x14ac:dyDescent="0.25">
      <c r="A79" s="527" t="e">
        <f ca="1">+RIGHT('Data Summary'!A79,LEN('Data Summary'!A79)-9)</f>
        <v>#VALUE!</v>
      </c>
      <c r="B79" s="501" t="str">
        <f ca="1">+IF(ISTEXT('Data Summary'!B79),'Data Summary'!B79,"")</f>
        <v/>
      </c>
      <c r="C79" s="528" t="e">
        <f ca="1">+VALUE('Data Summary'!C79)</f>
        <v>#VALUE!</v>
      </c>
      <c r="D79" s="529" t="e">
        <f ca="1">+IF(AND(ISNUMBER(OFFSET('Water Data'!$D$4,0,10*ROW('Water Data'!D73))),'Data Summary'!BS79="Yes"),100-OFFSET('Water Data'!$D$4,0,10*ROW('Water Data'!D73)),NA())</f>
        <v>#N/A</v>
      </c>
      <c r="E79" s="529" t="e">
        <f ca="1">+IF(AND(ISNUMBER(OFFSET('Water Data'!$D$6,0,10*ROW('Water Data'!D73))),'Data Summary'!BT79="Yes"),OFFSET('Water Data'!$D$6,0,10*ROW('Water Data'!D73)),NA())</f>
        <v>#N/A</v>
      </c>
      <c r="F79" s="529" t="e">
        <f ca="1">+IF(AND(ISNUMBER(OFFSET('Water Data'!$D$9,0,10*ROW('Water Data'!D73))),'Data Summary'!BU79="Yes"),OFFSET('Water Data'!$D$9,0,10*ROW('Water Data'!D73)),NA())</f>
        <v>#N/A</v>
      </c>
      <c r="G79" s="529" t="e">
        <f ca="1">+IF(AND(ISNUMBER(OFFSET('Water Data'!$E$4,0,10*ROW('Water Data'!E73))),'Data Summary'!BV79="Yes"),100-OFFSET('Water Data'!$E$4,0,10*ROW('Water Data'!E73)),NA())</f>
        <v>#N/A</v>
      </c>
      <c r="H79" s="529" t="e">
        <f ca="1">+IF(AND(ISNUMBER(OFFSET('Water Data'!$E$6,0,10*ROW('Water Data'!E73))),'Data Summary'!BW79="Yes"),OFFSET('Water Data'!$E$6,0,10*ROW('Water Data'!E73)),NA())</f>
        <v>#N/A</v>
      </c>
      <c r="I79" s="529" t="e">
        <f ca="1">+IF(AND(ISNUMBER(OFFSET('Water Data'!$E$9,0,10*ROW('Water Data'!E73))),'Data Summary'!BX79="Yes"),OFFSET('Water Data'!$E$9,0,10*ROW('Water Data'!E73)),NA())</f>
        <v>#N/A</v>
      </c>
      <c r="J79" s="529" t="e">
        <f ca="1">+IF(AND(ISNUMBER(OFFSET('Water Data'!$F$4,0,10*ROW('Water Data'!F73))),'Data Summary'!BY79="Yes"),100-OFFSET('Water Data'!$F$4,0,10*ROW('Water Data'!F73)),NA())</f>
        <v>#N/A</v>
      </c>
      <c r="K79" s="529" t="e">
        <f ca="1">+IF(AND(ISNUMBER(OFFSET('Water Data'!$F$6,0,10*ROW('Water Data'!F73))),'Data Summary'!BZ79="Yes"),OFFSET('Water Data'!$F$6,0,10*ROW('Water Data'!F73)),NA())</f>
        <v>#N/A</v>
      </c>
      <c r="L79" s="529" t="e">
        <f ca="1">+IF(AND(ISNUMBER(OFFSET('Water Data'!$F$9,0,10*ROW('Water Data'!F73))),'Data Summary'!CA79="Yes"),OFFSET('Water Data'!$F$9,0,10*ROW('Water Data'!F73)),NA())</f>
        <v>#N/A</v>
      </c>
      <c r="M79" s="529" t="e">
        <f ca="1">+IF(AND(ISNUMBER(OFFSET('Water Data'!$G$4,0,10*ROW('Water Data'!G73))),'Data Summary'!CB79="Yes"),100-OFFSET('Water Data'!$G$4,0,10*ROW('Water Data'!G73)),NA())</f>
        <v>#N/A</v>
      </c>
      <c r="N79" s="529" t="e">
        <f ca="1">+IF(AND(ISNUMBER(OFFSET('Water Data'!$G$6,0,10*ROW('Water Data'!G73))),'Data Summary'!CC79="Yes"),OFFSET('Water Data'!$G$6,0,10*ROW('Water Data'!G73)),NA())</f>
        <v>#N/A</v>
      </c>
      <c r="O79" s="529" t="e">
        <f ca="1">+IF(AND(ISNUMBER(OFFSET('Water Data'!$G$9,0,10*ROW('Water Data'!G73))),'Data Summary'!CD79="Yes"),OFFSET('Water Data'!$G$9,0,10*ROW('Water Data'!G73)),NA())</f>
        <v>#N/A</v>
      </c>
      <c r="P79" s="529" t="e">
        <f ca="1">+IF(AND(ISNUMBER(OFFSET('Water Data'!$H$4,0,10*ROW('Water Data'!H73))),'Data Summary'!CE79="Yes"),100-OFFSET('Water Data'!$H$4,0,10*ROW('Water Data'!H73)),NA())</f>
        <v>#N/A</v>
      </c>
      <c r="Q79" s="529" t="e">
        <f ca="1">+IF(AND(ISNUMBER(OFFSET('Water Data'!$H$6,0,10*ROW('Water Data'!H73))),'Data Summary'!CF79="Yes"),OFFSET('Water Data'!$H$6,0,10*ROW('Water Data'!H73)),NA())</f>
        <v>#N/A</v>
      </c>
      <c r="R79" s="529" t="e">
        <f ca="1">+IF(AND(ISNUMBER(OFFSET('Water Data'!$H$9,0,10*ROW('Water Data'!H73))),'Data Summary'!CG79="Yes"),OFFSET('Water Data'!$H$9,0,10*ROW('Water Data'!H73)),NA())</f>
        <v>#N/A</v>
      </c>
      <c r="S79" s="529" t="e">
        <f ca="1">+IF(AND(ISNUMBER(OFFSET('Water Data'!$I$4,0,10*ROW('Water Data'!I73))),'Data Summary'!CH79="Yes"),100-OFFSET('Water Data'!$I$4,0,10*ROW('Water Data'!I73)),NA())</f>
        <v>#N/A</v>
      </c>
      <c r="T79" s="529" t="e">
        <f ca="1">+IF(AND(ISNUMBER(OFFSET('Water Data'!$I$6,0,10*ROW('Water Data'!I73))),'Data Summary'!CI79="Yes"),OFFSET('Water Data'!$I$6,0,10*ROW('Water Data'!I73)),NA())</f>
        <v>#N/A</v>
      </c>
      <c r="U79" s="529" t="e">
        <f ca="1">+IF(AND(ISNUMBER(OFFSET('Water Data'!$I$9,0,10*ROW('Water Data'!I73))),'Data Summary'!CJ79="Yes"),OFFSET('Water Data'!$I$9,0,10*ROW('Water Data'!I73)),NA())</f>
        <v>#N/A</v>
      </c>
      <c r="V79" s="530" t="e">
        <f ca="1">+IF(AND(ISNUMBER(OFFSET('Sanitation Data'!$D$4,0,10*ROW('Sanitation Data'!D73))),'Data Summary'!CK79="Yes"),100-OFFSET('Sanitation Data'!$D$4,0,10*ROW('Sanitation Data'!D73)),NA())</f>
        <v>#N/A</v>
      </c>
      <c r="W79" s="530" t="e">
        <f ca="1">+IF(AND(ISNUMBER(OFFSET('Sanitation Data'!$D$6,0,10*ROW('Sanitation Data'!D73))),'Data Summary'!CL79="Yes"),OFFSET('Sanitation Data'!$D$6,0,10*ROW('Sanitation Data'!D73)),NA())</f>
        <v>#N/A</v>
      </c>
      <c r="X79" s="530" t="e">
        <f ca="1">+IF(AND(ISNUMBER(OFFSET('Sanitation Data'!$D$10,0,10*ROW('Sanitation Data'!D73))),'Data Summary'!CM79="Yes"),OFFSET('Sanitation Data'!$D$10,0,10*ROW('Sanitation Data'!D73)),NA())</f>
        <v>#N/A</v>
      </c>
      <c r="Y79" s="530" t="e">
        <f ca="1">+IF(AND(ISNUMBER(OFFSET('Sanitation Data'!$D$11,0,10*ROW('Sanitation Data'!D73))),'Data Summary'!CN79="Yes"),OFFSET('Sanitation Data'!$D$11,0,10*ROW('Sanitation Data'!D73)),NA())</f>
        <v>#N/A</v>
      </c>
      <c r="Z79" s="530" t="e">
        <f ca="1">+IF(AND(ISNUMBER(OFFSET('Sanitation Data'!$D$12,0,10*ROW('Sanitation Data'!D73))),'Data Summary'!CO79="Yes"),OFFSET('Sanitation Data'!$D$12,0,10*ROW('Sanitation Data'!D73)),NA())</f>
        <v>#N/A</v>
      </c>
      <c r="AA79" s="530" t="e">
        <f ca="1">+IF(AND(ISNUMBER(OFFSET('Sanitation Data'!$E$4,0,10*ROW('Sanitation Data'!E73))),'Data Summary'!CP79="Yes"),100-OFFSET('Sanitation Data'!$E$4,0,10*ROW('Sanitation Data'!E73)),NA())</f>
        <v>#N/A</v>
      </c>
      <c r="AB79" s="530" t="e">
        <f ca="1">+IF(AND(ISNUMBER(OFFSET('Sanitation Data'!$E$6,0,10*ROW('Sanitation Data'!E73))),'Data Summary'!CQ79="Yes"),OFFSET('Sanitation Data'!$E$6,0,10*ROW('Sanitation Data'!E73)),NA())</f>
        <v>#N/A</v>
      </c>
      <c r="AC79" s="530" t="e">
        <f ca="1">+IF(AND(ISNUMBER(OFFSET('Sanitation Data'!$E$10,0,10*ROW('Sanitation Data'!E73))),'Data Summary'!CR79="Yes"),OFFSET('Sanitation Data'!$E$10,0,10*ROW('Sanitation Data'!E73)),NA())</f>
        <v>#N/A</v>
      </c>
      <c r="AD79" s="530" t="e">
        <f ca="1">+IF(AND(ISNUMBER(OFFSET('Sanitation Data'!$E$11,0,10*ROW('Sanitation Data'!E73))),'Data Summary'!CS79="Yes"),OFFSET('Sanitation Data'!$E$11,0,10*ROW('Sanitation Data'!E73)),NA())</f>
        <v>#N/A</v>
      </c>
      <c r="AE79" s="530" t="e">
        <f ca="1">+IF(AND(ISNUMBER(OFFSET('Sanitation Data'!$E$12,0,10*ROW('Sanitation Data'!E73))),'Data Summary'!CT79="Yes"),OFFSET('Sanitation Data'!$E$12,0,10*ROW('Sanitation Data'!E73)),NA())</f>
        <v>#N/A</v>
      </c>
      <c r="AF79" s="530" t="e">
        <f ca="1">+IF(AND(ISNUMBER(OFFSET('Sanitation Data'!$F$4,0,10*ROW('Sanitation Data'!F73))),'Data Summary'!CU79="Yes"),100-OFFSET('Sanitation Data'!$F$4,0,10*ROW('Sanitation Data'!F73)),NA())</f>
        <v>#N/A</v>
      </c>
      <c r="AG79" s="530" t="e">
        <f ca="1">+IF(AND(ISNUMBER(OFFSET('Sanitation Data'!$F$6,0,10*ROW('Sanitation Data'!F73))),'Data Summary'!CV79="Yes"),OFFSET('Sanitation Data'!$F$6,0,10*ROW('Sanitation Data'!F73)),NA())</f>
        <v>#N/A</v>
      </c>
      <c r="AH79" s="530" t="e">
        <f ca="1">+IF(AND(ISNUMBER(OFFSET('Sanitation Data'!$F$10,0,10*ROW('Sanitation Data'!F73))),'Data Summary'!CW79="Yes"),OFFSET('Sanitation Data'!$F$10,0,10*ROW('Sanitation Data'!F73)),NA())</f>
        <v>#N/A</v>
      </c>
      <c r="AI79" s="530" t="e">
        <f ca="1">+IF(AND(ISNUMBER(OFFSET('Sanitation Data'!$F$11,0,10*ROW('Sanitation Data'!F73))),'Data Summary'!CX79="Yes"),OFFSET('Sanitation Data'!$F$11,0,10*ROW('Sanitation Data'!F73)),NA())</f>
        <v>#N/A</v>
      </c>
      <c r="AJ79" s="530" t="e">
        <f ca="1">+IF(AND(ISNUMBER(OFFSET('Sanitation Data'!$F$12,0,10*ROW('Sanitation Data'!F73))),'Data Summary'!CY79="Yes"),OFFSET('Sanitation Data'!$F$12,0,10*ROW('Sanitation Data'!F73)),NA())</f>
        <v>#N/A</v>
      </c>
      <c r="AK79" s="530" t="e">
        <f ca="1">+IF(AND(ISNUMBER(OFFSET('Sanitation Data'!$G$4,0,10*ROW('Sanitation Data'!G73))),'Data Summary'!CZ79="Yes"),100-OFFSET('Sanitation Data'!$G$4,0,10*ROW('Sanitation Data'!G73)),NA())</f>
        <v>#N/A</v>
      </c>
      <c r="AL79" s="530" t="e">
        <f ca="1">+IF(AND(ISNUMBER(OFFSET('Sanitation Data'!$G$6,0,10*ROW('Sanitation Data'!G73))),'Data Summary'!DA79="Yes"),OFFSET('Sanitation Data'!$G$6,0,10*ROW('Sanitation Data'!G73)),NA())</f>
        <v>#N/A</v>
      </c>
      <c r="AM79" s="530" t="e">
        <f ca="1">+IF(AND(ISNUMBER(OFFSET('Sanitation Data'!$G$10,0,10*ROW('Sanitation Data'!G73))),'Data Summary'!DB79="Yes"),OFFSET('Sanitation Data'!$G$10,0,10*ROW('Sanitation Data'!G73)),NA())</f>
        <v>#N/A</v>
      </c>
      <c r="AN79" s="530" t="e">
        <f ca="1">+IF(AND(ISNUMBER(OFFSET('Sanitation Data'!$G$11,0,10*ROW('Sanitation Data'!G73))),'Data Summary'!DC79="Yes"),OFFSET('Sanitation Data'!$G$11,0,10*ROW('Sanitation Data'!G73)),NA())</f>
        <v>#N/A</v>
      </c>
      <c r="AO79" s="530" t="e">
        <f ca="1">+IF(AND(ISNUMBER(OFFSET('Sanitation Data'!$G$12,0,10*ROW('Sanitation Data'!G73))),'Data Summary'!DD79="Yes"),OFFSET('Sanitation Data'!$G$12,0,10*ROW('Sanitation Data'!G73)),NA())</f>
        <v>#N/A</v>
      </c>
      <c r="AP79" s="530" t="e">
        <f ca="1">+IF(AND(ISNUMBER(OFFSET('Sanitation Data'!$H$4,0,10*ROW('Sanitation Data'!H73))),'Data Summary'!DE79="Yes"),100-OFFSET('Sanitation Data'!$H$4,0,10*ROW('Sanitation Data'!H73)),NA())</f>
        <v>#N/A</v>
      </c>
      <c r="AQ79" s="530" t="e">
        <f ca="1">+IF(AND(ISNUMBER(OFFSET('Sanitation Data'!$H$6,0,10*ROW('Sanitation Data'!H73))),'Data Summary'!DF79="Yes"),OFFSET('Sanitation Data'!$H$6,0,10*ROW('Sanitation Data'!H73)),NA())</f>
        <v>#N/A</v>
      </c>
      <c r="AR79" s="530" t="e">
        <f ca="1">+IF(AND(ISNUMBER(OFFSET('Sanitation Data'!$H$10,0,10*ROW('Sanitation Data'!H73))),'Data Summary'!DG79="Yes"),OFFSET('Sanitation Data'!$H$10,0,10*ROW('Sanitation Data'!H73)),NA())</f>
        <v>#N/A</v>
      </c>
      <c r="AS79" s="530" t="e">
        <f ca="1">+IF(AND(ISNUMBER(OFFSET('Sanitation Data'!$H$11,0,10*ROW('Sanitation Data'!H73))),'Data Summary'!DH79="Yes"),OFFSET('Sanitation Data'!$H$11,0,10*ROW('Sanitation Data'!H73)),NA())</f>
        <v>#N/A</v>
      </c>
      <c r="AT79" s="530" t="e">
        <f ca="1">+IF(AND(ISNUMBER(OFFSET('Sanitation Data'!$H$12,0,10*ROW('Sanitation Data'!H73))),'Data Summary'!DI79="Yes"),OFFSET('Sanitation Data'!$H$12,0,10*ROW('Sanitation Data'!H73)),NA())</f>
        <v>#N/A</v>
      </c>
      <c r="AU79" s="530" t="e">
        <f ca="1">+IF(AND(ISNUMBER(OFFSET('Sanitation Data'!$I$4,0,10*ROW('Sanitation Data'!I73))),'Data Summary'!DJ79="Yes"),100-OFFSET('Sanitation Data'!$I$4,0,10*ROW('Sanitation Data'!I73)),NA())</f>
        <v>#N/A</v>
      </c>
      <c r="AV79" s="530" t="e">
        <f ca="1">+IF(AND(ISNUMBER(OFFSET('Sanitation Data'!$I$6,0,10*ROW('Sanitation Data'!I73))),'Data Summary'!DK79="Yes"),OFFSET('Sanitation Data'!$I$6,0,10*ROW('Sanitation Data'!I73)),NA())</f>
        <v>#N/A</v>
      </c>
      <c r="AW79" s="530" t="e">
        <f ca="1">+IF(AND(ISNUMBER(OFFSET('Sanitation Data'!$I$10,0,10*ROW('Sanitation Data'!I73))),'Data Summary'!DL79="Yes"),OFFSET('Sanitation Data'!$I$10,0,10*ROW('Sanitation Data'!I73)),NA())</f>
        <v>#N/A</v>
      </c>
      <c r="AX79" s="530" t="e">
        <f ca="1">+IF(AND(ISNUMBER(OFFSET('Sanitation Data'!$I$11,0,10*ROW('Sanitation Data'!I73))),'Data Summary'!DM79="Yes"),OFFSET('Sanitation Data'!$I$11,0,10*ROW('Sanitation Data'!I73)),NA())</f>
        <v>#N/A</v>
      </c>
      <c r="AY79" s="530" t="e">
        <f ca="1">+IF(AND(ISNUMBER(OFFSET('Sanitation Data'!$I$12,0,10*ROW('Sanitation Data'!I73))),'Data Summary'!DN79="Yes"),OFFSET('Sanitation Data'!$I$12,0,10*ROW('Sanitation Data'!I73)),NA())</f>
        <v>#N/A</v>
      </c>
      <c r="AZ79" s="531" t="e">
        <f ca="1">+IF(AND(ISNUMBER(OFFSET('Hygiene Data'!$D$5,0,10*ROW('Hygiene Data'!D73))),'Data Summary'!DO79="Yes"),OFFSET('Hygiene Data'!$D$5,0,10*ROW('Hygiene Data'!D73)),NA())</f>
        <v>#N/A</v>
      </c>
      <c r="BA79" s="531" t="e">
        <f ca="1">+IF(AND(ISNUMBER(OFFSET('Hygiene Data'!$D$7,0,10*ROW('Hygiene Data'!D73))),'Data Summary'!DP79="Yes"),OFFSET('Hygiene Data'!$D$7,0,10*ROW('Hygiene Data'!D73)),NA())</f>
        <v>#N/A</v>
      </c>
      <c r="BB79" s="531" t="e">
        <f ca="1">+IF(AND(ISNUMBER(OFFSET('Hygiene Data'!$D$9,0,10*ROW('Hygiene Data'!D73))),'Data Summary'!DQ79="Yes"),OFFSET('Hygiene Data'!$D$9,0,10*ROW('Hygiene Data'!D73)),NA())</f>
        <v>#N/A</v>
      </c>
      <c r="BC79" s="531" t="e">
        <f ca="1">+IF(AND(ISNUMBER(OFFSET('Hygiene Data'!$E$5,0,10*ROW('Hygiene Data'!E73))),'Data Summary'!DR79="Yes"),OFFSET('Hygiene Data'!$E$5,0,10*ROW('Hygiene Data'!E73)),NA())</f>
        <v>#N/A</v>
      </c>
      <c r="BD79" s="531" t="e">
        <f ca="1">+IF(AND(ISNUMBER(OFFSET('Hygiene Data'!$E$7,0,10*ROW('Hygiene Data'!E73))),'Data Summary'!DS79="Yes"),OFFSET('Hygiene Data'!$E$7,0,10*ROW('Hygiene Data'!E73)),NA())</f>
        <v>#N/A</v>
      </c>
      <c r="BE79" s="531" t="e">
        <f ca="1">+IF(AND(ISNUMBER(OFFSET('Hygiene Data'!$E$9,0,10*ROW('Hygiene Data'!E73))),'Data Summary'!DT79="Yes"),OFFSET('Hygiene Data'!$E$9,0,10*ROW('Hygiene Data'!E73)),NA())</f>
        <v>#N/A</v>
      </c>
      <c r="BF79" s="531" t="e">
        <f ca="1">+IF(AND(ISNUMBER(OFFSET('Hygiene Data'!$F$5,0,10*ROW('Hygiene Data'!F73))),'Data Summary'!DU79="Yes"),OFFSET('Hygiene Data'!$F$5,0,10*ROW('Hygiene Data'!F73)),NA())</f>
        <v>#N/A</v>
      </c>
      <c r="BG79" s="531" t="e">
        <f ca="1">+IF(AND(ISNUMBER(OFFSET('Hygiene Data'!$F$7,0,10*ROW('Hygiene Data'!F73))),'Data Summary'!DV79="Yes"),OFFSET('Hygiene Data'!$F$7,0,10*ROW('Hygiene Data'!F73)),NA())</f>
        <v>#N/A</v>
      </c>
      <c r="BH79" s="531" t="e">
        <f ca="1">+IF(AND(ISNUMBER(OFFSET('Hygiene Data'!$F$9,0,10*ROW('Hygiene Data'!F73))),'Data Summary'!DW79="Yes"),OFFSET('Hygiene Data'!$F$9,0,10*ROW('Hygiene Data'!F73)),NA())</f>
        <v>#N/A</v>
      </c>
      <c r="BI79" s="531" t="e">
        <f ca="1">+IF(AND(ISNUMBER(OFFSET('Hygiene Data'!$G$5,0,10*ROW('Hygiene Data'!G73))),'Data Summary'!DX79="Yes"),OFFSET('Hygiene Data'!$G$5,0,10*ROW('Hygiene Data'!G73)),NA())</f>
        <v>#N/A</v>
      </c>
      <c r="BJ79" s="531" t="e">
        <f ca="1">+IF(AND(ISNUMBER(OFFSET('Hygiene Data'!$G$7,0,10*ROW('Hygiene Data'!G73))),'Data Summary'!DY79="Yes"),OFFSET('Hygiene Data'!$G$7,0,10*ROW('Hygiene Data'!G73)),NA())</f>
        <v>#N/A</v>
      </c>
      <c r="BK79" s="531" t="e">
        <f ca="1">+IF(AND(ISNUMBER(OFFSET('Hygiene Data'!$G$9,0,10*ROW('Hygiene Data'!G73))),'Data Summary'!DZ79="Yes"),OFFSET('Hygiene Data'!$G$9,0,10*ROW('Hygiene Data'!G73)),NA())</f>
        <v>#N/A</v>
      </c>
      <c r="BL79" s="531" t="e">
        <f ca="1">+IF(AND(ISNUMBER(OFFSET('Hygiene Data'!$H$5,0,10*ROW('Hygiene Data'!H73))),'Data Summary'!EA79="Yes"),OFFSET('Hygiene Data'!$H$5,0,10*ROW('Hygiene Data'!H73)),NA())</f>
        <v>#N/A</v>
      </c>
      <c r="BM79" s="531" t="e">
        <f ca="1">+IF(AND(ISNUMBER(OFFSET('Hygiene Data'!$H$7,0,10*ROW('Hygiene Data'!H73))),'Data Summary'!EB79="Yes"),OFFSET('Hygiene Data'!$H$7,0,10*ROW('Hygiene Data'!H73)),NA())</f>
        <v>#N/A</v>
      </c>
      <c r="BN79" s="531" t="e">
        <f ca="1">+IF(AND(ISNUMBER(OFFSET('Hygiene Data'!$H$9,0,10*ROW('Hygiene Data'!H73))),'Data Summary'!EC79="Yes"),OFFSET('Hygiene Data'!$H$9,0,10*ROW('Hygiene Data'!H73)),NA())</f>
        <v>#N/A</v>
      </c>
      <c r="BO79" s="531" t="e">
        <f ca="1">+IF(AND(ISNUMBER(OFFSET('Hygiene Data'!$I$5,0,10*ROW('Hygiene Data'!I73))),'Data Summary'!ED79="Yes"),OFFSET('Hygiene Data'!$I$5,0,10*ROW('Hygiene Data'!I73)),NA())</f>
        <v>#N/A</v>
      </c>
      <c r="BP79" s="531" t="e">
        <f ca="1">+IF(AND(ISNUMBER(OFFSET('Hygiene Data'!$I$7,0,10*ROW('Hygiene Data'!I73))),'Data Summary'!EE79="Yes"),OFFSET('Hygiene Data'!$I$7,0,10*ROW('Hygiene Data'!I73)),NA())</f>
        <v>#N/A</v>
      </c>
      <c r="BQ79" s="531" t="e">
        <f ca="1">+IF(AND(ISNUMBER(OFFSET('Hygiene Data'!$I$9,0,10*ROW('Hygiene Data'!I73))),'Data Summary'!EF79="Yes"),OFFSET('Hygiene Data'!$I$9,0,10*ROW('Hygiene Data'!I73)),NA())</f>
        <v>#N/A</v>
      </c>
    </row>
    <row r="80" spans="1:69" x14ac:dyDescent="0.25">
      <c r="A80" s="527" t="e">
        <f ca="1">+RIGHT('Data Summary'!A80,LEN('Data Summary'!A80)-9)</f>
        <v>#VALUE!</v>
      </c>
      <c r="B80" s="501" t="str">
        <f ca="1">+IF(ISTEXT('Data Summary'!B80),'Data Summary'!B80,"")</f>
        <v/>
      </c>
      <c r="C80" s="528" t="e">
        <f ca="1">+VALUE('Data Summary'!C80)</f>
        <v>#VALUE!</v>
      </c>
      <c r="D80" s="529" t="e">
        <f ca="1">+IF(AND(ISNUMBER(OFFSET('Water Data'!$D$4,0,10*ROW('Water Data'!D74))),'Data Summary'!BS80="Yes"),100-OFFSET('Water Data'!$D$4,0,10*ROW('Water Data'!D74)),NA())</f>
        <v>#N/A</v>
      </c>
      <c r="E80" s="529" t="e">
        <f ca="1">+IF(AND(ISNUMBER(OFFSET('Water Data'!$D$6,0,10*ROW('Water Data'!D74))),'Data Summary'!BT80="Yes"),OFFSET('Water Data'!$D$6,0,10*ROW('Water Data'!D74)),NA())</f>
        <v>#N/A</v>
      </c>
      <c r="F80" s="529" t="e">
        <f ca="1">+IF(AND(ISNUMBER(OFFSET('Water Data'!$D$9,0,10*ROW('Water Data'!D74))),'Data Summary'!BU80="Yes"),OFFSET('Water Data'!$D$9,0,10*ROW('Water Data'!D74)),NA())</f>
        <v>#N/A</v>
      </c>
      <c r="G80" s="529" t="e">
        <f ca="1">+IF(AND(ISNUMBER(OFFSET('Water Data'!$E$4,0,10*ROW('Water Data'!E74))),'Data Summary'!BV80="Yes"),100-OFFSET('Water Data'!$E$4,0,10*ROW('Water Data'!E74)),NA())</f>
        <v>#N/A</v>
      </c>
      <c r="H80" s="529" t="e">
        <f ca="1">+IF(AND(ISNUMBER(OFFSET('Water Data'!$E$6,0,10*ROW('Water Data'!E74))),'Data Summary'!BW80="Yes"),OFFSET('Water Data'!$E$6,0,10*ROW('Water Data'!E74)),NA())</f>
        <v>#N/A</v>
      </c>
      <c r="I80" s="529" t="e">
        <f ca="1">+IF(AND(ISNUMBER(OFFSET('Water Data'!$E$9,0,10*ROW('Water Data'!E74))),'Data Summary'!BX80="Yes"),OFFSET('Water Data'!$E$9,0,10*ROW('Water Data'!E74)),NA())</f>
        <v>#N/A</v>
      </c>
      <c r="J80" s="529" t="e">
        <f ca="1">+IF(AND(ISNUMBER(OFFSET('Water Data'!$F$4,0,10*ROW('Water Data'!F74))),'Data Summary'!BY80="Yes"),100-OFFSET('Water Data'!$F$4,0,10*ROW('Water Data'!F74)),NA())</f>
        <v>#N/A</v>
      </c>
      <c r="K80" s="529" t="e">
        <f ca="1">+IF(AND(ISNUMBER(OFFSET('Water Data'!$F$6,0,10*ROW('Water Data'!F74))),'Data Summary'!BZ80="Yes"),OFFSET('Water Data'!$F$6,0,10*ROW('Water Data'!F74)),NA())</f>
        <v>#N/A</v>
      </c>
      <c r="L80" s="529" t="e">
        <f ca="1">+IF(AND(ISNUMBER(OFFSET('Water Data'!$F$9,0,10*ROW('Water Data'!F74))),'Data Summary'!CA80="Yes"),OFFSET('Water Data'!$F$9,0,10*ROW('Water Data'!F74)),NA())</f>
        <v>#N/A</v>
      </c>
      <c r="M80" s="529" t="e">
        <f ca="1">+IF(AND(ISNUMBER(OFFSET('Water Data'!$G$4,0,10*ROW('Water Data'!G74))),'Data Summary'!CB80="Yes"),100-OFFSET('Water Data'!$G$4,0,10*ROW('Water Data'!G74)),NA())</f>
        <v>#N/A</v>
      </c>
      <c r="N80" s="529" t="e">
        <f ca="1">+IF(AND(ISNUMBER(OFFSET('Water Data'!$G$6,0,10*ROW('Water Data'!G74))),'Data Summary'!CC80="Yes"),OFFSET('Water Data'!$G$6,0,10*ROW('Water Data'!G74)),NA())</f>
        <v>#N/A</v>
      </c>
      <c r="O80" s="529" t="e">
        <f ca="1">+IF(AND(ISNUMBER(OFFSET('Water Data'!$G$9,0,10*ROW('Water Data'!G74))),'Data Summary'!CD80="Yes"),OFFSET('Water Data'!$G$9,0,10*ROW('Water Data'!G74)),NA())</f>
        <v>#N/A</v>
      </c>
      <c r="P80" s="529" t="e">
        <f ca="1">+IF(AND(ISNUMBER(OFFSET('Water Data'!$H$4,0,10*ROW('Water Data'!H74))),'Data Summary'!CE80="Yes"),100-OFFSET('Water Data'!$H$4,0,10*ROW('Water Data'!H74)),NA())</f>
        <v>#N/A</v>
      </c>
      <c r="Q80" s="529" t="e">
        <f ca="1">+IF(AND(ISNUMBER(OFFSET('Water Data'!$H$6,0,10*ROW('Water Data'!H74))),'Data Summary'!CF80="Yes"),OFFSET('Water Data'!$H$6,0,10*ROW('Water Data'!H74)),NA())</f>
        <v>#N/A</v>
      </c>
      <c r="R80" s="529" t="e">
        <f ca="1">+IF(AND(ISNUMBER(OFFSET('Water Data'!$H$9,0,10*ROW('Water Data'!H74))),'Data Summary'!CG80="Yes"),OFFSET('Water Data'!$H$9,0,10*ROW('Water Data'!H74)),NA())</f>
        <v>#N/A</v>
      </c>
      <c r="S80" s="529" t="e">
        <f ca="1">+IF(AND(ISNUMBER(OFFSET('Water Data'!$I$4,0,10*ROW('Water Data'!I74))),'Data Summary'!CH80="Yes"),100-OFFSET('Water Data'!$I$4,0,10*ROW('Water Data'!I74)),NA())</f>
        <v>#N/A</v>
      </c>
      <c r="T80" s="529" t="e">
        <f ca="1">+IF(AND(ISNUMBER(OFFSET('Water Data'!$I$6,0,10*ROW('Water Data'!I74))),'Data Summary'!CI80="Yes"),OFFSET('Water Data'!$I$6,0,10*ROW('Water Data'!I74)),NA())</f>
        <v>#N/A</v>
      </c>
      <c r="U80" s="529" t="e">
        <f ca="1">+IF(AND(ISNUMBER(OFFSET('Water Data'!$I$9,0,10*ROW('Water Data'!I74))),'Data Summary'!CJ80="Yes"),OFFSET('Water Data'!$I$9,0,10*ROW('Water Data'!I74)),NA())</f>
        <v>#N/A</v>
      </c>
      <c r="V80" s="530" t="e">
        <f ca="1">+IF(AND(ISNUMBER(OFFSET('Sanitation Data'!$D$4,0,10*ROW('Sanitation Data'!D74))),'Data Summary'!CK80="Yes"),100-OFFSET('Sanitation Data'!$D$4,0,10*ROW('Sanitation Data'!D74)),NA())</f>
        <v>#N/A</v>
      </c>
      <c r="W80" s="530" t="e">
        <f ca="1">+IF(AND(ISNUMBER(OFFSET('Sanitation Data'!$D$6,0,10*ROW('Sanitation Data'!D74))),'Data Summary'!CL80="Yes"),OFFSET('Sanitation Data'!$D$6,0,10*ROW('Sanitation Data'!D74)),NA())</f>
        <v>#N/A</v>
      </c>
      <c r="X80" s="530" t="e">
        <f ca="1">+IF(AND(ISNUMBER(OFFSET('Sanitation Data'!$D$10,0,10*ROW('Sanitation Data'!D74))),'Data Summary'!CM80="Yes"),OFFSET('Sanitation Data'!$D$10,0,10*ROW('Sanitation Data'!D74)),NA())</f>
        <v>#N/A</v>
      </c>
      <c r="Y80" s="530" t="e">
        <f ca="1">+IF(AND(ISNUMBER(OFFSET('Sanitation Data'!$D$11,0,10*ROW('Sanitation Data'!D74))),'Data Summary'!CN80="Yes"),OFFSET('Sanitation Data'!$D$11,0,10*ROW('Sanitation Data'!D74)),NA())</f>
        <v>#N/A</v>
      </c>
      <c r="Z80" s="530" t="e">
        <f ca="1">+IF(AND(ISNUMBER(OFFSET('Sanitation Data'!$D$12,0,10*ROW('Sanitation Data'!D74))),'Data Summary'!CO80="Yes"),OFFSET('Sanitation Data'!$D$12,0,10*ROW('Sanitation Data'!D74)),NA())</f>
        <v>#N/A</v>
      </c>
      <c r="AA80" s="530" t="e">
        <f ca="1">+IF(AND(ISNUMBER(OFFSET('Sanitation Data'!$E$4,0,10*ROW('Sanitation Data'!E74))),'Data Summary'!CP80="Yes"),100-OFFSET('Sanitation Data'!$E$4,0,10*ROW('Sanitation Data'!E74)),NA())</f>
        <v>#N/A</v>
      </c>
      <c r="AB80" s="530" t="e">
        <f ca="1">+IF(AND(ISNUMBER(OFFSET('Sanitation Data'!$E$6,0,10*ROW('Sanitation Data'!E74))),'Data Summary'!CQ80="Yes"),OFFSET('Sanitation Data'!$E$6,0,10*ROW('Sanitation Data'!E74)),NA())</f>
        <v>#N/A</v>
      </c>
      <c r="AC80" s="530" t="e">
        <f ca="1">+IF(AND(ISNUMBER(OFFSET('Sanitation Data'!$E$10,0,10*ROW('Sanitation Data'!E74))),'Data Summary'!CR80="Yes"),OFFSET('Sanitation Data'!$E$10,0,10*ROW('Sanitation Data'!E74)),NA())</f>
        <v>#N/A</v>
      </c>
      <c r="AD80" s="530" t="e">
        <f ca="1">+IF(AND(ISNUMBER(OFFSET('Sanitation Data'!$E$11,0,10*ROW('Sanitation Data'!E74))),'Data Summary'!CS80="Yes"),OFFSET('Sanitation Data'!$E$11,0,10*ROW('Sanitation Data'!E74)),NA())</f>
        <v>#N/A</v>
      </c>
      <c r="AE80" s="530" t="e">
        <f ca="1">+IF(AND(ISNUMBER(OFFSET('Sanitation Data'!$E$12,0,10*ROW('Sanitation Data'!E74))),'Data Summary'!CT80="Yes"),OFFSET('Sanitation Data'!$E$12,0,10*ROW('Sanitation Data'!E74)),NA())</f>
        <v>#N/A</v>
      </c>
      <c r="AF80" s="530" t="e">
        <f ca="1">+IF(AND(ISNUMBER(OFFSET('Sanitation Data'!$F$4,0,10*ROW('Sanitation Data'!F74))),'Data Summary'!CU80="Yes"),100-OFFSET('Sanitation Data'!$F$4,0,10*ROW('Sanitation Data'!F74)),NA())</f>
        <v>#N/A</v>
      </c>
      <c r="AG80" s="530" t="e">
        <f ca="1">+IF(AND(ISNUMBER(OFFSET('Sanitation Data'!$F$6,0,10*ROW('Sanitation Data'!F74))),'Data Summary'!CV80="Yes"),OFFSET('Sanitation Data'!$F$6,0,10*ROW('Sanitation Data'!F74)),NA())</f>
        <v>#N/A</v>
      </c>
      <c r="AH80" s="530" t="e">
        <f ca="1">+IF(AND(ISNUMBER(OFFSET('Sanitation Data'!$F$10,0,10*ROW('Sanitation Data'!F74))),'Data Summary'!CW80="Yes"),OFFSET('Sanitation Data'!$F$10,0,10*ROW('Sanitation Data'!F74)),NA())</f>
        <v>#N/A</v>
      </c>
      <c r="AI80" s="530" t="e">
        <f ca="1">+IF(AND(ISNUMBER(OFFSET('Sanitation Data'!$F$11,0,10*ROW('Sanitation Data'!F74))),'Data Summary'!CX80="Yes"),OFFSET('Sanitation Data'!$F$11,0,10*ROW('Sanitation Data'!F74)),NA())</f>
        <v>#N/A</v>
      </c>
      <c r="AJ80" s="530" t="e">
        <f ca="1">+IF(AND(ISNUMBER(OFFSET('Sanitation Data'!$F$12,0,10*ROW('Sanitation Data'!F74))),'Data Summary'!CY80="Yes"),OFFSET('Sanitation Data'!$F$12,0,10*ROW('Sanitation Data'!F74)),NA())</f>
        <v>#N/A</v>
      </c>
      <c r="AK80" s="530" t="e">
        <f ca="1">+IF(AND(ISNUMBER(OFFSET('Sanitation Data'!$G$4,0,10*ROW('Sanitation Data'!G74))),'Data Summary'!CZ80="Yes"),100-OFFSET('Sanitation Data'!$G$4,0,10*ROW('Sanitation Data'!G74)),NA())</f>
        <v>#N/A</v>
      </c>
      <c r="AL80" s="530" t="e">
        <f ca="1">+IF(AND(ISNUMBER(OFFSET('Sanitation Data'!$G$6,0,10*ROW('Sanitation Data'!G74))),'Data Summary'!DA80="Yes"),OFFSET('Sanitation Data'!$G$6,0,10*ROW('Sanitation Data'!G74)),NA())</f>
        <v>#N/A</v>
      </c>
      <c r="AM80" s="530" t="e">
        <f ca="1">+IF(AND(ISNUMBER(OFFSET('Sanitation Data'!$G$10,0,10*ROW('Sanitation Data'!G74))),'Data Summary'!DB80="Yes"),OFFSET('Sanitation Data'!$G$10,0,10*ROW('Sanitation Data'!G74)),NA())</f>
        <v>#N/A</v>
      </c>
      <c r="AN80" s="530" t="e">
        <f ca="1">+IF(AND(ISNUMBER(OFFSET('Sanitation Data'!$G$11,0,10*ROW('Sanitation Data'!G74))),'Data Summary'!DC80="Yes"),OFFSET('Sanitation Data'!$G$11,0,10*ROW('Sanitation Data'!G74)),NA())</f>
        <v>#N/A</v>
      </c>
      <c r="AO80" s="530" t="e">
        <f ca="1">+IF(AND(ISNUMBER(OFFSET('Sanitation Data'!$G$12,0,10*ROW('Sanitation Data'!G74))),'Data Summary'!DD80="Yes"),OFFSET('Sanitation Data'!$G$12,0,10*ROW('Sanitation Data'!G74)),NA())</f>
        <v>#N/A</v>
      </c>
      <c r="AP80" s="530" t="e">
        <f ca="1">+IF(AND(ISNUMBER(OFFSET('Sanitation Data'!$H$4,0,10*ROW('Sanitation Data'!H74))),'Data Summary'!DE80="Yes"),100-OFFSET('Sanitation Data'!$H$4,0,10*ROW('Sanitation Data'!H74)),NA())</f>
        <v>#N/A</v>
      </c>
      <c r="AQ80" s="530" t="e">
        <f ca="1">+IF(AND(ISNUMBER(OFFSET('Sanitation Data'!$H$6,0,10*ROW('Sanitation Data'!H74))),'Data Summary'!DF80="Yes"),OFFSET('Sanitation Data'!$H$6,0,10*ROW('Sanitation Data'!H74)),NA())</f>
        <v>#N/A</v>
      </c>
      <c r="AR80" s="530" t="e">
        <f ca="1">+IF(AND(ISNUMBER(OFFSET('Sanitation Data'!$H$10,0,10*ROW('Sanitation Data'!H74))),'Data Summary'!DG80="Yes"),OFFSET('Sanitation Data'!$H$10,0,10*ROW('Sanitation Data'!H74)),NA())</f>
        <v>#N/A</v>
      </c>
      <c r="AS80" s="530" t="e">
        <f ca="1">+IF(AND(ISNUMBER(OFFSET('Sanitation Data'!$H$11,0,10*ROW('Sanitation Data'!H74))),'Data Summary'!DH80="Yes"),OFFSET('Sanitation Data'!$H$11,0,10*ROW('Sanitation Data'!H74)),NA())</f>
        <v>#N/A</v>
      </c>
      <c r="AT80" s="530" t="e">
        <f ca="1">+IF(AND(ISNUMBER(OFFSET('Sanitation Data'!$H$12,0,10*ROW('Sanitation Data'!H74))),'Data Summary'!DI80="Yes"),OFFSET('Sanitation Data'!$H$12,0,10*ROW('Sanitation Data'!H74)),NA())</f>
        <v>#N/A</v>
      </c>
      <c r="AU80" s="530" t="e">
        <f ca="1">+IF(AND(ISNUMBER(OFFSET('Sanitation Data'!$I$4,0,10*ROW('Sanitation Data'!I74))),'Data Summary'!DJ80="Yes"),100-OFFSET('Sanitation Data'!$I$4,0,10*ROW('Sanitation Data'!I74)),NA())</f>
        <v>#N/A</v>
      </c>
      <c r="AV80" s="530" t="e">
        <f ca="1">+IF(AND(ISNUMBER(OFFSET('Sanitation Data'!$I$6,0,10*ROW('Sanitation Data'!I74))),'Data Summary'!DK80="Yes"),OFFSET('Sanitation Data'!$I$6,0,10*ROW('Sanitation Data'!I74)),NA())</f>
        <v>#N/A</v>
      </c>
      <c r="AW80" s="530" t="e">
        <f ca="1">+IF(AND(ISNUMBER(OFFSET('Sanitation Data'!$I$10,0,10*ROW('Sanitation Data'!I74))),'Data Summary'!DL80="Yes"),OFFSET('Sanitation Data'!$I$10,0,10*ROW('Sanitation Data'!I74)),NA())</f>
        <v>#N/A</v>
      </c>
      <c r="AX80" s="530" t="e">
        <f ca="1">+IF(AND(ISNUMBER(OFFSET('Sanitation Data'!$I$11,0,10*ROW('Sanitation Data'!I74))),'Data Summary'!DM80="Yes"),OFFSET('Sanitation Data'!$I$11,0,10*ROW('Sanitation Data'!I74)),NA())</f>
        <v>#N/A</v>
      </c>
      <c r="AY80" s="530" t="e">
        <f ca="1">+IF(AND(ISNUMBER(OFFSET('Sanitation Data'!$I$12,0,10*ROW('Sanitation Data'!I74))),'Data Summary'!DN80="Yes"),OFFSET('Sanitation Data'!$I$12,0,10*ROW('Sanitation Data'!I74)),NA())</f>
        <v>#N/A</v>
      </c>
      <c r="AZ80" s="531" t="e">
        <f ca="1">+IF(AND(ISNUMBER(OFFSET('Hygiene Data'!$D$5,0,10*ROW('Hygiene Data'!D74))),'Data Summary'!DO80="Yes"),OFFSET('Hygiene Data'!$D$5,0,10*ROW('Hygiene Data'!D74)),NA())</f>
        <v>#N/A</v>
      </c>
      <c r="BA80" s="531" t="e">
        <f ca="1">+IF(AND(ISNUMBER(OFFSET('Hygiene Data'!$D$7,0,10*ROW('Hygiene Data'!D74))),'Data Summary'!DP80="Yes"),OFFSET('Hygiene Data'!$D$7,0,10*ROW('Hygiene Data'!D74)),NA())</f>
        <v>#N/A</v>
      </c>
      <c r="BB80" s="531" t="e">
        <f ca="1">+IF(AND(ISNUMBER(OFFSET('Hygiene Data'!$D$9,0,10*ROW('Hygiene Data'!D74))),'Data Summary'!DQ80="Yes"),OFFSET('Hygiene Data'!$D$9,0,10*ROW('Hygiene Data'!D74)),NA())</f>
        <v>#N/A</v>
      </c>
      <c r="BC80" s="531" t="e">
        <f ca="1">+IF(AND(ISNUMBER(OFFSET('Hygiene Data'!$E$5,0,10*ROW('Hygiene Data'!E74))),'Data Summary'!DR80="Yes"),OFFSET('Hygiene Data'!$E$5,0,10*ROW('Hygiene Data'!E74)),NA())</f>
        <v>#N/A</v>
      </c>
      <c r="BD80" s="531" t="e">
        <f ca="1">+IF(AND(ISNUMBER(OFFSET('Hygiene Data'!$E$7,0,10*ROW('Hygiene Data'!E74))),'Data Summary'!DS80="Yes"),OFFSET('Hygiene Data'!$E$7,0,10*ROW('Hygiene Data'!E74)),NA())</f>
        <v>#N/A</v>
      </c>
      <c r="BE80" s="531" t="e">
        <f ca="1">+IF(AND(ISNUMBER(OFFSET('Hygiene Data'!$E$9,0,10*ROW('Hygiene Data'!E74))),'Data Summary'!DT80="Yes"),OFFSET('Hygiene Data'!$E$9,0,10*ROW('Hygiene Data'!E74)),NA())</f>
        <v>#N/A</v>
      </c>
      <c r="BF80" s="531" t="e">
        <f ca="1">+IF(AND(ISNUMBER(OFFSET('Hygiene Data'!$F$5,0,10*ROW('Hygiene Data'!F74))),'Data Summary'!DU80="Yes"),OFFSET('Hygiene Data'!$F$5,0,10*ROW('Hygiene Data'!F74)),NA())</f>
        <v>#N/A</v>
      </c>
      <c r="BG80" s="531" t="e">
        <f ca="1">+IF(AND(ISNUMBER(OFFSET('Hygiene Data'!$F$7,0,10*ROW('Hygiene Data'!F74))),'Data Summary'!DV80="Yes"),OFFSET('Hygiene Data'!$F$7,0,10*ROW('Hygiene Data'!F74)),NA())</f>
        <v>#N/A</v>
      </c>
      <c r="BH80" s="531" t="e">
        <f ca="1">+IF(AND(ISNUMBER(OFFSET('Hygiene Data'!$F$9,0,10*ROW('Hygiene Data'!F74))),'Data Summary'!DW80="Yes"),OFFSET('Hygiene Data'!$F$9,0,10*ROW('Hygiene Data'!F74)),NA())</f>
        <v>#N/A</v>
      </c>
      <c r="BI80" s="531" t="e">
        <f ca="1">+IF(AND(ISNUMBER(OFFSET('Hygiene Data'!$G$5,0,10*ROW('Hygiene Data'!G74))),'Data Summary'!DX80="Yes"),OFFSET('Hygiene Data'!$G$5,0,10*ROW('Hygiene Data'!G74)),NA())</f>
        <v>#N/A</v>
      </c>
      <c r="BJ80" s="531" t="e">
        <f ca="1">+IF(AND(ISNUMBER(OFFSET('Hygiene Data'!$G$7,0,10*ROW('Hygiene Data'!G74))),'Data Summary'!DY80="Yes"),OFFSET('Hygiene Data'!$G$7,0,10*ROW('Hygiene Data'!G74)),NA())</f>
        <v>#N/A</v>
      </c>
      <c r="BK80" s="531" t="e">
        <f ca="1">+IF(AND(ISNUMBER(OFFSET('Hygiene Data'!$G$9,0,10*ROW('Hygiene Data'!G74))),'Data Summary'!DZ80="Yes"),OFFSET('Hygiene Data'!$G$9,0,10*ROW('Hygiene Data'!G74)),NA())</f>
        <v>#N/A</v>
      </c>
      <c r="BL80" s="531" t="e">
        <f ca="1">+IF(AND(ISNUMBER(OFFSET('Hygiene Data'!$H$5,0,10*ROW('Hygiene Data'!H74))),'Data Summary'!EA80="Yes"),OFFSET('Hygiene Data'!$H$5,0,10*ROW('Hygiene Data'!H74)),NA())</f>
        <v>#N/A</v>
      </c>
      <c r="BM80" s="531" t="e">
        <f ca="1">+IF(AND(ISNUMBER(OFFSET('Hygiene Data'!$H$7,0,10*ROW('Hygiene Data'!H74))),'Data Summary'!EB80="Yes"),OFFSET('Hygiene Data'!$H$7,0,10*ROW('Hygiene Data'!H74)),NA())</f>
        <v>#N/A</v>
      </c>
      <c r="BN80" s="531" t="e">
        <f ca="1">+IF(AND(ISNUMBER(OFFSET('Hygiene Data'!$H$9,0,10*ROW('Hygiene Data'!H74))),'Data Summary'!EC80="Yes"),OFFSET('Hygiene Data'!$H$9,0,10*ROW('Hygiene Data'!H74)),NA())</f>
        <v>#N/A</v>
      </c>
      <c r="BO80" s="531" t="e">
        <f ca="1">+IF(AND(ISNUMBER(OFFSET('Hygiene Data'!$I$5,0,10*ROW('Hygiene Data'!I74))),'Data Summary'!ED80="Yes"),OFFSET('Hygiene Data'!$I$5,0,10*ROW('Hygiene Data'!I74)),NA())</f>
        <v>#N/A</v>
      </c>
      <c r="BP80" s="531" t="e">
        <f ca="1">+IF(AND(ISNUMBER(OFFSET('Hygiene Data'!$I$7,0,10*ROW('Hygiene Data'!I74))),'Data Summary'!EE80="Yes"),OFFSET('Hygiene Data'!$I$7,0,10*ROW('Hygiene Data'!I74)),NA())</f>
        <v>#N/A</v>
      </c>
      <c r="BQ80" s="531" t="e">
        <f ca="1">+IF(AND(ISNUMBER(OFFSET('Hygiene Data'!$I$9,0,10*ROW('Hygiene Data'!I74))),'Data Summary'!EF80="Yes"),OFFSET('Hygiene Data'!$I$9,0,10*ROW('Hygiene Data'!I74)),NA())</f>
        <v>#N/A</v>
      </c>
    </row>
    <row r="81" spans="1:69" x14ac:dyDescent="0.25">
      <c r="A81" s="527" t="e">
        <f ca="1">+RIGHT('Data Summary'!A81,LEN('Data Summary'!A81)-9)</f>
        <v>#VALUE!</v>
      </c>
      <c r="B81" s="501" t="str">
        <f ca="1">+IF(ISTEXT('Data Summary'!B81),'Data Summary'!B81,"")</f>
        <v/>
      </c>
      <c r="C81" s="528" t="e">
        <f ca="1">+VALUE('Data Summary'!C81)</f>
        <v>#VALUE!</v>
      </c>
      <c r="D81" s="529" t="e">
        <f ca="1">+IF(AND(ISNUMBER(OFFSET('Water Data'!$D$4,0,10*ROW('Water Data'!D75))),'Data Summary'!BS81="Yes"),100-OFFSET('Water Data'!$D$4,0,10*ROW('Water Data'!D75)),NA())</f>
        <v>#N/A</v>
      </c>
      <c r="E81" s="529" t="e">
        <f ca="1">+IF(AND(ISNUMBER(OFFSET('Water Data'!$D$6,0,10*ROW('Water Data'!D75))),'Data Summary'!BT81="Yes"),OFFSET('Water Data'!$D$6,0,10*ROW('Water Data'!D75)),NA())</f>
        <v>#N/A</v>
      </c>
      <c r="F81" s="529" t="e">
        <f ca="1">+IF(AND(ISNUMBER(OFFSET('Water Data'!$D$9,0,10*ROW('Water Data'!D75))),'Data Summary'!BU81="Yes"),OFFSET('Water Data'!$D$9,0,10*ROW('Water Data'!D75)),NA())</f>
        <v>#N/A</v>
      </c>
      <c r="G81" s="529" t="e">
        <f ca="1">+IF(AND(ISNUMBER(OFFSET('Water Data'!$E$4,0,10*ROW('Water Data'!E75))),'Data Summary'!BV81="Yes"),100-OFFSET('Water Data'!$E$4,0,10*ROW('Water Data'!E75)),NA())</f>
        <v>#N/A</v>
      </c>
      <c r="H81" s="529" t="e">
        <f ca="1">+IF(AND(ISNUMBER(OFFSET('Water Data'!$E$6,0,10*ROW('Water Data'!E75))),'Data Summary'!BW81="Yes"),OFFSET('Water Data'!$E$6,0,10*ROW('Water Data'!E75)),NA())</f>
        <v>#N/A</v>
      </c>
      <c r="I81" s="529" t="e">
        <f ca="1">+IF(AND(ISNUMBER(OFFSET('Water Data'!$E$9,0,10*ROW('Water Data'!E75))),'Data Summary'!BX81="Yes"),OFFSET('Water Data'!$E$9,0,10*ROW('Water Data'!E75)),NA())</f>
        <v>#N/A</v>
      </c>
      <c r="J81" s="529" t="e">
        <f ca="1">+IF(AND(ISNUMBER(OFFSET('Water Data'!$F$4,0,10*ROW('Water Data'!F75))),'Data Summary'!BY81="Yes"),100-OFFSET('Water Data'!$F$4,0,10*ROW('Water Data'!F75)),NA())</f>
        <v>#N/A</v>
      </c>
      <c r="K81" s="529" t="e">
        <f ca="1">+IF(AND(ISNUMBER(OFFSET('Water Data'!$F$6,0,10*ROW('Water Data'!F75))),'Data Summary'!BZ81="Yes"),OFFSET('Water Data'!$F$6,0,10*ROW('Water Data'!F75)),NA())</f>
        <v>#N/A</v>
      </c>
      <c r="L81" s="529" t="e">
        <f ca="1">+IF(AND(ISNUMBER(OFFSET('Water Data'!$F$9,0,10*ROW('Water Data'!F75))),'Data Summary'!CA81="Yes"),OFFSET('Water Data'!$F$9,0,10*ROW('Water Data'!F75)),NA())</f>
        <v>#N/A</v>
      </c>
      <c r="M81" s="529" t="e">
        <f ca="1">+IF(AND(ISNUMBER(OFFSET('Water Data'!$G$4,0,10*ROW('Water Data'!G75))),'Data Summary'!CB81="Yes"),100-OFFSET('Water Data'!$G$4,0,10*ROW('Water Data'!G75)),NA())</f>
        <v>#N/A</v>
      </c>
      <c r="N81" s="529" t="e">
        <f ca="1">+IF(AND(ISNUMBER(OFFSET('Water Data'!$G$6,0,10*ROW('Water Data'!G75))),'Data Summary'!CC81="Yes"),OFFSET('Water Data'!$G$6,0,10*ROW('Water Data'!G75)),NA())</f>
        <v>#N/A</v>
      </c>
      <c r="O81" s="529" t="e">
        <f ca="1">+IF(AND(ISNUMBER(OFFSET('Water Data'!$G$9,0,10*ROW('Water Data'!G75))),'Data Summary'!CD81="Yes"),OFFSET('Water Data'!$G$9,0,10*ROW('Water Data'!G75)),NA())</f>
        <v>#N/A</v>
      </c>
      <c r="P81" s="529" t="e">
        <f ca="1">+IF(AND(ISNUMBER(OFFSET('Water Data'!$H$4,0,10*ROW('Water Data'!H75))),'Data Summary'!CE81="Yes"),100-OFFSET('Water Data'!$H$4,0,10*ROW('Water Data'!H75)),NA())</f>
        <v>#N/A</v>
      </c>
      <c r="Q81" s="529" t="e">
        <f ca="1">+IF(AND(ISNUMBER(OFFSET('Water Data'!$H$6,0,10*ROW('Water Data'!H75))),'Data Summary'!CF81="Yes"),OFFSET('Water Data'!$H$6,0,10*ROW('Water Data'!H75)),NA())</f>
        <v>#N/A</v>
      </c>
      <c r="R81" s="529" t="e">
        <f ca="1">+IF(AND(ISNUMBER(OFFSET('Water Data'!$H$9,0,10*ROW('Water Data'!H75))),'Data Summary'!CG81="Yes"),OFFSET('Water Data'!$H$9,0,10*ROW('Water Data'!H75)),NA())</f>
        <v>#N/A</v>
      </c>
      <c r="S81" s="529" t="e">
        <f ca="1">+IF(AND(ISNUMBER(OFFSET('Water Data'!$I$4,0,10*ROW('Water Data'!I75))),'Data Summary'!CH81="Yes"),100-OFFSET('Water Data'!$I$4,0,10*ROW('Water Data'!I75)),NA())</f>
        <v>#N/A</v>
      </c>
      <c r="T81" s="529" t="e">
        <f ca="1">+IF(AND(ISNUMBER(OFFSET('Water Data'!$I$6,0,10*ROW('Water Data'!I75))),'Data Summary'!CI81="Yes"),OFFSET('Water Data'!$I$6,0,10*ROW('Water Data'!I75)),NA())</f>
        <v>#N/A</v>
      </c>
      <c r="U81" s="529" t="e">
        <f ca="1">+IF(AND(ISNUMBER(OFFSET('Water Data'!$I$9,0,10*ROW('Water Data'!I75))),'Data Summary'!CJ81="Yes"),OFFSET('Water Data'!$I$9,0,10*ROW('Water Data'!I75)),NA())</f>
        <v>#N/A</v>
      </c>
      <c r="V81" s="530" t="e">
        <f ca="1">+IF(AND(ISNUMBER(OFFSET('Sanitation Data'!$D$4,0,10*ROW('Sanitation Data'!D75))),'Data Summary'!CK81="Yes"),100-OFFSET('Sanitation Data'!$D$4,0,10*ROW('Sanitation Data'!D75)),NA())</f>
        <v>#N/A</v>
      </c>
      <c r="W81" s="530" t="e">
        <f ca="1">+IF(AND(ISNUMBER(OFFSET('Sanitation Data'!$D$6,0,10*ROW('Sanitation Data'!D75))),'Data Summary'!CL81="Yes"),OFFSET('Sanitation Data'!$D$6,0,10*ROW('Sanitation Data'!D75)),NA())</f>
        <v>#N/A</v>
      </c>
      <c r="X81" s="530" t="e">
        <f ca="1">+IF(AND(ISNUMBER(OFFSET('Sanitation Data'!$D$10,0,10*ROW('Sanitation Data'!D75))),'Data Summary'!CM81="Yes"),OFFSET('Sanitation Data'!$D$10,0,10*ROW('Sanitation Data'!D75)),NA())</f>
        <v>#N/A</v>
      </c>
      <c r="Y81" s="530" t="e">
        <f ca="1">+IF(AND(ISNUMBER(OFFSET('Sanitation Data'!$D$11,0,10*ROW('Sanitation Data'!D75))),'Data Summary'!CN81="Yes"),OFFSET('Sanitation Data'!$D$11,0,10*ROW('Sanitation Data'!D75)),NA())</f>
        <v>#N/A</v>
      </c>
      <c r="Z81" s="530" t="e">
        <f ca="1">+IF(AND(ISNUMBER(OFFSET('Sanitation Data'!$D$12,0,10*ROW('Sanitation Data'!D75))),'Data Summary'!CO81="Yes"),OFFSET('Sanitation Data'!$D$12,0,10*ROW('Sanitation Data'!D75)),NA())</f>
        <v>#N/A</v>
      </c>
      <c r="AA81" s="530" t="e">
        <f ca="1">+IF(AND(ISNUMBER(OFFSET('Sanitation Data'!$E$4,0,10*ROW('Sanitation Data'!E75))),'Data Summary'!CP81="Yes"),100-OFFSET('Sanitation Data'!$E$4,0,10*ROW('Sanitation Data'!E75)),NA())</f>
        <v>#N/A</v>
      </c>
      <c r="AB81" s="530" t="e">
        <f ca="1">+IF(AND(ISNUMBER(OFFSET('Sanitation Data'!$E$6,0,10*ROW('Sanitation Data'!E75))),'Data Summary'!CQ81="Yes"),OFFSET('Sanitation Data'!$E$6,0,10*ROW('Sanitation Data'!E75)),NA())</f>
        <v>#N/A</v>
      </c>
      <c r="AC81" s="530" t="e">
        <f ca="1">+IF(AND(ISNUMBER(OFFSET('Sanitation Data'!$E$10,0,10*ROW('Sanitation Data'!E75))),'Data Summary'!CR81="Yes"),OFFSET('Sanitation Data'!$E$10,0,10*ROW('Sanitation Data'!E75)),NA())</f>
        <v>#N/A</v>
      </c>
      <c r="AD81" s="530" t="e">
        <f ca="1">+IF(AND(ISNUMBER(OFFSET('Sanitation Data'!$E$11,0,10*ROW('Sanitation Data'!E75))),'Data Summary'!CS81="Yes"),OFFSET('Sanitation Data'!$E$11,0,10*ROW('Sanitation Data'!E75)),NA())</f>
        <v>#N/A</v>
      </c>
      <c r="AE81" s="530" t="e">
        <f ca="1">+IF(AND(ISNUMBER(OFFSET('Sanitation Data'!$E$12,0,10*ROW('Sanitation Data'!E75))),'Data Summary'!CT81="Yes"),OFFSET('Sanitation Data'!$E$12,0,10*ROW('Sanitation Data'!E75)),NA())</f>
        <v>#N/A</v>
      </c>
      <c r="AF81" s="530" t="e">
        <f ca="1">+IF(AND(ISNUMBER(OFFSET('Sanitation Data'!$F$4,0,10*ROW('Sanitation Data'!F75))),'Data Summary'!CU81="Yes"),100-OFFSET('Sanitation Data'!$F$4,0,10*ROW('Sanitation Data'!F75)),NA())</f>
        <v>#N/A</v>
      </c>
      <c r="AG81" s="530" t="e">
        <f ca="1">+IF(AND(ISNUMBER(OFFSET('Sanitation Data'!$F$6,0,10*ROW('Sanitation Data'!F75))),'Data Summary'!CV81="Yes"),OFFSET('Sanitation Data'!$F$6,0,10*ROW('Sanitation Data'!F75)),NA())</f>
        <v>#N/A</v>
      </c>
      <c r="AH81" s="530" t="e">
        <f ca="1">+IF(AND(ISNUMBER(OFFSET('Sanitation Data'!$F$10,0,10*ROW('Sanitation Data'!F75))),'Data Summary'!CW81="Yes"),OFFSET('Sanitation Data'!$F$10,0,10*ROW('Sanitation Data'!F75)),NA())</f>
        <v>#N/A</v>
      </c>
      <c r="AI81" s="530" t="e">
        <f ca="1">+IF(AND(ISNUMBER(OFFSET('Sanitation Data'!$F$11,0,10*ROW('Sanitation Data'!F75))),'Data Summary'!CX81="Yes"),OFFSET('Sanitation Data'!$F$11,0,10*ROW('Sanitation Data'!F75)),NA())</f>
        <v>#N/A</v>
      </c>
      <c r="AJ81" s="530" t="e">
        <f ca="1">+IF(AND(ISNUMBER(OFFSET('Sanitation Data'!$F$12,0,10*ROW('Sanitation Data'!F75))),'Data Summary'!CY81="Yes"),OFFSET('Sanitation Data'!$F$12,0,10*ROW('Sanitation Data'!F75)),NA())</f>
        <v>#N/A</v>
      </c>
      <c r="AK81" s="530" t="e">
        <f ca="1">+IF(AND(ISNUMBER(OFFSET('Sanitation Data'!$G$4,0,10*ROW('Sanitation Data'!G75))),'Data Summary'!CZ81="Yes"),100-OFFSET('Sanitation Data'!$G$4,0,10*ROW('Sanitation Data'!G75)),NA())</f>
        <v>#N/A</v>
      </c>
      <c r="AL81" s="530" t="e">
        <f ca="1">+IF(AND(ISNUMBER(OFFSET('Sanitation Data'!$G$6,0,10*ROW('Sanitation Data'!G75))),'Data Summary'!DA81="Yes"),OFFSET('Sanitation Data'!$G$6,0,10*ROW('Sanitation Data'!G75)),NA())</f>
        <v>#N/A</v>
      </c>
      <c r="AM81" s="530" t="e">
        <f ca="1">+IF(AND(ISNUMBER(OFFSET('Sanitation Data'!$G$10,0,10*ROW('Sanitation Data'!G75))),'Data Summary'!DB81="Yes"),OFFSET('Sanitation Data'!$G$10,0,10*ROW('Sanitation Data'!G75)),NA())</f>
        <v>#N/A</v>
      </c>
      <c r="AN81" s="530" t="e">
        <f ca="1">+IF(AND(ISNUMBER(OFFSET('Sanitation Data'!$G$11,0,10*ROW('Sanitation Data'!G75))),'Data Summary'!DC81="Yes"),OFFSET('Sanitation Data'!$G$11,0,10*ROW('Sanitation Data'!G75)),NA())</f>
        <v>#N/A</v>
      </c>
      <c r="AO81" s="530" t="e">
        <f ca="1">+IF(AND(ISNUMBER(OFFSET('Sanitation Data'!$G$12,0,10*ROW('Sanitation Data'!G75))),'Data Summary'!DD81="Yes"),OFFSET('Sanitation Data'!$G$12,0,10*ROW('Sanitation Data'!G75)),NA())</f>
        <v>#N/A</v>
      </c>
      <c r="AP81" s="530" t="e">
        <f ca="1">+IF(AND(ISNUMBER(OFFSET('Sanitation Data'!$H$4,0,10*ROW('Sanitation Data'!H75))),'Data Summary'!DE81="Yes"),100-OFFSET('Sanitation Data'!$H$4,0,10*ROW('Sanitation Data'!H75)),NA())</f>
        <v>#N/A</v>
      </c>
      <c r="AQ81" s="530" t="e">
        <f ca="1">+IF(AND(ISNUMBER(OFFSET('Sanitation Data'!$H$6,0,10*ROW('Sanitation Data'!H75))),'Data Summary'!DF81="Yes"),OFFSET('Sanitation Data'!$H$6,0,10*ROW('Sanitation Data'!H75)),NA())</f>
        <v>#N/A</v>
      </c>
      <c r="AR81" s="530" t="e">
        <f ca="1">+IF(AND(ISNUMBER(OFFSET('Sanitation Data'!$H$10,0,10*ROW('Sanitation Data'!H75))),'Data Summary'!DG81="Yes"),OFFSET('Sanitation Data'!$H$10,0,10*ROW('Sanitation Data'!H75)),NA())</f>
        <v>#N/A</v>
      </c>
      <c r="AS81" s="530" t="e">
        <f ca="1">+IF(AND(ISNUMBER(OFFSET('Sanitation Data'!$H$11,0,10*ROW('Sanitation Data'!H75))),'Data Summary'!DH81="Yes"),OFFSET('Sanitation Data'!$H$11,0,10*ROW('Sanitation Data'!H75)),NA())</f>
        <v>#N/A</v>
      </c>
      <c r="AT81" s="530" t="e">
        <f ca="1">+IF(AND(ISNUMBER(OFFSET('Sanitation Data'!$H$12,0,10*ROW('Sanitation Data'!H75))),'Data Summary'!DI81="Yes"),OFFSET('Sanitation Data'!$H$12,0,10*ROW('Sanitation Data'!H75)),NA())</f>
        <v>#N/A</v>
      </c>
      <c r="AU81" s="530" t="e">
        <f ca="1">+IF(AND(ISNUMBER(OFFSET('Sanitation Data'!$I$4,0,10*ROW('Sanitation Data'!I75))),'Data Summary'!DJ81="Yes"),100-OFFSET('Sanitation Data'!$I$4,0,10*ROW('Sanitation Data'!I75)),NA())</f>
        <v>#N/A</v>
      </c>
      <c r="AV81" s="530" t="e">
        <f ca="1">+IF(AND(ISNUMBER(OFFSET('Sanitation Data'!$I$6,0,10*ROW('Sanitation Data'!I75))),'Data Summary'!DK81="Yes"),OFFSET('Sanitation Data'!$I$6,0,10*ROW('Sanitation Data'!I75)),NA())</f>
        <v>#N/A</v>
      </c>
      <c r="AW81" s="530" t="e">
        <f ca="1">+IF(AND(ISNUMBER(OFFSET('Sanitation Data'!$I$10,0,10*ROW('Sanitation Data'!I75))),'Data Summary'!DL81="Yes"),OFFSET('Sanitation Data'!$I$10,0,10*ROW('Sanitation Data'!I75)),NA())</f>
        <v>#N/A</v>
      </c>
      <c r="AX81" s="530" t="e">
        <f ca="1">+IF(AND(ISNUMBER(OFFSET('Sanitation Data'!$I$11,0,10*ROW('Sanitation Data'!I75))),'Data Summary'!DM81="Yes"),OFFSET('Sanitation Data'!$I$11,0,10*ROW('Sanitation Data'!I75)),NA())</f>
        <v>#N/A</v>
      </c>
      <c r="AY81" s="530" t="e">
        <f ca="1">+IF(AND(ISNUMBER(OFFSET('Sanitation Data'!$I$12,0,10*ROW('Sanitation Data'!I75))),'Data Summary'!DN81="Yes"),OFFSET('Sanitation Data'!$I$12,0,10*ROW('Sanitation Data'!I75)),NA())</f>
        <v>#N/A</v>
      </c>
      <c r="AZ81" s="531" t="e">
        <f ca="1">+IF(AND(ISNUMBER(OFFSET('Hygiene Data'!$D$5,0,10*ROW('Hygiene Data'!D75))),'Data Summary'!DO81="Yes"),OFFSET('Hygiene Data'!$D$5,0,10*ROW('Hygiene Data'!D75)),NA())</f>
        <v>#N/A</v>
      </c>
      <c r="BA81" s="531" t="e">
        <f ca="1">+IF(AND(ISNUMBER(OFFSET('Hygiene Data'!$D$7,0,10*ROW('Hygiene Data'!D75))),'Data Summary'!DP81="Yes"),OFFSET('Hygiene Data'!$D$7,0,10*ROW('Hygiene Data'!D75)),NA())</f>
        <v>#N/A</v>
      </c>
      <c r="BB81" s="531" t="e">
        <f ca="1">+IF(AND(ISNUMBER(OFFSET('Hygiene Data'!$D$9,0,10*ROW('Hygiene Data'!D75))),'Data Summary'!DQ81="Yes"),OFFSET('Hygiene Data'!$D$9,0,10*ROW('Hygiene Data'!D75)),NA())</f>
        <v>#N/A</v>
      </c>
      <c r="BC81" s="531" t="e">
        <f ca="1">+IF(AND(ISNUMBER(OFFSET('Hygiene Data'!$E$5,0,10*ROW('Hygiene Data'!E75))),'Data Summary'!DR81="Yes"),OFFSET('Hygiene Data'!$E$5,0,10*ROW('Hygiene Data'!E75)),NA())</f>
        <v>#N/A</v>
      </c>
      <c r="BD81" s="531" t="e">
        <f ca="1">+IF(AND(ISNUMBER(OFFSET('Hygiene Data'!$E$7,0,10*ROW('Hygiene Data'!E75))),'Data Summary'!DS81="Yes"),OFFSET('Hygiene Data'!$E$7,0,10*ROW('Hygiene Data'!E75)),NA())</f>
        <v>#N/A</v>
      </c>
      <c r="BE81" s="531" t="e">
        <f ca="1">+IF(AND(ISNUMBER(OFFSET('Hygiene Data'!$E$9,0,10*ROW('Hygiene Data'!E75))),'Data Summary'!DT81="Yes"),OFFSET('Hygiene Data'!$E$9,0,10*ROW('Hygiene Data'!E75)),NA())</f>
        <v>#N/A</v>
      </c>
      <c r="BF81" s="531" t="e">
        <f ca="1">+IF(AND(ISNUMBER(OFFSET('Hygiene Data'!$F$5,0,10*ROW('Hygiene Data'!F75))),'Data Summary'!DU81="Yes"),OFFSET('Hygiene Data'!$F$5,0,10*ROW('Hygiene Data'!F75)),NA())</f>
        <v>#N/A</v>
      </c>
      <c r="BG81" s="531" t="e">
        <f ca="1">+IF(AND(ISNUMBER(OFFSET('Hygiene Data'!$F$7,0,10*ROW('Hygiene Data'!F75))),'Data Summary'!DV81="Yes"),OFFSET('Hygiene Data'!$F$7,0,10*ROW('Hygiene Data'!F75)),NA())</f>
        <v>#N/A</v>
      </c>
      <c r="BH81" s="531" t="e">
        <f ca="1">+IF(AND(ISNUMBER(OFFSET('Hygiene Data'!$F$9,0,10*ROW('Hygiene Data'!F75))),'Data Summary'!DW81="Yes"),OFFSET('Hygiene Data'!$F$9,0,10*ROW('Hygiene Data'!F75)),NA())</f>
        <v>#N/A</v>
      </c>
      <c r="BI81" s="531" t="e">
        <f ca="1">+IF(AND(ISNUMBER(OFFSET('Hygiene Data'!$G$5,0,10*ROW('Hygiene Data'!G75))),'Data Summary'!DX81="Yes"),OFFSET('Hygiene Data'!$G$5,0,10*ROW('Hygiene Data'!G75)),NA())</f>
        <v>#N/A</v>
      </c>
      <c r="BJ81" s="531" t="e">
        <f ca="1">+IF(AND(ISNUMBER(OFFSET('Hygiene Data'!$G$7,0,10*ROW('Hygiene Data'!G75))),'Data Summary'!DY81="Yes"),OFFSET('Hygiene Data'!$G$7,0,10*ROW('Hygiene Data'!G75)),NA())</f>
        <v>#N/A</v>
      </c>
      <c r="BK81" s="531" t="e">
        <f ca="1">+IF(AND(ISNUMBER(OFFSET('Hygiene Data'!$G$9,0,10*ROW('Hygiene Data'!G75))),'Data Summary'!DZ81="Yes"),OFFSET('Hygiene Data'!$G$9,0,10*ROW('Hygiene Data'!G75)),NA())</f>
        <v>#N/A</v>
      </c>
      <c r="BL81" s="531" t="e">
        <f ca="1">+IF(AND(ISNUMBER(OFFSET('Hygiene Data'!$H$5,0,10*ROW('Hygiene Data'!H75))),'Data Summary'!EA81="Yes"),OFFSET('Hygiene Data'!$H$5,0,10*ROW('Hygiene Data'!H75)),NA())</f>
        <v>#N/A</v>
      </c>
      <c r="BM81" s="531" t="e">
        <f ca="1">+IF(AND(ISNUMBER(OFFSET('Hygiene Data'!$H$7,0,10*ROW('Hygiene Data'!H75))),'Data Summary'!EB81="Yes"),OFFSET('Hygiene Data'!$H$7,0,10*ROW('Hygiene Data'!H75)),NA())</f>
        <v>#N/A</v>
      </c>
      <c r="BN81" s="531" t="e">
        <f ca="1">+IF(AND(ISNUMBER(OFFSET('Hygiene Data'!$H$9,0,10*ROW('Hygiene Data'!H75))),'Data Summary'!EC81="Yes"),OFFSET('Hygiene Data'!$H$9,0,10*ROW('Hygiene Data'!H75)),NA())</f>
        <v>#N/A</v>
      </c>
      <c r="BO81" s="531" t="e">
        <f ca="1">+IF(AND(ISNUMBER(OFFSET('Hygiene Data'!$I$5,0,10*ROW('Hygiene Data'!I75))),'Data Summary'!ED81="Yes"),OFFSET('Hygiene Data'!$I$5,0,10*ROW('Hygiene Data'!I75)),NA())</f>
        <v>#N/A</v>
      </c>
      <c r="BP81" s="531" t="e">
        <f ca="1">+IF(AND(ISNUMBER(OFFSET('Hygiene Data'!$I$7,0,10*ROW('Hygiene Data'!I75))),'Data Summary'!EE81="Yes"),OFFSET('Hygiene Data'!$I$7,0,10*ROW('Hygiene Data'!I75)),NA())</f>
        <v>#N/A</v>
      </c>
      <c r="BQ81" s="531" t="e">
        <f ca="1">+IF(AND(ISNUMBER(OFFSET('Hygiene Data'!$I$9,0,10*ROW('Hygiene Data'!I75))),'Data Summary'!EF81="Yes"),OFFSET('Hygiene Data'!$I$9,0,10*ROW('Hygiene Data'!I75)),NA())</f>
        <v>#N/A</v>
      </c>
    </row>
    <row r="82" spans="1:69" x14ac:dyDescent="0.25">
      <c r="A82" s="527" t="e">
        <f ca="1">+RIGHT('Data Summary'!A82,LEN('Data Summary'!A82)-9)</f>
        <v>#VALUE!</v>
      </c>
      <c r="B82" s="501" t="str">
        <f ca="1">+IF(ISTEXT('Data Summary'!B82),'Data Summary'!B82,"")</f>
        <v/>
      </c>
      <c r="C82" s="528" t="e">
        <f ca="1">+VALUE('Data Summary'!C82)</f>
        <v>#VALUE!</v>
      </c>
      <c r="D82" s="529" t="e">
        <f ca="1">+IF(AND(ISNUMBER(OFFSET('Water Data'!$D$4,0,10*ROW('Water Data'!D76))),'Data Summary'!BS82="Yes"),100-OFFSET('Water Data'!$D$4,0,10*ROW('Water Data'!D76)),NA())</f>
        <v>#N/A</v>
      </c>
      <c r="E82" s="529" t="e">
        <f ca="1">+IF(AND(ISNUMBER(OFFSET('Water Data'!$D$6,0,10*ROW('Water Data'!D76))),'Data Summary'!BT82="Yes"),OFFSET('Water Data'!$D$6,0,10*ROW('Water Data'!D76)),NA())</f>
        <v>#N/A</v>
      </c>
      <c r="F82" s="529" t="e">
        <f ca="1">+IF(AND(ISNUMBER(OFFSET('Water Data'!$D$9,0,10*ROW('Water Data'!D76))),'Data Summary'!BU82="Yes"),OFFSET('Water Data'!$D$9,0,10*ROW('Water Data'!D76)),NA())</f>
        <v>#N/A</v>
      </c>
      <c r="G82" s="529" t="e">
        <f ca="1">+IF(AND(ISNUMBER(OFFSET('Water Data'!$E$4,0,10*ROW('Water Data'!E76))),'Data Summary'!BV82="Yes"),100-OFFSET('Water Data'!$E$4,0,10*ROW('Water Data'!E76)),NA())</f>
        <v>#N/A</v>
      </c>
      <c r="H82" s="529" t="e">
        <f ca="1">+IF(AND(ISNUMBER(OFFSET('Water Data'!$E$6,0,10*ROW('Water Data'!E76))),'Data Summary'!BW82="Yes"),OFFSET('Water Data'!$E$6,0,10*ROW('Water Data'!E76)),NA())</f>
        <v>#N/A</v>
      </c>
      <c r="I82" s="529" t="e">
        <f ca="1">+IF(AND(ISNUMBER(OFFSET('Water Data'!$E$9,0,10*ROW('Water Data'!E76))),'Data Summary'!BX82="Yes"),OFFSET('Water Data'!$E$9,0,10*ROW('Water Data'!E76)),NA())</f>
        <v>#N/A</v>
      </c>
      <c r="J82" s="529" t="e">
        <f ca="1">+IF(AND(ISNUMBER(OFFSET('Water Data'!$F$4,0,10*ROW('Water Data'!F76))),'Data Summary'!BY82="Yes"),100-OFFSET('Water Data'!$F$4,0,10*ROW('Water Data'!F76)),NA())</f>
        <v>#N/A</v>
      </c>
      <c r="K82" s="529" t="e">
        <f ca="1">+IF(AND(ISNUMBER(OFFSET('Water Data'!$F$6,0,10*ROW('Water Data'!F76))),'Data Summary'!BZ82="Yes"),OFFSET('Water Data'!$F$6,0,10*ROW('Water Data'!F76)),NA())</f>
        <v>#N/A</v>
      </c>
      <c r="L82" s="529" t="e">
        <f ca="1">+IF(AND(ISNUMBER(OFFSET('Water Data'!$F$9,0,10*ROW('Water Data'!F76))),'Data Summary'!CA82="Yes"),OFFSET('Water Data'!$F$9,0,10*ROW('Water Data'!F76)),NA())</f>
        <v>#N/A</v>
      </c>
      <c r="M82" s="529" t="e">
        <f ca="1">+IF(AND(ISNUMBER(OFFSET('Water Data'!$G$4,0,10*ROW('Water Data'!G76))),'Data Summary'!CB82="Yes"),100-OFFSET('Water Data'!$G$4,0,10*ROW('Water Data'!G76)),NA())</f>
        <v>#N/A</v>
      </c>
      <c r="N82" s="529" t="e">
        <f ca="1">+IF(AND(ISNUMBER(OFFSET('Water Data'!$G$6,0,10*ROW('Water Data'!G76))),'Data Summary'!CC82="Yes"),OFFSET('Water Data'!$G$6,0,10*ROW('Water Data'!G76)),NA())</f>
        <v>#N/A</v>
      </c>
      <c r="O82" s="529" t="e">
        <f ca="1">+IF(AND(ISNUMBER(OFFSET('Water Data'!$G$9,0,10*ROW('Water Data'!G76))),'Data Summary'!CD82="Yes"),OFFSET('Water Data'!$G$9,0,10*ROW('Water Data'!G76)),NA())</f>
        <v>#N/A</v>
      </c>
      <c r="P82" s="529" t="e">
        <f ca="1">+IF(AND(ISNUMBER(OFFSET('Water Data'!$H$4,0,10*ROW('Water Data'!H76))),'Data Summary'!CE82="Yes"),100-OFFSET('Water Data'!$H$4,0,10*ROW('Water Data'!H76)),NA())</f>
        <v>#N/A</v>
      </c>
      <c r="Q82" s="529" t="e">
        <f ca="1">+IF(AND(ISNUMBER(OFFSET('Water Data'!$H$6,0,10*ROW('Water Data'!H76))),'Data Summary'!CF82="Yes"),OFFSET('Water Data'!$H$6,0,10*ROW('Water Data'!H76)),NA())</f>
        <v>#N/A</v>
      </c>
      <c r="R82" s="529" t="e">
        <f ca="1">+IF(AND(ISNUMBER(OFFSET('Water Data'!$H$9,0,10*ROW('Water Data'!H76))),'Data Summary'!CG82="Yes"),OFFSET('Water Data'!$H$9,0,10*ROW('Water Data'!H76)),NA())</f>
        <v>#N/A</v>
      </c>
      <c r="S82" s="529" t="e">
        <f ca="1">+IF(AND(ISNUMBER(OFFSET('Water Data'!$I$4,0,10*ROW('Water Data'!I76))),'Data Summary'!CH82="Yes"),100-OFFSET('Water Data'!$I$4,0,10*ROW('Water Data'!I76)),NA())</f>
        <v>#N/A</v>
      </c>
      <c r="T82" s="529" t="e">
        <f ca="1">+IF(AND(ISNUMBER(OFFSET('Water Data'!$I$6,0,10*ROW('Water Data'!I76))),'Data Summary'!CI82="Yes"),OFFSET('Water Data'!$I$6,0,10*ROW('Water Data'!I76)),NA())</f>
        <v>#N/A</v>
      </c>
      <c r="U82" s="529" t="e">
        <f ca="1">+IF(AND(ISNUMBER(OFFSET('Water Data'!$I$9,0,10*ROW('Water Data'!I76))),'Data Summary'!CJ82="Yes"),OFFSET('Water Data'!$I$9,0,10*ROW('Water Data'!I76)),NA())</f>
        <v>#N/A</v>
      </c>
      <c r="V82" s="530" t="e">
        <f ca="1">+IF(AND(ISNUMBER(OFFSET('Sanitation Data'!$D$4,0,10*ROW('Sanitation Data'!D76))),'Data Summary'!CK82="Yes"),100-OFFSET('Sanitation Data'!$D$4,0,10*ROW('Sanitation Data'!D76)),NA())</f>
        <v>#N/A</v>
      </c>
      <c r="W82" s="530" t="e">
        <f ca="1">+IF(AND(ISNUMBER(OFFSET('Sanitation Data'!$D$6,0,10*ROW('Sanitation Data'!D76))),'Data Summary'!CL82="Yes"),OFFSET('Sanitation Data'!$D$6,0,10*ROW('Sanitation Data'!D76)),NA())</f>
        <v>#N/A</v>
      </c>
      <c r="X82" s="530" t="e">
        <f ca="1">+IF(AND(ISNUMBER(OFFSET('Sanitation Data'!$D$10,0,10*ROW('Sanitation Data'!D76))),'Data Summary'!CM82="Yes"),OFFSET('Sanitation Data'!$D$10,0,10*ROW('Sanitation Data'!D76)),NA())</f>
        <v>#N/A</v>
      </c>
      <c r="Y82" s="530" t="e">
        <f ca="1">+IF(AND(ISNUMBER(OFFSET('Sanitation Data'!$D$11,0,10*ROW('Sanitation Data'!D76))),'Data Summary'!CN82="Yes"),OFFSET('Sanitation Data'!$D$11,0,10*ROW('Sanitation Data'!D76)),NA())</f>
        <v>#N/A</v>
      </c>
      <c r="Z82" s="530" t="e">
        <f ca="1">+IF(AND(ISNUMBER(OFFSET('Sanitation Data'!$D$12,0,10*ROW('Sanitation Data'!D76))),'Data Summary'!CO82="Yes"),OFFSET('Sanitation Data'!$D$12,0,10*ROW('Sanitation Data'!D76)),NA())</f>
        <v>#N/A</v>
      </c>
      <c r="AA82" s="530" t="e">
        <f ca="1">+IF(AND(ISNUMBER(OFFSET('Sanitation Data'!$E$4,0,10*ROW('Sanitation Data'!E76))),'Data Summary'!CP82="Yes"),100-OFFSET('Sanitation Data'!$E$4,0,10*ROW('Sanitation Data'!E76)),NA())</f>
        <v>#N/A</v>
      </c>
      <c r="AB82" s="530" t="e">
        <f ca="1">+IF(AND(ISNUMBER(OFFSET('Sanitation Data'!$E$6,0,10*ROW('Sanitation Data'!E76))),'Data Summary'!CQ82="Yes"),OFFSET('Sanitation Data'!$E$6,0,10*ROW('Sanitation Data'!E76)),NA())</f>
        <v>#N/A</v>
      </c>
      <c r="AC82" s="530" t="e">
        <f ca="1">+IF(AND(ISNUMBER(OFFSET('Sanitation Data'!$E$10,0,10*ROW('Sanitation Data'!E76))),'Data Summary'!CR82="Yes"),OFFSET('Sanitation Data'!$E$10,0,10*ROW('Sanitation Data'!E76)),NA())</f>
        <v>#N/A</v>
      </c>
      <c r="AD82" s="530" t="e">
        <f ca="1">+IF(AND(ISNUMBER(OFFSET('Sanitation Data'!$E$11,0,10*ROW('Sanitation Data'!E76))),'Data Summary'!CS82="Yes"),OFFSET('Sanitation Data'!$E$11,0,10*ROW('Sanitation Data'!E76)),NA())</f>
        <v>#N/A</v>
      </c>
      <c r="AE82" s="530" t="e">
        <f ca="1">+IF(AND(ISNUMBER(OFFSET('Sanitation Data'!$E$12,0,10*ROW('Sanitation Data'!E76))),'Data Summary'!CT82="Yes"),OFFSET('Sanitation Data'!$E$12,0,10*ROW('Sanitation Data'!E76)),NA())</f>
        <v>#N/A</v>
      </c>
      <c r="AF82" s="530" t="e">
        <f ca="1">+IF(AND(ISNUMBER(OFFSET('Sanitation Data'!$F$4,0,10*ROW('Sanitation Data'!F76))),'Data Summary'!CU82="Yes"),100-OFFSET('Sanitation Data'!$F$4,0,10*ROW('Sanitation Data'!F76)),NA())</f>
        <v>#N/A</v>
      </c>
      <c r="AG82" s="530" t="e">
        <f ca="1">+IF(AND(ISNUMBER(OFFSET('Sanitation Data'!$F$6,0,10*ROW('Sanitation Data'!F76))),'Data Summary'!CV82="Yes"),OFFSET('Sanitation Data'!$F$6,0,10*ROW('Sanitation Data'!F76)),NA())</f>
        <v>#N/A</v>
      </c>
      <c r="AH82" s="530" t="e">
        <f ca="1">+IF(AND(ISNUMBER(OFFSET('Sanitation Data'!$F$10,0,10*ROW('Sanitation Data'!F76))),'Data Summary'!CW82="Yes"),OFFSET('Sanitation Data'!$F$10,0,10*ROW('Sanitation Data'!F76)),NA())</f>
        <v>#N/A</v>
      </c>
      <c r="AI82" s="530" t="e">
        <f ca="1">+IF(AND(ISNUMBER(OFFSET('Sanitation Data'!$F$11,0,10*ROW('Sanitation Data'!F76))),'Data Summary'!CX82="Yes"),OFFSET('Sanitation Data'!$F$11,0,10*ROW('Sanitation Data'!F76)),NA())</f>
        <v>#N/A</v>
      </c>
      <c r="AJ82" s="530" t="e">
        <f ca="1">+IF(AND(ISNUMBER(OFFSET('Sanitation Data'!$F$12,0,10*ROW('Sanitation Data'!F76))),'Data Summary'!CY82="Yes"),OFFSET('Sanitation Data'!$F$12,0,10*ROW('Sanitation Data'!F76)),NA())</f>
        <v>#N/A</v>
      </c>
      <c r="AK82" s="530" t="e">
        <f ca="1">+IF(AND(ISNUMBER(OFFSET('Sanitation Data'!$G$4,0,10*ROW('Sanitation Data'!G76))),'Data Summary'!CZ82="Yes"),100-OFFSET('Sanitation Data'!$G$4,0,10*ROW('Sanitation Data'!G76)),NA())</f>
        <v>#N/A</v>
      </c>
      <c r="AL82" s="530" t="e">
        <f ca="1">+IF(AND(ISNUMBER(OFFSET('Sanitation Data'!$G$6,0,10*ROW('Sanitation Data'!G76))),'Data Summary'!DA82="Yes"),OFFSET('Sanitation Data'!$G$6,0,10*ROW('Sanitation Data'!G76)),NA())</f>
        <v>#N/A</v>
      </c>
      <c r="AM82" s="530" t="e">
        <f ca="1">+IF(AND(ISNUMBER(OFFSET('Sanitation Data'!$G$10,0,10*ROW('Sanitation Data'!G76))),'Data Summary'!DB82="Yes"),OFFSET('Sanitation Data'!$G$10,0,10*ROW('Sanitation Data'!G76)),NA())</f>
        <v>#N/A</v>
      </c>
      <c r="AN82" s="530" t="e">
        <f ca="1">+IF(AND(ISNUMBER(OFFSET('Sanitation Data'!$G$11,0,10*ROW('Sanitation Data'!G76))),'Data Summary'!DC82="Yes"),OFFSET('Sanitation Data'!$G$11,0,10*ROW('Sanitation Data'!G76)),NA())</f>
        <v>#N/A</v>
      </c>
      <c r="AO82" s="530" t="e">
        <f ca="1">+IF(AND(ISNUMBER(OFFSET('Sanitation Data'!$G$12,0,10*ROW('Sanitation Data'!G76))),'Data Summary'!DD82="Yes"),OFFSET('Sanitation Data'!$G$12,0,10*ROW('Sanitation Data'!G76)),NA())</f>
        <v>#N/A</v>
      </c>
      <c r="AP82" s="530" t="e">
        <f ca="1">+IF(AND(ISNUMBER(OFFSET('Sanitation Data'!$H$4,0,10*ROW('Sanitation Data'!H76))),'Data Summary'!DE82="Yes"),100-OFFSET('Sanitation Data'!$H$4,0,10*ROW('Sanitation Data'!H76)),NA())</f>
        <v>#N/A</v>
      </c>
      <c r="AQ82" s="530" t="e">
        <f ca="1">+IF(AND(ISNUMBER(OFFSET('Sanitation Data'!$H$6,0,10*ROW('Sanitation Data'!H76))),'Data Summary'!DF82="Yes"),OFFSET('Sanitation Data'!$H$6,0,10*ROW('Sanitation Data'!H76)),NA())</f>
        <v>#N/A</v>
      </c>
      <c r="AR82" s="530" t="e">
        <f ca="1">+IF(AND(ISNUMBER(OFFSET('Sanitation Data'!$H$10,0,10*ROW('Sanitation Data'!H76))),'Data Summary'!DG82="Yes"),OFFSET('Sanitation Data'!$H$10,0,10*ROW('Sanitation Data'!H76)),NA())</f>
        <v>#N/A</v>
      </c>
      <c r="AS82" s="530" t="e">
        <f ca="1">+IF(AND(ISNUMBER(OFFSET('Sanitation Data'!$H$11,0,10*ROW('Sanitation Data'!H76))),'Data Summary'!DH82="Yes"),OFFSET('Sanitation Data'!$H$11,0,10*ROW('Sanitation Data'!H76)),NA())</f>
        <v>#N/A</v>
      </c>
      <c r="AT82" s="530" t="e">
        <f ca="1">+IF(AND(ISNUMBER(OFFSET('Sanitation Data'!$H$12,0,10*ROW('Sanitation Data'!H76))),'Data Summary'!DI82="Yes"),OFFSET('Sanitation Data'!$H$12,0,10*ROW('Sanitation Data'!H76)),NA())</f>
        <v>#N/A</v>
      </c>
      <c r="AU82" s="530" t="e">
        <f ca="1">+IF(AND(ISNUMBER(OFFSET('Sanitation Data'!$I$4,0,10*ROW('Sanitation Data'!I76))),'Data Summary'!DJ82="Yes"),100-OFFSET('Sanitation Data'!$I$4,0,10*ROW('Sanitation Data'!I76)),NA())</f>
        <v>#N/A</v>
      </c>
      <c r="AV82" s="530" t="e">
        <f ca="1">+IF(AND(ISNUMBER(OFFSET('Sanitation Data'!$I$6,0,10*ROW('Sanitation Data'!I76))),'Data Summary'!DK82="Yes"),OFFSET('Sanitation Data'!$I$6,0,10*ROW('Sanitation Data'!I76)),NA())</f>
        <v>#N/A</v>
      </c>
      <c r="AW82" s="530" t="e">
        <f ca="1">+IF(AND(ISNUMBER(OFFSET('Sanitation Data'!$I$10,0,10*ROW('Sanitation Data'!I76))),'Data Summary'!DL82="Yes"),OFFSET('Sanitation Data'!$I$10,0,10*ROW('Sanitation Data'!I76)),NA())</f>
        <v>#N/A</v>
      </c>
      <c r="AX82" s="530" t="e">
        <f ca="1">+IF(AND(ISNUMBER(OFFSET('Sanitation Data'!$I$11,0,10*ROW('Sanitation Data'!I76))),'Data Summary'!DM82="Yes"),OFFSET('Sanitation Data'!$I$11,0,10*ROW('Sanitation Data'!I76)),NA())</f>
        <v>#N/A</v>
      </c>
      <c r="AY82" s="530" t="e">
        <f ca="1">+IF(AND(ISNUMBER(OFFSET('Sanitation Data'!$I$12,0,10*ROW('Sanitation Data'!I76))),'Data Summary'!DN82="Yes"),OFFSET('Sanitation Data'!$I$12,0,10*ROW('Sanitation Data'!I76)),NA())</f>
        <v>#N/A</v>
      </c>
      <c r="AZ82" s="531" t="e">
        <f ca="1">+IF(AND(ISNUMBER(OFFSET('Hygiene Data'!$D$5,0,10*ROW('Hygiene Data'!D76))),'Data Summary'!DO82="Yes"),OFFSET('Hygiene Data'!$D$5,0,10*ROW('Hygiene Data'!D76)),NA())</f>
        <v>#N/A</v>
      </c>
      <c r="BA82" s="531" t="e">
        <f ca="1">+IF(AND(ISNUMBER(OFFSET('Hygiene Data'!$D$7,0,10*ROW('Hygiene Data'!D76))),'Data Summary'!DP82="Yes"),OFFSET('Hygiene Data'!$D$7,0,10*ROW('Hygiene Data'!D76)),NA())</f>
        <v>#N/A</v>
      </c>
      <c r="BB82" s="531" t="e">
        <f ca="1">+IF(AND(ISNUMBER(OFFSET('Hygiene Data'!$D$9,0,10*ROW('Hygiene Data'!D76))),'Data Summary'!DQ82="Yes"),OFFSET('Hygiene Data'!$D$9,0,10*ROW('Hygiene Data'!D76)),NA())</f>
        <v>#N/A</v>
      </c>
      <c r="BC82" s="531" t="e">
        <f ca="1">+IF(AND(ISNUMBER(OFFSET('Hygiene Data'!$E$5,0,10*ROW('Hygiene Data'!E76))),'Data Summary'!DR82="Yes"),OFFSET('Hygiene Data'!$E$5,0,10*ROW('Hygiene Data'!E76)),NA())</f>
        <v>#N/A</v>
      </c>
      <c r="BD82" s="531" t="e">
        <f ca="1">+IF(AND(ISNUMBER(OFFSET('Hygiene Data'!$E$7,0,10*ROW('Hygiene Data'!E76))),'Data Summary'!DS82="Yes"),OFFSET('Hygiene Data'!$E$7,0,10*ROW('Hygiene Data'!E76)),NA())</f>
        <v>#N/A</v>
      </c>
      <c r="BE82" s="531" t="e">
        <f ca="1">+IF(AND(ISNUMBER(OFFSET('Hygiene Data'!$E$9,0,10*ROW('Hygiene Data'!E76))),'Data Summary'!DT82="Yes"),OFFSET('Hygiene Data'!$E$9,0,10*ROW('Hygiene Data'!E76)),NA())</f>
        <v>#N/A</v>
      </c>
      <c r="BF82" s="531" t="e">
        <f ca="1">+IF(AND(ISNUMBER(OFFSET('Hygiene Data'!$F$5,0,10*ROW('Hygiene Data'!F76))),'Data Summary'!DU82="Yes"),OFFSET('Hygiene Data'!$F$5,0,10*ROW('Hygiene Data'!F76)),NA())</f>
        <v>#N/A</v>
      </c>
      <c r="BG82" s="531" t="e">
        <f ca="1">+IF(AND(ISNUMBER(OFFSET('Hygiene Data'!$F$7,0,10*ROW('Hygiene Data'!F76))),'Data Summary'!DV82="Yes"),OFFSET('Hygiene Data'!$F$7,0,10*ROW('Hygiene Data'!F76)),NA())</f>
        <v>#N/A</v>
      </c>
      <c r="BH82" s="531" t="e">
        <f ca="1">+IF(AND(ISNUMBER(OFFSET('Hygiene Data'!$F$9,0,10*ROW('Hygiene Data'!F76))),'Data Summary'!DW82="Yes"),OFFSET('Hygiene Data'!$F$9,0,10*ROW('Hygiene Data'!F76)),NA())</f>
        <v>#N/A</v>
      </c>
      <c r="BI82" s="531" t="e">
        <f ca="1">+IF(AND(ISNUMBER(OFFSET('Hygiene Data'!$G$5,0,10*ROW('Hygiene Data'!G76))),'Data Summary'!DX82="Yes"),OFFSET('Hygiene Data'!$G$5,0,10*ROW('Hygiene Data'!G76)),NA())</f>
        <v>#N/A</v>
      </c>
      <c r="BJ82" s="531" t="e">
        <f ca="1">+IF(AND(ISNUMBER(OFFSET('Hygiene Data'!$G$7,0,10*ROW('Hygiene Data'!G76))),'Data Summary'!DY82="Yes"),OFFSET('Hygiene Data'!$G$7,0,10*ROW('Hygiene Data'!G76)),NA())</f>
        <v>#N/A</v>
      </c>
      <c r="BK82" s="531" t="e">
        <f ca="1">+IF(AND(ISNUMBER(OFFSET('Hygiene Data'!$G$9,0,10*ROW('Hygiene Data'!G76))),'Data Summary'!DZ82="Yes"),OFFSET('Hygiene Data'!$G$9,0,10*ROW('Hygiene Data'!G76)),NA())</f>
        <v>#N/A</v>
      </c>
      <c r="BL82" s="531" t="e">
        <f ca="1">+IF(AND(ISNUMBER(OFFSET('Hygiene Data'!$H$5,0,10*ROW('Hygiene Data'!H76))),'Data Summary'!EA82="Yes"),OFFSET('Hygiene Data'!$H$5,0,10*ROW('Hygiene Data'!H76)),NA())</f>
        <v>#N/A</v>
      </c>
      <c r="BM82" s="531" t="e">
        <f ca="1">+IF(AND(ISNUMBER(OFFSET('Hygiene Data'!$H$7,0,10*ROW('Hygiene Data'!H76))),'Data Summary'!EB82="Yes"),OFFSET('Hygiene Data'!$H$7,0,10*ROW('Hygiene Data'!H76)),NA())</f>
        <v>#N/A</v>
      </c>
      <c r="BN82" s="531" t="e">
        <f ca="1">+IF(AND(ISNUMBER(OFFSET('Hygiene Data'!$H$9,0,10*ROW('Hygiene Data'!H76))),'Data Summary'!EC82="Yes"),OFFSET('Hygiene Data'!$H$9,0,10*ROW('Hygiene Data'!H76)),NA())</f>
        <v>#N/A</v>
      </c>
      <c r="BO82" s="531" t="e">
        <f ca="1">+IF(AND(ISNUMBER(OFFSET('Hygiene Data'!$I$5,0,10*ROW('Hygiene Data'!I76))),'Data Summary'!ED82="Yes"),OFFSET('Hygiene Data'!$I$5,0,10*ROW('Hygiene Data'!I76)),NA())</f>
        <v>#N/A</v>
      </c>
      <c r="BP82" s="531" t="e">
        <f ca="1">+IF(AND(ISNUMBER(OFFSET('Hygiene Data'!$I$7,0,10*ROW('Hygiene Data'!I76))),'Data Summary'!EE82="Yes"),OFFSET('Hygiene Data'!$I$7,0,10*ROW('Hygiene Data'!I76)),NA())</f>
        <v>#N/A</v>
      </c>
      <c r="BQ82" s="531" t="e">
        <f ca="1">+IF(AND(ISNUMBER(OFFSET('Hygiene Data'!$I$9,0,10*ROW('Hygiene Data'!I76))),'Data Summary'!EF82="Yes"),OFFSET('Hygiene Data'!$I$9,0,10*ROW('Hygiene Data'!I76)),NA())</f>
        <v>#N/A</v>
      </c>
    </row>
    <row r="83" spans="1:69" x14ac:dyDescent="0.25">
      <c r="A83" s="527" t="e">
        <f ca="1">+RIGHT('Data Summary'!A83,LEN('Data Summary'!A83)-9)</f>
        <v>#VALUE!</v>
      </c>
      <c r="B83" s="501" t="str">
        <f ca="1">+IF(ISTEXT('Data Summary'!B83),'Data Summary'!B83,"")</f>
        <v/>
      </c>
      <c r="C83" s="528" t="e">
        <f ca="1">+VALUE('Data Summary'!C83)</f>
        <v>#VALUE!</v>
      </c>
      <c r="D83" s="529" t="e">
        <f ca="1">+IF(AND(ISNUMBER(OFFSET('Water Data'!$D$4,0,10*ROW('Water Data'!D77))),'Data Summary'!BS83="Yes"),100-OFFSET('Water Data'!$D$4,0,10*ROW('Water Data'!D77)),NA())</f>
        <v>#N/A</v>
      </c>
      <c r="E83" s="529" t="e">
        <f ca="1">+IF(AND(ISNUMBER(OFFSET('Water Data'!$D$6,0,10*ROW('Water Data'!D77))),'Data Summary'!BT83="Yes"),OFFSET('Water Data'!$D$6,0,10*ROW('Water Data'!D77)),NA())</f>
        <v>#N/A</v>
      </c>
      <c r="F83" s="529" t="e">
        <f ca="1">+IF(AND(ISNUMBER(OFFSET('Water Data'!$D$9,0,10*ROW('Water Data'!D77))),'Data Summary'!BU83="Yes"),OFFSET('Water Data'!$D$9,0,10*ROW('Water Data'!D77)),NA())</f>
        <v>#N/A</v>
      </c>
      <c r="G83" s="529" t="e">
        <f ca="1">+IF(AND(ISNUMBER(OFFSET('Water Data'!$E$4,0,10*ROW('Water Data'!E77))),'Data Summary'!BV83="Yes"),100-OFFSET('Water Data'!$E$4,0,10*ROW('Water Data'!E77)),NA())</f>
        <v>#N/A</v>
      </c>
      <c r="H83" s="529" t="e">
        <f ca="1">+IF(AND(ISNUMBER(OFFSET('Water Data'!$E$6,0,10*ROW('Water Data'!E77))),'Data Summary'!BW83="Yes"),OFFSET('Water Data'!$E$6,0,10*ROW('Water Data'!E77)),NA())</f>
        <v>#N/A</v>
      </c>
      <c r="I83" s="529" t="e">
        <f ca="1">+IF(AND(ISNUMBER(OFFSET('Water Data'!$E$9,0,10*ROW('Water Data'!E77))),'Data Summary'!BX83="Yes"),OFFSET('Water Data'!$E$9,0,10*ROW('Water Data'!E77)),NA())</f>
        <v>#N/A</v>
      </c>
      <c r="J83" s="529" t="e">
        <f ca="1">+IF(AND(ISNUMBER(OFFSET('Water Data'!$F$4,0,10*ROW('Water Data'!F77))),'Data Summary'!BY83="Yes"),100-OFFSET('Water Data'!$F$4,0,10*ROW('Water Data'!F77)),NA())</f>
        <v>#N/A</v>
      </c>
      <c r="K83" s="529" t="e">
        <f ca="1">+IF(AND(ISNUMBER(OFFSET('Water Data'!$F$6,0,10*ROW('Water Data'!F77))),'Data Summary'!BZ83="Yes"),OFFSET('Water Data'!$F$6,0,10*ROW('Water Data'!F77)),NA())</f>
        <v>#N/A</v>
      </c>
      <c r="L83" s="529" t="e">
        <f ca="1">+IF(AND(ISNUMBER(OFFSET('Water Data'!$F$9,0,10*ROW('Water Data'!F77))),'Data Summary'!CA83="Yes"),OFFSET('Water Data'!$F$9,0,10*ROW('Water Data'!F77)),NA())</f>
        <v>#N/A</v>
      </c>
      <c r="M83" s="529" t="e">
        <f ca="1">+IF(AND(ISNUMBER(OFFSET('Water Data'!$G$4,0,10*ROW('Water Data'!G77))),'Data Summary'!CB83="Yes"),100-OFFSET('Water Data'!$G$4,0,10*ROW('Water Data'!G77)),NA())</f>
        <v>#N/A</v>
      </c>
      <c r="N83" s="529" t="e">
        <f ca="1">+IF(AND(ISNUMBER(OFFSET('Water Data'!$G$6,0,10*ROW('Water Data'!G77))),'Data Summary'!CC83="Yes"),OFFSET('Water Data'!$G$6,0,10*ROW('Water Data'!G77)),NA())</f>
        <v>#N/A</v>
      </c>
      <c r="O83" s="529" t="e">
        <f ca="1">+IF(AND(ISNUMBER(OFFSET('Water Data'!$G$9,0,10*ROW('Water Data'!G77))),'Data Summary'!CD83="Yes"),OFFSET('Water Data'!$G$9,0,10*ROW('Water Data'!G77)),NA())</f>
        <v>#N/A</v>
      </c>
      <c r="P83" s="529" t="e">
        <f ca="1">+IF(AND(ISNUMBER(OFFSET('Water Data'!$H$4,0,10*ROW('Water Data'!H77))),'Data Summary'!CE83="Yes"),100-OFFSET('Water Data'!$H$4,0,10*ROW('Water Data'!H77)),NA())</f>
        <v>#N/A</v>
      </c>
      <c r="Q83" s="529" t="e">
        <f ca="1">+IF(AND(ISNUMBER(OFFSET('Water Data'!$H$6,0,10*ROW('Water Data'!H77))),'Data Summary'!CF83="Yes"),OFFSET('Water Data'!$H$6,0,10*ROW('Water Data'!H77)),NA())</f>
        <v>#N/A</v>
      </c>
      <c r="R83" s="529" t="e">
        <f ca="1">+IF(AND(ISNUMBER(OFFSET('Water Data'!$H$9,0,10*ROW('Water Data'!H77))),'Data Summary'!CG83="Yes"),OFFSET('Water Data'!$H$9,0,10*ROW('Water Data'!H77)),NA())</f>
        <v>#N/A</v>
      </c>
      <c r="S83" s="529" t="e">
        <f ca="1">+IF(AND(ISNUMBER(OFFSET('Water Data'!$I$4,0,10*ROW('Water Data'!I77))),'Data Summary'!CH83="Yes"),100-OFFSET('Water Data'!$I$4,0,10*ROW('Water Data'!I77)),NA())</f>
        <v>#N/A</v>
      </c>
      <c r="T83" s="529" t="e">
        <f ca="1">+IF(AND(ISNUMBER(OFFSET('Water Data'!$I$6,0,10*ROW('Water Data'!I77))),'Data Summary'!CI83="Yes"),OFFSET('Water Data'!$I$6,0,10*ROW('Water Data'!I77)),NA())</f>
        <v>#N/A</v>
      </c>
      <c r="U83" s="529" t="e">
        <f ca="1">+IF(AND(ISNUMBER(OFFSET('Water Data'!$I$9,0,10*ROW('Water Data'!I77))),'Data Summary'!CJ83="Yes"),OFFSET('Water Data'!$I$9,0,10*ROW('Water Data'!I77)),NA())</f>
        <v>#N/A</v>
      </c>
      <c r="V83" s="530" t="e">
        <f ca="1">+IF(AND(ISNUMBER(OFFSET('Sanitation Data'!$D$4,0,10*ROW('Sanitation Data'!D77))),'Data Summary'!CK83="Yes"),100-OFFSET('Sanitation Data'!$D$4,0,10*ROW('Sanitation Data'!D77)),NA())</f>
        <v>#N/A</v>
      </c>
      <c r="W83" s="530" t="e">
        <f ca="1">+IF(AND(ISNUMBER(OFFSET('Sanitation Data'!$D$6,0,10*ROW('Sanitation Data'!D77))),'Data Summary'!CL83="Yes"),OFFSET('Sanitation Data'!$D$6,0,10*ROW('Sanitation Data'!D77)),NA())</f>
        <v>#N/A</v>
      </c>
      <c r="X83" s="530" t="e">
        <f ca="1">+IF(AND(ISNUMBER(OFFSET('Sanitation Data'!$D$10,0,10*ROW('Sanitation Data'!D77))),'Data Summary'!CM83="Yes"),OFFSET('Sanitation Data'!$D$10,0,10*ROW('Sanitation Data'!D77)),NA())</f>
        <v>#N/A</v>
      </c>
      <c r="Y83" s="530" t="e">
        <f ca="1">+IF(AND(ISNUMBER(OFFSET('Sanitation Data'!$D$11,0,10*ROW('Sanitation Data'!D77))),'Data Summary'!CN83="Yes"),OFFSET('Sanitation Data'!$D$11,0,10*ROW('Sanitation Data'!D77)),NA())</f>
        <v>#N/A</v>
      </c>
      <c r="Z83" s="530" t="e">
        <f ca="1">+IF(AND(ISNUMBER(OFFSET('Sanitation Data'!$D$12,0,10*ROW('Sanitation Data'!D77))),'Data Summary'!CO83="Yes"),OFFSET('Sanitation Data'!$D$12,0,10*ROW('Sanitation Data'!D77)),NA())</f>
        <v>#N/A</v>
      </c>
      <c r="AA83" s="530" t="e">
        <f ca="1">+IF(AND(ISNUMBER(OFFSET('Sanitation Data'!$E$4,0,10*ROW('Sanitation Data'!E77))),'Data Summary'!CP83="Yes"),100-OFFSET('Sanitation Data'!$E$4,0,10*ROW('Sanitation Data'!E77)),NA())</f>
        <v>#N/A</v>
      </c>
      <c r="AB83" s="530" t="e">
        <f ca="1">+IF(AND(ISNUMBER(OFFSET('Sanitation Data'!$E$6,0,10*ROW('Sanitation Data'!E77))),'Data Summary'!CQ83="Yes"),OFFSET('Sanitation Data'!$E$6,0,10*ROW('Sanitation Data'!E77)),NA())</f>
        <v>#N/A</v>
      </c>
      <c r="AC83" s="530" t="e">
        <f ca="1">+IF(AND(ISNUMBER(OFFSET('Sanitation Data'!$E$10,0,10*ROW('Sanitation Data'!E77))),'Data Summary'!CR83="Yes"),OFFSET('Sanitation Data'!$E$10,0,10*ROW('Sanitation Data'!E77)),NA())</f>
        <v>#N/A</v>
      </c>
      <c r="AD83" s="530" t="e">
        <f ca="1">+IF(AND(ISNUMBER(OFFSET('Sanitation Data'!$E$11,0,10*ROW('Sanitation Data'!E77))),'Data Summary'!CS83="Yes"),OFFSET('Sanitation Data'!$E$11,0,10*ROW('Sanitation Data'!E77)),NA())</f>
        <v>#N/A</v>
      </c>
      <c r="AE83" s="530" t="e">
        <f ca="1">+IF(AND(ISNUMBER(OFFSET('Sanitation Data'!$E$12,0,10*ROW('Sanitation Data'!E77))),'Data Summary'!CT83="Yes"),OFFSET('Sanitation Data'!$E$12,0,10*ROW('Sanitation Data'!E77)),NA())</f>
        <v>#N/A</v>
      </c>
      <c r="AF83" s="530" t="e">
        <f ca="1">+IF(AND(ISNUMBER(OFFSET('Sanitation Data'!$F$4,0,10*ROW('Sanitation Data'!F77))),'Data Summary'!CU83="Yes"),100-OFFSET('Sanitation Data'!$F$4,0,10*ROW('Sanitation Data'!F77)),NA())</f>
        <v>#N/A</v>
      </c>
      <c r="AG83" s="530" t="e">
        <f ca="1">+IF(AND(ISNUMBER(OFFSET('Sanitation Data'!$F$6,0,10*ROW('Sanitation Data'!F77))),'Data Summary'!CV83="Yes"),OFFSET('Sanitation Data'!$F$6,0,10*ROW('Sanitation Data'!F77)),NA())</f>
        <v>#N/A</v>
      </c>
      <c r="AH83" s="530" t="e">
        <f ca="1">+IF(AND(ISNUMBER(OFFSET('Sanitation Data'!$F$10,0,10*ROW('Sanitation Data'!F77))),'Data Summary'!CW83="Yes"),OFFSET('Sanitation Data'!$F$10,0,10*ROW('Sanitation Data'!F77)),NA())</f>
        <v>#N/A</v>
      </c>
      <c r="AI83" s="530" t="e">
        <f ca="1">+IF(AND(ISNUMBER(OFFSET('Sanitation Data'!$F$11,0,10*ROW('Sanitation Data'!F77))),'Data Summary'!CX83="Yes"),OFFSET('Sanitation Data'!$F$11,0,10*ROW('Sanitation Data'!F77)),NA())</f>
        <v>#N/A</v>
      </c>
      <c r="AJ83" s="530" t="e">
        <f ca="1">+IF(AND(ISNUMBER(OFFSET('Sanitation Data'!$F$12,0,10*ROW('Sanitation Data'!F77))),'Data Summary'!CY83="Yes"),OFFSET('Sanitation Data'!$F$12,0,10*ROW('Sanitation Data'!F77)),NA())</f>
        <v>#N/A</v>
      </c>
      <c r="AK83" s="530" t="e">
        <f ca="1">+IF(AND(ISNUMBER(OFFSET('Sanitation Data'!$G$4,0,10*ROW('Sanitation Data'!G77))),'Data Summary'!CZ83="Yes"),100-OFFSET('Sanitation Data'!$G$4,0,10*ROW('Sanitation Data'!G77)),NA())</f>
        <v>#N/A</v>
      </c>
      <c r="AL83" s="530" t="e">
        <f ca="1">+IF(AND(ISNUMBER(OFFSET('Sanitation Data'!$G$6,0,10*ROW('Sanitation Data'!G77))),'Data Summary'!DA83="Yes"),OFFSET('Sanitation Data'!$G$6,0,10*ROW('Sanitation Data'!G77)),NA())</f>
        <v>#N/A</v>
      </c>
      <c r="AM83" s="530" t="e">
        <f ca="1">+IF(AND(ISNUMBER(OFFSET('Sanitation Data'!$G$10,0,10*ROW('Sanitation Data'!G77))),'Data Summary'!DB83="Yes"),OFFSET('Sanitation Data'!$G$10,0,10*ROW('Sanitation Data'!G77)),NA())</f>
        <v>#N/A</v>
      </c>
      <c r="AN83" s="530" t="e">
        <f ca="1">+IF(AND(ISNUMBER(OFFSET('Sanitation Data'!$G$11,0,10*ROW('Sanitation Data'!G77))),'Data Summary'!DC83="Yes"),OFFSET('Sanitation Data'!$G$11,0,10*ROW('Sanitation Data'!G77)),NA())</f>
        <v>#N/A</v>
      </c>
      <c r="AO83" s="530" t="e">
        <f ca="1">+IF(AND(ISNUMBER(OFFSET('Sanitation Data'!$G$12,0,10*ROW('Sanitation Data'!G77))),'Data Summary'!DD83="Yes"),OFFSET('Sanitation Data'!$G$12,0,10*ROW('Sanitation Data'!G77)),NA())</f>
        <v>#N/A</v>
      </c>
      <c r="AP83" s="530" t="e">
        <f ca="1">+IF(AND(ISNUMBER(OFFSET('Sanitation Data'!$H$4,0,10*ROW('Sanitation Data'!H77))),'Data Summary'!DE83="Yes"),100-OFFSET('Sanitation Data'!$H$4,0,10*ROW('Sanitation Data'!H77)),NA())</f>
        <v>#N/A</v>
      </c>
      <c r="AQ83" s="530" t="e">
        <f ca="1">+IF(AND(ISNUMBER(OFFSET('Sanitation Data'!$H$6,0,10*ROW('Sanitation Data'!H77))),'Data Summary'!DF83="Yes"),OFFSET('Sanitation Data'!$H$6,0,10*ROW('Sanitation Data'!H77)),NA())</f>
        <v>#N/A</v>
      </c>
      <c r="AR83" s="530" t="e">
        <f ca="1">+IF(AND(ISNUMBER(OFFSET('Sanitation Data'!$H$10,0,10*ROW('Sanitation Data'!H77))),'Data Summary'!DG83="Yes"),OFFSET('Sanitation Data'!$H$10,0,10*ROW('Sanitation Data'!H77)),NA())</f>
        <v>#N/A</v>
      </c>
      <c r="AS83" s="530" t="e">
        <f ca="1">+IF(AND(ISNUMBER(OFFSET('Sanitation Data'!$H$11,0,10*ROW('Sanitation Data'!H77))),'Data Summary'!DH83="Yes"),OFFSET('Sanitation Data'!$H$11,0,10*ROW('Sanitation Data'!H77)),NA())</f>
        <v>#N/A</v>
      </c>
      <c r="AT83" s="530" t="e">
        <f ca="1">+IF(AND(ISNUMBER(OFFSET('Sanitation Data'!$H$12,0,10*ROW('Sanitation Data'!H77))),'Data Summary'!DI83="Yes"),OFFSET('Sanitation Data'!$H$12,0,10*ROW('Sanitation Data'!H77)),NA())</f>
        <v>#N/A</v>
      </c>
      <c r="AU83" s="530" t="e">
        <f ca="1">+IF(AND(ISNUMBER(OFFSET('Sanitation Data'!$I$4,0,10*ROW('Sanitation Data'!I77))),'Data Summary'!DJ83="Yes"),100-OFFSET('Sanitation Data'!$I$4,0,10*ROW('Sanitation Data'!I77)),NA())</f>
        <v>#N/A</v>
      </c>
      <c r="AV83" s="530" t="e">
        <f ca="1">+IF(AND(ISNUMBER(OFFSET('Sanitation Data'!$I$6,0,10*ROW('Sanitation Data'!I77))),'Data Summary'!DK83="Yes"),OFFSET('Sanitation Data'!$I$6,0,10*ROW('Sanitation Data'!I77)),NA())</f>
        <v>#N/A</v>
      </c>
      <c r="AW83" s="530" t="e">
        <f ca="1">+IF(AND(ISNUMBER(OFFSET('Sanitation Data'!$I$10,0,10*ROW('Sanitation Data'!I77))),'Data Summary'!DL83="Yes"),OFFSET('Sanitation Data'!$I$10,0,10*ROW('Sanitation Data'!I77)),NA())</f>
        <v>#N/A</v>
      </c>
      <c r="AX83" s="530" t="e">
        <f ca="1">+IF(AND(ISNUMBER(OFFSET('Sanitation Data'!$I$11,0,10*ROW('Sanitation Data'!I77))),'Data Summary'!DM83="Yes"),OFFSET('Sanitation Data'!$I$11,0,10*ROW('Sanitation Data'!I77)),NA())</f>
        <v>#N/A</v>
      </c>
      <c r="AY83" s="530" t="e">
        <f ca="1">+IF(AND(ISNUMBER(OFFSET('Sanitation Data'!$I$12,0,10*ROW('Sanitation Data'!I77))),'Data Summary'!DN83="Yes"),OFFSET('Sanitation Data'!$I$12,0,10*ROW('Sanitation Data'!I77)),NA())</f>
        <v>#N/A</v>
      </c>
      <c r="AZ83" s="531" t="e">
        <f ca="1">+IF(AND(ISNUMBER(OFFSET('Hygiene Data'!$D$5,0,10*ROW('Hygiene Data'!D77))),'Data Summary'!DO83="Yes"),OFFSET('Hygiene Data'!$D$5,0,10*ROW('Hygiene Data'!D77)),NA())</f>
        <v>#N/A</v>
      </c>
      <c r="BA83" s="531" t="e">
        <f ca="1">+IF(AND(ISNUMBER(OFFSET('Hygiene Data'!$D$7,0,10*ROW('Hygiene Data'!D77))),'Data Summary'!DP83="Yes"),OFFSET('Hygiene Data'!$D$7,0,10*ROW('Hygiene Data'!D77)),NA())</f>
        <v>#N/A</v>
      </c>
      <c r="BB83" s="531" t="e">
        <f ca="1">+IF(AND(ISNUMBER(OFFSET('Hygiene Data'!$D$9,0,10*ROW('Hygiene Data'!D77))),'Data Summary'!DQ83="Yes"),OFFSET('Hygiene Data'!$D$9,0,10*ROW('Hygiene Data'!D77)),NA())</f>
        <v>#N/A</v>
      </c>
      <c r="BC83" s="531" t="e">
        <f ca="1">+IF(AND(ISNUMBER(OFFSET('Hygiene Data'!$E$5,0,10*ROW('Hygiene Data'!E77))),'Data Summary'!DR83="Yes"),OFFSET('Hygiene Data'!$E$5,0,10*ROW('Hygiene Data'!E77)),NA())</f>
        <v>#N/A</v>
      </c>
      <c r="BD83" s="531" t="e">
        <f ca="1">+IF(AND(ISNUMBER(OFFSET('Hygiene Data'!$E$7,0,10*ROW('Hygiene Data'!E77))),'Data Summary'!DS83="Yes"),OFFSET('Hygiene Data'!$E$7,0,10*ROW('Hygiene Data'!E77)),NA())</f>
        <v>#N/A</v>
      </c>
      <c r="BE83" s="531" t="e">
        <f ca="1">+IF(AND(ISNUMBER(OFFSET('Hygiene Data'!$E$9,0,10*ROW('Hygiene Data'!E77))),'Data Summary'!DT83="Yes"),OFFSET('Hygiene Data'!$E$9,0,10*ROW('Hygiene Data'!E77)),NA())</f>
        <v>#N/A</v>
      </c>
      <c r="BF83" s="531" t="e">
        <f ca="1">+IF(AND(ISNUMBER(OFFSET('Hygiene Data'!$F$5,0,10*ROW('Hygiene Data'!F77))),'Data Summary'!DU83="Yes"),OFFSET('Hygiene Data'!$F$5,0,10*ROW('Hygiene Data'!F77)),NA())</f>
        <v>#N/A</v>
      </c>
      <c r="BG83" s="531" t="e">
        <f ca="1">+IF(AND(ISNUMBER(OFFSET('Hygiene Data'!$F$7,0,10*ROW('Hygiene Data'!F77))),'Data Summary'!DV83="Yes"),OFFSET('Hygiene Data'!$F$7,0,10*ROW('Hygiene Data'!F77)),NA())</f>
        <v>#N/A</v>
      </c>
      <c r="BH83" s="531" t="e">
        <f ca="1">+IF(AND(ISNUMBER(OFFSET('Hygiene Data'!$F$9,0,10*ROW('Hygiene Data'!F77))),'Data Summary'!DW83="Yes"),OFFSET('Hygiene Data'!$F$9,0,10*ROW('Hygiene Data'!F77)),NA())</f>
        <v>#N/A</v>
      </c>
      <c r="BI83" s="531" t="e">
        <f ca="1">+IF(AND(ISNUMBER(OFFSET('Hygiene Data'!$G$5,0,10*ROW('Hygiene Data'!G77))),'Data Summary'!DX83="Yes"),OFFSET('Hygiene Data'!$G$5,0,10*ROW('Hygiene Data'!G77)),NA())</f>
        <v>#N/A</v>
      </c>
      <c r="BJ83" s="531" t="e">
        <f ca="1">+IF(AND(ISNUMBER(OFFSET('Hygiene Data'!$G$7,0,10*ROW('Hygiene Data'!G77))),'Data Summary'!DY83="Yes"),OFFSET('Hygiene Data'!$G$7,0,10*ROW('Hygiene Data'!G77)),NA())</f>
        <v>#N/A</v>
      </c>
      <c r="BK83" s="531" t="e">
        <f ca="1">+IF(AND(ISNUMBER(OFFSET('Hygiene Data'!$G$9,0,10*ROW('Hygiene Data'!G77))),'Data Summary'!DZ83="Yes"),OFFSET('Hygiene Data'!$G$9,0,10*ROW('Hygiene Data'!G77)),NA())</f>
        <v>#N/A</v>
      </c>
      <c r="BL83" s="531" t="e">
        <f ca="1">+IF(AND(ISNUMBER(OFFSET('Hygiene Data'!$H$5,0,10*ROW('Hygiene Data'!H77))),'Data Summary'!EA83="Yes"),OFFSET('Hygiene Data'!$H$5,0,10*ROW('Hygiene Data'!H77)),NA())</f>
        <v>#N/A</v>
      </c>
      <c r="BM83" s="531" t="e">
        <f ca="1">+IF(AND(ISNUMBER(OFFSET('Hygiene Data'!$H$7,0,10*ROW('Hygiene Data'!H77))),'Data Summary'!EB83="Yes"),OFFSET('Hygiene Data'!$H$7,0,10*ROW('Hygiene Data'!H77)),NA())</f>
        <v>#N/A</v>
      </c>
      <c r="BN83" s="531" t="e">
        <f ca="1">+IF(AND(ISNUMBER(OFFSET('Hygiene Data'!$H$9,0,10*ROW('Hygiene Data'!H77))),'Data Summary'!EC83="Yes"),OFFSET('Hygiene Data'!$H$9,0,10*ROW('Hygiene Data'!H77)),NA())</f>
        <v>#N/A</v>
      </c>
      <c r="BO83" s="531" t="e">
        <f ca="1">+IF(AND(ISNUMBER(OFFSET('Hygiene Data'!$I$5,0,10*ROW('Hygiene Data'!I77))),'Data Summary'!ED83="Yes"),OFFSET('Hygiene Data'!$I$5,0,10*ROW('Hygiene Data'!I77)),NA())</f>
        <v>#N/A</v>
      </c>
      <c r="BP83" s="531" t="e">
        <f ca="1">+IF(AND(ISNUMBER(OFFSET('Hygiene Data'!$I$7,0,10*ROW('Hygiene Data'!I77))),'Data Summary'!EE83="Yes"),OFFSET('Hygiene Data'!$I$7,0,10*ROW('Hygiene Data'!I77)),NA())</f>
        <v>#N/A</v>
      </c>
      <c r="BQ83" s="531" t="e">
        <f ca="1">+IF(AND(ISNUMBER(OFFSET('Hygiene Data'!$I$9,0,10*ROW('Hygiene Data'!I77))),'Data Summary'!EF83="Yes"),OFFSET('Hygiene Data'!$I$9,0,10*ROW('Hygiene Data'!I77)),NA())</f>
        <v>#N/A</v>
      </c>
    </row>
    <row r="84" spans="1:69" x14ac:dyDescent="0.25">
      <c r="A84" s="527" t="e">
        <f ca="1">+RIGHT('Data Summary'!A84,LEN('Data Summary'!A84)-9)</f>
        <v>#VALUE!</v>
      </c>
      <c r="B84" s="501" t="str">
        <f ca="1">+IF(ISTEXT('Data Summary'!B84),'Data Summary'!B84,"")</f>
        <v/>
      </c>
      <c r="C84" s="528" t="e">
        <f ca="1">+VALUE('Data Summary'!C84)</f>
        <v>#VALUE!</v>
      </c>
      <c r="D84" s="529" t="e">
        <f ca="1">+IF(AND(ISNUMBER(OFFSET('Water Data'!$D$4,0,10*ROW('Water Data'!D78))),'Data Summary'!BS84="Yes"),100-OFFSET('Water Data'!$D$4,0,10*ROW('Water Data'!D78)),NA())</f>
        <v>#N/A</v>
      </c>
      <c r="E84" s="529" t="e">
        <f ca="1">+IF(AND(ISNUMBER(OFFSET('Water Data'!$D$6,0,10*ROW('Water Data'!D78))),'Data Summary'!BT84="Yes"),OFFSET('Water Data'!$D$6,0,10*ROW('Water Data'!D78)),NA())</f>
        <v>#N/A</v>
      </c>
      <c r="F84" s="529" t="e">
        <f ca="1">+IF(AND(ISNUMBER(OFFSET('Water Data'!$D$9,0,10*ROW('Water Data'!D78))),'Data Summary'!BU84="Yes"),OFFSET('Water Data'!$D$9,0,10*ROW('Water Data'!D78)),NA())</f>
        <v>#N/A</v>
      </c>
      <c r="G84" s="529" t="e">
        <f ca="1">+IF(AND(ISNUMBER(OFFSET('Water Data'!$E$4,0,10*ROW('Water Data'!E78))),'Data Summary'!BV84="Yes"),100-OFFSET('Water Data'!$E$4,0,10*ROW('Water Data'!E78)),NA())</f>
        <v>#N/A</v>
      </c>
      <c r="H84" s="529" t="e">
        <f ca="1">+IF(AND(ISNUMBER(OFFSET('Water Data'!$E$6,0,10*ROW('Water Data'!E78))),'Data Summary'!BW84="Yes"),OFFSET('Water Data'!$E$6,0,10*ROW('Water Data'!E78)),NA())</f>
        <v>#N/A</v>
      </c>
      <c r="I84" s="529" t="e">
        <f ca="1">+IF(AND(ISNUMBER(OFFSET('Water Data'!$E$9,0,10*ROW('Water Data'!E78))),'Data Summary'!BX84="Yes"),OFFSET('Water Data'!$E$9,0,10*ROW('Water Data'!E78)),NA())</f>
        <v>#N/A</v>
      </c>
      <c r="J84" s="529" t="e">
        <f ca="1">+IF(AND(ISNUMBER(OFFSET('Water Data'!$F$4,0,10*ROW('Water Data'!F78))),'Data Summary'!BY84="Yes"),100-OFFSET('Water Data'!$F$4,0,10*ROW('Water Data'!F78)),NA())</f>
        <v>#N/A</v>
      </c>
      <c r="K84" s="529" t="e">
        <f ca="1">+IF(AND(ISNUMBER(OFFSET('Water Data'!$F$6,0,10*ROW('Water Data'!F78))),'Data Summary'!BZ84="Yes"),OFFSET('Water Data'!$F$6,0,10*ROW('Water Data'!F78)),NA())</f>
        <v>#N/A</v>
      </c>
      <c r="L84" s="529" t="e">
        <f ca="1">+IF(AND(ISNUMBER(OFFSET('Water Data'!$F$9,0,10*ROW('Water Data'!F78))),'Data Summary'!CA84="Yes"),OFFSET('Water Data'!$F$9,0,10*ROW('Water Data'!F78)),NA())</f>
        <v>#N/A</v>
      </c>
      <c r="M84" s="529" t="e">
        <f ca="1">+IF(AND(ISNUMBER(OFFSET('Water Data'!$G$4,0,10*ROW('Water Data'!G78))),'Data Summary'!CB84="Yes"),100-OFFSET('Water Data'!$G$4,0,10*ROW('Water Data'!G78)),NA())</f>
        <v>#N/A</v>
      </c>
      <c r="N84" s="529" t="e">
        <f ca="1">+IF(AND(ISNUMBER(OFFSET('Water Data'!$G$6,0,10*ROW('Water Data'!G78))),'Data Summary'!CC84="Yes"),OFFSET('Water Data'!$G$6,0,10*ROW('Water Data'!G78)),NA())</f>
        <v>#N/A</v>
      </c>
      <c r="O84" s="529" t="e">
        <f ca="1">+IF(AND(ISNUMBER(OFFSET('Water Data'!$G$9,0,10*ROW('Water Data'!G78))),'Data Summary'!CD84="Yes"),OFFSET('Water Data'!$G$9,0,10*ROW('Water Data'!G78)),NA())</f>
        <v>#N/A</v>
      </c>
      <c r="P84" s="529" t="e">
        <f ca="1">+IF(AND(ISNUMBER(OFFSET('Water Data'!$H$4,0,10*ROW('Water Data'!H78))),'Data Summary'!CE84="Yes"),100-OFFSET('Water Data'!$H$4,0,10*ROW('Water Data'!H78)),NA())</f>
        <v>#N/A</v>
      </c>
      <c r="Q84" s="529" t="e">
        <f ca="1">+IF(AND(ISNUMBER(OFFSET('Water Data'!$H$6,0,10*ROW('Water Data'!H78))),'Data Summary'!CF84="Yes"),OFFSET('Water Data'!$H$6,0,10*ROW('Water Data'!H78)),NA())</f>
        <v>#N/A</v>
      </c>
      <c r="R84" s="529" t="e">
        <f ca="1">+IF(AND(ISNUMBER(OFFSET('Water Data'!$H$9,0,10*ROW('Water Data'!H78))),'Data Summary'!CG84="Yes"),OFFSET('Water Data'!$H$9,0,10*ROW('Water Data'!H78)),NA())</f>
        <v>#N/A</v>
      </c>
      <c r="S84" s="529" t="e">
        <f ca="1">+IF(AND(ISNUMBER(OFFSET('Water Data'!$I$4,0,10*ROW('Water Data'!I78))),'Data Summary'!CH84="Yes"),100-OFFSET('Water Data'!$I$4,0,10*ROW('Water Data'!I78)),NA())</f>
        <v>#N/A</v>
      </c>
      <c r="T84" s="529" t="e">
        <f ca="1">+IF(AND(ISNUMBER(OFFSET('Water Data'!$I$6,0,10*ROW('Water Data'!I78))),'Data Summary'!CI84="Yes"),OFFSET('Water Data'!$I$6,0,10*ROW('Water Data'!I78)),NA())</f>
        <v>#N/A</v>
      </c>
      <c r="U84" s="529" t="e">
        <f ca="1">+IF(AND(ISNUMBER(OFFSET('Water Data'!$I$9,0,10*ROW('Water Data'!I78))),'Data Summary'!CJ84="Yes"),OFFSET('Water Data'!$I$9,0,10*ROW('Water Data'!I78)),NA())</f>
        <v>#N/A</v>
      </c>
      <c r="V84" s="530" t="e">
        <f ca="1">+IF(AND(ISNUMBER(OFFSET('Sanitation Data'!$D$4,0,10*ROW('Sanitation Data'!D78))),'Data Summary'!CK84="Yes"),100-OFFSET('Sanitation Data'!$D$4,0,10*ROW('Sanitation Data'!D78)),NA())</f>
        <v>#N/A</v>
      </c>
      <c r="W84" s="530" t="e">
        <f ca="1">+IF(AND(ISNUMBER(OFFSET('Sanitation Data'!$D$6,0,10*ROW('Sanitation Data'!D78))),'Data Summary'!CL84="Yes"),OFFSET('Sanitation Data'!$D$6,0,10*ROW('Sanitation Data'!D78)),NA())</f>
        <v>#N/A</v>
      </c>
      <c r="X84" s="530" t="e">
        <f ca="1">+IF(AND(ISNUMBER(OFFSET('Sanitation Data'!$D$10,0,10*ROW('Sanitation Data'!D78))),'Data Summary'!CM84="Yes"),OFFSET('Sanitation Data'!$D$10,0,10*ROW('Sanitation Data'!D78)),NA())</f>
        <v>#N/A</v>
      </c>
      <c r="Y84" s="530" t="e">
        <f ca="1">+IF(AND(ISNUMBER(OFFSET('Sanitation Data'!$D$11,0,10*ROW('Sanitation Data'!D78))),'Data Summary'!CN84="Yes"),OFFSET('Sanitation Data'!$D$11,0,10*ROW('Sanitation Data'!D78)),NA())</f>
        <v>#N/A</v>
      </c>
      <c r="Z84" s="530" t="e">
        <f ca="1">+IF(AND(ISNUMBER(OFFSET('Sanitation Data'!$D$12,0,10*ROW('Sanitation Data'!D78))),'Data Summary'!CO84="Yes"),OFFSET('Sanitation Data'!$D$12,0,10*ROW('Sanitation Data'!D78)),NA())</f>
        <v>#N/A</v>
      </c>
      <c r="AA84" s="530" t="e">
        <f ca="1">+IF(AND(ISNUMBER(OFFSET('Sanitation Data'!$E$4,0,10*ROW('Sanitation Data'!E78))),'Data Summary'!CP84="Yes"),100-OFFSET('Sanitation Data'!$E$4,0,10*ROW('Sanitation Data'!E78)),NA())</f>
        <v>#N/A</v>
      </c>
      <c r="AB84" s="530" t="e">
        <f ca="1">+IF(AND(ISNUMBER(OFFSET('Sanitation Data'!$E$6,0,10*ROW('Sanitation Data'!E78))),'Data Summary'!CQ84="Yes"),OFFSET('Sanitation Data'!$E$6,0,10*ROW('Sanitation Data'!E78)),NA())</f>
        <v>#N/A</v>
      </c>
      <c r="AC84" s="530" t="e">
        <f ca="1">+IF(AND(ISNUMBER(OFFSET('Sanitation Data'!$E$10,0,10*ROW('Sanitation Data'!E78))),'Data Summary'!CR84="Yes"),OFFSET('Sanitation Data'!$E$10,0,10*ROW('Sanitation Data'!E78)),NA())</f>
        <v>#N/A</v>
      </c>
      <c r="AD84" s="530" t="e">
        <f ca="1">+IF(AND(ISNUMBER(OFFSET('Sanitation Data'!$E$11,0,10*ROW('Sanitation Data'!E78))),'Data Summary'!CS84="Yes"),OFFSET('Sanitation Data'!$E$11,0,10*ROW('Sanitation Data'!E78)),NA())</f>
        <v>#N/A</v>
      </c>
      <c r="AE84" s="530" t="e">
        <f ca="1">+IF(AND(ISNUMBER(OFFSET('Sanitation Data'!$E$12,0,10*ROW('Sanitation Data'!E78))),'Data Summary'!CT84="Yes"),OFFSET('Sanitation Data'!$E$12,0,10*ROW('Sanitation Data'!E78)),NA())</f>
        <v>#N/A</v>
      </c>
      <c r="AF84" s="530" t="e">
        <f ca="1">+IF(AND(ISNUMBER(OFFSET('Sanitation Data'!$F$4,0,10*ROW('Sanitation Data'!F78))),'Data Summary'!CU84="Yes"),100-OFFSET('Sanitation Data'!$F$4,0,10*ROW('Sanitation Data'!F78)),NA())</f>
        <v>#N/A</v>
      </c>
      <c r="AG84" s="530" t="e">
        <f ca="1">+IF(AND(ISNUMBER(OFFSET('Sanitation Data'!$F$6,0,10*ROW('Sanitation Data'!F78))),'Data Summary'!CV84="Yes"),OFFSET('Sanitation Data'!$F$6,0,10*ROW('Sanitation Data'!F78)),NA())</f>
        <v>#N/A</v>
      </c>
      <c r="AH84" s="530" t="e">
        <f ca="1">+IF(AND(ISNUMBER(OFFSET('Sanitation Data'!$F$10,0,10*ROW('Sanitation Data'!F78))),'Data Summary'!CW84="Yes"),OFFSET('Sanitation Data'!$F$10,0,10*ROW('Sanitation Data'!F78)),NA())</f>
        <v>#N/A</v>
      </c>
      <c r="AI84" s="530" t="e">
        <f ca="1">+IF(AND(ISNUMBER(OFFSET('Sanitation Data'!$F$11,0,10*ROW('Sanitation Data'!F78))),'Data Summary'!CX84="Yes"),OFFSET('Sanitation Data'!$F$11,0,10*ROW('Sanitation Data'!F78)),NA())</f>
        <v>#N/A</v>
      </c>
      <c r="AJ84" s="530" t="e">
        <f ca="1">+IF(AND(ISNUMBER(OFFSET('Sanitation Data'!$F$12,0,10*ROW('Sanitation Data'!F78))),'Data Summary'!CY84="Yes"),OFFSET('Sanitation Data'!$F$12,0,10*ROW('Sanitation Data'!F78)),NA())</f>
        <v>#N/A</v>
      </c>
      <c r="AK84" s="530" t="e">
        <f ca="1">+IF(AND(ISNUMBER(OFFSET('Sanitation Data'!$G$4,0,10*ROW('Sanitation Data'!G78))),'Data Summary'!CZ84="Yes"),100-OFFSET('Sanitation Data'!$G$4,0,10*ROW('Sanitation Data'!G78)),NA())</f>
        <v>#N/A</v>
      </c>
      <c r="AL84" s="530" t="e">
        <f ca="1">+IF(AND(ISNUMBER(OFFSET('Sanitation Data'!$G$6,0,10*ROW('Sanitation Data'!G78))),'Data Summary'!DA84="Yes"),OFFSET('Sanitation Data'!$G$6,0,10*ROW('Sanitation Data'!G78)),NA())</f>
        <v>#N/A</v>
      </c>
      <c r="AM84" s="530" t="e">
        <f ca="1">+IF(AND(ISNUMBER(OFFSET('Sanitation Data'!$G$10,0,10*ROW('Sanitation Data'!G78))),'Data Summary'!DB84="Yes"),OFFSET('Sanitation Data'!$G$10,0,10*ROW('Sanitation Data'!G78)),NA())</f>
        <v>#N/A</v>
      </c>
      <c r="AN84" s="530" t="e">
        <f ca="1">+IF(AND(ISNUMBER(OFFSET('Sanitation Data'!$G$11,0,10*ROW('Sanitation Data'!G78))),'Data Summary'!DC84="Yes"),OFFSET('Sanitation Data'!$G$11,0,10*ROW('Sanitation Data'!G78)),NA())</f>
        <v>#N/A</v>
      </c>
      <c r="AO84" s="530" t="e">
        <f ca="1">+IF(AND(ISNUMBER(OFFSET('Sanitation Data'!$G$12,0,10*ROW('Sanitation Data'!G78))),'Data Summary'!DD84="Yes"),OFFSET('Sanitation Data'!$G$12,0,10*ROW('Sanitation Data'!G78)),NA())</f>
        <v>#N/A</v>
      </c>
      <c r="AP84" s="530" t="e">
        <f ca="1">+IF(AND(ISNUMBER(OFFSET('Sanitation Data'!$H$4,0,10*ROW('Sanitation Data'!H78))),'Data Summary'!DE84="Yes"),100-OFFSET('Sanitation Data'!$H$4,0,10*ROW('Sanitation Data'!H78)),NA())</f>
        <v>#N/A</v>
      </c>
      <c r="AQ84" s="530" t="e">
        <f ca="1">+IF(AND(ISNUMBER(OFFSET('Sanitation Data'!$H$6,0,10*ROW('Sanitation Data'!H78))),'Data Summary'!DF84="Yes"),OFFSET('Sanitation Data'!$H$6,0,10*ROW('Sanitation Data'!H78)),NA())</f>
        <v>#N/A</v>
      </c>
      <c r="AR84" s="530" t="e">
        <f ca="1">+IF(AND(ISNUMBER(OFFSET('Sanitation Data'!$H$10,0,10*ROW('Sanitation Data'!H78))),'Data Summary'!DG84="Yes"),OFFSET('Sanitation Data'!$H$10,0,10*ROW('Sanitation Data'!H78)),NA())</f>
        <v>#N/A</v>
      </c>
      <c r="AS84" s="530" t="e">
        <f ca="1">+IF(AND(ISNUMBER(OFFSET('Sanitation Data'!$H$11,0,10*ROW('Sanitation Data'!H78))),'Data Summary'!DH84="Yes"),OFFSET('Sanitation Data'!$H$11,0,10*ROW('Sanitation Data'!H78)),NA())</f>
        <v>#N/A</v>
      </c>
      <c r="AT84" s="530" t="e">
        <f ca="1">+IF(AND(ISNUMBER(OFFSET('Sanitation Data'!$H$12,0,10*ROW('Sanitation Data'!H78))),'Data Summary'!DI84="Yes"),OFFSET('Sanitation Data'!$H$12,0,10*ROW('Sanitation Data'!H78)),NA())</f>
        <v>#N/A</v>
      </c>
      <c r="AU84" s="530" t="e">
        <f ca="1">+IF(AND(ISNUMBER(OFFSET('Sanitation Data'!$I$4,0,10*ROW('Sanitation Data'!I78))),'Data Summary'!DJ84="Yes"),100-OFFSET('Sanitation Data'!$I$4,0,10*ROW('Sanitation Data'!I78)),NA())</f>
        <v>#N/A</v>
      </c>
      <c r="AV84" s="530" t="e">
        <f ca="1">+IF(AND(ISNUMBER(OFFSET('Sanitation Data'!$I$6,0,10*ROW('Sanitation Data'!I78))),'Data Summary'!DK84="Yes"),OFFSET('Sanitation Data'!$I$6,0,10*ROW('Sanitation Data'!I78)),NA())</f>
        <v>#N/A</v>
      </c>
      <c r="AW84" s="530" t="e">
        <f ca="1">+IF(AND(ISNUMBER(OFFSET('Sanitation Data'!$I$10,0,10*ROW('Sanitation Data'!I78))),'Data Summary'!DL84="Yes"),OFFSET('Sanitation Data'!$I$10,0,10*ROW('Sanitation Data'!I78)),NA())</f>
        <v>#N/A</v>
      </c>
      <c r="AX84" s="530" t="e">
        <f ca="1">+IF(AND(ISNUMBER(OFFSET('Sanitation Data'!$I$11,0,10*ROW('Sanitation Data'!I78))),'Data Summary'!DM84="Yes"),OFFSET('Sanitation Data'!$I$11,0,10*ROW('Sanitation Data'!I78)),NA())</f>
        <v>#N/A</v>
      </c>
      <c r="AY84" s="530" t="e">
        <f ca="1">+IF(AND(ISNUMBER(OFFSET('Sanitation Data'!$I$12,0,10*ROW('Sanitation Data'!I78))),'Data Summary'!DN84="Yes"),OFFSET('Sanitation Data'!$I$12,0,10*ROW('Sanitation Data'!I78)),NA())</f>
        <v>#N/A</v>
      </c>
      <c r="AZ84" s="531" t="e">
        <f ca="1">+IF(AND(ISNUMBER(OFFSET('Hygiene Data'!$D$5,0,10*ROW('Hygiene Data'!D78))),'Data Summary'!DO84="Yes"),OFFSET('Hygiene Data'!$D$5,0,10*ROW('Hygiene Data'!D78)),NA())</f>
        <v>#N/A</v>
      </c>
      <c r="BA84" s="531" t="e">
        <f ca="1">+IF(AND(ISNUMBER(OFFSET('Hygiene Data'!$D$7,0,10*ROW('Hygiene Data'!D78))),'Data Summary'!DP84="Yes"),OFFSET('Hygiene Data'!$D$7,0,10*ROW('Hygiene Data'!D78)),NA())</f>
        <v>#N/A</v>
      </c>
      <c r="BB84" s="531" t="e">
        <f ca="1">+IF(AND(ISNUMBER(OFFSET('Hygiene Data'!$D$9,0,10*ROW('Hygiene Data'!D78))),'Data Summary'!DQ84="Yes"),OFFSET('Hygiene Data'!$D$9,0,10*ROW('Hygiene Data'!D78)),NA())</f>
        <v>#N/A</v>
      </c>
      <c r="BC84" s="531" t="e">
        <f ca="1">+IF(AND(ISNUMBER(OFFSET('Hygiene Data'!$E$5,0,10*ROW('Hygiene Data'!E78))),'Data Summary'!DR84="Yes"),OFFSET('Hygiene Data'!$E$5,0,10*ROW('Hygiene Data'!E78)),NA())</f>
        <v>#N/A</v>
      </c>
      <c r="BD84" s="531" t="e">
        <f ca="1">+IF(AND(ISNUMBER(OFFSET('Hygiene Data'!$E$7,0,10*ROW('Hygiene Data'!E78))),'Data Summary'!DS84="Yes"),OFFSET('Hygiene Data'!$E$7,0,10*ROW('Hygiene Data'!E78)),NA())</f>
        <v>#N/A</v>
      </c>
      <c r="BE84" s="531" t="e">
        <f ca="1">+IF(AND(ISNUMBER(OFFSET('Hygiene Data'!$E$9,0,10*ROW('Hygiene Data'!E78))),'Data Summary'!DT84="Yes"),OFFSET('Hygiene Data'!$E$9,0,10*ROW('Hygiene Data'!E78)),NA())</f>
        <v>#N/A</v>
      </c>
      <c r="BF84" s="531" t="e">
        <f ca="1">+IF(AND(ISNUMBER(OFFSET('Hygiene Data'!$F$5,0,10*ROW('Hygiene Data'!F78))),'Data Summary'!DU84="Yes"),OFFSET('Hygiene Data'!$F$5,0,10*ROW('Hygiene Data'!F78)),NA())</f>
        <v>#N/A</v>
      </c>
      <c r="BG84" s="531" t="e">
        <f ca="1">+IF(AND(ISNUMBER(OFFSET('Hygiene Data'!$F$7,0,10*ROW('Hygiene Data'!F78))),'Data Summary'!DV84="Yes"),OFFSET('Hygiene Data'!$F$7,0,10*ROW('Hygiene Data'!F78)),NA())</f>
        <v>#N/A</v>
      </c>
      <c r="BH84" s="531" t="e">
        <f ca="1">+IF(AND(ISNUMBER(OFFSET('Hygiene Data'!$F$9,0,10*ROW('Hygiene Data'!F78))),'Data Summary'!DW84="Yes"),OFFSET('Hygiene Data'!$F$9,0,10*ROW('Hygiene Data'!F78)),NA())</f>
        <v>#N/A</v>
      </c>
      <c r="BI84" s="531" t="e">
        <f ca="1">+IF(AND(ISNUMBER(OFFSET('Hygiene Data'!$G$5,0,10*ROW('Hygiene Data'!G78))),'Data Summary'!DX84="Yes"),OFFSET('Hygiene Data'!$G$5,0,10*ROW('Hygiene Data'!G78)),NA())</f>
        <v>#N/A</v>
      </c>
      <c r="BJ84" s="531" t="e">
        <f ca="1">+IF(AND(ISNUMBER(OFFSET('Hygiene Data'!$G$7,0,10*ROW('Hygiene Data'!G78))),'Data Summary'!DY84="Yes"),OFFSET('Hygiene Data'!$G$7,0,10*ROW('Hygiene Data'!G78)),NA())</f>
        <v>#N/A</v>
      </c>
      <c r="BK84" s="531" t="e">
        <f ca="1">+IF(AND(ISNUMBER(OFFSET('Hygiene Data'!$G$9,0,10*ROW('Hygiene Data'!G78))),'Data Summary'!DZ84="Yes"),OFFSET('Hygiene Data'!$G$9,0,10*ROW('Hygiene Data'!G78)),NA())</f>
        <v>#N/A</v>
      </c>
      <c r="BL84" s="531" t="e">
        <f ca="1">+IF(AND(ISNUMBER(OFFSET('Hygiene Data'!$H$5,0,10*ROW('Hygiene Data'!H78))),'Data Summary'!EA84="Yes"),OFFSET('Hygiene Data'!$H$5,0,10*ROW('Hygiene Data'!H78)),NA())</f>
        <v>#N/A</v>
      </c>
      <c r="BM84" s="531" t="e">
        <f ca="1">+IF(AND(ISNUMBER(OFFSET('Hygiene Data'!$H$7,0,10*ROW('Hygiene Data'!H78))),'Data Summary'!EB84="Yes"),OFFSET('Hygiene Data'!$H$7,0,10*ROW('Hygiene Data'!H78)),NA())</f>
        <v>#N/A</v>
      </c>
      <c r="BN84" s="531" t="e">
        <f ca="1">+IF(AND(ISNUMBER(OFFSET('Hygiene Data'!$H$9,0,10*ROW('Hygiene Data'!H78))),'Data Summary'!EC84="Yes"),OFFSET('Hygiene Data'!$H$9,0,10*ROW('Hygiene Data'!H78)),NA())</f>
        <v>#N/A</v>
      </c>
      <c r="BO84" s="531" t="e">
        <f ca="1">+IF(AND(ISNUMBER(OFFSET('Hygiene Data'!$I$5,0,10*ROW('Hygiene Data'!I78))),'Data Summary'!ED84="Yes"),OFFSET('Hygiene Data'!$I$5,0,10*ROW('Hygiene Data'!I78)),NA())</f>
        <v>#N/A</v>
      </c>
      <c r="BP84" s="531" t="e">
        <f ca="1">+IF(AND(ISNUMBER(OFFSET('Hygiene Data'!$I$7,0,10*ROW('Hygiene Data'!I78))),'Data Summary'!EE84="Yes"),OFFSET('Hygiene Data'!$I$7,0,10*ROW('Hygiene Data'!I78)),NA())</f>
        <v>#N/A</v>
      </c>
      <c r="BQ84" s="531" t="e">
        <f ca="1">+IF(AND(ISNUMBER(OFFSET('Hygiene Data'!$I$9,0,10*ROW('Hygiene Data'!I78))),'Data Summary'!EF84="Yes"),OFFSET('Hygiene Data'!$I$9,0,10*ROW('Hygiene Data'!I78)),NA())</f>
        <v>#N/A</v>
      </c>
    </row>
    <row r="85" spans="1:69" x14ac:dyDescent="0.25">
      <c r="A85" s="527" t="e">
        <f ca="1">+RIGHT('Data Summary'!A85,LEN('Data Summary'!A85)-9)</f>
        <v>#VALUE!</v>
      </c>
      <c r="B85" s="501" t="str">
        <f ca="1">+IF(ISTEXT('Data Summary'!B85),'Data Summary'!B85,"")</f>
        <v/>
      </c>
      <c r="C85" s="528" t="e">
        <f ca="1">+VALUE('Data Summary'!C85)</f>
        <v>#VALUE!</v>
      </c>
      <c r="D85" s="529" t="e">
        <f ca="1">+IF(AND(ISNUMBER(OFFSET('Water Data'!$D$4,0,10*ROW('Water Data'!D79))),'Data Summary'!BS85="Yes"),100-OFFSET('Water Data'!$D$4,0,10*ROW('Water Data'!D79)),NA())</f>
        <v>#N/A</v>
      </c>
      <c r="E85" s="529" t="e">
        <f ca="1">+IF(AND(ISNUMBER(OFFSET('Water Data'!$D$6,0,10*ROW('Water Data'!D79))),'Data Summary'!BT85="Yes"),OFFSET('Water Data'!$D$6,0,10*ROW('Water Data'!D79)),NA())</f>
        <v>#N/A</v>
      </c>
      <c r="F85" s="529" t="e">
        <f ca="1">+IF(AND(ISNUMBER(OFFSET('Water Data'!$D$9,0,10*ROW('Water Data'!D79))),'Data Summary'!BU85="Yes"),OFFSET('Water Data'!$D$9,0,10*ROW('Water Data'!D79)),NA())</f>
        <v>#N/A</v>
      </c>
      <c r="G85" s="529" t="e">
        <f ca="1">+IF(AND(ISNUMBER(OFFSET('Water Data'!$E$4,0,10*ROW('Water Data'!E79))),'Data Summary'!BV85="Yes"),100-OFFSET('Water Data'!$E$4,0,10*ROW('Water Data'!E79)),NA())</f>
        <v>#N/A</v>
      </c>
      <c r="H85" s="529" t="e">
        <f ca="1">+IF(AND(ISNUMBER(OFFSET('Water Data'!$E$6,0,10*ROW('Water Data'!E79))),'Data Summary'!BW85="Yes"),OFFSET('Water Data'!$E$6,0,10*ROW('Water Data'!E79)),NA())</f>
        <v>#N/A</v>
      </c>
      <c r="I85" s="529" t="e">
        <f ca="1">+IF(AND(ISNUMBER(OFFSET('Water Data'!$E$9,0,10*ROW('Water Data'!E79))),'Data Summary'!BX85="Yes"),OFFSET('Water Data'!$E$9,0,10*ROW('Water Data'!E79)),NA())</f>
        <v>#N/A</v>
      </c>
      <c r="J85" s="529" t="e">
        <f ca="1">+IF(AND(ISNUMBER(OFFSET('Water Data'!$F$4,0,10*ROW('Water Data'!F79))),'Data Summary'!BY85="Yes"),100-OFFSET('Water Data'!$F$4,0,10*ROW('Water Data'!F79)),NA())</f>
        <v>#N/A</v>
      </c>
      <c r="K85" s="529" t="e">
        <f ca="1">+IF(AND(ISNUMBER(OFFSET('Water Data'!$F$6,0,10*ROW('Water Data'!F79))),'Data Summary'!BZ85="Yes"),OFFSET('Water Data'!$F$6,0,10*ROW('Water Data'!F79)),NA())</f>
        <v>#N/A</v>
      </c>
      <c r="L85" s="529" t="e">
        <f ca="1">+IF(AND(ISNUMBER(OFFSET('Water Data'!$F$9,0,10*ROW('Water Data'!F79))),'Data Summary'!CA85="Yes"),OFFSET('Water Data'!$F$9,0,10*ROW('Water Data'!F79)),NA())</f>
        <v>#N/A</v>
      </c>
      <c r="M85" s="529" t="e">
        <f ca="1">+IF(AND(ISNUMBER(OFFSET('Water Data'!$G$4,0,10*ROW('Water Data'!G79))),'Data Summary'!CB85="Yes"),100-OFFSET('Water Data'!$G$4,0,10*ROW('Water Data'!G79)),NA())</f>
        <v>#N/A</v>
      </c>
      <c r="N85" s="529" t="e">
        <f ca="1">+IF(AND(ISNUMBER(OFFSET('Water Data'!$G$6,0,10*ROW('Water Data'!G79))),'Data Summary'!CC85="Yes"),OFFSET('Water Data'!$G$6,0,10*ROW('Water Data'!G79)),NA())</f>
        <v>#N/A</v>
      </c>
      <c r="O85" s="529" t="e">
        <f ca="1">+IF(AND(ISNUMBER(OFFSET('Water Data'!$G$9,0,10*ROW('Water Data'!G79))),'Data Summary'!CD85="Yes"),OFFSET('Water Data'!$G$9,0,10*ROW('Water Data'!G79)),NA())</f>
        <v>#N/A</v>
      </c>
      <c r="P85" s="529" t="e">
        <f ca="1">+IF(AND(ISNUMBER(OFFSET('Water Data'!$H$4,0,10*ROW('Water Data'!H79))),'Data Summary'!CE85="Yes"),100-OFFSET('Water Data'!$H$4,0,10*ROW('Water Data'!H79)),NA())</f>
        <v>#N/A</v>
      </c>
      <c r="Q85" s="529" t="e">
        <f ca="1">+IF(AND(ISNUMBER(OFFSET('Water Data'!$H$6,0,10*ROW('Water Data'!H79))),'Data Summary'!CF85="Yes"),OFFSET('Water Data'!$H$6,0,10*ROW('Water Data'!H79)),NA())</f>
        <v>#N/A</v>
      </c>
      <c r="R85" s="529" t="e">
        <f ca="1">+IF(AND(ISNUMBER(OFFSET('Water Data'!$H$9,0,10*ROW('Water Data'!H79))),'Data Summary'!CG85="Yes"),OFFSET('Water Data'!$H$9,0,10*ROW('Water Data'!H79)),NA())</f>
        <v>#N/A</v>
      </c>
      <c r="S85" s="529" t="e">
        <f ca="1">+IF(AND(ISNUMBER(OFFSET('Water Data'!$I$4,0,10*ROW('Water Data'!I79))),'Data Summary'!CH85="Yes"),100-OFFSET('Water Data'!$I$4,0,10*ROW('Water Data'!I79)),NA())</f>
        <v>#N/A</v>
      </c>
      <c r="T85" s="529" t="e">
        <f ca="1">+IF(AND(ISNUMBER(OFFSET('Water Data'!$I$6,0,10*ROW('Water Data'!I79))),'Data Summary'!CI85="Yes"),OFFSET('Water Data'!$I$6,0,10*ROW('Water Data'!I79)),NA())</f>
        <v>#N/A</v>
      </c>
      <c r="U85" s="529" t="e">
        <f ca="1">+IF(AND(ISNUMBER(OFFSET('Water Data'!$I$9,0,10*ROW('Water Data'!I79))),'Data Summary'!CJ85="Yes"),OFFSET('Water Data'!$I$9,0,10*ROW('Water Data'!I79)),NA())</f>
        <v>#N/A</v>
      </c>
      <c r="V85" s="530" t="e">
        <f ca="1">+IF(AND(ISNUMBER(OFFSET('Sanitation Data'!$D$4,0,10*ROW('Sanitation Data'!D79))),'Data Summary'!CK85="Yes"),100-OFFSET('Sanitation Data'!$D$4,0,10*ROW('Sanitation Data'!D79)),NA())</f>
        <v>#N/A</v>
      </c>
      <c r="W85" s="530" t="e">
        <f ca="1">+IF(AND(ISNUMBER(OFFSET('Sanitation Data'!$D$6,0,10*ROW('Sanitation Data'!D79))),'Data Summary'!CL85="Yes"),OFFSET('Sanitation Data'!$D$6,0,10*ROW('Sanitation Data'!D79)),NA())</f>
        <v>#N/A</v>
      </c>
      <c r="X85" s="530" t="e">
        <f ca="1">+IF(AND(ISNUMBER(OFFSET('Sanitation Data'!$D$10,0,10*ROW('Sanitation Data'!D79))),'Data Summary'!CM85="Yes"),OFFSET('Sanitation Data'!$D$10,0,10*ROW('Sanitation Data'!D79)),NA())</f>
        <v>#N/A</v>
      </c>
      <c r="Y85" s="530" t="e">
        <f ca="1">+IF(AND(ISNUMBER(OFFSET('Sanitation Data'!$D$11,0,10*ROW('Sanitation Data'!D79))),'Data Summary'!CN85="Yes"),OFFSET('Sanitation Data'!$D$11,0,10*ROW('Sanitation Data'!D79)),NA())</f>
        <v>#N/A</v>
      </c>
      <c r="Z85" s="530" t="e">
        <f ca="1">+IF(AND(ISNUMBER(OFFSET('Sanitation Data'!$D$12,0,10*ROW('Sanitation Data'!D79))),'Data Summary'!CO85="Yes"),OFFSET('Sanitation Data'!$D$12,0,10*ROW('Sanitation Data'!D79)),NA())</f>
        <v>#N/A</v>
      </c>
      <c r="AA85" s="530" t="e">
        <f ca="1">+IF(AND(ISNUMBER(OFFSET('Sanitation Data'!$E$4,0,10*ROW('Sanitation Data'!E79))),'Data Summary'!CP85="Yes"),100-OFFSET('Sanitation Data'!$E$4,0,10*ROW('Sanitation Data'!E79)),NA())</f>
        <v>#N/A</v>
      </c>
      <c r="AB85" s="530" t="e">
        <f ca="1">+IF(AND(ISNUMBER(OFFSET('Sanitation Data'!$E$6,0,10*ROW('Sanitation Data'!E79))),'Data Summary'!CQ85="Yes"),OFFSET('Sanitation Data'!$E$6,0,10*ROW('Sanitation Data'!E79)),NA())</f>
        <v>#N/A</v>
      </c>
      <c r="AC85" s="530" t="e">
        <f ca="1">+IF(AND(ISNUMBER(OFFSET('Sanitation Data'!$E$10,0,10*ROW('Sanitation Data'!E79))),'Data Summary'!CR85="Yes"),OFFSET('Sanitation Data'!$E$10,0,10*ROW('Sanitation Data'!E79)),NA())</f>
        <v>#N/A</v>
      </c>
      <c r="AD85" s="530" t="e">
        <f ca="1">+IF(AND(ISNUMBER(OFFSET('Sanitation Data'!$E$11,0,10*ROW('Sanitation Data'!E79))),'Data Summary'!CS85="Yes"),OFFSET('Sanitation Data'!$E$11,0,10*ROW('Sanitation Data'!E79)),NA())</f>
        <v>#N/A</v>
      </c>
      <c r="AE85" s="530" t="e">
        <f ca="1">+IF(AND(ISNUMBER(OFFSET('Sanitation Data'!$E$12,0,10*ROW('Sanitation Data'!E79))),'Data Summary'!CT85="Yes"),OFFSET('Sanitation Data'!$E$12,0,10*ROW('Sanitation Data'!E79)),NA())</f>
        <v>#N/A</v>
      </c>
      <c r="AF85" s="530" t="e">
        <f ca="1">+IF(AND(ISNUMBER(OFFSET('Sanitation Data'!$F$4,0,10*ROW('Sanitation Data'!F79))),'Data Summary'!CU85="Yes"),100-OFFSET('Sanitation Data'!$F$4,0,10*ROW('Sanitation Data'!F79)),NA())</f>
        <v>#N/A</v>
      </c>
      <c r="AG85" s="530" t="e">
        <f ca="1">+IF(AND(ISNUMBER(OFFSET('Sanitation Data'!$F$6,0,10*ROW('Sanitation Data'!F79))),'Data Summary'!CV85="Yes"),OFFSET('Sanitation Data'!$F$6,0,10*ROW('Sanitation Data'!F79)),NA())</f>
        <v>#N/A</v>
      </c>
      <c r="AH85" s="530" t="e">
        <f ca="1">+IF(AND(ISNUMBER(OFFSET('Sanitation Data'!$F$10,0,10*ROW('Sanitation Data'!F79))),'Data Summary'!CW85="Yes"),OFFSET('Sanitation Data'!$F$10,0,10*ROW('Sanitation Data'!F79)),NA())</f>
        <v>#N/A</v>
      </c>
      <c r="AI85" s="530" t="e">
        <f ca="1">+IF(AND(ISNUMBER(OFFSET('Sanitation Data'!$F$11,0,10*ROW('Sanitation Data'!F79))),'Data Summary'!CX85="Yes"),OFFSET('Sanitation Data'!$F$11,0,10*ROW('Sanitation Data'!F79)),NA())</f>
        <v>#N/A</v>
      </c>
      <c r="AJ85" s="530" t="e">
        <f ca="1">+IF(AND(ISNUMBER(OFFSET('Sanitation Data'!$F$12,0,10*ROW('Sanitation Data'!F79))),'Data Summary'!CY85="Yes"),OFFSET('Sanitation Data'!$F$12,0,10*ROW('Sanitation Data'!F79)),NA())</f>
        <v>#N/A</v>
      </c>
      <c r="AK85" s="530" t="e">
        <f ca="1">+IF(AND(ISNUMBER(OFFSET('Sanitation Data'!$G$4,0,10*ROW('Sanitation Data'!G79))),'Data Summary'!CZ85="Yes"),100-OFFSET('Sanitation Data'!$G$4,0,10*ROW('Sanitation Data'!G79)),NA())</f>
        <v>#N/A</v>
      </c>
      <c r="AL85" s="530" t="e">
        <f ca="1">+IF(AND(ISNUMBER(OFFSET('Sanitation Data'!$G$6,0,10*ROW('Sanitation Data'!G79))),'Data Summary'!DA85="Yes"),OFFSET('Sanitation Data'!$G$6,0,10*ROW('Sanitation Data'!G79)),NA())</f>
        <v>#N/A</v>
      </c>
      <c r="AM85" s="530" t="e">
        <f ca="1">+IF(AND(ISNUMBER(OFFSET('Sanitation Data'!$G$10,0,10*ROW('Sanitation Data'!G79))),'Data Summary'!DB85="Yes"),OFFSET('Sanitation Data'!$G$10,0,10*ROW('Sanitation Data'!G79)),NA())</f>
        <v>#N/A</v>
      </c>
      <c r="AN85" s="530" t="e">
        <f ca="1">+IF(AND(ISNUMBER(OFFSET('Sanitation Data'!$G$11,0,10*ROW('Sanitation Data'!G79))),'Data Summary'!DC85="Yes"),OFFSET('Sanitation Data'!$G$11,0,10*ROW('Sanitation Data'!G79)),NA())</f>
        <v>#N/A</v>
      </c>
      <c r="AO85" s="530" t="e">
        <f ca="1">+IF(AND(ISNUMBER(OFFSET('Sanitation Data'!$G$12,0,10*ROW('Sanitation Data'!G79))),'Data Summary'!DD85="Yes"),OFFSET('Sanitation Data'!$G$12,0,10*ROW('Sanitation Data'!G79)),NA())</f>
        <v>#N/A</v>
      </c>
      <c r="AP85" s="530" t="e">
        <f ca="1">+IF(AND(ISNUMBER(OFFSET('Sanitation Data'!$H$4,0,10*ROW('Sanitation Data'!H79))),'Data Summary'!DE85="Yes"),100-OFFSET('Sanitation Data'!$H$4,0,10*ROW('Sanitation Data'!H79)),NA())</f>
        <v>#N/A</v>
      </c>
      <c r="AQ85" s="530" t="e">
        <f ca="1">+IF(AND(ISNUMBER(OFFSET('Sanitation Data'!$H$6,0,10*ROW('Sanitation Data'!H79))),'Data Summary'!DF85="Yes"),OFFSET('Sanitation Data'!$H$6,0,10*ROW('Sanitation Data'!H79)),NA())</f>
        <v>#N/A</v>
      </c>
      <c r="AR85" s="530" t="e">
        <f ca="1">+IF(AND(ISNUMBER(OFFSET('Sanitation Data'!$H$10,0,10*ROW('Sanitation Data'!H79))),'Data Summary'!DG85="Yes"),OFFSET('Sanitation Data'!$H$10,0,10*ROW('Sanitation Data'!H79)),NA())</f>
        <v>#N/A</v>
      </c>
      <c r="AS85" s="530" t="e">
        <f ca="1">+IF(AND(ISNUMBER(OFFSET('Sanitation Data'!$H$11,0,10*ROW('Sanitation Data'!H79))),'Data Summary'!DH85="Yes"),OFFSET('Sanitation Data'!$H$11,0,10*ROW('Sanitation Data'!H79)),NA())</f>
        <v>#N/A</v>
      </c>
      <c r="AT85" s="530" t="e">
        <f ca="1">+IF(AND(ISNUMBER(OFFSET('Sanitation Data'!$H$12,0,10*ROW('Sanitation Data'!H79))),'Data Summary'!DI85="Yes"),OFFSET('Sanitation Data'!$H$12,0,10*ROW('Sanitation Data'!H79)),NA())</f>
        <v>#N/A</v>
      </c>
      <c r="AU85" s="530" t="e">
        <f ca="1">+IF(AND(ISNUMBER(OFFSET('Sanitation Data'!$I$4,0,10*ROW('Sanitation Data'!I79))),'Data Summary'!DJ85="Yes"),100-OFFSET('Sanitation Data'!$I$4,0,10*ROW('Sanitation Data'!I79)),NA())</f>
        <v>#N/A</v>
      </c>
      <c r="AV85" s="530" t="e">
        <f ca="1">+IF(AND(ISNUMBER(OFFSET('Sanitation Data'!$I$6,0,10*ROW('Sanitation Data'!I79))),'Data Summary'!DK85="Yes"),OFFSET('Sanitation Data'!$I$6,0,10*ROW('Sanitation Data'!I79)),NA())</f>
        <v>#N/A</v>
      </c>
      <c r="AW85" s="530" t="e">
        <f ca="1">+IF(AND(ISNUMBER(OFFSET('Sanitation Data'!$I$10,0,10*ROW('Sanitation Data'!I79))),'Data Summary'!DL85="Yes"),OFFSET('Sanitation Data'!$I$10,0,10*ROW('Sanitation Data'!I79)),NA())</f>
        <v>#N/A</v>
      </c>
      <c r="AX85" s="530" t="e">
        <f ca="1">+IF(AND(ISNUMBER(OFFSET('Sanitation Data'!$I$11,0,10*ROW('Sanitation Data'!I79))),'Data Summary'!DM85="Yes"),OFFSET('Sanitation Data'!$I$11,0,10*ROW('Sanitation Data'!I79)),NA())</f>
        <v>#N/A</v>
      </c>
      <c r="AY85" s="530" t="e">
        <f ca="1">+IF(AND(ISNUMBER(OFFSET('Sanitation Data'!$I$12,0,10*ROW('Sanitation Data'!I79))),'Data Summary'!DN85="Yes"),OFFSET('Sanitation Data'!$I$12,0,10*ROW('Sanitation Data'!I79)),NA())</f>
        <v>#N/A</v>
      </c>
      <c r="AZ85" s="531" t="e">
        <f ca="1">+IF(AND(ISNUMBER(OFFSET('Hygiene Data'!$D$5,0,10*ROW('Hygiene Data'!D79))),'Data Summary'!DO85="Yes"),OFFSET('Hygiene Data'!$D$5,0,10*ROW('Hygiene Data'!D79)),NA())</f>
        <v>#N/A</v>
      </c>
      <c r="BA85" s="531" t="e">
        <f ca="1">+IF(AND(ISNUMBER(OFFSET('Hygiene Data'!$D$7,0,10*ROW('Hygiene Data'!D79))),'Data Summary'!DP85="Yes"),OFFSET('Hygiene Data'!$D$7,0,10*ROW('Hygiene Data'!D79)),NA())</f>
        <v>#N/A</v>
      </c>
      <c r="BB85" s="531" t="e">
        <f ca="1">+IF(AND(ISNUMBER(OFFSET('Hygiene Data'!$D$9,0,10*ROW('Hygiene Data'!D79))),'Data Summary'!DQ85="Yes"),OFFSET('Hygiene Data'!$D$9,0,10*ROW('Hygiene Data'!D79)),NA())</f>
        <v>#N/A</v>
      </c>
      <c r="BC85" s="531" t="e">
        <f ca="1">+IF(AND(ISNUMBER(OFFSET('Hygiene Data'!$E$5,0,10*ROW('Hygiene Data'!E79))),'Data Summary'!DR85="Yes"),OFFSET('Hygiene Data'!$E$5,0,10*ROW('Hygiene Data'!E79)),NA())</f>
        <v>#N/A</v>
      </c>
      <c r="BD85" s="531" t="e">
        <f ca="1">+IF(AND(ISNUMBER(OFFSET('Hygiene Data'!$E$7,0,10*ROW('Hygiene Data'!E79))),'Data Summary'!DS85="Yes"),OFFSET('Hygiene Data'!$E$7,0,10*ROW('Hygiene Data'!E79)),NA())</f>
        <v>#N/A</v>
      </c>
      <c r="BE85" s="531" t="e">
        <f ca="1">+IF(AND(ISNUMBER(OFFSET('Hygiene Data'!$E$9,0,10*ROW('Hygiene Data'!E79))),'Data Summary'!DT85="Yes"),OFFSET('Hygiene Data'!$E$9,0,10*ROW('Hygiene Data'!E79)),NA())</f>
        <v>#N/A</v>
      </c>
      <c r="BF85" s="531" t="e">
        <f ca="1">+IF(AND(ISNUMBER(OFFSET('Hygiene Data'!$F$5,0,10*ROW('Hygiene Data'!F79))),'Data Summary'!DU85="Yes"),OFFSET('Hygiene Data'!$F$5,0,10*ROW('Hygiene Data'!F79)),NA())</f>
        <v>#N/A</v>
      </c>
      <c r="BG85" s="531" t="e">
        <f ca="1">+IF(AND(ISNUMBER(OFFSET('Hygiene Data'!$F$7,0,10*ROW('Hygiene Data'!F79))),'Data Summary'!DV85="Yes"),OFFSET('Hygiene Data'!$F$7,0,10*ROW('Hygiene Data'!F79)),NA())</f>
        <v>#N/A</v>
      </c>
      <c r="BH85" s="531" t="e">
        <f ca="1">+IF(AND(ISNUMBER(OFFSET('Hygiene Data'!$F$9,0,10*ROW('Hygiene Data'!F79))),'Data Summary'!DW85="Yes"),OFFSET('Hygiene Data'!$F$9,0,10*ROW('Hygiene Data'!F79)),NA())</f>
        <v>#N/A</v>
      </c>
      <c r="BI85" s="531" t="e">
        <f ca="1">+IF(AND(ISNUMBER(OFFSET('Hygiene Data'!$G$5,0,10*ROW('Hygiene Data'!G79))),'Data Summary'!DX85="Yes"),OFFSET('Hygiene Data'!$G$5,0,10*ROW('Hygiene Data'!G79)),NA())</f>
        <v>#N/A</v>
      </c>
      <c r="BJ85" s="531" t="e">
        <f ca="1">+IF(AND(ISNUMBER(OFFSET('Hygiene Data'!$G$7,0,10*ROW('Hygiene Data'!G79))),'Data Summary'!DY85="Yes"),OFFSET('Hygiene Data'!$G$7,0,10*ROW('Hygiene Data'!G79)),NA())</f>
        <v>#N/A</v>
      </c>
      <c r="BK85" s="531" t="e">
        <f ca="1">+IF(AND(ISNUMBER(OFFSET('Hygiene Data'!$G$9,0,10*ROW('Hygiene Data'!G79))),'Data Summary'!DZ85="Yes"),OFFSET('Hygiene Data'!$G$9,0,10*ROW('Hygiene Data'!G79)),NA())</f>
        <v>#N/A</v>
      </c>
      <c r="BL85" s="531" t="e">
        <f ca="1">+IF(AND(ISNUMBER(OFFSET('Hygiene Data'!$H$5,0,10*ROW('Hygiene Data'!H79))),'Data Summary'!EA85="Yes"),OFFSET('Hygiene Data'!$H$5,0,10*ROW('Hygiene Data'!H79)),NA())</f>
        <v>#N/A</v>
      </c>
      <c r="BM85" s="531" t="e">
        <f ca="1">+IF(AND(ISNUMBER(OFFSET('Hygiene Data'!$H$7,0,10*ROW('Hygiene Data'!H79))),'Data Summary'!EB85="Yes"),OFFSET('Hygiene Data'!$H$7,0,10*ROW('Hygiene Data'!H79)),NA())</f>
        <v>#N/A</v>
      </c>
      <c r="BN85" s="531" t="e">
        <f ca="1">+IF(AND(ISNUMBER(OFFSET('Hygiene Data'!$H$9,0,10*ROW('Hygiene Data'!H79))),'Data Summary'!EC85="Yes"),OFFSET('Hygiene Data'!$H$9,0,10*ROW('Hygiene Data'!H79)),NA())</f>
        <v>#N/A</v>
      </c>
      <c r="BO85" s="531" t="e">
        <f ca="1">+IF(AND(ISNUMBER(OFFSET('Hygiene Data'!$I$5,0,10*ROW('Hygiene Data'!I79))),'Data Summary'!ED85="Yes"),OFFSET('Hygiene Data'!$I$5,0,10*ROW('Hygiene Data'!I79)),NA())</f>
        <v>#N/A</v>
      </c>
      <c r="BP85" s="531" t="e">
        <f ca="1">+IF(AND(ISNUMBER(OFFSET('Hygiene Data'!$I$7,0,10*ROW('Hygiene Data'!I79))),'Data Summary'!EE85="Yes"),OFFSET('Hygiene Data'!$I$7,0,10*ROW('Hygiene Data'!I79)),NA())</f>
        <v>#N/A</v>
      </c>
      <c r="BQ85" s="531" t="e">
        <f ca="1">+IF(AND(ISNUMBER(OFFSET('Hygiene Data'!$I$9,0,10*ROW('Hygiene Data'!I79))),'Data Summary'!EF85="Yes"),OFFSET('Hygiene Data'!$I$9,0,10*ROW('Hygiene Data'!I79)),NA())</f>
        <v>#N/A</v>
      </c>
    </row>
    <row r="86" spans="1:69" x14ac:dyDescent="0.25">
      <c r="A86" s="527" t="e">
        <f ca="1">+RIGHT('Data Summary'!A86,LEN('Data Summary'!A86)-9)</f>
        <v>#VALUE!</v>
      </c>
      <c r="B86" s="501" t="str">
        <f ca="1">+IF(ISTEXT('Data Summary'!B86),'Data Summary'!B86,"")</f>
        <v/>
      </c>
      <c r="C86" s="528" t="e">
        <f ca="1">+VALUE('Data Summary'!C86)</f>
        <v>#VALUE!</v>
      </c>
      <c r="D86" s="529" t="e">
        <f ca="1">+IF(AND(ISNUMBER(OFFSET('Water Data'!$D$4,0,10*ROW('Water Data'!D80))),'Data Summary'!BS86="Yes"),100-OFFSET('Water Data'!$D$4,0,10*ROW('Water Data'!D80)),NA())</f>
        <v>#N/A</v>
      </c>
      <c r="E86" s="529" t="e">
        <f ca="1">+IF(AND(ISNUMBER(OFFSET('Water Data'!$D$6,0,10*ROW('Water Data'!D80))),'Data Summary'!BT86="Yes"),OFFSET('Water Data'!$D$6,0,10*ROW('Water Data'!D80)),NA())</f>
        <v>#N/A</v>
      </c>
      <c r="F86" s="529" t="e">
        <f ca="1">+IF(AND(ISNUMBER(OFFSET('Water Data'!$D$9,0,10*ROW('Water Data'!D80))),'Data Summary'!BU86="Yes"),OFFSET('Water Data'!$D$9,0,10*ROW('Water Data'!D80)),NA())</f>
        <v>#N/A</v>
      </c>
      <c r="G86" s="529" t="e">
        <f ca="1">+IF(AND(ISNUMBER(OFFSET('Water Data'!$E$4,0,10*ROW('Water Data'!E80))),'Data Summary'!BV86="Yes"),100-OFFSET('Water Data'!$E$4,0,10*ROW('Water Data'!E80)),NA())</f>
        <v>#N/A</v>
      </c>
      <c r="H86" s="529" t="e">
        <f ca="1">+IF(AND(ISNUMBER(OFFSET('Water Data'!$E$6,0,10*ROW('Water Data'!E80))),'Data Summary'!BW86="Yes"),OFFSET('Water Data'!$E$6,0,10*ROW('Water Data'!E80)),NA())</f>
        <v>#N/A</v>
      </c>
      <c r="I86" s="529" t="e">
        <f ca="1">+IF(AND(ISNUMBER(OFFSET('Water Data'!$E$9,0,10*ROW('Water Data'!E80))),'Data Summary'!BX86="Yes"),OFFSET('Water Data'!$E$9,0,10*ROW('Water Data'!E80)),NA())</f>
        <v>#N/A</v>
      </c>
      <c r="J86" s="529" t="e">
        <f ca="1">+IF(AND(ISNUMBER(OFFSET('Water Data'!$F$4,0,10*ROW('Water Data'!F80))),'Data Summary'!BY86="Yes"),100-OFFSET('Water Data'!$F$4,0,10*ROW('Water Data'!F80)),NA())</f>
        <v>#N/A</v>
      </c>
      <c r="K86" s="529" t="e">
        <f ca="1">+IF(AND(ISNUMBER(OFFSET('Water Data'!$F$6,0,10*ROW('Water Data'!F80))),'Data Summary'!BZ86="Yes"),OFFSET('Water Data'!$F$6,0,10*ROW('Water Data'!F80)),NA())</f>
        <v>#N/A</v>
      </c>
      <c r="L86" s="529" t="e">
        <f ca="1">+IF(AND(ISNUMBER(OFFSET('Water Data'!$F$9,0,10*ROW('Water Data'!F80))),'Data Summary'!CA86="Yes"),OFFSET('Water Data'!$F$9,0,10*ROW('Water Data'!F80)),NA())</f>
        <v>#N/A</v>
      </c>
      <c r="M86" s="529" t="e">
        <f ca="1">+IF(AND(ISNUMBER(OFFSET('Water Data'!$G$4,0,10*ROW('Water Data'!G80))),'Data Summary'!CB86="Yes"),100-OFFSET('Water Data'!$G$4,0,10*ROW('Water Data'!G80)),NA())</f>
        <v>#N/A</v>
      </c>
      <c r="N86" s="529" t="e">
        <f ca="1">+IF(AND(ISNUMBER(OFFSET('Water Data'!$G$6,0,10*ROW('Water Data'!G80))),'Data Summary'!CC86="Yes"),OFFSET('Water Data'!$G$6,0,10*ROW('Water Data'!G80)),NA())</f>
        <v>#N/A</v>
      </c>
      <c r="O86" s="529" t="e">
        <f ca="1">+IF(AND(ISNUMBER(OFFSET('Water Data'!$G$9,0,10*ROW('Water Data'!G80))),'Data Summary'!CD86="Yes"),OFFSET('Water Data'!$G$9,0,10*ROW('Water Data'!G80)),NA())</f>
        <v>#N/A</v>
      </c>
      <c r="P86" s="529" t="e">
        <f ca="1">+IF(AND(ISNUMBER(OFFSET('Water Data'!$H$4,0,10*ROW('Water Data'!H80))),'Data Summary'!CE86="Yes"),100-OFFSET('Water Data'!$H$4,0,10*ROW('Water Data'!H80)),NA())</f>
        <v>#N/A</v>
      </c>
      <c r="Q86" s="529" t="e">
        <f ca="1">+IF(AND(ISNUMBER(OFFSET('Water Data'!$H$6,0,10*ROW('Water Data'!H80))),'Data Summary'!CF86="Yes"),OFFSET('Water Data'!$H$6,0,10*ROW('Water Data'!H80)),NA())</f>
        <v>#N/A</v>
      </c>
      <c r="R86" s="529" t="e">
        <f ca="1">+IF(AND(ISNUMBER(OFFSET('Water Data'!$H$9,0,10*ROW('Water Data'!H80))),'Data Summary'!CG86="Yes"),OFFSET('Water Data'!$H$9,0,10*ROW('Water Data'!H80)),NA())</f>
        <v>#N/A</v>
      </c>
      <c r="S86" s="529" t="e">
        <f ca="1">+IF(AND(ISNUMBER(OFFSET('Water Data'!$I$4,0,10*ROW('Water Data'!I80))),'Data Summary'!CH86="Yes"),100-OFFSET('Water Data'!$I$4,0,10*ROW('Water Data'!I80)),NA())</f>
        <v>#N/A</v>
      </c>
      <c r="T86" s="529" t="e">
        <f ca="1">+IF(AND(ISNUMBER(OFFSET('Water Data'!$I$6,0,10*ROW('Water Data'!I80))),'Data Summary'!CI86="Yes"),OFFSET('Water Data'!$I$6,0,10*ROW('Water Data'!I80)),NA())</f>
        <v>#N/A</v>
      </c>
      <c r="U86" s="529" t="e">
        <f ca="1">+IF(AND(ISNUMBER(OFFSET('Water Data'!$I$9,0,10*ROW('Water Data'!I80))),'Data Summary'!CJ86="Yes"),OFFSET('Water Data'!$I$9,0,10*ROW('Water Data'!I80)),NA())</f>
        <v>#N/A</v>
      </c>
      <c r="V86" s="530" t="e">
        <f ca="1">+IF(AND(ISNUMBER(OFFSET('Sanitation Data'!$D$4,0,10*ROW('Sanitation Data'!D80))),'Data Summary'!CK86="Yes"),100-OFFSET('Sanitation Data'!$D$4,0,10*ROW('Sanitation Data'!D80)),NA())</f>
        <v>#N/A</v>
      </c>
      <c r="W86" s="530" t="e">
        <f ca="1">+IF(AND(ISNUMBER(OFFSET('Sanitation Data'!$D$6,0,10*ROW('Sanitation Data'!D80))),'Data Summary'!CL86="Yes"),OFFSET('Sanitation Data'!$D$6,0,10*ROW('Sanitation Data'!D80)),NA())</f>
        <v>#N/A</v>
      </c>
      <c r="X86" s="530" t="e">
        <f ca="1">+IF(AND(ISNUMBER(OFFSET('Sanitation Data'!$D$10,0,10*ROW('Sanitation Data'!D80))),'Data Summary'!CM86="Yes"),OFFSET('Sanitation Data'!$D$10,0,10*ROW('Sanitation Data'!D80)),NA())</f>
        <v>#N/A</v>
      </c>
      <c r="Y86" s="530" t="e">
        <f ca="1">+IF(AND(ISNUMBER(OFFSET('Sanitation Data'!$D$11,0,10*ROW('Sanitation Data'!D80))),'Data Summary'!CN86="Yes"),OFFSET('Sanitation Data'!$D$11,0,10*ROW('Sanitation Data'!D80)),NA())</f>
        <v>#N/A</v>
      </c>
      <c r="Z86" s="530" t="e">
        <f ca="1">+IF(AND(ISNUMBER(OFFSET('Sanitation Data'!$D$12,0,10*ROW('Sanitation Data'!D80))),'Data Summary'!CO86="Yes"),OFFSET('Sanitation Data'!$D$12,0,10*ROW('Sanitation Data'!D80)),NA())</f>
        <v>#N/A</v>
      </c>
      <c r="AA86" s="530" t="e">
        <f ca="1">+IF(AND(ISNUMBER(OFFSET('Sanitation Data'!$E$4,0,10*ROW('Sanitation Data'!E80))),'Data Summary'!CP86="Yes"),100-OFFSET('Sanitation Data'!$E$4,0,10*ROW('Sanitation Data'!E80)),NA())</f>
        <v>#N/A</v>
      </c>
      <c r="AB86" s="530" t="e">
        <f ca="1">+IF(AND(ISNUMBER(OFFSET('Sanitation Data'!$E$6,0,10*ROW('Sanitation Data'!E80))),'Data Summary'!CQ86="Yes"),OFFSET('Sanitation Data'!$E$6,0,10*ROW('Sanitation Data'!E80)),NA())</f>
        <v>#N/A</v>
      </c>
      <c r="AC86" s="530" t="e">
        <f ca="1">+IF(AND(ISNUMBER(OFFSET('Sanitation Data'!$E$10,0,10*ROW('Sanitation Data'!E80))),'Data Summary'!CR86="Yes"),OFFSET('Sanitation Data'!$E$10,0,10*ROW('Sanitation Data'!E80)),NA())</f>
        <v>#N/A</v>
      </c>
      <c r="AD86" s="530" t="e">
        <f ca="1">+IF(AND(ISNUMBER(OFFSET('Sanitation Data'!$E$11,0,10*ROW('Sanitation Data'!E80))),'Data Summary'!CS86="Yes"),OFFSET('Sanitation Data'!$E$11,0,10*ROW('Sanitation Data'!E80)),NA())</f>
        <v>#N/A</v>
      </c>
      <c r="AE86" s="530" t="e">
        <f ca="1">+IF(AND(ISNUMBER(OFFSET('Sanitation Data'!$E$12,0,10*ROW('Sanitation Data'!E80))),'Data Summary'!CT86="Yes"),OFFSET('Sanitation Data'!$E$12,0,10*ROW('Sanitation Data'!E80)),NA())</f>
        <v>#N/A</v>
      </c>
      <c r="AF86" s="530" t="e">
        <f ca="1">+IF(AND(ISNUMBER(OFFSET('Sanitation Data'!$F$4,0,10*ROW('Sanitation Data'!F80))),'Data Summary'!CU86="Yes"),100-OFFSET('Sanitation Data'!$F$4,0,10*ROW('Sanitation Data'!F80)),NA())</f>
        <v>#N/A</v>
      </c>
      <c r="AG86" s="530" t="e">
        <f ca="1">+IF(AND(ISNUMBER(OFFSET('Sanitation Data'!$F$6,0,10*ROW('Sanitation Data'!F80))),'Data Summary'!CV86="Yes"),OFFSET('Sanitation Data'!$F$6,0,10*ROW('Sanitation Data'!F80)),NA())</f>
        <v>#N/A</v>
      </c>
      <c r="AH86" s="530" t="e">
        <f ca="1">+IF(AND(ISNUMBER(OFFSET('Sanitation Data'!$F$10,0,10*ROW('Sanitation Data'!F80))),'Data Summary'!CW86="Yes"),OFFSET('Sanitation Data'!$F$10,0,10*ROW('Sanitation Data'!F80)),NA())</f>
        <v>#N/A</v>
      </c>
      <c r="AI86" s="530" t="e">
        <f ca="1">+IF(AND(ISNUMBER(OFFSET('Sanitation Data'!$F$11,0,10*ROW('Sanitation Data'!F80))),'Data Summary'!CX86="Yes"),OFFSET('Sanitation Data'!$F$11,0,10*ROW('Sanitation Data'!F80)),NA())</f>
        <v>#N/A</v>
      </c>
      <c r="AJ86" s="530" t="e">
        <f ca="1">+IF(AND(ISNUMBER(OFFSET('Sanitation Data'!$F$12,0,10*ROW('Sanitation Data'!F80))),'Data Summary'!CY86="Yes"),OFFSET('Sanitation Data'!$F$12,0,10*ROW('Sanitation Data'!F80)),NA())</f>
        <v>#N/A</v>
      </c>
      <c r="AK86" s="530" t="e">
        <f ca="1">+IF(AND(ISNUMBER(OFFSET('Sanitation Data'!$G$4,0,10*ROW('Sanitation Data'!G80))),'Data Summary'!CZ86="Yes"),100-OFFSET('Sanitation Data'!$G$4,0,10*ROW('Sanitation Data'!G80)),NA())</f>
        <v>#N/A</v>
      </c>
      <c r="AL86" s="530" t="e">
        <f ca="1">+IF(AND(ISNUMBER(OFFSET('Sanitation Data'!$G$6,0,10*ROW('Sanitation Data'!G80))),'Data Summary'!DA86="Yes"),OFFSET('Sanitation Data'!$G$6,0,10*ROW('Sanitation Data'!G80)),NA())</f>
        <v>#N/A</v>
      </c>
      <c r="AM86" s="530" t="e">
        <f ca="1">+IF(AND(ISNUMBER(OFFSET('Sanitation Data'!$G$10,0,10*ROW('Sanitation Data'!G80))),'Data Summary'!DB86="Yes"),OFFSET('Sanitation Data'!$G$10,0,10*ROW('Sanitation Data'!G80)),NA())</f>
        <v>#N/A</v>
      </c>
      <c r="AN86" s="530" t="e">
        <f ca="1">+IF(AND(ISNUMBER(OFFSET('Sanitation Data'!$G$11,0,10*ROW('Sanitation Data'!G80))),'Data Summary'!DC86="Yes"),OFFSET('Sanitation Data'!$G$11,0,10*ROW('Sanitation Data'!G80)),NA())</f>
        <v>#N/A</v>
      </c>
      <c r="AO86" s="530" t="e">
        <f ca="1">+IF(AND(ISNUMBER(OFFSET('Sanitation Data'!$G$12,0,10*ROW('Sanitation Data'!G80))),'Data Summary'!DD86="Yes"),OFFSET('Sanitation Data'!$G$12,0,10*ROW('Sanitation Data'!G80)),NA())</f>
        <v>#N/A</v>
      </c>
      <c r="AP86" s="530" t="e">
        <f ca="1">+IF(AND(ISNUMBER(OFFSET('Sanitation Data'!$H$4,0,10*ROW('Sanitation Data'!H80))),'Data Summary'!DE86="Yes"),100-OFFSET('Sanitation Data'!$H$4,0,10*ROW('Sanitation Data'!H80)),NA())</f>
        <v>#N/A</v>
      </c>
      <c r="AQ86" s="530" t="e">
        <f ca="1">+IF(AND(ISNUMBER(OFFSET('Sanitation Data'!$H$6,0,10*ROW('Sanitation Data'!H80))),'Data Summary'!DF86="Yes"),OFFSET('Sanitation Data'!$H$6,0,10*ROW('Sanitation Data'!H80)),NA())</f>
        <v>#N/A</v>
      </c>
      <c r="AR86" s="530" t="e">
        <f ca="1">+IF(AND(ISNUMBER(OFFSET('Sanitation Data'!$H$10,0,10*ROW('Sanitation Data'!H80))),'Data Summary'!DG86="Yes"),OFFSET('Sanitation Data'!$H$10,0,10*ROW('Sanitation Data'!H80)),NA())</f>
        <v>#N/A</v>
      </c>
      <c r="AS86" s="530" t="e">
        <f ca="1">+IF(AND(ISNUMBER(OFFSET('Sanitation Data'!$H$11,0,10*ROW('Sanitation Data'!H80))),'Data Summary'!DH86="Yes"),OFFSET('Sanitation Data'!$H$11,0,10*ROW('Sanitation Data'!H80)),NA())</f>
        <v>#N/A</v>
      </c>
      <c r="AT86" s="530" t="e">
        <f ca="1">+IF(AND(ISNUMBER(OFFSET('Sanitation Data'!$H$12,0,10*ROW('Sanitation Data'!H80))),'Data Summary'!DI86="Yes"),OFFSET('Sanitation Data'!$H$12,0,10*ROW('Sanitation Data'!H80)),NA())</f>
        <v>#N/A</v>
      </c>
      <c r="AU86" s="530" t="e">
        <f ca="1">+IF(AND(ISNUMBER(OFFSET('Sanitation Data'!$I$4,0,10*ROW('Sanitation Data'!I80))),'Data Summary'!DJ86="Yes"),100-OFFSET('Sanitation Data'!$I$4,0,10*ROW('Sanitation Data'!I80)),NA())</f>
        <v>#N/A</v>
      </c>
      <c r="AV86" s="530" t="e">
        <f ca="1">+IF(AND(ISNUMBER(OFFSET('Sanitation Data'!$I$6,0,10*ROW('Sanitation Data'!I80))),'Data Summary'!DK86="Yes"),OFFSET('Sanitation Data'!$I$6,0,10*ROW('Sanitation Data'!I80)),NA())</f>
        <v>#N/A</v>
      </c>
      <c r="AW86" s="530" t="e">
        <f ca="1">+IF(AND(ISNUMBER(OFFSET('Sanitation Data'!$I$10,0,10*ROW('Sanitation Data'!I80))),'Data Summary'!DL86="Yes"),OFFSET('Sanitation Data'!$I$10,0,10*ROW('Sanitation Data'!I80)),NA())</f>
        <v>#N/A</v>
      </c>
      <c r="AX86" s="530" t="e">
        <f ca="1">+IF(AND(ISNUMBER(OFFSET('Sanitation Data'!$I$11,0,10*ROW('Sanitation Data'!I80))),'Data Summary'!DM86="Yes"),OFFSET('Sanitation Data'!$I$11,0,10*ROW('Sanitation Data'!I80)),NA())</f>
        <v>#N/A</v>
      </c>
      <c r="AY86" s="530" t="e">
        <f ca="1">+IF(AND(ISNUMBER(OFFSET('Sanitation Data'!$I$12,0,10*ROW('Sanitation Data'!I80))),'Data Summary'!DN86="Yes"),OFFSET('Sanitation Data'!$I$12,0,10*ROW('Sanitation Data'!I80)),NA())</f>
        <v>#N/A</v>
      </c>
      <c r="AZ86" s="531" t="e">
        <f ca="1">+IF(AND(ISNUMBER(OFFSET('Hygiene Data'!$D$5,0,10*ROW('Hygiene Data'!D80))),'Data Summary'!DO86="Yes"),OFFSET('Hygiene Data'!$D$5,0,10*ROW('Hygiene Data'!D80)),NA())</f>
        <v>#N/A</v>
      </c>
      <c r="BA86" s="531" t="e">
        <f ca="1">+IF(AND(ISNUMBER(OFFSET('Hygiene Data'!$D$7,0,10*ROW('Hygiene Data'!D80))),'Data Summary'!DP86="Yes"),OFFSET('Hygiene Data'!$D$7,0,10*ROW('Hygiene Data'!D80)),NA())</f>
        <v>#N/A</v>
      </c>
      <c r="BB86" s="531" t="e">
        <f ca="1">+IF(AND(ISNUMBER(OFFSET('Hygiene Data'!$D$9,0,10*ROW('Hygiene Data'!D80))),'Data Summary'!DQ86="Yes"),OFFSET('Hygiene Data'!$D$9,0,10*ROW('Hygiene Data'!D80)),NA())</f>
        <v>#N/A</v>
      </c>
      <c r="BC86" s="531" t="e">
        <f ca="1">+IF(AND(ISNUMBER(OFFSET('Hygiene Data'!$E$5,0,10*ROW('Hygiene Data'!E80))),'Data Summary'!DR86="Yes"),OFFSET('Hygiene Data'!$E$5,0,10*ROW('Hygiene Data'!E80)),NA())</f>
        <v>#N/A</v>
      </c>
      <c r="BD86" s="531" t="e">
        <f ca="1">+IF(AND(ISNUMBER(OFFSET('Hygiene Data'!$E$7,0,10*ROW('Hygiene Data'!E80))),'Data Summary'!DS86="Yes"),OFFSET('Hygiene Data'!$E$7,0,10*ROW('Hygiene Data'!E80)),NA())</f>
        <v>#N/A</v>
      </c>
      <c r="BE86" s="531" t="e">
        <f ca="1">+IF(AND(ISNUMBER(OFFSET('Hygiene Data'!$E$9,0,10*ROW('Hygiene Data'!E80))),'Data Summary'!DT86="Yes"),OFFSET('Hygiene Data'!$E$9,0,10*ROW('Hygiene Data'!E80)),NA())</f>
        <v>#N/A</v>
      </c>
      <c r="BF86" s="531" t="e">
        <f ca="1">+IF(AND(ISNUMBER(OFFSET('Hygiene Data'!$F$5,0,10*ROW('Hygiene Data'!F80))),'Data Summary'!DU86="Yes"),OFFSET('Hygiene Data'!$F$5,0,10*ROW('Hygiene Data'!F80)),NA())</f>
        <v>#N/A</v>
      </c>
      <c r="BG86" s="531" t="e">
        <f ca="1">+IF(AND(ISNUMBER(OFFSET('Hygiene Data'!$F$7,0,10*ROW('Hygiene Data'!F80))),'Data Summary'!DV86="Yes"),OFFSET('Hygiene Data'!$F$7,0,10*ROW('Hygiene Data'!F80)),NA())</f>
        <v>#N/A</v>
      </c>
      <c r="BH86" s="531" t="e">
        <f ca="1">+IF(AND(ISNUMBER(OFFSET('Hygiene Data'!$F$9,0,10*ROW('Hygiene Data'!F80))),'Data Summary'!DW86="Yes"),OFFSET('Hygiene Data'!$F$9,0,10*ROW('Hygiene Data'!F80)),NA())</f>
        <v>#N/A</v>
      </c>
      <c r="BI86" s="531" t="e">
        <f ca="1">+IF(AND(ISNUMBER(OFFSET('Hygiene Data'!$G$5,0,10*ROW('Hygiene Data'!G80))),'Data Summary'!DX86="Yes"),OFFSET('Hygiene Data'!$G$5,0,10*ROW('Hygiene Data'!G80)),NA())</f>
        <v>#N/A</v>
      </c>
      <c r="BJ86" s="531" t="e">
        <f ca="1">+IF(AND(ISNUMBER(OFFSET('Hygiene Data'!$G$7,0,10*ROW('Hygiene Data'!G80))),'Data Summary'!DY86="Yes"),OFFSET('Hygiene Data'!$G$7,0,10*ROW('Hygiene Data'!G80)),NA())</f>
        <v>#N/A</v>
      </c>
      <c r="BK86" s="531" t="e">
        <f ca="1">+IF(AND(ISNUMBER(OFFSET('Hygiene Data'!$G$9,0,10*ROW('Hygiene Data'!G80))),'Data Summary'!DZ86="Yes"),OFFSET('Hygiene Data'!$G$9,0,10*ROW('Hygiene Data'!G80)),NA())</f>
        <v>#N/A</v>
      </c>
      <c r="BL86" s="531" t="e">
        <f ca="1">+IF(AND(ISNUMBER(OFFSET('Hygiene Data'!$H$5,0,10*ROW('Hygiene Data'!H80))),'Data Summary'!EA86="Yes"),OFFSET('Hygiene Data'!$H$5,0,10*ROW('Hygiene Data'!H80)),NA())</f>
        <v>#N/A</v>
      </c>
      <c r="BM86" s="531" t="e">
        <f ca="1">+IF(AND(ISNUMBER(OFFSET('Hygiene Data'!$H$7,0,10*ROW('Hygiene Data'!H80))),'Data Summary'!EB86="Yes"),OFFSET('Hygiene Data'!$H$7,0,10*ROW('Hygiene Data'!H80)),NA())</f>
        <v>#N/A</v>
      </c>
      <c r="BN86" s="531" t="e">
        <f ca="1">+IF(AND(ISNUMBER(OFFSET('Hygiene Data'!$H$9,0,10*ROW('Hygiene Data'!H80))),'Data Summary'!EC86="Yes"),OFFSET('Hygiene Data'!$H$9,0,10*ROW('Hygiene Data'!H80)),NA())</f>
        <v>#N/A</v>
      </c>
      <c r="BO86" s="531" t="e">
        <f ca="1">+IF(AND(ISNUMBER(OFFSET('Hygiene Data'!$I$5,0,10*ROW('Hygiene Data'!I80))),'Data Summary'!ED86="Yes"),OFFSET('Hygiene Data'!$I$5,0,10*ROW('Hygiene Data'!I80)),NA())</f>
        <v>#N/A</v>
      </c>
      <c r="BP86" s="531" t="e">
        <f ca="1">+IF(AND(ISNUMBER(OFFSET('Hygiene Data'!$I$7,0,10*ROW('Hygiene Data'!I80))),'Data Summary'!EE86="Yes"),OFFSET('Hygiene Data'!$I$7,0,10*ROW('Hygiene Data'!I80)),NA())</f>
        <v>#N/A</v>
      </c>
      <c r="BQ86" s="531" t="e">
        <f ca="1">+IF(AND(ISNUMBER(OFFSET('Hygiene Data'!$I$9,0,10*ROW('Hygiene Data'!I80))),'Data Summary'!EF86="Yes"),OFFSET('Hygiene Data'!$I$9,0,10*ROW('Hygiene Data'!I80)),NA())</f>
        <v>#N/A</v>
      </c>
    </row>
    <row r="87" spans="1:69" x14ac:dyDescent="0.25">
      <c r="A87" s="527" t="e">
        <f ca="1">+RIGHT('Data Summary'!A87,LEN('Data Summary'!A87)-9)</f>
        <v>#VALUE!</v>
      </c>
      <c r="B87" s="501" t="str">
        <f ca="1">+IF(ISTEXT('Data Summary'!B87),'Data Summary'!B87,"")</f>
        <v/>
      </c>
      <c r="C87" s="528" t="e">
        <f ca="1">+VALUE('Data Summary'!C87)</f>
        <v>#VALUE!</v>
      </c>
      <c r="D87" s="529" t="e">
        <f ca="1">+IF(AND(ISNUMBER(OFFSET('Water Data'!$D$4,0,10*ROW('Water Data'!D81))),'Data Summary'!BS87="Yes"),100-OFFSET('Water Data'!$D$4,0,10*ROW('Water Data'!D81)),NA())</f>
        <v>#N/A</v>
      </c>
      <c r="E87" s="529" t="e">
        <f ca="1">+IF(AND(ISNUMBER(OFFSET('Water Data'!$D$6,0,10*ROW('Water Data'!D81))),'Data Summary'!BT87="Yes"),OFFSET('Water Data'!$D$6,0,10*ROW('Water Data'!D81)),NA())</f>
        <v>#N/A</v>
      </c>
      <c r="F87" s="529" t="e">
        <f ca="1">+IF(AND(ISNUMBER(OFFSET('Water Data'!$D$9,0,10*ROW('Water Data'!D81))),'Data Summary'!BU87="Yes"),OFFSET('Water Data'!$D$9,0,10*ROW('Water Data'!D81)),NA())</f>
        <v>#N/A</v>
      </c>
      <c r="G87" s="529" t="e">
        <f ca="1">+IF(AND(ISNUMBER(OFFSET('Water Data'!$E$4,0,10*ROW('Water Data'!E81))),'Data Summary'!BV87="Yes"),100-OFFSET('Water Data'!$E$4,0,10*ROW('Water Data'!E81)),NA())</f>
        <v>#N/A</v>
      </c>
      <c r="H87" s="529" t="e">
        <f ca="1">+IF(AND(ISNUMBER(OFFSET('Water Data'!$E$6,0,10*ROW('Water Data'!E81))),'Data Summary'!BW87="Yes"),OFFSET('Water Data'!$E$6,0,10*ROW('Water Data'!E81)),NA())</f>
        <v>#N/A</v>
      </c>
      <c r="I87" s="529" t="e">
        <f ca="1">+IF(AND(ISNUMBER(OFFSET('Water Data'!$E$9,0,10*ROW('Water Data'!E81))),'Data Summary'!BX87="Yes"),OFFSET('Water Data'!$E$9,0,10*ROW('Water Data'!E81)),NA())</f>
        <v>#N/A</v>
      </c>
      <c r="J87" s="529" t="e">
        <f ca="1">+IF(AND(ISNUMBER(OFFSET('Water Data'!$F$4,0,10*ROW('Water Data'!F81))),'Data Summary'!BY87="Yes"),100-OFFSET('Water Data'!$F$4,0,10*ROW('Water Data'!F81)),NA())</f>
        <v>#N/A</v>
      </c>
      <c r="K87" s="529" t="e">
        <f ca="1">+IF(AND(ISNUMBER(OFFSET('Water Data'!$F$6,0,10*ROW('Water Data'!F81))),'Data Summary'!BZ87="Yes"),OFFSET('Water Data'!$F$6,0,10*ROW('Water Data'!F81)),NA())</f>
        <v>#N/A</v>
      </c>
      <c r="L87" s="529" t="e">
        <f ca="1">+IF(AND(ISNUMBER(OFFSET('Water Data'!$F$9,0,10*ROW('Water Data'!F81))),'Data Summary'!CA87="Yes"),OFFSET('Water Data'!$F$9,0,10*ROW('Water Data'!F81)),NA())</f>
        <v>#N/A</v>
      </c>
      <c r="M87" s="529" t="e">
        <f ca="1">+IF(AND(ISNUMBER(OFFSET('Water Data'!$G$4,0,10*ROW('Water Data'!G81))),'Data Summary'!CB87="Yes"),100-OFFSET('Water Data'!$G$4,0,10*ROW('Water Data'!G81)),NA())</f>
        <v>#N/A</v>
      </c>
      <c r="N87" s="529" t="e">
        <f ca="1">+IF(AND(ISNUMBER(OFFSET('Water Data'!$G$6,0,10*ROW('Water Data'!G81))),'Data Summary'!CC87="Yes"),OFFSET('Water Data'!$G$6,0,10*ROW('Water Data'!G81)),NA())</f>
        <v>#N/A</v>
      </c>
      <c r="O87" s="529" t="e">
        <f ca="1">+IF(AND(ISNUMBER(OFFSET('Water Data'!$G$9,0,10*ROW('Water Data'!G81))),'Data Summary'!CD87="Yes"),OFFSET('Water Data'!$G$9,0,10*ROW('Water Data'!G81)),NA())</f>
        <v>#N/A</v>
      </c>
      <c r="P87" s="529" t="e">
        <f ca="1">+IF(AND(ISNUMBER(OFFSET('Water Data'!$H$4,0,10*ROW('Water Data'!H81))),'Data Summary'!CE87="Yes"),100-OFFSET('Water Data'!$H$4,0,10*ROW('Water Data'!H81)),NA())</f>
        <v>#N/A</v>
      </c>
      <c r="Q87" s="529" t="e">
        <f ca="1">+IF(AND(ISNUMBER(OFFSET('Water Data'!$H$6,0,10*ROW('Water Data'!H81))),'Data Summary'!CF87="Yes"),OFFSET('Water Data'!$H$6,0,10*ROW('Water Data'!H81)),NA())</f>
        <v>#N/A</v>
      </c>
      <c r="R87" s="529" t="e">
        <f ca="1">+IF(AND(ISNUMBER(OFFSET('Water Data'!$H$9,0,10*ROW('Water Data'!H81))),'Data Summary'!CG87="Yes"),OFFSET('Water Data'!$H$9,0,10*ROW('Water Data'!H81)),NA())</f>
        <v>#N/A</v>
      </c>
      <c r="S87" s="529" t="e">
        <f ca="1">+IF(AND(ISNUMBER(OFFSET('Water Data'!$I$4,0,10*ROW('Water Data'!I81))),'Data Summary'!CH87="Yes"),100-OFFSET('Water Data'!$I$4,0,10*ROW('Water Data'!I81)),NA())</f>
        <v>#N/A</v>
      </c>
      <c r="T87" s="529" t="e">
        <f ca="1">+IF(AND(ISNUMBER(OFFSET('Water Data'!$I$6,0,10*ROW('Water Data'!I81))),'Data Summary'!CI87="Yes"),OFFSET('Water Data'!$I$6,0,10*ROW('Water Data'!I81)),NA())</f>
        <v>#N/A</v>
      </c>
      <c r="U87" s="529" t="e">
        <f ca="1">+IF(AND(ISNUMBER(OFFSET('Water Data'!$I$9,0,10*ROW('Water Data'!I81))),'Data Summary'!CJ87="Yes"),OFFSET('Water Data'!$I$9,0,10*ROW('Water Data'!I81)),NA())</f>
        <v>#N/A</v>
      </c>
      <c r="V87" s="530" t="e">
        <f ca="1">+IF(AND(ISNUMBER(OFFSET('Sanitation Data'!$D$4,0,10*ROW('Sanitation Data'!D81))),'Data Summary'!CK87="Yes"),100-OFFSET('Sanitation Data'!$D$4,0,10*ROW('Sanitation Data'!D81)),NA())</f>
        <v>#N/A</v>
      </c>
      <c r="W87" s="530" t="e">
        <f ca="1">+IF(AND(ISNUMBER(OFFSET('Sanitation Data'!$D$6,0,10*ROW('Sanitation Data'!D81))),'Data Summary'!CL87="Yes"),OFFSET('Sanitation Data'!$D$6,0,10*ROW('Sanitation Data'!D81)),NA())</f>
        <v>#N/A</v>
      </c>
      <c r="X87" s="530" t="e">
        <f ca="1">+IF(AND(ISNUMBER(OFFSET('Sanitation Data'!$D$10,0,10*ROW('Sanitation Data'!D81))),'Data Summary'!CM87="Yes"),OFFSET('Sanitation Data'!$D$10,0,10*ROW('Sanitation Data'!D81)),NA())</f>
        <v>#N/A</v>
      </c>
      <c r="Y87" s="530" t="e">
        <f ca="1">+IF(AND(ISNUMBER(OFFSET('Sanitation Data'!$D$11,0,10*ROW('Sanitation Data'!D81))),'Data Summary'!CN87="Yes"),OFFSET('Sanitation Data'!$D$11,0,10*ROW('Sanitation Data'!D81)),NA())</f>
        <v>#N/A</v>
      </c>
      <c r="Z87" s="530" t="e">
        <f ca="1">+IF(AND(ISNUMBER(OFFSET('Sanitation Data'!$D$12,0,10*ROW('Sanitation Data'!D81))),'Data Summary'!CO87="Yes"),OFFSET('Sanitation Data'!$D$12,0,10*ROW('Sanitation Data'!D81)),NA())</f>
        <v>#N/A</v>
      </c>
      <c r="AA87" s="530" t="e">
        <f ca="1">+IF(AND(ISNUMBER(OFFSET('Sanitation Data'!$E$4,0,10*ROW('Sanitation Data'!E81))),'Data Summary'!CP87="Yes"),100-OFFSET('Sanitation Data'!$E$4,0,10*ROW('Sanitation Data'!E81)),NA())</f>
        <v>#N/A</v>
      </c>
      <c r="AB87" s="530" t="e">
        <f ca="1">+IF(AND(ISNUMBER(OFFSET('Sanitation Data'!$E$6,0,10*ROW('Sanitation Data'!E81))),'Data Summary'!CQ87="Yes"),OFFSET('Sanitation Data'!$E$6,0,10*ROW('Sanitation Data'!E81)),NA())</f>
        <v>#N/A</v>
      </c>
      <c r="AC87" s="530" t="e">
        <f ca="1">+IF(AND(ISNUMBER(OFFSET('Sanitation Data'!$E$10,0,10*ROW('Sanitation Data'!E81))),'Data Summary'!CR87="Yes"),OFFSET('Sanitation Data'!$E$10,0,10*ROW('Sanitation Data'!E81)),NA())</f>
        <v>#N/A</v>
      </c>
      <c r="AD87" s="530" t="e">
        <f ca="1">+IF(AND(ISNUMBER(OFFSET('Sanitation Data'!$E$11,0,10*ROW('Sanitation Data'!E81))),'Data Summary'!CS87="Yes"),OFFSET('Sanitation Data'!$E$11,0,10*ROW('Sanitation Data'!E81)),NA())</f>
        <v>#N/A</v>
      </c>
      <c r="AE87" s="530" t="e">
        <f ca="1">+IF(AND(ISNUMBER(OFFSET('Sanitation Data'!$E$12,0,10*ROW('Sanitation Data'!E81))),'Data Summary'!CT87="Yes"),OFFSET('Sanitation Data'!$E$12,0,10*ROW('Sanitation Data'!E81)),NA())</f>
        <v>#N/A</v>
      </c>
      <c r="AF87" s="530" t="e">
        <f ca="1">+IF(AND(ISNUMBER(OFFSET('Sanitation Data'!$F$4,0,10*ROW('Sanitation Data'!F81))),'Data Summary'!CU87="Yes"),100-OFFSET('Sanitation Data'!$F$4,0,10*ROW('Sanitation Data'!F81)),NA())</f>
        <v>#N/A</v>
      </c>
      <c r="AG87" s="530" t="e">
        <f ca="1">+IF(AND(ISNUMBER(OFFSET('Sanitation Data'!$F$6,0,10*ROW('Sanitation Data'!F81))),'Data Summary'!CV87="Yes"),OFFSET('Sanitation Data'!$F$6,0,10*ROW('Sanitation Data'!F81)),NA())</f>
        <v>#N/A</v>
      </c>
      <c r="AH87" s="530" t="e">
        <f ca="1">+IF(AND(ISNUMBER(OFFSET('Sanitation Data'!$F$10,0,10*ROW('Sanitation Data'!F81))),'Data Summary'!CW87="Yes"),OFFSET('Sanitation Data'!$F$10,0,10*ROW('Sanitation Data'!F81)),NA())</f>
        <v>#N/A</v>
      </c>
      <c r="AI87" s="530" t="e">
        <f ca="1">+IF(AND(ISNUMBER(OFFSET('Sanitation Data'!$F$11,0,10*ROW('Sanitation Data'!F81))),'Data Summary'!CX87="Yes"),OFFSET('Sanitation Data'!$F$11,0,10*ROW('Sanitation Data'!F81)),NA())</f>
        <v>#N/A</v>
      </c>
      <c r="AJ87" s="530" t="e">
        <f ca="1">+IF(AND(ISNUMBER(OFFSET('Sanitation Data'!$F$12,0,10*ROW('Sanitation Data'!F81))),'Data Summary'!CY87="Yes"),OFFSET('Sanitation Data'!$F$12,0,10*ROW('Sanitation Data'!F81)),NA())</f>
        <v>#N/A</v>
      </c>
      <c r="AK87" s="530" t="e">
        <f ca="1">+IF(AND(ISNUMBER(OFFSET('Sanitation Data'!$G$4,0,10*ROW('Sanitation Data'!G81))),'Data Summary'!CZ87="Yes"),100-OFFSET('Sanitation Data'!$G$4,0,10*ROW('Sanitation Data'!G81)),NA())</f>
        <v>#N/A</v>
      </c>
      <c r="AL87" s="530" t="e">
        <f ca="1">+IF(AND(ISNUMBER(OFFSET('Sanitation Data'!$G$6,0,10*ROW('Sanitation Data'!G81))),'Data Summary'!DA87="Yes"),OFFSET('Sanitation Data'!$G$6,0,10*ROW('Sanitation Data'!G81)),NA())</f>
        <v>#N/A</v>
      </c>
      <c r="AM87" s="530" t="e">
        <f ca="1">+IF(AND(ISNUMBER(OFFSET('Sanitation Data'!$G$10,0,10*ROW('Sanitation Data'!G81))),'Data Summary'!DB87="Yes"),OFFSET('Sanitation Data'!$G$10,0,10*ROW('Sanitation Data'!G81)),NA())</f>
        <v>#N/A</v>
      </c>
      <c r="AN87" s="530" t="e">
        <f ca="1">+IF(AND(ISNUMBER(OFFSET('Sanitation Data'!$G$11,0,10*ROW('Sanitation Data'!G81))),'Data Summary'!DC87="Yes"),OFFSET('Sanitation Data'!$G$11,0,10*ROW('Sanitation Data'!G81)),NA())</f>
        <v>#N/A</v>
      </c>
      <c r="AO87" s="530" t="e">
        <f ca="1">+IF(AND(ISNUMBER(OFFSET('Sanitation Data'!$G$12,0,10*ROW('Sanitation Data'!G81))),'Data Summary'!DD87="Yes"),OFFSET('Sanitation Data'!$G$12,0,10*ROW('Sanitation Data'!G81)),NA())</f>
        <v>#N/A</v>
      </c>
      <c r="AP87" s="530" t="e">
        <f ca="1">+IF(AND(ISNUMBER(OFFSET('Sanitation Data'!$H$4,0,10*ROW('Sanitation Data'!H81))),'Data Summary'!DE87="Yes"),100-OFFSET('Sanitation Data'!$H$4,0,10*ROW('Sanitation Data'!H81)),NA())</f>
        <v>#N/A</v>
      </c>
      <c r="AQ87" s="530" t="e">
        <f ca="1">+IF(AND(ISNUMBER(OFFSET('Sanitation Data'!$H$6,0,10*ROW('Sanitation Data'!H81))),'Data Summary'!DF87="Yes"),OFFSET('Sanitation Data'!$H$6,0,10*ROW('Sanitation Data'!H81)),NA())</f>
        <v>#N/A</v>
      </c>
      <c r="AR87" s="530" t="e">
        <f ca="1">+IF(AND(ISNUMBER(OFFSET('Sanitation Data'!$H$10,0,10*ROW('Sanitation Data'!H81))),'Data Summary'!DG87="Yes"),OFFSET('Sanitation Data'!$H$10,0,10*ROW('Sanitation Data'!H81)),NA())</f>
        <v>#N/A</v>
      </c>
      <c r="AS87" s="530" t="e">
        <f ca="1">+IF(AND(ISNUMBER(OFFSET('Sanitation Data'!$H$11,0,10*ROW('Sanitation Data'!H81))),'Data Summary'!DH87="Yes"),OFFSET('Sanitation Data'!$H$11,0,10*ROW('Sanitation Data'!H81)),NA())</f>
        <v>#N/A</v>
      </c>
      <c r="AT87" s="530" t="e">
        <f ca="1">+IF(AND(ISNUMBER(OFFSET('Sanitation Data'!$H$12,0,10*ROW('Sanitation Data'!H81))),'Data Summary'!DI87="Yes"),OFFSET('Sanitation Data'!$H$12,0,10*ROW('Sanitation Data'!H81)),NA())</f>
        <v>#N/A</v>
      </c>
      <c r="AU87" s="530" t="e">
        <f ca="1">+IF(AND(ISNUMBER(OFFSET('Sanitation Data'!$I$4,0,10*ROW('Sanitation Data'!I81))),'Data Summary'!DJ87="Yes"),100-OFFSET('Sanitation Data'!$I$4,0,10*ROW('Sanitation Data'!I81)),NA())</f>
        <v>#N/A</v>
      </c>
      <c r="AV87" s="530" t="e">
        <f ca="1">+IF(AND(ISNUMBER(OFFSET('Sanitation Data'!$I$6,0,10*ROW('Sanitation Data'!I81))),'Data Summary'!DK87="Yes"),OFFSET('Sanitation Data'!$I$6,0,10*ROW('Sanitation Data'!I81)),NA())</f>
        <v>#N/A</v>
      </c>
      <c r="AW87" s="530" t="e">
        <f ca="1">+IF(AND(ISNUMBER(OFFSET('Sanitation Data'!$I$10,0,10*ROW('Sanitation Data'!I81))),'Data Summary'!DL87="Yes"),OFFSET('Sanitation Data'!$I$10,0,10*ROW('Sanitation Data'!I81)),NA())</f>
        <v>#N/A</v>
      </c>
      <c r="AX87" s="530" t="e">
        <f ca="1">+IF(AND(ISNUMBER(OFFSET('Sanitation Data'!$I$11,0,10*ROW('Sanitation Data'!I81))),'Data Summary'!DM87="Yes"),OFFSET('Sanitation Data'!$I$11,0,10*ROW('Sanitation Data'!I81)),NA())</f>
        <v>#N/A</v>
      </c>
      <c r="AY87" s="530" t="e">
        <f ca="1">+IF(AND(ISNUMBER(OFFSET('Sanitation Data'!$I$12,0,10*ROW('Sanitation Data'!I81))),'Data Summary'!DN87="Yes"),OFFSET('Sanitation Data'!$I$12,0,10*ROW('Sanitation Data'!I81)),NA())</f>
        <v>#N/A</v>
      </c>
      <c r="AZ87" s="531" t="e">
        <f ca="1">+IF(AND(ISNUMBER(OFFSET('Hygiene Data'!$D$5,0,10*ROW('Hygiene Data'!D81))),'Data Summary'!DO87="Yes"),OFFSET('Hygiene Data'!$D$5,0,10*ROW('Hygiene Data'!D81)),NA())</f>
        <v>#N/A</v>
      </c>
      <c r="BA87" s="531" t="e">
        <f ca="1">+IF(AND(ISNUMBER(OFFSET('Hygiene Data'!$D$7,0,10*ROW('Hygiene Data'!D81))),'Data Summary'!DP87="Yes"),OFFSET('Hygiene Data'!$D$7,0,10*ROW('Hygiene Data'!D81)),NA())</f>
        <v>#N/A</v>
      </c>
      <c r="BB87" s="531" t="e">
        <f ca="1">+IF(AND(ISNUMBER(OFFSET('Hygiene Data'!$D$9,0,10*ROW('Hygiene Data'!D81))),'Data Summary'!DQ87="Yes"),OFFSET('Hygiene Data'!$D$9,0,10*ROW('Hygiene Data'!D81)),NA())</f>
        <v>#N/A</v>
      </c>
      <c r="BC87" s="531" t="e">
        <f ca="1">+IF(AND(ISNUMBER(OFFSET('Hygiene Data'!$E$5,0,10*ROW('Hygiene Data'!E81))),'Data Summary'!DR87="Yes"),OFFSET('Hygiene Data'!$E$5,0,10*ROW('Hygiene Data'!E81)),NA())</f>
        <v>#N/A</v>
      </c>
      <c r="BD87" s="531" t="e">
        <f ca="1">+IF(AND(ISNUMBER(OFFSET('Hygiene Data'!$E$7,0,10*ROW('Hygiene Data'!E81))),'Data Summary'!DS87="Yes"),OFFSET('Hygiene Data'!$E$7,0,10*ROW('Hygiene Data'!E81)),NA())</f>
        <v>#N/A</v>
      </c>
      <c r="BE87" s="531" t="e">
        <f ca="1">+IF(AND(ISNUMBER(OFFSET('Hygiene Data'!$E$9,0,10*ROW('Hygiene Data'!E81))),'Data Summary'!DT87="Yes"),OFFSET('Hygiene Data'!$E$9,0,10*ROW('Hygiene Data'!E81)),NA())</f>
        <v>#N/A</v>
      </c>
      <c r="BF87" s="531" t="e">
        <f ca="1">+IF(AND(ISNUMBER(OFFSET('Hygiene Data'!$F$5,0,10*ROW('Hygiene Data'!F81))),'Data Summary'!DU87="Yes"),OFFSET('Hygiene Data'!$F$5,0,10*ROW('Hygiene Data'!F81)),NA())</f>
        <v>#N/A</v>
      </c>
      <c r="BG87" s="531" t="e">
        <f ca="1">+IF(AND(ISNUMBER(OFFSET('Hygiene Data'!$F$7,0,10*ROW('Hygiene Data'!F81))),'Data Summary'!DV87="Yes"),OFFSET('Hygiene Data'!$F$7,0,10*ROW('Hygiene Data'!F81)),NA())</f>
        <v>#N/A</v>
      </c>
      <c r="BH87" s="531" t="e">
        <f ca="1">+IF(AND(ISNUMBER(OFFSET('Hygiene Data'!$F$9,0,10*ROW('Hygiene Data'!F81))),'Data Summary'!DW87="Yes"),OFFSET('Hygiene Data'!$F$9,0,10*ROW('Hygiene Data'!F81)),NA())</f>
        <v>#N/A</v>
      </c>
      <c r="BI87" s="531" t="e">
        <f ca="1">+IF(AND(ISNUMBER(OFFSET('Hygiene Data'!$G$5,0,10*ROW('Hygiene Data'!G81))),'Data Summary'!DX87="Yes"),OFFSET('Hygiene Data'!$G$5,0,10*ROW('Hygiene Data'!G81)),NA())</f>
        <v>#N/A</v>
      </c>
      <c r="BJ87" s="531" t="e">
        <f ca="1">+IF(AND(ISNUMBER(OFFSET('Hygiene Data'!$G$7,0,10*ROW('Hygiene Data'!G81))),'Data Summary'!DY87="Yes"),OFFSET('Hygiene Data'!$G$7,0,10*ROW('Hygiene Data'!G81)),NA())</f>
        <v>#N/A</v>
      </c>
      <c r="BK87" s="531" t="e">
        <f ca="1">+IF(AND(ISNUMBER(OFFSET('Hygiene Data'!$G$9,0,10*ROW('Hygiene Data'!G81))),'Data Summary'!DZ87="Yes"),OFFSET('Hygiene Data'!$G$9,0,10*ROW('Hygiene Data'!G81)),NA())</f>
        <v>#N/A</v>
      </c>
      <c r="BL87" s="531" t="e">
        <f ca="1">+IF(AND(ISNUMBER(OFFSET('Hygiene Data'!$H$5,0,10*ROW('Hygiene Data'!H81))),'Data Summary'!EA87="Yes"),OFFSET('Hygiene Data'!$H$5,0,10*ROW('Hygiene Data'!H81)),NA())</f>
        <v>#N/A</v>
      </c>
      <c r="BM87" s="531" t="e">
        <f ca="1">+IF(AND(ISNUMBER(OFFSET('Hygiene Data'!$H$7,0,10*ROW('Hygiene Data'!H81))),'Data Summary'!EB87="Yes"),OFFSET('Hygiene Data'!$H$7,0,10*ROW('Hygiene Data'!H81)),NA())</f>
        <v>#N/A</v>
      </c>
      <c r="BN87" s="531" t="e">
        <f ca="1">+IF(AND(ISNUMBER(OFFSET('Hygiene Data'!$H$9,0,10*ROW('Hygiene Data'!H81))),'Data Summary'!EC87="Yes"),OFFSET('Hygiene Data'!$H$9,0,10*ROW('Hygiene Data'!H81)),NA())</f>
        <v>#N/A</v>
      </c>
      <c r="BO87" s="531" t="e">
        <f ca="1">+IF(AND(ISNUMBER(OFFSET('Hygiene Data'!$I$5,0,10*ROW('Hygiene Data'!I81))),'Data Summary'!ED87="Yes"),OFFSET('Hygiene Data'!$I$5,0,10*ROW('Hygiene Data'!I81)),NA())</f>
        <v>#N/A</v>
      </c>
      <c r="BP87" s="531" t="e">
        <f ca="1">+IF(AND(ISNUMBER(OFFSET('Hygiene Data'!$I$7,0,10*ROW('Hygiene Data'!I81))),'Data Summary'!EE87="Yes"),OFFSET('Hygiene Data'!$I$7,0,10*ROW('Hygiene Data'!I81)),NA())</f>
        <v>#N/A</v>
      </c>
      <c r="BQ87" s="531" t="e">
        <f ca="1">+IF(AND(ISNUMBER(OFFSET('Hygiene Data'!$I$9,0,10*ROW('Hygiene Data'!I81))),'Data Summary'!EF87="Yes"),OFFSET('Hygiene Data'!$I$9,0,10*ROW('Hygiene Data'!I81)),NA())</f>
        <v>#N/A</v>
      </c>
    </row>
    <row r="88" spans="1:69" x14ac:dyDescent="0.25">
      <c r="A88" s="527" t="e">
        <f ca="1">+RIGHT('Data Summary'!A88,LEN('Data Summary'!A88)-9)</f>
        <v>#VALUE!</v>
      </c>
      <c r="B88" s="501" t="str">
        <f ca="1">+IF(ISTEXT('Data Summary'!B88),'Data Summary'!B88,"")</f>
        <v/>
      </c>
      <c r="C88" s="528" t="e">
        <f ca="1">+VALUE('Data Summary'!C88)</f>
        <v>#VALUE!</v>
      </c>
      <c r="D88" s="529" t="e">
        <f ca="1">+IF(AND(ISNUMBER(OFFSET('Water Data'!$D$4,0,10*ROW('Water Data'!D82))),'Data Summary'!BS88="Yes"),100-OFFSET('Water Data'!$D$4,0,10*ROW('Water Data'!D82)),NA())</f>
        <v>#N/A</v>
      </c>
      <c r="E88" s="529" t="e">
        <f ca="1">+IF(AND(ISNUMBER(OFFSET('Water Data'!$D$6,0,10*ROW('Water Data'!D82))),'Data Summary'!BT88="Yes"),OFFSET('Water Data'!$D$6,0,10*ROW('Water Data'!D82)),NA())</f>
        <v>#N/A</v>
      </c>
      <c r="F88" s="529" t="e">
        <f ca="1">+IF(AND(ISNUMBER(OFFSET('Water Data'!$D$9,0,10*ROW('Water Data'!D82))),'Data Summary'!BU88="Yes"),OFFSET('Water Data'!$D$9,0,10*ROW('Water Data'!D82)),NA())</f>
        <v>#N/A</v>
      </c>
      <c r="G88" s="529" t="e">
        <f ca="1">+IF(AND(ISNUMBER(OFFSET('Water Data'!$E$4,0,10*ROW('Water Data'!E82))),'Data Summary'!BV88="Yes"),100-OFFSET('Water Data'!$E$4,0,10*ROW('Water Data'!E82)),NA())</f>
        <v>#N/A</v>
      </c>
      <c r="H88" s="529" t="e">
        <f ca="1">+IF(AND(ISNUMBER(OFFSET('Water Data'!$E$6,0,10*ROW('Water Data'!E82))),'Data Summary'!BW88="Yes"),OFFSET('Water Data'!$E$6,0,10*ROW('Water Data'!E82)),NA())</f>
        <v>#N/A</v>
      </c>
      <c r="I88" s="529" t="e">
        <f ca="1">+IF(AND(ISNUMBER(OFFSET('Water Data'!$E$9,0,10*ROW('Water Data'!E82))),'Data Summary'!BX88="Yes"),OFFSET('Water Data'!$E$9,0,10*ROW('Water Data'!E82)),NA())</f>
        <v>#N/A</v>
      </c>
      <c r="J88" s="529" t="e">
        <f ca="1">+IF(AND(ISNUMBER(OFFSET('Water Data'!$F$4,0,10*ROW('Water Data'!F82))),'Data Summary'!BY88="Yes"),100-OFFSET('Water Data'!$F$4,0,10*ROW('Water Data'!F82)),NA())</f>
        <v>#N/A</v>
      </c>
      <c r="K88" s="529" t="e">
        <f ca="1">+IF(AND(ISNUMBER(OFFSET('Water Data'!$F$6,0,10*ROW('Water Data'!F82))),'Data Summary'!BZ88="Yes"),OFFSET('Water Data'!$F$6,0,10*ROW('Water Data'!F82)),NA())</f>
        <v>#N/A</v>
      </c>
      <c r="L88" s="529" t="e">
        <f ca="1">+IF(AND(ISNUMBER(OFFSET('Water Data'!$F$9,0,10*ROW('Water Data'!F82))),'Data Summary'!CA88="Yes"),OFFSET('Water Data'!$F$9,0,10*ROW('Water Data'!F82)),NA())</f>
        <v>#N/A</v>
      </c>
      <c r="M88" s="529" t="e">
        <f ca="1">+IF(AND(ISNUMBER(OFFSET('Water Data'!$G$4,0,10*ROW('Water Data'!G82))),'Data Summary'!CB88="Yes"),100-OFFSET('Water Data'!$G$4,0,10*ROW('Water Data'!G82)),NA())</f>
        <v>#N/A</v>
      </c>
      <c r="N88" s="529" t="e">
        <f ca="1">+IF(AND(ISNUMBER(OFFSET('Water Data'!$G$6,0,10*ROW('Water Data'!G82))),'Data Summary'!CC88="Yes"),OFFSET('Water Data'!$G$6,0,10*ROW('Water Data'!G82)),NA())</f>
        <v>#N/A</v>
      </c>
      <c r="O88" s="529" t="e">
        <f ca="1">+IF(AND(ISNUMBER(OFFSET('Water Data'!$G$9,0,10*ROW('Water Data'!G82))),'Data Summary'!CD88="Yes"),OFFSET('Water Data'!$G$9,0,10*ROW('Water Data'!G82)),NA())</f>
        <v>#N/A</v>
      </c>
      <c r="P88" s="529" t="e">
        <f ca="1">+IF(AND(ISNUMBER(OFFSET('Water Data'!$H$4,0,10*ROW('Water Data'!H82))),'Data Summary'!CE88="Yes"),100-OFFSET('Water Data'!$H$4,0,10*ROW('Water Data'!H82)),NA())</f>
        <v>#N/A</v>
      </c>
      <c r="Q88" s="529" t="e">
        <f ca="1">+IF(AND(ISNUMBER(OFFSET('Water Data'!$H$6,0,10*ROW('Water Data'!H82))),'Data Summary'!CF88="Yes"),OFFSET('Water Data'!$H$6,0,10*ROW('Water Data'!H82)),NA())</f>
        <v>#N/A</v>
      </c>
      <c r="R88" s="529" t="e">
        <f ca="1">+IF(AND(ISNUMBER(OFFSET('Water Data'!$H$9,0,10*ROW('Water Data'!H82))),'Data Summary'!CG88="Yes"),OFFSET('Water Data'!$H$9,0,10*ROW('Water Data'!H82)),NA())</f>
        <v>#N/A</v>
      </c>
      <c r="S88" s="529" t="e">
        <f ca="1">+IF(AND(ISNUMBER(OFFSET('Water Data'!$I$4,0,10*ROW('Water Data'!I82))),'Data Summary'!CH88="Yes"),100-OFFSET('Water Data'!$I$4,0,10*ROW('Water Data'!I82)),NA())</f>
        <v>#N/A</v>
      </c>
      <c r="T88" s="529" t="e">
        <f ca="1">+IF(AND(ISNUMBER(OFFSET('Water Data'!$I$6,0,10*ROW('Water Data'!I82))),'Data Summary'!CI88="Yes"),OFFSET('Water Data'!$I$6,0,10*ROW('Water Data'!I82)),NA())</f>
        <v>#N/A</v>
      </c>
      <c r="U88" s="529" t="e">
        <f ca="1">+IF(AND(ISNUMBER(OFFSET('Water Data'!$I$9,0,10*ROW('Water Data'!I82))),'Data Summary'!CJ88="Yes"),OFFSET('Water Data'!$I$9,0,10*ROW('Water Data'!I82)),NA())</f>
        <v>#N/A</v>
      </c>
      <c r="V88" s="530" t="e">
        <f ca="1">+IF(AND(ISNUMBER(OFFSET('Sanitation Data'!$D$4,0,10*ROW('Sanitation Data'!D82))),'Data Summary'!CK88="Yes"),100-OFFSET('Sanitation Data'!$D$4,0,10*ROW('Sanitation Data'!D82)),NA())</f>
        <v>#N/A</v>
      </c>
      <c r="W88" s="530" t="e">
        <f ca="1">+IF(AND(ISNUMBER(OFFSET('Sanitation Data'!$D$6,0,10*ROW('Sanitation Data'!D82))),'Data Summary'!CL88="Yes"),OFFSET('Sanitation Data'!$D$6,0,10*ROW('Sanitation Data'!D82)),NA())</f>
        <v>#N/A</v>
      </c>
      <c r="X88" s="530" t="e">
        <f ca="1">+IF(AND(ISNUMBER(OFFSET('Sanitation Data'!$D$10,0,10*ROW('Sanitation Data'!D82))),'Data Summary'!CM88="Yes"),OFFSET('Sanitation Data'!$D$10,0,10*ROW('Sanitation Data'!D82)),NA())</f>
        <v>#N/A</v>
      </c>
      <c r="Y88" s="530" t="e">
        <f ca="1">+IF(AND(ISNUMBER(OFFSET('Sanitation Data'!$D$11,0,10*ROW('Sanitation Data'!D82))),'Data Summary'!CN88="Yes"),OFFSET('Sanitation Data'!$D$11,0,10*ROW('Sanitation Data'!D82)),NA())</f>
        <v>#N/A</v>
      </c>
      <c r="Z88" s="530" t="e">
        <f ca="1">+IF(AND(ISNUMBER(OFFSET('Sanitation Data'!$D$12,0,10*ROW('Sanitation Data'!D82))),'Data Summary'!CO88="Yes"),OFFSET('Sanitation Data'!$D$12,0,10*ROW('Sanitation Data'!D82)),NA())</f>
        <v>#N/A</v>
      </c>
      <c r="AA88" s="530" t="e">
        <f ca="1">+IF(AND(ISNUMBER(OFFSET('Sanitation Data'!$E$4,0,10*ROW('Sanitation Data'!E82))),'Data Summary'!CP88="Yes"),100-OFFSET('Sanitation Data'!$E$4,0,10*ROW('Sanitation Data'!E82)),NA())</f>
        <v>#N/A</v>
      </c>
      <c r="AB88" s="530" t="e">
        <f ca="1">+IF(AND(ISNUMBER(OFFSET('Sanitation Data'!$E$6,0,10*ROW('Sanitation Data'!E82))),'Data Summary'!CQ88="Yes"),OFFSET('Sanitation Data'!$E$6,0,10*ROW('Sanitation Data'!E82)),NA())</f>
        <v>#N/A</v>
      </c>
      <c r="AC88" s="530" t="e">
        <f ca="1">+IF(AND(ISNUMBER(OFFSET('Sanitation Data'!$E$10,0,10*ROW('Sanitation Data'!E82))),'Data Summary'!CR88="Yes"),OFFSET('Sanitation Data'!$E$10,0,10*ROW('Sanitation Data'!E82)),NA())</f>
        <v>#N/A</v>
      </c>
      <c r="AD88" s="530" t="e">
        <f ca="1">+IF(AND(ISNUMBER(OFFSET('Sanitation Data'!$E$11,0,10*ROW('Sanitation Data'!E82))),'Data Summary'!CS88="Yes"),OFFSET('Sanitation Data'!$E$11,0,10*ROW('Sanitation Data'!E82)),NA())</f>
        <v>#N/A</v>
      </c>
      <c r="AE88" s="530" t="e">
        <f ca="1">+IF(AND(ISNUMBER(OFFSET('Sanitation Data'!$E$12,0,10*ROW('Sanitation Data'!E82))),'Data Summary'!CT88="Yes"),OFFSET('Sanitation Data'!$E$12,0,10*ROW('Sanitation Data'!E82)),NA())</f>
        <v>#N/A</v>
      </c>
      <c r="AF88" s="530" t="e">
        <f ca="1">+IF(AND(ISNUMBER(OFFSET('Sanitation Data'!$F$4,0,10*ROW('Sanitation Data'!F82))),'Data Summary'!CU88="Yes"),100-OFFSET('Sanitation Data'!$F$4,0,10*ROW('Sanitation Data'!F82)),NA())</f>
        <v>#N/A</v>
      </c>
      <c r="AG88" s="530" t="e">
        <f ca="1">+IF(AND(ISNUMBER(OFFSET('Sanitation Data'!$F$6,0,10*ROW('Sanitation Data'!F82))),'Data Summary'!CV88="Yes"),OFFSET('Sanitation Data'!$F$6,0,10*ROW('Sanitation Data'!F82)),NA())</f>
        <v>#N/A</v>
      </c>
      <c r="AH88" s="530" t="e">
        <f ca="1">+IF(AND(ISNUMBER(OFFSET('Sanitation Data'!$F$10,0,10*ROW('Sanitation Data'!F82))),'Data Summary'!CW88="Yes"),OFFSET('Sanitation Data'!$F$10,0,10*ROW('Sanitation Data'!F82)),NA())</f>
        <v>#N/A</v>
      </c>
      <c r="AI88" s="530" t="e">
        <f ca="1">+IF(AND(ISNUMBER(OFFSET('Sanitation Data'!$F$11,0,10*ROW('Sanitation Data'!F82))),'Data Summary'!CX88="Yes"),OFFSET('Sanitation Data'!$F$11,0,10*ROW('Sanitation Data'!F82)),NA())</f>
        <v>#N/A</v>
      </c>
      <c r="AJ88" s="530" t="e">
        <f ca="1">+IF(AND(ISNUMBER(OFFSET('Sanitation Data'!$F$12,0,10*ROW('Sanitation Data'!F82))),'Data Summary'!CY88="Yes"),OFFSET('Sanitation Data'!$F$12,0,10*ROW('Sanitation Data'!F82)),NA())</f>
        <v>#N/A</v>
      </c>
      <c r="AK88" s="530" t="e">
        <f ca="1">+IF(AND(ISNUMBER(OFFSET('Sanitation Data'!$G$4,0,10*ROW('Sanitation Data'!G82))),'Data Summary'!CZ88="Yes"),100-OFFSET('Sanitation Data'!$G$4,0,10*ROW('Sanitation Data'!G82)),NA())</f>
        <v>#N/A</v>
      </c>
      <c r="AL88" s="530" t="e">
        <f ca="1">+IF(AND(ISNUMBER(OFFSET('Sanitation Data'!$G$6,0,10*ROW('Sanitation Data'!G82))),'Data Summary'!DA88="Yes"),OFFSET('Sanitation Data'!$G$6,0,10*ROW('Sanitation Data'!G82)),NA())</f>
        <v>#N/A</v>
      </c>
      <c r="AM88" s="530" t="e">
        <f ca="1">+IF(AND(ISNUMBER(OFFSET('Sanitation Data'!$G$10,0,10*ROW('Sanitation Data'!G82))),'Data Summary'!DB88="Yes"),OFFSET('Sanitation Data'!$G$10,0,10*ROW('Sanitation Data'!G82)),NA())</f>
        <v>#N/A</v>
      </c>
      <c r="AN88" s="530" t="e">
        <f ca="1">+IF(AND(ISNUMBER(OFFSET('Sanitation Data'!$G$11,0,10*ROW('Sanitation Data'!G82))),'Data Summary'!DC88="Yes"),OFFSET('Sanitation Data'!$G$11,0,10*ROW('Sanitation Data'!G82)),NA())</f>
        <v>#N/A</v>
      </c>
      <c r="AO88" s="530" t="e">
        <f ca="1">+IF(AND(ISNUMBER(OFFSET('Sanitation Data'!$G$12,0,10*ROW('Sanitation Data'!G82))),'Data Summary'!DD88="Yes"),OFFSET('Sanitation Data'!$G$12,0,10*ROW('Sanitation Data'!G82)),NA())</f>
        <v>#N/A</v>
      </c>
      <c r="AP88" s="530" t="e">
        <f ca="1">+IF(AND(ISNUMBER(OFFSET('Sanitation Data'!$H$4,0,10*ROW('Sanitation Data'!H82))),'Data Summary'!DE88="Yes"),100-OFFSET('Sanitation Data'!$H$4,0,10*ROW('Sanitation Data'!H82)),NA())</f>
        <v>#N/A</v>
      </c>
      <c r="AQ88" s="530" t="e">
        <f ca="1">+IF(AND(ISNUMBER(OFFSET('Sanitation Data'!$H$6,0,10*ROW('Sanitation Data'!H82))),'Data Summary'!DF88="Yes"),OFFSET('Sanitation Data'!$H$6,0,10*ROW('Sanitation Data'!H82)),NA())</f>
        <v>#N/A</v>
      </c>
      <c r="AR88" s="530" t="e">
        <f ca="1">+IF(AND(ISNUMBER(OFFSET('Sanitation Data'!$H$10,0,10*ROW('Sanitation Data'!H82))),'Data Summary'!DG88="Yes"),OFFSET('Sanitation Data'!$H$10,0,10*ROW('Sanitation Data'!H82)),NA())</f>
        <v>#N/A</v>
      </c>
      <c r="AS88" s="530" t="e">
        <f ca="1">+IF(AND(ISNUMBER(OFFSET('Sanitation Data'!$H$11,0,10*ROW('Sanitation Data'!H82))),'Data Summary'!DH88="Yes"),OFFSET('Sanitation Data'!$H$11,0,10*ROW('Sanitation Data'!H82)),NA())</f>
        <v>#N/A</v>
      </c>
      <c r="AT88" s="530" t="e">
        <f ca="1">+IF(AND(ISNUMBER(OFFSET('Sanitation Data'!$H$12,0,10*ROW('Sanitation Data'!H82))),'Data Summary'!DI88="Yes"),OFFSET('Sanitation Data'!$H$12,0,10*ROW('Sanitation Data'!H82)),NA())</f>
        <v>#N/A</v>
      </c>
      <c r="AU88" s="530" t="e">
        <f ca="1">+IF(AND(ISNUMBER(OFFSET('Sanitation Data'!$I$4,0,10*ROW('Sanitation Data'!I82))),'Data Summary'!DJ88="Yes"),100-OFFSET('Sanitation Data'!$I$4,0,10*ROW('Sanitation Data'!I82)),NA())</f>
        <v>#N/A</v>
      </c>
      <c r="AV88" s="530" t="e">
        <f ca="1">+IF(AND(ISNUMBER(OFFSET('Sanitation Data'!$I$6,0,10*ROW('Sanitation Data'!I82))),'Data Summary'!DK88="Yes"),OFFSET('Sanitation Data'!$I$6,0,10*ROW('Sanitation Data'!I82)),NA())</f>
        <v>#N/A</v>
      </c>
      <c r="AW88" s="530" t="e">
        <f ca="1">+IF(AND(ISNUMBER(OFFSET('Sanitation Data'!$I$10,0,10*ROW('Sanitation Data'!I82))),'Data Summary'!DL88="Yes"),OFFSET('Sanitation Data'!$I$10,0,10*ROW('Sanitation Data'!I82)),NA())</f>
        <v>#N/A</v>
      </c>
      <c r="AX88" s="530" t="e">
        <f ca="1">+IF(AND(ISNUMBER(OFFSET('Sanitation Data'!$I$11,0,10*ROW('Sanitation Data'!I82))),'Data Summary'!DM88="Yes"),OFFSET('Sanitation Data'!$I$11,0,10*ROW('Sanitation Data'!I82)),NA())</f>
        <v>#N/A</v>
      </c>
      <c r="AY88" s="530" t="e">
        <f ca="1">+IF(AND(ISNUMBER(OFFSET('Sanitation Data'!$I$12,0,10*ROW('Sanitation Data'!I82))),'Data Summary'!DN88="Yes"),OFFSET('Sanitation Data'!$I$12,0,10*ROW('Sanitation Data'!I82)),NA())</f>
        <v>#N/A</v>
      </c>
      <c r="AZ88" s="531" t="e">
        <f ca="1">+IF(AND(ISNUMBER(OFFSET('Hygiene Data'!$D$5,0,10*ROW('Hygiene Data'!D82))),'Data Summary'!DO88="Yes"),OFFSET('Hygiene Data'!$D$5,0,10*ROW('Hygiene Data'!D82)),NA())</f>
        <v>#N/A</v>
      </c>
      <c r="BA88" s="531" t="e">
        <f ca="1">+IF(AND(ISNUMBER(OFFSET('Hygiene Data'!$D$7,0,10*ROW('Hygiene Data'!D82))),'Data Summary'!DP88="Yes"),OFFSET('Hygiene Data'!$D$7,0,10*ROW('Hygiene Data'!D82)),NA())</f>
        <v>#N/A</v>
      </c>
      <c r="BB88" s="531" t="e">
        <f ca="1">+IF(AND(ISNUMBER(OFFSET('Hygiene Data'!$D$9,0,10*ROW('Hygiene Data'!D82))),'Data Summary'!DQ88="Yes"),OFFSET('Hygiene Data'!$D$9,0,10*ROW('Hygiene Data'!D82)),NA())</f>
        <v>#N/A</v>
      </c>
      <c r="BC88" s="531" t="e">
        <f ca="1">+IF(AND(ISNUMBER(OFFSET('Hygiene Data'!$E$5,0,10*ROW('Hygiene Data'!E82))),'Data Summary'!DR88="Yes"),OFFSET('Hygiene Data'!$E$5,0,10*ROW('Hygiene Data'!E82)),NA())</f>
        <v>#N/A</v>
      </c>
      <c r="BD88" s="531" t="e">
        <f ca="1">+IF(AND(ISNUMBER(OFFSET('Hygiene Data'!$E$7,0,10*ROW('Hygiene Data'!E82))),'Data Summary'!DS88="Yes"),OFFSET('Hygiene Data'!$E$7,0,10*ROW('Hygiene Data'!E82)),NA())</f>
        <v>#N/A</v>
      </c>
      <c r="BE88" s="531" t="e">
        <f ca="1">+IF(AND(ISNUMBER(OFFSET('Hygiene Data'!$E$9,0,10*ROW('Hygiene Data'!E82))),'Data Summary'!DT88="Yes"),OFFSET('Hygiene Data'!$E$9,0,10*ROW('Hygiene Data'!E82)),NA())</f>
        <v>#N/A</v>
      </c>
      <c r="BF88" s="531" t="e">
        <f ca="1">+IF(AND(ISNUMBER(OFFSET('Hygiene Data'!$F$5,0,10*ROW('Hygiene Data'!F82))),'Data Summary'!DU88="Yes"),OFFSET('Hygiene Data'!$F$5,0,10*ROW('Hygiene Data'!F82)),NA())</f>
        <v>#N/A</v>
      </c>
      <c r="BG88" s="531" t="e">
        <f ca="1">+IF(AND(ISNUMBER(OFFSET('Hygiene Data'!$F$7,0,10*ROW('Hygiene Data'!F82))),'Data Summary'!DV88="Yes"),OFFSET('Hygiene Data'!$F$7,0,10*ROW('Hygiene Data'!F82)),NA())</f>
        <v>#N/A</v>
      </c>
      <c r="BH88" s="531" t="e">
        <f ca="1">+IF(AND(ISNUMBER(OFFSET('Hygiene Data'!$F$9,0,10*ROW('Hygiene Data'!F82))),'Data Summary'!DW88="Yes"),OFFSET('Hygiene Data'!$F$9,0,10*ROW('Hygiene Data'!F82)),NA())</f>
        <v>#N/A</v>
      </c>
      <c r="BI88" s="531" t="e">
        <f ca="1">+IF(AND(ISNUMBER(OFFSET('Hygiene Data'!$G$5,0,10*ROW('Hygiene Data'!G82))),'Data Summary'!DX88="Yes"),OFFSET('Hygiene Data'!$G$5,0,10*ROW('Hygiene Data'!G82)),NA())</f>
        <v>#N/A</v>
      </c>
      <c r="BJ88" s="531" t="e">
        <f ca="1">+IF(AND(ISNUMBER(OFFSET('Hygiene Data'!$G$7,0,10*ROW('Hygiene Data'!G82))),'Data Summary'!DY88="Yes"),OFFSET('Hygiene Data'!$G$7,0,10*ROW('Hygiene Data'!G82)),NA())</f>
        <v>#N/A</v>
      </c>
      <c r="BK88" s="531" t="e">
        <f ca="1">+IF(AND(ISNUMBER(OFFSET('Hygiene Data'!$G$9,0,10*ROW('Hygiene Data'!G82))),'Data Summary'!DZ88="Yes"),OFFSET('Hygiene Data'!$G$9,0,10*ROW('Hygiene Data'!G82)),NA())</f>
        <v>#N/A</v>
      </c>
      <c r="BL88" s="531" t="e">
        <f ca="1">+IF(AND(ISNUMBER(OFFSET('Hygiene Data'!$H$5,0,10*ROW('Hygiene Data'!H82))),'Data Summary'!EA88="Yes"),OFFSET('Hygiene Data'!$H$5,0,10*ROW('Hygiene Data'!H82)),NA())</f>
        <v>#N/A</v>
      </c>
      <c r="BM88" s="531" t="e">
        <f ca="1">+IF(AND(ISNUMBER(OFFSET('Hygiene Data'!$H$7,0,10*ROW('Hygiene Data'!H82))),'Data Summary'!EB88="Yes"),OFFSET('Hygiene Data'!$H$7,0,10*ROW('Hygiene Data'!H82)),NA())</f>
        <v>#N/A</v>
      </c>
      <c r="BN88" s="531" t="e">
        <f ca="1">+IF(AND(ISNUMBER(OFFSET('Hygiene Data'!$H$9,0,10*ROW('Hygiene Data'!H82))),'Data Summary'!EC88="Yes"),OFFSET('Hygiene Data'!$H$9,0,10*ROW('Hygiene Data'!H82)),NA())</f>
        <v>#N/A</v>
      </c>
      <c r="BO88" s="531" t="e">
        <f ca="1">+IF(AND(ISNUMBER(OFFSET('Hygiene Data'!$I$5,0,10*ROW('Hygiene Data'!I82))),'Data Summary'!ED88="Yes"),OFFSET('Hygiene Data'!$I$5,0,10*ROW('Hygiene Data'!I82)),NA())</f>
        <v>#N/A</v>
      </c>
      <c r="BP88" s="531" t="e">
        <f ca="1">+IF(AND(ISNUMBER(OFFSET('Hygiene Data'!$I$7,0,10*ROW('Hygiene Data'!I82))),'Data Summary'!EE88="Yes"),OFFSET('Hygiene Data'!$I$7,0,10*ROW('Hygiene Data'!I82)),NA())</f>
        <v>#N/A</v>
      </c>
      <c r="BQ88" s="531" t="e">
        <f ca="1">+IF(AND(ISNUMBER(OFFSET('Hygiene Data'!$I$9,0,10*ROW('Hygiene Data'!I82))),'Data Summary'!EF88="Yes"),OFFSET('Hygiene Data'!$I$9,0,10*ROW('Hygiene Data'!I82)),NA())</f>
        <v>#N/A</v>
      </c>
    </row>
    <row r="89" spans="1:69" x14ac:dyDescent="0.25">
      <c r="A89" s="527" t="e">
        <f ca="1">+RIGHT('Data Summary'!A89,LEN('Data Summary'!A89)-9)</f>
        <v>#VALUE!</v>
      </c>
      <c r="B89" s="501" t="str">
        <f ca="1">+IF(ISTEXT('Data Summary'!B89),'Data Summary'!B89,"")</f>
        <v/>
      </c>
      <c r="C89" s="528" t="e">
        <f ca="1">+VALUE('Data Summary'!C89)</f>
        <v>#VALUE!</v>
      </c>
      <c r="D89" s="529" t="e">
        <f ca="1">+IF(AND(ISNUMBER(OFFSET('Water Data'!$D$4,0,10*ROW('Water Data'!D83))),'Data Summary'!BS89="Yes"),100-OFFSET('Water Data'!$D$4,0,10*ROW('Water Data'!D83)),NA())</f>
        <v>#N/A</v>
      </c>
      <c r="E89" s="529" t="e">
        <f ca="1">+IF(AND(ISNUMBER(OFFSET('Water Data'!$D$6,0,10*ROW('Water Data'!D83))),'Data Summary'!BT89="Yes"),OFFSET('Water Data'!$D$6,0,10*ROW('Water Data'!D83)),NA())</f>
        <v>#N/A</v>
      </c>
      <c r="F89" s="529" t="e">
        <f ca="1">+IF(AND(ISNUMBER(OFFSET('Water Data'!$D$9,0,10*ROW('Water Data'!D83))),'Data Summary'!BU89="Yes"),OFFSET('Water Data'!$D$9,0,10*ROW('Water Data'!D83)),NA())</f>
        <v>#N/A</v>
      </c>
      <c r="G89" s="529" t="e">
        <f ca="1">+IF(AND(ISNUMBER(OFFSET('Water Data'!$E$4,0,10*ROW('Water Data'!E83))),'Data Summary'!BV89="Yes"),100-OFFSET('Water Data'!$E$4,0,10*ROW('Water Data'!E83)),NA())</f>
        <v>#N/A</v>
      </c>
      <c r="H89" s="529" t="e">
        <f ca="1">+IF(AND(ISNUMBER(OFFSET('Water Data'!$E$6,0,10*ROW('Water Data'!E83))),'Data Summary'!BW89="Yes"),OFFSET('Water Data'!$E$6,0,10*ROW('Water Data'!E83)),NA())</f>
        <v>#N/A</v>
      </c>
      <c r="I89" s="529" t="e">
        <f ca="1">+IF(AND(ISNUMBER(OFFSET('Water Data'!$E$9,0,10*ROW('Water Data'!E83))),'Data Summary'!BX89="Yes"),OFFSET('Water Data'!$E$9,0,10*ROW('Water Data'!E83)),NA())</f>
        <v>#N/A</v>
      </c>
      <c r="J89" s="529" t="e">
        <f ca="1">+IF(AND(ISNUMBER(OFFSET('Water Data'!$F$4,0,10*ROW('Water Data'!F83))),'Data Summary'!BY89="Yes"),100-OFFSET('Water Data'!$F$4,0,10*ROW('Water Data'!F83)),NA())</f>
        <v>#N/A</v>
      </c>
      <c r="K89" s="529" t="e">
        <f ca="1">+IF(AND(ISNUMBER(OFFSET('Water Data'!$F$6,0,10*ROW('Water Data'!F83))),'Data Summary'!BZ89="Yes"),OFFSET('Water Data'!$F$6,0,10*ROW('Water Data'!F83)),NA())</f>
        <v>#N/A</v>
      </c>
      <c r="L89" s="529" t="e">
        <f ca="1">+IF(AND(ISNUMBER(OFFSET('Water Data'!$F$9,0,10*ROW('Water Data'!F83))),'Data Summary'!CA89="Yes"),OFFSET('Water Data'!$F$9,0,10*ROW('Water Data'!F83)),NA())</f>
        <v>#N/A</v>
      </c>
      <c r="M89" s="529" t="e">
        <f ca="1">+IF(AND(ISNUMBER(OFFSET('Water Data'!$G$4,0,10*ROW('Water Data'!G83))),'Data Summary'!CB89="Yes"),100-OFFSET('Water Data'!$G$4,0,10*ROW('Water Data'!G83)),NA())</f>
        <v>#N/A</v>
      </c>
      <c r="N89" s="529" t="e">
        <f ca="1">+IF(AND(ISNUMBER(OFFSET('Water Data'!$G$6,0,10*ROW('Water Data'!G83))),'Data Summary'!CC89="Yes"),OFFSET('Water Data'!$G$6,0,10*ROW('Water Data'!G83)),NA())</f>
        <v>#N/A</v>
      </c>
      <c r="O89" s="529" t="e">
        <f ca="1">+IF(AND(ISNUMBER(OFFSET('Water Data'!$G$9,0,10*ROW('Water Data'!G83))),'Data Summary'!CD89="Yes"),OFFSET('Water Data'!$G$9,0,10*ROW('Water Data'!G83)),NA())</f>
        <v>#N/A</v>
      </c>
      <c r="P89" s="529" t="e">
        <f ca="1">+IF(AND(ISNUMBER(OFFSET('Water Data'!$H$4,0,10*ROW('Water Data'!H83))),'Data Summary'!CE89="Yes"),100-OFFSET('Water Data'!$H$4,0,10*ROW('Water Data'!H83)),NA())</f>
        <v>#N/A</v>
      </c>
      <c r="Q89" s="529" t="e">
        <f ca="1">+IF(AND(ISNUMBER(OFFSET('Water Data'!$H$6,0,10*ROW('Water Data'!H83))),'Data Summary'!CF89="Yes"),OFFSET('Water Data'!$H$6,0,10*ROW('Water Data'!H83)),NA())</f>
        <v>#N/A</v>
      </c>
      <c r="R89" s="529" t="e">
        <f ca="1">+IF(AND(ISNUMBER(OFFSET('Water Data'!$H$9,0,10*ROW('Water Data'!H83))),'Data Summary'!CG89="Yes"),OFFSET('Water Data'!$H$9,0,10*ROW('Water Data'!H83)),NA())</f>
        <v>#N/A</v>
      </c>
      <c r="S89" s="529" t="e">
        <f ca="1">+IF(AND(ISNUMBER(OFFSET('Water Data'!$I$4,0,10*ROW('Water Data'!I83))),'Data Summary'!CH89="Yes"),100-OFFSET('Water Data'!$I$4,0,10*ROW('Water Data'!I83)),NA())</f>
        <v>#N/A</v>
      </c>
      <c r="T89" s="529" t="e">
        <f ca="1">+IF(AND(ISNUMBER(OFFSET('Water Data'!$I$6,0,10*ROW('Water Data'!I83))),'Data Summary'!CI89="Yes"),OFFSET('Water Data'!$I$6,0,10*ROW('Water Data'!I83)),NA())</f>
        <v>#N/A</v>
      </c>
      <c r="U89" s="529" t="e">
        <f ca="1">+IF(AND(ISNUMBER(OFFSET('Water Data'!$I$9,0,10*ROW('Water Data'!I83))),'Data Summary'!CJ89="Yes"),OFFSET('Water Data'!$I$9,0,10*ROW('Water Data'!I83)),NA())</f>
        <v>#N/A</v>
      </c>
      <c r="V89" s="530" t="e">
        <f ca="1">+IF(AND(ISNUMBER(OFFSET('Sanitation Data'!$D$4,0,10*ROW('Sanitation Data'!D83))),'Data Summary'!CK89="Yes"),100-OFFSET('Sanitation Data'!$D$4,0,10*ROW('Sanitation Data'!D83)),NA())</f>
        <v>#N/A</v>
      </c>
      <c r="W89" s="530" t="e">
        <f ca="1">+IF(AND(ISNUMBER(OFFSET('Sanitation Data'!$D$6,0,10*ROW('Sanitation Data'!D83))),'Data Summary'!CL89="Yes"),OFFSET('Sanitation Data'!$D$6,0,10*ROW('Sanitation Data'!D83)),NA())</f>
        <v>#N/A</v>
      </c>
      <c r="X89" s="530" t="e">
        <f ca="1">+IF(AND(ISNUMBER(OFFSET('Sanitation Data'!$D$10,0,10*ROW('Sanitation Data'!D83))),'Data Summary'!CM89="Yes"),OFFSET('Sanitation Data'!$D$10,0,10*ROW('Sanitation Data'!D83)),NA())</f>
        <v>#N/A</v>
      </c>
      <c r="Y89" s="530" t="e">
        <f ca="1">+IF(AND(ISNUMBER(OFFSET('Sanitation Data'!$D$11,0,10*ROW('Sanitation Data'!D83))),'Data Summary'!CN89="Yes"),OFFSET('Sanitation Data'!$D$11,0,10*ROW('Sanitation Data'!D83)),NA())</f>
        <v>#N/A</v>
      </c>
      <c r="Z89" s="530" t="e">
        <f ca="1">+IF(AND(ISNUMBER(OFFSET('Sanitation Data'!$D$12,0,10*ROW('Sanitation Data'!D83))),'Data Summary'!CO89="Yes"),OFFSET('Sanitation Data'!$D$12,0,10*ROW('Sanitation Data'!D83)),NA())</f>
        <v>#N/A</v>
      </c>
      <c r="AA89" s="530" t="e">
        <f ca="1">+IF(AND(ISNUMBER(OFFSET('Sanitation Data'!$E$4,0,10*ROW('Sanitation Data'!E83))),'Data Summary'!CP89="Yes"),100-OFFSET('Sanitation Data'!$E$4,0,10*ROW('Sanitation Data'!E83)),NA())</f>
        <v>#N/A</v>
      </c>
      <c r="AB89" s="530" t="e">
        <f ca="1">+IF(AND(ISNUMBER(OFFSET('Sanitation Data'!$E$6,0,10*ROW('Sanitation Data'!E83))),'Data Summary'!CQ89="Yes"),OFFSET('Sanitation Data'!$E$6,0,10*ROW('Sanitation Data'!E83)),NA())</f>
        <v>#N/A</v>
      </c>
      <c r="AC89" s="530" t="e">
        <f ca="1">+IF(AND(ISNUMBER(OFFSET('Sanitation Data'!$E$10,0,10*ROW('Sanitation Data'!E83))),'Data Summary'!CR89="Yes"),OFFSET('Sanitation Data'!$E$10,0,10*ROW('Sanitation Data'!E83)),NA())</f>
        <v>#N/A</v>
      </c>
      <c r="AD89" s="530" t="e">
        <f ca="1">+IF(AND(ISNUMBER(OFFSET('Sanitation Data'!$E$11,0,10*ROW('Sanitation Data'!E83))),'Data Summary'!CS89="Yes"),OFFSET('Sanitation Data'!$E$11,0,10*ROW('Sanitation Data'!E83)),NA())</f>
        <v>#N/A</v>
      </c>
      <c r="AE89" s="530" t="e">
        <f ca="1">+IF(AND(ISNUMBER(OFFSET('Sanitation Data'!$E$12,0,10*ROW('Sanitation Data'!E83))),'Data Summary'!CT89="Yes"),OFFSET('Sanitation Data'!$E$12,0,10*ROW('Sanitation Data'!E83)),NA())</f>
        <v>#N/A</v>
      </c>
      <c r="AF89" s="530" t="e">
        <f ca="1">+IF(AND(ISNUMBER(OFFSET('Sanitation Data'!$F$4,0,10*ROW('Sanitation Data'!F83))),'Data Summary'!CU89="Yes"),100-OFFSET('Sanitation Data'!$F$4,0,10*ROW('Sanitation Data'!F83)),NA())</f>
        <v>#N/A</v>
      </c>
      <c r="AG89" s="530" t="e">
        <f ca="1">+IF(AND(ISNUMBER(OFFSET('Sanitation Data'!$F$6,0,10*ROW('Sanitation Data'!F83))),'Data Summary'!CV89="Yes"),OFFSET('Sanitation Data'!$F$6,0,10*ROW('Sanitation Data'!F83)),NA())</f>
        <v>#N/A</v>
      </c>
      <c r="AH89" s="530" t="e">
        <f ca="1">+IF(AND(ISNUMBER(OFFSET('Sanitation Data'!$F$10,0,10*ROW('Sanitation Data'!F83))),'Data Summary'!CW89="Yes"),OFFSET('Sanitation Data'!$F$10,0,10*ROW('Sanitation Data'!F83)),NA())</f>
        <v>#N/A</v>
      </c>
      <c r="AI89" s="530" t="e">
        <f ca="1">+IF(AND(ISNUMBER(OFFSET('Sanitation Data'!$F$11,0,10*ROW('Sanitation Data'!F83))),'Data Summary'!CX89="Yes"),OFFSET('Sanitation Data'!$F$11,0,10*ROW('Sanitation Data'!F83)),NA())</f>
        <v>#N/A</v>
      </c>
      <c r="AJ89" s="530" t="e">
        <f ca="1">+IF(AND(ISNUMBER(OFFSET('Sanitation Data'!$F$12,0,10*ROW('Sanitation Data'!F83))),'Data Summary'!CY89="Yes"),OFFSET('Sanitation Data'!$F$12,0,10*ROW('Sanitation Data'!F83)),NA())</f>
        <v>#N/A</v>
      </c>
      <c r="AK89" s="530" t="e">
        <f ca="1">+IF(AND(ISNUMBER(OFFSET('Sanitation Data'!$G$4,0,10*ROW('Sanitation Data'!G83))),'Data Summary'!CZ89="Yes"),100-OFFSET('Sanitation Data'!$G$4,0,10*ROW('Sanitation Data'!G83)),NA())</f>
        <v>#N/A</v>
      </c>
      <c r="AL89" s="530" t="e">
        <f ca="1">+IF(AND(ISNUMBER(OFFSET('Sanitation Data'!$G$6,0,10*ROW('Sanitation Data'!G83))),'Data Summary'!DA89="Yes"),OFFSET('Sanitation Data'!$G$6,0,10*ROW('Sanitation Data'!G83)),NA())</f>
        <v>#N/A</v>
      </c>
      <c r="AM89" s="530" t="e">
        <f ca="1">+IF(AND(ISNUMBER(OFFSET('Sanitation Data'!$G$10,0,10*ROW('Sanitation Data'!G83))),'Data Summary'!DB89="Yes"),OFFSET('Sanitation Data'!$G$10,0,10*ROW('Sanitation Data'!G83)),NA())</f>
        <v>#N/A</v>
      </c>
      <c r="AN89" s="530" t="e">
        <f ca="1">+IF(AND(ISNUMBER(OFFSET('Sanitation Data'!$G$11,0,10*ROW('Sanitation Data'!G83))),'Data Summary'!DC89="Yes"),OFFSET('Sanitation Data'!$G$11,0,10*ROW('Sanitation Data'!G83)),NA())</f>
        <v>#N/A</v>
      </c>
      <c r="AO89" s="530" t="e">
        <f ca="1">+IF(AND(ISNUMBER(OFFSET('Sanitation Data'!$G$12,0,10*ROW('Sanitation Data'!G83))),'Data Summary'!DD89="Yes"),OFFSET('Sanitation Data'!$G$12,0,10*ROW('Sanitation Data'!G83)),NA())</f>
        <v>#N/A</v>
      </c>
      <c r="AP89" s="530" t="e">
        <f ca="1">+IF(AND(ISNUMBER(OFFSET('Sanitation Data'!$H$4,0,10*ROW('Sanitation Data'!H83))),'Data Summary'!DE89="Yes"),100-OFFSET('Sanitation Data'!$H$4,0,10*ROW('Sanitation Data'!H83)),NA())</f>
        <v>#N/A</v>
      </c>
      <c r="AQ89" s="530" t="e">
        <f ca="1">+IF(AND(ISNUMBER(OFFSET('Sanitation Data'!$H$6,0,10*ROW('Sanitation Data'!H83))),'Data Summary'!DF89="Yes"),OFFSET('Sanitation Data'!$H$6,0,10*ROW('Sanitation Data'!H83)),NA())</f>
        <v>#N/A</v>
      </c>
      <c r="AR89" s="530" t="e">
        <f ca="1">+IF(AND(ISNUMBER(OFFSET('Sanitation Data'!$H$10,0,10*ROW('Sanitation Data'!H83))),'Data Summary'!DG89="Yes"),OFFSET('Sanitation Data'!$H$10,0,10*ROW('Sanitation Data'!H83)),NA())</f>
        <v>#N/A</v>
      </c>
      <c r="AS89" s="530" t="e">
        <f ca="1">+IF(AND(ISNUMBER(OFFSET('Sanitation Data'!$H$11,0,10*ROW('Sanitation Data'!H83))),'Data Summary'!DH89="Yes"),OFFSET('Sanitation Data'!$H$11,0,10*ROW('Sanitation Data'!H83)),NA())</f>
        <v>#N/A</v>
      </c>
      <c r="AT89" s="530" t="e">
        <f ca="1">+IF(AND(ISNUMBER(OFFSET('Sanitation Data'!$H$12,0,10*ROW('Sanitation Data'!H83))),'Data Summary'!DI89="Yes"),OFFSET('Sanitation Data'!$H$12,0,10*ROW('Sanitation Data'!H83)),NA())</f>
        <v>#N/A</v>
      </c>
      <c r="AU89" s="530" t="e">
        <f ca="1">+IF(AND(ISNUMBER(OFFSET('Sanitation Data'!$I$4,0,10*ROW('Sanitation Data'!I83))),'Data Summary'!DJ89="Yes"),100-OFFSET('Sanitation Data'!$I$4,0,10*ROW('Sanitation Data'!I83)),NA())</f>
        <v>#N/A</v>
      </c>
      <c r="AV89" s="530" t="e">
        <f ca="1">+IF(AND(ISNUMBER(OFFSET('Sanitation Data'!$I$6,0,10*ROW('Sanitation Data'!I83))),'Data Summary'!DK89="Yes"),OFFSET('Sanitation Data'!$I$6,0,10*ROW('Sanitation Data'!I83)),NA())</f>
        <v>#N/A</v>
      </c>
      <c r="AW89" s="530" t="e">
        <f ca="1">+IF(AND(ISNUMBER(OFFSET('Sanitation Data'!$I$10,0,10*ROW('Sanitation Data'!I83))),'Data Summary'!DL89="Yes"),OFFSET('Sanitation Data'!$I$10,0,10*ROW('Sanitation Data'!I83)),NA())</f>
        <v>#N/A</v>
      </c>
      <c r="AX89" s="530" t="e">
        <f ca="1">+IF(AND(ISNUMBER(OFFSET('Sanitation Data'!$I$11,0,10*ROW('Sanitation Data'!I83))),'Data Summary'!DM89="Yes"),OFFSET('Sanitation Data'!$I$11,0,10*ROW('Sanitation Data'!I83)),NA())</f>
        <v>#N/A</v>
      </c>
      <c r="AY89" s="530" t="e">
        <f ca="1">+IF(AND(ISNUMBER(OFFSET('Sanitation Data'!$I$12,0,10*ROW('Sanitation Data'!I83))),'Data Summary'!DN89="Yes"),OFFSET('Sanitation Data'!$I$12,0,10*ROW('Sanitation Data'!I83)),NA())</f>
        <v>#N/A</v>
      </c>
      <c r="AZ89" s="531" t="e">
        <f ca="1">+IF(AND(ISNUMBER(OFFSET('Hygiene Data'!$D$5,0,10*ROW('Hygiene Data'!D83))),'Data Summary'!DO89="Yes"),OFFSET('Hygiene Data'!$D$5,0,10*ROW('Hygiene Data'!D83)),NA())</f>
        <v>#N/A</v>
      </c>
      <c r="BA89" s="531" t="e">
        <f ca="1">+IF(AND(ISNUMBER(OFFSET('Hygiene Data'!$D$7,0,10*ROW('Hygiene Data'!D83))),'Data Summary'!DP89="Yes"),OFFSET('Hygiene Data'!$D$7,0,10*ROW('Hygiene Data'!D83)),NA())</f>
        <v>#N/A</v>
      </c>
      <c r="BB89" s="531" t="e">
        <f ca="1">+IF(AND(ISNUMBER(OFFSET('Hygiene Data'!$D$9,0,10*ROW('Hygiene Data'!D83))),'Data Summary'!DQ89="Yes"),OFFSET('Hygiene Data'!$D$9,0,10*ROW('Hygiene Data'!D83)),NA())</f>
        <v>#N/A</v>
      </c>
      <c r="BC89" s="531" t="e">
        <f ca="1">+IF(AND(ISNUMBER(OFFSET('Hygiene Data'!$E$5,0,10*ROW('Hygiene Data'!E83))),'Data Summary'!DR89="Yes"),OFFSET('Hygiene Data'!$E$5,0,10*ROW('Hygiene Data'!E83)),NA())</f>
        <v>#N/A</v>
      </c>
      <c r="BD89" s="531" t="e">
        <f ca="1">+IF(AND(ISNUMBER(OFFSET('Hygiene Data'!$E$7,0,10*ROW('Hygiene Data'!E83))),'Data Summary'!DS89="Yes"),OFFSET('Hygiene Data'!$E$7,0,10*ROW('Hygiene Data'!E83)),NA())</f>
        <v>#N/A</v>
      </c>
      <c r="BE89" s="531" t="e">
        <f ca="1">+IF(AND(ISNUMBER(OFFSET('Hygiene Data'!$E$9,0,10*ROW('Hygiene Data'!E83))),'Data Summary'!DT89="Yes"),OFFSET('Hygiene Data'!$E$9,0,10*ROW('Hygiene Data'!E83)),NA())</f>
        <v>#N/A</v>
      </c>
      <c r="BF89" s="531" t="e">
        <f ca="1">+IF(AND(ISNUMBER(OFFSET('Hygiene Data'!$F$5,0,10*ROW('Hygiene Data'!F83))),'Data Summary'!DU89="Yes"),OFFSET('Hygiene Data'!$F$5,0,10*ROW('Hygiene Data'!F83)),NA())</f>
        <v>#N/A</v>
      </c>
      <c r="BG89" s="531" t="e">
        <f ca="1">+IF(AND(ISNUMBER(OFFSET('Hygiene Data'!$F$7,0,10*ROW('Hygiene Data'!F83))),'Data Summary'!DV89="Yes"),OFFSET('Hygiene Data'!$F$7,0,10*ROW('Hygiene Data'!F83)),NA())</f>
        <v>#N/A</v>
      </c>
      <c r="BH89" s="531" t="e">
        <f ca="1">+IF(AND(ISNUMBER(OFFSET('Hygiene Data'!$F$9,0,10*ROW('Hygiene Data'!F83))),'Data Summary'!DW89="Yes"),OFFSET('Hygiene Data'!$F$9,0,10*ROW('Hygiene Data'!F83)),NA())</f>
        <v>#N/A</v>
      </c>
      <c r="BI89" s="531" t="e">
        <f ca="1">+IF(AND(ISNUMBER(OFFSET('Hygiene Data'!$G$5,0,10*ROW('Hygiene Data'!G83))),'Data Summary'!DX89="Yes"),OFFSET('Hygiene Data'!$G$5,0,10*ROW('Hygiene Data'!G83)),NA())</f>
        <v>#N/A</v>
      </c>
      <c r="BJ89" s="531" t="e">
        <f ca="1">+IF(AND(ISNUMBER(OFFSET('Hygiene Data'!$G$7,0,10*ROW('Hygiene Data'!G83))),'Data Summary'!DY89="Yes"),OFFSET('Hygiene Data'!$G$7,0,10*ROW('Hygiene Data'!G83)),NA())</f>
        <v>#N/A</v>
      </c>
      <c r="BK89" s="531" t="e">
        <f ca="1">+IF(AND(ISNUMBER(OFFSET('Hygiene Data'!$G$9,0,10*ROW('Hygiene Data'!G83))),'Data Summary'!DZ89="Yes"),OFFSET('Hygiene Data'!$G$9,0,10*ROW('Hygiene Data'!G83)),NA())</f>
        <v>#N/A</v>
      </c>
      <c r="BL89" s="531" t="e">
        <f ca="1">+IF(AND(ISNUMBER(OFFSET('Hygiene Data'!$H$5,0,10*ROW('Hygiene Data'!H83))),'Data Summary'!EA89="Yes"),OFFSET('Hygiene Data'!$H$5,0,10*ROW('Hygiene Data'!H83)),NA())</f>
        <v>#N/A</v>
      </c>
      <c r="BM89" s="531" t="e">
        <f ca="1">+IF(AND(ISNUMBER(OFFSET('Hygiene Data'!$H$7,0,10*ROW('Hygiene Data'!H83))),'Data Summary'!EB89="Yes"),OFFSET('Hygiene Data'!$H$7,0,10*ROW('Hygiene Data'!H83)),NA())</f>
        <v>#N/A</v>
      </c>
      <c r="BN89" s="531" t="e">
        <f ca="1">+IF(AND(ISNUMBER(OFFSET('Hygiene Data'!$H$9,0,10*ROW('Hygiene Data'!H83))),'Data Summary'!EC89="Yes"),OFFSET('Hygiene Data'!$H$9,0,10*ROW('Hygiene Data'!H83)),NA())</f>
        <v>#N/A</v>
      </c>
      <c r="BO89" s="531" t="e">
        <f ca="1">+IF(AND(ISNUMBER(OFFSET('Hygiene Data'!$I$5,0,10*ROW('Hygiene Data'!I83))),'Data Summary'!ED89="Yes"),OFFSET('Hygiene Data'!$I$5,0,10*ROW('Hygiene Data'!I83)),NA())</f>
        <v>#N/A</v>
      </c>
      <c r="BP89" s="531" t="e">
        <f ca="1">+IF(AND(ISNUMBER(OFFSET('Hygiene Data'!$I$7,0,10*ROW('Hygiene Data'!I83))),'Data Summary'!EE89="Yes"),OFFSET('Hygiene Data'!$I$7,0,10*ROW('Hygiene Data'!I83)),NA())</f>
        <v>#N/A</v>
      </c>
      <c r="BQ89" s="531" t="e">
        <f ca="1">+IF(AND(ISNUMBER(OFFSET('Hygiene Data'!$I$9,0,10*ROW('Hygiene Data'!I83))),'Data Summary'!EF89="Yes"),OFFSET('Hygiene Data'!$I$9,0,10*ROW('Hygiene Data'!I83)),NA())</f>
        <v>#N/A</v>
      </c>
    </row>
    <row r="90" spans="1:69" x14ac:dyDescent="0.25">
      <c r="A90" s="527" t="e">
        <f ca="1">+RIGHT('Data Summary'!A90,LEN('Data Summary'!A90)-9)</f>
        <v>#VALUE!</v>
      </c>
      <c r="B90" s="501" t="str">
        <f ca="1">+IF(ISTEXT('Data Summary'!B90),'Data Summary'!B90,"")</f>
        <v/>
      </c>
      <c r="C90" s="528" t="e">
        <f ca="1">+VALUE('Data Summary'!C90)</f>
        <v>#VALUE!</v>
      </c>
      <c r="D90" s="529" t="e">
        <f ca="1">+IF(AND(ISNUMBER(OFFSET('Water Data'!$D$4,0,10*ROW('Water Data'!D84))),'Data Summary'!BS90="Yes"),100-OFFSET('Water Data'!$D$4,0,10*ROW('Water Data'!D84)),NA())</f>
        <v>#N/A</v>
      </c>
      <c r="E90" s="529" t="e">
        <f ca="1">+IF(AND(ISNUMBER(OFFSET('Water Data'!$D$6,0,10*ROW('Water Data'!D84))),'Data Summary'!BT90="Yes"),OFFSET('Water Data'!$D$6,0,10*ROW('Water Data'!D84)),NA())</f>
        <v>#N/A</v>
      </c>
      <c r="F90" s="529" t="e">
        <f ca="1">+IF(AND(ISNUMBER(OFFSET('Water Data'!$D$9,0,10*ROW('Water Data'!D84))),'Data Summary'!BU90="Yes"),OFFSET('Water Data'!$D$9,0,10*ROW('Water Data'!D84)),NA())</f>
        <v>#N/A</v>
      </c>
      <c r="G90" s="529" t="e">
        <f ca="1">+IF(AND(ISNUMBER(OFFSET('Water Data'!$E$4,0,10*ROW('Water Data'!E84))),'Data Summary'!BV90="Yes"),100-OFFSET('Water Data'!$E$4,0,10*ROW('Water Data'!E84)),NA())</f>
        <v>#N/A</v>
      </c>
      <c r="H90" s="529" t="e">
        <f ca="1">+IF(AND(ISNUMBER(OFFSET('Water Data'!$E$6,0,10*ROW('Water Data'!E84))),'Data Summary'!BW90="Yes"),OFFSET('Water Data'!$E$6,0,10*ROW('Water Data'!E84)),NA())</f>
        <v>#N/A</v>
      </c>
      <c r="I90" s="529" t="e">
        <f ca="1">+IF(AND(ISNUMBER(OFFSET('Water Data'!$E$9,0,10*ROW('Water Data'!E84))),'Data Summary'!BX90="Yes"),OFFSET('Water Data'!$E$9,0,10*ROW('Water Data'!E84)),NA())</f>
        <v>#N/A</v>
      </c>
      <c r="J90" s="529" t="e">
        <f ca="1">+IF(AND(ISNUMBER(OFFSET('Water Data'!$F$4,0,10*ROW('Water Data'!F84))),'Data Summary'!BY90="Yes"),100-OFFSET('Water Data'!$F$4,0,10*ROW('Water Data'!F84)),NA())</f>
        <v>#N/A</v>
      </c>
      <c r="K90" s="529" t="e">
        <f ca="1">+IF(AND(ISNUMBER(OFFSET('Water Data'!$F$6,0,10*ROW('Water Data'!F84))),'Data Summary'!BZ90="Yes"),OFFSET('Water Data'!$F$6,0,10*ROW('Water Data'!F84)),NA())</f>
        <v>#N/A</v>
      </c>
      <c r="L90" s="529" t="e">
        <f ca="1">+IF(AND(ISNUMBER(OFFSET('Water Data'!$F$9,0,10*ROW('Water Data'!F84))),'Data Summary'!CA90="Yes"),OFFSET('Water Data'!$F$9,0,10*ROW('Water Data'!F84)),NA())</f>
        <v>#N/A</v>
      </c>
      <c r="M90" s="529" t="e">
        <f ca="1">+IF(AND(ISNUMBER(OFFSET('Water Data'!$G$4,0,10*ROW('Water Data'!G84))),'Data Summary'!CB90="Yes"),100-OFFSET('Water Data'!$G$4,0,10*ROW('Water Data'!G84)),NA())</f>
        <v>#N/A</v>
      </c>
      <c r="N90" s="529" t="e">
        <f ca="1">+IF(AND(ISNUMBER(OFFSET('Water Data'!$G$6,0,10*ROW('Water Data'!G84))),'Data Summary'!CC90="Yes"),OFFSET('Water Data'!$G$6,0,10*ROW('Water Data'!G84)),NA())</f>
        <v>#N/A</v>
      </c>
      <c r="O90" s="529" t="e">
        <f ca="1">+IF(AND(ISNUMBER(OFFSET('Water Data'!$G$9,0,10*ROW('Water Data'!G84))),'Data Summary'!CD90="Yes"),OFFSET('Water Data'!$G$9,0,10*ROW('Water Data'!G84)),NA())</f>
        <v>#N/A</v>
      </c>
      <c r="P90" s="529" t="e">
        <f ca="1">+IF(AND(ISNUMBER(OFFSET('Water Data'!$H$4,0,10*ROW('Water Data'!H84))),'Data Summary'!CE90="Yes"),100-OFFSET('Water Data'!$H$4,0,10*ROW('Water Data'!H84)),NA())</f>
        <v>#N/A</v>
      </c>
      <c r="Q90" s="529" t="e">
        <f ca="1">+IF(AND(ISNUMBER(OFFSET('Water Data'!$H$6,0,10*ROW('Water Data'!H84))),'Data Summary'!CF90="Yes"),OFFSET('Water Data'!$H$6,0,10*ROW('Water Data'!H84)),NA())</f>
        <v>#N/A</v>
      </c>
      <c r="R90" s="529" t="e">
        <f ca="1">+IF(AND(ISNUMBER(OFFSET('Water Data'!$H$9,0,10*ROW('Water Data'!H84))),'Data Summary'!CG90="Yes"),OFFSET('Water Data'!$H$9,0,10*ROW('Water Data'!H84)),NA())</f>
        <v>#N/A</v>
      </c>
      <c r="S90" s="529" t="e">
        <f ca="1">+IF(AND(ISNUMBER(OFFSET('Water Data'!$I$4,0,10*ROW('Water Data'!I84))),'Data Summary'!CH90="Yes"),100-OFFSET('Water Data'!$I$4,0,10*ROW('Water Data'!I84)),NA())</f>
        <v>#N/A</v>
      </c>
      <c r="T90" s="529" t="e">
        <f ca="1">+IF(AND(ISNUMBER(OFFSET('Water Data'!$I$6,0,10*ROW('Water Data'!I84))),'Data Summary'!CI90="Yes"),OFFSET('Water Data'!$I$6,0,10*ROW('Water Data'!I84)),NA())</f>
        <v>#N/A</v>
      </c>
      <c r="U90" s="529" t="e">
        <f ca="1">+IF(AND(ISNUMBER(OFFSET('Water Data'!$I$9,0,10*ROW('Water Data'!I84))),'Data Summary'!CJ90="Yes"),OFFSET('Water Data'!$I$9,0,10*ROW('Water Data'!I84)),NA())</f>
        <v>#N/A</v>
      </c>
      <c r="V90" s="530" t="e">
        <f ca="1">+IF(AND(ISNUMBER(OFFSET('Sanitation Data'!$D$4,0,10*ROW('Sanitation Data'!D84))),'Data Summary'!CK90="Yes"),100-OFFSET('Sanitation Data'!$D$4,0,10*ROW('Sanitation Data'!D84)),NA())</f>
        <v>#N/A</v>
      </c>
      <c r="W90" s="530" t="e">
        <f ca="1">+IF(AND(ISNUMBER(OFFSET('Sanitation Data'!$D$6,0,10*ROW('Sanitation Data'!D84))),'Data Summary'!CL90="Yes"),OFFSET('Sanitation Data'!$D$6,0,10*ROW('Sanitation Data'!D84)),NA())</f>
        <v>#N/A</v>
      </c>
      <c r="X90" s="530" t="e">
        <f ca="1">+IF(AND(ISNUMBER(OFFSET('Sanitation Data'!$D$10,0,10*ROW('Sanitation Data'!D84))),'Data Summary'!CM90="Yes"),OFFSET('Sanitation Data'!$D$10,0,10*ROW('Sanitation Data'!D84)),NA())</f>
        <v>#N/A</v>
      </c>
      <c r="Y90" s="530" t="e">
        <f ca="1">+IF(AND(ISNUMBER(OFFSET('Sanitation Data'!$D$11,0,10*ROW('Sanitation Data'!D84))),'Data Summary'!CN90="Yes"),OFFSET('Sanitation Data'!$D$11,0,10*ROW('Sanitation Data'!D84)),NA())</f>
        <v>#N/A</v>
      </c>
      <c r="Z90" s="530" t="e">
        <f ca="1">+IF(AND(ISNUMBER(OFFSET('Sanitation Data'!$D$12,0,10*ROW('Sanitation Data'!D84))),'Data Summary'!CO90="Yes"),OFFSET('Sanitation Data'!$D$12,0,10*ROW('Sanitation Data'!D84)),NA())</f>
        <v>#N/A</v>
      </c>
      <c r="AA90" s="530" t="e">
        <f ca="1">+IF(AND(ISNUMBER(OFFSET('Sanitation Data'!$E$4,0,10*ROW('Sanitation Data'!E84))),'Data Summary'!CP90="Yes"),100-OFFSET('Sanitation Data'!$E$4,0,10*ROW('Sanitation Data'!E84)),NA())</f>
        <v>#N/A</v>
      </c>
      <c r="AB90" s="530" t="e">
        <f ca="1">+IF(AND(ISNUMBER(OFFSET('Sanitation Data'!$E$6,0,10*ROW('Sanitation Data'!E84))),'Data Summary'!CQ90="Yes"),OFFSET('Sanitation Data'!$E$6,0,10*ROW('Sanitation Data'!E84)),NA())</f>
        <v>#N/A</v>
      </c>
      <c r="AC90" s="530" t="e">
        <f ca="1">+IF(AND(ISNUMBER(OFFSET('Sanitation Data'!$E$10,0,10*ROW('Sanitation Data'!E84))),'Data Summary'!CR90="Yes"),OFFSET('Sanitation Data'!$E$10,0,10*ROW('Sanitation Data'!E84)),NA())</f>
        <v>#N/A</v>
      </c>
      <c r="AD90" s="530" t="e">
        <f ca="1">+IF(AND(ISNUMBER(OFFSET('Sanitation Data'!$E$11,0,10*ROW('Sanitation Data'!E84))),'Data Summary'!CS90="Yes"),OFFSET('Sanitation Data'!$E$11,0,10*ROW('Sanitation Data'!E84)),NA())</f>
        <v>#N/A</v>
      </c>
      <c r="AE90" s="530" t="e">
        <f ca="1">+IF(AND(ISNUMBER(OFFSET('Sanitation Data'!$E$12,0,10*ROW('Sanitation Data'!E84))),'Data Summary'!CT90="Yes"),OFFSET('Sanitation Data'!$E$12,0,10*ROW('Sanitation Data'!E84)),NA())</f>
        <v>#N/A</v>
      </c>
      <c r="AF90" s="530" t="e">
        <f ca="1">+IF(AND(ISNUMBER(OFFSET('Sanitation Data'!$F$4,0,10*ROW('Sanitation Data'!F84))),'Data Summary'!CU90="Yes"),100-OFFSET('Sanitation Data'!$F$4,0,10*ROW('Sanitation Data'!F84)),NA())</f>
        <v>#N/A</v>
      </c>
      <c r="AG90" s="530" t="e">
        <f ca="1">+IF(AND(ISNUMBER(OFFSET('Sanitation Data'!$F$6,0,10*ROW('Sanitation Data'!F84))),'Data Summary'!CV90="Yes"),OFFSET('Sanitation Data'!$F$6,0,10*ROW('Sanitation Data'!F84)),NA())</f>
        <v>#N/A</v>
      </c>
      <c r="AH90" s="530" t="e">
        <f ca="1">+IF(AND(ISNUMBER(OFFSET('Sanitation Data'!$F$10,0,10*ROW('Sanitation Data'!F84))),'Data Summary'!CW90="Yes"),OFFSET('Sanitation Data'!$F$10,0,10*ROW('Sanitation Data'!F84)),NA())</f>
        <v>#N/A</v>
      </c>
      <c r="AI90" s="530" t="e">
        <f ca="1">+IF(AND(ISNUMBER(OFFSET('Sanitation Data'!$F$11,0,10*ROW('Sanitation Data'!F84))),'Data Summary'!CX90="Yes"),OFFSET('Sanitation Data'!$F$11,0,10*ROW('Sanitation Data'!F84)),NA())</f>
        <v>#N/A</v>
      </c>
      <c r="AJ90" s="530" t="e">
        <f ca="1">+IF(AND(ISNUMBER(OFFSET('Sanitation Data'!$F$12,0,10*ROW('Sanitation Data'!F84))),'Data Summary'!CY90="Yes"),OFFSET('Sanitation Data'!$F$12,0,10*ROW('Sanitation Data'!F84)),NA())</f>
        <v>#N/A</v>
      </c>
      <c r="AK90" s="530" t="e">
        <f ca="1">+IF(AND(ISNUMBER(OFFSET('Sanitation Data'!$G$4,0,10*ROW('Sanitation Data'!G84))),'Data Summary'!CZ90="Yes"),100-OFFSET('Sanitation Data'!$G$4,0,10*ROW('Sanitation Data'!G84)),NA())</f>
        <v>#N/A</v>
      </c>
      <c r="AL90" s="530" t="e">
        <f ca="1">+IF(AND(ISNUMBER(OFFSET('Sanitation Data'!$G$6,0,10*ROW('Sanitation Data'!G84))),'Data Summary'!DA90="Yes"),OFFSET('Sanitation Data'!$G$6,0,10*ROW('Sanitation Data'!G84)),NA())</f>
        <v>#N/A</v>
      </c>
      <c r="AM90" s="530" t="e">
        <f ca="1">+IF(AND(ISNUMBER(OFFSET('Sanitation Data'!$G$10,0,10*ROW('Sanitation Data'!G84))),'Data Summary'!DB90="Yes"),OFFSET('Sanitation Data'!$G$10,0,10*ROW('Sanitation Data'!G84)),NA())</f>
        <v>#N/A</v>
      </c>
      <c r="AN90" s="530" t="e">
        <f ca="1">+IF(AND(ISNUMBER(OFFSET('Sanitation Data'!$G$11,0,10*ROW('Sanitation Data'!G84))),'Data Summary'!DC90="Yes"),OFFSET('Sanitation Data'!$G$11,0,10*ROW('Sanitation Data'!G84)),NA())</f>
        <v>#N/A</v>
      </c>
      <c r="AO90" s="530" t="e">
        <f ca="1">+IF(AND(ISNUMBER(OFFSET('Sanitation Data'!$G$12,0,10*ROW('Sanitation Data'!G84))),'Data Summary'!DD90="Yes"),OFFSET('Sanitation Data'!$G$12,0,10*ROW('Sanitation Data'!G84)),NA())</f>
        <v>#N/A</v>
      </c>
      <c r="AP90" s="530" t="e">
        <f ca="1">+IF(AND(ISNUMBER(OFFSET('Sanitation Data'!$H$4,0,10*ROW('Sanitation Data'!H84))),'Data Summary'!DE90="Yes"),100-OFFSET('Sanitation Data'!$H$4,0,10*ROW('Sanitation Data'!H84)),NA())</f>
        <v>#N/A</v>
      </c>
      <c r="AQ90" s="530" t="e">
        <f ca="1">+IF(AND(ISNUMBER(OFFSET('Sanitation Data'!$H$6,0,10*ROW('Sanitation Data'!H84))),'Data Summary'!DF90="Yes"),OFFSET('Sanitation Data'!$H$6,0,10*ROW('Sanitation Data'!H84)),NA())</f>
        <v>#N/A</v>
      </c>
      <c r="AR90" s="530" t="e">
        <f ca="1">+IF(AND(ISNUMBER(OFFSET('Sanitation Data'!$H$10,0,10*ROW('Sanitation Data'!H84))),'Data Summary'!DG90="Yes"),OFFSET('Sanitation Data'!$H$10,0,10*ROW('Sanitation Data'!H84)),NA())</f>
        <v>#N/A</v>
      </c>
      <c r="AS90" s="530" t="e">
        <f ca="1">+IF(AND(ISNUMBER(OFFSET('Sanitation Data'!$H$11,0,10*ROW('Sanitation Data'!H84))),'Data Summary'!DH90="Yes"),OFFSET('Sanitation Data'!$H$11,0,10*ROW('Sanitation Data'!H84)),NA())</f>
        <v>#N/A</v>
      </c>
      <c r="AT90" s="530" t="e">
        <f ca="1">+IF(AND(ISNUMBER(OFFSET('Sanitation Data'!$H$12,0,10*ROW('Sanitation Data'!H84))),'Data Summary'!DI90="Yes"),OFFSET('Sanitation Data'!$H$12,0,10*ROW('Sanitation Data'!H84)),NA())</f>
        <v>#N/A</v>
      </c>
      <c r="AU90" s="530" t="e">
        <f ca="1">+IF(AND(ISNUMBER(OFFSET('Sanitation Data'!$I$4,0,10*ROW('Sanitation Data'!I84))),'Data Summary'!DJ90="Yes"),100-OFFSET('Sanitation Data'!$I$4,0,10*ROW('Sanitation Data'!I84)),NA())</f>
        <v>#N/A</v>
      </c>
      <c r="AV90" s="530" t="e">
        <f ca="1">+IF(AND(ISNUMBER(OFFSET('Sanitation Data'!$I$6,0,10*ROW('Sanitation Data'!I84))),'Data Summary'!DK90="Yes"),OFFSET('Sanitation Data'!$I$6,0,10*ROW('Sanitation Data'!I84)),NA())</f>
        <v>#N/A</v>
      </c>
      <c r="AW90" s="530" t="e">
        <f ca="1">+IF(AND(ISNUMBER(OFFSET('Sanitation Data'!$I$10,0,10*ROW('Sanitation Data'!I84))),'Data Summary'!DL90="Yes"),OFFSET('Sanitation Data'!$I$10,0,10*ROW('Sanitation Data'!I84)),NA())</f>
        <v>#N/A</v>
      </c>
      <c r="AX90" s="530" t="e">
        <f ca="1">+IF(AND(ISNUMBER(OFFSET('Sanitation Data'!$I$11,0,10*ROW('Sanitation Data'!I84))),'Data Summary'!DM90="Yes"),OFFSET('Sanitation Data'!$I$11,0,10*ROW('Sanitation Data'!I84)),NA())</f>
        <v>#N/A</v>
      </c>
      <c r="AY90" s="530" t="e">
        <f ca="1">+IF(AND(ISNUMBER(OFFSET('Sanitation Data'!$I$12,0,10*ROW('Sanitation Data'!I84))),'Data Summary'!DN90="Yes"),OFFSET('Sanitation Data'!$I$12,0,10*ROW('Sanitation Data'!I84)),NA())</f>
        <v>#N/A</v>
      </c>
      <c r="AZ90" s="531" t="e">
        <f ca="1">+IF(AND(ISNUMBER(OFFSET('Hygiene Data'!$D$5,0,10*ROW('Hygiene Data'!D84))),'Data Summary'!DO90="Yes"),OFFSET('Hygiene Data'!$D$5,0,10*ROW('Hygiene Data'!D84)),NA())</f>
        <v>#N/A</v>
      </c>
      <c r="BA90" s="531" t="e">
        <f ca="1">+IF(AND(ISNUMBER(OFFSET('Hygiene Data'!$D$7,0,10*ROW('Hygiene Data'!D84))),'Data Summary'!DP90="Yes"),OFFSET('Hygiene Data'!$D$7,0,10*ROW('Hygiene Data'!D84)),NA())</f>
        <v>#N/A</v>
      </c>
      <c r="BB90" s="531" t="e">
        <f ca="1">+IF(AND(ISNUMBER(OFFSET('Hygiene Data'!$D$9,0,10*ROW('Hygiene Data'!D84))),'Data Summary'!DQ90="Yes"),OFFSET('Hygiene Data'!$D$9,0,10*ROW('Hygiene Data'!D84)),NA())</f>
        <v>#N/A</v>
      </c>
      <c r="BC90" s="531" t="e">
        <f ca="1">+IF(AND(ISNUMBER(OFFSET('Hygiene Data'!$E$5,0,10*ROW('Hygiene Data'!E84))),'Data Summary'!DR90="Yes"),OFFSET('Hygiene Data'!$E$5,0,10*ROW('Hygiene Data'!E84)),NA())</f>
        <v>#N/A</v>
      </c>
      <c r="BD90" s="531" t="e">
        <f ca="1">+IF(AND(ISNUMBER(OFFSET('Hygiene Data'!$E$7,0,10*ROW('Hygiene Data'!E84))),'Data Summary'!DS90="Yes"),OFFSET('Hygiene Data'!$E$7,0,10*ROW('Hygiene Data'!E84)),NA())</f>
        <v>#N/A</v>
      </c>
      <c r="BE90" s="531" t="e">
        <f ca="1">+IF(AND(ISNUMBER(OFFSET('Hygiene Data'!$E$9,0,10*ROW('Hygiene Data'!E84))),'Data Summary'!DT90="Yes"),OFFSET('Hygiene Data'!$E$9,0,10*ROW('Hygiene Data'!E84)),NA())</f>
        <v>#N/A</v>
      </c>
      <c r="BF90" s="531" t="e">
        <f ca="1">+IF(AND(ISNUMBER(OFFSET('Hygiene Data'!$F$5,0,10*ROW('Hygiene Data'!F84))),'Data Summary'!DU90="Yes"),OFFSET('Hygiene Data'!$F$5,0,10*ROW('Hygiene Data'!F84)),NA())</f>
        <v>#N/A</v>
      </c>
      <c r="BG90" s="531" t="e">
        <f ca="1">+IF(AND(ISNUMBER(OFFSET('Hygiene Data'!$F$7,0,10*ROW('Hygiene Data'!F84))),'Data Summary'!DV90="Yes"),OFFSET('Hygiene Data'!$F$7,0,10*ROW('Hygiene Data'!F84)),NA())</f>
        <v>#N/A</v>
      </c>
      <c r="BH90" s="531" t="e">
        <f ca="1">+IF(AND(ISNUMBER(OFFSET('Hygiene Data'!$F$9,0,10*ROW('Hygiene Data'!F84))),'Data Summary'!DW90="Yes"),OFFSET('Hygiene Data'!$F$9,0,10*ROW('Hygiene Data'!F84)),NA())</f>
        <v>#N/A</v>
      </c>
      <c r="BI90" s="531" t="e">
        <f ca="1">+IF(AND(ISNUMBER(OFFSET('Hygiene Data'!$G$5,0,10*ROW('Hygiene Data'!G84))),'Data Summary'!DX90="Yes"),OFFSET('Hygiene Data'!$G$5,0,10*ROW('Hygiene Data'!G84)),NA())</f>
        <v>#N/A</v>
      </c>
      <c r="BJ90" s="531" t="e">
        <f ca="1">+IF(AND(ISNUMBER(OFFSET('Hygiene Data'!$G$7,0,10*ROW('Hygiene Data'!G84))),'Data Summary'!DY90="Yes"),OFFSET('Hygiene Data'!$G$7,0,10*ROW('Hygiene Data'!G84)),NA())</f>
        <v>#N/A</v>
      </c>
      <c r="BK90" s="531" t="e">
        <f ca="1">+IF(AND(ISNUMBER(OFFSET('Hygiene Data'!$G$9,0,10*ROW('Hygiene Data'!G84))),'Data Summary'!DZ90="Yes"),OFFSET('Hygiene Data'!$G$9,0,10*ROW('Hygiene Data'!G84)),NA())</f>
        <v>#N/A</v>
      </c>
      <c r="BL90" s="531" t="e">
        <f ca="1">+IF(AND(ISNUMBER(OFFSET('Hygiene Data'!$H$5,0,10*ROW('Hygiene Data'!H84))),'Data Summary'!EA90="Yes"),OFFSET('Hygiene Data'!$H$5,0,10*ROW('Hygiene Data'!H84)),NA())</f>
        <v>#N/A</v>
      </c>
      <c r="BM90" s="531" t="e">
        <f ca="1">+IF(AND(ISNUMBER(OFFSET('Hygiene Data'!$H$7,0,10*ROW('Hygiene Data'!H84))),'Data Summary'!EB90="Yes"),OFFSET('Hygiene Data'!$H$7,0,10*ROW('Hygiene Data'!H84)),NA())</f>
        <v>#N/A</v>
      </c>
      <c r="BN90" s="531" t="e">
        <f ca="1">+IF(AND(ISNUMBER(OFFSET('Hygiene Data'!$H$9,0,10*ROW('Hygiene Data'!H84))),'Data Summary'!EC90="Yes"),OFFSET('Hygiene Data'!$H$9,0,10*ROW('Hygiene Data'!H84)),NA())</f>
        <v>#N/A</v>
      </c>
      <c r="BO90" s="531" t="e">
        <f ca="1">+IF(AND(ISNUMBER(OFFSET('Hygiene Data'!$I$5,0,10*ROW('Hygiene Data'!I84))),'Data Summary'!ED90="Yes"),OFFSET('Hygiene Data'!$I$5,0,10*ROW('Hygiene Data'!I84)),NA())</f>
        <v>#N/A</v>
      </c>
      <c r="BP90" s="531" t="e">
        <f ca="1">+IF(AND(ISNUMBER(OFFSET('Hygiene Data'!$I$7,0,10*ROW('Hygiene Data'!I84))),'Data Summary'!EE90="Yes"),OFFSET('Hygiene Data'!$I$7,0,10*ROW('Hygiene Data'!I84)),NA())</f>
        <v>#N/A</v>
      </c>
      <c r="BQ90" s="531" t="e">
        <f ca="1">+IF(AND(ISNUMBER(OFFSET('Hygiene Data'!$I$9,0,10*ROW('Hygiene Data'!I84))),'Data Summary'!EF90="Yes"),OFFSET('Hygiene Data'!$I$9,0,10*ROW('Hygiene Data'!I84)),NA())</f>
        <v>#N/A</v>
      </c>
    </row>
    <row r="91" spans="1:69" x14ac:dyDescent="0.25">
      <c r="A91" s="527" t="e">
        <f ca="1">+RIGHT('Data Summary'!A91,LEN('Data Summary'!A91)-9)</f>
        <v>#VALUE!</v>
      </c>
      <c r="B91" s="501" t="str">
        <f ca="1">+IF(ISTEXT('Data Summary'!B91),'Data Summary'!B91,"")</f>
        <v/>
      </c>
      <c r="C91" s="528" t="e">
        <f ca="1">+VALUE('Data Summary'!C91)</f>
        <v>#VALUE!</v>
      </c>
      <c r="D91" s="529" t="e">
        <f ca="1">+IF(AND(ISNUMBER(OFFSET('Water Data'!$D$4,0,10*ROW('Water Data'!D85))),'Data Summary'!BS91="Yes"),100-OFFSET('Water Data'!$D$4,0,10*ROW('Water Data'!D85)),NA())</f>
        <v>#N/A</v>
      </c>
      <c r="E91" s="529" t="e">
        <f ca="1">+IF(AND(ISNUMBER(OFFSET('Water Data'!$D$6,0,10*ROW('Water Data'!D85))),'Data Summary'!BT91="Yes"),OFFSET('Water Data'!$D$6,0,10*ROW('Water Data'!D85)),NA())</f>
        <v>#N/A</v>
      </c>
      <c r="F91" s="529" t="e">
        <f ca="1">+IF(AND(ISNUMBER(OFFSET('Water Data'!$D$9,0,10*ROW('Water Data'!D85))),'Data Summary'!BU91="Yes"),OFFSET('Water Data'!$D$9,0,10*ROW('Water Data'!D85)),NA())</f>
        <v>#N/A</v>
      </c>
      <c r="G91" s="529" t="e">
        <f ca="1">+IF(AND(ISNUMBER(OFFSET('Water Data'!$E$4,0,10*ROW('Water Data'!E85))),'Data Summary'!BV91="Yes"),100-OFFSET('Water Data'!$E$4,0,10*ROW('Water Data'!E85)),NA())</f>
        <v>#N/A</v>
      </c>
      <c r="H91" s="529" t="e">
        <f ca="1">+IF(AND(ISNUMBER(OFFSET('Water Data'!$E$6,0,10*ROW('Water Data'!E85))),'Data Summary'!BW91="Yes"),OFFSET('Water Data'!$E$6,0,10*ROW('Water Data'!E85)),NA())</f>
        <v>#N/A</v>
      </c>
      <c r="I91" s="529" t="e">
        <f ca="1">+IF(AND(ISNUMBER(OFFSET('Water Data'!$E$9,0,10*ROW('Water Data'!E85))),'Data Summary'!BX91="Yes"),OFFSET('Water Data'!$E$9,0,10*ROW('Water Data'!E85)),NA())</f>
        <v>#N/A</v>
      </c>
      <c r="J91" s="529" t="e">
        <f ca="1">+IF(AND(ISNUMBER(OFFSET('Water Data'!$F$4,0,10*ROW('Water Data'!F85))),'Data Summary'!BY91="Yes"),100-OFFSET('Water Data'!$F$4,0,10*ROW('Water Data'!F85)),NA())</f>
        <v>#N/A</v>
      </c>
      <c r="K91" s="529" t="e">
        <f ca="1">+IF(AND(ISNUMBER(OFFSET('Water Data'!$F$6,0,10*ROW('Water Data'!F85))),'Data Summary'!BZ91="Yes"),OFFSET('Water Data'!$F$6,0,10*ROW('Water Data'!F85)),NA())</f>
        <v>#N/A</v>
      </c>
      <c r="L91" s="529" t="e">
        <f ca="1">+IF(AND(ISNUMBER(OFFSET('Water Data'!$F$9,0,10*ROW('Water Data'!F85))),'Data Summary'!CA91="Yes"),OFFSET('Water Data'!$F$9,0,10*ROW('Water Data'!F85)),NA())</f>
        <v>#N/A</v>
      </c>
      <c r="M91" s="529" t="e">
        <f ca="1">+IF(AND(ISNUMBER(OFFSET('Water Data'!$G$4,0,10*ROW('Water Data'!G85))),'Data Summary'!CB91="Yes"),100-OFFSET('Water Data'!$G$4,0,10*ROW('Water Data'!G85)),NA())</f>
        <v>#N/A</v>
      </c>
      <c r="N91" s="529" t="e">
        <f ca="1">+IF(AND(ISNUMBER(OFFSET('Water Data'!$G$6,0,10*ROW('Water Data'!G85))),'Data Summary'!CC91="Yes"),OFFSET('Water Data'!$G$6,0,10*ROW('Water Data'!G85)),NA())</f>
        <v>#N/A</v>
      </c>
      <c r="O91" s="529" t="e">
        <f ca="1">+IF(AND(ISNUMBER(OFFSET('Water Data'!$G$9,0,10*ROW('Water Data'!G85))),'Data Summary'!CD91="Yes"),OFFSET('Water Data'!$G$9,0,10*ROW('Water Data'!G85)),NA())</f>
        <v>#N/A</v>
      </c>
      <c r="P91" s="529" t="e">
        <f ca="1">+IF(AND(ISNUMBER(OFFSET('Water Data'!$H$4,0,10*ROW('Water Data'!H85))),'Data Summary'!CE91="Yes"),100-OFFSET('Water Data'!$H$4,0,10*ROW('Water Data'!H85)),NA())</f>
        <v>#N/A</v>
      </c>
      <c r="Q91" s="529" t="e">
        <f ca="1">+IF(AND(ISNUMBER(OFFSET('Water Data'!$H$6,0,10*ROW('Water Data'!H85))),'Data Summary'!CF91="Yes"),OFFSET('Water Data'!$H$6,0,10*ROW('Water Data'!H85)),NA())</f>
        <v>#N/A</v>
      </c>
      <c r="R91" s="529" t="e">
        <f ca="1">+IF(AND(ISNUMBER(OFFSET('Water Data'!$H$9,0,10*ROW('Water Data'!H85))),'Data Summary'!CG91="Yes"),OFFSET('Water Data'!$H$9,0,10*ROW('Water Data'!H85)),NA())</f>
        <v>#N/A</v>
      </c>
      <c r="S91" s="529" t="e">
        <f ca="1">+IF(AND(ISNUMBER(OFFSET('Water Data'!$I$4,0,10*ROW('Water Data'!I85))),'Data Summary'!CH91="Yes"),100-OFFSET('Water Data'!$I$4,0,10*ROW('Water Data'!I85)),NA())</f>
        <v>#N/A</v>
      </c>
      <c r="T91" s="529" t="e">
        <f ca="1">+IF(AND(ISNUMBER(OFFSET('Water Data'!$I$6,0,10*ROW('Water Data'!I85))),'Data Summary'!CI91="Yes"),OFFSET('Water Data'!$I$6,0,10*ROW('Water Data'!I85)),NA())</f>
        <v>#N/A</v>
      </c>
      <c r="U91" s="529" t="e">
        <f ca="1">+IF(AND(ISNUMBER(OFFSET('Water Data'!$I$9,0,10*ROW('Water Data'!I85))),'Data Summary'!CJ91="Yes"),OFFSET('Water Data'!$I$9,0,10*ROW('Water Data'!I85)),NA())</f>
        <v>#N/A</v>
      </c>
      <c r="V91" s="530" t="e">
        <f ca="1">+IF(AND(ISNUMBER(OFFSET('Sanitation Data'!$D$4,0,10*ROW('Sanitation Data'!D85))),'Data Summary'!CK91="Yes"),100-OFFSET('Sanitation Data'!$D$4,0,10*ROW('Sanitation Data'!D85)),NA())</f>
        <v>#N/A</v>
      </c>
      <c r="W91" s="530" t="e">
        <f ca="1">+IF(AND(ISNUMBER(OFFSET('Sanitation Data'!$D$6,0,10*ROW('Sanitation Data'!D85))),'Data Summary'!CL91="Yes"),OFFSET('Sanitation Data'!$D$6,0,10*ROW('Sanitation Data'!D85)),NA())</f>
        <v>#N/A</v>
      </c>
      <c r="X91" s="530" t="e">
        <f ca="1">+IF(AND(ISNUMBER(OFFSET('Sanitation Data'!$D$10,0,10*ROW('Sanitation Data'!D85))),'Data Summary'!CM91="Yes"),OFFSET('Sanitation Data'!$D$10,0,10*ROW('Sanitation Data'!D85)),NA())</f>
        <v>#N/A</v>
      </c>
      <c r="Y91" s="530" t="e">
        <f ca="1">+IF(AND(ISNUMBER(OFFSET('Sanitation Data'!$D$11,0,10*ROW('Sanitation Data'!D85))),'Data Summary'!CN91="Yes"),OFFSET('Sanitation Data'!$D$11,0,10*ROW('Sanitation Data'!D85)),NA())</f>
        <v>#N/A</v>
      </c>
      <c r="Z91" s="530" t="e">
        <f ca="1">+IF(AND(ISNUMBER(OFFSET('Sanitation Data'!$D$12,0,10*ROW('Sanitation Data'!D85))),'Data Summary'!CO91="Yes"),OFFSET('Sanitation Data'!$D$12,0,10*ROW('Sanitation Data'!D85)),NA())</f>
        <v>#N/A</v>
      </c>
      <c r="AA91" s="530" t="e">
        <f ca="1">+IF(AND(ISNUMBER(OFFSET('Sanitation Data'!$E$4,0,10*ROW('Sanitation Data'!E85))),'Data Summary'!CP91="Yes"),100-OFFSET('Sanitation Data'!$E$4,0,10*ROW('Sanitation Data'!E85)),NA())</f>
        <v>#N/A</v>
      </c>
      <c r="AB91" s="530" t="e">
        <f ca="1">+IF(AND(ISNUMBER(OFFSET('Sanitation Data'!$E$6,0,10*ROW('Sanitation Data'!E85))),'Data Summary'!CQ91="Yes"),OFFSET('Sanitation Data'!$E$6,0,10*ROW('Sanitation Data'!E85)),NA())</f>
        <v>#N/A</v>
      </c>
      <c r="AC91" s="530" t="e">
        <f ca="1">+IF(AND(ISNUMBER(OFFSET('Sanitation Data'!$E$10,0,10*ROW('Sanitation Data'!E85))),'Data Summary'!CR91="Yes"),OFFSET('Sanitation Data'!$E$10,0,10*ROW('Sanitation Data'!E85)),NA())</f>
        <v>#N/A</v>
      </c>
      <c r="AD91" s="530" t="e">
        <f ca="1">+IF(AND(ISNUMBER(OFFSET('Sanitation Data'!$E$11,0,10*ROW('Sanitation Data'!E85))),'Data Summary'!CS91="Yes"),OFFSET('Sanitation Data'!$E$11,0,10*ROW('Sanitation Data'!E85)),NA())</f>
        <v>#N/A</v>
      </c>
      <c r="AE91" s="530" t="e">
        <f ca="1">+IF(AND(ISNUMBER(OFFSET('Sanitation Data'!$E$12,0,10*ROW('Sanitation Data'!E85))),'Data Summary'!CT91="Yes"),OFFSET('Sanitation Data'!$E$12,0,10*ROW('Sanitation Data'!E85)),NA())</f>
        <v>#N/A</v>
      </c>
      <c r="AF91" s="530" t="e">
        <f ca="1">+IF(AND(ISNUMBER(OFFSET('Sanitation Data'!$F$4,0,10*ROW('Sanitation Data'!F85))),'Data Summary'!CU91="Yes"),100-OFFSET('Sanitation Data'!$F$4,0,10*ROW('Sanitation Data'!F85)),NA())</f>
        <v>#N/A</v>
      </c>
      <c r="AG91" s="530" t="e">
        <f ca="1">+IF(AND(ISNUMBER(OFFSET('Sanitation Data'!$F$6,0,10*ROW('Sanitation Data'!F85))),'Data Summary'!CV91="Yes"),OFFSET('Sanitation Data'!$F$6,0,10*ROW('Sanitation Data'!F85)),NA())</f>
        <v>#N/A</v>
      </c>
      <c r="AH91" s="530" t="e">
        <f ca="1">+IF(AND(ISNUMBER(OFFSET('Sanitation Data'!$F$10,0,10*ROW('Sanitation Data'!F85))),'Data Summary'!CW91="Yes"),OFFSET('Sanitation Data'!$F$10,0,10*ROW('Sanitation Data'!F85)),NA())</f>
        <v>#N/A</v>
      </c>
      <c r="AI91" s="530" t="e">
        <f ca="1">+IF(AND(ISNUMBER(OFFSET('Sanitation Data'!$F$11,0,10*ROW('Sanitation Data'!F85))),'Data Summary'!CX91="Yes"),OFFSET('Sanitation Data'!$F$11,0,10*ROW('Sanitation Data'!F85)),NA())</f>
        <v>#N/A</v>
      </c>
      <c r="AJ91" s="530" t="e">
        <f ca="1">+IF(AND(ISNUMBER(OFFSET('Sanitation Data'!$F$12,0,10*ROW('Sanitation Data'!F85))),'Data Summary'!CY91="Yes"),OFFSET('Sanitation Data'!$F$12,0,10*ROW('Sanitation Data'!F85)),NA())</f>
        <v>#N/A</v>
      </c>
      <c r="AK91" s="530" t="e">
        <f ca="1">+IF(AND(ISNUMBER(OFFSET('Sanitation Data'!$G$4,0,10*ROW('Sanitation Data'!G85))),'Data Summary'!CZ91="Yes"),100-OFFSET('Sanitation Data'!$G$4,0,10*ROW('Sanitation Data'!G85)),NA())</f>
        <v>#N/A</v>
      </c>
      <c r="AL91" s="530" t="e">
        <f ca="1">+IF(AND(ISNUMBER(OFFSET('Sanitation Data'!$G$6,0,10*ROW('Sanitation Data'!G85))),'Data Summary'!DA91="Yes"),OFFSET('Sanitation Data'!$G$6,0,10*ROW('Sanitation Data'!G85)),NA())</f>
        <v>#N/A</v>
      </c>
      <c r="AM91" s="530" t="e">
        <f ca="1">+IF(AND(ISNUMBER(OFFSET('Sanitation Data'!$G$10,0,10*ROW('Sanitation Data'!G85))),'Data Summary'!DB91="Yes"),OFFSET('Sanitation Data'!$G$10,0,10*ROW('Sanitation Data'!G85)),NA())</f>
        <v>#N/A</v>
      </c>
      <c r="AN91" s="530" t="e">
        <f ca="1">+IF(AND(ISNUMBER(OFFSET('Sanitation Data'!$G$11,0,10*ROW('Sanitation Data'!G85))),'Data Summary'!DC91="Yes"),OFFSET('Sanitation Data'!$G$11,0,10*ROW('Sanitation Data'!G85)),NA())</f>
        <v>#N/A</v>
      </c>
      <c r="AO91" s="530" t="e">
        <f ca="1">+IF(AND(ISNUMBER(OFFSET('Sanitation Data'!$G$12,0,10*ROW('Sanitation Data'!G85))),'Data Summary'!DD91="Yes"),OFFSET('Sanitation Data'!$G$12,0,10*ROW('Sanitation Data'!G85)),NA())</f>
        <v>#N/A</v>
      </c>
      <c r="AP91" s="530" t="e">
        <f ca="1">+IF(AND(ISNUMBER(OFFSET('Sanitation Data'!$H$4,0,10*ROW('Sanitation Data'!H85))),'Data Summary'!DE91="Yes"),100-OFFSET('Sanitation Data'!$H$4,0,10*ROW('Sanitation Data'!H85)),NA())</f>
        <v>#N/A</v>
      </c>
      <c r="AQ91" s="530" t="e">
        <f ca="1">+IF(AND(ISNUMBER(OFFSET('Sanitation Data'!$H$6,0,10*ROW('Sanitation Data'!H85))),'Data Summary'!DF91="Yes"),OFFSET('Sanitation Data'!$H$6,0,10*ROW('Sanitation Data'!H85)),NA())</f>
        <v>#N/A</v>
      </c>
      <c r="AR91" s="530" t="e">
        <f ca="1">+IF(AND(ISNUMBER(OFFSET('Sanitation Data'!$H$10,0,10*ROW('Sanitation Data'!H85))),'Data Summary'!DG91="Yes"),OFFSET('Sanitation Data'!$H$10,0,10*ROW('Sanitation Data'!H85)),NA())</f>
        <v>#N/A</v>
      </c>
      <c r="AS91" s="530" t="e">
        <f ca="1">+IF(AND(ISNUMBER(OFFSET('Sanitation Data'!$H$11,0,10*ROW('Sanitation Data'!H85))),'Data Summary'!DH91="Yes"),OFFSET('Sanitation Data'!$H$11,0,10*ROW('Sanitation Data'!H85)),NA())</f>
        <v>#N/A</v>
      </c>
      <c r="AT91" s="530" t="e">
        <f ca="1">+IF(AND(ISNUMBER(OFFSET('Sanitation Data'!$H$12,0,10*ROW('Sanitation Data'!H85))),'Data Summary'!DI91="Yes"),OFFSET('Sanitation Data'!$H$12,0,10*ROW('Sanitation Data'!H85)),NA())</f>
        <v>#N/A</v>
      </c>
      <c r="AU91" s="530" t="e">
        <f ca="1">+IF(AND(ISNUMBER(OFFSET('Sanitation Data'!$I$4,0,10*ROW('Sanitation Data'!I85))),'Data Summary'!DJ91="Yes"),100-OFFSET('Sanitation Data'!$I$4,0,10*ROW('Sanitation Data'!I85)),NA())</f>
        <v>#N/A</v>
      </c>
      <c r="AV91" s="530" t="e">
        <f ca="1">+IF(AND(ISNUMBER(OFFSET('Sanitation Data'!$I$6,0,10*ROW('Sanitation Data'!I85))),'Data Summary'!DK91="Yes"),OFFSET('Sanitation Data'!$I$6,0,10*ROW('Sanitation Data'!I85)),NA())</f>
        <v>#N/A</v>
      </c>
      <c r="AW91" s="530" t="e">
        <f ca="1">+IF(AND(ISNUMBER(OFFSET('Sanitation Data'!$I$10,0,10*ROW('Sanitation Data'!I85))),'Data Summary'!DL91="Yes"),OFFSET('Sanitation Data'!$I$10,0,10*ROW('Sanitation Data'!I85)),NA())</f>
        <v>#N/A</v>
      </c>
      <c r="AX91" s="530" t="e">
        <f ca="1">+IF(AND(ISNUMBER(OFFSET('Sanitation Data'!$I$11,0,10*ROW('Sanitation Data'!I85))),'Data Summary'!DM91="Yes"),OFFSET('Sanitation Data'!$I$11,0,10*ROW('Sanitation Data'!I85)),NA())</f>
        <v>#N/A</v>
      </c>
      <c r="AY91" s="530" t="e">
        <f ca="1">+IF(AND(ISNUMBER(OFFSET('Sanitation Data'!$I$12,0,10*ROW('Sanitation Data'!I85))),'Data Summary'!DN91="Yes"),OFFSET('Sanitation Data'!$I$12,0,10*ROW('Sanitation Data'!I85)),NA())</f>
        <v>#N/A</v>
      </c>
      <c r="AZ91" s="531" t="e">
        <f ca="1">+IF(AND(ISNUMBER(OFFSET('Hygiene Data'!$D$5,0,10*ROW('Hygiene Data'!D85))),'Data Summary'!DO91="Yes"),OFFSET('Hygiene Data'!$D$5,0,10*ROW('Hygiene Data'!D85)),NA())</f>
        <v>#N/A</v>
      </c>
      <c r="BA91" s="531" t="e">
        <f ca="1">+IF(AND(ISNUMBER(OFFSET('Hygiene Data'!$D$7,0,10*ROW('Hygiene Data'!D85))),'Data Summary'!DP91="Yes"),OFFSET('Hygiene Data'!$D$7,0,10*ROW('Hygiene Data'!D85)),NA())</f>
        <v>#N/A</v>
      </c>
      <c r="BB91" s="531" t="e">
        <f ca="1">+IF(AND(ISNUMBER(OFFSET('Hygiene Data'!$D$9,0,10*ROW('Hygiene Data'!D85))),'Data Summary'!DQ91="Yes"),OFFSET('Hygiene Data'!$D$9,0,10*ROW('Hygiene Data'!D85)),NA())</f>
        <v>#N/A</v>
      </c>
      <c r="BC91" s="531" t="e">
        <f ca="1">+IF(AND(ISNUMBER(OFFSET('Hygiene Data'!$E$5,0,10*ROW('Hygiene Data'!E85))),'Data Summary'!DR91="Yes"),OFFSET('Hygiene Data'!$E$5,0,10*ROW('Hygiene Data'!E85)),NA())</f>
        <v>#N/A</v>
      </c>
      <c r="BD91" s="531" t="e">
        <f ca="1">+IF(AND(ISNUMBER(OFFSET('Hygiene Data'!$E$7,0,10*ROW('Hygiene Data'!E85))),'Data Summary'!DS91="Yes"),OFFSET('Hygiene Data'!$E$7,0,10*ROW('Hygiene Data'!E85)),NA())</f>
        <v>#N/A</v>
      </c>
      <c r="BE91" s="531" t="e">
        <f ca="1">+IF(AND(ISNUMBER(OFFSET('Hygiene Data'!$E$9,0,10*ROW('Hygiene Data'!E85))),'Data Summary'!DT91="Yes"),OFFSET('Hygiene Data'!$E$9,0,10*ROW('Hygiene Data'!E85)),NA())</f>
        <v>#N/A</v>
      </c>
      <c r="BF91" s="531" t="e">
        <f ca="1">+IF(AND(ISNUMBER(OFFSET('Hygiene Data'!$F$5,0,10*ROW('Hygiene Data'!F85))),'Data Summary'!DU91="Yes"),OFFSET('Hygiene Data'!$F$5,0,10*ROW('Hygiene Data'!F85)),NA())</f>
        <v>#N/A</v>
      </c>
      <c r="BG91" s="531" t="e">
        <f ca="1">+IF(AND(ISNUMBER(OFFSET('Hygiene Data'!$F$7,0,10*ROW('Hygiene Data'!F85))),'Data Summary'!DV91="Yes"),OFFSET('Hygiene Data'!$F$7,0,10*ROW('Hygiene Data'!F85)),NA())</f>
        <v>#N/A</v>
      </c>
      <c r="BH91" s="531" t="e">
        <f ca="1">+IF(AND(ISNUMBER(OFFSET('Hygiene Data'!$F$9,0,10*ROW('Hygiene Data'!F85))),'Data Summary'!DW91="Yes"),OFFSET('Hygiene Data'!$F$9,0,10*ROW('Hygiene Data'!F85)),NA())</f>
        <v>#N/A</v>
      </c>
      <c r="BI91" s="531" t="e">
        <f ca="1">+IF(AND(ISNUMBER(OFFSET('Hygiene Data'!$G$5,0,10*ROW('Hygiene Data'!G85))),'Data Summary'!DX91="Yes"),OFFSET('Hygiene Data'!$G$5,0,10*ROW('Hygiene Data'!G85)),NA())</f>
        <v>#N/A</v>
      </c>
      <c r="BJ91" s="531" t="e">
        <f ca="1">+IF(AND(ISNUMBER(OFFSET('Hygiene Data'!$G$7,0,10*ROW('Hygiene Data'!G85))),'Data Summary'!DY91="Yes"),OFFSET('Hygiene Data'!$G$7,0,10*ROW('Hygiene Data'!G85)),NA())</f>
        <v>#N/A</v>
      </c>
      <c r="BK91" s="531" t="e">
        <f ca="1">+IF(AND(ISNUMBER(OFFSET('Hygiene Data'!$G$9,0,10*ROW('Hygiene Data'!G85))),'Data Summary'!DZ91="Yes"),OFFSET('Hygiene Data'!$G$9,0,10*ROW('Hygiene Data'!G85)),NA())</f>
        <v>#N/A</v>
      </c>
      <c r="BL91" s="531" t="e">
        <f ca="1">+IF(AND(ISNUMBER(OFFSET('Hygiene Data'!$H$5,0,10*ROW('Hygiene Data'!H85))),'Data Summary'!EA91="Yes"),OFFSET('Hygiene Data'!$H$5,0,10*ROW('Hygiene Data'!H85)),NA())</f>
        <v>#N/A</v>
      </c>
      <c r="BM91" s="531" t="e">
        <f ca="1">+IF(AND(ISNUMBER(OFFSET('Hygiene Data'!$H$7,0,10*ROW('Hygiene Data'!H85))),'Data Summary'!EB91="Yes"),OFFSET('Hygiene Data'!$H$7,0,10*ROW('Hygiene Data'!H85)),NA())</f>
        <v>#N/A</v>
      </c>
      <c r="BN91" s="531" t="e">
        <f ca="1">+IF(AND(ISNUMBER(OFFSET('Hygiene Data'!$H$9,0,10*ROW('Hygiene Data'!H85))),'Data Summary'!EC91="Yes"),OFFSET('Hygiene Data'!$H$9,0,10*ROW('Hygiene Data'!H85)),NA())</f>
        <v>#N/A</v>
      </c>
      <c r="BO91" s="531" t="e">
        <f ca="1">+IF(AND(ISNUMBER(OFFSET('Hygiene Data'!$I$5,0,10*ROW('Hygiene Data'!I85))),'Data Summary'!ED91="Yes"),OFFSET('Hygiene Data'!$I$5,0,10*ROW('Hygiene Data'!I85)),NA())</f>
        <v>#N/A</v>
      </c>
      <c r="BP91" s="531" t="e">
        <f ca="1">+IF(AND(ISNUMBER(OFFSET('Hygiene Data'!$I$7,0,10*ROW('Hygiene Data'!I85))),'Data Summary'!EE91="Yes"),OFFSET('Hygiene Data'!$I$7,0,10*ROW('Hygiene Data'!I85)),NA())</f>
        <v>#N/A</v>
      </c>
      <c r="BQ91" s="531" t="e">
        <f ca="1">+IF(AND(ISNUMBER(OFFSET('Hygiene Data'!$I$9,0,10*ROW('Hygiene Data'!I85))),'Data Summary'!EF91="Yes"),OFFSET('Hygiene Data'!$I$9,0,10*ROW('Hygiene Data'!I85)),NA())</f>
        <v>#N/A</v>
      </c>
    </row>
    <row r="92" spans="1:69" x14ac:dyDescent="0.25">
      <c r="A92" s="527" t="e">
        <f ca="1">+RIGHT('Data Summary'!A92,LEN('Data Summary'!A92)-9)</f>
        <v>#VALUE!</v>
      </c>
      <c r="B92" s="501" t="str">
        <f ca="1">+IF(ISTEXT('Data Summary'!B92),'Data Summary'!B92,"")</f>
        <v/>
      </c>
      <c r="C92" s="528" t="e">
        <f ca="1">+VALUE('Data Summary'!C92)</f>
        <v>#VALUE!</v>
      </c>
      <c r="D92" s="529" t="e">
        <f ca="1">+IF(AND(ISNUMBER(OFFSET('Water Data'!$D$4,0,10*ROW('Water Data'!D86))),'Data Summary'!BS92="Yes"),100-OFFSET('Water Data'!$D$4,0,10*ROW('Water Data'!D86)),NA())</f>
        <v>#N/A</v>
      </c>
      <c r="E92" s="529" t="e">
        <f ca="1">+IF(AND(ISNUMBER(OFFSET('Water Data'!$D$6,0,10*ROW('Water Data'!D86))),'Data Summary'!BT92="Yes"),OFFSET('Water Data'!$D$6,0,10*ROW('Water Data'!D86)),NA())</f>
        <v>#N/A</v>
      </c>
      <c r="F92" s="529" t="e">
        <f ca="1">+IF(AND(ISNUMBER(OFFSET('Water Data'!$D$9,0,10*ROW('Water Data'!D86))),'Data Summary'!BU92="Yes"),OFFSET('Water Data'!$D$9,0,10*ROW('Water Data'!D86)),NA())</f>
        <v>#N/A</v>
      </c>
      <c r="G92" s="529" t="e">
        <f ca="1">+IF(AND(ISNUMBER(OFFSET('Water Data'!$E$4,0,10*ROW('Water Data'!E86))),'Data Summary'!BV92="Yes"),100-OFFSET('Water Data'!$E$4,0,10*ROW('Water Data'!E86)),NA())</f>
        <v>#N/A</v>
      </c>
      <c r="H92" s="529" t="e">
        <f ca="1">+IF(AND(ISNUMBER(OFFSET('Water Data'!$E$6,0,10*ROW('Water Data'!E86))),'Data Summary'!BW92="Yes"),OFFSET('Water Data'!$E$6,0,10*ROW('Water Data'!E86)),NA())</f>
        <v>#N/A</v>
      </c>
      <c r="I92" s="529" t="e">
        <f ca="1">+IF(AND(ISNUMBER(OFFSET('Water Data'!$E$9,0,10*ROW('Water Data'!E86))),'Data Summary'!BX92="Yes"),OFFSET('Water Data'!$E$9,0,10*ROW('Water Data'!E86)),NA())</f>
        <v>#N/A</v>
      </c>
      <c r="J92" s="529" t="e">
        <f ca="1">+IF(AND(ISNUMBER(OFFSET('Water Data'!$F$4,0,10*ROW('Water Data'!F86))),'Data Summary'!BY92="Yes"),100-OFFSET('Water Data'!$F$4,0,10*ROW('Water Data'!F86)),NA())</f>
        <v>#N/A</v>
      </c>
      <c r="K92" s="529" t="e">
        <f ca="1">+IF(AND(ISNUMBER(OFFSET('Water Data'!$F$6,0,10*ROW('Water Data'!F86))),'Data Summary'!BZ92="Yes"),OFFSET('Water Data'!$F$6,0,10*ROW('Water Data'!F86)),NA())</f>
        <v>#N/A</v>
      </c>
      <c r="L92" s="529" t="e">
        <f ca="1">+IF(AND(ISNUMBER(OFFSET('Water Data'!$F$9,0,10*ROW('Water Data'!F86))),'Data Summary'!CA92="Yes"),OFFSET('Water Data'!$F$9,0,10*ROW('Water Data'!F86)),NA())</f>
        <v>#N/A</v>
      </c>
      <c r="M92" s="529" t="e">
        <f ca="1">+IF(AND(ISNUMBER(OFFSET('Water Data'!$G$4,0,10*ROW('Water Data'!G86))),'Data Summary'!CB92="Yes"),100-OFFSET('Water Data'!$G$4,0,10*ROW('Water Data'!G86)),NA())</f>
        <v>#N/A</v>
      </c>
      <c r="N92" s="529" t="e">
        <f ca="1">+IF(AND(ISNUMBER(OFFSET('Water Data'!$G$6,0,10*ROW('Water Data'!G86))),'Data Summary'!CC92="Yes"),OFFSET('Water Data'!$G$6,0,10*ROW('Water Data'!G86)),NA())</f>
        <v>#N/A</v>
      </c>
      <c r="O92" s="529" t="e">
        <f ca="1">+IF(AND(ISNUMBER(OFFSET('Water Data'!$G$9,0,10*ROW('Water Data'!G86))),'Data Summary'!CD92="Yes"),OFFSET('Water Data'!$G$9,0,10*ROW('Water Data'!G86)),NA())</f>
        <v>#N/A</v>
      </c>
      <c r="P92" s="529" t="e">
        <f ca="1">+IF(AND(ISNUMBER(OFFSET('Water Data'!$H$4,0,10*ROW('Water Data'!H86))),'Data Summary'!CE92="Yes"),100-OFFSET('Water Data'!$H$4,0,10*ROW('Water Data'!H86)),NA())</f>
        <v>#N/A</v>
      </c>
      <c r="Q92" s="529" t="e">
        <f ca="1">+IF(AND(ISNUMBER(OFFSET('Water Data'!$H$6,0,10*ROW('Water Data'!H86))),'Data Summary'!CF92="Yes"),OFFSET('Water Data'!$H$6,0,10*ROW('Water Data'!H86)),NA())</f>
        <v>#N/A</v>
      </c>
      <c r="R92" s="529" t="e">
        <f ca="1">+IF(AND(ISNUMBER(OFFSET('Water Data'!$H$9,0,10*ROW('Water Data'!H86))),'Data Summary'!CG92="Yes"),OFFSET('Water Data'!$H$9,0,10*ROW('Water Data'!H86)),NA())</f>
        <v>#N/A</v>
      </c>
      <c r="S92" s="529" t="e">
        <f ca="1">+IF(AND(ISNUMBER(OFFSET('Water Data'!$I$4,0,10*ROW('Water Data'!I86))),'Data Summary'!CH92="Yes"),100-OFFSET('Water Data'!$I$4,0,10*ROW('Water Data'!I86)),NA())</f>
        <v>#N/A</v>
      </c>
      <c r="T92" s="529" t="e">
        <f ca="1">+IF(AND(ISNUMBER(OFFSET('Water Data'!$I$6,0,10*ROW('Water Data'!I86))),'Data Summary'!CI92="Yes"),OFFSET('Water Data'!$I$6,0,10*ROW('Water Data'!I86)),NA())</f>
        <v>#N/A</v>
      </c>
      <c r="U92" s="529" t="e">
        <f ca="1">+IF(AND(ISNUMBER(OFFSET('Water Data'!$I$9,0,10*ROW('Water Data'!I86))),'Data Summary'!CJ92="Yes"),OFFSET('Water Data'!$I$9,0,10*ROW('Water Data'!I86)),NA())</f>
        <v>#N/A</v>
      </c>
      <c r="V92" s="530" t="e">
        <f ca="1">+IF(AND(ISNUMBER(OFFSET('Sanitation Data'!$D$4,0,10*ROW('Sanitation Data'!D86))),'Data Summary'!CK92="Yes"),100-OFFSET('Sanitation Data'!$D$4,0,10*ROW('Sanitation Data'!D86)),NA())</f>
        <v>#N/A</v>
      </c>
      <c r="W92" s="530" t="e">
        <f ca="1">+IF(AND(ISNUMBER(OFFSET('Sanitation Data'!$D$6,0,10*ROW('Sanitation Data'!D86))),'Data Summary'!CL92="Yes"),OFFSET('Sanitation Data'!$D$6,0,10*ROW('Sanitation Data'!D86)),NA())</f>
        <v>#N/A</v>
      </c>
      <c r="X92" s="530" t="e">
        <f ca="1">+IF(AND(ISNUMBER(OFFSET('Sanitation Data'!$D$10,0,10*ROW('Sanitation Data'!D86))),'Data Summary'!CM92="Yes"),OFFSET('Sanitation Data'!$D$10,0,10*ROW('Sanitation Data'!D86)),NA())</f>
        <v>#N/A</v>
      </c>
      <c r="Y92" s="530" t="e">
        <f ca="1">+IF(AND(ISNUMBER(OFFSET('Sanitation Data'!$D$11,0,10*ROW('Sanitation Data'!D86))),'Data Summary'!CN92="Yes"),OFFSET('Sanitation Data'!$D$11,0,10*ROW('Sanitation Data'!D86)),NA())</f>
        <v>#N/A</v>
      </c>
      <c r="Z92" s="530" t="e">
        <f ca="1">+IF(AND(ISNUMBER(OFFSET('Sanitation Data'!$D$12,0,10*ROW('Sanitation Data'!D86))),'Data Summary'!CO92="Yes"),OFFSET('Sanitation Data'!$D$12,0,10*ROW('Sanitation Data'!D86)),NA())</f>
        <v>#N/A</v>
      </c>
      <c r="AA92" s="530" t="e">
        <f ca="1">+IF(AND(ISNUMBER(OFFSET('Sanitation Data'!$E$4,0,10*ROW('Sanitation Data'!E86))),'Data Summary'!CP92="Yes"),100-OFFSET('Sanitation Data'!$E$4,0,10*ROW('Sanitation Data'!E86)),NA())</f>
        <v>#N/A</v>
      </c>
      <c r="AB92" s="530" t="e">
        <f ca="1">+IF(AND(ISNUMBER(OFFSET('Sanitation Data'!$E$6,0,10*ROW('Sanitation Data'!E86))),'Data Summary'!CQ92="Yes"),OFFSET('Sanitation Data'!$E$6,0,10*ROW('Sanitation Data'!E86)),NA())</f>
        <v>#N/A</v>
      </c>
      <c r="AC92" s="530" t="e">
        <f ca="1">+IF(AND(ISNUMBER(OFFSET('Sanitation Data'!$E$10,0,10*ROW('Sanitation Data'!E86))),'Data Summary'!CR92="Yes"),OFFSET('Sanitation Data'!$E$10,0,10*ROW('Sanitation Data'!E86)),NA())</f>
        <v>#N/A</v>
      </c>
      <c r="AD92" s="530" t="e">
        <f ca="1">+IF(AND(ISNUMBER(OFFSET('Sanitation Data'!$E$11,0,10*ROW('Sanitation Data'!E86))),'Data Summary'!CS92="Yes"),OFFSET('Sanitation Data'!$E$11,0,10*ROW('Sanitation Data'!E86)),NA())</f>
        <v>#N/A</v>
      </c>
      <c r="AE92" s="530" t="e">
        <f ca="1">+IF(AND(ISNUMBER(OFFSET('Sanitation Data'!$E$12,0,10*ROW('Sanitation Data'!E86))),'Data Summary'!CT92="Yes"),OFFSET('Sanitation Data'!$E$12,0,10*ROW('Sanitation Data'!E86)),NA())</f>
        <v>#N/A</v>
      </c>
      <c r="AF92" s="530" t="e">
        <f ca="1">+IF(AND(ISNUMBER(OFFSET('Sanitation Data'!$F$4,0,10*ROW('Sanitation Data'!F86))),'Data Summary'!CU92="Yes"),100-OFFSET('Sanitation Data'!$F$4,0,10*ROW('Sanitation Data'!F86)),NA())</f>
        <v>#N/A</v>
      </c>
      <c r="AG92" s="530" t="e">
        <f ca="1">+IF(AND(ISNUMBER(OFFSET('Sanitation Data'!$F$6,0,10*ROW('Sanitation Data'!F86))),'Data Summary'!CV92="Yes"),OFFSET('Sanitation Data'!$F$6,0,10*ROW('Sanitation Data'!F86)),NA())</f>
        <v>#N/A</v>
      </c>
      <c r="AH92" s="530" t="e">
        <f ca="1">+IF(AND(ISNUMBER(OFFSET('Sanitation Data'!$F$10,0,10*ROW('Sanitation Data'!F86))),'Data Summary'!CW92="Yes"),OFFSET('Sanitation Data'!$F$10,0,10*ROW('Sanitation Data'!F86)),NA())</f>
        <v>#N/A</v>
      </c>
      <c r="AI92" s="530" t="e">
        <f ca="1">+IF(AND(ISNUMBER(OFFSET('Sanitation Data'!$F$11,0,10*ROW('Sanitation Data'!F86))),'Data Summary'!CX92="Yes"),OFFSET('Sanitation Data'!$F$11,0,10*ROW('Sanitation Data'!F86)),NA())</f>
        <v>#N/A</v>
      </c>
      <c r="AJ92" s="530" t="e">
        <f ca="1">+IF(AND(ISNUMBER(OFFSET('Sanitation Data'!$F$12,0,10*ROW('Sanitation Data'!F86))),'Data Summary'!CY92="Yes"),OFFSET('Sanitation Data'!$F$12,0,10*ROW('Sanitation Data'!F86)),NA())</f>
        <v>#N/A</v>
      </c>
      <c r="AK92" s="530" t="e">
        <f ca="1">+IF(AND(ISNUMBER(OFFSET('Sanitation Data'!$G$4,0,10*ROW('Sanitation Data'!G86))),'Data Summary'!CZ92="Yes"),100-OFFSET('Sanitation Data'!$G$4,0,10*ROW('Sanitation Data'!G86)),NA())</f>
        <v>#N/A</v>
      </c>
      <c r="AL92" s="530" t="e">
        <f ca="1">+IF(AND(ISNUMBER(OFFSET('Sanitation Data'!$G$6,0,10*ROW('Sanitation Data'!G86))),'Data Summary'!DA92="Yes"),OFFSET('Sanitation Data'!$G$6,0,10*ROW('Sanitation Data'!G86)),NA())</f>
        <v>#N/A</v>
      </c>
      <c r="AM92" s="530" t="e">
        <f ca="1">+IF(AND(ISNUMBER(OFFSET('Sanitation Data'!$G$10,0,10*ROW('Sanitation Data'!G86))),'Data Summary'!DB92="Yes"),OFFSET('Sanitation Data'!$G$10,0,10*ROW('Sanitation Data'!G86)),NA())</f>
        <v>#N/A</v>
      </c>
      <c r="AN92" s="530" t="e">
        <f ca="1">+IF(AND(ISNUMBER(OFFSET('Sanitation Data'!$G$11,0,10*ROW('Sanitation Data'!G86))),'Data Summary'!DC92="Yes"),OFFSET('Sanitation Data'!$G$11,0,10*ROW('Sanitation Data'!G86)),NA())</f>
        <v>#N/A</v>
      </c>
      <c r="AO92" s="530" t="e">
        <f ca="1">+IF(AND(ISNUMBER(OFFSET('Sanitation Data'!$G$12,0,10*ROW('Sanitation Data'!G86))),'Data Summary'!DD92="Yes"),OFFSET('Sanitation Data'!$G$12,0,10*ROW('Sanitation Data'!G86)),NA())</f>
        <v>#N/A</v>
      </c>
      <c r="AP92" s="530" t="e">
        <f ca="1">+IF(AND(ISNUMBER(OFFSET('Sanitation Data'!$H$4,0,10*ROW('Sanitation Data'!H86))),'Data Summary'!DE92="Yes"),100-OFFSET('Sanitation Data'!$H$4,0,10*ROW('Sanitation Data'!H86)),NA())</f>
        <v>#N/A</v>
      </c>
      <c r="AQ92" s="530" t="e">
        <f ca="1">+IF(AND(ISNUMBER(OFFSET('Sanitation Data'!$H$6,0,10*ROW('Sanitation Data'!H86))),'Data Summary'!DF92="Yes"),OFFSET('Sanitation Data'!$H$6,0,10*ROW('Sanitation Data'!H86)),NA())</f>
        <v>#N/A</v>
      </c>
      <c r="AR92" s="530" t="e">
        <f ca="1">+IF(AND(ISNUMBER(OFFSET('Sanitation Data'!$H$10,0,10*ROW('Sanitation Data'!H86))),'Data Summary'!DG92="Yes"),OFFSET('Sanitation Data'!$H$10,0,10*ROW('Sanitation Data'!H86)),NA())</f>
        <v>#N/A</v>
      </c>
      <c r="AS92" s="530" t="e">
        <f ca="1">+IF(AND(ISNUMBER(OFFSET('Sanitation Data'!$H$11,0,10*ROW('Sanitation Data'!H86))),'Data Summary'!DH92="Yes"),OFFSET('Sanitation Data'!$H$11,0,10*ROW('Sanitation Data'!H86)),NA())</f>
        <v>#N/A</v>
      </c>
      <c r="AT92" s="530" t="e">
        <f ca="1">+IF(AND(ISNUMBER(OFFSET('Sanitation Data'!$H$12,0,10*ROW('Sanitation Data'!H86))),'Data Summary'!DI92="Yes"),OFFSET('Sanitation Data'!$H$12,0,10*ROW('Sanitation Data'!H86)),NA())</f>
        <v>#N/A</v>
      </c>
      <c r="AU92" s="530" t="e">
        <f ca="1">+IF(AND(ISNUMBER(OFFSET('Sanitation Data'!$I$4,0,10*ROW('Sanitation Data'!I86))),'Data Summary'!DJ92="Yes"),100-OFFSET('Sanitation Data'!$I$4,0,10*ROW('Sanitation Data'!I86)),NA())</f>
        <v>#N/A</v>
      </c>
      <c r="AV92" s="530" t="e">
        <f ca="1">+IF(AND(ISNUMBER(OFFSET('Sanitation Data'!$I$6,0,10*ROW('Sanitation Data'!I86))),'Data Summary'!DK92="Yes"),OFFSET('Sanitation Data'!$I$6,0,10*ROW('Sanitation Data'!I86)),NA())</f>
        <v>#N/A</v>
      </c>
      <c r="AW92" s="530" t="e">
        <f ca="1">+IF(AND(ISNUMBER(OFFSET('Sanitation Data'!$I$10,0,10*ROW('Sanitation Data'!I86))),'Data Summary'!DL92="Yes"),OFFSET('Sanitation Data'!$I$10,0,10*ROW('Sanitation Data'!I86)),NA())</f>
        <v>#N/A</v>
      </c>
      <c r="AX92" s="530" t="e">
        <f ca="1">+IF(AND(ISNUMBER(OFFSET('Sanitation Data'!$I$11,0,10*ROW('Sanitation Data'!I86))),'Data Summary'!DM92="Yes"),OFFSET('Sanitation Data'!$I$11,0,10*ROW('Sanitation Data'!I86)),NA())</f>
        <v>#N/A</v>
      </c>
      <c r="AY92" s="530" t="e">
        <f ca="1">+IF(AND(ISNUMBER(OFFSET('Sanitation Data'!$I$12,0,10*ROW('Sanitation Data'!I86))),'Data Summary'!DN92="Yes"),OFFSET('Sanitation Data'!$I$12,0,10*ROW('Sanitation Data'!I86)),NA())</f>
        <v>#N/A</v>
      </c>
      <c r="AZ92" s="531" t="e">
        <f ca="1">+IF(AND(ISNUMBER(OFFSET('Hygiene Data'!$D$5,0,10*ROW('Hygiene Data'!D86))),'Data Summary'!DO92="Yes"),OFFSET('Hygiene Data'!$D$5,0,10*ROW('Hygiene Data'!D86)),NA())</f>
        <v>#N/A</v>
      </c>
      <c r="BA92" s="531" t="e">
        <f ca="1">+IF(AND(ISNUMBER(OFFSET('Hygiene Data'!$D$7,0,10*ROW('Hygiene Data'!D86))),'Data Summary'!DP92="Yes"),OFFSET('Hygiene Data'!$D$7,0,10*ROW('Hygiene Data'!D86)),NA())</f>
        <v>#N/A</v>
      </c>
      <c r="BB92" s="531" t="e">
        <f ca="1">+IF(AND(ISNUMBER(OFFSET('Hygiene Data'!$D$9,0,10*ROW('Hygiene Data'!D86))),'Data Summary'!DQ92="Yes"),OFFSET('Hygiene Data'!$D$9,0,10*ROW('Hygiene Data'!D86)),NA())</f>
        <v>#N/A</v>
      </c>
      <c r="BC92" s="531" t="e">
        <f ca="1">+IF(AND(ISNUMBER(OFFSET('Hygiene Data'!$E$5,0,10*ROW('Hygiene Data'!E86))),'Data Summary'!DR92="Yes"),OFFSET('Hygiene Data'!$E$5,0,10*ROW('Hygiene Data'!E86)),NA())</f>
        <v>#N/A</v>
      </c>
      <c r="BD92" s="531" t="e">
        <f ca="1">+IF(AND(ISNUMBER(OFFSET('Hygiene Data'!$E$7,0,10*ROW('Hygiene Data'!E86))),'Data Summary'!DS92="Yes"),OFFSET('Hygiene Data'!$E$7,0,10*ROW('Hygiene Data'!E86)),NA())</f>
        <v>#N/A</v>
      </c>
      <c r="BE92" s="531" t="e">
        <f ca="1">+IF(AND(ISNUMBER(OFFSET('Hygiene Data'!$E$9,0,10*ROW('Hygiene Data'!E86))),'Data Summary'!DT92="Yes"),OFFSET('Hygiene Data'!$E$9,0,10*ROW('Hygiene Data'!E86)),NA())</f>
        <v>#N/A</v>
      </c>
      <c r="BF92" s="531" t="e">
        <f ca="1">+IF(AND(ISNUMBER(OFFSET('Hygiene Data'!$F$5,0,10*ROW('Hygiene Data'!F86))),'Data Summary'!DU92="Yes"),OFFSET('Hygiene Data'!$F$5,0,10*ROW('Hygiene Data'!F86)),NA())</f>
        <v>#N/A</v>
      </c>
      <c r="BG92" s="531" t="e">
        <f ca="1">+IF(AND(ISNUMBER(OFFSET('Hygiene Data'!$F$7,0,10*ROW('Hygiene Data'!F86))),'Data Summary'!DV92="Yes"),OFFSET('Hygiene Data'!$F$7,0,10*ROW('Hygiene Data'!F86)),NA())</f>
        <v>#N/A</v>
      </c>
      <c r="BH92" s="531" t="e">
        <f ca="1">+IF(AND(ISNUMBER(OFFSET('Hygiene Data'!$F$9,0,10*ROW('Hygiene Data'!F86))),'Data Summary'!DW92="Yes"),OFFSET('Hygiene Data'!$F$9,0,10*ROW('Hygiene Data'!F86)),NA())</f>
        <v>#N/A</v>
      </c>
      <c r="BI92" s="531" t="e">
        <f ca="1">+IF(AND(ISNUMBER(OFFSET('Hygiene Data'!$G$5,0,10*ROW('Hygiene Data'!G86))),'Data Summary'!DX92="Yes"),OFFSET('Hygiene Data'!$G$5,0,10*ROW('Hygiene Data'!G86)),NA())</f>
        <v>#N/A</v>
      </c>
      <c r="BJ92" s="531" t="e">
        <f ca="1">+IF(AND(ISNUMBER(OFFSET('Hygiene Data'!$G$7,0,10*ROW('Hygiene Data'!G86))),'Data Summary'!DY92="Yes"),OFFSET('Hygiene Data'!$G$7,0,10*ROW('Hygiene Data'!G86)),NA())</f>
        <v>#N/A</v>
      </c>
      <c r="BK92" s="531" t="e">
        <f ca="1">+IF(AND(ISNUMBER(OFFSET('Hygiene Data'!$G$9,0,10*ROW('Hygiene Data'!G86))),'Data Summary'!DZ92="Yes"),OFFSET('Hygiene Data'!$G$9,0,10*ROW('Hygiene Data'!G86)),NA())</f>
        <v>#N/A</v>
      </c>
      <c r="BL92" s="531" t="e">
        <f ca="1">+IF(AND(ISNUMBER(OFFSET('Hygiene Data'!$H$5,0,10*ROW('Hygiene Data'!H86))),'Data Summary'!EA92="Yes"),OFFSET('Hygiene Data'!$H$5,0,10*ROW('Hygiene Data'!H86)),NA())</f>
        <v>#N/A</v>
      </c>
      <c r="BM92" s="531" t="e">
        <f ca="1">+IF(AND(ISNUMBER(OFFSET('Hygiene Data'!$H$7,0,10*ROW('Hygiene Data'!H86))),'Data Summary'!EB92="Yes"),OFFSET('Hygiene Data'!$H$7,0,10*ROW('Hygiene Data'!H86)),NA())</f>
        <v>#N/A</v>
      </c>
      <c r="BN92" s="531" t="e">
        <f ca="1">+IF(AND(ISNUMBER(OFFSET('Hygiene Data'!$H$9,0,10*ROW('Hygiene Data'!H86))),'Data Summary'!EC92="Yes"),OFFSET('Hygiene Data'!$H$9,0,10*ROW('Hygiene Data'!H86)),NA())</f>
        <v>#N/A</v>
      </c>
      <c r="BO92" s="531" t="e">
        <f ca="1">+IF(AND(ISNUMBER(OFFSET('Hygiene Data'!$I$5,0,10*ROW('Hygiene Data'!I86))),'Data Summary'!ED92="Yes"),OFFSET('Hygiene Data'!$I$5,0,10*ROW('Hygiene Data'!I86)),NA())</f>
        <v>#N/A</v>
      </c>
      <c r="BP92" s="531" t="e">
        <f ca="1">+IF(AND(ISNUMBER(OFFSET('Hygiene Data'!$I$7,0,10*ROW('Hygiene Data'!I86))),'Data Summary'!EE92="Yes"),OFFSET('Hygiene Data'!$I$7,0,10*ROW('Hygiene Data'!I86)),NA())</f>
        <v>#N/A</v>
      </c>
      <c r="BQ92" s="531" t="e">
        <f ca="1">+IF(AND(ISNUMBER(OFFSET('Hygiene Data'!$I$9,0,10*ROW('Hygiene Data'!I86))),'Data Summary'!EF92="Yes"),OFFSET('Hygiene Data'!$I$9,0,10*ROW('Hygiene Data'!I86)),NA())</f>
        <v>#N/A</v>
      </c>
    </row>
    <row r="93" spans="1:69" x14ac:dyDescent="0.25">
      <c r="A93" s="527" t="e">
        <f ca="1">+RIGHT('Data Summary'!A93,LEN('Data Summary'!A93)-9)</f>
        <v>#VALUE!</v>
      </c>
      <c r="B93" s="501" t="str">
        <f ca="1">+IF(ISTEXT('Data Summary'!B93),'Data Summary'!B93,"")</f>
        <v/>
      </c>
      <c r="C93" s="528" t="e">
        <f ca="1">+VALUE('Data Summary'!C93)</f>
        <v>#VALUE!</v>
      </c>
      <c r="D93" s="529" t="e">
        <f ca="1">+IF(AND(ISNUMBER(OFFSET('Water Data'!$D$4,0,10*ROW('Water Data'!D87))),'Data Summary'!BS93="Yes"),100-OFFSET('Water Data'!$D$4,0,10*ROW('Water Data'!D87)),NA())</f>
        <v>#N/A</v>
      </c>
      <c r="E93" s="529" t="e">
        <f ca="1">+IF(AND(ISNUMBER(OFFSET('Water Data'!$D$6,0,10*ROW('Water Data'!D87))),'Data Summary'!BT93="Yes"),OFFSET('Water Data'!$D$6,0,10*ROW('Water Data'!D87)),NA())</f>
        <v>#N/A</v>
      </c>
      <c r="F93" s="529" t="e">
        <f ca="1">+IF(AND(ISNUMBER(OFFSET('Water Data'!$D$9,0,10*ROW('Water Data'!D87))),'Data Summary'!BU93="Yes"),OFFSET('Water Data'!$D$9,0,10*ROW('Water Data'!D87)),NA())</f>
        <v>#N/A</v>
      </c>
      <c r="G93" s="529" t="e">
        <f ca="1">+IF(AND(ISNUMBER(OFFSET('Water Data'!$E$4,0,10*ROW('Water Data'!E87))),'Data Summary'!BV93="Yes"),100-OFFSET('Water Data'!$E$4,0,10*ROW('Water Data'!E87)),NA())</f>
        <v>#N/A</v>
      </c>
      <c r="H93" s="529" t="e">
        <f ca="1">+IF(AND(ISNUMBER(OFFSET('Water Data'!$E$6,0,10*ROW('Water Data'!E87))),'Data Summary'!BW93="Yes"),OFFSET('Water Data'!$E$6,0,10*ROW('Water Data'!E87)),NA())</f>
        <v>#N/A</v>
      </c>
      <c r="I93" s="529" t="e">
        <f ca="1">+IF(AND(ISNUMBER(OFFSET('Water Data'!$E$9,0,10*ROW('Water Data'!E87))),'Data Summary'!BX93="Yes"),OFFSET('Water Data'!$E$9,0,10*ROW('Water Data'!E87)),NA())</f>
        <v>#N/A</v>
      </c>
      <c r="J93" s="529" t="e">
        <f ca="1">+IF(AND(ISNUMBER(OFFSET('Water Data'!$F$4,0,10*ROW('Water Data'!F87))),'Data Summary'!BY93="Yes"),100-OFFSET('Water Data'!$F$4,0,10*ROW('Water Data'!F87)),NA())</f>
        <v>#N/A</v>
      </c>
      <c r="K93" s="529" t="e">
        <f ca="1">+IF(AND(ISNUMBER(OFFSET('Water Data'!$F$6,0,10*ROW('Water Data'!F87))),'Data Summary'!BZ93="Yes"),OFFSET('Water Data'!$F$6,0,10*ROW('Water Data'!F87)),NA())</f>
        <v>#N/A</v>
      </c>
      <c r="L93" s="529" t="e">
        <f ca="1">+IF(AND(ISNUMBER(OFFSET('Water Data'!$F$9,0,10*ROW('Water Data'!F87))),'Data Summary'!CA93="Yes"),OFFSET('Water Data'!$F$9,0,10*ROW('Water Data'!F87)),NA())</f>
        <v>#N/A</v>
      </c>
      <c r="M93" s="529" t="e">
        <f ca="1">+IF(AND(ISNUMBER(OFFSET('Water Data'!$G$4,0,10*ROW('Water Data'!G87))),'Data Summary'!CB93="Yes"),100-OFFSET('Water Data'!$G$4,0,10*ROW('Water Data'!G87)),NA())</f>
        <v>#N/A</v>
      </c>
      <c r="N93" s="529" t="e">
        <f ca="1">+IF(AND(ISNUMBER(OFFSET('Water Data'!$G$6,0,10*ROW('Water Data'!G87))),'Data Summary'!CC93="Yes"),OFFSET('Water Data'!$G$6,0,10*ROW('Water Data'!G87)),NA())</f>
        <v>#N/A</v>
      </c>
      <c r="O93" s="529" t="e">
        <f ca="1">+IF(AND(ISNUMBER(OFFSET('Water Data'!$G$9,0,10*ROW('Water Data'!G87))),'Data Summary'!CD93="Yes"),OFFSET('Water Data'!$G$9,0,10*ROW('Water Data'!G87)),NA())</f>
        <v>#N/A</v>
      </c>
      <c r="P93" s="529" t="e">
        <f ca="1">+IF(AND(ISNUMBER(OFFSET('Water Data'!$H$4,0,10*ROW('Water Data'!H87))),'Data Summary'!CE93="Yes"),100-OFFSET('Water Data'!$H$4,0,10*ROW('Water Data'!H87)),NA())</f>
        <v>#N/A</v>
      </c>
      <c r="Q93" s="529" t="e">
        <f ca="1">+IF(AND(ISNUMBER(OFFSET('Water Data'!$H$6,0,10*ROW('Water Data'!H87))),'Data Summary'!CF93="Yes"),OFFSET('Water Data'!$H$6,0,10*ROW('Water Data'!H87)),NA())</f>
        <v>#N/A</v>
      </c>
      <c r="R93" s="529" t="e">
        <f ca="1">+IF(AND(ISNUMBER(OFFSET('Water Data'!$H$9,0,10*ROW('Water Data'!H87))),'Data Summary'!CG93="Yes"),OFFSET('Water Data'!$H$9,0,10*ROW('Water Data'!H87)),NA())</f>
        <v>#N/A</v>
      </c>
      <c r="S93" s="529" t="e">
        <f ca="1">+IF(AND(ISNUMBER(OFFSET('Water Data'!$I$4,0,10*ROW('Water Data'!I87))),'Data Summary'!CH93="Yes"),100-OFFSET('Water Data'!$I$4,0,10*ROW('Water Data'!I87)),NA())</f>
        <v>#N/A</v>
      </c>
      <c r="T93" s="529" t="e">
        <f ca="1">+IF(AND(ISNUMBER(OFFSET('Water Data'!$I$6,0,10*ROW('Water Data'!I87))),'Data Summary'!CI93="Yes"),OFFSET('Water Data'!$I$6,0,10*ROW('Water Data'!I87)),NA())</f>
        <v>#N/A</v>
      </c>
      <c r="U93" s="529" t="e">
        <f ca="1">+IF(AND(ISNUMBER(OFFSET('Water Data'!$I$9,0,10*ROW('Water Data'!I87))),'Data Summary'!CJ93="Yes"),OFFSET('Water Data'!$I$9,0,10*ROW('Water Data'!I87)),NA())</f>
        <v>#N/A</v>
      </c>
      <c r="V93" s="530" t="e">
        <f ca="1">+IF(AND(ISNUMBER(OFFSET('Sanitation Data'!$D$4,0,10*ROW('Sanitation Data'!D87))),'Data Summary'!CK93="Yes"),100-OFFSET('Sanitation Data'!$D$4,0,10*ROW('Sanitation Data'!D87)),NA())</f>
        <v>#N/A</v>
      </c>
      <c r="W93" s="530" t="e">
        <f ca="1">+IF(AND(ISNUMBER(OFFSET('Sanitation Data'!$D$6,0,10*ROW('Sanitation Data'!D87))),'Data Summary'!CL93="Yes"),OFFSET('Sanitation Data'!$D$6,0,10*ROW('Sanitation Data'!D87)),NA())</f>
        <v>#N/A</v>
      </c>
      <c r="X93" s="530" t="e">
        <f ca="1">+IF(AND(ISNUMBER(OFFSET('Sanitation Data'!$D$10,0,10*ROW('Sanitation Data'!D87))),'Data Summary'!CM93="Yes"),OFFSET('Sanitation Data'!$D$10,0,10*ROW('Sanitation Data'!D87)),NA())</f>
        <v>#N/A</v>
      </c>
      <c r="Y93" s="530" t="e">
        <f ca="1">+IF(AND(ISNUMBER(OFFSET('Sanitation Data'!$D$11,0,10*ROW('Sanitation Data'!D87))),'Data Summary'!CN93="Yes"),OFFSET('Sanitation Data'!$D$11,0,10*ROW('Sanitation Data'!D87)),NA())</f>
        <v>#N/A</v>
      </c>
      <c r="Z93" s="530" t="e">
        <f ca="1">+IF(AND(ISNUMBER(OFFSET('Sanitation Data'!$D$12,0,10*ROW('Sanitation Data'!D87))),'Data Summary'!CO93="Yes"),OFFSET('Sanitation Data'!$D$12,0,10*ROW('Sanitation Data'!D87)),NA())</f>
        <v>#N/A</v>
      </c>
      <c r="AA93" s="530" t="e">
        <f ca="1">+IF(AND(ISNUMBER(OFFSET('Sanitation Data'!$E$4,0,10*ROW('Sanitation Data'!E87))),'Data Summary'!CP93="Yes"),100-OFFSET('Sanitation Data'!$E$4,0,10*ROW('Sanitation Data'!E87)),NA())</f>
        <v>#N/A</v>
      </c>
      <c r="AB93" s="530" t="e">
        <f ca="1">+IF(AND(ISNUMBER(OFFSET('Sanitation Data'!$E$6,0,10*ROW('Sanitation Data'!E87))),'Data Summary'!CQ93="Yes"),OFFSET('Sanitation Data'!$E$6,0,10*ROW('Sanitation Data'!E87)),NA())</f>
        <v>#N/A</v>
      </c>
      <c r="AC93" s="530" t="e">
        <f ca="1">+IF(AND(ISNUMBER(OFFSET('Sanitation Data'!$E$10,0,10*ROW('Sanitation Data'!E87))),'Data Summary'!CR93="Yes"),OFFSET('Sanitation Data'!$E$10,0,10*ROW('Sanitation Data'!E87)),NA())</f>
        <v>#N/A</v>
      </c>
      <c r="AD93" s="530" t="e">
        <f ca="1">+IF(AND(ISNUMBER(OFFSET('Sanitation Data'!$E$11,0,10*ROW('Sanitation Data'!E87))),'Data Summary'!CS93="Yes"),OFFSET('Sanitation Data'!$E$11,0,10*ROW('Sanitation Data'!E87)),NA())</f>
        <v>#N/A</v>
      </c>
      <c r="AE93" s="530" t="e">
        <f ca="1">+IF(AND(ISNUMBER(OFFSET('Sanitation Data'!$E$12,0,10*ROW('Sanitation Data'!E87))),'Data Summary'!CT93="Yes"),OFFSET('Sanitation Data'!$E$12,0,10*ROW('Sanitation Data'!E87)),NA())</f>
        <v>#N/A</v>
      </c>
      <c r="AF93" s="530" t="e">
        <f ca="1">+IF(AND(ISNUMBER(OFFSET('Sanitation Data'!$F$4,0,10*ROW('Sanitation Data'!F87))),'Data Summary'!CU93="Yes"),100-OFFSET('Sanitation Data'!$F$4,0,10*ROW('Sanitation Data'!F87)),NA())</f>
        <v>#N/A</v>
      </c>
      <c r="AG93" s="530" t="e">
        <f ca="1">+IF(AND(ISNUMBER(OFFSET('Sanitation Data'!$F$6,0,10*ROW('Sanitation Data'!F87))),'Data Summary'!CV93="Yes"),OFFSET('Sanitation Data'!$F$6,0,10*ROW('Sanitation Data'!F87)),NA())</f>
        <v>#N/A</v>
      </c>
      <c r="AH93" s="530" t="e">
        <f ca="1">+IF(AND(ISNUMBER(OFFSET('Sanitation Data'!$F$10,0,10*ROW('Sanitation Data'!F87))),'Data Summary'!CW93="Yes"),OFFSET('Sanitation Data'!$F$10,0,10*ROW('Sanitation Data'!F87)),NA())</f>
        <v>#N/A</v>
      </c>
      <c r="AI93" s="530" t="e">
        <f ca="1">+IF(AND(ISNUMBER(OFFSET('Sanitation Data'!$F$11,0,10*ROW('Sanitation Data'!F87))),'Data Summary'!CX93="Yes"),OFFSET('Sanitation Data'!$F$11,0,10*ROW('Sanitation Data'!F87)),NA())</f>
        <v>#N/A</v>
      </c>
      <c r="AJ93" s="530" t="e">
        <f ca="1">+IF(AND(ISNUMBER(OFFSET('Sanitation Data'!$F$12,0,10*ROW('Sanitation Data'!F87))),'Data Summary'!CY93="Yes"),OFFSET('Sanitation Data'!$F$12,0,10*ROW('Sanitation Data'!F87)),NA())</f>
        <v>#N/A</v>
      </c>
      <c r="AK93" s="530" t="e">
        <f ca="1">+IF(AND(ISNUMBER(OFFSET('Sanitation Data'!$G$4,0,10*ROW('Sanitation Data'!G87))),'Data Summary'!CZ93="Yes"),100-OFFSET('Sanitation Data'!$G$4,0,10*ROW('Sanitation Data'!G87)),NA())</f>
        <v>#N/A</v>
      </c>
      <c r="AL93" s="530" t="e">
        <f ca="1">+IF(AND(ISNUMBER(OFFSET('Sanitation Data'!$G$6,0,10*ROW('Sanitation Data'!G87))),'Data Summary'!DA93="Yes"),OFFSET('Sanitation Data'!$G$6,0,10*ROW('Sanitation Data'!G87)),NA())</f>
        <v>#N/A</v>
      </c>
      <c r="AM93" s="530" t="e">
        <f ca="1">+IF(AND(ISNUMBER(OFFSET('Sanitation Data'!$G$10,0,10*ROW('Sanitation Data'!G87))),'Data Summary'!DB93="Yes"),OFFSET('Sanitation Data'!$G$10,0,10*ROW('Sanitation Data'!G87)),NA())</f>
        <v>#N/A</v>
      </c>
      <c r="AN93" s="530" t="e">
        <f ca="1">+IF(AND(ISNUMBER(OFFSET('Sanitation Data'!$G$11,0,10*ROW('Sanitation Data'!G87))),'Data Summary'!DC93="Yes"),OFFSET('Sanitation Data'!$G$11,0,10*ROW('Sanitation Data'!G87)),NA())</f>
        <v>#N/A</v>
      </c>
      <c r="AO93" s="530" t="e">
        <f ca="1">+IF(AND(ISNUMBER(OFFSET('Sanitation Data'!$G$12,0,10*ROW('Sanitation Data'!G87))),'Data Summary'!DD93="Yes"),OFFSET('Sanitation Data'!$G$12,0,10*ROW('Sanitation Data'!G87)),NA())</f>
        <v>#N/A</v>
      </c>
      <c r="AP93" s="530" t="e">
        <f ca="1">+IF(AND(ISNUMBER(OFFSET('Sanitation Data'!$H$4,0,10*ROW('Sanitation Data'!H87))),'Data Summary'!DE93="Yes"),100-OFFSET('Sanitation Data'!$H$4,0,10*ROW('Sanitation Data'!H87)),NA())</f>
        <v>#N/A</v>
      </c>
      <c r="AQ93" s="530" t="e">
        <f ca="1">+IF(AND(ISNUMBER(OFFSET('Sanitation Data'!$H$6,0,10*ROW('Sanitation Data'!H87))),'Data Summary'!DF93="Yes"),OFFSET('Sanitation Data'!$H$6,0,10*ROW('Sanitation Data'!H87)),NA())</f>
        <v>#N/A</v>
      </c>
      <c r="AR93" s="530" t="e">
        <f ca="1">+IF(AND(ISNUMBER(OFFSET('Sanitation Data'!$H$10,0,10*ROW('Sanitation Data'!H87))),'Data Summary'!DG93="Yes"),OFFSET('Sanitation Data'!$H$10,0,10*ROW('Sanitation Data'!H87)),NA())</f>
        <v>#N/A</v>
      </c>
      <c r="AS93" s="530" t="e">
        <f ca="1">+IF(AND(ISNUMBER(OFFSET('Sanitation Data'!$H$11,0,10*ROW('Sanitation Data'!H87))),'Data Summary'!DH93="Yes"),OFFSET('Sanitation Data'!$H$11,0,10*ROW('Sanitation Data'!H87)),NA())</f>
        <v>#N/A</v>
      </c>
      <c r="AT93" s="530" t="e">
        <f ca="1">+IF(AND(ISNUMBER(OFFSET('Sanitation Data'!$H$12,0,10*ROW('Sanitation Data'!H87))),'Data Summary'!DI93="Yes"),OFFSET('Sanitation Data'!$H$12,0,10*ROW('Sanitation Data'!H87)),NA())</f>
        <v>#N/A</v>
      </c>
      <c r="AU93" s="530" t="e">
        <f ca="1">+IF(AND(ISNUMBER(OFFSET('Sanitation Data'!$I$4,0,10*ROW('Sanitation Data'!I87))),'Data Summary'!DJ93="Yes"),100-OFFSET('Sanitation Data'!$I$4,0,10*ROW('Sanitation Data'!I87)),NA())</f>
        <v>#N/A</v>
      </c>
      <c r="AV93" s="530" t="e">
        <f ca="1">+IF(AND(ISNUMBER(OFFSET('Sanitation Data'!$I$6,0,10*ROW('Sanitation Data'!I87))),'Data Summary'!DK93="Yes"),OFFSET('Sanitation Data'!$I$6,0,10*ROW('Sanitation Data'!I87)),NA())</f>
        <v>#N/A</v>
      </c>
      <c r="AW93" s="530" t="e">
        <f ca="1">+IF(AND(ISNUMBER(OFFSET('Sanitation Data'!$I$10,0,10*ROW('Sanitation Data'!I87))),'Data Summary'!DL93="Yes"),OFFSET('Sanitation Data'!$I$10,0,10*ROW('Sanitation Data'!I87)),NA())</f>
        <v>#N/A</v>
      </c>
      <c r="AX93" s="530" t="e">
        <f ca="1">+IF(AND(ISNUMBER(OFFSET('Sanitation Data'!$I$11,0,10*ROW('Sanitation Data'!I87))),'Data Summary'!DM93="Yes"),OFFSET('Sanitation Data'!$I$11,0,10*ROW('Sanitation Data'!I87)),NA())</f>
        <v>#N/A</v>
      </c>
      <c r="AY93" s="530" t="e">
        <f ca="1">+IF(AND(ISNUMBER(OFFSET('Sanitation Data'!$I$12,0,10*ROW('Sanitation Data'!I87))),'Data Summary'!DN93="Yes"),OFFSET('Sanitation Data'!$I$12,0,10*ROW('Sanitation Data'!I87)),NA())</f>
        <v>#N/A</v>
      </c>
      <c r="AZ93" s="531" t="e">
        <f ca="1">+IF(AND(ISNUMBER(OFFSET('Hygiene Data'!$D$5,0,10*ROW('Hygiene Data'!D87))),'Data Summary'!DO93="Yes"),OFFSET('Hygiene Data'!$D$5,0,10*ROW('Hygiene Data'!D87)),NA())</f>
        <v>#N/A</v>
      </c>
      <c r="BA93" s="531" t="e">
        <f ca="1">+IF(AND(ISNUMBER(OFFSET('Hygiene Data'!$D$7,0,10*ROW('Hygiene Data'!D87))),'Data Summary'!DP93="Yes"),OFFSET('Hygiene Data'!$D$7,0,10*ROW('Hygiene Data'!D87)),NA())</f>
        <v>#N/A</v>
      </c>
      <c r="BB93" s="531" t="e">
        <f ca="1">+IF(AND(ISNUMBER(OFFSET('Hygiene Data'!$D$9,0,10*ROW('Hygiene Data'!D87))),'Data Summary'!DQ93="Yes"),OFFSET('Hygiene Data'!$D$9,0,10*ROW('Hygiene Data'!D87)),NA())</f>
        <v>#N/A</v>
      </c>
      <c r="BC93" s="531" t="e">
        <f ca="1">+IF(AND(ISNUMBER(OFFSET('Hygiene Data'!$E$5,0,10*ROW('Hygiene Data'!E87))),'Data Summary'!DR93="Yes"),OFFSET('Hygiene Data'!$E$5,0,10*ROW('Hygiene Data'!E87)),NA())</f>
        <v>#N/A</v>
      </c>
      <c r="BD93" s="531" t="e">
        <f ca="1">+IF(AND(ISNUMBER(OFFSET('Hygiene Data'!$E$7,0,10*ROW('Hygiene Data'!E87))),'Data Summary'!DS93="Yes"),OFFSET('Hygiene Data'!$E$7,0,10*ROW('Hygiene Data'!E87)),NA())</f>
        <v>#N/A</v>
      </c>
      <c r="BE93" s="531" t="e">
        <f ca="1">+IF(AND(ISNUMBER(OFFSET('Hygiene Data'!$E$9,0,10*ROW('Hygiene Data'!E87))),'Data Summary'!DT93="Yes"),OFFSET('Hygiene Data'!$E$9,0,10*ROW('Hygiene Data'!E87)),NA())</f>
        <v>#N/A</v>
      </c>
      <c r="BF93" s="531" t="e">
        <f ca="1">+IF(AND(ISNUMBER(OFFSET('Hygiene Data'!$F$5,0,10*ROW('Hygiene Data'!F87))),'Data Summary'!DU93="Yes"),OFFSET('Hygiene Data'!$F$5,0,10*ROW('Hygiene Data'!F87)),NA())</f>
        <v>#N/A</v>
      </c>
      <c r="BG93" s="531" t="e">
        <f ca="1">+IF(AND(ISNUMBER(OFFSET('Hygiene Data'!$F$7,0,10*ROW('Hygiene Data'!F87))),'Data Summary'!DV93="Yes"),OFFSET('Hygiene Data'!$F$7,0,10*ROW('Hygiene Data'!F87)),NA())</f>
        <v>#N/A</v>
      </c>
      <c r="BH93" s="531" t="e">
        <f ca="1">+IF(AND(ISNUMBER(OFFSET('Hygiene Data'!$F$9,0,10*ROW('Hygiene Data'!F87))),'Data Summary'!DW93="Yes"),OFFSET('Hygiene Data'!$F$9,0,10*ROW('Hygiene Data'!F87)),NA())</f>
        <v>#N/A</v>
      </c>
      <c r="BI93" s="531" t="e">
        <f ca="1">+IF(AND(ISNUMBER(OFFSET('Hygiene Data'!$G$5,0,10*ROW('Hygiene Data'!G87))),'Data Summary'!DX93="Yes"),OFFSET('Hygiene Data'!$G$5,0,10*ROW('Hygiene Data'!G87)),NA())</f>
        <v>#N/A</v>
      </c>
      <c r="BJ93" s="531" t="e">
        <f ca="1">+IF(AND(ISNUMBER(OFFSET('Hygiene Data'!$G$7,0,10*ROW('Hygiene Data'!G87))),'Data Summary'!DY93="Yes"),OFFSET('Hygiene Data'!$G$7,0,10*ROW('Hygiene Data'!G87)),NA())</f>
        <v>#N/A</v>
      </c>
      <c r="BK93" s="531" t="e">
        <f ca="1">+IF(AND(ISNUMBER(OFFSET('Hygiene Data'!$G$9,0,10*ROW('Hygiene Data'!G87))),'Data Summary'!DZ93="Yes"),OFFSET('Hygiene Data'!$G$9,0,10*ROW('Hygiene Data'!G87)),NA())</f>
        <v>#N/A</v>
      </c>
      <c r="BL93" s="531" t="e">
        <f ca="1">+IF(AND(ISNUMBER(OFFSET('Hygiene Data'!$H$5,0,10*ROW('Hygiene Data'!H87))),'Data Summary'!EA93="Yes"),OFFSET('Hygiene Data'!$H$5,0,10*ROW('Hygiene Data'!H87)),NA())</f>
        <v>#N/A</v>
      </c>
      <c r="BM93" s="531" t="e">
        <f ca="1">+IF(AND(ISNUMBER(OFFSET('Hygiene Data'!$H$7,0,10*ROW('Hygiene Data'!H87))),'Data Summary'!EB93="Yes"),OFFSET('Hygiene Data'!$H$7,0,10*ROW('Hygiene Data'!H87)),NA())</f>
        <v>#N/A</v>
      </c>
      <c r="BN93" s="531" t="e">
        <f ca="1">+IF(AND(ISNUMBER(OFFSET('Hygiene Data'!$H$9,0,10*ROW('Hygiene Data'!H87))),'Data Summary'!EC93="Yes"),OFFSET('Hygiene Data'!$H$9,0,10*ROW('Hygiene Data'!H87)),NA())</f>
        <v>#N/A</v>
      </c>
      <c r="BO93" s="531" t="e">
        <f ca="1">+IF(AND(ISNUMBER(OFFSET('Hygiene Data'!$I$5,0,10*ROW('Hygiene Data'!I87))),'Data Summary'!ED93="Yes"),OFFSET('Hygiene Data'!$I$5,0,10*ROW('Hygiene Data'!I87)),NA())</f>
        <v>#N/A</v>
      </c>
      <c r="BP93" s="531" t="e">
        <f ca="1">+IF(AND(ISNUMBER(OFFSET('Hygiene Data'!$I$7,0,10*ROW('Hygiene Data'!I87))),'Data Summary'!EE93="Yes"),OFFSET('Hygiene Data'!$I$7,0,10*ROW('Hygiene Data'!I87)),NA())</f>
        <v>#N/A</v>
      </c>
      <c r="BQ93" s="531" t="e">
        <f ca="1">+IF(AND(ISNUMBER(OFFSET('Hygiene Data'!$I$9,0,10*ROW('Hygiene Data'!I87))),'Data Summary'!EF93="Yes"),OFFSET('Hygiene Data'!$I$9,0,10*ROW('Hygiene Data'!I87)),NA())</f>
        <v>#N/A</v>
      </c>
    </row>
    <row r="94" spans="1:69" x14ac:dyDescent="0.25">
      <c r="A94" s="527" t="e">
        <f ca="1">+RIGHT('Data Summary'!A94,LEN('Data Summary'!A94)-9)</f>
        <v>#VALUE!</v>
      </c>
      <c r="B94" s="501" t="str">
        <f ca="1">+IF(ISTEXT('Data Summary'!B94),'Data Summary'!B94,"")</f>
        <v/>
      </c>
      <c r="C94" s="528" t="e">
        <f ca="1">+VALUE('Data Summary'!C94)</f>
        <v>#VALUE!</v>
      </c>
      <c r="D94" s="529" t="e">
        <f ca="1">+IF(AND(ISNUMBER(OFFSET('Water Data'!$D$4,0,10*ROW('Water Data'!D88))),'Data Summary'!BS94="Yes"),100-OFFSET('Water Data'!$D$4,0,10*ROW('Water Data'!D88)),NA())</f>
        <v>#N/A</v>
      </c>
      <c r="E94" s="529" t="e">
        <f ca="1">+IF(AND(ISNUMBER(OFFSET('Water Data'!$D$6,0,10*ROW('Water Data'!D88))),'Data Summary'!BT94="Yes"),OFFSET('Water Data'!$D$6,0,10*ROW('Water Data'!D88)),NA())</f>
        <v>#N/A</v>
      </c>
      <c r="F94" s="529" t="e">
        <f ca="1">+IF(AND(ISNUMBER(OFFSET('Water Data'!$D$9,0,10*ROW('Water Data'!D88))),'Data Summary'!BU94="Yes"),OFFSET('Water Data'!$D$9,0,10*ROW('Water Data'!D88)),NA())</f>
        <v>#N/A</v>
      </c>
      <c r="G94" s="529" t="e">
        <f ca="1">+IF(AND(ISNUMBER(OFFSET('Water Data'!$E$4,0,10*ROW('Water Data'!E88))),'Data Summary'!BV94="Yes"),100-OFFSET('Water Data'!$E$4,0,10*ROW('Water Data'!E88)),NA())</f>
        <v>#N/A</v>
      </c>
      <c r="H94" s="529" t="e">
        <f ca="1">+IF(AND(ISNUMBER(OFFSET('Water Data'!$E$6,0,10*ROW('Water Data'!E88))),'Data Summary'!BW94="Yes"),OFFSET('Water Data'!$E$6,0,10*ROW('Water Data'!E88)),NA())</f>
        <v>#N/A</v>
      </c>
      <c r="I94" s="529" t="e">
        <f ca="1">+IF(AND(ISNUMBER(OFFSET('Water Data'!$E$9,0,10*ROW('Water Data'!E88))),'Data Summary'!BX94="Yes"),OFFSET('Water Data'!$E$9,0,10*ROW('Water Data'!E88)),NA())</f>
        <v>#N/A</v>
      </c>
      <c r="J94" s="529" t="e">
        <f ca="1">+IF(AND(ISNUMBER(OFFSET('Water Data'!$F$4,0,10*ROW('Water Data'!F88))),'Data Summary'!BY94="Yes"),100-OFFSET('Water Data'!$F$4,0,10*ROW('Water Data'!F88)),NA())</f>
        <v>#N/A</v>
      </c>
      <c r="K94" s="529" t="e">
        <f ca="1">+IF(AND(ISNUMBER(OFFSET('Water Data'!$F$6,0,10*ROW('Water Data'!F88))),'Data Summary'!BZ94="Yes"),OFFSET('Water Data'!$F$6,0,10*ROW('Water Data'!F88)),NA())</f>
        <v>#N/A</v>
      </c>
      <c r="L94" s="529" t="e">
        <f ca="1">+IF(AND(ISNUMBER(OFFSET('Water Data'!$F$9,0,10*ROW('Water Data'!F88))),'Data Summary'!CA94="Yes"),OFFSET('Water Data'!$F$9,0,10*ROW('Water Data'!F88)),NA())</f>
        <v>#N/A</v>
      </c>
      <c r="M94" s="529" t="e">
        <f ca="1">+IF(AND(ISNUMBER(OFFSET('Water Data'!$G$4,0,10*ROW('Water Data'!G88))),'Data Summary'!CB94="Yes"),100-OFFSET('Water Data'!$G$4,0,10*ROW('Water Data'!G88)),NA())</f>
        <v>#N/A</v>
      </c>
      <c r="N94" s="529" t="e">
        <f ca="1">+IF(AND(ISNUMBER(OFFSET('Water Data'!$G$6,0,10*ROW('Water Data'!G88))),'Data Summary'!CC94="Yes"),OFFSET('Water Data'!$G$6,0,10*ROW('Water Data'!G88)),NA())</f>
        <v>#N/A</v>
      </c>
      <c r="O94" s="529" t="e">
        <f ca="1">+IF(AND(ISNUMBER(OFFSET('Water Data'!$G$9,0,10*ROW('Water Data'!G88))),'Data Summary'!CD94="Yes"),OFFSET('Water Data'!$G$9,0,10*ROW('Water Data'!G88)),NA())</f>
        <v>#N/A</v>
      </c>
      <c r="P94" s="529" t="e">
        <f ca="1">+IF(AND(ISNUMBER(OFFSET('Water Data'!$H$4,0,10*ROW('Water Data'!H88))),'Data Summary'!CE94="Yes"),100-OFFSET('Water Data'!$H$4,0,10*ROW('Water Data'!H88)),NA())</f>
        <v>#N/A</v>
      </c>
      <c r="Q94" s="529" t="e">
        <f ca="1">+IF(AND(ISNUMBER(OFFSET('Water Data'!$H$6,0,10*ROW('Water Data'!H88))),'Data Summary'!CF94="Yes"),OFFSET('Water Data'!$H$6,0,10*ROW('Water Data'!H88)),NA())</f>
        <v>#N/A</v>
      </c>
      <c r="R94" s="529" t="e">
        <f ca="1">+IF(AND(ISNUMBER(OFFSET('Water Data'!$H$9,0,10*ROW('Water Data'!H88))),'Data Summary'!CG94="Yes"),OFFSET('Water Data'!$H$9,0,10*ROW('Water Data'!H88)),NA())</f>
        <v>#N/A</v>
      </c>
      <c r="S94" s="529" t="e">
        <f ca="1">+IF(AND(ISNUMBER(OFFSET('Water Data'!$I$4,0,10*ROW('Water Data'!I88))),'Data Summary'!CH94="Yes"),100-OFFSET('Water Data'!$I$4,0,10*ROW('Water Data'!I88)),NA())</f>
        <v>#N/A</v>
      </c>
      <c r="T94" s="529" t="e">
        <f ca="1">+IF(AND(ISNUMBER(OFFSET('Water Data'!$I$6,0,10*ROW('Water Data'!I88))),'Data Summary'!CI94="Yes"),OFFSET('Water Data'!$I$6,0,10*ROW('Water Data'!I88)),NA())</f>
        <v>#N/A</v>
      </c>
      <c r="U94" s="529" t="e">
        <f ca="1">+IF(AND(ISNUMBER(OFFSET('Water Data'!$I$9,0,10*ROW('Water Data'!I88))),'Data Summary'!CJ94="Yes"),OFFSET('Water Data'!$I$9,0,10*ROW('Water Data'!I88)),NA())</f>
        <v>#N/A</v>
      </c>
      <c r="V94" s="530" t="e">
        <f ca="1">+IF(AND(ISNUMBER(OFFSET('Sanitation Data'!$D$4,0,10*ROW('Sanitation Data'!D88))),'Data Summary'!CK94="Yes"),100-OFFSET('Sanitation Data'!$D$4,0,10*ROW('Sanitation Data'!D88)),NA())</f>
        <v>#N/A</v>
      </c>
      <c r="W94" s="530" t="e">
        <f ca="1">+IF(AND(ISNUMBER(OFFSET('Sanitation Data'!$D$6,0,10*ROW('Sanitation Data'!D88))),'Data Summary'!CL94="Yes"),OFFSET('Sanitation Data'!$D$6,0,10*ROW('Sanitation Data'!D88)),NA())</f>
        <v>#N/A</v>
      </c>
      <c r="X94" s="530" t="e">
        <f ca="1">+IF(AND(ISNUMBER(OFFSET('Sanitation Data'!$D$10,0,10*ROW('Sanitation Data'!D88))),'Data Summary'!CM94="Yes"),OFFSET('Sanitation Data'!$D$10,0,10*ROW('Sanitation Data'!D88)),NA())</f>
        <v>#N/A</v>
      </c>
      <c r="Y94" s="530" t="e">
        <f ca="1">+IF(AND(ISNUMBER(OFFSET('Sanitation Data'!$D$11,0,10*ROW('Sanitation Data'!D88))),'Data Summary'!CN94="Yes"),OFFSET('Sanitation Data'!$D$11,0,10*ROW('Sanitation Data'!D88)),NA())</f>
        <v>#N/A</v>
      </c>
      <c r="Z94" s="530" t="e">
        <f ca="1">+IF(AND(ISNUMBER(OFFSET('Sanitation Data'!$D$12,0,10*ROW('Sanitation Data'!D88))),'Data Summary'!CO94="Yes"),OFFSET('Sanitation Data'!$D$12,0,10*ROW('Sanitation Data'!D88)),NA())</f>
        <v>#N/A</v>
      </c>
      <c r="AA94" s="530" t="e">
        <f ca="1">+IF(AND(ISNUMBER(OFFSET('Sanitation Data'!$E$4,0,10*ROW('Sanitation Data'!E88))),'Data Summary'!CP94="Yes"),100-OFFSET('Sanitation Data'!$E$4,0,10*ROW('Sanitation Data'!E88)),NA())</f>
        <v>#N/A</v>
      </c>
      <c r="AB94" s="530" t="e">
        <f ca="1">+IF(AND(ISNUMBER(OFFSET('Sanitation Data'!$E$6,0,10*ROW('Sanitation Data'!E88))),'Data Summary'!CQ94="Yes"),OFFSET('Sanitation Data'!$E$6,0,10*ROW('Sanitation Data'!E88)),NA())</f>
        <v>#N/A</v>
      </c>
      <c r="AC94" s="530" t="e">
        <f ca="1">+IF(AND(ISNUMBER(OFFSET('Sanitation Data'!$E$10,0,10*ROW('Sanitation Data'!E88))),'Data Summary'!CR94="Yes"),OFFSET('Sanitation Data'!$E$10,0,10*ROW('Sanitation Data'!E88)),NA())</f>
        <v>#N/A</v>
      </c>
      <c r="AD94" s="530" t="e">
        <f ca="1">+IF(AND(ISNUMBER(OFFSET('Sanitation Data'!$E$11,0,10*ROW('Sanitation Data'!E88))),'Data Summary'!CS94="Yes"),OFFSET('Sanitation Data'!$E$11,0,10*ROW('Sanitation Data'!E88)),NA())</f>
        <v>#N/A</v>
      </c>
      <c r="AE94" s="530" t="e">
        <f ca="1">+IF(AND(ISNUMBER(OFFSET('Sanitation Data'!$E$12,0,10*ROW('Sanitation Data'!E88))),'Data Summary'!CT94="Yes"),OFFSET('Sanitation Data'!$E$12,0,10*ROW('Sanitation Data'!E88)),NA())</f>
        <v>#N/A</v>
      </c>
      <c r="AF94" s="530" t="e">
        <f ca="1">+IF(AND(ISNUMBER(OFFSET('Sanitation Data'!$F$4,0,10*ROW('Sanitation Data'!F88))),'Data Summary'!CU94="Yes"),100-OFFSET('Sanitation Data'!$F$4,0,10*ROW('Sanitation Data'!F88)),NA())</f>
        <v>#N/A</v>
      </c>
      <c r="AG94" s="530" t="e">
        <f ca="1">+IF(AND(ISNUMBER(OFFSET('Sanitation Data'!$F$6,0,10*ROW('Sanitation Data'!F88))),'Data Summary'!CV94="Yes"),OFFSET('Sanitation Data'!$F$6,0,10*ROW('Sanitation Data'!F88)),NA())</f>
        <v>#N/A</v>
      </c>
      <c r="AH94" s="530" t="e">
        <f ca="1">+IF(AND(ISNUMBER(OFFSET('Sanitation Data'!$F$10,0,10*ROW('Sanitation Data'!F88))),'Data Summary'!CW94="Yes"),OFFSET('Sanitation Data'!$F$10,0,10*ROW('Sanitation Data'!F88)),NA())</f>
        <v>#N/A</v>
      </c>
      <c r="AI94" s="530" t="e">
        <f ca="1">+IF(AND(ISNUMBER(OFFSET('Sanitation Data'!$F$11,0,10*ROW('Sanitation Data'!F88))),'Data Summary'!CX94="Yes"),OFFSET('Sanitation Data'!$F$11,0,10*ROW('Sanitation Data'!F88)),NA())</f>
        <v>#N/A</v>
      </c>
      <c r="AJ94" s="530" t="e">
        <f ca="1">+IF(AND(ISNUMBER(OFFSET('Sanitation Data'!$F$12,0,10*ROW('Sanitation Data'!F88))),'Data Summary'!CY94="Yes"),OFFSET('Sanitation Data'!$F$12,0,10*ROW('Sanitation Data'!F88)),NA())</f>
        <v>#N/A</v>
      </c>
      <c r="AK94" s="530" t="e">
        <f ca="1">+IF(AND(ISNUMBER(OFFSET('Sanitation Data'!$G$4,0,10*ROW('Sanitation Data'!G88))),'Data Summary'!CZ94="Yes"),100-OFFSET('Sanitation Data'!$G$4,0,10*ROW('Sanitation Data'!G88)),NA())</f>
        <v>#N/A</v>
      </c>
      <c r="AL94" s="530" t="e">
        <f ca="1">+IF(AND(ISNUMBER(OFFSET('Sanitation Data'!$G$6,0,10*ROW('Sanitation Data'!G88))),'Data Summary'!DA94="Yes"),OFFSET('Sanitation Data'!$G$6,0,10*ROW('Sanitation Data'!G88)),NA())</f>
        <v>#N/A</v>
      </c>
      <c r="AM94" s="530" t="e">
        <f ca="1">+IF(AND(ISNUMBER(OFFSET('Sanitation Data'!$G$10,0,10*ROW('Sanitation Data'!G88))),'Data Summary'!DB94="Yes"),OFFSET('Sanitation Data'!$G$10,0,10*ROW('Sanitation Data'!G88)),NA())</f>
        <v>#N/A</v>
      </c>
      <c r="AN94" s="530" t="e">
        <f ca="1">+IF(AND(ISNUMBER(OFFSET('Sanitation Data'!$G$11,0,10*ROW('Sanitation Data'!G88))),'Data Summary'!DC94="Yes"),OFFSET('Sanitation Data'!$G$11,0,10*ROW('Sanitation Data'!G88)),NA())</f>
        <v>#N/A</v>
      </c>
      <c r="AO94" s="530" t="e">
        <f ca="1">+IF(AND(ISNUMBER(OFFSET('Sanitation Data'!$G$12,0,10*ROW('Sanitation Data'!G88))),'Data Summary'!DD94="Yes"),OFFSET('Sanitation Data'!$G$12,0,10*ROW('Sanitation Data'!G88)),NA())</f>
        <v>#N/A</v>
      </c>
      <c r="AP94" s="530" t="e">
        <f ca="1">+IF(AND(ISNUMBER(OFFSET('Sanitation Data'!$H$4,0,10*ROW('Sanitation Data'!H88))),'Data Summary'!DE94="Yes"),100-OFFSET('Sanitation Data'!$H$4,0,10*ROW('Sanitation Data'!H88)),NA())</f>
        <v>#N/A</v>
      </c>
      <c r="AQ94" s="530" t="e">
        <f ca="1">+IF(AND(ISNUMBER(OFFSET('Sanitation Data'!$H$6,0,10*ROW('Sanitation Data'!H88))),'Data Summary'!DF94="Yes"),OFFSET('Sanitation Data'!$H$6,0,10*ROW('Sanitation Data'!H88)),NA())</f>
        <v>#N/A</v>
      </c>
      <c r="AR94" s="530" t="e">
        <f ca="1">+IF(AND(ISNUMBER(OFFSET('Sanitation Data'!$H$10,0,10*ROW('Sanitation Data'!H88))),'Data Summary'!DG94="Yes"),OFFSET('Sanitation Data'!$H$10,0,10*ROW('Sanitation Data'!H88)),NA())</f>
        <v>#N/A</v>
      </c>
      <c r="AS94" s="530" t="e">
        <f ca="1">+IF(AND(ISNUMBER(OFFSET('Sanitation Data'!$H$11,0,10*ROW('Sanitation Data'!H88))),'Data Summary'!DH94="Yes"),OFFSET('Sanitation Data'!$H$11,0,10*ROW('Sanitation Data'!H88)),NA())</f>
        <v>#N/A</v>
      </c>
      <c r="AT94" s="530" t="e">
        <f ca="1">+IF(AND(ISNUMBER(OFFSET('Sanitation Data'!$H$12,0,10*ROW('Sanitation Data'!H88))),'Data Summary'!DI94="Yes"),OFFSET('Sanitation Data'!$H$12,0,10*ROW('Sanitation Data'!H88)),NA())</f>
        <v>#N/A</v>
      </c>
      <c r="AU94" s="530" t="e">
        <f ca="1">+IF(AND(ISNUMBER(OFFSET('Sanitation Data'!$I$4,0,10*ROW('Sanitation Data'!I88))),'Data Summary'!DJ94="Yes"),100-OFFSET('Sanitation Data'!$I$4,0,10*ROW('Sanitation Data'!I88)),NA())</f>
        <v>#N/A</v>
      </c>
      <c r="AV94" s="530" t="e">
        <f ca="1">+IF(AND(ISNUMBER(OFFSET('Sanitation Data'!$I$6,0,10*ROW('Sanitation Data'!I88))),'Data Summary'!DK94="Yes"),OFFSET('Sanitation Data'!$I$6,0,10*ROW('Sanitation Data'!I88)),NA())</f>
        <v>#N/A</v>
      </c>
      <c r="AW94" s="530" t="e">
        <f ca="1">+IF(AND(ISNUMBER(OFFSET('Sanitation Data'!$I$10,0,10*ROW('Sanitation Data'!I88))),'Data Summary'!DL94="Yes"),OFFSET('Sanitation Data'!$I$10,0,10*ROW('Sanitation Data'!I88)),NA())</f>
        <v>#N/A</v>
      </c>
      <c r="AX94" s="530" t="e">
        <f ca="1">+IF(AND(ISNUMBER(OFFSET('Sanitation Data'!$I$11,0,10*ROW('Sanitation Data'!I88))),'Data Summary'!DM94="Yes"),OFFSET('Sanitation Data'!$I$11,0,10*ROW('Sanitation Data'!I88)),NA())</f>
        <v>#N/A</v>
      </c>
      <c r="AY94" s="530" t="e">
        <f ca="1">+IF(AND(ISNUMBER(OFFSET('Sanitation Data'!$I$12,0,10*ROW('Sanitation Data'!I88))),'Data Summary'!DN94="Yes"),OFFSET('Sanitation Data'!$I$12,0,10*ROW('Sanitation Data'!I88)),NA())</f>
        <v>#N/A</v>
      </c>
      <c r="AZ94" s="531" t="e">
        <f ca="1">+IF(AND(ISNUMBER(OFFSET('Hygiene Data'!$D$5,0,10*ROW('Hygiene Data'!D88))),'Data Summary'!DO94="Yes"),OFFSET('Hygiene Data'!$D$5,0,10*ROW('Hygiene Data'!D88)),NA())</f>
        <v>#N/A</v>
      </c>
      <c r="BA94" s="531" t="e">
        <f ca="1">+IF(AND(ISNUMBER(OFFSET('Hygiene Data'!$D$7,0,10*ROW('Hygiene Data'!D88))),'Data Summary'!DP94="Yes"),OFFSET('Hygiene Data'!$D$7,0,10*ROW('Hygiene Data'!D88)),NA())</f>
        <v>#N/A</v>
      </c>
      <c r="BB94" s="531" t="e">
        <f ca="1">+IF(AND(ISNUMBER(OFFSET('Hygiene Data'!$D$9,0,10*ROW('Hygiene Data'!D88))),'Data Summary'!DQ94="Yes"),OFFSET('Hygiene Data'!$D$9,0,10*ROW('Hygiene Data'!D88)),NA())</f>
        <v>#N/A</v>
      </c>
      <c r="BC94" s="531" t="e">
        <f ca="1">+IF(AND(ISNUMBER(OFFSET('Hygiene Data'!$E$5,0,10*ROW('Hygiene Data'!E88))),'Data Summary'!DR94="Yes"),OFFSET('Hygiene Data'!$E$5,0,10*ROW('Hygiene Data'!E88)),NA())</f>
        <v>#N/A</v>
      </c>
      <c r="BD94" s="531" t="e">
        <f ca="1">+IF(AND(ISNUMBER(OFFSET('Hygiene Data'!$E$7,0,10*ROW('Hygiene Data'!E88))),'Data Summary'!DS94="Yes"),OFFSET('Hygiene Data'!$E$7,0,10*ROW('Hygiene Data'!E88)),NA())</f>
        <v>#N/A</v>
      </c>
      <c r="BE94" s="531" t="e">
        <f ca="1">+IF(AND(ISNUMBER(OFFSET('Hygiene Data'!$E$9,0,10*ROW('Hygiene Data'!E88))),'Data Summary'!DT94="Yes"),OFFSET('Hygiene Data'!$E$9,0,10*ROW('Hygiene Data'!E88)),NA())</f>
        <v>#N/A</v>
      </c>
      <c r="BF94" s="531" t="e">
        <f ca="1">+IF(AND(ISNUMBER(OFFSET('Hygiene Data'!$F$5,0,10*ROW('Hygiene Data'!F88))),'Data Summary'!DU94="Yes"),OFFSET('Hygiene Data'!$F$5,0,10*ROW('Hygiene Data'!F88)),NA())</f>
        <v>#N/A</v>
      </c>
      <c r="BG94" s="531" t="e">
        <f ca="1">+IF(AND(ISNUMBER(OFFSET('Hygiene Data'!$F$7,0,10*ROW('Hygiene Data'!F88))),'Data Summary'!DV94="Yes"),OFFSET('Hygiene Data'!$F$7,0,10*ROW('Hygiene Data'!F88)),NA())</f>
        <v>#N/A</v>
      </c>
      <c r="BH94" s="531" t="e">
        <f ca="1">+IF(AND(ISNUMBER(OFFSET('Hygiene Data'!$F$9,0,10*ROW('Hygiene Data'!F88))),'Data Summary'!DW94="Yes"),OFFSET('Hygiene Data'!$F$9,0,10*ROW('Hygiene Data'!F88)),NA())</f>
        <v>#N/A</v>
      </c>
      <c r="BI94" s="531" t="e">
        <f ca="1">+IF(AND(ISNUMBER(OFFSET('Hygiene Data'!$G$5,0,10*ROW('Hygiene Data'!G88))),'Data Summary'!DX94="Yes"),OFFSET('Hygiene Data'!$G$5,0,10*ROW('Hygiene Data'!G88)),NA())</f>
        <v>#N/A</v>
      </c>
      <c r="BJ94" s="531" t="e">
        <f ca="1">+IF(AND(ISNUMBER(OFFSET('Hygiene Data'!$G$7,0,10*ROW('Hygiene Data'!G88))),'Data Summary'!DY94="Yes"),OFFSET('Hygiene Data'!$G$7,0,10*ROW('Hygiene Data'!G88)),NA())</f>
        <v>#N/A</v>
      </c>
      <c r="BK94" s="531" t="e">
        <f ca="1">+IF(AND(ISNUMBER(OFFSET('Hygiene Data'!$G$9,0,10*ROW('Hygiene Data'!G88))),'Data Summary'!DZ94="Yes"),OFFSET('Hygiene Data'!$G$9,0,10*ROW('Hygiene Data'!G88)),NA())</f>
        <v>#N/A</v>
      </c>
      <c r="BL94" s="531" t="e">
        <f ca="1">+IF(AND(ISNUMBER(OFFSET('Hygiene Data'!$H$5,0,10*ROW('Hygiene Data'!H88))),'Data Summary'!EA94="Yes"),OFFSET('Hygiene Data'!$H$5,0,10*ROW('Hygiene Data'!H88)),NA())</f>
        <v>#N/A</v>
      </c>
      <c r="BM94" s="531" t="e">
        <f ca="1">+IF(AND(ISNUMBER(OFFSET('Hygiene Data'!$H$7,0,10*ROW('Hygiene Data'!H88))),'Data Summary'!EB94="Yes"),OFFSET('Hygiene Data'!$H$7,0,10*ROW('Hygiene Data'!H88)),NA())</f>
        <v>#N/A</v>
      </c>
      <c r="BN94" s="531" t="e">
        <f ca="1">+IF(AND(ISNUMBER(OFFSET('Hygiene Data'!$H$9,0,10*ROW('Hygiene Data'!H88))),'Data Summary'!EC94="Yes"),OFFSET('Hygiene Data'!$H$9,0,10*ROW('Hygiene Data'!H88)),NA())</f>
        <v>#N/A</v>
      </c>
      <c r="BO94" s="531" t="e">
        <f ca="1">+IF(AND(ISNUMBER(OFFSET('Hygiene Data'!$I$5,0,10*ROW('Hygiene Data'!I88))),'Data Summary'!ED94="Yes"),OFFSET('Hygiene Data'!$I$5,0,10*ROW('Hygiene Data'!I88)),NA())</f>
        <v>#N/A</v>
      </c>
      <c r="BP94" s="531" t="e">
        <f ca="1">+IF(AND(ISNUMBER(OFFSET('Hygiene Data'!$I$7,0,10*ROW('Hygiene Data'!I88))),'Data Summary'!EE94="Yes"),OFFSET('Hygiene Data'!$I$7,0,10*ROW('Hygiene Data'!I88)),NA())</f>
        <v>#N/A</v>
      </c>
      <c r="BQ94" s="531" t="e">
        <f ca="1">+IF(AND(ISNUMBER(OFFSET('Hygiene Data'!$I$9,0,10*ROW('Hygiene Data'!I88))),'Data Summary'!EF94="Yes"),OFFSET('Hygiene Data'!$I$9,0,10*ROW('Hygiene Data'!I88)),NA())</f>
        <v>#N/A</v>
      </c>
    </row>
    <row r="95" spans="1:69" x14ac:dyDescent="0.25">
      <c r="A95" s="527" t="e">
        <f ca="1">+RIGHT('Data Summary'!A95,LEN('Data Summary'!A95)-9)</f>
        <v>#VALUE!</v>
      </c>
      <c r="B95" s="501" t="str">
        <f ca="1">+IF(ISTEXT('Data Summary'!B95),'Data Summary'!B95,"")</f>
        <v/>
      </c>
      <c r="C95" s="528" t="e">
        <f ca="1">+VALUE('Data Summary'!C95)</f>
        <v>#VALUE!</v>
      </c>
      <c r="D95" s="529" t="e">
        <f ca="1">+IF(AND(ISNUMBER(OFFSET('Water Data'!$D$4,0,10*ROW('Water Data'!D89))),'Data Summary'!BS95="Yes"),100-OFFSET('Water Data'!$D$4,0,10*ROW('Water Data'!D89)),NA())</f>
        <v>#N/A</v>
      </c>
      <c r="E95" s="529" t="e">
        <f ca="1">+IF(AND(ISNUMBER(OFFSET('Water Data'!$D$6,0,10*ROW('Water Data'!D89))),'Data Summary'!BT95="Yes"),OFFSET('Water Data'!$D$6,0,10*ROW('Water Data'!D89)),NA())</f>
        <v>#N/A</v>
      </c>
      <c r="F95" s="529" t="e">
        <f ca="1">+IF(AND(ISNUMBER(OFFSET('Water Data'!$D$9,0,10*ROW('Water Data'!D89))),'Data Summary'!BU95="Yes"),OFFSET('Water Data'!$D$9,0,10*ROW('Water Data'!D89)),NA())</f>
        <v>#N/A</v>
      </c>
      <c r="G95" s="529" t="e">
        <f ca="1">+IF(AND(ISNUMBER(OFFSET('Water Data'!$E$4,0,10*ROW('Water Data'!E89))),'Data Summary'!BV95="Yes"),100-OFFSET('Water Data'!$E$4,0,10*ROW('Water Data'!E89)),NA())</f>
        <v>#N/A</v>
      </c>
      <c r="H95" s="529" t="e">
        <f ca="1">+IF(AND(ISNUMBER(OFFSET('Water Data'!$E$6,0,10*ROW('Water Data'!E89))),'Data Summary'!BW95="Yes"),OFFSET('Water Data'!$E$6,0,10*ROW('Water Data'!E89)),NA())</f>
        <v>#N/A</v>
      </c>
      <c r="I95" s="529" t="e">
        <f ca="1">+IF(AND(ISNUMBER(OFFSET('Water Data'!$E$9,0,10*ROW('Water Data'!E89))),'Data Summary'!BX95="Yes"),OFFSET('Water Data'!$E$9,0,10*ROW('Water Data'!E89)),NA())</f>
        <v>#N/A</v>
      </c>
      <c r="J95" s="529" t="e">
        <f ca="1">+IF(AND(ISNUMBER(OFFSET('Water Data'!$F$4,0,10*ROW('Water Data'!F89))),'Data Summary'!BY95="Yes"),100-OFFSET('Water Data'!$F$4,0,10*ROW('Water Data'!F89)),NA())</f>
        <v>#N/A</v>
      </c>
      <c r="K95" s="529" t="e">
        <f ca="1">+IF(AND(ISNUMBER(OFFSET('Water Data'!$F$6,0,10*ROW('Water Data'!F89))),'Data Summary'!BZ95="Yes"),OFFSET('Water Data'!$F$6,0,10*ROW('Water Data'!F89)),NA())</f>
        <v>#N/A</v>
      </c>
      <c r="L95" s="529" t="e">
        <f ca="1">+IF(AND(ISNUMBER(OFFSET('Water Data'!$F$9,0,10*ROW('Water Data'!F89))),'Data Summary'!CA95="Yes"),OFFSET('Water Data'!$F$9,0,10*ROW('Water Data'!F89)),NA())</f>
        <v>#N/A</v>
      </c>
      <c r="M95" s="529" t="e">
        <f ca="1">+IF(AND(ISNUMBER(OFFSET('Water Data'!$G$4,0,10*ROW('Water Data'!G89))),'Data Summary'!CB95="Yes"),100-OFFSET('Water Data'!$G$4,0,10*ROW('Water Data'!G89)),NA())</f>
        <v>#N/A</v>
      </c>
      <c r="N95" s="529" t="e">
        <f ca="1">+IF(AND(ISNUMBER(OFFSET('Water Data'!$G$6,0,10*ROW('Water Data'!G89))),'Data Summary'!CC95="Yes"),OFFSET('Water Data'!$G$6,0,10*ROW('Water Data'!G89)),NA())</f>
        <v>#N/A</v>
      </c>
      <c r="O95" s="529" t="e">
        <f ca="1">+IF(AND(ISNUMBER(OFFSET('Water Data'!$G$9,0,10*ROW('Water Data'!G89))),'Data Summary'!CD95="Yes"),OFFSET('Water Data'!$G$9,0,10*ROW('Water Data'!G89)),NA())</f>
        <v>#N/A</v>
      </c>
      <c r="P95" s="529" t="e">
        <f ca="1">+IF(AND(ISNUMBER(OFFSET('Water Data'!$H$4,0,10*ROW('Water Data'!H89))),'Data Summary'!CE95="Yes"),100-OFFSET('Water Data'!$H$4,0,10*ROW('Water Data'!H89)),NA())</f>
        <v>#N/A</v>
      </c>
      <c r="Q95" s="529" t="e">
        <f ca="1">+IF(AND(ISNUMBER(OFFSET('Water Data'!$H$6,0,10*ROW('Water Data'!H89))),'Data Summary'!CF95="Yes"),OFFSET('Water Data'!$H$6,0,10*ROW('Water Data'!H89)),NA())</f>
        <v>#N/A</v>
      </c>
      <c r="R95" s="529" t="e">
        <f ca="1">+IF(AND(ISNUMBER(OFFSET('Water Data'!$H$9,0,10*ROW('Water Data'!H89))),'Data Summary'!CG95="Yes"),OFFSET('Water Data'!$H$9,0,10*ROW('Water Data'!H89)),NA())</f>
        <v>#N/A</v>
      </c>
      <c r="S95" s="529" t="e">
        <f ca="1">+IF(AND(ISNUMBER(OFFSET('Water Data'!$I$4,0,10*ROW('Water Data'!I89))),'Data Summary'!CH95="Yes"),100-OFFSET('Water Data'!$I$4,0,10*ROW('Water Data'!I89)),NA())</f>
        <v>#N/A</v>
      </c>
      <c r="T95" s="529" t="e">
        <f ca="1">+IF(AND(ISNUMBER(OFFSET('Water Data'!$I$6,0,10*ROW('Water Data'!I89))),'Data Summary'!CI95="Yes"),OFFSET('Water Data'!$I$6,0,10*ROW('Water Data'!I89)),NA())</f>
        <v>#N/A</v>
      </c>
      <c r="U95" s="529" t="e">
        <f ca="1">+IF(AND(ISNUMBER(OFFSET('Water Data'!$I$9,0,10*ROW('Water Data'!I89))),'Data Summary'!CJ95="Yes"),OFFSET('Water Data'!$I$9,0,10*ROW('Water Data'!I89)),NA())</f>
        <v>#N/A</v>
      </c>
      <c r="V95" s="530" t="e">
        <f ca="1">+IF(AND(ISNUMBER(OFFSET('Sanitation Data'!$D$4,0,10*ROW('Sanitation Data'!D89))),'Data Summary'!CK95="Yes"),100-OFFSET('Sanitation Data'!$D$4,0,10*ROW('Sanitation Data'!D89)),NA())</f>
        <v>#N/A</v>
      </c>
      <c r="W95" s="530" t="e">
        <f ca="1">+IF(AND(ISNUMBER(OFFSET('Sanitation Data'!$D$6,0,10*ROW('Sanitation Data'!D89))),'Data Summary'!CL95="Yes"),OFFSET('Sanitation Data'!$D$6,0,10*ROW('Sanitation Data'!D89)),NA())</f>
        <v>#N/A</v>
      </c>
      <c r="X95" s="530" t="e">
        <f ca="1">+IF(AND(ISNUMBER(OFFSET('Sanitation Data'!$D$10,0,10*ROW('Sanitation Data'!D89))),'Data Summary'!CM95="Yes"),OFFSET('Sanitation Data'!$D$10,0,10*ROW('Sanitation Data'!D89)),NA())</f>
        <v>#N/A</v>
      </c>
      <c r="Y95" s="530" t="e">
        <f ca="1">+IF(AND(ISNUMBER(OFFSET('Sanitation Data'!$D$11,0,10*ROW('Sanitation Data'!D89))),'Data Summary'!CN95="Yes"),OFFSET('Sanitation Data'!$D$11,0,10*ROW('Sanitation Data'!D89)),NA())</f>
        <v>#N/A</v>
      </c>
      <c r="Z95" s="530" t="e">
        <f ca="1">+IF(AND(ISNUMBER(OFFSET('Sanitation Data'!$D$12,0,10*ROW('Sanitation Data'!D89))),'Data Summary'!CO95="Yes"),OFFSET('Sanitation Data'!$D$12,0,10*ROW('Sanitation Data'!D89)),NA())</f>
        <v>#N/A</v>
      </c>
      <c r="AA95" s="530" t="e">
        <f ca="1">+IF(AND(ISNUMBER(OFFSET('Sanitation Data'!$E$4,0,10*ROW('Sanitation Data'!E89))),'Data Summary'!CP95="Yes"),100-OFFSET('Sanitation Data'!$E$4,0,10*ROW('Sanitation Data'!E89)),NA())</f>
        <v>#N/A</v>
      </c>
      <c r="AB95" s="530" t="e">
        <f ca="1">+IF(AND(ISNUMBER(OFFSET('Sanitation Data'!$E$6,0,10*ROW('Sanitation Data'!E89))),'Data Summary'!CQ95="Yes"),OFFSET('Sanitation Data'!$E$6,0,10*ROW('Sanitation Data'!E89)),NA())</f>
        <v>#N/A</v>
      </c>
      <c r="AC95" s="530" t="e">
        <f ca="1">+IF(AND(ISNUMBER(OFFSET('Sanitation Data'!$E$10,0,10*ROW('Sanitation Data'!E89))),'Data Summary'!CR95="Yes"),OFFSET('Sanitation Data'!$E$10,0,10*ROW('Sanitation Data'!E89)),NA())</f>
        <v>#N/A</v>
      </c>
      <c r="AD95" s="530" t="e">
        <f ca="1">+IF(AND(ISNUMBER(OFFSET('Sanitation Data'!$E$11,0,10*ROW('Sanitation Data'!E89))),'Data Summary'!CS95="Yes"),OFFSET('Sanitation Data'!$E$11,0,10*ROW('Sanitation Data'!E89)),NA())</f>
        <v>#N/A</v>
      </c>
      <c r="AE95" s="530" t="e">
        <f ca="1">+IF(AND(ISNUMBER(OFFSET('Sanitation Data'!$E$12,0,10*ROW('Sanitation Data'!E89))),'Data Summary'!CT95="Yes"),OFFSET('Sanitation Data'!$E$12,0,10*ROW('Sanitation Data'!E89)),NA())</f>
        <v>#N/A</v>
      </c>
      <c r="AF95" s="530" t="e">
        <f ca="1">+IF(AND(ISNUMBER(OFFSET('Sanitation Data'!$F$4,0,10*ROW('Sanitation Data'!F89))),'Data Summary'!CU95="Yes"),100-OFFSET('Sanitation Data'!$F$4,0,10*ROW('Sanitation Data'!F89)),NA())</f>
        <v>#N/A</v>
      </c>
      <c r="AG95" s="530" t="e">
        <f ca="1">+IF(AND(ISNUMBER(OFFSET('Sanitation Data'!$F$6,0,10*ROW('Sanitation Data'!F89))),'Data Summary'!CV95="Yes"),OFFSET('Sanitation Data'!$F$6,0,10*ROW('Sanitation Data'!F89)),NA())</f>
        <v>#N/A</v>
      </c>
      <c r="AH95" s="530" t="e">
        <f ca="1">+IF(AND(ISNUMBER(OFFSET('Sanitation Data'!$F$10,0,10*ROW('Sanitation Data'!F89))),'Data Summary'!CW95="Yes"),OFFSET('Sanitation Data'!$F$10,0,10*ROW('Sanitation Data'!F89)),NA())</f>
        <v>#N/A</v>
      </c>
      <c r="AI95" s="530" t="e">
        <f ca="1">+IF(AND(ISNUMBER(OFFSET('Sanitation Data'!$F$11,0,10*ROW('Sanitation Data'!F89))),'Data Summary'!CX95="Yes"),OFFSET('Sanitation Data'!$F$11,0,10*ROW('Sanitation Data'!F89)),NA())</f>
        <v>#N/A</v>
      </c>
      <c r="AJ95" s="530" t="e">
        <f ca="1">+IF(AND(ISNUMBER(OFFSET('Sanitation Data'!$F$12,0,10*ROW('Sanitation Data'!F89))),'Data Summary'!CY95="Yes"),OFFSET('Sanitation Data'!$F$12,0,10*ROW('Sanitation Data'!F89)),NA())</f>
        <v>#N/A</v>
      </c>
      <c r="AK95" s="530" t="e">
        <f ca="1">+IF(AND(ISNUMBER(OFFSET('Sanitation Data'!$G$4,0,10*ROW('Sanitation Data'!G89))),'Data Summary'!CZ95="Yes"),100-OFFSET('Sanitation Data'!$G$4,0,10*ROW('Sanitation Data'!G89)),NA())</f>
        <v>#N/A</v>
      </c>
      <c r="AL95" s="530" t="e">
        <f ca="1">+IF(AND(ISNUMBER(OFFSET('Sanitation Data'!$G$6,0,10*ROW('Sanitation Data'!G89))),'Data Summary'!DA95="Yes"),OFFSET('Sanitation Data'!$G$6,0,10*ROW('Sanitation Data'!G89)),NA())</f>
        <v>#N/A</v>
      </c>
      <c r="AM95" s="530" t="e">
        <f ca="1">+IF(AND(ISNUMBER(OFFSET('Sanitation Data'!$G$10,0,10*ROW('Sanitation Data'!G89))),'Data Summary'!DB95="Yes"),OFFSET('Sanitation Data'!$G$10,0,10*ROW('Sanitation Data'!G89)),NA())</f>
        <v>#N/A</v>
      </c>
      <c r="AN95" s="530" t="e">
        <f ca="1">+IF(AND(ISNUMBER(OFFSET('Sanitation Data'!$G$11,0,10*ROW('Sanitation Data'!G89))),'Data Summary'!DC95="Yes"),OFFSET('Sanitation Data'!$G$11,0,10*ROW('Sanitation Data'!G89)),NA())</f>
        <v>#N/A</v>
      </c>
      <c r="AO95" s="530" t="e">
        <f ca="1">+IF(AND(ISNUMBER(OFFSET('Sanitation Data'!$G$12,0,10*ROW('Sanitation Data'!G89))),'Data Summary'!DD95="Yes"),OFFSET('Sanitation Data'!$G$12,0,10*ROW('Sanitation Data'!G89)),NA())</f>
        <v>#N/A</v>
      </c>
      <c r="AP95" s="530" t="e">
        <f ca="1">+IF(AND(ISNUMBER(OFFSET('Sanitation Data'!$H$4,0,10*ROW('Sanitation Data'!H89))),'Data Summary'!DE95="Yes"),100-OFFSET('Sanitation Data'!$H$4,0,10*ROW('Sanitation Data'!H89)),NA())</f>
        <v>#N/A</v>
      </c>
      <c r="AQ95" s="530" t="e">
        <f ca="1">+IF(AND(ISNUMBER(OFFSET('Sanitation Data'!$H$6,0,10*ROW('Sanitation Data'!H89))),'Data Summary'!DF95="Yes"),OFFSET('Sanitation Data'!$H$6,0,10*ROW('Sanitation Data'!H89)),NA())</f>
        <v>#N/A</v>
      </c>
      <c r="AR95" s="530" t="e">
        <f ca="1">+IF(AND(ISNUMBER(OFFSET('Sanitation Data'!$H$10,0,10*ROW('Sanitation Data'!H89))),'Data Summary'!DG95="Yes"),OFFSET('Sanitation Data'!$H$10,0,10*ROW('Sanitation Data'!H89)),NA())</f>
        <v>#N/A</v>
      </c>
      <c r="AS95" s="530" t="e">
        <f ca="1">+IF(AND(ISNUMBER(OFFSET('Sanitation Data'!$H$11,0,10*ROW('Sanitation Data'!H89))),'Data Summary'!DH95="Yes"),OFFSET('Sanitation Data'!$H$11,0,10*ROW('Sanitation Data'!H89)),NA())</f>
        <v>#N/A</v>
      </c>
      <c r="AT95" s="530" t="e">
        <f ca="1">+IF(AND(ISNUMBER(OFFSET('Sanitation Data'!$H$12,0,10*ROW('Sanitation Data'!H89))),'Data Summary'!DI95="Yes"),OFFSET('Sanitation Data'!$H$12,0,10*ROW('Sanitation Data'!H89)),NA())</f>
        <v>#N/A</v>
      </c>
      <c r="AU95" s="530" t="e">
        <f ca="1">+IF(AND(ISNUMBER(OFFSET('Sanitation Data'!$I$4,0,10*ROW('Sanitation Data'!I89))),'Data Summary'!DJ95="Yes"),100-OFFSET('Sanitation Data'!$I$4,0,10*ROW('Sanitation Data'!I89)),NA())</f>
        <v>#N/A</v>
      </c>
      <c r="AV95" s="530" t="e">
        <f ca="1">+IF(AND(ISNUMBER(OFFSET('Sanitation Data'!$I$6,0,10*ROW('Sanitation Data'!I89))),'Data Summary'!DK95="Yes"),OFFSET('Sanitation Data'!$I$6,0,10*ROW('Sanitation Data'!I89)),NA())</f>
        <v>#N/A</v>
      </c>
      <c r="AW95" s="530" t="e">
        <f ca="1">+IF(AND(ISNUMBER(OFFSET('Sanitation Data'!$I$10,0,10*ROW('Sanitation Data'!I89))),'Data Summary'!DL95="Yes"),OFFSET('Sanitation Data'!$I$10,0,10*ROW('Sanitation Data'!I89)),NA())</f>
        <v>#N/A</v>
      </c>
      <c r="AX95" s="530" t="e">
        <f ca="1">+IF(AND(ISNUMBER(OFFSET('Sanitation Data'!$I$11,0,10*ROW('Sanitation Data'!I89))),'Data Summary'!DM95="Yes"),OFFSET('Sanitation Data'!$I$11,0,10*ROW('Sanitation Data'!I89)),NA())</f>
        <v>#N/A</v>
      </c>
      <c r="AY95" s="530" t="e">
        <f ca="1">+IF(AND(ISNUMBER(OFFSET('Sanitation Data'!$I$12,0,10*ROW('Sanitation Data'!I89))),'Data Summary'!DN95="Yes"),OFFSET('Sanitation Data'!$I$12,0,10*ROW('Sanitation Data'!I89)),NA())</f>
        <v>#N/A</v>
      </c>
      <c r="AZ95" s="531" t="e">
        <f ca="1">+IF(AND(ISNUMBER(OFFSET('Hygiene Data'!$D$5,0,10*ROW('Hygiene Data'!D89))),'Data Summary'!DO95="Yes"),OFFSET('Hygiene Data'!$D$5,0,10*ROW('Hygiene Data'!D89)),NA())</f>
        <v>#N/A</v>
      </c>
      <c r="BA95" s="531" t="e">
        <f ca="1">+IF(AND(ISNUMBER(OFFSET('Hygiene Data'!$D$7,0,10*ROW('Hygiene Data'!D89))),'Data Summary'!DP95="Yes"),OFFSET('Hygiene Data'!$D$7,0,10*ROW('Hygiene Data'!D89)),NA())</f>
        <v>#N/A</v>
      </c>
      <c r="BB95" s="531" t="e">
        <f ca="1">+IF(AND(ISNUMBER(OFFSET('Hygiene Data'!$D$9,0,10*ROW('Hygiene Data'!D89))),'Data Summary'!DQ95="Yes"),OFFSET('Hygiene Data'!$D$9,0,10*ROW('Hygiene Data'!D89)),NA())</f>
        <v>#N/A</v>
      </c>
      <c r="BC95" s="531" t="e">
        <f ca="1">+IF(AND(ISNUMBER(OFFSET('Hygiene Data'!$E$5,0,10*ROW('Hygiene Data'!E89))),'Data Summary'!DR95="Yes"),OFFSET('Hygiene Data'!$E$5,0,10*ROW('Hygiene Data'!E89)),NA())</f>
        <v>#N/A</v>
      </c>
      <c r="BD95" s="531" t="e">
        <f ca="1">+IF(AND(ISNUMBER(OFFSET('Hygiene Data'!$E$7,0,10*ROW('Hygiene Data'!E89))),'Data Summary'!DS95="Yes"),OFFSET('Hygiene Data'!$E$7,0,10*ROW('Hygiene Data'!E89)),NA())</f>
        <v>#N/A</v>
      </c>
      <c r="BE95" s="531" t="e">
        <f ca="1">+IF(AND(ISNUMBER(OFFSET('Hygiene Data'!$E$9,0,10*ROW('Hygiene Data'!E89))),'Data Summary'!DT95="Yes"),OFFSET('Hygiene Data'!$E$9,0,10*ROW('Hygiene Data'!E89)),NA())</f>
        <v>#N/A</v>
      </c>
      <c r="BF95" s="531" t="e">
        <f ca="1">+IF(AND(ISNUMBER(OFFSET('Hygiene Data'!$F$5,0,10*ROW('Hygiene Data'!F89))),'Data Summary'!DU95="Yes"),OFFSET('Hygiene Data'!$F$5,0,10*ROW('Hygiene Data'!F89)),NA())</f>
        <v>#N/A</v>
      </c>
      <c r="BG95" s="531" t="e">
        <f ca="1">+IF(AND(ISNUMBER(OFFSET('Hygiene Data'!$F$7,0,10*ROW('Hygiene Data'!F89))),'Data Summary'!DV95="Yes"),OFFSET('Hygiene Data'!$F$7,0,10*ROW('Hygiene Data'!F89)),NA())</f>
        <v>#N/A</v>
      </c>
      <c r="BH95" s="531" t="e">
        <f ca="1">+IF(AND(ISNUMBER(OFFSET('Hygiene Data'!$F$9,0,10*ROW('Hygiene Data'!F89))),'Data Summary'!DW95="Yes"),OFFSET('Hygiene Data'!$F$9,0,10*ROW('Hygiene Data'!F89)),NA())</f>
        <v>#N/A</v>
      </c>
      <c r="BI95" s="531" t="e">
        <f ca="1">+IF(AND(ISNUMBER(OFFSET('Hygiene Data'!$G$5,0,10*ROW('Hygiene Data'!G89))),'Data Summary'!DX95="Yes"),OFFSET('Hygiene Data'!$G$5,0,10*ROW('Hygiene Data'!G89)),NA())</f>
        <v>#N/A</v>
      </c>
      <c r="BJ95" s="531" t="e">
        <f ca="1">+IF(AND(ISNUMBER(OFFSET('Hygiene Data'!$G$7,0,10*ROW('Hygiene Data'!G89))),'Data Summary'!DY95="Yes"),OFFSET('Hygiene Data'!$G$7,0,10*ROW('Hygiene Data'!G89)),NA())</f>
        <v>#N/A</v>
      </c>
      <c r="BK95" s="531" t="e">
        <f ca="1">+IF(AND(ISNUMBER(OFFSET('Hygiene Data'!$G$9,0,10*ROW('Hygiene Data'!G89))),'Data Summary'!DZ95="Yes"),OFFSET('Hygiene Data'!$G$9,0,10*ROW('Hygiene Data'!G89)),NA())</f>
        <v>#N/A</v>
      </c>
      <c r="BL95" s="531" t="e">
        <f ca="1">+IF(AND(ISNUMBER(OFFSET('Hygiene Data'!$H$5,0,10*ROW('Hygiene Data'!H89))),'Data Summary'!EA95="Yes"),OFFSET('Hygiene Data'!$H$5,0,10*ROW('Hygiene Data'!H89)),NA())</f>
        <v>#N/A</v>
      </c>
      <c r="BM95" s="531" t="e">
        <f ca="1">+IF(AND(ISNUMBER(OFFSET('Hygiene Data'!$H$7,0,10*ROW('Hygiene Data'!H89))),'Data Summary'!EB95="Yes"),OFFSET('Hygiene Data'!$H$7,0,10*ROW('Hygiene Data'!H89)),NA())</f>
        <v>#N/A</v>
      </c>
      <c r="BN95" s="531" t="e">
        <f ca="1">+IF(AND(ISNUMBER(OFFSET('Hygiene Data'!$H$9,0,10*ROW('Hygiene Data'!H89))),'Data Summary'!EC95="Yes"),OFFSET('Hygiene Data'!$H$9,0,10*ROW('Hygiene Data'!H89)),NA())</f>
        <v>#N/A</v>
      </c>
      <c r="BO95" s="531" t="e">
        <f ca="1">+IF(AND(ISNUMBER(OFFSET('Hygiene Data'!$I$5,0,10*ROW('Hygiene Data'!I89))),'Data Summary'!ED95="Yes"),OFFSET('Hygiene Data'!$I$5,0,10*ROW('Hygiene Data'!I89)),NA())</f>
        <v>#N/A</v>
      </c>
      <c r="BP95" s="531" t="e">
        <f ca="1">+IF(AND(ISNUMBER(OFFSET('Hygiene Data'!$I$7,0,10*ROW('Hygiene Data'!I89))),'Data Summary'!EE95="Yes"),OFFSET('Hygiene Data'!$I$7,0,10*ROW('Hygiene Data'!I89)),NA())</f>
        <v>#N/A</v>
      </c>
      <c r="BQ95" s="531" t="e">
        <f ca="1">+IF(AND(ISNUMBER(OFFSET('Hygiene Data'!$I$9,0,10*ROW('Hygiene Data'!I89))),'Data Summary'!EF95="Yes"),OFFSET('Hygiene Data'!$I$9,0,10*ROW('Hygiene Data'!I89)),NA())</f>
        <v>#N/A</v>
      </c>
    </row>
    <row r="96" spans="1:69" x14ac:dyDescent="0.25">
      <c r="A96" s="527" t="e">
        <f ca="1">+RIGHT('Data Summary'!A96,LEN('Data Summary'!A96)-9)</f>
        <v>#VALUE!</v>
      </c>
      <c r="B96" s="501" t="str">
        <f ca="1">+IF(ISTEXT('Data Summary'!B96),'Data Summary'!B96,"")</f>
        <v/>
      </c>
      <c r="C96" s="528" t="e">
        <f ca="1">+VALUE('Data Summary'!C96)</f>
        <v>#VALUE!</v>
      </c>
      <c r="D96" s="529" t="e">
        <f ca="1">+IF(AND(ISNUMBER(OFFSET('Water Data'!$D$4,0,10*ROW('Water Data'!D90))),'Data Summary'!BS96="Yes"),100-OFFSET('Water Data'!$D$4,0,10*ROW('Water Data'!D90)),NA())</f>
        <v>#N/A</v>
      </c>
      <c r="E96" s="529" t="e">
        <f ca="1">+IF(AND(ISNUMBER(OFFSET('Water Data'!$D$6,0,10*ROW('Water Data'!D90))),'Data Summary'!BT96="Yes"),OFFSET('Water Data'!$D$6,0,10*ROW('Water Data'!D90)),NA())</f>
        <v>#N/A</v>
      </c>
      <c r="F96" s="529" t="e">
        <f ca="1">+IF(AND(ISNUMBER(OFFSET('Water Data'!$D$9,0,10*ROW('Water Data'!D90))),'Data Summary'!BU96="Yes"),OFFSET('Water Data'!$D$9,0,10*ROW('Water Data'!D90)),NA())</f>
        <v>#N/A</v>
      </c>
      <c r="G96" s="529" t="e">
        <f ca="1">+IF(AND(ISNUMBER(OFFSET('Water Data'!$E$4,0,10*ROW('Water Data'!E90))),'Data Summary'!BV96="Yes"),100-OFFSET('Water Data'!$E$4,0,10*ROW('Water Data'!E90)),NA())</f>
        <v>#N/A</v>
      </c>
      <c r="H96" s="529" t="e">
        <f ca="1">+IF(AND(ISNUMBER(OFFSET('Water Data'!$E$6,0,10*ROW('Water Data'!E90))),'Data Summary'!BW96="Yes"),OFFSET('Water Data'!$E$6,0,10*ROW('Water Data'!E90)),NA())</f>
        <v>#N/A</v>
      </c>
      <c r="I96" s="529" t="e">
        <f ca="1">+IF(AND(ISNUMBER(OFFSET('Water Data'!$E$9,0,10*ROW('Water Data'!E90))),'Data Summary'!BX96="Yes"),OFFSET('Water Data'!$E$9,0,10*ROW('Water Data'!E90)),NA())</f>
        <v>#N/A</v>
      </c>
      <c r="J96" s="529" t="e">
        <f ca="1">+IF(AND(ISNUMBER(OFFSET('Water Data'!$F$4,0,10*ROW('Water Data'!F90))),'Data Summary'!BY96="Yes"),100-OFFSET('Water Data'!$F$4,0,10*ROW('Water Data'!F90)),NA())</f>
        <v>#N/A</v>
      </c>
      <c r="K96" s="529" t="e">
        <f ca="1">+IF(AND(ISNUMBER(OFFSET('Water Data'!$F$6,0,10*ROW('Water Data'!F90))),'Data Summary'!BZ96="Yes"),OFFSET('Water Data'!$F$6,0,10*ROW('Water Data'!F90)),NA())</f>
        <v>#N/A</v>
      </c>
      <c r="L96" s="529" t="e">
        <f ca="1">+IF(AND(ISNUMBER(OFFSET('Water Data'!$F$9,0,10*ROW('Water Data'!F90))),'Data Summary'!CA96="Yes"),OFFSET('Water Data'!$F$9,0,10*ROW('Water Data'!F90)),NA())</f>
        <v>#N/A</v>
      </c>
      <c r="M96" s="529" t="e">
        <f ca="1">+IF(AND(ISNUMBER(OFFSET('Water Data'!$G$4,0,10*ROW('Water Data'!G90))),'Data Summary'!CB96="Yes"),100-OFFSET('Water Data'!$G$4,0,10*ROW('Water Data'!G90)),NA())</f>
        <v>#N/A</v>
      </c>
      <c r="N96" s="529" t="e">
        <f ca="1">+IF(AND(ISNUMBER(OFFSET('Water Data'!$G$6,0,10*ROW('Water Data'!G90))),'Data Summary'!CC96="Yes"),OFFSET('Water Data'!$G$6,0,10*ROW('Water Data'!G90)),NA())</f>
        <v>#N/A</v>
      </c>
      <c r="O96" s="529" t="e">
        <f ca="1">+IF(AND(ISNUMBER(OFFSET('Water Data'!$G$9,0,10*ROW('Water Data'!G90))),'Data Summary'!CD96="Yes"),OFFSET('Water Data'!$G$9,0,10*ROW('Water Data'!G90)),NA())</f>
        <v>#N/A</v>
      </c>
      <c r="P96" s="529" t="e">
        <f ca="1">+IF(AND(ISNUMBER(OFFSET('Water Data'!$H$4,0,10*ROW('Water Data'!H90))),'Data Summary'!CE96="Yes"),100-OFFSET('Water Data'!$H$4,0,10*ROW('Water Data'!H90)),NA())</f>
        <v>#N/A</v>
      </c>
      <c r="Q96" s="529" t="e">
        <f ca="1">+IF(AND(ISNUMBER(OFFSET('Water Data'!$H$6,0,10*ROW('Water Data'!H90))),'Data Summary'!CF96="Yes"),OFFSET('Water Data'!$H$6,0,10*ROW('Water Data'!H90)),NA())</f>
        <v>#N/A</v>
      </c>
      <c r="R96" s="529" t="e">
        <f ca="1">+IF(AND(ISNUMBER(OFFSET('Water Data'!$H$9,0,10*ROW('Water Data'!H90))),'Data Summary'!CG96="Yes"),OFFSET('Water Data'!$H$9,0,10*ROW('Water Data'!H90)),NA())</f>
        <v>#N/A</v>
      </c>
      <c r="S96" s="529" t="e">
        <f ca="1">+IF(AND(ISNUMBER(OFFSET('Water Data'!$I$4,0,10*ROW('Water Data'!I90))),'Data Summary'!CH96="Yes"),100-OFFSET('Water Data'!$I$4,0,10*ROW('Water Data'!I90)),NA())</f>
        <v>#N/A</v>
      </c>
      <c r="T96" s="529" t="e">
        <f ca="1">+IF(AND(ISNUMBER(OFFSET('Water Data'!$I$6,0,10*ROW('Water Data'!I90))),'Data Summary'!CI96="Yes"),OFFSET('Water Data'!$I$6,0,10*ROW('Water Data'!I90)),NA())</f>
        <v>#N/A</v>
      </c>
      <c r="U96" s="529" t="e">
        <f ca="1">+IF(AND(ISNUMBER(OFFSET('Water Data'!$I$9,0,10*ROW('Water Data'!I90))),'Data Summary'!CJ96="Yes"),OFFSET('Water Data'!$I$9,0,10*ROW('Water Data'!I90)),NA())</f>
        <v>#N/A</v>
      </c>
      <c r="V96" s="530" t="e">
        <f ca="1">+IF(AND(ISNUMBER(OFFSET('Sanitation Data'!$D$4,0,10*ROW('Sanitation Data'!D90))),'Data Summary'!CK96="Yes"),100-OFFSET('Sanitation Data'!$D$4,0,10*ROW('Sanitation Data'!D90)),NA())</f>
        <v>#N/A</v>
      </c>
      <c r="W96" s="530" t="e">
        <f ca="1">+IF(AND(ISNUMBER(OFFSET('Sanitation Data'!$D$6,0,10*ROW('Sanitation Data'!D90))),'Data Summary'!CL96="Yes"),OFFSET('Sanitation Data'!$D$6,0,10*ROW('Sanitation Data'!D90)),NA())</f>
        <v>#N/A</v>
      </c>
      <c r="X96" s="530" t="e">
        <f ca="1">+IF(AND(ISNUMBER(OFFSET('Sanitation Data'!$D$10,0,10*ROW('Sanitation Data'!D90))),'Data Summary'!CM96="Yes"),OFFSET('Sanitation Data'!$D$10,0,10*ROW('Sanitation Data'!D90)),NA())</f>
        <v>#N/A</v>
      </c>
      <c r="Y96" s="530" t="e">
        <f ca="1">+IF(AND(ISNUMBER(OFFSET('Sanitation Data'!$D$11,0,10*ROW('Sanitation Data'!D90))),'Data Summary'!CN96="Yes"),OFFSET('Sanitation Data'!$D$11,0,10*ROW('Sanitation Data'!D90)),NA())</f>
        <v>#N/A</v>
      </c>
      <c r="Z96" s="530" t="e">
        <f ca="1">+IF(AND(ISNUMBER(OFFSET('Sanitation Data'!$D$12,0,10*ROW('Sanitation Data'!D90))),'Data Summary'!CO96="Yes"),OFFSET('Sanitation Data'!$D$12,0,10*ROW('Sanitation Data'!D90)),NA())</f>
        <v>#N/A</v>
      </c>
      <c r="AA96" s="530" t="e">
        <f ca="1">+IF(AND(ISNUMBER(OFFSET('Sanitation Data'!$E$4,0,10*ROW('Sanitation Data'!E90))),'Data Summary'!CP96="Yes"),100-OFFSET('Sanitation Data'!$E$4,0,10*ROW('Sanitation Data'!E90)),NA())</f>
        <v>#N/A</v>
      </c>
      <c r="AB96" s="530" t="e">
        <f ca="1">+IF(AND(ISNUMBER(OFFSET('Sanitation Data'!$E$6,0,10*ROW('Sanitation Data'!E90))),'Data Summary'!CQ96="Yes"),OFFSET('Sanitation Data'!$E$6,0,10*ROW('Sanitation Data'!E90)),NA())</f>
        <v>#N/A</v>
      </c>
      <c r="AC96" s="530" t="e">
        <f ca="1">+IF(AND(ISNUMBER(OFFSET('Sanitation Data'!$E$10,0,10*ROW('Sanitation Data'!E90))),'Data Summary'!CR96="Yes"),OFFSET('Sanitation Data'!$E$10,0,10*ROW('Sanitation Data'!E90)),NA())</f>
        <v>#N/A</v>
      </c>
      <c r="AD96" s="530" t="e">
        <f ca="1">+IF(AND(ISNUMBER(OFFSET('Sanitation Data'!$E$11,0,10*ROW('Sanitation Data'!E90))),'Data Summary'!CS96="Yes"),OFFSET('Sanitation Data'!$E$11,0,10*ROW('Sanitation Data'!E90)),NA())</f>
        <v>#N/A</v>
      </c>
      <c r="AE96" s="530" t="e">
        <f ca="1">+IF(AND(ISNUMBER(OFFSET('Sanitation Data'!$E$12,0,10*ROW('Sanitation Data'!E90))),'Data Summary'!CT96="Yes"),OFFSET('Sanitation Data'!$E$12,0,10*ROW('Sanitation Data'!E90)),NA())</f>
        <v>#N/A</v>
      </c>
      <c r="AF96" s="530" t="e">
        <f ca="1">+IF(AND(ISNUMBER(OFFSET('Sanitation Data'!$F$4,0,10*ROW('Sanitation Data'!F90))),'Data Summary'!CU96="Yes"),100-OFFSET('Sanitation Data'!$F$4,0,10*ROW('Sanitation Data'!F90)),NA())</f>
        <v>#N/A</v>
      </c>
      <c r="AG96" s="530" t="e">
        <f ca="1">+IF(AND(ISNUMBER(OFFSET('Sanitation Data'!$F$6,0,10*ROW('Sanitation Data'!F90))),'Data Summary'!CV96="Yes"),OFFSET('Sanitation Data'!$F$6,0,10*ROW('Sanitation Data'!F90)),NA())</f>
        <v>#N/A</v>
      </c>
      <c r="AH96" s="530" t="e">
        <f ca="1">+IF(AND(ISNUMBER(OFFSET('Sanitation Data'!$F$10,0,10*ROW('Sanitation Data'!F90))),'Data Summary'!CW96="Yes"),OFFSET('Sanitation Data'!$F$10,0,10*ROW('Sanitation Data'!F90)),NA())</f>
        <v>#N/A</v>
      </c>
      <c r="AI96" s="530" t="e">
        <f ca="1">+IF(AND(ISNUMBER(OFFSET('Sanitation Data'!$F$11,0,10*ROW('Sanitation Data'!F90))),'Data Summary'!CX96="Yes"),OFFSET('Sanitation Data'!$F$11,0,10*ROW('Sanitation Data'!F90)),NA())</f>
        <v>#N/A</v>
      </c>
      <c r="AJ96" s="530" t="e">
        <f ca="1">+IF(AND(ISNUMBER(OFFSET('Sanitation Data'!$F$12,0,10*ROW('Sanitation Data'!F90))),'Data Summary'!CY96="Yes"),OFFSET('Sanitation Data'!$F$12,0,10*ROW('Sanitation Data'!F90)),NA())</f>
        <v>#N/A</v>
      </c>
      <c r="AK96" s="530" t="e">
        <f ca="1">+IF(AND(ISNUMBER(OFFSET('Sanitation Data'!$G$4,0,10*ROW('Sanitation Data'!G90))),'Data Summary'!CZ96="Yes"),100-OFFSET('Sanitation Data'!$G$4,0,10*ROW('Sanitation Data'!G90)),NA())</f>
        <v>#N/A</v>
      </c>
      <c r="AL96" s="530" t="e">
        <f ca="1">+IF(AND(ISNUMBER(OFFSET('Sanitation Data'!$G$6,0,10*ROW('Sanitation Data'!G90))),'Data Summary'!DA96="Yes"),OFFSET('Sanitation Data'!$G$6,0,10*ROW('Sanitation Data'!G90)),NA())</f>
        <v>#N/A</v>
      </c>
      <c r="AM96" s="530" t="e">
        <f ca="1">+IF(AND(ISNUMBER(OFFSET('Sanitation Data'!$G$10,0,10*ROW('Sanitation Data'!G90))),'Data Summary'!DB96="Yes"),OFFSET('Sanitation Data'!$G$10,0,10*ROW('Sanitation Data'!G90)),NA())</f>
        <v>#N/A</v>
      </c>
      <c r="AN96" s="530" t="e">
        <f ca="1">+IF(AND(ISNUMBER(OFFSET('Sanitation Data'!$G$11,0,10*ROW('Sanitation Data'!G90))),'Data Summary'!DC96="Yes"),OFFSET('Sanitation Data'!$G$11,0,10*ROW('Sanitation Data'!G90)),NA())</f>
        <v>#N/A</v>
      </c>
      <c r="AO96" s="530" t="e">
        <f ca="1">+IF(AND(ISNUMBER(OFFSET('Sanitation Data'!$G$12,0,10*ROW('Sanitation Data'!G90))),'Data Summary'!DD96="Yes"),OFFSET('Sanitation Data'!$G$12,0,10*ROW('Sanitation Data'!G90)),NA())</f>
        <v>#N/A</v>
      </c>
      <c r="AP96" s="530" t="e">
        <f ca="1">+IF(AND(ISNUMBER(OFFSET('Sanitation Data'!$H$4,0,10*ROW('Sanitation Data'!H90))),'Data Summary'!DE96="Yes"),100-OFFSET('Sanitation Data'!$H$4,0,10*ROW('Sanitation Data'!H90)),NA())</f>
        <v>#N/A</v>
      </c>
      <c r="AQ96" s="530" t="e">
        <f ca="1">+IF(AND(ISNUMBER(OFFSET('Sanitation Data'!$H$6,0,10*ROW('Sanitation Data'!H90))),'Data Summary'!DF96="Yes"),OFFSET('Sanitation Data'!$H$6,0,10*ROW('Sanitation Data'!H90)),NA())</f>
        <v>#N/A</v>
      </c>
      <c r="AR96" s="530" t="e">
        <f ca="1">+IF(AND(ISNUMBER(OFFSET('Sanitation Data'!$H$10,0,10*ROW('Sanitation Data'!H90))),'Data Summary'!DG96="Yes"),OFFSET('Sanitation Data'!$H$10,0,10*ROW('Sanitation Data'!H90)),NA())</f>
        <v>#N/A</v>
      </c>
      <c r="AS96" s="530" t="e">
        <f ca="1">+IF(AND(ISNUMBER(OFFSET('Sanitation Data'!$H$11,0,10*ROW('Sanitation Data'!H90))),'Data Summary'!DH96="Yes"),OFFSET('Sanitation Data'!$H$11,0,10*ROW('Sanitation Data'!H90)),NA())</f>
        <v>#N/A</v>
      </c>
      <c r="AT96" s="530" t="e">
        <f ca="1">+IF(AND(ISNUMBER(OFFSET('Sanitation Data'!$H$12,0,10*ROW('Sanitation Data'!H90))),'Data Summary'!DI96="Yes"),OFFSET('Sanitation Data'!$H$12,0,10*ROW('Sanitation Data'!H90)),NA())</f>
        <v>#N/A</v>
      </c>
      <c r="AU96" s="530" t="e">
        <f ca="1">+IF(AND(ISNUMBER(OFFSET('Sanitation Data'!$I$4,0,10*ROW('Sanitation Data'!I90))),'Data Summary'!DJ96="Yes"),100-OFFSET('Sanitation Data'!$I$4,0,10*ROW('Sanitation Data'!I90)),NA())</f>
        <v>#N/A</v>
      </c>
      <c r="AV96" s="530" t="e">
        <f ca="1">+IF(AND(ISNUMBER(OFFSET('Sanitation Data'!$I$6,0,10*ROW('Sanitation Data'!I90))),'Data Summary'!DK96="Yes"),OFFSET('Sanitation Data'!$I$6,0,10*ROW('Sanitation Data'!I90)),NA())</f>
        <v>#N/A</v>
      </c>
      <c r="AW96" s="530" t="e">
        <f ca="1">+IF(AND(ISNUMBER(OFFSET('Sanitation Data'!$I$10,0,10*ROW('Sanitation Data'!I90))),'Data Summary'!DL96="Yes"),OFFSET('Sanitation Data'!$I$10,0,10*ROW('Sanitation Data'!I90)),NA())</f>
        <v>#N/A</v>
      </c>
      <c r="AX96" s="530" t="e">
        <f ca="1">+IF(AND(ISNUMBER(OFFSET('Sanitation Data'!$I$11,0,10*ROW('Sanitation Data'!I90))),'Data Summary'!DM96="Yes"),OFFSET('Sanitation Data'!$I$11,0,10*ROW('Sanitation Data'!I90)),NA())</f>
        <v>#N/A</v>
      </c>
      <c r="AY96" s="530" t="e">
        <f ca="1">+IF(AND(ISNUMBER(OFFSET('Sanitation Data'!$I$12,0,10*ROW('Sanitation Data'!I90))),'Data Summary'!DN96="Yes"),OFFSET('Sanitation Data'!$I$12,0,10*ROW('Sanitation Data'!I90)),NA())</f>
        <v>#N/A</v>
      </c>
      <c r="AZ96" s="531" t="e">
        <f ca="1">+IF(AND(ISNUMBER(OFFSET('Hygiene Data'!$D$5,0,10*ROW('Hygiene Data'!D90))),'Data Summary'!DO96="Yes"),OFFSET('Hygiene Data'!$D$5,0,10*ROW('Hygiene Data'!D90)),NA())</f>
        <v>#N/A</v>
      </c>
      <c r="BA96" s="531" t="e">
        <f ca="1">+IF(AND(ISNUMBER(OFFSET('Hygiene Data'!$D$7,0,10*ROW('Hygiene Data'!D90))),'Data Summary'!DP96="Yes"),OFFSET('Hygiene Data'!$D$7,0,10*ROW('Hygiene Data'!D90)),NA())</f>
        <v>#N/A</v>
      </c>
      <c r="BB96" s="531" t="e">
        <f ca="1">+IF(AND(ISNUMBER(OFFSET('Hygiene Data'!$D$9,0,10*ROW('Hygiene Data'!D90))),'Data Summary'!DQ96="Yes"),OFFSET('Hygiene Data'!$D$9,0,10*ROW('Hygiene Data'!D90)),NA())</f>
        <v>#N/A</v>
      </c>
      <c r="BC96" s="531" t="e">
        <f ca="1">+IF(AND(ISNUMBER(OFFSET('Hygiene Data'!$E$5,0,10*ROW('Hygiene Data'!E90))),'Data Summary'!DR96="Yes"),OFFSET('Hygiene Data'!$E$5,0,10*ROW('Hygiene Data'!E90)),NA())</f>
        <v>#N/A</v>
      </c>
      <c r="BD96" s="531" t="e">
        <f ca="1">+IF(AND(ISNUMBER(OFFSET('Hygiene Data'!$E$7,0,10*ROW('Hygiene Data'!E90))),'Data Summary'!DS96="Yes"),OFFSET('Hygiene Data'!$E$7,0,10*ROW('Hygiene Data'!E90)),NA())</f>
        <v>#N/A</v>
      </c>
      <c r="BE96" s="531" t="e">
        <f ca="1">+IF(AND(ISNUMBER(OFFSET('Hygiene Data'!$E$9,0,10*ROW('Hygiene Data'!E90))),'Data Summary'!DT96="Yes"),OFFSET('Hygiene Data'!$E$9,0,10*ROW('Hygiene Data'!E90)),NA())</f>
        <v>#N/A</v>
      </c>
      <c r="BF96" s="531" t="e">
        <f ca="1">+IF(AND(ISNUMBER(OFFSET('Hygiene Data'!$F$5,0,10*ROW('Hygiene Data'!F90))),'Data Summary'!DU96="Yes"),OFFSET('Hygiene Data'!$F$5,0,10*ROW('Hygiene Data'!F90)),NA())</f>
        <v>#N/A</v>
      </c>
      <c r="BG96" s="531" t="e">
        <f ca="1">+IF(AND(ISNUMBER(OFFSET('Hygiene Data'!$F$7,0,10*ROW('Hygiene Data'!F90))),'Data Summary'!DV96="Yes"),OFFSET('Hygiene Data'!$F$7,0,10*ROW('Hygiene Data'!F90)),NA())</f>
        <v>#N/A</v>
      </c>
      <c r="BH96" s="531" t="e">
        <f ca="1">+IF(AND(ISNUMBER(OFFSET('Hygiene Data'!$F$9,0,10*ROW('Hygiene Data'!F90))),'Data Summary'!DW96="Yes"),OFFSET('Hygiene Data'!$F$9,0,10*ROW('Hygiene Data'!F90)),NA())</f>
        <v>#N/A</v>
      </c>
      <c r="BI96" s="531" t="e">
        <f ca="1">+IF(AND(ISNUMBER(OFFSET('Hygiene Data'!$G$5,0,10*ROW('Hygiene Data'!G90))),'Data Summary'!DX96="Yes"),OFFSET('Hygiene Data'!$G$5,0,10*ROW('Hygiene Data'!G90)),NA())</f>
        <v>#N/A</v>
      </c>
      <c r="BJ96" s="531" t="e">
        <f ca="1">+IF(AND(ISNUMBER(OFFSET('Hygiene Data'!$G$7,0,10*ROW('Hygiene Data'!G90))),'Data Summary'!DY96="Yes"),OFFSET('Hygiene Data'!$G$7,0,10*ROW('Hygiene Data'!G90)),NA())</f>
        <v>#N/A</v>
      </c>
      <c r="BK96" s="531" t="e">
        <f ca="1">+IF(AND(ISNUMBER(OFFSET('Hygiene Data'!$G$9,0,10*ROW('Hygiene Data'!G90))),'Data Summary'!DZ96="Yes"),OFFSET('Hygiene Data'!$G$9,0,10*ROW('Hygiene Data'!G90)),NA())</f>
        <v>#N/A</v>
      </c>
      <c r="BL96" s="531" t="e">
        <f ca="1">+IF(AND(ISNUMBER(OFFSET('Hygiene Data'!$H$5,0,10*ROW('Hygiene Data'!H90))),'Data Summary'!EA96="Yes"),OFFSET('Hygiene Data'!$H$5,0,10*ROW('Hygiene Data'!H90)),NA())</f>
        <v>#N/A</v>
      </c>
      <c r="BM96" s="531" t="e">
        <f ca="1">+IF(AND(ISNUMBER(OFFSET('Hygiene Data'!$H$7,0,10*ROW('Hygiene Data'!H90))),'Data Summary'!EB96="Yes"),OFFSET('Hygiene Data'!$H$7,0,10*ROW('Hygiene Data'!H90)),NA())</f>
        <v>#N/A</v>
      </c>
      <c r="BN96" s="531" t="e">
        <f ca="1">+IF(AND(ISNUMBER(OFFSET('Hygiene Data'!$H$9,0,10*ROW('Hygiene Data'!H90))),'Data Summary'!EC96="Yes"),OFFSET('Hygiene Data'!$H$9,0,10*ROW('Hygiene Data'!H90)),NA())</f>
        <v>#N/A</v>
      </c>
      <c r="BO96" s="531" t="e">
        <f ca="1">+IF(AND(ISNUMBER(OFFSET('Hygiene Data'!$I$5,0,10*ROW('Hygiene Data'!I90))),'Data Summary'!ED96="Yes"),OFFSET('Hygiene Data'!$I$5,0,10*ROW('Hygiene Data'!I90)),NA())</f>
        <v>#N/A</v>
      </c>
      <c r="BP96" s="531" t="e">
        <f ca="1">+IF(AND(ISNUMBER(OFFSET('Hygiene Data'!$I$7,0,10*ROW('Hygiene Data'!I90))),'Data Summary'!EE96="Yes"),OFFSET('Hygiene Data'!$I$7,0,10*ROW('Hygiene Data'!I90)),NA())</f>
        <v>#N/A</v>
      </c>
      <c r="BQ96" s="531" t="e">
        <f ca="1">+IF(AND(ISNUMBER(OFFSET('Hygiene Data'!$I$9,0,10*ROW('Hygiene Data'!I90))),'Data Summary'!EF96="Yes"),OFFSET('Hygiene Data'!$I$9,0,10*ROW('Hygiene Data'!I90)),NA())</f>
        <v>#N/A</v>
      </c>
    </row>
    <row r="97" spans="1:69" x14ac:dyDescent="0.25">
      <c r="A97" s="527" t="e">
        <f ca="1">+RIGHT('Data Summary'!A97,LEN('Data Summary'!A97)-9)</f>
        <v>#VALUE!</v>
      </c>
      <c r="B97" s="501" t="str">
        <f ca="1">+IF(ISTEXT('Data Summary'!B97),'Data Summary'!B97,"")</f>
        <v/>
      </c>
      <c r="C97" s="528" t="e">
        <f ca="1">+VALUE('Data Summary'!C97)</f>
        <v>#VALUE!</v>
      </c>
      <c r="D97" s="529" t="e">
        <f ca="1">+IF(AND(ISNUMBER(OFFSET('Water Data'!$D$4,0,10*ROW('Water Data'!D91))),'Data Summary'!BS97="Yes"),100-OFFSET('Water Data'!$D$4,0,10*ROW('Water Data'!D91)),NA())</f>
        <v>#N/A</v>
      </c>
      <c r="E97" s="529" t="e">
        <f ca="1">+IF(AND(ISNUMBER(OFFSET('Water Data'!$D$6,0,10*ROW('Water Data'!D91))),'Data Summary'!BT97="Yes"),OFFSET('Water Data'!$D$6,0,10*ROW('Water Data'!D91)),NA())</f>
        <v>#N/A</v>
      </c>
      <c r="F97" s="529" t="e">
        <f ca="1">+IF(AND(ISNUMBER(OFFSET('Water Data'!$D$9,0,10*ROW('Water Data'!D91))),'Data Summary'!BU97="Yes"),OFFSET('Water Data'!$D$9,0,10*ROW('Water Data'!D91)),NA())</f>
        <v>#N/A</v>
      </c>
      <c r="G97" s="529" t="e">
        <f ca="1">+IF(AND(ISNUMBER(OFFSET('Water Data'!$E$4,0,10*ROW('Water Data'!E91))),'Data Summary'!BV97="Yes"),100-OFFSET('Water Data'!$E$4,0,10*ROW('Water Data'!E91)),NA())</f>
        <v>#N/A</v>
      </c>
      <c r="H97" s="529" t="e">
        <f ca="1">+IF(AND(ISNUMBER(OFFSET('Water Data'!$E$6,0,10*ROW('Water Data'!E91))),'Data Summary'!BW97="Yes"),OFFSET('Water Data'!$E$6,0,10*ROW('Water Data'!E91)),NA())</f>
        <v>#N/A</v>
      </c>
      <c r="I97" s="529" t="e">
        <f ca="1">+IF(AND(ISNUMBER(OFFSET('Water Data'!$E$9,0,10*ROW('Water Data'!E91))),'Data Summary'!BX97="Yes"),OFFSET('Water Data'!$E$9,0,10*ROW('Water Data'!E91)),NA())</f>
        <v>#N/A</v>
      </c>
      <c r="J97" s="529" t="e">
        <f ca="1">+IF(AND(ISNUMBER(OFFSET('Water Data'!$F$4,0,10*ROW('Water Data'!F91))),'Data Summary'!BY97="Yes"),100-OFFSET('Water Data'!$F$4,0,10*ROW('Water Data'!F91)),NA())</f>
        <v>#N/A</v>
      </c>
      <c r="K97" s="529" t="e">
        <f ca="1">+IF(AND(ISNUMBER(OFFSET('Water Data'!$F$6,0,10*ROW('Water Data'!F91))),'Data Summary'!BZ97="Yes"),OFFSET('Water Data'!$F$6,0,10*ROW('Water Data'!F91)),NA())</f>
        <v>#N/A</v>
      </c>
      <c r="L97" s="529" t="e">
        <f ca="1">+IF(AND(ISNUMBER(OFFSET('Water Data'!$F$9,0,10*ROW('Water Data'!F91))),'Data Summary'!CA97="Yes"),OFFSET('Water Data'!$F$9,0,10*ROW('Water Data'!F91)),NA())</f>
        <v>#N/A</v>
      </c>
      <c r="M97" s="529" t="e">
        <f ca="1">+IF(AND(ISNUMBER(OFFSET('Water Data'!$G$4,0,10*ROW('Water Data'!G91))),'Data Summary'!CB97="Yes"),100-OFFSET('Water Data'!$G$4,0,10*ROW('Water Data'!G91)),NA())</f>
        <v>#N/A</v>
      </c>
      <c r="N97" s="529" t="e">
        <f ca="1">+IF(AND(ISNUMBER(OFFSET('Water Data'!$G$6,0,10*ROW('Water Data'!G91))),'Data Summary'!CC97="Yes"),OFFSET('Water Data'!$G$6,0,10*ROW('Water Data'!G91)),NA())</f>
        <v>#N/A</v>
      </c>
      <c r="O97" s="529" t="e">
        <f ca="1">+IF(AND(ISNUMBER(OFFSET('Water Data'!$G$9,0,10*ROW('Water Data'!G91))),'Data Summary'!CD97="Yes"),OFFSET('Water Data'!$G$9,0,10*ROW('Water Data'!G91)),NA())</f>
        <v>#N/A</v>
      </c>
      <c r="P97" s="529" t="e">
        <f ca="1">+IF(AND(ISNUMBER(OFFSET('Water Data'!$H$4,0,10*ROW('Water Data'!H91))),'Data Summary'!CE97="Yes"),100-OFFSET('Water Data'!$H$4,0,10*ROW('Water Data'!H91)),NA())</f>
        <v>#N/A</v>
      </c>
      <c r="Q97" s="529" t="e">
        <f ca="1">+IF(AND(ISNUMBER(OFFSET('Water Data'!$H$6,0,10*ROW('Water Data'!H91))),'Data Summary'!CF97="Yes"),OFFSET('Water Data'!$H$6,0,10*ROW('Water Data'!H91)),NA())</f>
        <v>#N/A</v>
      </c>
      <c r="R97" s="529" t="e">
        <f ca="1">+IF(AND(ISNUMBER(OFFSET('Water Data'!$H$9,0,10*ROW('Water Data'!H91))),'Data Summary'!CG97="Yes"),OFFSET('Water Data'!$H$9,0,10*ROW('Water Data'!H91)),NA())</f>
        <v>#N/A</v>
      </c>
      <c r="S97" s="529" t="e">
        <f ca="1">+IF(AND(ISNUMBER(OFFSET('Water Data'!$I$4,0,10*ROW('Water Data'!I91))),'Data Summary'!CH97="Yes"),100-OFFSET('Water Data'!$I$4,0,10*ROW('Water Data'!I91)),NA())</f>
        <v>#N/A</v>
      </c>
      <c r="T97" s="529" t="e">
        <f ca="1">+IF(AND(ISNUMBER(OFFSET('Water Data'!$I$6,0,10*ROW('Water Data'!I91))),'Data Summary'!CI97="Yes"),OFFSET('Water Data'!$I$6,0,10*ROW('Water Data'!I91)),NA())</f>
        <v>#N/A</v>
      </c>
      <c r="U97" s="529" t="e">
        <f ca="1">+IF(AND(ISNUMBER(OFFSET('Water Data'!$I$9,0,10*ROW('Water Data'!I91))),'Data Summary'!CJ97="Yes"),OFFSET('Water Data'!$I$9,0,10*ROW('Water Data'!I91)),NA())</f>
        <v>#N/A</v>
      </c>
      <c r="V97" s="530" t="e">
        <f ca="1">+IF(AND(ISNUMBER(OFFSET('Sanitation Data'!$D$4,0,10*ROW('Sanitation Data'!D91))),'Data Summary'!CK97="Yes"),100-OFFSET('Sanitation Data'!$D$4,0,10*ROW('Sanitation Data'!D91)),NA())</f>
        <v>#N/A</v>
      </c>
      <c r="W97" s="530" t="e">
        <f ca="1">+IF(AND(ISNUMBER(OFFSET('Sanitation Data'!$D$6,0,10*ROW('Sanitation Data'!D91))),'Data Summary'!CL97="Yes"),OFFSET('Sanitation Data'!$D$6,0,10*ROW('Sanitation Data'!D91)),NA())</f>
        <v>#N/A</v>
      </c>
      <c r="X97" s="530" t="e">
        <f ca="1">+IF(AND(ISNUMBER(OFFSET('Sanitation Data'!$D$10,0,10*ROW('Sanitation Data'!D91))),'Data Summary'!CM97="Yes"),OFFSET('Sanitation Data'!$D$10,0,10*ROW('Sanitation Data'!D91)),NA())</f>
        <v>#N/A</v>
      </c>
      <c r="Y97" s="530" t="e">
        <f ca="1">+IF(AND(ISNUMBER(OFFSET('Sanitation Data'!$D$11,0,10*ROW('Sanitation Data'!D91))),'Data Summary'!CN97="Yes"),OFFSET('Sanitation Data'!$D$11,0,10*ROW('Sanitation Data'!D91)),NA())</f>
        <v>#N/A</v>
      </c>
      <c r="Z97" s="530" t="e">
        <f ca="1">+IF(AND(ISNUMBER(OFFSET('Sanitation Data'!$D$12,0,10*ROW('Sanitation Data'!D91))),'Data Summary'!CO97="Yes"),OFFSET('Sanitation Data'!$D$12,0,10*ROW('Sanitation Data'!D91)),NA())</f>
        <v>#N/A</v>
      </c>
      <c r="AA97" s="530" t="e">
        <f ca="1">+IF(AND(ISNUMBER(OFFSET('Sanitation Data'!$E$4,0,10*ROW('Sanitation Data'!E91))),'Data Summary'!CP97="Yes"),100-OFFSET('Sanitation Data'!$E$4,0,10*ROW('Sanitation Data'!E91)),NA())</f>
        <v>#N/A</v>
      </c>
      <c r="AB97" s="530" t="e">
        <f ca="1">+IF(AND(ISNUMBER(OFFSET('Sanitation Data'!$E$6,0,10*ROW('Sanitation Data'!E91))),'Data Summary'!CQ97="Yes"),OFFSET('Sanitation Data'!$E$6,0,10*ROW('Sanitation Data'!E91)),NA())</f>
        <v>#N/A</v>
      </c>
      <c r="AC97" s="530" t="e">
        <f ca="1">+IF(AND(ISNUMBER(OFFSET('Sanitation Data'!$E$10,0,10*ROW('Sanitation Data'!E91))),'Data Summary'!CR97="Yes"),OFFSET('Sanitation Data'!$E$10,0,10*ROW('Sanitation Data'!E91)),NA())</f>
        <v>#N/A</v>
      </c>
      <c r="AD97" s="530" t="e">
        <f ca="1">+IF(AND(ISNUMBER(OFFSET('Sanitation Data'!$E$11,0,10*ROW('Sanitation Data'!E91))),'Data Summary'!CS97="Yes"),OFFSET('Sanitation Data'!$E$11,0,10*ROW('Sanitation Data'!E91)),NA())</f>
        <v>#N/A</v>
      </c>
      <c r="AE97" s="530" t="e">
        <f ca="1">+IF(AND(ISNUMBER(OFFSET('Sanitation Data'!$E$12,0,10*ROW('Sanitation Data'!E91))),'Data Summary'!CT97="Yes"),OFFSET('Sanitation Data'!$E$12,0,10*ROW('Sanitation Data'!E91)),NA())</f>
        <v>#N/A</v>
      </c>
      <c r="AF97" s="530" t="e">
        <f ca="1">+IF(AND(ISNUMBER(OFFSET('Sanitation Data'!$F$4,0,10*ROW('Sanitation Data'!F91))),'Data Summary'!CU97="Yes"),100-OFFSET('Sanitation Data'!$F$4,0,10*ROW('Sanitation Data'!F91)),NA())</f>
        <v>#N/A</v>
      </c>
      <c r="AG97" s="530" t="e">
        <f ca="1">+IF(AND(ISNUMBER(OFFSET('Sanitation Data'!$F$6,0,10*ROW('Sanitation Data'!F91))),'Data Summary'!CV97="Yes"),OFFSET('Sanitation Data'!$F$6,0,10*ROW('Sanitation Data'!F91)),NA())</f>
        <v>#N/A</v>
      </c>
      <c r="AH97" s="530" t="e">
        <f ca="1">+IF(AND(ISNUMBER(OFFSET('Sanitation Data'!$F$10,0,10*ROW('Sanitation Data'!F91))),'Data Summary'!CW97="Yes"),OFFSET('Sanitation Data'!$F$10,0,10*ROW('Sanitation Data'!F91)),NA())</f>
        <v>#N/A</v>
      </c>
      <c r="AI97" s="530" t="e">
        <f ca="1">+IF(AND(ISNUMBER(OFFSET('Sanitation Data'!$F$11,0,10*ROW('Sanitation Data'!F91))),'Data Summary'!CX97="Yes"),OFFSET('Sanitation Data'!$F$11,0,10*ROW('Sanitation Data'!F91)),NA())</f>
        <v>#N/A</v>
      </c>
      <c r="AJ97" s="530" t="e">
        <f ca="1">+IF(AND(ISNUMBER(OFFSET('Sanitation Data'!$F$12,0,10*ROW('Sanitation Data'!F91))),'Data Summary'!CY97="Yes"),OFFSET('Sanitation Data'!$F$12,0,10*ROW('Sanitation Data'!F91)),NA())</f>
        <v>#N/A</v>
      </c>
      <c r="AK97" s="530" t="e">
        <f ca="1">+IF(AND(ISNUMBER(OFFSET('Sanitation Data'!$G$4,0,10*ROW('Sanitation Data'!G91))),'Data Summary'!CZ97="Yes"),100-OFFSET('Sanitation Data'!$G$4,0,10*ROW('Sanitation Data'!G91)),NA())</f>
        <v>#N/A</v>
      </c>
      <c r="AL97" s="530" t="e">
        <f ca="1">+IF(AND(ISNUMBER(OFFSET('Sanitation Data'!$G$6,0,10*ROW('Sanitation Data'!G91))),'Data Summary'!DA97="Yes"),OFFSET('Sanitation Data'!$G$6,0,10*ROW('Sanitation Data'!G91)),NA())</f>
        <v>#N/A</v>
      </c>
      <c r="AM97" s="530" t="e">
        <f ca="1">+IF(AND(ISNUMBER(OFFSET('Sanitation Data'!$G$10,0,10*ROW('Sanitation Data'!G91))),'Data Summary'!DB97="Yes"),OFFSET('Sanitation Data'!$G$10,0,10*ROW('Sanitation Data'!G91)),NA())</f>
        <v>#N/A</v>
      </c>
      <c r="AN97" s="530" t="e">
        <f ca="1">+IF(AND(ISNUMBER(OFFSET('Sanitation Data'!$G$11,0,10*ROW('Sanitation Data'!G91))),'Data Summary'!DC97="Yes"),OFFSET('Sanitation Data'!$G$11,0,10*ROW('Sanitation Data'!G91)),NA())</f>
        <v>#N/A</v>
      </c>
      <c r="AO97" s="530" t="e">
        <f ca="1">+IF(AND(ISNUMBER(OFFSET('Sanitation Data'!$G$12,0,10*ROW('Sanitation Data'!G91))),'Data Summary'!DD97="Yes"),OFFSET('Sanitation Data'!$G$12,0,10*ROW('Sanitation Data'!G91)),NA())</f>
        <v>#N/A</v>
      </c>
      <c r="AP97" s="530" t="e">
        <f ca="1">+IF(AND(ISNUMBER(OFFSET('Sanitation Data'!$H$4,0,10*ROW('Sanitation Data'!H91))),'Data Summary'!DE97="Yes"),100-OFFSET('Sanitation Data'!$H$4,0,10*ROW('Sanitation Data'!H91)),NA())</f>
        <v>#N/A</v>
      </c>
      <c r="AQ97" s="530" t="e">
        <f ca="1">+IF(AND(ISNUMBER(OFFSET('Sanitation Data'!$H$6,0,10*ROW('Sanitation Data'!H91))),'Data Summary'!DF97="Yes"),OFFSET('Sanitation Data'!$H$6,0,10*ROW('Sanitation Data'!H91)),NA())</f>
        <v>#N/A</v>
      </c>
      <c r="AR97" s="530" t="e">
        <f ca="1">+IF(AND(ISNUMBER(OFFSET('Sanitation Data'!$H$10,0,10*ROW('Sanitation Data'!H91))),'Data Summary'!DG97="Yes"),OFFSET('Sanitation Data'!$H$10,0,10*ROW('Sanitation Data'!H91)),NA())</f>
        <v>#N/A</v>
      </c>
      <c r="AS97" s="530" t="e">
        <f ca="1">+IF(AND(ISNUMBER(OFFSET('Sanitation Data'!$H$11,0,10*ROW('Sanitation Data'!H91))),'Data Summary'!DH97="Yes"),OFFSET('Sanitation Data'!$H$11,0,10*ROW('Sanitation Data'!H91)),NA())</f>
        <v>#N/A</v>
      </c>
      <c r="AT97" s="530" t="e">
        <f ca="1">+IF(AND(ISNUMBER(OFFSET('Sanitation Data'!$H$12,0,10*ROW('Sanitation Data'!H91))),'Data Summary'!DI97="Yes"),OFFSET('Sanitation Data'!$H$12,0,10*ROW('Sanitation Data'!H91)),NA())</f>
        <v>#N/A</v>
      </c>
      <c r="AU97" s="530" t="e">
        <f ca="1">+IF(AND(ISNUMBER(OFFSET('Sanitation Data'!$I$4,0,10*ROW('Sanitation Data'!I91))),'Data Summary'!DJ97="Yes"),100-OFFSET('Sanitation Data'!$I$4,0,10*ROW('Sanitation Data'!I91)),NA())</f>
        <v>#N/A</v>
      </c>
      <c r="AV97" s="530" t="e">
        <f ca="1">+IF(AND(ISNUMBER(OFFSET('Sanitation Data'!$I$6,0,10*ROW('Sanitation Data'!I91))),'Data Summary'!DK97="Yes"),OFFSET('Sanitation Data'!$I$6,0,10*ROW('Sanitation Data'!I91)),NA())</f>
        <v>#N/A</v>
      </c>
      <c r="AW97" s="530" t="e">
        <f ca="1">+IF(AND(ISNUMBER(OFFSET('Sanitation Data'!$I$10,0,10*ROW('Sanitation Data'!I91))),'Data Summary'!DL97="Yes"),OFFSET('Sanitation Data'!$I$10,0,10*ROW('Sanitation Data'!I91)),NA())</f>
        <v>#N/A</v>
      </c>
      <c r="AX97" s="530" t="e">
        <f ca="1">+IF(AND(ISNUMBER(OFFSET('Sanitation Data'!$I$11,0,10*ROW('Sanitation Data'!I91))),'Data Summary'!DM97="Yes"),OFFSET('Sanitation Data'!$I$11,0,10*ROW('Sanitation Data'!I91)),NA())</f>
        <v>#N/A</v>
      </c>
      <c r="AY97" s="530" t="e">
        <f ca="1">+IF(AND(ISNUMBER(OFFSET('Sanitation Data'!$I$12,0,10*ROW('Sanitation Data'!I91))),'Data Summary'!DN97="Yes"),OFFSET('Sanitation Data'!$I$12,0,10*ROW('Sanitation Data'!I91)),NA())</f>
        <v>#N/A</v>
      </c>
      <c r="AZ97" s="531" t="e">
        <f ca="1">+IF(AND(ISNUMBER(OFFSET('Hygiene Data'!$D$5,0,10*ROW('Hygiene Data'!D91))),'Data Summary'!DO97="Yes"),OFFSET('Hygiene Data'!$D$5,0,10*ROW('Hygiene Data'!D91)),NA())</f>
        <v>#N/A</v>
      </c>
      <c r="BA97" s="531" t="e">
        <f ca="1">+IF(AND(ISNUMBER(OFFSET('Hygiene Data'!$D$7,0,10*ROW('Hygiene Data'!D91))),'Data Summary'!DP97="Yes"),OFFSET('Hygiene Data'!$D$7,0,10*ROW('Hygiene Data'!D91)),NA())</f>
        <v>#N/A</v>
      </c>
      <c r="BB97" s="531" t="e">
        <f ca="1">+IF(AND(ISNUMBER(OFFSET('Hygiene Data'!$D$9,0,10*ROW('Hygiene Data'!D91))),'Data Summary'!DQ97="Yes"),OFFSET('Hygiene Data'!$D$9,0,10*ROW('Hygiene Data'!D91)),NA())</f>
        <v>#N/A</v>
      </c>
      <c r="BC97" s="531" t="e">
        <f ca="1">+IF(AND(ISNUMBER(OFFSET('Hygiene Data'!$E$5,0,10*ROW('Hygiene Data'!E91))),'Data Summary'!DR97="Yes"),OFFSET('Hygiene Data'!$E$5,0,10*ROW('Hygiene Data'!E91)),NA())</f>
        <v>#N/A</v>
      </c>
      <c r="BD97" s="531" t="e">
        <f ca="1">+IF(AND(ISNUMBER(OFFSET('Hygiene Data'!$E$7,0,10*ROW('Hygiene Data'!E91))),'Data Summary'!DS97="Yes"),OFFSET('Hygiene Data'!$E$7,0,10*ROW('Hygiene Data'!E91)),NA())</f>
        <v>#N/A</v>
      </c>
      <c r="BE97" s="531" t="e">
        <f ca="1">+IF(AND(ISNUMBER(OFFSET('Hygiene Data'!$E$9,0,10*ROW('Hygiene Data'!E91))),'Data Summary'!DT97="Yes"),OFFSET('Hygiene Data'!$E$9,0,10*ROW('Hygiene Data'!E91)),NA())</f>
        <v>#N/A</v>
      </c>
      <c r="BF97" s="531" t="e">
        <f ca="1">+IF(AND(ISNUMBER(OFFSET('Hygiene Data'!$F$5,0,10*ROW('Hygiene Data'!F91))),'Data Summary'!DU97="Yes"),OFFSET('Hygiene Data'!$F$5,0,10*ROW('Hygiene Data'!F91)),NA())</f>
        <v>#N/A</v>
      </c>
      <c r="BG97" s="531" t="e">
        <f ca="1">+IF(AND(ISNUMBER(OFFSET('Hygiene Data'!$F$7,0,10*ROW('Hygiene Data'!F91))),'Data Summary'!DV97="Yes"),OFFSET('Hygiene Data'!$F$7,0,10*ROW('Hygiene Data'!F91)),NA())</f>
        <v>#N/A</v>
      </c>
      <c r="BH97" s="531" t="e">
        <f ca="1">+IF(AND(ISNUMBER(OFFSET('Hygiene Data'!$F$9,0,10*ROW('Hygiene Data'!F91))),'Data Summary'!DW97="Yes"),OFFSET('Hygiene Data'!$F$9,0,10*ROW('Hygiene Data'!F91)),NA())</f>
        <v>#N/A</v>
      </c>
      <c r="BI97" s="531" t="e">
        <f ca="1">+IF(AND(ISNUMBER(OFFSET('Hygiene Data'!$G$5,0,10*ROW('Hygiene Data'!G91))),'Data Summary'!DX97="Yes"),OFFSET('Hygiene Data'!$G$5,0,10*ROW('Hygiene Data'!G91)),NA())</f>
        <v>#N/A</v>
      </c>
      <c r="BJ97" s="531" t="e">
        <f ca="1">+IF(AND(ISNUMBER(OFFSET('Hygiene Data'!$G$7,0,10*ROW('Hygiene Data'!G91))),'Data Summary'!DY97="Yes"),OFFSET('Hygiene Data'!$G$7,0,10*ROW('Hygiene Data'!G91)),NA())</f>
        <v>#N/A</v>
      </c>
      <c r="BK97" s="531" t="e">
        <f ca="1">+IF(AND(ISNUMBER(OFFSET('Hygiene Data'!$G$9,0,10*ROW('Hygiene Data'!G91))),'Data Summary'!DZ97="Yes"),OFFSET('Hygiene Data'!$G$9,0,10*ROW('Hygiene Data'!G91)),NA())</f>
        <v>#N/A</v>
      </c>
      <c r="BL97" s="531" t="e">
        <f ca="1">+IF(AND(ISNUMBER(OFFSET('Hygiene Data'!$H$5,0,10*ROW('Hygiene Data'!H91))),'Data Summary'!EA97="Yes"),OFFSET('Hygiene Data'!$H$5,0,10*ROW('Hygiene Data'!H91)),NA())</f>
        <v>#N/A</v>
      </c>
      <c r="BM97" s="531" t="e">
        <f ca="1">+IF(AND(ISNUMBER(OFFSET('Hygiene Data'!$H$7,0,10*ROW('Hygiene Data'!H91))),'Data Summary'!EB97="Yes"),OFFSET('Hygiene Data'!$H$7,0,10*ROW('Hygiene Data'!H91)),NA())</f>
        <v>#N/A</v>
      </c>
      <c r="BN97" s="531" t="e">
        <f ca="1">+IF(AND(ISNUMBER(OFFSET('Hygiene Data'!$H$9,0,10*ROW('Hygiene Data'!H91))),'Data Summary'!EC97="Yes"),OFFSET('Hygiene Data'!$H$9,0,10*ROW('Hygiene Data'!H91)),NA())</f>
        <v>#N/A</v>
      </c>
      <c r="BO97" s="531" t="e">
        <f ca="1">+IF(AND(ISNUMBER(OFFSET('Hygiene Data'!$I$5,0,10*ROW('Hygiene Data'!I91))),'Data Summary'!ED97="Yes"),OFFSET('Hygiene Data'!$I$5,0,10*ROW('Hygiene Data'!I91)),NA())</f>
        <v>#N/A</v>
      </c>
      <c r="BP97" s="531" t="e">
        <f ca="1">+IF(AND(ISNUMBER(OFFSET('Hygiene Data'!$I$7,0,10*ROW('Hygiene Data'!I91))),'Data Summary'!EE97="Yes"),OFFSET('Hygiene Data'!$I$7,0,10*ROW('Hygiene Data'!I91)),NA())</f>
        <v>#N/A</v>
      </c>
      <c r="BQ97" s="531" t="e">
        <f ca="1">+IF(AND(ISNUMBER(OFFSET('Hygiene Data'!$I$9,0,10*ROW('Hygiene Data'!I91))),'Data Summary'!EF97="Yes"),OFFSET('Hygiene Data'!$I$9,0,10*ROW('Hygiene Data'!I91)),NA())</f>
        <v>#N/A</v>
      </c>
    </row>
    <row r="98" spans="1:69" x14ac:dyDescent="0.25">
      <c r="A98" s="527" t="e">
        <f ca="1">+RIGHT('Data Summary'!A98,LEN('Data Summary'!A98)-9)</f>
        <v>#VALUE!</v>
      </c>
      <c r="B98" s="501" t="str">
        <f ca="1">+IF(ISTEXT('Data Summary'!B98),'Data Summary'!B98,"")</f>
        <v/>
      </c>
      <c r="C98" s="528" t="e">
        <f ca="1">+VALUE('Data Summary'!C98)</f>
        <v>#VALUE!</v>
      </c>
      <c r="D98" s="529" t="e">
        <f ca="1">+IF(AND(ISNUMBER(OFFSET('Water Data'!$D$4,0,10*ROW('Water Data'!D92))),'Data Summary'!BS98="Yes"),100-OFFSET('Water Data'!$D$4,0,10*ROW('Water Data'!D92)),NA())</f>
        <v>#N/A</v>
      </c>
      <c r="E98" s="529" t="e">
        <f ca="1">+IF(AND(ISNUMBER(OFFSET('Water Data'!$D$6,0,10*ROW('Water Data'!D92))),'Data Summary'!BT98="Yes"),OFFSET('Water Data'!$D$6,0,10*ROW('Water Data'!D92)),NA())</f>
        <v>#N/A</v>
      </c>
      <c r="F98" s="529" t="e">
        <f ca="1">+IF(AND(ISNUMBER(OFFSET('Water Data'!$D$9,0,10*ROW('Water Data'!D92))),'Data Summary'!BU98="Yes"),OFFSET('Water Data'!$D$9,0,10*ROW('Water Data'!D92)),NA())</f>
        <v>#N/A</v>
      </c>
      <c r="G98" s="529" t="e">
        <f ca="1">+IF(AND(ISNUMBER(OFFSET('Water Data'!$E$4,0,10*ROW('Water Data'!E92))),'Data Summary'!BV98="Yes"),100-OFFSET('Water Data'!$E$4,0,10*ROW('Water Data'!E92)),NA())</f>
        <v>#N/A</v>
      </c>
      <c r="H98" s="529" t="e">
        <f ca="1">+IF(AND(ISNUMBER(OFFSET('Water Data'!$E$6,0,10*ROW('Water Data'!E92))),'Data Summary'!BW98="Yes"),OFFSET('Water Data'!$E$6,0,10*ROW('Water Data'!E92)),NA())</f>
        <v>#N/A</v>
      </c>
      <c r="I98" s="529" t="e">
        <f ca="1">+IF(AND(ISNUMBER(OFFSET('Water Data'!$E$9,0,10*ROW('Water Data'!E92))),'Data Summary'!BX98="Yes"),OFFSET('Water Data'!$E$9,0,10*ROW('Water Data'!E92)),NA())</f>
        <v>#N/A</v>
      </c>
      <c r="J98" s="529" t="e">
        <f ca="1">+IF(AND(ISNUMBER(OFFSET('Water Data'!$F$4,0,10*ROW('Water Data'!F92))),'Data Summary'!BY98="Yes"),100-OFFSET('Water Data'!$F$4,0,10*ROW('Water Data'!F92)),NA())</f>
        <v>#N/A</v>
      </c>
      <c r="K98" s="529" t="e">
        <f ca="1">+IF(AND(ISNUMBER(OFFSET('Water Data'!$F$6,0,10*ROW('Water Data'!F92))),'Data Summary'!BZ98="Yes"),OFFSET('Water Data'!$F$6,0,10*ROW('Water Data'!F92)),NA())</f>
        <v>#N/A</v>
      </c>
      <c r="L98" s="529" t="e">
        <f ca="1">+IF(AND(ISNUMBER(OFFSET('Water Data'!$F$9,0,10*ROW('Water Data'!F92))),'Data Summary'!CA98="Yes"),OFFSET('Water Data'!$F$9,0,10*ROW('Water Data'!F92)),NA())</f>
        <v>#N/A</v>
      </c>
      <c r="M98" s="529" t="e">
        <f ca="1">+IF(AND(ISNUMBER(OFFSET('Water Data'!$G$4,0,10*ROW('Water Data'!G92))),'Data Summary'!CB98="Yes"),100-OFFSET('Water Data'!$G$4,0,10*ROW('Water Data'!G92)),NA())</f>
        <v>#N/A</v>
      </c>
      <c r="N98" s="529" t="e">
        <f ca="1">+IF(AND(ISNUMBER(OFFSET('Water Data'!$G$6,0,10*ROW('Water Data'!G92))),'Data Summary'!CC98="Yes"),OFFSET('Water Data'!$G$6,0,10*ROW('Water Data'!G92)),NA())</f>
        <v>#N/A</v>
      </c>
      <c r="O98" s="529" t="e">
        <f ca="1">+IF(AND(ISNUMBER(OFFSET('Water Data'!$G$9,0,10*ROW('Water Data'!G92))),'Data Summary'!CD98="Yes"),OFFSET('Water Data'!$G$9,0,10*ROW('Water Data'!G92)),NA())</f>
        <v>#N/A</v>
      </c>
      <c r="P98" s="529" t="e">
        <f ca="1">+IF(AND(ISNUMBER(OFFSET('Water Data'!$H$4,0,10*ROW('Water Data'!H92))),'Data Summary'!CE98="Yes"),100-OFFSET('Water Data'!$H$4,0,10*ROW('Water Data'!H92)),NA())</f>
        <v>#N/A</v>
      </c>
      <c r="Q98" s="529" t="e">
        <f ca="1">+IF(AND(ISNUMBER(OFFSET('Water Data'!$H$6,0,10*ROW('Water Data'!H92))),'Data Summary'!CF98="Yes"),OFFSET('Water Data'!$H$6,0,10*ROW('Water Data'!H92)),NA())</f>
        <v>#N/A</v>
      </c>
      <c r="R98" s="529" t="e">
        <f ca="1">+IF(AND(ISNUMBER(OFFSET('Water Data'!$H$9,0,10*ROW('Water Data'!H92))),'Data Summary'!CG98="Yes"),OFFSET('Water Data'!$H$9,0,10*ROW('Water Data'!H92)),NA())</f>
        <v>#N/A</v>
      </c>
      <c r="S98" s="529" t="e">
        <f ca="1">+IF(AND(ISNUMBER(OFFSET('Water Data'!$I$4,0,10*ROW('Water Data'!I92))),'Data Summary'!CH98="Yes"),100-OFFSET('Water Data'!$I$4,0,10*ROW('Water Data'!I92)),NA())</f>
        <v>#N/A</v>
      </c>
      <c r="T98" s="529" t="e">
        <f ca="1">+IF(AND(ISNUMBER(OFFSET('Water Data'!$I$6,0,10*ROW('Water Data'!I92))),'Data Summary'!CI98="Yes"),OFFSET('Water Data'!$I$6,0,10*ROW('Water Data'!I92)),NA())</f>
        <v>#N/A</v>
      </c>
      <c r="U98" s="529" t="e">
        <f ca="1">+IF(AND(ISNUMBER(OFFSET('Water Data'!$I$9,0,10*ROW('Water Data'!I92))),'Data Summary'!CJ98="Yes"),OFFSET('Water Data'!$I$9,0,10*ROW('Water Data'!I92)),NA())</f>
        <v>#N/A</v>
      </c>
      <c r="V98" s="530" t="e">
        <f ca="1">+IF(AND(ISNUMBER(OFFSET('Sanitation Data'!$D$4,0,10*ROW('Sanitation Data'!D92))),'Data Summary'!CK98="Yes"),100-OFFSET('Sanitation Data'!$D$4,0,10*ROW('Sanitation Data'!D92)),NA())</f>
        <v>#N/A</v>
      </c>
      <c r="W98" s="530" t="e">
        <f ca="1">+IF(AND(ISNUMBER(OFFSET('Sanitation Data'!$D$6,0,10*ROW('Sanitation Data'!D92))),'Data Summary'!CL98="Yes"),OFFSET('Sanitation Data'!$D$6,0,10*ROW('Sanitation Data'!D92)),NA())</f>
        <v>#N/A</v>
      </c>
      <c r="X98" s="530" t="e">
        <f ca="1">+IF(AND(ISNUMBER(OFFSET('Sanitation Data'!$D$10,0,10*ROW('Sanitation Data'!D92))),'Data Summary'!CM98="Yes"),OFFSET('Sanitation Data'!$D$10,0,10*ROW('Sanitation Data'!D92)),NA())</f>
        <v>#N/A</v>
      </c>
      <c r="Y98" s="530" t="e">
        <f ca="1">+IF(AND(ISNUMBER(OFFSET('Sanitation Data'!$D$11,0,10*ROW('Sanitation Data'!D92))),'Data Summary'!CN98="Yes"),OFFSET('Sanitation Data'!$D$11,0,10*ROW('Sanitation Data'!D92)),NA())</f>
        <v>#N/A</v>
      </c>
      <c r="Z98" s="530" t="e">
        <f ca="1">+IF(AND(ISNUMBER(OFFSET('Sanitation Data'!$D$12,0,10*ROW('Sanitation Data'!D92))),'Data Summary'!CO98="Yes"),OFFSET('Sanitation Data'!$D$12,0,10*ROW('Sanitation Data'!D92)),NA())</f>
        <v>#N/A</v>
      </c>
      <c r="AA98" s="530" t="e">
        <f ca="1">+IF(AND(ISNUMBER(OFFSET('Sanitation Data'!$E$4,0,10*ROW('Sanitation Data'!E92))),'Data Summary'!CP98="Yes"),100-OFFSET('Sanitation Data'!$E$4,0,10*ROW('Sanitation Data'!E92)),NA())</f>
        <v>#N/A</v>
      </c>
      <c r="AB98" s="530" t="e">
        <f ca="1">+IF(AND(ISNUMBER(OFFSET('Sanitation Data'!$E$6,0,10*ROW('Sanitation Data'!E92))),'Data Summary'!CQ98="Yes"),OFFSET('Sanitation Data'!$E$6,0,10*ROW('Sanitation Data'!E92)),NA())</f>
        <v>#N/A</v>
      </c>
      <c r="AC98" s="530" t="e">
        <f ca="1">+IF(AND(ISNUMBER(OFFSET('Sanitation Data'!$E$10,0,10*ROW('Sanitation Data'!E92))),'Data Summary'!CR98="Yes"),OFFSET('Sanitation Data'!$E$10,0,10*ROW('Sanitation Data'!E92)),NA())</f>
        <v>#N/A</v>
      </c>
      <c r="AD98" s="530" t="e">
        <f ca="1">+IF(AND(ISNUMBER(OFFSET('Sanitation Data'!$E$11,0,10*ROW('Sanitation Data'!E92))),'Data Summary'!CS98="Yes"),OFFSET('Sanitation Data'!$E$11,0,10*ROW('Sanitation Data'!E92)),NA())</f>
        <v>#N/A</v>
      </c>
      <c r="AE98" s="530" t="e">
        <f ca="1">+IF(AND(ISNUMBER(OFFSET('Sanitation Data'!$E$12,0,10*ROW('Sanitation Data'!E92))),'Data Summary'!CT98="Yes"),OFFSET('Sanitation Data'!$E$12,0,10*ROW('Sanitation Data'!E92)),NA())</f>
        <v>#N/A</v>
      </c>
      <c r="AF98" s="530" t="e">
        <f ca="1">+IF(AND(ISNUMBER(OFFSET('Sanitation Data'!$F$4,0,10*ROW('Sanitation Data'!F92))),'Data Summary'!CU98="Yes"),100-OFFSET('Sanitation Data'!$F$4,0,10*ROW('Sanitation Data'!F92)),NA())</f>
        <v>#N/A</v>
      </c>
      <c r="AG98" s="530" t="e">
        <f ca="1">+IF(AND(ISNUMBER(OFFSET('Sanitation Data'!$F$6,0,10*ROW('Sanitation Data'!F92))),'Data Summary'!CV98="Yes"),OFFSET('Sanitation Data'!$F$6,0,10*ROW('Sanitation Data'!F92)),NA())</f>
        <v>#N/A</v>
      </c>
      <c r="AH98" s="530" t="e">
        <f ca="1">+IF(AND(ISNUMBER(OFFSET('Sanitation Data'!$F$10,0,10*ROW('Sanitation Data'!F92))),'Data Summary'!CW98="Yes"),OFFSET('Sanitation Data'!$F$10,0,10*ROW('Sanitation Data'!F92)),NA())</f>
        <v>#N/A</v>
      </c>
      <c r="AI98" s="530" t="e">
        <f ca="1">+IF(AND(ISNUMBER(OFFSET('Sanitation Data'!$F$11,0,10*ROW('Sanitation Data'!F92))),'Data Summary'!CX98="Yes"),OFFSET('Sanitation Data'!$F$11,0,10*ROW('Sanitation Data'!F92)),NA())</f>
        <v>#N/A</v>
      </c>
      <c r="AJ98" s="530" t="e">
        <f ca="1">+IF(AND(ISNUMBER(OFFSET('Sanitation Data'!$F$12,0,10*ROW('Sanitation Data'!F92))),'Data Summary'!CY98="Yes"),OFFSET('Sanitation Data'!$F$12,0,10*ROW('Sanitation Data'!F92)),NA())</f>
        <v>#N/A</v>
      </c>
      <c r="AK98" s="530" t="e">
        <f ca="1">+IF(AND(ISNUMBER(OFFSET('Sanitation Data'!$G$4,0,10*ROW('Sanitation Data'!G92))),'Data Summary'!CZ98="Yes"),100-OFFSET('Sanitation Data'!$G$4,0,10*ROW('Sanitation Data'!G92)),NA())</f>
        <v>#N/A</v>
      </c>
      <c r="AL98" s="530" t="e">
        <f ca="1">+IF(AND(ISNUMBER(OFFSET('Sanitation Data'!$G$6,0,10*ROW('Sanitation Data'!G92))),'Data Summary'!DA98="Yes"),OFFSET('Sanitation Data'!$G$6,0,10*ROW('Sanitation Data'!G92)),NA())</f>
        <v>#N/A</v>
      </c>
      <c r="AM98" s="530" t="e">
        <f ca="1">+IF(AND(ISNUMBER(OFFSET('Sanitation Data'!$G$10,0,10*ROW('Sanitation Data'!G92))),'Data Summary'!DB98="Yes"),OFFSET('Sanitation Data'!$G$10,0,10*ROW('Sanitation Data'!G92)),NA())</f>
        <v>#N/A</v>
      </c>
      <c r="AN98" s="530" t="e">
        <f ca="1">+IF(AND(ISNUMBER(OFFSET('Sanitation Data'!$G$11,0,10*ROW('Sanitation Data'!G92))),'Data Summary'!DC98="Yes"),OFFSET('Sanitation Data'!$G$11,0,10*ROW('Sanitation Data'!G92)),NA())</f>
        <v>#N/A</v>
      </c>
      <c r="AO98" s="530" t="e">
        <f ca="1">+IF(AND(ISNUMBER(OFFSET('Sanitation Data'!$G$12,0,10*ROW('Sanitation Data'!G92))),'Data Summary'!DD98="Yes"),OFFSET('Sanitation Data'!$G$12,0,10*ROW('Sanitation Data'!G92)),NA())</f>
        <v>#N/A</v>
      </c>
      <c r="AP98" s="530" t="e">
        <f ca="1">+IF(AND(ISNUMBER(OFFSET('Sanitation Data'!$H$4,0,10*ROW('Sanitation Data'!H92))),'Data Summary'!DE98="Yes"),100-OFFSET('Sanitation Data'!$H$4,0,10*ROW('Sanitation Data'!H92)),NA())</f>
        <v>#N/A</v>
      </c>
      <c r="AQ98" s="530" t="e">
        <f ca="1">+IF(AND(ISNUMBER(OFFSET('Sanitation Data'!$H$6,0,10*ROW('Sanitation Data'!H92))),'Data Summary'!DF98="Yes"),OFFSET('Sanitation Data'!$H$6,0,10*ROW('Sanitation Data'!H92)),NA())</f>
        <v>#N/A</v>
      </c>
      <c r="AR98" s="530" t="e">
        <f ca="1">+IF(AND(ISNUMBER(OFFSET('Sanitation Data'!$H$10,0,10*ROW('Sanitation Data'!H92))),'Data Summary'!DG98="Yes"),OFFSET('Sanitation Data'!$H$10,0,10*ROW('Sanitation Data'!H92)),NA())</f>
        <v>#N/A</v>
      </c>
      <c r="AS98" s="530" t="e">
        <f ca="1">+IF(AND(ISNUMBER(OFFSET('Sanitation Data'!$H$11,0,10*ROW('Sanitation Data'!H92))),'Data Summary'!DH98="Yes"),OFFSET('Sanitation Data'!$H$11,0,10*ROW('Sanitation Data'!H92)),NA())</f>
        <v>#N/A</v>
      </c>
      <c r="AT98" s="530" t="e">
        <f ca="1">+IF(AND(ISNUMBER(OFFSET('Sanitation Data'!$H$12,0,10*ROW('Sanitation Data'!H92))),'Data Summary'!DI98="Yes"),OFFSET('Sanitation Data'!$H$12,0,10*ROW('Sanitation Data'!H92)),NA())</f>
        <v>#N/A</v>
      </c>
      <c r="AU98" s="530" t="e">
        <f ca="1">+IF(AND(ISNUMBER(OFFSET('Sanitation Data'!$I$4,0,10*ROW('Sanitation Data'!I92))),'Data Summary'!DJ98="Yes"),100-OFFSET('Sanitation Data'!$I$4,0,10*ROW('Sanitation Data'!I92)),NA())</f>
        <v>#N/A</v>
      </c>
      <c r="AV98" s="530" t="e">
        <f ca="1">+IF(AND(ISNUMBER(OFFSET('Sanitation Data'!$I$6,0,10*ROW('Sanitation Data'!I92))),'Data Summary'!DK98="Yes"),OFFSET('Sanitation Data'!$I$6,0,10*ROW('Sanitation Data'!I92)),NA())</f>
        <v>#N/A</v>
      </c>
      <c r="AW98" s="530" t="e">
        <f ca="1">+IF(AND(ISNUMBER(OFFSET('Sanitation Data'!$I$10,0,10*ROW('Sanitation Data'!I92))),'Data Summary'!DL98="Yes"),OFFSET('Sanitation Data'!$I$10,0,10*ROW('Sanitation Data'!I92)),NA())</f>
        <v>#N/A</v>
      </c>
      <c r="AX98" s="530" t="e">
        <f ca="1">+IF(AND(ISNUMBER(OFFSET('Sanitation Data'!$I$11,0,10*ROW('Sanitation Data'!I92))),'Data Summary'!DM98="Yes"),OFFSET('Sanitation Data'!$I$11,0,10*ROW('Sanitation Data'!I92)),NA())</f>
        <v>#N/A</v>
      </c>
      <c r="AY98" s="530" t="e">
        <f ca="1">+IF(AND(ISNUMBER(OFFSET('Sanitation Data'!$I$12,0,10*ROW('Sanitation Data'!I92))),'Data Summary'!DN98="Yes"),OFFSET('Sanitation Data'!$I$12,0,10*ROW('Sanitation Data'!I92)),NA())</f>
        <v>#N/A</v>
      </c>
      <c r="AZ98" s="531" t="e">
        <f ca="1">+IF(AND(ISNUMBER(OFFSET('Hygiene Data'!$D$5,0,10*ROW('Hygiene Data'!D92))),'Data Summary'!DO98="Yes"),OFFSET('Hygiene Data'!$D$5,0,10*ROW('Hygiene Data'!D92)),NA())</f>
        <v>#N/A</v>
      </c>
      <c r="BA98" s="531" t="e">
        <f ca="1">+IF(AND(ISNUMBER(OFFSET('Hygiene Data'!$D$7,0,10*ROW('Hygiene Data'!D92))),'Data Summary'!DP98="Yes"),OFFSET('Hygiene Data'!$D$7,0,10*ROW('Hygiene Data'!D92)),NA())</f>
        <v>#N/A</v>
      </c>
      <c r="BB98" s="531" t="e">
        <f ca="1">+IF(AND(ISNUMBER(OFFSET('Hygiene Data'!$D$9,0,10*ROW('Hygiene Data'!D92))),'Data Summary'!DQ98="Yes"),OFFSET('Hygiene Data'!$D$9,0,10*ROW('Hygiene Data'!D92)),NA())</f>
        <v>#N/A</v>
      </c>
      <c r="BC98" s="531" t="e">
        <f ca="1">+IF(AND(ISNUMBER(OFFSET('Hygiene Data'!$E$5,0,10*ROW('Hygiene Data'!E92))),'Data Summary'!DR98="Yes"),OFFSET('Hygiene Data'!$E$5,0,10*ROW('Hygiene Data'!E92)),NA())</f>
        <v>#N/A</v>
      </c>
      <c r="BD98" s="531" t="e">
        <f ca="1">+IF(AND(ISNUMBER(OFFSET('Hygiene Data'!$E$7,0,10*ROW('Hygiene Data'!E92))),'Data Summary'!DS98="Yes"),OFFSET('Hygiene Data'!$E$7,0,10*ROW('Hygiene Data'!E92)),NA())</f>
        <v>#N/A</v>
      </c>
      <c r="BE98" s="531" t="e">
        <f ca="1">+IF(AND(ISNUMBER(OFFSET('Hygiene Data'!$E$9,0,10*ROW('Hygiene Data'!E92))),'Data Summary'!DT98="Yes"),OFFSET('Hygiene Data'!$E$9,0,10*ROW('Hygiene Data'!E92)),NA())</f>
        <v>#N/A</v>
      </c>
      <c r="BF98" s="531" t="e">
        <f ca="1">+IF(AND(ISNUMBER(OFFSET('Hygiene Data'!$F$5,0,10*ROW('Hygiene Data'!F92))),'Data Summary'!DU98="Yes"),OFFSET('Hygiene Data'!$F$5,0,10*ROW('Hygiene Data'!F92)),NA())</f>
        <v>#N/A</v>
      </c>
      <c r="BG98" s="531" t="e">
        <f ca="1">+IF(AND(ISNUMBER(OFFSET('Hygiene Data'!$F$7,0,10*ROW('Hygiene Data'!F92))),'Data Summary'!DV98="Yes"),OFFSET('Hygiene Data'!$F$7,0,10*ROW('Hygiene Data'!F92)),NA())</f>
        <v>#N/A</v>
      </c>
      <c r="BH98" s="531" t="e">
        <f ca="1">+IF(AND(ISNUMBER(OFFSET('Hygiene Data'!$F$9,0,10*ROW('Hygiene Data'!F92))),'Data Summary'!DW98="Yes"),OFFSET('Hygiene Data'!$F$9,0,10*ROW('Hygiene Data'!F92)),NA())</f>
        <v>#N/A</v>
      </c>
      <c r="BI98" s="531" t="e">
        <f ca="1">+IF(AND(ISNUMBER(OFFSET('Hygiene Data'!$G$5,0,10*ROW('Hygiene Data'!G92))),'Data Summary'!DX98="Yes"),OFFSET('Hygiene Data'!$G$5,0,10*ROW('Hygiene Data'!G92)),NA())</f>
        <v>#N/A</v>
      </c>
      <c r="BJ98" s="531" t="e">
        <f ca="1">+IF(AND(ISNUMBER(OFFSET('Hygiene Data'!$G$7,0,10*ROW('Hygiene Data'!G92))),'Data Summary'!DY98="Yes"),OFFSET('Hygiene Data'!$G$7,0,10*ROW('Hygiene Data'!G92)),NA())</f>
        <v>#N/A</v>
      </c>
      <c r="BK98" s="531" t="e">
        <f ca="1">+IF(AND(ISNUMBER(OFFSET('Hygiene Data'!$G$9,0,10*ROW('Hygiene Data'!G92))),'Data Summary'!DZ98="Yes"),OFFSET('Hygiene Data'!$G$9,0,10*ROW('Hygiene Data'!G92)),NA())</f>
        <v>#N/A</v>
      </c>
      <c r="BL98" s="531" t="e">
        <f ca="1">+IF(AND(ISNUMBER(OFFSET('Hygiene Data'!$H$5,0,10*ROW('Hygiene Data'!H92))),'Data Summary'!EA98="Yes"),OFFSET('Hygiene Data'!$H$5,0,10*ROW('Hygiene Data'!H92)),NA())</f>
        <v>#N/A</v>
      </c>
      <c r="BM98" s="531" t="e">
        <f ca="1">+IF(AND(ISNUMBER(OFFSET('Hygiene Data'!$H$7,0,10*ROW('Hygiene Data'!H92))),'Data Summary'!EB98="Yes"),OFFSET('Hygiene Data'!$H$7,0,10*ROW('Hygiene Data'!H92)),NA())</f>
        <v>#N/A</v>
      </c>
      <c r="BN98" s="531" t="e">
        <f ca="1">+IF(AND(ISNUMBER(OFFSET('Hygiene Data'!$H$9,0,10*ROW('Hygiene Data'!H92))),'Data Summary'!EC98="Yes"),OFFSET('Hygiene Data'!$H$9,0,10*ROW('Hygiene Data'!H92)),NA())</f>
        <v>#N/A</v>
      </c>
      <c r="BO98" s="531" t="e">
        <f ca="1">+IF(AND(ISNUMBER(OFFSET('Hygiene Data'!$I$5,0,10*ROW('Hygiene Data'!I92))),'Data Summary'!ED98="Yes"),OFFSET('Hygiene Data'!$I$5,0,10*ROW('Hygiene Data'!I92)),NA())</f>
        <v>#N/A</v>
      </c>
      <c r="BP98" s="531" t="e">
        <f ca="1">+IF(AND(ISNUMBER(OFFSET('Hygiene Data'!$I$7,0,10*ROW('Hygiene Data'!I92))),'Data Summary'!EE98="Yes"),OFFSET('Hygiene Data'!$I$7,0,10*ROW('Hygiene Data'!I92)),NA())</f>
        <v>#N/A</v>
      </c>
      <c r="BQ98" s="531" t="e">
        <f ca="1">+IF(AND(ISNUMBER(OFFSET('Hygiene Data'!$I$9,0,10*ROW('Hygiene Data'!I92))),'Data Summary'!EF98="Yes"),OFFSET('Hygiene Data'!$I$9,0,10*ROW('Hygiene Data'!I92)),NA())</f>
        <v>#N/A</v>
      </c>
    </row>
    <row r="99" spans="1:69" x14ac:dyDescent="0.25">
      <c r="A99" s="527" t="e">
        <f ca="1">+RIGHT('Data Summary'!A99,LEN('Data Summary'!A99)-9)</f>
        <v>#VALUE!</v>
      </c>
      <c r="B99" s="501" t="str">
        <f ca="1">+IF(ISTEXT('Data Summary'!B99),'Data Summary'!B99,"")</f>
        <v/>
      </c>
      <c r="C99" s="528" t="e">
        <f ca="1">+VALUE('Data Summary'!C99)</f>
        <v>#VALUE!</v>
      </c>
      <c r="D99" s="529" t="e">
        <f ca="1">+IF(AND(ISNUMBER(OFFSET('Water Data'!$D$4,0,10*ROW('Water Data'!D93))),'Data Summary'!BS99="Yes"),100-OFFSET('Water Data'!$D$4,0,10*ROW('Water Data'!D93)),NA())</f>
        <v>#N/A</v>
      </c>
      <c r="E99" s="529" t="e">
        <f ca="1">+IF(AND(ISNUMBER(OFFSET('Water Data'!$D$6,0,10*ROW('Water Data'!D93))),'Data Summary'!BT99="Yes"),OFFSET('Water Data'!$D$6,0,10*ROW('Water Data'!D93)),NA())</f>
        <v>#N/A</v>
      </c>
      <c r="F99" s="529" t="e">
        <f ca="1">+IF(AND(ISNUMBER(OFFSET('Water Data'!$D$9,0,10*ROW('Water Data'!D93))),'Data Summary'!BU99="Yes"),OFFSET('Water Data'!$D$9,0,10*ROW('Water Data'!D93)),NA())</f>
        <v>#N/A</v>
      </c>
      <c r="G99" s="529" t="e">
        <f ca="1">+IF(AND(ISNUMBER(OFFSET('Water Data'!$E$4,0,10*ROW('Water Data'!E93))),'Data Summary'!BV99="Yes"),100-OFFSET('Water Data'!$E$4,0,10*ROW('Water Data'!E93)),NA())</f>
        <v>#N/A</v>
      </c>
      <c r="H99" s="529" t="e">
        <f ca="1">+IF(AND(ISNUMBER(OFFSET('Water Data'!$E$6,0,10*ROW('Water Data'!E93))),'Data Summary'!BW99="Yes"),OFFSET('Water Data'!$E$6,0,10*ROW('Water Data'!E93)),NA())</f>
        <v>#N/A</v>
      </c>
      <c r="I99" s="529" t="e">
        <f ca="1">+IF(AND(ISNUMBER(OFFSET('Water Data'!$E$9,0,10*ROW('Water Data'!E93))),'Data Summary'!BX99="Yes"),OFFSET('Water Data'!$E$9,0,10*ROW('Water Data'!E93)),NA())</f>
        <v>#N/A</v>
      </c>
      <c r="J99" s="529" t="e">
        <f ca="1">+IF(AND(ISNUMBER(OFFSET('Water Data'!$F$4,0,10*ROW('Water Data'!F93))),'Data Summary'!BY99="Yes"),100-OFFSET('Water Data'!$F$4,0,10*ROW('Water Data'!F93)),NA())</f>
        <v>#N/A</v>
      </c>
      <c r="K99" s="529" t="e">
        <f ca="1">+IF(AND(ISNUMBER(OFFSET('Water Data'!$F$6,0,10*ROW('Water Data'!F93))),'Data Summary'!BZ99="Yes"),OFFSET('Water Data'!$F$6,0,10*ROW('Water Data'!F93)),NA())</f>
        <v>#N/A</v>
      </c>
      <c r="L99" s="529" t="e">
        <f ca="1">+IF(AND(ISNUMBER(OFFSET('Water Data'!$F$9,0,10*ROW('Water Data'!F93))),'Data Summary'!CA99="Yes"),OFFSET('Water Data'!$F$9,0,10*ROW('Water Data'!F93)),NA())</f>
        <v>#N/A</v>
      </c>
      <c r="M99" s="529" t="e">
        <f ca="1">+IF(AND(ISNUMBER(OFFSET('Water Data'!$G$4,0,10*ROW('Water Data'!G93))),'Data Summary'!CB99="Yes"),100-OFFSET('Water Data'!$G$4,0,10*ROW('Water Data'!G93)),NA())</f>
        <v>#N/A</v>
      </c>
      <c r="N99" s="529" t="e">
        <f ca="1">+IF(AND(ISNUMBER(OFFSET('Water Data'!$G$6,0,10*ROW('Water Data'!G93))),'Data Summary'!CC99="Yes"),OFFSET('Water Data'!$G$6,0,10*ROW('Water Data'!G93)),NA())</f>
        <v>#N/A</v>
      </c>
      <c r="O99" s="529" t="e">
        <f ca="1">+IF(AND(ISNUMBER(OFFSET('Water Data'!$G$9,0,10*ROW('Water Data'!G93))),'Data Summary'!CD99="Yes"),OFFSET('Water Data'!$G$9,0,10*ROW('Water Data'!G93)),NA())</f>
        <v>#N/A</v>
      </c>
      <c r="P99" s="529" t="e">
        <f ca="1">+IF(AND(ISNUMBER(OFFSET('Water Data'!$H$4,0,10*ROW('Water Data'!H93))),'Data Summary'!CE99="Yes"),100-OFFSET('Water Data'!$H$4,0,10*ROW('Water Data'!H93)),NA())</f>
        <v>#N/A</v>
      </c>
      <c r="Q99" s="529" t="e">
        <f ca="1">+IF(AND(ISNUMBER(OFFSET('Water Data'!$H$6,0,10*ROW('Water Data'!H93))),'Data Summary'!CF99="Yes"),OFFSET('Water Data'!$H$6,0,10*ROW('Water Data'!H93)),NA())</f>
        <v>#N/A</v>
      </c>
      <c r="R99" s="529" t="e">
        <f ca="1">+IF(AND(ISNUMBER(OFFSET('Water Data'!$H$9,0,10*ROW('Water Data'!H93))),'Data Summary'!CG99="Yes"),OFFSET('Water Data'!$H$9,0,10*ROW('Water Data'!H93)),NA())</f>
        <v>#N/A</v>
      </c>
      <c r="S99" s="529" t="e">
        <f ca="1">+IF(AND(ISNUMBER(OFFSET('Water Data'!$I$4,0,10*ROW('Water Data'!I93))),'Data Summary'!CH99="Yes"),100-OFFSET('Water Data'!$I$4,0,10*ROW('Water Data'!I93)),NA())</f>
        <v>#N/A</v>
      </c>
      <c r="T99" s="529" t="e">
        <f ca="1">+IF(AND(ISNUMBER(OFFSET('Water Data'!$I$6,0,10*ROW('Water Data'!I93))),'Data Summary'!CI99="Yes"),OFFSET('Water Data'!$I$6,0,10*ROW('Water Data'!I93)),NA())</f>
        <v>#N/A</v>
      </c>
      <c r="U99" s="529" t="e">
        <f ca="1">+IF(AND(ISNUMBER(OFFSET('Water Data'!$I$9,0,10*ROW('Water Data'!I93))),'Data Summary'!CJ99="Yes"),OFFSET('Water Data'!$I$9,0,10*ROW('Water Data'!I93)),NA())</f>
        <v>#N/A</v>
      </c>
      <c r="V99" s="530" t="e">
        <f ca="1">+IF(AND(ISNUMBER(OFFSET('Sanitation Data'!$D$4,0,10*ROW('Sanitation Data'!D93))),'Data Summary'!CK99="Yes"),100-OFFSET('Sanitation Data'!$D$4,0,10*ROW('Sanitation Data'!D93)),NA())</f>
        <v>#N/A</v>
      </c>
      <c r="W99" s="530" t="e">
        <f ca="1">+IF(AND(ISNUMBER(OFFSET('Sanitation Data'!$D$6,0,10*ROW('Sanitation Data'!D93))),'Data Summary'!CL99="Yes"),OFFSET('Sanitation Data'!$D$6,0,10*ROW('Sanitation Data'!D93)),NA())</f>
        <v>#N/A</v>
      </c>
      <c r="X99" s="530" t="e">
        <f ca="1">+IF(AND(ISNUMBER(OFFSET('Sanitation Data'!$D$10,0,10*ROW('Sanitation Data'!D93))),'Data Summary'!CM99="Yes"),OFFSET('Sanitation Data'!$D$10,0,10*ROW('Sanitation Data'!D93)),NA())</f>
        <v>#N/A</v>
      </c>
      <c r="Y99" s="530" t="e">
        <f ca="1">+IF(AND(ISNUMBER(OFFSET('Sanitation Data'!$D$11,0,10*ROW('Sanitation Data'!D93))),'Data Summary'!CN99="Yes"),OFFSET('Sanitation Data'!$D$11,0,10*ROW('Sanitation Data'!D93)),NA())</f>
        <v>#N/A</v>
      </c>
      <c r="Z99" s="530" t="e">
        <f ca="1">+IF(AND(ISNUMBER(OFFSET('Sanitation Data'!$D$12,0,10*ROW('Sanitation Data'!D93))),'Data Summary'!CO99="Yes"),OFFSET('Sanitation Data'!$D$12,0,10*ROW('Sanitation Data'!D93)),NA())</f>
        <v>#N/A</v>
      </c>
      <c r="AA99" s="530" t="e">
        <f ca="1">+IF(AND(ISNUMBER(OFFSET('Sanitation Data'!$E$4,0,10*ROW('Sanitation Data'!E93))),'Data Summary'!CP99="Yes"),100-OFFSET('Sanitation Data'!$E$4,0,10*ROW('Sanitation Data'!E93)),NA())</f>
        <v>#N/A</v>
      </c>
      <c r="AB99" s="530" t="e">
        <f ca="1">+IF(AND(ISNUMBER(OFFSET('Sanitation Data'!$E$6,0,10*ROW('Sanitation Data'!E93))),'Data Summary'!CQ99="Yes"),OFFSET('Sanitation Data'!$E$6,0,10*ROW('Sanitation Data'!E93)),NA())</f>
        <v>#N/A</v>
      </c>
      <c r="AC99" s="530" t="e">
        <f ca="1">+IF(AND(ISNUMBER(OFFSET('Sanitation Data'!$E$10,0,10*ROW('Sanitation Data'!E93))),'Data Summary'!CR99="Yes"),OFFSET('Sanitation Data'!$E$10,0,10*ROW('Sanitation Data'!E93)),NA())</f>
        <v>#N/A</v>
      </c>
      <c r="AD99" s="530" t="e">
        <f ca="1">+IF(AND(ISNUMBER(OFFSET('Sanitation Data'!$E$11,0,10*ROW('Sanitation Data'!E93))),'Data Summary'!CS99="Yes"),OFFSET('Sanitation Data'!$E$11,0,10*ROW('Sanitation Data'!E93)),NA())</f>
        <v>#N/A</v>
      </c>
      <c r="AE99" s="530" t="e">
        <f ca="1">+IF(AND(ISNUMBER(OFFSET('Sanitation Data'!$E$12,0,10*ROW('Sanitation Data'!E93))),'Data Summary'!CT99="Yes"),OFFSET('Sanitation Data'!$E$12,0,10*ROW('Sanitation Data'!E93)),NA())</f>
        <v>#N/A</v>
      </c>
      <c r="AF99" s="530" t="e">
        <f ca="1">+IF(AND(ISNUMBER(OFFSET('Sanitation Data'!$F$4,0,10*ROW('Sanitation Data'!F93))),'Data Summary'!CU99="Yes"),100-OFFSET('Sanitation Data'!$F$4,0,10*ROW('Sanitation Data'!F93)),NA())</f>
        <v>#N/A</v>
      </c>
      <c r="AG99" s="530" t="e">
        <f ca="1">+IF(AND(ISNUMBER(OFFSET('Sanitation Data'!$F$6,0,10*ROW('Sanitation Data'!F93))),'Data Summary'!CV99="Yes"),OFFSET('Sanitation Data'!$F$6,0,10*ROW('Sanitation Data'!F93)),NA())</f>
        <v>#N/A</v>
      </c>
      <c r="AH99" s="530" t="e">
        <f ca="1">+IF(AND(ISNUMBER(OFFSET('Sanitation Data'!$F$10,0,10*ROW('Sanitation Data'!F93))),'Data Summary'!CW99="Yes"),OFFSET('Sanitation Data'!$F$10,0,10*ROW('Sanitation Data'!F93)),NA())</f>
        <v>#N/A</v>
      </c>
      <c r="AI99" s="530" t="e">
        <f ca="1">+IF(AND(ISNUMBER(OFFSET('Sanitation Data'!$F$11,0,10*ROW('Sanitation Data'!F93))),'Data Summary'!CX99="Yes"),OFFSET('Sanitation Data'!$F$11,0,10*ROW('Sanitation Data'!F93)),NA())</f>
        <v>#N/A</v>
      </c>
      <c r="AJ99" s="530" t="e">
        <f ca="1">+IF(AND(ISNUMBER(OFFSET('Sanitation Data'!$F$12,0,10*ROW('Sanitation Data'!F93))),'Data Summary'!CY99="Yes"),OFFSET('Sanitation Data'!$F$12,0,10*ROW('Sanitation Data'!F93)),NA())</f>
        <v>#N/A</v>
      </c>
      <c r="AK99" s="530" t="e">
        <f ca="1">+IF(AND(ISNUMBER(OFFSET('Sanitation Data'!$G$4,0,10*ROW('Sanitation Data'!G93))),'Data Summary'!CZ99="Yes"),100-OFFSET('Sanitation Data'!$G$4,0,10*ROW('Sanitation Data'!G93)),NA())</f>
        <v>#N/A</v>
      </c>
      <c r="AL99" s="530" t="e">
        <f ca="1">+IF(AND(ISNUMBER(OFFSET('Sanitation Data'!$G$6,0,10*ROW('Sanitation Data'!G93))),'Data Summary'!DA99="Yes"),OFFSET('Sanitation Data'!$G$6,0,10*ROW('Sanitation Data'!G93)),NA())</f>
        <v>#N/A</v>
      </c>
      <c r="AM99" s="530" t="e">
        <f ca="1">+IF(AND(ISNUMBER(OFFSET('Sanitation Data'!$G$10,0,10*ROW('Sanitation Data'!G93))),'Data Summary'!DB99="Yes"),OFFSET('Sanitation Data'!$G$10,0,10*ROW('Sanitation Data'!G93)),NA())</f>
        <v>#N/A</v>
      </c>
      <c r="AN99" s="530" t="e">
        <f ca="1">+IF(AND(ISNUMBER(OFFSET('Sanitation Data'!$G$11,0,10*ROW('Sanitation Data'!G93))),'Data Summary'!DC99="Yes"),OFFSET('Sanitation Data'!$G$11,0,10*ROW('Sanitation Data'!G93)),NA())</f>
        <v>#N/A</v>
      </c>
      <c r="AO99" s="530" t="e">
        <f ca="1">+IF(AND(ISNUMBER(OFFSET('Sanitation Data'!$G$12,0,10*ROW('Sanitation Data'!G93))),'Data Summary'!DD99="Yes"),OFFSET('Sanitation Data'!$G$12,0,10*ROW('Sanitation Data'!G93)),NA())</f>
        <v>#N/A</v>
      </c>
      <c r="AP99" s="530" t="e">
        <f ca="1">+IF(AND(ISNUMBER(OFFSET('Sanitation Data'!$H$4,0,10*ROW('Sanitation Data'!H93))),'Data Summary'!DE99="Yes"),100-OFFSET('Sanitation Data'!$H$4,0,10*ROW('Sanitation Data'!H93)),NA())</f>
        <v>#N/A</v>
      </c>
      <c r="AQ99" s="530" t="e">
        <f ca="1">+IF(AND(ISNUMBER(OFFSET('Sanitation Data'!$H$6,0,10*ROW('Sanitation Data'!H93))),'Data Summary'!DF99="Yes"),OFFSET('Sanitation Data'!$H$6,0,10*ROW('Sanitation Data'!H93)),NA())</f>
        <v>#N/A</v>
      </c>
      <c r="AR99" s="530" t="e">
        <f ca="1">+IF(AND(ISNUMBER(OFFSET('Sanitation Data'!$H$10,0,10*ROW('Sanitation Data'!H93))),'Data Summary'!DG99="Yes"),OFFSET('Sanitation Data'!$H$10,0,10*ROW('Sanitation Data'!H93)),NA())</f>
        <v>#N/A</v>
      </c>
      <c r="AS99" s="530" t="e">
        <f ca="1">+IF(AND(ISNUMBER(OFFSET('Sanitation Data'!$H$11,0,10*ROW('Sanitation Data'!H93))),'Data Summary'!DH99="Yes"),OFFSET('Sanitation Data'!$H$11,0,10*ROW('Sanitation Data'!H93)),NA())</f>
        <v>#N/A</v>
      </c>
      <c r="AT99" s="530" t="e">
        <f ca="1">+IF(AND(ISNUMBER(OFFSET('Sanitation Data'!$H$12,0,10*ROW('Sanitation Data'!H93))),'Data Summary'!DI99="Yes"),OFFSET('Sanitation Data'!$H$12,0,10*ROW('Sanitation Data'!H93)),NA())</f>
        <v>#N/A</v>
      </c>
      <c r="AU99" s="530" t="e">
        <f ca="1">+IF(AND(ISNUMBER(OFFSET('Sanitation Data'!$I$4,0,10*ROW('Sanitation Data'!I93))),'Data Summary'!DJ99="Yes"),100-OFFSET('Sanitation Data'!$I$4,0,10*ROW('Sanitation Data'!I93)),NA())</f>
        <v>#N/A</v>
      </c>
      <c r="AV99" s="530" t="e">
        <f ca="1">+IF(AND(ISNUMBER(OFFSET('Sanitation Data'!$I$6,0,10*ROW('Sanitation Data'!I93))),'Data Summary'!DK99="Yes"),OFFSET('Sanitation Data'!$I$6,0,10*ROW('Sanitation Data'!I93)),NA())</f>
        <v>#N/A</v>
      </c>
      <c r="AW99" s="530" t="e">
        <f ca="1">+IF(AND(ISNUMBER(OFFSET('Sanitation Data'!$I$10,0,10*ROW('Sanitation Data'!I93))),'Data Summary'!DL99="Yes"),OFFSET('Sanitation Data'!$I$10,0,10*ROW('Sanitation Data'!I93)),NA())</f>
        <v>#N/A</v>
      </c>
      <c r="AX99" s="530" t="e">
        <f ca="1">+IF(AND(ISNUMBER(OFFSET('Sanitation Data'!$I$11,0,10*ROW('Sanitation Data'!I93))),'Data Summary'!DM99="Yes"),OFFSET('Sanitation Data'!$I$11,0,10*ROW('Sanitation Data'!I93)),NA())</f>
        <v>#N/A</v>
      </c>
      <c r="AY99" s="530" t="e">
        <f ca="1">+IF(AND(ISNUMBER(OFFSET('Sanitation Data'!$I$12,0,10*ROW('Sanitation Data'!I93))),'Data Summary'!DN99="Yes"),OFFSET('Sanitation Data'!$I$12,0,10*ROW('Sanitation Data'!I93)),NA())</f>
        <v>#N/A</v>
      </c>
      <c r="AZ99" s="531" t="e">
        <f ca="1">+IF(AND(ISNUMBER(OFFSET('Hygiene Data'!$D$5,0,10*ROW('Hygiene Data'!D93))),'Data Summary'!DO99="Yes"),OFFSET('Hygiene Data'!$D$5,0,10*ROW('Hygiene Data'!D93)),NA())</f>
        <v>#N/A</v>
      </c>
      <c r="BA99" s="531" t="e">
        <f ca="1">+IF(AND(ISNUMBER(OFFSET('Hygiene Data'!$D$7,0,10*ROW('Hygiene Data'!D93))),'Data Summary'!DP99="Yes"),OFFSET('Hygiene Data'!$D$7,0,10*ROW('Hygiene Data'!D93)),NA())</f>
        <v>#N/A</v>
      </c>
      <c r="BB99" s="531" t="e">
        <f ca="1">+IF(AND(ISNUMBER(OFFSET('Hygiene Data'!$D$9,0,10*ROW('Hygiene Data'!D93))),'Data Summary'!DQ99="Yes"),OFFSET('Hygiene Data'!$D$9,0,10*ROW('Hygiene Data'!D93)),NA())</f>
        <v>#N/A</v>
      </c>
      <c r="BC99" s="531" t="e">
        <f ca="1">+IF(AND(ISNUMBER(OFFSET('Hygiene Data'!$E$5,0,10*ROW('Hygiene Data'!E93))),'Data Summary'!DR99="Yes"),OFFSET('Hygiene Data'!$E$5,0,10*ROW('Hygiene Data'!E93)),NA())</f>
        <v>#N/A</v>
      </c>
      <c r="BD99" s="531" t="e">
        <f ca="1">+IF(AND(ISNUMBER(OFFSET('Hygiene Data'!$E$7,0,10*ROW('Hygiene Data'!E93))),'Data Summary'!DS99="Yes"),OFFSET('Hygiene Data'!$E$7,0,10*ROW('Hygiene Data'!E93)),NA())</f>
        <v>#N/A</v>
      </c>
      <c r="BE99" s="531" t="e">
        <f ca="1">+IF(AND(ISNUMBER(OFFSET('Hygiene Data'!$E$9,0,10*ROW('Hygiene Data'!E93))),'Data Summary'!DT99="Yes"),OFFSET('Hygiene Data'!$E$9,0,10*ROW('Hygiene Data'!E93)),NA())</f>
        <v>#N/A</v>
      </c>
      <c r="BF99" s="531" t="e">
        <f ca="1">+IF(AND(ISNUMBER(OFFSET('Hygiene Data'!$F$5,0,10*ROW('Hygiene Data'!F93))),'Data Summary'!DU99="Yes"),OFFSET('Hygiene Data'!$F$5,0,10*ROW('Hygiene Data'!F93)),NA())</f>
        <v>#N/A</v>
      </c>
      <c r="BG99" s="531" t="e">
        <f ca="1">+IF(AND(ISNUMBER(OFFSET('Hygiene Data'!$F$7,0,10*ROW('Hygiene Data'!F93))),'Data Summary'!DV99="Yes"),OFFSET('Hygiene Data'!$F$7,0,10*ROW('Hygiene Data'!F93)),NA())</f>
        <v>#N/A</v>
      </c>
      <c r="BH99" s="531" t="e">
        <f ca="1">+IF(AND(ISNUMBER(OFFSET('Hygiene Data'!$F$9,0,10*ROW('Hygiene Data'!F93))),'Data Summary'!DW99="Yes"),OFFSET('Hygiene Data'!$F$9,0,10*ROW('Hygiene Data'!F93)),NA())</f>
        <v>#N/A</v>
      </c>
      <c r="BI99" s="531" t="e">
        <f ca="1">+IF(AND(ISNUMBER(OFFSET('Hygiene Data'!$G$5,0,10*ROW('Hygiene Data'!G93))),'Data Summary'!DX99="Yes"),OFFSET('Hygiene Data'!$G$5,0,10*ROW('Hygiene Data'!G93)),NA())</f>
        <v>#N/A</v>
      </c>
      <c r="BJ99" s="531" t="e">
        <f ca="1">+IF(AND(ISNUMBER(OFFSET('Hygiene Data'!$G$7,0,10*ROW('Hygiene Data'!G93))),'Data Summary'!DY99="Yes"),OFFSET('Hygiene Data'!$G$7,0,10*ROW('Hygiene Data'!G93)),NA())</f>
        <v>#N/A</v>
      </c>
      <c r="BK99" s="531" t="e">
        <f ca="1">+IF(AND(ISNUMBER(OFFSET('Hygiene Data'!$G$9,0,10*ROW('Hygiene Data'!G93))),'Data Summary'!DZ99="Yes"),OFFSET('Hygiene Data'!$G$9,0,10*ROW('Hygiene Data'!G93)),NA())</f>
        <v>#N/A</v>
      </c>
      <c r="BL99" s="531" t="e">
        <f ca="1">+IF(AND(ISNUMBER(OFFSET('Hygiene Data'!$H$5,0,10*ROW('Hygiene Data'!H93))),'Data Summary'!EA99="Yes"),OFFSET('Hygiene Data'!$H$5,0,10*ROW('Hygiene Data'!H93)),NA())</f>
        <v>#N/A</v>
      </c>
      <c r="BM99" s="531" t="e">
        <f ca="1">+IF(AND(ISNUMBER(OFFSET('Hygiene Data'!$H$7,0,10*ROW('Hygiene Data'!H93))),'Data Summary'!EB99="Yes"),OFFSET('Hygiene Data'!$H$7,0,10*ROW('Hygiene Data'!H93)),NA())</f>
        <v>#N/A</v>
      </c>
      <c r="BN99" s="531" t="e">
        <f ca="1">+IF(AND(ISNUMBER(OFFSET('Hygiene Data'!$H$9,0,10*ROW('Hygiene Data'!H93))),'Data Summary'!EC99="Yes"),OFFSET('Hygiene Data'!$H$9,0,10*ROW('Hygiene Data'!H93)),NA())</f>
        <v>#N/A</v>
      </c>
      <c r="BO99" s="531" t="e">
        <f ca="1">+IF(AND(ISNUMBER(OFFSET('Hygiene Data'!$I$5,0,10*ROW('Hygiene Data'!I93))),'Data Summary'!ED99="Yes"),OFFSET('Hygiene Data'!$I$5,0,10*ROW('Hygiene Data'!I93)),NA())</f>
        <v>#N/A</v>
      </c>
      <c r="BP99" s="531" t="e">
        <f ca="1">+IF(AND(ISNUMBER(OFFSET('Hygiene Data'!$I$7,0,10*ROW('Hygiene Data'!I93))),'Data Summary'!EE99="Yes"),OFFSET('Hygiene Data'!$I$7,0,10*ROW('Hygiene Data'!I93)),NA())</f>
        <v>#N/A</v>
      </c>
      <c r="BQ99" s="531" t="e">
        <f ca="1">+IF(AND(ISNUMBER(OFFSET('Hygiene Data'!$I$9,0,10*ROW('Hygiene Data'!I93))),'Data Summary'!EF99="Yes"),OFFSET('Hygiene Data'!$I$9,0,10*ROW('Hygiene Data'!I93)),NA())</f>
        <v>#N/A</v>
      </c>
    </row>
    <row r="100" spans="1:69" x14ac:dyDescent="0.25">
      <c r="A100" s="527" t="e">
        <f ca="1">+RIGHT('Data Summary'!A100,LEN('Data Summary'!A100)-9)</f>
        <v>#VALUE!</v>
      </c>
      <c r="B100" s="501" t="str">
        <f ca="1">+IF(ISTEXT('Data Summary'!B100),'Data Summary'!B100,"")</f>
        <v/>
      </c>
      <c r="C100" s="528" t="e">
        <f ca="1">+VALUE('Data Summary'!C100)</f>
        <v>#VALUE!</v>
      </c>
      <c r="D100" s="529" t="e">
        <f ca="1">+IF(AND(ISNUMBER(OFFSET('Water Data'!$D$4,0,10*ROW('Water Data'!D94))),'Data Summary'!BS100="Yes"),100-OFFSET('Water Data'!$D$4,0,10*ROW('Water Data'!D94)),NA())</f>
        <v>#N/A</v>
      </c>
      <c r="E100" s="529" t="e">
        <f ca="1">+IF(AND(ISNUMBER(OFFSET('Water Data'!$D$6,0,10*ROW('Water Data'!D94))),'Data Summary'!BT100="Yes"),OFFSET('Water Data'!$D$6,0,10*ROW('Water Data'!D94)),NA())</f>
        <v>#N/A</v>
      </c>
      <c r="F100" s="529" t="e">
        <f ca="1">+IF(AND(ISNUMBER(OFFSET('Water Data'!$D$9,0,10*ROW('Water Data'!D94))),'Data Summary'!BU100="Yes"),OFFSET('Water Data'!$D$9,0,10*ROW('Water Data'!D94)),NA())</f>
        <v>#N/A</v>
      </c>
      <c r="G100" s="529" t="e">
        <f ca="1">+IF(AND(ISNUMBER(OFFSET('Water Data'!$E$4,0,10*ROW('Water Data'!E94))),'Data Summary'!BV100="Yes"),100-OFFSET('Water Data'!$E$4,0,10*ROW('Water Data'!E94)),NA())</f>
        <v>#N/A</v>
      </c>
      <c r="H100" s="529" t="e">
        <f ca="1">+IF(AND(ISNUMBER(OFFSET('Water Data'!$E$6,0,10*ROW('Water Data'!E94))),'Data Summary'!BW100="Yes"),OFFSET('Water Data'!$E$6,0,10*ROW('Water Data'!E94)),NA())</f>
        <v>#N/A</v>
      </c>
      <c r="I100" s="529" t="e">
        <f ca="1">+IF(AND(ISNUMBER(OFFSET('Water Data'!$E$9,0,10*ROW('Water Data'!E94))),'Data Summary'!BX100="Yes"),OFFSET('Water Data'!$E$9,0,10*ROW('Water Data'!E94)),NA())</f>
        <v>#N/A</v>
      </c>
      <c r="J100" s="529" t="e">
        <f ca="1">+IF(AND(ISNUMBER(OFFSET('Water Data'!$F$4,0,10*ROW('Water Data'!F94))),'Data Summary'!BY100="Yes"),100-OFFSET('Water Data'!$F$4,0,10*ROW('Water Data'!F94)),NA())</f>
        <v>#N/A</v>
      </c>
      <c r="K100" s="529" t="e">
        <f ca="1">+IF(AND(ISNUMBER(OFFSET('Water Data'!$F$6,0,10*ROW('Water Data'!F94))),'Data Summary'!BZ100="Yes"),OFFSET('Water Data'!$F$6,0,10*ROW('Water Data'!F94)),NA())</f>
        <v>#N/A</v>
      </c>
      <c r="L100" s="529" t="e">
        <f ca="1">+IF(AND(ISNUMBER(OFFSET('Water Data'!$F$9,0,10*ROW('Water Data'!F94))),'Data Summary'!CA100="Yes"),OFFSET('Water Data'!$F$9,0,10*ROW('Water Data'!F94)),NA())</f>
        <v>#N/A</v>
      </c>
      <c r="M100" s="529" t="e">
        <f ca="1">+IF(AND(ISNUMBER(OFFSET('Water Data'!$G$4,0,10*ROW('Water Data'!G94))),'Data Summary'!CB100="Yes"),100-OFFSET('Water Data'!$G$4,0,10*ROW('Water Data'!G94)),NA())</f>
        <v>#N/A</v>
      </c>
      <c r="N100" s="529" t="e">
        <f ca="1">+IF(AND(ISNUMBER(OFFSET('Water Data'!$G$6,0,10*ROW('Water Data'!G94))),'Data Summary'!CC100="Yes"),OFFSET('Water Data'!$G$6,0,10*ROW('Water Data'!G94)),NA())</f>
        <v>#N/A</v>
      </c>
      <c r="O100" s="529" t="e">
        <f ca="1">+IF(AND(ISNUMBER(OFFSET('Water Data'!$G$9,0,10*ROW('Water Data'!G94))),'Data Summary'!CD100="Yes"),OFFSET('Water Data'!$G$9,0,10*ROW('Water Data'!G94)),NA())</f>
        <v>#N/A</v>
      </c>
      <c r="P100" s="529" t="e">
        <f ca="1">+IF(AND(ISNUMBER(OFFSET('Water Data'!$H$4,0,10*ROW('Water Data'!H94))),'Data Summary'!CE100="Yes"),100-OFFSET('Water Data'!$H$4,0,10*ROW('Water Data'!H94)),NA())</f>
        <v>#N/A</v>
      </c>
      <c r="Q100" s="529" t="e">
        <f ca="1">+IF(AND(ISNUMBER(OFFSET('Water Data'!$H$6,0,10*ROW('Water Data'!H94))),'Data Summary'!CF100="Yes"),OFFSET('Water Data'!$H$6,0,10*ROW('Water Data'!H94)),NA())</f>
        <v>#N/A</v>
      </c>
      <c r="R100" s="529" t="e">
        <f ca="1">+IF(AND(ISNUMBER(OFFSET('Water Data'!$H$9,0,10*ROW('Water Data'!H94))),'Data Summary'!CG100="Yes"),OFFSET('Water Data'!$H$9,0,10*ROW('Water Data'!H94)),NA())</f>
        <v>#N/A</v>
      </c>
      <c r="S100" s="529" t="e">
        <f ca="1">+IF(AND(ISNUMBER(OFFSET('Water Data'!$I$4,0,10*ROW('Water Data'!I94))),'Data Summary'!CH100="Yes"),100-OFFSET('Water Data'!$I$4,0,10*ROW('Water Data'!I94)),NA())</f>
        <v>#N/A</v>
      </c>
      <c r="T100" s="529" t="e">
        <f ca="1">+IF(AND(ISNUMBER(OFFSET('Water Data'!$I$6,0,10*ROW('Water Data'!I94))),'Data Summary'!CI100="Yes"),OFFSET('Water Data'!$I$6,0,10*ROW('Water Data'!I94)),NA())</f>
        <v>#N/A</v>
      </c>
      <c r="U100" s="529" t="e">
        <f ca="1">+IF(AND(ISNUMBER(OFFSET('Water Data'!$I$9,0,10*ROW('Water Data'!I94))),'Data Summary'!CJ100="Yes"),OFFSET('Water Data'!$I$9,0,10*ROW('Water Data'!I94)),NA())</f>
        <v>#N/A</v>
      </c>
      <c r="V100" s="530" t="e">
        <f ca="1">+IF(AND(ISNUMBER(OFFSET('Sanitation Data'!$D$4,0,10*ROW('Sanitation Data'!D94))),'Data Summary'!CK100="Yes"),100-OFFSET('Sanitation Data'!$D$4,0,10*ROW('Sanitation Data'!D94)),NA())</f>
        <v>#N/A</v>
      </c>
      <c r="W100" s="530" t="e">
        <f ca="1">+IF(AND(ISNUMBER(OFFSET('Sanitation Data'!$D$6,0,10*ROW('Sanitation Data'!D94))),'Data Summary'!CL100="Yes"),OFFSET('Sanitation Data'!$D$6,0,10*ROW('Sanitation Data'!D94)),NA())</f>
        <v>#N/A</v>
      </c>
      <c r="X100" s="530" t="e">
        <f ca="1">+IF(AND(ISNUMBER(OFFSET('Sanitation Data'!$D$10,0,10*ROW('Sanitation Data'!D94))),'Data Summary'!CM100="Yes"),OFFSET('Sanitation Data'!$D$10,0,10*ROW('Sanitation Data'!D94)),NA())</f>
        <v>#N/A</v>
      </c>
      <c r="Y100" s="530" t="e">
        <f ca="1">+IF(AND(ISNUMBER(OFFSET('Sanitation Data'!$D$11,0,10*ROW('Sanitation Data'!D94))),'Data Summary'!CN100="Yes"),OFFSET('Sanitation Data'!$D$11,0,10*ROW('Sanitation Data'!D94)),NA())</f>
        <v>#N/A</v>
      </c>
      <c r="Z100" s="530" t="e">
        <f ca="1">+IF(AND(ISNUMBER(OFFSET('Sanitation Data'!$D$12,0,10*ROW('Sanitation Data'!D94))),'Data Summary'!CO100="Yes"),OFFSET('Sanitation Data'!$D$12,0,10*ROW('Sanitation Data'!D94)),NA())</f>
        <v>#N/A</v>
      </c>
      <c r="AA100" s="530" t="e">
        <f ca="1">+IF(AND(ISNUMBER(OFFSET('Sanitation Data'!$E$4,0,10*ROW('Sanitation Data'!E94))),'Data Summary'!CP100="Yes"),100-OFFSET('Sanitation Data'!$E$4,0,10*ROW('Sanitation Data'!E94)),NA())</f>
        <v>#N/A</v>
      </c>
      <c r="AB100" s="530" t="e">
        <f ca="1">+IF(AND(ISNUMBER(OFFSET('Sanitation Data'!$E$6,0,10*ROW('Sanitation Data'!E94))),'Data Summary'!CQ100="Yes"),OFFSET('Sanitation Data'!$E$6,0,10*ROW('Sanitation Data'!E94)),NA())</f>
        <v>#N/A</v>
      </c>
      <c r="AC100" s="530" t="e">
        <f ca="1">+IF(AND(ISNUMBER(OFFSET('Sanitation Data'!$E$10,0,10*ROW('Sanitation Data'!E94))),'Data Summary'!CR100="Yes"),OFFSET('Sanitation Data'!$E$10,0,10*ROW('Sanitation Data'!E94)),NA())</f>
        <v>#N/A</v>
      </c>
      <c r="AD100" s="530" t="e">
        <f ca="1">+IF(AND(ISNUMBER(OFFSET('Sanitation Data'!$E$11,0,10*ROW('Sanitation Data'!E94))),'Data Summary'!CS100="Yes"),OFFSET('Sanitation Data'!$E$11,0,10*ROW('Sanitation Data'!E94)),NA())</f>
        <v>#N/A</v>
      </c>
      <c r="AE100" s="530" t="e">
        <f ca="1">+IF(AND(ISNUMBER(OFFSET('Sanitation Data'!$E$12,0,10*ROW('Sanitation Data'!E94))),'Data Summary'!CT100="Yes"),OFFSET('Sanitation Data'!$E$12,0,10*ROW('Sanitation Data'!E94)),NA())</f>
        <v>#N/A</v>
      </c>
      <c r="AF100" s="530" t="e">
        <f ca="1">+IF(AND(ISNUMBER(OFFSET('Sanitation Data'!$F$4,0,10*ROW('Sanitation Data'!F94))),'Data Summary'!CU100="Yes"),100-OFFSET('Sanitation Data'!$F$4,0,10*ROW('Sanitation Data'!F94)),NA())</f>
        <v>#N/A</v>
      </c>
      <c r="AG100" s="530" t="e">
        <f ca="1">+IF(AND(ISNUMBER(OFFSET('Sanitation Data'!$F$6,0,10*ROW('Sanitation Data'!F94))),'Data Summary'!CV100="Yes"),OFFSET('Sanitation Data'!$F$6,0,10*ROW('Sanitation Data'!F94)),NA())</f>
        <v>#N/A</v>
      </c>
      <c r="AH100" s="530" t="e">
        <f ca="1">+IF(AND(ISNUMBER(OFFSET('Sanitation Data'!$F$10,0,10*ROW('Sanitation Data'!F94))),'Data Summary'!CW100="Yes"),OFFSET('Sanitation Data'!$F$10,0,10*ROW('Sanitation Data'!F94)),NA())</f>
        <v>#N/A</v>
      </c>
      <c r="AI100" s="530" t="e">
        <f ca="1">+IF(AND(ISNUMBER(OFFSET('Sanitation Data'!$F$11,0,10*ROW('Sanitation Data'!F94))),'Data Summary'!CX100="Yes"),OFFSET('Sanitation Data'!$F$11,0,10*ROW('Sanitation Data'!F94)),NA())</f>
        <v>#N/A</v>
      </c>
      <c r="AJ100" s="530" t="e">
        <f ca="1">+IF(AND(ISNUMBER(OFFSET('Sanitation Data'!$F$12,0,10*ROW('Sanitation Data'!F94))),'Data Summary'!CY100="Yes"),OFFSET('Sanitation Data'!$F$12,0,10*ROW('Sanitation Data'!F94)),NA())</f>
        <v>#N/A</v>
      </c>
      <c r="AK100" s="530" t="e">
        <f ca="1">+IF(AND(ISNUMBER(OFFSET('Sanitation Data'!$G$4,0,10*ROW('Sanitation Data'!G94))),'Data Summary'!CZ100="Yes"),100-OFFSET('Sanitation Data'!$G$4,0,10*ROW('Sanitation Data'!G94)),NA())</f>
        <v>#N/A</v>
      </c>
      <c r="AL100" s="530" t="e">
        <f ca="1">+IF(AND(ISNUMBER(OFFSET('Sanitation Data'!$G$6,0,10*ROW('Sanitation Data'!G94))),'Data Summary'!DA100="Yes"),OFFSET('Sanitation Data'!$G$6,0,10*ROW('Sanitation Data'!G94)),NA())</f>
        <v>#N/A</v>
      </c>
      <c r="AM100" s="530" t="e">
        <f ca="1">+IF(AND(ISNUMBER(OFFSET('Sanitation Data'!$G$10,0,10*ROW('Sanitation Data'!G94))),'Data Summary'!DB100="Yes"),OFFSET('Sanitation Data'!$G$10,0,10*ROW('Sanitation Data'!G94)),NA())</f>
        <v>#N/A</v>
      </c>
      <c r="AN100" s="530" t="e">
        <f ca="1">+IF(AND(ISNUMBER(OFFSET('Sanitation Data'!$G$11,0,10*ROW('Sanitation Data'!G94))),'Data Summary'!DC100="Yes"),OFFSET('Sanitation Data'!$G$11,0,10*ROW('Sanitation Data'!G94)),NA())</f>
        <v>#N/A</v>
      </c>
      <c r="AO100" s="530" t="e">
        <f ca="1">+IF(AND(ISNUMBER(OFFSET('Sanitation Data'!$G$12,0,10*ROW('Sanitation Data'!G94))),'Data Summary'!DD100="Yes"),OFFSET('Sanitation Data'!$G$12,0,10*ROW('Sanitation Data'!G94)),NA())</f>
        <v>#N/A</v>
      </c>
      <c r="AP100" s="530" t="e">
        <f ca="1">+IF(AND(ISNUMBER(OFFSET('Sanitation Data'!$H$4,0,10*ROW('Sanitation Data'!H94))),'Data Summary'!DE100="Yes"),100-OFFSET('Sanitation Data'!$H$4,0,10*ROW('Sanitation Data'!H94)),NA())</f>
        <v>#N/A</v>
      </c>
      <c r="AQ100" s="530" t="e">
        <f ca="1">+IF(AND(ISNUMBER(OFFSET('Sanitation Data'!$H$6,0,10*ROW('Sanitation Data'!H94))),'Data Summary'!DF100="Yes"),OFFSET('Sanitation Data'!$H$6,0,10*ROW('Sanitation Data'!H94)),NA())</f>
        <v>#N/A</v>
      </c>
      <c r="AR100" s="530" t="e">
        <f ca="1">+IF(AND(ISNUMBER(OFFSET('Sanitation Data'!$H$10,0,10*ROW('Sanitation Data'!H94))),'Data Summary'!DG100="Yes"),OFFSET('Sanitation Data'!$H$10,0,10*ROW('Sanitation Data'!H94)),NA())</f>
        <v>#N/A</v>
      </c>
      <c r="AS100" s="530" t="e">
        <f ca="1">+IF(AND(ISNUMBER(OFFSET('Sanitation Data'!$H$11,0,10*ROW('Sanitation Data'!H94))),'Data Summary'!DH100="Yes"),OFFSET('Sanitation Data'!$H$11,0,10*ROW('Sanitation Data'!H94)),NA())</f>
        <v>#N/A</v>
      </c>
      <c r="AT100" s="530" t="e">
        <f ca="1">+IF(AND(ISNUMBER(OFFSET('Sanitation Data'!$H$12,0,10*ROW('Sanitation Data'!H94))),'Data Summary'!DI100="Yes"),OFFSET('Sanitation Data'!$H$12,0,10*ROW('Sanitation Data'!H94)),NA())</f>
        <v>#N/A</v>
      </c>
      <c r="AU100" s="530" t="e">
        <f ca="1">+IF(AND(ISNUMBER(OFFSET('Sanitation Data'!$I$4,0,10*ROW('Sanitation Data'!I94))),'Data Summary'!DJ100="Yes"),100-OFFSET('Sanitation Data'!$I$4,0,10*ROW('Sanitation Data'!I94)),NA())</f>
        <v>#N/A</v>
      </c>
      <c r="AV100" s="530" t="e">
        <f ca="1">+IF(AND(ISNUMBER(OFFSET('Sanitation Data'!$I$6,0,10*ROW('Sanitation Data'!I94))),'Data Summary'!DK100="Yes"),OFFSET('Sanitation Data'!$I$6,0,10*ROW('Sanitation Data'!I94)),NA())</f>
        <v>#N/A</v>
      </c>
      <c r="AW100" s="530" t="e">
        <f ca="1">+IF(AND(ISNUMBER(OFFSET('Sanitation Data'!$I$10,0,10*ROW('Sanitation Data'!I94))),'Data Summary'!DL100="Yes"),OFFSET('Sanitation Data'!$I$10,0,10*ROW('Sanitation Data'!I94)),NA())</f>
        <v>#N/A</v>
      </c>
      <c r="AX100" s="530" t="e">
        <f ca="1">+IF(AND(ISNUMBER(OFFSET('Sanitation Data'!$I$11,0,10*ROW('Sanitation Data'!I94))),'Data Summary'!DM100="Yes"),OFFSET('Sanitation Data'!$I$11,0,10*ROW('Sanitation Data'!I94)),NA())</f>
        <v>#N/A</v>
      </c>
      <c r="AY100" s="530" t="e">
        <f ca="1">+IF(AND(ISNUMBER(OFFSET('Sanitation Data'!$I$12,0,10*ROW('Sanitation Data'!I94))),'Data Summary'!DN100="Yes"),OFFSET('Sanitation Data'!$I$12,0,10*ROW('Sanitation Data'!I94)),NA())</f>
        <v>#N/A</v>
      </c>
      <c r="AZ100" s="531" t="e">
        <f ca="1">+IF(AND(ISNUMBER(OFFSET('Hygiene Data'!$D$5,0,10*ROW('Hygiene Data'!D94))),'Data Summary'!DO100="Yes"),OFFSET('Hygiene Data'!$D$5,0,10*ROW('Hygiene Data'!D94)),NA())</f>
        <v>#N/A</v>
      </c>
      <c r="BA100" s="531" t="e">
        <f ca="1">+IF(AND(ISNUMBER(OFFSET('Hygiene Data'!$D$7,0,10*ROW('Hygiene Data'!D94))),'Data Summary'!DP100="Yes"),OFFSET('Hygiene Data'!$D$7,0,10*ROW('Hygiene Data'!D94)),NA())</f>
        <v>#N/A</v>
      </c>
      <c r="BB100" s="531" t="e">
        <f ca="1">+IF(AND(ISNUMBER(OFFSET('Hygiene Data'!$D$9,0,10*ROW('Hygiene Data'!D94))),'Data Summary'!DQ100="Yes"),OFFSET('Hygiene Data'!$D$9,0,10*ROW('Hygiene Data'!D94)),NA())</f>
        <v>#N/A</v>
      </c>
      <c r="BC100" s="531" t="e">
        <f ca="1">+IF(AND(ISNUMBER(OFFSET('Hygiene Data'!$E$5,0,10*ROW('Hygiene Data'!E94))),'Data Summary'!DR100="Yes"),OFFSET('Hygiene Data'!$E$5,0,10*ROW('Hygiene Data'!E94)),NA())</f>
        <v>#N/A</v>
      </c>
      <c r="BD100" s="531" t="e">
        <f ca="1">+IF(AND(ISNUMBER(OFFSET('Hygiene Data'!$E$7,0,10*ROW('Hygiene Data'!E94))),'Data Summary'!DS100="Yes"),OFFSET('Hygiene Data'!$E$7,0,10*ROW('Hygiene Data'!E94)),NA())</f>
        <v>#N/A</v>
      </c>
      <c r="BE100" s="531" t="e">
        <f ca="1">+IF(AND(ISNUMBER(OFFSET('Hygiene Data'!$E$9,0,10*ROW('Hygiene Data'!E94))),'Data Summary'!DT100="Yes"),OFFSET('Hygiene Data'!$E$9,0,10*ROW('Hygiene Data'!E94)),NA())</f>
        <v>#N/A</v>
      </c>
      <c r="BF100" s="531" t="e">
        <f ca="1">+IF(AND(ISNUMBER(OFFSET('Hygiene Data'!$F$5,0,10*ROW('Hygiene Data'!F94))),'Data Summary'!DU100="Yes"),OFFSET('Hygiene Data'!$F$5,0,10*ROW('Hygiene Data'!F94)),NA())</f>
        <v>#N/A</v>
      </c>
      <c r="BG100" s="531" t="e">
        <f ca="1">+IF(AND(ISNUMBER(OFFSET('Hygiene Data'!$F$7,0,10*ROW('Hygiene Data'!F94))),'Data Summary'!DV100="Yes"),OFFSET('Hygiene Data'!$F$7,0,10*ROW('Hygiene Data'!F94)),NA())</f>
        <v>#N/A</v>
      </c>
      <c r="BH100" s="531" t="e">
        <f ca="1">+IF(AND(ISNUMBER(OFFSET('Hygiene Data'!$F$9,0,10*ROW('Hygiene Data'!F94))),'Data Summary'!DW100="Yes"),OFFSET('Hygiene Data'!$F$9,0,10*ROW('Hygiene Data'!F94)),NA())</f>
        <v>#N/A</v>
      </c>
      <c r="BI100" s="531" t="e">
        <f ca="1">+IF(AND(ISNUMBER(OFFSET('Hygiene Data'!$G$5,0,10*ROW('Hygiene Data'!G94))),'Data Summary'!DX100="Yes"),OFFSET('Hygiene Data'!$G$5,0,10*ROW('Hygiene Data'!G94)),NA())</f>
        <v>#N/A</v>
      </c>
      <c r="BJ100" s="531" t="e">
        <f ca="1">+IF(AND(ISNUMBER(OFFSET('Hygiene Data'!$G$7,0,10*ROW('Hygiene Data'!G94))),'Data Summary'!DY100="Yes"),OFFSET('Hygiene Data'!$G$7,0,10*ROW('Hygiene Data'!G94)),NA())</f>
        <v>#N/A</v>
      </c>
      <c r="BK100" s="531" t="e">
        <f ca="1">+IF(AND(ISNUMBER(OFFSET('Hygiene Data'!$G$9,0,10*ROW('Hygiene Data'!G94))),'Data Summary'!DZ100="Yes"),OFFSET('Hygiene Data'!$G$9,0,10*ROW('Hygiene Data'!G94)),NA())</f>
        <v>#N/A</v>
      </c>
      <c r="BL100" s="531" t="e">
        <f ca="1">+IF(AND(ISNUMBER(OFFSET('Hygiene Data'!$H$5,0,10*ROW('Hygiene Data'!H94))),'Data Summary'!EA100="Yes"),OFFSET('Hygiene Data'!$H$5,0,10*ROW('Hygiene Data'!H94)),NA())</f>
        <v>#N/A</v>
      </c>
      <c r="BM100" s="531" t="e">
        <f ca="1">+IF(AND(ISNUMBER(OFFSET('Hygiene Data'!$H$7,0,10*ROW('Hygiene Data'!H94))),'Data Summary'!EB100="Yes"),OFFSET('Hygiene Data'!$H$7,0,10*ROW('Hygiene Data'!H94)),NA())</f>
        <v>#N/A</v>
      </c>
      <c r="BN100" s="531" t="e">
        <f ca="1">+IF(AND(ISNUMBER(OFFSET('Hygiene Data'!$H$9,0,10*ROW('Hygiene Data'!H94))),'Data Summary'!EC100="Yes"),OFFSET('Hygiene Data'!$H$9,0,10*ROW('Hygiene Data'!H94)),NA())</f>
        <v>#N/A</v>
      </c>
      <c r="BO100" s="531" t="e">
        <f ca="1">+IF(AND(ISNUMBER(OFFSET('Hygiene Data'!$I$5,0,10*ROW('Hygiene Data'!I94))),'Data Summary'!ED100="Yes"),OFFSET('Hygiene Data'!$I$5,0,10*ROW('Hygiene Data'!I94)),NA())</f>
        <v>#N/A</v>
      </c>
      <c r="BP100" s="531" t="e">
        <f ca="1">+IF(AND(ISNUMBER(OFFSET('Hygiene Data'!$I$7,0,10*ROW('Hygiene Data'!I94))),'Data Summary'!EE100="Yes"),OFFSET('Hygiene Data'!$I$7,0,10*ROW('Hygiene Data'!I94)),NA())</f>
        <v>#N/A</v>
      </c>
      <c r="BQ100" s="531" t="e">
        <f ca="1">+IF(AND(ISNUMBER(OFFSET('Hygiene Data'!$I$9,0,10*ROW('Hygiene Data'!I94))),'Data Summary'!EF100="Yes"),OFFSET('Hygiene Data'!$I$9,0,10*ROW('Hygiene Data'!I94)),NA())</f>
        <v>#N/A</v>
      </c>
    </row>
    <row r="101" spans="1:69" x14ac:dyDescent="0.25">
      <c r="A101" s="527" t="e">
        <f ca="1">+RIGHT('Data Summary'!A101,LEN('Data Summary'!A101)-9)</f>
        <v>#VALUE!</v>
      </c>
      <c r="B101" s="501" t="str">
        <f ca="1">+IF(ISTEXT('Data Summary'!B101),'Data Summary'!B101,"")</f>
        <v/>
      </c>
      <c r="C101" s="528" t="e">
        <f ca="1">+VALUE('Data Summary'!C101)</f>
        <v>#VALUE!</v>
      </c>
      <c r="D101" s="529" t="e">
        <f ca="1">+IF(AND(ISNUMBER(OFFSET('Water Data'!$D$4,0,10*ROW('Water Data'!D95))),'Data Summary'!BS101="Yes"),100-OFFSET('Water Data'!$D$4,0,10*ROW('Water Data'!D95)),NA())</f>
        <v>#N/A</v>
      </c>
      <c r="E101" s="529" t="e">
        <f ca="1">+IF(AND(ISNUMBER(OFFSET('Water Data'!$D$6,0,10*ROW('Water Data'!D95))),'Data Summary'!BT101="Yes"),OFFSET('Water Data'!$D$6,0,10*ROW('Water Data'!D95)),NA())</f>
        <v>#N/A</v>
      </c>
      <c r="F101" s="529" t="e">
        <f ca="1">+IF(AND(ISNUMBER(OFFSET('Water Data'!$D$9,0,10*ROW('Water Data'!D95))),'Data Summary'!BU101="Yes"),OFFSET('Water Data'!$D$9,0,10*ROW('Water Data'!D95)),NA())</f>
        <v>#N/A</v>
      </c>
      <c r="G101" s="529" t="e">
        <f ca="1">+IF(AND(ISNUMBER(OFFSET('Water Data'!$E$4,0,10*ROW('Water Data'!E95))),'Data Summary'!BV101="Yes"),100-OFFSET('Water Data'!$E$4,0,10*ROW('Water Data'!E95)),NA())</f>
        <v>#N/A</v>
      </c>
      <c r="H101" s="529" t="e">
        <f ca="1">+IF(AND(ISNUMBER(OFFSET('Water Data'!$E$6,0,10*ROW('Water Data'!E95))),'Data Summary'!BW101="Yes"),OFFSET('Water Data'!$E$6,0,10*ROW('Water Data'!E95)),NA())</f>
        <v>#N/A</v>
      </c>
      <c r="I101" s="529" t="e">
        <f ca="1">+IF(AND(ISNUMBER(OFFSET('Water Data'!$E$9,0,10*ROW('Water Data'!E95))),'Data Summary'!BX101="Yes"),OFFSET('Water Data'!$E$9,0,10*ROW('Water Data'!E95)),NA())</f>
        <v>#N/A</v>
      </c>
      <c r="J101" s="529" t="e">
        <f ca="1">+IF(AND(ISNUMBER(OFFSET('Water Data'!$F$4,0,10*ROW('Water Data'!F95))),'Data Summary'!BY101="Yes"),100-OFFSET('Water Data'!$F$4,0,10*ROW('Water Data'!F95)),NA())</f>
        <v>#N/A</v>
      </c>
      <c r="K101" s="529" t="e">
        <f ca="1">+IF(AND(ISNUMBER(OFFSET('Water Data'!$F$6,0,10*ROW('Water Data'!F95))),'Data Summary'!BZ101="Yes"),OFFSET('Water Data'!$F$6,0,10*ROW('Water Data'!F95)),NA())</f>
        <v>#N/A</v>
      </c>
      <c r="L101" s="529" t="e">
        <f ca="1">+IF(AND(ISNUMBER(OFFSET('Water Data'!$F$9,0,10*ROW('Water Data'!F95))),'Data Summary'!CA101="Yes"),OFFSET('Water Data'!$F$9,0,10*ROW('Water Data'!F95)),NA())</f>
        <v>#N/A</v>
      </c>
      <c r="M101" s="529" t="e">
        <f ca="1">+IF(AND(ISNUMBER(OFFSET('Water Data'!$G$4,0,10*ROW('Water Data'!G95))),'Data Summary'!CB101="Yes"),100-OFFSET('Water Data'!$G$4,0,10*ROW('Water Data'!G95)),NA())</f>
        <v>#N/A</v>
      </c>
      <c r="N101" s="529" t="e">
        <f ca="1">+IF(AND(ISNUMBER(OFFSET('Water Data'!$G$6,0,10*ROW('Water Data'!G95))),'Data Summary'!CC101="Yes"),OFFSET('Water Data'!$G$6,0,10*ROW('Water Data'!G95)),NA())</f>
        <v>#N/A</v>
      </c>
      <c r="O101" s="529" t="e">
        <f ca="1">+IF(AND(ISNUMBER(OFFSET('Water Data'!$G$9,0,10*ROW('Water Data'!G95))),'Data Summary'!CD101="Yes"),OFFSET('Water Data'!$G$9,0,10*ROW('Water Data'!G95)),NA())</f>
        <v>#N/A</v>
      </c>
      <c r="P101" s="529" t="e">
        <f ca="1">+IF(AND(ISNUMBER(OFFSET('Water Data'!$H$4,0,10*ROW('Water Data'!H95))),'Data Summary'!CE101="Yes"),100-OFFSET('Water Data'!$H$4,0,10*ROW('Water Data'!H95)),NA())</f>
        <v>#N/A</v>
      </c>
      <c r="Q101" s="529" t="e">
        <f ca="1">+IF(AND(ISNUMBER(OFFSET('Water Data'!$H$6,0,10*ROW('Water Data'!H95))),'Data Summary'!CF101="Yes"),OFFSET('Water Data'!$H$6,0,10*ROW('Water Data'!H95)),NA())</f>
        <v>#N/A</v>
      </c>
      <c r="R101" s="529" t="e">
        <f ca="1">+IF(AND(ISNUMBER(OFFSET('Water Data'!$H$9,0,10*ROW('Water Data'!H95))),'Data Summary'!CG101="Yes"),OFFSET('Water Data'!$H$9,0,10*ROW('Water Data'!H95)),NA())</f>
        <v>#N/A</v>
      </c>
      <c r="S101" s="529" t="e">
        <f ca="1">+IF(AND(ISNUMBER(OFFSET('Water Data'!$I$4,0,10*ROW('Water Data'!I95))),'Data Summary'!CH101="Yes"),100-OFFSET('Water Data'!$I$4,0,10*ROW('Water Data'!I95)),NA())</f>
        <v>#N/A</v>
      </c>
      <c r="T101" s="529" t="e">
        <f ca="1">+IF(AND(ISNUMBER(OFFSET('Water Data'!$I$6,0,10*ROW('Water Data'!I95))),'Data Summary'!CI101="Yes"),OFFSET('Water Data'!$I$6,0,10*ROW('Water Data'!I95)),NA())</f>
        <v>#N/A</v>
      </c>
      <c r="U101" s="529" t="e">
        <f ca="1">+IF(AND(ISNUMBER(OFFSET('Water Data'!$I$9,0,10*ROW('Water Data'!I95))),'Data Summary'!CJ101="Yes"),OFFSET('Water Data'!$I$9,0,10*ROW('Water Data'!I95)),NA())</f>
        <v>#N/A</v>
      </c>
      <c r="V101" s="530" t="e">
        <f ca="1">+IF(AND(ISNUMBER(OFFSET('Sanitation Data'!$D$4,0,10*ROW('Sanitation Data'!D95))),'Data Summary'!CK101="Yes"),100-OFFSET('Sanitation Data'!$D$4,0,10*ROW('Sanitation Data'!D95)),NA())</f>
        <v>#N/A</v>
      </c>
      <c r="W101" s="530" t="e">
        <f ca="1">+IF(AND(ISNUMBER(OFFSET('Sanitation Data'!$D$6,0,10*ROW('Sanitation Data'!D95))),'Data Summary'!CL101="Yes"),OFFSET('Sanitation Data'!$D$6,0,10*ROW('Sanitation Data'!D95)),NA())</f>
        <v>#N/A</v>
      </c>
      <c r="X101" s="530" t="e">
        <f ca="1">+IF(AND(ISNUMBER(OFFSET('Sanitation Data'!$D$10,0,10*ROW('Sanitation Data'!D95))),'Data Summary'!CM101="Yes"),OFFSET('Sanitation Data'!$D$10,0,10*ROW('Sanitation Data'!D95)),NA())</f>
        <v>#N/A</v>
      </c>
      <c r="Y101" s="530" t="e">
        <f ca="1">+IF(AND(ISNUMBER(OFFSET('Sanitation Data'!$D$11,0,10*ROW('Sanitation Data'!D95))),'Data Summary'!CN101="Yes"),OFFSET('Sanitation Data'!$D$11,0,10*ROW('Sanitation Data'!D95)),NA())</f>
        <v>#N/A</v>
      </c>
      <c r="Z101" s="530" t="e">
        <f ca="1">+IF(AND(ISNUMBER(OFFSET('Sanitation Data'!$D$12,0,10*ROW('Sanitation Data'!D95))),'Data Summary'!CO101="Yes"),OFFSET('Sanitation Data'!$D$12,0,10*ROW('Sanitation Data'!D95)),NA())</f>
        <v>#N/A</v>
      </c>
      <c r="AA101" s="530" t="e">
        <f ca="1">+IF(AND(ISNUMBER(OFFSET('Sanitation Data'!$E$4,0,10*ROW('Sanitation Data'!E95))),'Data Summary'!CP101="Yes"),100-OFFSET('Sanitation Data'!$E$4,0,10*ROW('Sanitation Data'!E95)),NA())</f>
        <v>#N/A</v>
      </c>
      <c r="AB101" s="530" t="e">
        <f ca="1">+IF(AND(ISNUMBER(OFFSET('Sanitation Data'!$E$6,0,10*ROW('Sanitation Data'!E95))),'Data Summary'!CQ101="Yes"),OFFSET('Sanitation Data'!$E$6,0,10*ROW('Sanitation Data'!E95)),NA())</f>
        <v>#N/A</v>
      </c>
      <c r="AC101" s="530" t="e">
        <f ca="1">+IF(AND(ISNUMBER(OFFSET('Sanitation Data'!$E$10,0,10*ROW('Sanitation Data'!E95))),'Data Summary'!CR101="Yes"),OFFSET('Sanitation Data'!$E$10,0,10*ROW('Sanitation Data'!E95)),NA())</f>
        <v>#N/A</v>
      </c>
      <c r="AD101" s="530" t="e">
        <f ca="1">+IF(AND(ISNUMBER(OFFSET('Sanitation Data'!$E$11,0,10*ROW('Sanitation Data'!E95))),'Data Summary'!CS101="Yes"),OFFSET('Sanitation Data'!$E$11,0,10*ROW('Sanitation Data'!E95)),NA())</f>
        <v>#N/A</v>
      </c>
      <c r="AE101" s="530" t="e">
        <f ca="1">+IF(AND(ISNUMBER(OFFSET('Sanitation Data'!$E$12,0,10*ROW('Sanitation Data'!E95))),'Data Summary'!CT101="Yes"),OFFSET('Sanitation Data'!$E$12,0,10*ROW('Sanitation Data'!E95)),NA())</f>
        <v>#N/A</v>
      </c>
      <c r="AF101" s="530" t="e">
        <f ca="1">+IF(AND(ISNUMBER(OFFSET('Sanitation Data'!$F$4,0,10*ROW('Sanitation Data'!F95))),'Data Summary'!CU101="Yes"),100-OFFSET('Sanitation Data'!$F$4,0,10*ROW('Sanitation Data'!F95)),NA())</f>
        <v>#N/A</v>
      </c>
      <c r="AG101" s="530" t="e">
        <f ca="1">+IF(AND(ISNUMBER(OFFSET('Sanitation Data'!$F$6,0,10*ROW('Sanitation Data'!F95))),'Data Summary'!CV101="Yes"),OFFSET('Sanitation Data'!$F$6,0,10*ROW('Sanitation Data'!F95)),NA())</f>
        <v>#N/A</v>
      </c>
      <c r="AH101" s="530" t="e">
        <f ca="1">+IF(AND(ISNUMBER(OFFSET('Sanitation Data'!$F$10,0,10*ROW('Sanitation Data'!F95))),'Data Summary'!CW101="Yes"),OFFSET('Sanitation Data'!$F$10,0,10*ROW('Sanitation Data'!F95)),NA())</f>
        <v>#N/A</v>
      </c>
      <c r="AI101" s="530" t="e">
        <f ca="1">+IF(AND(ISNUMBER(OFFSET('Sanitation Data'!$F$11,0,10*ROW('Sanitation Data'!F95))),'Data Summary'!CX101="Yes"),OFFSET('Sanitation Data'!$F$11,0,10*ROW('Sanitation Data'!F95)),NA())</f>
        <v>#N/A</v>
      </c>
      <c r="AJ101" s="530" t="e">
        <f ca="1">+IF(AND(ISNUMBER(OFFSET('Sanitation Data'!$F$12,0,10*ROW('Sanitation Data'!F95))),'Data Summary'!CY101="Yes"),OFFSET('Sanitation Data'!$F$12,0,10*ROW('Sanitation Data'!F95)),NA())</f>
        <v>#N/A</v>
      </c>
      <c r="AK101" s="530" t="e">
        <f ca="1">+IF(AND(ISNUMBER(OFFSET('Sanitation Data'!$G$4,0,10*ROW('Sanitation Data'!G95))),'Data Summary'!CZ101="Yes"),100-OFFSET('Sanitation Data'!$G$4,0,10*ROW('Sanitation Data'!G95)),NA())</f>
        <v>#N/A</v>
      </c>
      <c r="AL101" s="530" t="e">
        <f ca="1">+IF(AND(ISNUMBER(OFFSET('Sanitation Data'!$G$6,0,10*ROW('Sanitation Data'!G95))),'Data Summary'!DA101="Yes"),OFFSET('Sanitation Data'!$G$6,0,10*ROW('Sanitation Data'!G95)),NA())</f>
        <v>#N/A</v>
      </c>
      <c r="AM101" s="530" t="e">
        <f ca="1">+IF(AND(ISNUMBER(OFFSET('Sanitation Data'!$G$10,0,10*ROW('Sanitation Data'!G95))),'Data Summary'!DB101="Yes"),OFFSET('Sanitation Data'!$G$10,0,10*ROW('Sanitation Data'!G95)),NA())</f>
        <v>#N/A</v>
      </c>
      <c r="AN101" s="530" t="e">
        <f ca="1">+IF(AND(ISNUMBER(OFFSET('Sanitation Data'!$G$11,0,10*ROW('Sanitation Data'!G95))),'Data Summary'!DC101="Yes"),OFFSET('Sanitation Data'!$G$11,0,10*ROW('Sanitation Data'!G95)),NA())</f>
        <v>#N/A</v>
      </c>
      <c r="AO101" s="530" t="e">
        <f ca="1">+IF(AND(ISNUMBER(OFFSET('Sanitation Data'!$G$12,0,10*ROW('Sanitation Data'!G95))),'Data Summary'!DD101="Yes"),OFFSET('Sanitation Data'!$G$12,0,10*ROW('Sanitation Data'!G95)),NA())</f>
        <v>#N/A</v>
      </c>
      <c r="AP101" s="530" t="e">
        <f ca="1">+IF(AND(ISNUMBER(OFFSET('Sanitation Data'!$H$4,0,10*ROW('Sanitation Data'!H95))),'Data Summary'!DE101="Yes"),100-OFFSET('Sanitation Data'!$H$4,0,10*ROW('Sanitation Data'!H95)),NA())</f>
        <v>#N/A</v>
      </c>
      <c r="AQ101" s="530" t="e">
        <f ca="1">+IF(AND(ISNUMBER(OFFSET('Sanitation Data'!$H$6,0,10*ROW('Sanitation Data'!H95))),'Data Summary'!DF101="Yes"),OFFSET('Sanitation Data'!$H$6,0,10*ROW('Sanitation Data'!H95)),NA())</f>
        <v>#N/A</v>
      </c>
      <c r="AR101" s="530" t="e">
        <f ca="1">+IF(AND(ISNUMBER(OFFSET('Sanitation Data'!$H$10,0,10*ROW('Sanitation Data'!H95))),'Data Summary'!DG101="Yes"),OFFSET('Sanitation Data'!$H$10,0,10*ROW('Sanitation Data'!H95)),NA())</f>
        <v>#N/A</v>
      </c>
      <c r="AS101" s="530" t="e">
        <f ca="1">+IF(AND(ISNUMBER(OFFSET('Sanitation Data'!$H$11,0,10*ROW('Sanitation Data'!H95))),'Data Summary'!DH101="Yes"),OFFSET('Sanitation Data'!$H$11,0,10*ROW('Sanitation Data'!H95)),NA())</f>
        <v>#N/A</v>
      </c>
      <c r="AT101" s="530" t="e">
        <f ca="1">+IF(AND(ISNUMBER(OFFSET('Sanitation Data'!$H$12,0,10*ROW('Sanitation Data'!H95))),'Data Summary'!DI101="Yes"),OFFSET('Sanitation Data'!$H$12,0,10*ROW('Sanitation Data'!H95)),NA())</f>
        <v>#N/A</v>
      </c>
      <c r="AU101" s="530" t="e">
        <f ca="1">+IF(AND(ISNUMBER(OFFSET('Sanitation Data'!$I$4,0,10*ROW('Sanitation Data'!I95))),'Data Summary'!DJ101="Yes"),100-OFFSET('Sanitation Data'!$I$4,0,10*ROW('Sanitation Data'!I95)),NA())</f>
        <v>#N/A</v>
      </c>
      <c r="AV101" s="530" t="e">
        <f ca="1">+IF(AND(ISNUMBER(OFFSET('Sanitation Data'!$I$6,0,10*ROW('Sanitation Data'!I95))),'Data Summary'!DK101="Yes"),OFFSET('Sanitation Data'!$I$6,0,10*ROW('Sanitation Data'!I95)),NA())</f>
        <v>#N/A</v>
      </c>
      <c r="AW101" s="530" t="e">
        <f ca="1">+IF(AND(ISNUMBER(OFFSET('Sanitation Data'!$I$10,0,10*ROW('Sanitation Data'!I95))),'Data Summary'!DL101="Yes"),OFFSET('Sanitation Data'!$I$10,0,10*ROW('Sanitation Data'!I95)),NA())</f>
        <v>#N/A</v>
      </c>
      <c r="AX101" s="530" t="e">
        <f ca="1">+IF(AND(ISNUMBER(OFFSET('Sanitation Data'!$I$11,0,10*ROW('Sanitation Data'!I95))),'Data Summary'!DM101="Yes"),OFFSET('Sanitation Data'!$I$11,0,10*ROW('Sanitation Data'!I95)),NA())</f>
        <v>#N/A</v>
      </c>
      <c r="AY101" s="530" t="e">
        <f ca="1">+IF(AND(ISNUMBER(OFFSET('Sanitation Data'!$I$12,0,10*ROW('Sanitation Data'!I95))),'Data Summary'!DN101="Yes"),OFFSET('Sanitation Data'!$I$12,0,10*ROW('Sanitation Data'!I95)),NA())</f>
        <v>#N/A</v>
      </c>
      <c r="AZ101" s="531" t="e">
        <f ca="1">+IF(AND(ISNUMBER(OFFSET('Hygiene Data'!$D$5,0,10*ROW('Hygiene Data'!D95))),'Data Summary'!DO101="Yes"),OFFSET('Hygiene Data'!$D$5,0,10*ROW('Hygiene Data'!D95)),NA())</f>
        <v>#N/A</v>
      </c>
      <c r="BA101" s="531" t="e">
        <f ca="1">+IF(AND(ISNUMBER(OFFSET('Hygiene Data'!$D$7,0,10*ROW('Hygiene Data'!D95))),'Data Summary'!DP101="Yes"),OFFSET('Hygiene Data'!$D$7,0,10*ROW('Hygiene Data'!D95)),NA())</f>
        <v>#N/A</v>
      </c>
      <c r="BB101" s="531" t="e">
        <f ca="1">+IF(AND(ISNUMBER(OFFSET('Hygiene Data'!$D$9,0,10*ROW('Hygiene Data'!D95))),'Data Summary'!DQ101="Yes"),OFFSET('Hygiene Data'!$D$9,0,10*ROW('Hygiene Data'!D95)),NA())</f>
        <v>#N/A</v>
      </c>
      <c r="BC101" s="531" t="e">
        <f ca="1">+IF(AND(ISNUMBER(OFFSET('Hygiene Data'!$E$5,0,10*ROW('Hygiene Data'!E95))),'Data Summary'!DR101="Yes"),OFFSET('Hygiene Data'!$E$5,0,10*ROW('Hygiene Data'!E95)),NA())</f>
        <v>#N/A</v>
      </c>
      <c r="BD101" s="531" t="e">
        <f ca="1">+IF(AND(ISNUMBER(OFFSET('Hygiene Data'!$E$7,0,10*ROW('Hygiene Data'!E95))),'Data Summary'!DS101="Yes"),OFFSET('Hygiene Data'!$E$7,0,10*ROW('Hygiene Data'!E95)),NA())</f>
        <v>#N/A</v>
      </c>
      <c r="BE101" s="531" t="e">
        <f ca="1">+IF(AND(ISNUMBER(OFFSET('Hygiene Data'!$E$9,0,10*ROW('Hygiene Data'!E95))),'Data Summary'!DT101="Yes"),OFFSET('Hygiene Data'!$E$9,0,10*ROW('Hygiene Data'!E95)),NA())</f>
        <v>#N/A</v>
      </c>
      <c r="BF101" s="531" t="e">
        <f ca="1">+IF(AND(ISNUMBER(OFFSET('Hygiene Data'!$F$5,0,10*ROW('Hygiene Data'!F95))),'Data Summary'!DU101="Yes"),OFFSET('Hygiene Data'!$F$5,0,10*ROW('Hygiene Data'!F95)),NA())</f>
        <v>#N/A</v>
      </c>
      <c r="BG101" s="531" t="e">
        <f ca="1">+IF(AND(ISNUMBER(OFFSET('Hygiene Data'!$F$7,0,10*ROW('Hygiene Data'!F95))),'Data Summary'!DV101="Yes"),OFFSET('Hygiene Data'!$F$7,0,10*ROW('Hygiene Data'!F95)),NA())</f>
        <v>#N/A</v>
      </c>
      <c r="BH101" s="531" t="e">
        <f ca="1">+IF(AND(ISNUMBER(OFFSET('Hygiene Data'!$F$9,0,10*ROW('Hygiene Data'!F95))),'Data Summary'!DW101="Yes"),OFFSET('Hygiene Data'!$F$9,0,10*ROW('Hygiene Data'!F95)),NA())</f>
        <v>#N/A</v>
      </c>
      <c r="BI101" s="531" t="e">
        <f ca="1">+IF(AND(ISNUMBER(OFFSET('Hygiene Data'!$G$5,0,10*ROW('Hygiene Data'!G95))),'Data Summary'!DX101="Yes"),OFFSET('Hygiene Data'!$G$5,0,10*ROW('Hygiene Data'!G95)),NA())</f>
        <v>#N/A</v>
      </c>
      <c r="BJ101" s="531" t="e">
        <f ca="1">+IF(AND(ISNUMBER(OFFSET('Hygiene Data'!$G$7,0,10*ROW('Hygiene Data'!G95))),'Data Summary'!DY101="Yes"),OFFSET('Hygiene Data'!$G$7,0,10*ROW('Hygiene Data'!G95)),NA())</f>
        <v>#N/A</v>
      </c>
      <c r="BK101" s="531" t="e">
        <f ca="1">+IF(AND(ISNUMBER(OFFSET('Hygiene Data'!$G$9,0,10*ROW('Hygiene Data'!G95))),'Data Summary'!DZ101="Yes"),OFFSET('Hygiene Data'!$G$9,0,10*ROW('Hygiene Data'!G95)),NA())</f>
        <v>#N/A</v>
      </c>
      <c r="BL101" s="531" t="e">
        <f ca="1">+IF(AND(ISNUMBER(OFFSET('Hygiene Data'!$H$5,0,10*ROW('Hygiene Data'!H95))),'Data Summary'!EA101="Yes"),OFFSET('Hygiene Data'!$H$5,0,10*ROW('Hygiene Data'!H95)),NA())</f>
        <v>#N/A</v>
      </c>
      <c r="BM101" s="531" t="e">
        <f ca="1">+IF(AND(ISNUMBER(OFFSET('Hygiene Data'!$H$7,0,10*ROW('Hygiene Data'!H95))),'Data Summary'!EB101="Yes"),OFFSET('Hygiene Data'!$H$7,0,10*ROW('Hygiene Data'!H95)),NA())</f>
        <v>#N/A</v>
      </c>
      <c r="BN101" s="531" t="e">
        <f ca="1">+IF(AND(ISNUMBER(OFFSET('Hygiene Data'!$H$9,0,10*ROW('Hygiene Data'!H95))),'Data Summary'!EC101="Yes"),OFFSET('Hygiene Data'!$H$9,0,10*ROW('Hygiene Data'!H95)),NA())</f>
        <v>#N/A</v>
      </c>
      <c r="BO101" s="531" t="e">
        <f ca="1">+IF(AND(ISNUMBER(OFFSET('Hygiene Data'!$I$5,0,10*ROW('Hygiene Data'!I95))),'Data Summary'!ED101="Yes"),OFFSET('Hygiene Data'!$I$5,0,10*ROW('Hygiene Data'!I95)),NA())</f>
        <v>#N/A</v>
      </c>
      <c r="BP101" s="531" t="e">
        <f ca="1">+IF(AND(ISNUMBER(OFFSET('Hygiene Data'!$I$7,0,10*ROW('Hygiene Data'!I95))),'Data Summary'!EE101="Yes"),OFFSET('Hygiene Data'!$I$7,0,10*ROW('Hygiene Data'!I95)),NA())</f>
        <v>#N/A</v>
      </c>
      <c r="BQ101" s="531" t="e">
        <f ca="1">+IF(AND(ISNUMBER(OFFSET('Hygiene Data'!$I$9,0,10*ROW('Hygiene Data'!I95))),'Data Summary'!EF101="Yes"),OFFSET('Hygiene Data'!$I$9,0,10*ROW('Hygiene Data'!I95)),NA())</f>
        <v>#N/A</v>
      </c>
    </row>
    <row r="102" spans="1:69" x14ac:dyDescent="0.25">
      <c r="A102" s="527" t="e">
        <f ca="1">+RIGHT('Data Summary'!A102,LEN('Data Summary'!A102)-9)</f>
        <v>#VALUE!</v>
      </c>
      <c r="B102" s="501" t="str">
        <f ca="1">+IF(ISTEXT('Data Summary'!B102),'Data Summary'!B102,"")</f>
        <v/>
      </c>
      <c r="C102" s="528" t="e">
        <f ca="1">+VALUE('Data Summary'!C102)</f>
        <v>#VALUE!</v>
      </c>
      <c r="D102" s="529" t="e">
        <f ca="1">+IF(AND(ISNUMBER(OFFSET('Water Data'!$D$4,0,10*ROW('Water Data'!D96))),'Data Summary'!BS102="Yes"),100-OFFSET('Water Data'!$D$4,0,10*ROW('Water Data'!D96)),NA())</f>
        <v>#N/A</v>
      </c>
      <c r="E102" s="529" t="e">
        <f ca="1">+IF(AND(ISNUMBER(OFFSET('Water Data'!$D$6,0,10*ROW('Water Data'!D96))),'Data Summary'!BT102="Yes"),OFFSET('Water Data'!$D$6,0,10*ROW('Water Data'!D96)),NA())</f>
        <v>#N/A</v>
      </c>
      <c r="F102" s="529" t="e">
        <f ca="1">+IF(AND(ISNUMBER(OFFSET('Water Data'!$D$9,0,10*ROW('Water Data'!D96))),'Data Summary'!BU102="Yes"),OFFSET('Water Data'!$D$9,0,10*ROW('Water Data'!D96)),NA())</f>
        <v>#N/A</v>
      </c>
      <c r="G102" s="529" t="e">
        <f ca="1">+IF(AND(ISNUMBER(OFFSET('Water Data'!$E$4,0,10*ROW('Water Data'!E96))),'Data Summary'!BV102="Yes"),100-OFFSET('Water Data'!$E$4,0,10*ROW('Water Data'!E96)),NA())</f>
        <v>#N/A</v>
      </c>
      <c r="H102" s="529" t="e">
        <f ca="1">+IF(AND(ISNUMBER(OFFSET('Water Data'!$E$6,0,10*ROW('Water Data'!E96))),'Data Summary'!BW102="Yes"),OFFSET('Water Data'!$E$6,0,10*ROW('Water Data'!E96)),NA())</f>
        <v>#N/A</v>
      </c>
      <c r="I102" s="529" t="e">
        <f ca="1">+IF(AND(ISNUMBER(OFFSET('Water Data'!$E$9,0,10*ROW('Water Data'!E96))),'Data Summary'!BX102="Yes"),OFFSET('Water Data'!$E$9,0,10*ROW('Water Data'!E96)),NA())</f>
        <v>#N/A</v>
      </c>
      <c r="J102" s="529" t="e">
        <f ca="1">+IF(AND(ISNUMBER(OFFSET('Water Data'!$F$4,0,10*ROW('Water Data'!F96))),'Data Summary'!BY102="Yes"),100-OFFSET('Water Data'!$F$4,0,10*ROW('Water Data'!F96)),NA())</f>
        <v>#N/A</v>
      </c>
      <c r="K102" s="529" t="e">
        <f ca="1">+IF(AND(ISNUMBER(OFFSET('Water Data'!$F$6,0,10*ROW('Water Data'!F96))),'Data Summary'!BZ102="Yes"),OFFSET('Water Data'!$F$6,0,10*ROW('Water Data'!F96)),NA())</f>
        <v>#N/A</v>
      </c>
      <c r="L102" s="529" t="e">
        <f ca="1">+IF(AND(ISNUMBER(OFFSET('Water Data'!$F$9,0,10*ROW('Water Data'!F96))),'Data Summary'!CA102="Yes"),OFFSET('Water Data'!$F$9,0,10*ROW('Water Data'!F96)),NA())</f>
        <v>#N/A</v>
      </c>
      <c r="M102" s="529" t="e">
        <f ca="1">+IF(AND(ISNUMBER(OFFSET('Water Data'!$G$4,0,10*ROW('Water Data'!G96))),'Data Summary'!CB102="Yes"),100-OFFSET('Water Data'!$G$4,0,10*ROW('Water Data'!G96)),NA())</f>
        <v>#N/A</v>
      </c>
      <c r="N102" s="529" t="e">
        <f ca="1">+IF(AND(ISNUMBER(OFFSET('Water Data'!$G$6,0,10*ROW('Water Data'!G96))),'Data Summary'!CC102="Yes"),OFFSET('Water Data'!$G$6,0,10*ROW('Water Data'!G96)),NA())</f>
        <v>#N/A</v>
      </c>
      <c r="O102" s="529" t="e">
        <f ca="1">+IF(AND(ISNUMBER(OFFSET('Water Data'!$G$9,0,10*ROW('Water Data'!G96))),'Data Summary'!CD102="Yes"),OFFSET('Water Data'!$G$9,0,10*ROW('Water Data'!G96)),NA())</f>
        <v>#N/A</v>
      </c>
      <c r="P102" s="529" t="e">
        <f ca="1">+IF(AND(ISNUMBER(OFFSET('Water Data'!$H$4,0,10*ROW('Water Data'!H96))),'Data Summary'!CE102="Yes"),100-OFFSET('Water Data'!$H$4,0,10*ROW('Water Data'!H96)),NA())</f>
        <v>#N/A</v>
      </c>
      <c r="Q102" s="529" t="e">
        <f ca="1">+IF(AND(ISNUMBER(OFFSET('Water Data'!$H$6,0,10*ROW('Water Data'!H96))),'Data Summary'!CF102="Yes"),OFFSET('Water Data'!$H$6,0,10*ROW('Water Data'!H96)),NA())</f>
        <v>#N/A</v>
      </c>
      <c r="R102" s="529" t="e">
        <f ca="1">+IF(AND(ISNUMBER(OFFSET('Water Data'!$H$9,0,10*ROW('Water Data'!H96))),'Data Summary'!CG102="Yes"),OFFSET('Water Data'!$H$9,0,10*ROW('Water Data'!H96)),NA())</f>
        <v>#N/A</v>
      </c>
      <c r="S102" s="529" t="e">
        <f ca="1">+IF(AND(ISNUMBER(OFFSET('Water Data'!$I$4,0,10*ROW('Water Data'!I96))),'Data Summary'!CH102="Yes"),100-OFFSET('Water Data'!$I$4,0,10*ROW('Water Data'!I96)),NA())</f>
        <v>#N/A</v>
      </c>
      <c r="T102" s="529" t="e">
        <f ca="1">+IF(AND(ISNUMBER(OFFSET('Water Data'!$I$6,0,10*ROW('Water Data'!I96))),'Data Summary'!CI102="Yes"),OFFSET('Water Data'!$I$6,0,10*ROW('Water Data'!I96)),NA())</f>
        <v>#N/A</v>
      </c>
      <c r="U102" s="529" t="e">
        <f ca="1">+IF(AND(ISNUMBER(OFFSET('Water Data'!$I$9,0,10*ROW('Water Data'!I96))),'Data Summary'!CJ102="Yes"),OFFSET('Water Data'!$I$9,0,10*ROW('Water Data'!I96)),NA())</f>
        <v>#N/A</v>
      </c>
      <c r="V102" s="530" t="e">
        <f ca="1">+IF(AND(ISNUMBER(OFFSET('Sanitation Data'!$D$4,0,10*ROW('Sanitation Data'!D96))),'Data Summary'!CK102="Yes"),100-OFFSET('Sanitation Data'!$D$4,0,10*ROW('Sanitation Data'!D96)),NA())</f>
        <v>#N/A</v>
      </c>
      <c r="W102" s="530" t="e">
        <f ca="1">+IF(AND(ISNUMBER(OFFSET('Sanitation Data'!$D$6,0,10*ROW('Sanitation Data'!D96))),'Data Summary'!CL102="Yes"),OFFSET('Sanitation Data'!$D$6,0,10*ROW('Sanitation Data'!D96)),NA())</f>
        <v>#N/A</v>
      </c>
      <c r="X102" s="530" t="e">
        <f ca="1">+IF(AND(ISNUMBER(OFFSET('Sanitation Data'!$D$10,0,10*ROW('Sanitation Data'!D96))),'Data Summary'!CM102="Yes"),OFFSET('Sanitation Data'!$D$10,0,10*ROW('Sanitation Data'!D96)),NA())</f>
        <v>#N/A</v>
      </c>
      <c r="Y102" s="530" t="e">
        <f ca="1">+IF(AND(ISNUMBER(OFFSET('Sanitation Data'!$D$11,0,10*ROW('Sanitation Data'!D96))),'Data Summary'!CN102="Yes"),OFFSET('Sanitation Data'!$D$11,0,10*ROW('Sanitation Data'!D96)),NA())</f>
        <v>#N/A</v>
      </c>
      <c r="Z102" s="530" t="e">
        <f ca="1">+IF(AND(ISNUMBER(OFFSET('Sanitation Data'!$D$12,0,10*ROW('Sanitation Data'!D96))),'Data Summary'!CO102="Yes"),OFFSET('Sanitation Data'!$D$12,0,10*ROW('Sanitation Data'!D96)),NA())</f>
        <v>#N/A</v>
      </c>
      <c r="AA102" s="530" t="e">
        <f ca="1">+IF(AND(ISNUMBER(OFFSET('Sanitation Data'!$E$4,0,10*ROW('Sanitation Data'!E96))),'Data Summary'!CP102="Yes"),100-OFFSET('Sanitation Data'!$E$4,0,10*ROW('Sanitation Data'!E96)),NA())</f>
        <v>#N/A</v>
      </c>
      <c r="AB102" s="530" t="e">
        <f ca="1">+IF(AND(ISNUMBER(OFFSET('Sanitation Data'!$E$6,0,10*ROW('Sanitation Data'!E96))),'Data Summary'!CQ102="Yes"),OFFSET('Sanitation Data'!$E$6,0,10*ROW('Sanitation Data'!E96)),NA())</f>
        <v>#N/A</v>
      </c>
      <c r="AC102" s="530" t="e">
        <f ca="1">+IF(AND(ISNUMBER(OFFSET('Sanitation Data'!$E$10,0,10*ROW('Sanitation Data'!E96))),'Data Summary'!CR102="Yes"),OFFSET('Sanitation Data'!$E$10,0,10*ROW('Sanitation Data'!E96)),NA())</f>
        <v>#N/A</v>
      </c>
      <c r="AD102" s="530" t="e">
        <f ca="1">+IF(AND(ISNUMBER(OFFSET('Sanitation Data'!$E$11,0,10*ROW('Sanitation Data'!E96))),'Data Summary'!CS102="Yes"),OFFSET('Sanitation Data'!$E$11,0,10*ROW('Sanitation Data'!E96)),NA())</f>
        <v>#N/A</v>
      </c>
      <c r="AE102" s="530" t="e">
        <f ca="1">+IF(AND(ISNUMBER(OFFSET('Sanitation Data'!$E$12,0,10*ROW('Sanitation Data'!E96))),'Data Summary'!CT102="Yes"),OFFSET('Sanitation Data'!$E$12,0,10*ROW('Sanitation Data'!E96)),NA())</f>
        <v>#N/A</v>
      </c>
      <c r="AF102" s="530" t="e">
        <f ca="1">+IF(AND(ISNUMBER(OFFSET('Sanitation Data'!$F$4,0,10*ROW('Sanitation Data'!F96))),'Data Summary'!CU102="Yes"),100-OFFSET('Sanitation Data'!$F$4,0,10*ROW('Sanitation Data'!F96)),NA())</f>
        <v>#N/A</v>
      </c>
      <c r="AG102" s="530" t="e">
        <f ca="1">+IF(AND(ISNUMBER(OFFSET('Sanitation Data'!$F$6,0,10*ROW('Sanitation Data'!F96))),'Data Summary'!CV102="Yes"),OFFSET('Sanitation Data'!$F$6,0,10*ROW('Sanitation Data'!F96)),NA())</f>
        <v>#N/A</v>
      </c>
      <c r="AH102" s="530" t="e">
        <f ca="1">+IF(AND(ISNUMBER(OFFSET('Sanitation Data'!$F$10,0,10*ROW('Sanitation Data'!F96))),'Data Summary'!CW102="Yes"),OFFSET('Sanitation Data'!$F$10,0,10*ROW('Sanitation Data'!F96)),NA())</f>
        <v>#N/A</v>
      </c>
      <c r="AI102" s="530" t="e">
        <f ca="1">+IF(AND(ISNUMBER(OFFSET('Sanitation Data'!$F$11,0,10*ROW('Sanitation Data'!F96))),'Data Summary'!CX102="Yes"),OFFSET('Sanitation Data'!$F$11,0,10*ROW('Sanitation Data'!F96)),NA())</f>
        <v>#N/A</v>
      </c>
      <c r="AJ102" s="530" t="e">
        <f ca="1">+IF(AND(ISNUMBER(OFFSET('Sanitation Data'!$F$12,0,10*ROW('Sanitation Data'!F96))),'Data Summary'!CY102="Yes"),OFFSET('Sanitation Data'!$F$12,0,10*ROW('Sanitation Data'!F96)),NA())</f>
        <v>#N/A</v>
      </c>
      <c r="AK102" s="530" t="e">
        <f ca="1">+IF(AND(ISNUMBER(OFFSET('Sanitation Data'!$G$4,0,10*ROW('Sanitation Data'!G96))),'Data Summary'!CZ102="Yes"),100-OFFSET('Sanitation Data'!$G$4,0,10*ROW('Sanitation Data'!G96)),NA())</f>
        <v>#N/A</v>
      </c>
      <c r="AL102" s="530" t="e">
        <f ca="1">+IF(AND(ISNUMBER(OFFSET('Sanitation Data'!$G$6,0,10*ROW('Sanitation Data'!G96))),'Data Summary'!DA102="Yes"),OFFSET('Sanitation Data'!$G$6,0,10*ROW('Sanitation Data'!G96)),NA())</f>
        <v>#N/A</v>
      </c>
      <c r="AM102" s="530" t="e">
        <f ca="1">+IF(AND(ISNUMBER(OFFSET('Sanitation Data'!$G$10,0,10*ROW('Sanitation Data'!G96))),'Data Summary'!DB102="Yes"),OFFSET('Sanitation Data'!$G$10,0,10*ROW('Sanitation Data'!G96)),NA())</f>
        <v>#N/A</v>
      </c>
      <c r="AN102" s="530" t="e">
        <f ca="1">+IF(AND(ISNUMBER(OFFSET('Sanitation Data'!$G$11,0,10*ROW('Sanitation Data'!G96))),'Data Summary'!DC102="Yes"),OFFSET('Sanitation Data'!$G$11,0,10*ROW('Sanitation Data'!G96)),NA())</f>
        <v>#N/A</v>
      </c>
      <c r="AO102" s="530" t="e">
        <f ca="1">+IF(AND(ISNUMBER(OFFSET('Sanitation Data'!$G$12,0,10*ROW('Sanitation Data'!G96))),'Data Summary'!DD102="Yes"),OFFSET('Sanitation Data'!$G$12,0,10*ROW('Sanitation Data'!G96)),NA())</f>
        <v>#N/A</v>
      </c>
      <c r="AP102" s="530" t="e">
        <f ca="1">+IF(AND(ISNUMBER(OFFSET('Sanitation Data'!$H$4,0,10*ROW('Sanitation Data'!H96))),'Data Summary'!DE102="Yes"),100-OFFSET('Sanitation Data'!$H$4,0,10*ROW('Sanitation Data'!H96)),NA())</f>
        <v>#N/A</v>
      </c>
      <c r="AQ102" s="530" t="e">
        <f ca="1">+IF(AND(ISNUMBER(OFFSET('Sanitation Data'!$H$6,0,10*ROW('Sanitation Data'!H96))),'Data Summary'!DF102="Yes"),OFFSET('Sanitation Data'!$H$6,0,10*ROW('Sanitation Data'!H96)),NA())</f>
        <v>#N/A</v>
      </c>
      <c r="AR102" s="530" t="e">
        <f ca="1">+IF(AND(ISNUMBER(OFFSET('Sanitation Data'!$H$10,0,10*ROW('Sanitation Data'!H96))),'Data Summary'!DG102="Yes"),OFFSET('Sanitation Data'!$H$10,0,10*ROW('Sanitation Data'!H96)),NA())</f>
        <v>#N/A</v>
      </c>
      <c r="AS102" s="530" t="e">
        <f ca="1">+IF(AND(ISNUMBER(OFFSET('Sanitation Data'!$H$11,0,10*ROW('Sanitation Data'!H96))),'Data Summary'!DH102="Yes"),OFFSET('Sanitation Data'!$H$11,0,10*ROW('Sanitation Data'!H96)),NA())</f>
        <v>#N/A</v>
      </c>
      <c r="AT102" s="530" t="e">
        <f ca="1">+IF(AND(ISNUMBER(OFFSET('Sanitation Data'!$H$12,0,10*ROW('Sanitation Data'!H96))),'Data Summary'!DI102="Yes"),OFFSET('Sanitation Data'!$H$12,0,10*ROW('Sanitation Data'!H96)),NA())</f>
        <v>#N/A</v>
      </c>
      <c r="AU102" s="530" t="e">
        <f ca="1">+IF(AND(ISNUMBER(OFFSET('Sanitation Data'!$I$4,0,10*ROW('Sanitation Data'!I96))),'Data Summary'!DJ102="Yes"),100-OFFSET('Sanitation Data'!$I$4,0,10*ROW('Sanitation Data'!I96)),NA())</f>
        <v>#N/A</v>
      </c>
      <c r="AV102" s="530" t="e">
        <f ca="1">+IF(AND(ISNUMBER(OFFSET('Sanitation Data'!$I$6,0,10*ROW('Sanitation Data'!I96))),'Data Summary'!DK102="Yes"),OFFSET('Sanitation Data'!$I$6,0,10*ROW('Sanitation Data'!I96)),NA())</f>
        <v>#N/A</v>
      </c>
      <c r="AW102" s="530" t="e">
        <f ca="1">+IF(AND(ISNUMBER(OFFSET('Sanitation Data'!$I$10,0,10*ROW('Sanitation Data'!I96))),'Data Summary'!DL102="Yes"),OFFSET('Sanitation Data'!$I$10,0,10*ROW('Sanitation Data'!I96)),NA())</f>
        <v>#N/A</v>
      </c>
      <c r="AX102" s="530" t="e">
        <f ca="1">+IF(AND(ISNUMBER(OFFSET('Sanitation Data'!$I$11,0,10*ROW('Sanitation Data'!I96))),'Data Summary'!DM102="Yes"),OFFSET('Sanitation Data'!$I$11,0,10*ROW('Sanitation Data'!I96)),NA())</f>
        <v>#N/A</v>
      </c>
      <c r="AY102" s="530" t="e">
        <f ca="1">+IF(AND(ISNUMBER(OFFSET('Sanitation Data'!$I$12,0,10*ROW('Sanitation Data'!I96))),'Data Summary'!DN102="Yes"),OFFSET('Sanitation Data'!$I$12,0,10*ROW('Sanitation Data'!I96)),NA())</f>
        <v>#N/A</v>
      </c>
      <c r="AZ102" s="531" t="e">
        <f ca="1">+IF(AND(ISNUMBER(OFFSET('Hygiene Data'!$D$5,0,10*ROW('Hygiene Data'!D96))),'Data Summary'!DO102="Yes"),OFFSET('Hygiene Data'!$D$5,0,10*ROW('Hygiene Data'!D96)),NA())</f>
        <v>#N/A</v>
      </c>
      <c r="BA102" s="531" t="e">
        <f ca="1">+IF(AND(ISNUMBER(OFFSET('Hygiene Data'!$D$7,0,10*ROW('Hygiene Data'!D96))),'Data Summary'!DP102="Yes"),OFFSET('Hygiene Data'!$D$7,0,10*ROW('Hygiene Data'!D96)),NA())</f>
        <v>#N/A</v>
      </c>
      <c r="BB102" s="531" t="e">
        <f ca="1">+IF(AND(ISNUMBER(OFFSET('Hygiene Data'!$D$9,0,10*ROW('Hygiene Data'!D96))),'Data Summary'!DQ102="Yes"),OFFSET('Hygiene Data'!$D$9,0,10*ROW('Hygiene Data'!D96)),NA())</f>
        <v>#N/A</v>
      </c>
      <c r="BC102" s="531" t="e">
        <f ca="1">+IF(AND(ISNUMBER(OFFSET('Hygiene Data'!$E$5,0,10*ROW('Hygiene Data'!E96))),'Data Summary'!DR102="Yes"),OFFSET('Hygiene Data'!$E$5,0,10*ROW('Hygiene Data'!E96)),NA())</f>
        <v>#N/A</v>
      </c>
      <c r="BD102" s="531" t="e">
        <f ca="1">+IF(AND(ISNUMBER(OFFSET('Hygiene Data'!$E$7,0,10*ROW('Hygiene Data'!E96))),'Data Summary'!DS102="Yes"),OFFSET('Hygiene Data'!$E$7,0,10*ROW('Hygiene Data'!E96)),NA())</f>
        <v>#N/A</v>
      </c>
      <c r="BE102" s="531" t="e">
        <f ca="1">+IF(AND(ISNUMBER(OFFSET('Hygiene Data'!$E$9,0,10*ROW('Hygiene Data'!E96))),'Data Summary'!DT102="Yes"),OFFSET('Hygiene Data'!$E$9,0,10*ROW('Hygiene Data'!E96)),NA())</f>
        <v>#N/A</v>
      </c>
      <c r="BF102" s="531" t="e">
        <f ca="1">+IF(AND(ISNUMBER(OFFSET('Hygiene Data'!$F$5,0,10*ROW('Hygiene Data'!F96))),'Data Summary'!DU102="Yes"),OFFSET('Hygiene Data'!$F$5,0,10*ROW('Hygiene Data'!F96)),NA())</f>
        <v>#N/A</v>
      </c>
      <c r="BG102" s="531" t="e">
        <f ca="1">+IF(AND(ISNUMBER(OFFSET('Hygiene Data'!$F$7,0,10*ROW('Hygiene Data'!F96))),'Data Summary'!DV102="Yes"),OFFSET('Hygiene Data'!$F$7,0,10*ROW('Hygiene Data'!F96)),NA())</f>
        <v>#N/A</v>
      </c>
      <c r="BH102" s="531" t="e">
        <f ca="1">+IF(AND(ISNUMBER(OFFSET('Hygiene Data'!$F$9,0,10*ROW('Hygiene Data'!F96))),'Data Summary'!DW102="Yes"),OFFSET('Hygiene Data'!$F$9,0,10*ROW('Hygiene Data'!F96)),NA())</f>
        <v>#N/A</v>
      </c>
      <c r="BI102" s="531" t="e">
        <f ca="1">+IF(AND(ISNUMBER(OFFSET('Hygiene Data'!$G$5,0,10*ROW('Hygiene Data'!G96))),'Data Summary'!DX102="Yes"),OFFSET('Hygiene Data'!$G$5,0,10*ROW('Hygiene Data'!G96)),NA())</f>
        <v>#N/A</v>
      </c>
      <c r="BJ102" s="531" t="e">
        <f ca="1">+IF(AND(ISNUMBER(OFFSET('Hygiene Data'!$G$7,0,10*ROW('Hygiene Data'!G96))),'Data Summary'!DY102="Yes"),OFFSET('Hygiene Data'!$G$7,0,10*ROW('Hygiene Data'!G96)),NA())</f>
        <v>#N/A</v>
      </c>
      <c r="BK102" s="531" t="e">
        <f ca="1">+IF(AND(ISNUMBER(OFFSET('Hygiene Data'!$G$9,0,10*ROW('Hygiene Data'!G96))),'Data Summary'!DZ102="Yes"),OFFSET('Hygiene Data'!$G$9,0,10*ROW('Hygiene Data'!G96)),NA())</f>
        <v>#N/A</v>
      </c>
      <c r="BL102" s="531" t="e">
        <f ca="1">+IF(AND(ISNUMBER(OFFSET('Hygiene Data'!$H$5,0,10*ROW('Hygiene Data'!H96))),'Data Summary'!EA102="Yes"),OFFSET('Hygiene Data'!$H$5,0,10*ROW('Hygiene Data'!H96)),NA())</f>
        <v>#N/A</v>
      </c>
      <c r="BM102" s="531" t="e">
        <f ca="1">+IF(AND(ISNUMBER(OFFSET('Hygiene Data'!$H$7,0,10*ROW('Hygiene Data'!H96))),'Data Summary'!EB102="Yes"),OFFSET('Hygiene Data'!$H$7,0,10*ROW('Hygiene Data'!H96)),NA())</f>
        <v>#N/A</v>
      </c>
      <c r="BN102" s="531" t="e">
        <f ca="1">+IF(AND(ISNUMBER(OFFSET('Hygiene Data'!$H$9,0,10*ROW('Hygiene Data'!H96))),'Data Summary'!EC102="Yes"),OFFSET('Hygiene Data'!$H$9,0,10*ROW('Hygiene Data'!H96)),NA())</f>
        <v>#N/A</v>
      </c>
      <c r="BO102" s="531" t="e">
        <f ca="1">+IF(AND(ISNUMBER(OFFSET('Hygiene Data'!$I$5,0,10*ROW('Hygiene Data'!I96))),'Data Summary'!ED102="Yes"),OFFSET('Hygiene Data'!$I$5,0,10*ROW('Hygiene Data'!I96)),NA())</f>
        <v>#N/A</v>
      </c>
      <c r="BP102" s="531" t="e">
        <f ca="1">+IF(AND(ISNUMBER(OFFSET('Hygiene Data'!$I$7,0,10*ROW('Hygiene Data'!I96))),'Data Summary'!EE102="Yes"),OFFSET('Hygiene Data'!$I$7,0,10*ROW('Hygiene Data'!I96)),NA())</f>
        <v>#N/A</v>
      </c>
      <c r="BQ102" s="531" t="e">
        <f ca="1">+IF(AND(ISNUMBER(OFFSET('Hygiene Data'!$I$9,0,10*ROW('Hygiene Data'!I96))),'Data Summary'!EF102="Yes"),OFFSET('Hygiene Data'!$I$9,0,10*ROW('Hygiene Data'!I96)),NA())</f>
        <v>#N/A</v>
      </c>
    </row>
    <row r="103" spans="1:69" x14ac:dyDescent="0.25">
      <c r="A103" s="527" t="e">
        <f ca="1">+RIGHT('Data Summary'!A103,LEN('Data Summary'!A103)-9)</f>
        <v>#VALUE!</v>
      </c>
      <c r="B103" s="501" t="str">
        <f ca="1">+IF(ISTEXT('Data Summary'!B103),'Data Summary'!B103,"")</f>
        <v/>
      </c>
      <c r="C103" s="528" t="e">
        <f ca="1">+VALUE('Data Summary'!C103)</f>
        <v>#VALUE!</v>
      </c>
      <c r="D103" s="529" t="e">
        <f ca="1">+IF(AND(ISNUMBER(OFFSET('Water Data'!$D$4,0,10*ROW('Water Data'!D97))),'Data Summary'!BS103="Yes"),100-OFFSET('Water Data'!$D$4,0,10*ROW('Water Data'!D97)),NA())</f>
        <v>#N/A</v>
      </c>
      <c r="E103" s="529" t="e">
        <f ca="1">+IF(AND(ISNUMBER(OFFSET('Water Data'!$D$6,0,10*ROW('Water Data'!D97))),'Data Summary'!BT103="Yes"),OFFSET('Water Data'!$D$6,0,10*ROW('Water Data'!D97)),NA())</f>
        <v>#N/A</v>
      </c>
      <c r="F103" s="529" t="e">
        <f ca="1">+IF(AND(ISNUMBER(OFFSET('Water Data'!$D$9,0,10*ROW('Water Data'!D97))),'Data Summary'!BU103="Yes"),OFFSET('Water Data'!$D$9,0,10*ROW('Water Data'!D97)),NA())</f>
        <v>#N/A</v>
      </c>
      <c r="G103" s="529" t="e">
        <f ca="1">+IF(AND(ISNUMBER(OFFSET('Water Data'!$E$4,0,10*ROW('Water Data'!E97))),'Data Summary'!BV103="Yes"),100-OFFSET('Water Data'!$E$4,0,10*ROW('Water Data'!E97)),NA())</f>
        <v>#N/A</v>
      </c>
      <c r="H103" s="529" t="e">
        <f ca="1">+IF(AND(ISNUMBER(OFFSET('Water Data'!$E$6,0,10*ROW('Water Data'!E97))),'Data Summary'!BW103="Yes"),OFFSET('Water Data'!$E$6,0,10*ROW('Water Data'!E97)),NA())</f>
        <v>#N/A</v>
      </c>
      <c r="I103" s="529" t="e">
        <f ca="1">+IF(AND(ISNUMBER(OFFSET('Water Data'!$E$9,0,10*ROW('Water Data'!E97))),'Data Summary'!BX103="Yes"),OFFSET('Water Data'!$E$9,0,10*ROW('Water Data'!E97)),NA())</f>
        <v>#N/A</v>
      </c>
      <c r="J103" s="529" t="e">
        <f ca="1">+IF(AND(ISNUMBER(OFFSET('Water Data'!$F$4,0,10*ROW('Water Data'!F97))),'Data Summary'!BY103="Yes"),100-OFFSET('Water Data'!$F$4,0,10*ROW('Water Data'!F97)),NA())</f>
        <v>#N/A</v>
      </c>
      <c r="K103" s="529" t="e">
        <f ca="1">+IF(AND(ISNUMBER(OFFSET('Water Data'!$F$6,0,10*ROW('Water Data'!F97))),'Data Summary'!BZ103="Yes"),OFFSET('Water Data'!$F$6,0,10*ROW('Water Data'!F97)),NA())</f>
        <v>#N/A</v>
      </c>
      <c r="L103" s="529" t="e">
        <f ca="1">+IF(AND(ISNUMBER(OFFSET('Water Data'!$F$9,0,10*ROW('Water Data'!F97))),'Data Summary'!CA103="Yes"),OFFSET('Water Data'!$F$9,0,10*ROW('Water Data'!F97)),NA())</f>
        <v>#N/A</v>
      </c>
      <c r="M103" s="529" t="e">
        <f ca="1">+IF(AND(ISNUMBER(OFFSET('Water Data'!$G$4,0,10*ROW('Water Data'!G97))),'Data Summary'!CB103="Yes"),100-OFFSET('Water Data'!$G$4,0,10*ROW('Water Data'!G97)),NA())</f>
        <v>#N/A</v>
      </c>
      <c r="N103" s="529" t="e">
        <f ca="1">+IF(AND(ISNUMBER(OFFSET('Water Data'!$G$6,0,10*ROW('Water Data'!G97))),'Data Summary'!CC103="Yes"),OFFSET('Water Data'!$G$6,0,10*ROW('Water Data'!G97)),NA())</f>
        <v>#N/A</v>
      </c>
      <c r="O103" s="529" t="e">
        <f ca="1">+IF(AND(ISNUMBER(OFFSET('Water Data'!$G$9,0,10*ROW('Water Data'!G97))),'Data Summary'!CD103="Yes"),OFFSET('Water Data'!$G$9,0,10*ROW('Water Data'!G97)),NA())</f>
        <v>#N/A</v>
      </c>
      <c r="P103" s="529" t="e">
        <f ca="1">+IF(AND(ISNUMBER(OFFSET('Water Data'!$H$4,0,10*ROW('Water Data'!H97))),'Data Summary'!CE103="Yes"),100-OFFSET('Water Data'!$H$4,0,10*ROW('Water Data'!H97)),NA())</f>
        <v>#N/A</v>
      </c>
      <c r="Q103" s="529" t="e">
        <f ca="1">+IF(AND(ISNUMBER(OFFSET('Water Data'!$H$6,0,10*ROW('Water Data'!H97))),'Data Summary'!CF103="Yes"),OFFSET('Water Data'!$H$6,0,10*ROW('Water Data'!H97)),NA())</f>
        <v>#N/A</v>
      </c>
      <c r="R103" s="529" t="e">
        <f ca="1">+IF(AND(ISNUMBER(OFFSET('Water Data'!$H$9,0,10*ROW('Water Data'!H97))),'Data Summary'!CG103="Yes"),OFFSET('Water Data'!$H$9,0,10*ROW('Water Data'!H97)),NA())</f>
        <v>#N/A</v>
      </c>
      <c r="S103" s="529" t="e">
        <f ca="1">+IF(AND(ISNUMBER(OFFSET('Water Data'!$I$4,0,10*ROW('Water Data'!I97))),'Data Summary'!CH103="Yes"),100-OFFSET('Water Data'!$I$4,0,10*ROW('Water Data'!I97)),NA())</f>
        <v>#N/A</v>
      </c>
      <c r="T103" s="529" t="e">
        <f ca="1">+IF(AND(ISNUMBER(OFFSET('Water Data'!$I$6,0,10*ROW('Water Data'!I97))),'Data Summary'!CI103="Yes"),OFFSET('Water Data'!$I$6,0,10*ROW('Water Data'!I97)),NA())</f>
        <v>#N/A</v>
      </c>
      <c r="U103" s="529" t="e">
        <f ca="1">+IF(AND(ISNUMBER(OFFSET('Water Data'!$I$9,0,10*ROW('Water Data'!I97))),'Data Summary'!CJ103="Yes"),OFFSET('Water Data'!$I$9,0,10*ROW('Water Data'!I97)),NA())</f>
        <v>#N/A</v>
      </c>
      <c r="V103" s="530" t="e">
        <f ca="1">+IF(AND(ISNUMBER(OFFSET('Sanitation Data'!$D$4,0,10*ROW('Sanitation Data'!D97))),'Data Summary'!CK103="Yes"),100-OFFSET('Sanitation Data'!$D$4,0,10*ROW('Sanitation Data'!D97)),NA())</f>
        <v>#N/A</v>
      </c>
      <c r="W103" s="530" t="e">
        <f ca="1">+IF(AND(ISNUMBER(OFFSET('Sanitation Data'!$D$6,0,10*ROW('Sanitation Data'!D97))),'Data Summary'!CL103="Yes"),OFFSET('Sanitation Data'!$D$6,0,10*ROW('Sanitation Data'!D97)),NA())</f>
        <v>#N/A</v>
      </c>
      <c r="X103" s="530" t="e">
        <f ca="1">+IF(AND(ISNUMBER(OFFSET('Sanitation Data'!$D$10,0,10*ROW('Sanitation Data'!D97))),'Data Summary'!CM103="Yes"),OFFSET('Sanitation Data'!$D$10,0,10*ROW('Sanitation Data'!D97)),NA())</f>
        <v>#N/A</v>
      </c>
      <c r="Y103" s="530" t="e">
        <f ca="1">+IF(AND(ISNUMBER(OFFSET('Sanitation Data'!$D$11,0,10*ROW('Sanitation Data'!D97))),'Data Summary'!CN103="Yes"),OFFSET('Sanitation Data'!$D$11,0,10*ROW('Sanitation Data'!D97)),NA())</f>
        <v>#N/A</v>
      </c>
      <c r="Z103" s="530" t="e">
        <f ca="1">+IF(AND(ISNUMBER(OFFSET('Sanitation Data'!$D$12,0,10*ROW('Sanitation Data'!D97))),'Data Summary'!CO103="Yes"),OFFSET('Sanitation Data'!$D$12,0,10*ROW('Sanitation Data'!D97)),NA())</f>
        <v>#N/A</v>
      </c>
      <c r="AA103" s="530" t="e">
        <f ca="1">+IF(AND(ISNUMBER(OFFSET('Sanitation Data'!$E$4,0,10*ROW('Sanitation Data'!E97))),'Data Summary'!CP103="Yes"),100-OFFSET('Sanitation Data'!$E$4,0,10*ROW('Sanitation Data'!E97)),NA())</f>
        <v>#N/A</v>
      </c>
      <c r="AB103" s="530" t="e">
        <f ca="1">+IF(AND(ISNUMBER(OFFSET('Sanitation Data'!$E$6,0,10*ROW('Sanitation Data'!E97))),'Data Summary'!CQ103="Yes"),OFFSET('Sanitation Data'!$E$6,0,10*ROW('Sanitation Data'!E97)),NA())</f>
        <v>#N/A</v>
      </c>
      <c r="AC103" s="530" t="e">
        <f ca="1">+IF(AND(ISNUMBER(OFFSET('Sanitation Data'!$E$10,0,10*ROW('Sanitation Data'!E97))),'Data Summary'!CR103="Yes"),OFFSET('Sanitation Data'!$E$10,0,10*ROW('Sanitation Data'!E97)),NA())</f>
        <v>#N/A</v>
      </c>
      <c r="AD103" s="530" t="e">
        <f ca="1">+IF(AND(ISNUMBER(OFFSET('Sanitation Data'!$E$11,0,10*ROW('Sanitation Data'!E97))),'Data Summary'!CS103="Yes"),OFFSET('Sanitation Data'!$E$11,0,10*ROW('Sanitation Data'!E97)),NA())</f>
        <v>#N/A</v>
      </c>
      <c r="AE103" s="530" t="e">
        <f ca="1">+IF(AND(ISNUMBER(OFFSET('Sanitation Data'!$E$12,0,10*ROW('Sanitation Data'!E97))),'Data Summary'!CT103="Yes"),OFFSET('Sanitation Data'!$E$12,0,10*ROW('Sanitation Data'!E97)),NA())</f>
        <v>#N/A</v>
      </c>
      <c r="AF103" s="530" t="e">
        <f ca="1">+IF(AND(ISNUMBER(OFFSET('Sanitation Data'!$F$4,0,10*ROW('Sanitation Data'!F97))),'Data Summary'!CU103="Yes"),100-OFFSET('Sanitation Data'!$F$4,0,10*ROW('Sanitation Data'!F97)),NA())</f>
        <v>#N/A</v>
      </c>
      <c r="AG103" s="530" t="e">
        <f ca="1">+IF(AND(ISNUMBER(OFFSET('Sanitation Data'!$F$6,0,10*ROW('Sanitation Data'!F97))),'Data Summary'!CV103="Yes"),OFFSET('Sanitation Data'!$F$6,0,10*ROW('Sanitation Data'!F97)),NA())</f>
        <v>#N/A</v>
      </c>
      <c r="AH103" s="530" t="e">
        <f ca="1">+IF(AND(ISNUMBER(OFFSET('Sanitation Data'!$F$10,0,10*ROW('Sanitation Data'!F97))),'Data Summary'!CW103="Yes"),OFFSET('Sanitation Data'!$F$10,0,10*ROW('Sanitation Data'!F97)),NA())</f>
        <v>#N/A</v>
      </c>
      <c r="AI103" s="530" t="e">
        <f ca="1">+IF(AND(ISNUMBER(OFFSET('Sanitation Data'!$F$11,0,10*ROW('Sanitation Data'!F97))),'Data Summary'!CX103="Yes"),OFFSET('Sanitation Data'!$F$11,0,10*ROW('Sanitation Data'!F97)),NA())</f>
        <v>#N/A</v>
      </c>
      <c r="AJ103" s="530" t="e">
        <f ca="1">+IF(AND(ISNUMBER(OFFSET('Sanitation Data'!$F$12,0,10*ROW('Sanitation Data'!F97))),'Data Summary'!CY103="Yes"),OFFSET('Sanitation Data'!$F$12,0,10*ROW('Sanitation Data'!F97)),NA())</f>
        <v>#N/A</v>
      </c>
      <c r="AK103" s="530" t="e">
        <f ca="1">+IF(AND(ISNUMBER(OFFSET('Sanitation Data'!$G$4,0,10*ROW('Sanitation Data'!G97))),'Data Summary'!CZ103="Yes"),100-OFFSET('Sanitation Data'!$G$4,0,10*ROW('Sanitation Data'!G97)),NA())</f>
        <v>#N/A</v>
      </c>
      <c r="AL103" s="530" t="e">
        <f ca="1">+IF(AND(ISNUMBER(OFFSET('Sanitation Data'!$G$6,0,10*ROW('Sanitation Data'!G97))),'Data Summary'!DA103="Yes"),OFFSET('Sanitation Data'!$G$6,0,10*ROW('Sanitation Data'!G97)),NA())</f>
        <v>#N/A</v>
      </c>
      <c r="AM103" s="530" t="e">
        <f ca="1">+IF(AND(ISNUMBER(OFFSET('Sanitation Data'!$G$10,0,10*ROW('Sanitation Data'!G97))),'Data Summary'!DB103="Yes"),OFFSET('Sanitation Data'!$G$10,0,10*ROW('Sanitation Data'!G97)),NA())</f>
        <v>#N/A</v>
      </c>
      <c r="AN103" s="530" t="e">
        <f ca="1">+IF(AND(ISNUMBER(OFFSET('Sanitation Data'!$G$11,0,10*ROW('Sanitation Data'!G97))),'Data Summary'!DC103="Yes"),OFFSET('Sanitation Data'!$G$11,0,10*ROW('Sanitation Data'!G97)),NA())</f>
        <v>#N/A</v>
      </c>
      <c r="AO103" s="530" t="e">
        <f ca="1">+IF(AND(ISNUMBER(OFFSET('Sanitation Data'!$G$12,0,10*ROW('Sanitation Data'!G97))),'Data Summary'!DD103="Yes"),OFFSET('Sanitation Data'!$G$12,0,10*ROW('Sanitation Data'!G97)),NA())</f>
        <v>#N/A</v>
      </c>
      <c r="AP103" s="530" t="e">
        <f ca="1">+IF(AND(ISNUMBER(OFFSET('Sanitation Data'!$H$4,0,10*ROW('Sanitation Data'!H97))),'Data Summary'!DE103="Yes"),100-OFFSET('Sanitation Data'!$H$4,0,10*ROW('Sanitation Data'!H97)),NA())</f>
        <v>#N/A</v>
      </c>
      <c r="AQ103" s="530" t="e">
        <f ca="1">+IF(AND(ISNUMBER(OFFSET('Sanitation Data'!$H$6,0,10*ROW('Sanitation Data'!H97))),'Data Summary'!DF103="Yes"),OFFSET('Sanitation Data'!$H$6,0,10*ROW('Sanitation Data'!H97)),NA())</f>
        <v>#N/A</v>
      </c>
      <c r="AR103" s="530" t="e">
        <f ca="1">+IF(AND(ISNUMBER(OFFSET('Sanitation Data'!$H$10,0,10*ROW('Sanitation Data'!H97))),'Data Summary'!DG103="Yes"),OFFSET('Sanitation Data'!$H$10,0,10*ROW('Sanitation Data'!H97)),NA())</f>
        <v>#N/A</v>
      </c>
      <c r="AS103" s="530" t="e">
        <f ca="1">+IF(AND(ISNUMBER(OFFSET('Sanitation Data'!$H$11,0,10*ROW('Sanitation Data'!H97))),'Data Summary'!DH103="Yes"),OFFSET('Sanitation Data'!$H$11,0,10*ROW('Sanitation Data'!H97)),NA())</f>
        <v>#N/A</v>
      </c>
      <c r="AT103" s="530" t="e">
        <f ca="1">+IF(AND(ISNUMBER(OFFSET('Sanitation Data'!$H$12,0,10*ROW('Sanitation Data'!H97))),'Data Summary'!DI103="Yes"),OFFSET('Sanitation Data'!$H$12,0,10*ROW('Sanitation Data'!H97)),NA())</f>
        <v>#N/A</v>
      </c>
      <c r="AU103" s="530" t="e">
        <f ca="1">+IF(AND(ISNUMBER(OFFSET('Sanitation Data'!$I$4,0,10*ROW('Sanitation Data'!I97))),'Data Summary'!DJ103="Yes"),100-OFFSET('Sanitation Data'!$I$4,0,10*ROW('Sanitation Data'!I97)),NA())</f>
        <v>#N/A</v>
      </c>
      <c r="AV103" s="530" t="e">
        <f ca="1">+IF(AND(ISNUMBER(OFFSET('Sanitation Data'!$I$6,0,10*ROW('Sanitation Data'!I97))),'Data Summary'!DK103="Yes"),OFFSET('Sanitation Data'!$I$6,0,10*ROW('Sanitation Data'!I97)),NA())</f>
        <v>#N/A</v>
      </c>
      <c r="AW103" s="530" t="e">
        <f ca="1">+IF(AND(ISNUMBER(OFFSET('Sanitation Data'!$I$10,0,10*ROW('Sanitation Data'!I97))),'Data Summary'!DL103="Yes"),OFFSET('Sanitation Data'!$I$10,0,10*ROW('Sanitation Data'!I97)),NA())</f>
        <v>#N/A</v>
      </c>
      <c r="AX103" s="530" t="e">
        <f ca="1">+IF(AND(ISNUMBER(OFFSET('Sanitation Data'!$I$11,0,10*ROW('Sanitation Data'!I97))),'Data Summary'!DM103="Yes"),OFFSET('Sanitation Data'!$I$11,0,10*ROW('Sanitation Data'!I97)),NA())</f>
        <v>#N/A</v>
      </c>
      <c r="AY103" s="530" t="e">
        <f ca="1">+IF(AND(ISNUMBER(OFFSET('Sanitation Data'!$I$12,0,10*ROW('Sanitation Data'!I97))),'Data Summary'!DN103="Yes"),OFFSET('Sanitation Data'!$I$12,0,10*ROW('Sanitation Data'!I97)),NA())</f>
        <v>#N/A</v>
      </c>
      <c r="AZ103" s="531" t="e">
        <f ca="1">+IF(AND(ISNUMBER(OFFSET('Hygiene Data'!$D$5,0,10*ROW('Hygiene Data'!D97))),'Data Summary'!DO103="Yes"),OFFSET('Hygiene Data'!$D$5,0,10*ROW('Hygiene Data'!D97)),NA())</f>
        <v>#N/A</v>
      </c>
      <c r="BA103" s="531" t="e">
        <f ca="1">+IF(AND(ISNUMBER(OFFSET('Hygiene Data'!$D$7,0,10*ROW('Hygiene Data'!D97))),'Data Summary'!DP103="Yes"),OFFSET('Hygiene Data'!$D$7,0,10*ROW('Hygiene Data'!D97)),NA())</f>
        <v>#N/A</v>
      </c>
      <c r="BB103" s="531" t="e">
        <f ca="1">+IF(AND(ISNUMBER(OFFSET('Hygiene Data'!$D$9,0,10*ROW('Hygiene Data'!D97))),'Data Summary'!DQ103="Yes"),OFFSET('Hygiene Data'!$D$9,0,10*ROW('Hygiene Data'!D97)),NA())</f>
        <v>#N/A</v>
      </c>
      <c r="BC103" s="531" t="e">
        <f ca="1">+IF(AND(ISNUMBER(OFFSET('Hygiene Data'!$E$5,0,10*ROW('Hygiene Data'!E97))),'Data Summary'!DR103="Yes"),OFFSET('Hygiene Data'!$E$5,0,10*ROW('Hygiene Data'!E97)),NA())</f>
        <v>#N/A</v>
      </c>
      <c r="BD103" s="531" t="e">
        <f ca="1">+IF(AND(ISNUMBER(OFFSET('Hygiene Data'!$E$7,0,10*ROW('Hygiene Data'!E97))),'Data Summary'!DS103="Yes"),OFFSET('Hygiene Data'!$E$7,0,10*ROW('Hygiene Data'!E97)),NA())</f>
        <v>#N/A</v>
      </c>
      <c r="BE103" s="531" t="e">
        <f ca="1">+IF(AND(ISNUMBER(OFFSET('Hygiene Data'!$E$9,0,10*ROW('Hygiene Data'!E97))),'Data Summary'!DT103="Yes"),OFFSET('Hygiene Data'!$E$9,0,10*ROW('Hygiene Data'!E97)),NA())</f>
        <v>#N/A</v>
      </c>
      <c r="BF103" s="531" t="e">
        <f ca="1">+IF(AND(ISNUMBER(OFFSET('Hygiene Data'!$F$5,0,10*ROW('Hygiene Data'!F97))),'Data Summary'!DU103="Yes"),OFFSET('Hygiene Data'!$F$5,0,10*ROW('Hygiene Data'!F97)),NA())</f>
        <v>#N/A</v>
      </c>
      <c r="BG103" s="531" t="e">
        <f ca="1">+IF(AND(ISNUMBER(OFFSET('Hygiene Data'!$F$7,0,10*ROW('Hygiene Data'!F97))),'Data Summary'!DV103="Yes"),OFFSET('Hygiene Data'!$F$7,0,10*ROW('Hygiene Data'!F97)),NA())</f>
        <v>#N/A</v>
      </c>
      <c r="BH103" s="531" t="e">
        <f ca="1">+IF(AND(ISNUMBER(OFFSET('Hygiene Data'!$F$9,0,10*ROW('Hygiene Data'!F97))),'Data Summary'!DW103="Yes"),OFFSET('Hygiene Data'!$F$9,0,10*ROW('Hygiene Data'!F97)),NA())</f>
        <v>#N/A</v>
      </c>
      <c r="BI103" s="531" t="e">
        <f ca="1">+IF(AND(ISNUMBER(OFFSET('Hygiene Data'!$G$5,0,10*ROW('Hygiene Data'!G97))),'Data Summary'!DX103="Yes"),OFFSET('Hygiene Data'!$G$5,0,10*ROW('Hygiene Data'!G97)),NA())</f>
        <v>#N/A</v>
      </c>
      <c r="BJ103" s="531" t="e">
        <f ca="1">+IF(AND(ISNUMBER(OFFSET('Hygiene Data'!$G$7,0,10*ROW('Hygiene Data'!G97))),'Data Summary'!DY103="Yes"),OFFSET('Hygiene Data'!$G$7,0,10*ROW('Hygiene Data'!G97)),NA())</f>
        <v>#N/A</v>
      </c>
      <c r="BK103" s="531" t="e">
        <f ca="1">+IF(AND(ISNUMBER(OFFSET('Hygiene Data'!$G$9,0,10*ROW('Hygiene Data'!G97))),'Data Summary'!DZ103="Yes"),OFFSET('Hygiene Data'!$G$9,0,10*ROW('Hygiene Data'!G97)),NA())</f>
        <v>#N/A</v>
      </c>
      <c r="BL103" s="531" t="e">
        <f ca="1">+IF(AND(ISNUMBER(OFFSET('Hygiene Data'!$H$5,0,10*ROW('Hygiene Data'!H97))),'Data Summary'!EA103="Yes"),OFFSET('Hygiene Data'!$H$5,0,10*ROW('Hygiene Data'!H97)),NA())</f>
        <v>#N/A</v>
      </c>
      <c r="BM103" s="531" t="e">
        <f ca="1">+IF(AND(ISNUMBER(OFFSET('Hygiene Data'!$H$7,0,10*ROW('Hygiene Data'!H97))),'Data Summary'!EB103="Yes"),OFFSET('Hygiene Data'!$H$7,0,10*ROW('Hygiene Data'!H97)),NA())</f>
        <v>#N/A</v>
      </c>
      <c r="BN103" s="531" t="e">
        <f ca="1">+IF(AND(ISNUMBER(OFFSET('Hygiene Data'!$H$9,0,10*ROW('Hygiene Data'!H97))),'Data Summary'!EC103="Yes"),OFFSET('Hygiene Data'!$H$9,0,10*ROW('Hygiene Data'!H97)),NA())</f>
        <v>#N/A</v>
      </c>
      <c r="BO103" s="531" t="e">
        <f ca="1">+IF(AND(ISNUMBER(OFFSET('Hygiene Data'!$I$5,0,10*ROW('Hygiene Data'!I97))),'Data Summary'!ED103="Yes"),OFFSET('Hygiene Data'!$I$5,0,10*ROW('Hygiene Data'!I97)),NA())</f>
        <v>#N/A</v>
      </c>
      <c r="BP103" s="531" t="e">
        <f ca="1">+IF(AND(ISNUMBER(OFFSET('Hygiene Data'!$I$7,0,10*ROW('Hygiene Data'!I97))),'Data Summary'!EE103="Yes"),OFFSET('Hygiene Data'!$I$7,0,10*ROW('Hygiene Data'!I97)),NA())</f>
        <v>#N/A</v>
      </c>
      <c r="BQ103" s="531" t="e">
        <f ca="1">+IF(AND(ISNUMBER(OFFSET('Hygiene Data'!$I$9,0,10*ROW('Hygiene Data'!I97))),'Data Summary'!EF103="Yes"),OFFSET('Hygiene Data'!$I$9,0,10*ROW('Hygiene Data'!I97)),NA())</f>
        <v>#N/A</v>
      </c>
    </row>
    <row r="104" spans="1:69" x14ac:dyDescent="0.25">
      <c r="A104" s="527" t="e">
        <f ca="1">+RIGHT('Data Summary'!A104,LEN('Data Summary'!A104)-9)</f>
        <v>#VALUE!</v>
      </c>
      <c r="B104" s="501" t="str">
        <f ca="1">+IF(ISTEXT('Data Summary'!B104),'Data Summary'!B104,"")</f>
        <v/>
      </c>
      <c r="C104" s="528" t="e">
        <f ca="1">+VALUE('Data Summary'!C104)</f>
        <v>#VALUE!</v>
      </c>
      <c r="D104" s="529" t="e">
        <f ca="1">+IF(AND(ISNUMBER(OFFSET('Water Data'!$D$4,0,10*ROW('Water Data'!D98))),'Data Summary'!BS104="Yes"),100-OFFSET('Water Data'!$D$4,0,10*ROW('Water Data'!D98)),NA())</f>
        <v>#N/A</v>
      </c>
      <c r="E104" s="529" t="e">
        <f ca="1">+IF(AND(ISNUMBER(OFFSET('Water Data'!$D$6,0,10*ROW('Water Data'!D98))),'Data Summary'!BT104="Yes"),OFFSET('Water Data'!$D$6,0,10*ROW('Water Data'!D98)),NA())</f>
        <v>#N/A</v>
      </c>
      <c r="F104" s="529" t="e">
        <f ca="1">+IF(AND(ISNUMBER(OFFSET('Water Data'!$D$9,0,10*ROW('Water Data'!D98))),'Data Summary'!BU104="Yes"),OFFSET('Water Data'!$D$9,0,10*ROW('Water Data'!D98)),NA())</f>
        <v>#N/A</v>
      </c>
      <c r="G104" s="529" t="e">
        <f ca="1">+IF(AND(ISNUMBER(OFFSET('Water Data'!$E$4,0,10*ROW('Water Data'!E98))),'Data Summary'!BV104="Yes"),100-OFFSET('Water Data'!$E$4,0,10*ROW('Water Data'!E98)),NA())</f>
        <v>#N/A</v>
      </c>
      <c r="H104" s="529" t="e">
        <f ca="1">+IF(AND(ISNUMBER(OFFSET('Water Data'!$E$6,0,10*ROW('Water Data'!E98))),'Data Summary'!BW104="Yes"),OFFSET('Water Data'!$E$6,0,10*ROW('Water Data'!E98)),NA())</f>
        <v>#N/A</v>
      </c>
      <c r="I104" s="529" t="e">
        <f ca="1">+IF(AND(ISNUMBER(OFFSET('Water Data'!$E$9,0,10*ROW('Water Data'!E98))),'Data Summary'!BX104="Yes"),OFFSET('Water Data'!$E$9,0,10*ROW('Water Data'!E98)),NA())</f>
        <v>#N/A</v>
      </c>
      <c r="J104" s="529" t="e">
        <f ca="1">+IF(AND(ISNUMBER(OFFSET('Water Data'!$F$4,0,10*ROW('Water Data'!F98))),'Data Summary'!BY104="Yes"),100-OFFSET('Water Data'!$F$4,0,10*ROW('Water Data'!F98)),NA())</f>
        <v>#N/A</v>
      </c>
      <c r="K104" s="529" t="e">
        <f ca="1">+IF(AND(ISNUMBER(OFFSET('Water Data'!$F$6,0,10*ROW('Water Data'!F98))),'Data Summary'!BZ104="Yes"),OFFSET('Water Data'!$F$6,0,10*ROW('Water Data'!F98)),NA())</f>
        <v>#N/A</v>
      </c>
      <c r="L104" s="529" t="e">
        <f ca="1">+IF(AND(ISNUMBER(OFFSET('Water Data'!$F$9,0,10*ROW('Water Data'!F98))),'Data Summary'!CA104="Yes"),OFFSET('Water Data'!$F$9,0,10*ROW('Water Data'!F98)),NA())</f>
        <v>#N/A</v>
      </c>
      <c r="M104" s="529" t="e">
        <f ca="1">+IF(AND(ISNUMBER(OFFSET('Water Data'!$G$4,0,10*ROW('Water Data'!G98))),'Data Summary'!CB104="Yes"),100-OFFSET('Water Data'!$G$4,0,10*ROW('Water Data'!G98)),NA())</f>
        <v>#N/A</v>
      </c>
      <c r="N104" s="529" t="e">
        <f ca="1">+IF(AND(ISNUMBER(OFFSET('Water Data'!$G$6,0,10*ROW('Water Data'!G98))),'Data Summary'!CC104="Yes"),OFFSET('Water Data'!$G$6,0,10*ROW('Water Data'!G98)),NA())</f>
        <v>#N/A</v>
      </c>
      <c r="O104" s="529" t="e">
        <f ca="1">+IF(AND(ISNUMBER(OFFSET('Water Data'!$G$9,0,10*ROW('Water Data'!G98))),'Data Summary'!CD104="Yes"),OFFSET('Water Data'!$G$9,0,10*ROW('Water Data'!G98)),NA())</f>
        <v>#N/A</v>
      </c>
      <c r="P104" s="529" t="e">
        <f ca="1">+IF(AND(ISNUMBER(OFFSET('Water Data'!$H$4,0,10*ROW('Water Data'!H98))),'Data Summary'!CE104="Yes"),100-OFFSET('Water Data'!$H$4,0,10*ROW('Water Data'!H98)),NA())</f>
        <v>#N/A</v>
      </c>
      <c r="Q104" s="529" t="e">
        <f ca="1">+IF(AND(ISNUMBER(OFFSET('Water Data'!$H$6,0,10*ROW('Water Data'!H98))),'Data Summary'!CF104="Yes"),OFFSET('Water Data'!$H$6,0,10*ROW('Water Data'!H98)),NA())</f>
        <v>#N/A</v>
      </c>
      <c r="R104" s="529" t="e">
        <f ca="1">+IF(AND(ISNUMBER(OFFSET('Water Data'!$H$9,0,10*ROW('Water Data'!H98))),'Data Summary'!CG104="Yes"),OFFSET('Water Data'!$H$9,0,10*ROW('Water Data'!H98)),NA())</f>
        <v>#N/A</v>
      </c>
      <c r="S104" s="529" t="e">
        <f ca="1">+IF(AND(ISNUMBER(OFFSET('Water Data'!$I$4,0,10*ROW('Water Data'!I98))),'Data Summary'!CH104="Yes"),100-OFFSET('Water Data'!$I$4,0,10*ROW('Water Data'!I98)),NA())</f>
        <v>#N/A</v>
      </c>
      <c r="T104" s="529" t="e">
        <f ca="1">+IF(AND(ISNUMBER(OFFSET('Water Data'!$I$6,0,10*ROW('Water Data'!I98))),'Data Summary'!CI104="Yes"),OFFSET('Water Data'!$I$6,0,10*ROW('Water Data'!I98)),NA())</f>
        <v>#N/A</v>
      </c>
      <c r="U104" s="529" t="e">
        <f ca="1">+IF(AND(ISNUMBER(OFFSET('Water Data'!$I$9,0,10*ROW('Water Data'!I98))),'Data Summary'!CJ104="Yes"),OFFSET('Water Data'!$I$9,0,10*ROW('Water Data'!I98)),NA())</f>
        <v>#N/A</v>
      </c>
      <c r="V104" s="530" t="e">
        <f ca="1">+IF(AND(ISNUMBER(OFFSET('Sanitation Data'!$D$4,0,10*ROW('Sanitation Data'!D98))),'Data Summary'!CK104="Yes"),100-OFFSET('Sanitation Data'!$D$4,0,10*ROW('Sanitation Data'!D98)),NA())</f>
        <v>#N/A</v>
      </c>
      <c r="W104" s="530" t="e">
        <f ca="1">+IF(AND(ISNUMBER(OFFSET('Sanitation Data'!$D$6,0,10*ROW('Sanitation Data'!D98))),'Data Summary'!CL104="Yes"),OFFSET('Sanitation Data'!$D$6,0,10*ROW('Sanitation Data'!D98)),NA())</f>
        <v>#N/A</v>
      </c>
      <c r="X104" s="530" t="e">
        <f ca="1">+IF(AND(ISNUMBER(OFFSET('Sanitation Data'!$D$10,0,10*ROW('Sanitation Data'!D98))),'Data Summary'!CM104="Yes"),OFFSET('Sanitation Data'!$D$10,0,10*ROW('Sanitation Data'!D98)),NA())</f>
        <v>#N/A</v>
      </c>
      <c r="Y104" s="530" t="e">
        <f ca="1">+IF(AND(ISNUMBER(OFFSET('Sanitation Data'!$D$11,0,10*ROW('Sanitation Data'!D98))),'Data Summary'!CN104="Yes"),OFFSET('Sanitation Data'!$D$11,0,10*ROW('Sanitation Data'!D98)),NA())</f>
        <v>#N/A</v>
      </c>
      <c r="Z104" s="530" t="e">
        <f ca="1">+IF(AND(ISNUMBER(OFFSET('Sanitation Data'!$D$12,0,10*ROW('Sanitation Data'!D98))),'Data Summary'!CO104="Yes"),OFFSET('Sanitation Data'!$D$12,0,10*ROW('Sanitation Data'!D98)),NA())</f>
        <v>#N/A</v>
      </c>
      <c r="AA104" s="530" t="e">
        <f ca="1">+IF(AND(ISNUMBER(OFFSET('Sanitation Data'!$E$4,0,10*ROW('Sanitation Data'!E98))),'Data Summary'!CP104="Yes"),100-OFFSET('Sanitation Data'!$E$4,0,10*ROW('Sanitation Data'!E98)),NA())</f>
        <v>#N/A</v>
      </c>
      <c r="AB104" s="530" t="e">
        <f ca="1">+IF(AND(ISNUMBER(OFFSET('Sanitation Data'!$E$6,0,10*ROW('Sanitation Data'!E98))),'Data Summary'!CQ104="Yes"),OFFSET('Sanitation Data'!$E$6,0,10*ROW('Sanitation Data'!E98)),NA())</f>
        <v>#N/A</v>
      </c>
      <c r="AC104" s="530" t="e">
        <f ca="1">+IF(AND(ISNUMBER(OFFSET('Sanitation Data'!$E$10,0,10*ROW('Sanitation Data'!E98))),'Data Summary'!CR104="Yes"),OFFSET('Sanitation Data'!$E$10,0,10*ROW('Sanitation Data'!E98)),NA())</f>
        <v>#N/A</v>
      </c>
      <c r="AD104" s="530" t="e">
        <f ca="1">+IF(AND(ISNUMBER(OFFSET('Sanitation Data'!$E$11,0,10*ROW('Sanitation Data'!E98))),'Data Summary'!CS104="Yes"),OFFSET('Sanitation Data'!$E$11,0,10*ROW('Sanitation Data'!E98)),NA())</f>
        <v>#N/A</v>
      </c>
      <c r="AE104" s="530" t="e">
        <f ca="1">+IF(AND(ISNUMBER(OFFSET('Sanitation Data'!$E$12,0,10*ROW('Sanitation Data'!E98))),'Data Summary'!CT104="Yes"),OFFSET('Sanitation Data'!$E$12,0,10*ROW('Sanitation Data'!E98)),NA())</f>
        <v>#N/A</v>
      </c>
      <c r="AF104" s="530" t="e">
        <f ca="1">+IF(AND(ISNUMBER(OFFSET('Sanitation Data'!$F$4,0,10*ROW('Sanitation Data'!F98))),'Data Summary'!CU104="Yes"),100-OFFSET('Sanitation Data'!$F$4,0,10*ROW('Sanitation Data'!F98)),NA())</f>
        <v>#N/A</v>
      </c>
      <c r="AG104" s="530" t="e">
        <f ca="1">+IF(AND(ISNUMBER(OFFSET('Sanitation Data'!$F$6,0,10*ROW('Sanitation Data'!F98))),'Data Summary'!CV104="Yes"),OFFSET('Sanitation Data'!$F$6,0,10*ROW('Sanitation Data'!F98)),NA())</f>
        <v>#N/A</v>
      </c>
      <c r="AH104" s="530" t="e">
        <f ca="1">+IF(AND(ISNUMBER(OFFSET('Sanitation Data'!$F$10,0,10*ROW('Sanitation Data'!F98))),'Data Summary'!CW104="Yes"),OFFSET('Sanitation Data'!$F$10,0,10*ROW('Sanitation Data'!F98)),NA())</f>
        <v>#N/A</v>
      </c>
      <c r="AI104" s="530" t="e">
        <f ca="1">+IF(AND(ISNUMBER(OFFSET('Sanitation Data'!$F$11,0,10*ROW('Sanitation Data'!F98))),'Data Summary'!CX104="Yes"),OFFSET('Sanitation Data'!$F$11,0,10*ROW('Sanitation Data'!F98)),NA())</f>
        <v>#N/A</v>
      </c>
      <c r="AJ104" s="530" t="e">
        <f ca="1">+IF(AND(ISNUMBER(OFFSET('Sanitation Data'!$F$12,0,10*ROW('Sanitation Data'!F98))),'Data Summary'!CY104="Yes"),OFFSET('Sanitation Data'!$F$12,0,10*ROW('Sanitation Data'!F98)),NA())</f>
        <v>#N/A</v>
      </c>
      <c r="AK104" s="530" t="e">
        <f ca="1">+IF(AND(ISNUMBER(OFFSET('Sanitation Data'!$G$4,0,10*ROW('Sanitation Data'!G98))),'Data Summary'!CZ104="Yes"),100-OFFSET('Sanitation Data'!$G$4,0,10*ROW('Sanitation Data'!G98)),NA())</f>
        <v>#N/A</v>
      </c>
      <c r="AL104" s="530" t="e">
        <f ca="1">+IF(AND(ISNUMBER(OFFSET('Sanitation Data'!$G$6,0,10*ROW('Sanitation Data'!G98))),'Data Summary'!DA104="Yes"),OFFSET('Sanitation Data'!$G$6,0,10*ROW('Sanitation Data'!G98)),NA())</f>
        <v>#N/A</v>
      </c>
      <c r="AM104" s="530" t="e">
        <f ca="1">+IF(AND(ISNUMBER(OFFSET('Sanitation Data'!$G$10,0,10*ROW('Sanitation Data'!G98))),'Data Summary'!DB104="Yes"),OFFSET('Sanitation Data'!$G$10,0,10*ROW('Sanitation Data'!G98)),NA())</f>
        <v>#N/A</v>
      </c>
      <c r="AN104" s="530" t="e">
        <f ca="1">+IF(AND(ISNUMBER(OFFSET('Sanitation Data'!$G$11,0,10*ROW('Sanitation Data'!G98))),'Data Summary'!DC104="Yes"),OFFSET('Sanitation Data'!$G$11,0,10*ROW('Sanitation Data'!G98)),NA())</f>
        <v>#N/A</v>
      </c>
      <c r="AO104" s="530" t="e">
        <f ca="1">+IF(AND(ISNUMBER(OFFSET('Sanitation Data'!$G$12,0,10*ROW('Sanitation Data'!G98))),'Data Summary'!DD104="Yes"),OFFSET('Sanitation Data'!$G$12,0,10*ROW('Sanitation Data'!G98)),NA())</f>
        <v>#N/A</v>
      </c>
      <c r="AP104" s="530" t="e">
        <f ca="1">+IF(AND(ISNUMBER(OFFSET('Sanitation Data'!$H$4,0,10*ROW('Sanitation Data'!H98))),'Data Summary'!DE104="Yes"),100-OFFSET('Sanitation Data'!$H$4,0,10*ROW('Sanitation Data'!H98)),NA())</f>
        <v>#N/A</v>
      </c>
      <c r="AQ104" s="530" t="e">
        <f ca="1">+IF(AND(ISNUMBER(OFFSET('Sanitation Data'!$H$6,0,10*ROW('Sanitation Data'!H98))),'Data Summary'!DF104="Yes"),OFFSET('Sanitation Data'!$H$6,0,10*ROW('Sanitation Data'!H98)),NA())</f>
        <v>#N/A</v>
      </c>
      <c r="AR104" s="530" t="e">
        <f ca="1">+IF(AND(ISNUMBER(OFFSET('Sanitation Data'!$H$10,0,10*ROW('Sanitation Data'!H98))),'Data Summary'!DG104="Yes"),OFFSET('Sanitation Data'!$H$10,0,10*ROW('Sanitation Data'!H98)),NA())</f>
        <v>#N/A</v>
      </c>
      <c r="AS104" s="530" t="e">
        <f ca="1">+IF(AND(ISNUMBER(OFFSET('Sanitation Data'!$H$11,0,10*ROW('Sanitation Data'!H98))),'Data Summary'!DH104="Yes"),OFFSET('Sanitation Data'!$H$11,0,10*ROW('Sanitation Data'!H98)),NA())</f>
        <v>#N/A</v>
      </c>
      <c r="AT104" s="530" t="e">
        <f ca="1">+IF(AND(ISNUMBER(OFFSET('Sanitation Data'!$H$12,0,10*ROW('Sanitation Data'!H98))),'Data Summary'!DI104="Yes"),OFFSET('Sanitation Data'!$H$12,0,10*ROW('Sanitation Data'!H98)),NA())</f>
        <v>#N/A</v>
      </c>
      <c r="AU104" s="530" t="e">
        <f ca="1">+IF(AND(ISNUMBER(OFFSET('Sanitation Data'!$I$4,0,10*ROW('Sanitation Data'!I98))),'Data Summary'!DJ104="Yes"),100-OFFSET('Sanitation Data'!$I$4,0,10*ROW('Sanitation Data'!I98)),NA())</f>
        <v>#N/A</v>
      </c>
      <c r="AV104" s="530" t="e">
        <f ca="1">+IF(AND(ISNUMBER(OFFSET('Sanitation Data'!$I$6,0,10*ROW('Sanitation Data'!I98))),'Data Summary'!DK104="Yes"),OFFSET('Sanitation Data'!$I$6,0,10*ROW('Sanitation Data'!I98)),NA())</f>
        <v>#N/A</v>
      </c>
      <c r="AW104" s="530" t="e">
        <f ca="1">+IF(AND(ISNUMBER(OFFSET('Sanitation Data'!$I$10,0,10*ROW('Sanitation Data'!I98))),'Data Summary'!DL104="Yes"),OFFSET('Sanitation Data'!$I$10,0,10*ROW('Sanitation Data'!I98)),NA())</f>
        <v>#N/A</v>
      </c>
      <c r="AX104" s="530" t="e">
        <f ca="1">+IF(AND(ISNUMBER(OFFSET('Sanitation Data'!$I$11,0,10*ROW('Sanitation Data'!I98))),'Data Summary'!DM104="Yes"),OFFSET('Sanitation Data'!$I$11,0,10*ROW('Sanitation Data'!I98)),NA())</f>
        <v>#N/A</v>
      </c>
      <c r="AY104" s="530" t="e">
        <f ca="1">+IF(AND(ISNUMBER(OFFSET('Sanitation Data'!$I$12,0,10*ROW('Sanitation Data'!I98))),'Data Summary'!DN104="Yes"),OFFSET('Sanitation Data'!$I$12,0,10*ROW('Sanitation Data'!I98)),NA())</f>
        <v>#N/A</v>
      </c>
      <c r="AZ104" s="531" t="e">
        <f ca="1">+IF(AND(ISNUMBER(OFFSET('Hygiene Data'!$D$5,0,10*ROW('Hygiene Data'!D98))),'Data Summary'!DO104="Yes"),OFFSET('Hygiene Data'!$D$5,0,10*ROW('Hygiene Data'!D98)),NA())</f>
        <v>#N/A</v>
      </c>
      <c r="BA104" s="531" t="e">
        <f ca="1">+IF(AND(ISNUMBER(OFFSET('Hygiene Data'!$D$7,0,10*ROW('Hygiene Data'!D98))),'Data Summary'!DP104="Yes"),OFFSET('Hygiene Data'!$D$7,0,10*ROW('Hygiene Data'!D98)),NA())</f>
        <v>#N/A</v>
      </c>
      <c r="BB104" s="531" t="e">
        <f ca="1">+IF(AND(ISNUMBER(OFFSET('Hygiene Data'!$D$9,0,10*ROW('Hygiene Data'!D98))),'Data Summary'!DQ104="Yes"),OFFSET('Hygiene Data'!$D$9,0,10*ROW('Hygiene Data'!D98)),NA())</f>
        <v>#N/A</v>
      </c>
      <c r="BC104" s="531" t="e">
        <f ca="1">+IF(AND(ISNUMBER(OFFSET('Hygiene Data'!$E$5,0,10*ROW('Hygiene Data'!E98))),'Data Summary'!DR104="Yes"),OFFSET('Hygiene Data'!$E$5,0,10*ROW('Hygiene Data'!E98)),NA())</f>
        <v>#N/A</v>
      </c>
      <c r="BD104" s="531" t="e">
        <f ca="1">+IF(AND(ISNUMBER(OFFSET('Hygiene Data'!$E$7,0,10*ROW('Hygiene Data'!E98))),'Data Summary'!DS104="Yes"),OFFSET('Hygiene Data'!$E$7,0,10*ROW('Hygiene Data'!E98)),NA())</f>
        <v>#N/A</v>
      </c>
      <c r="BE104" s="531" t="e">
        <f ca="1">+IF(AND(ISNUMBER(OFFSET('Hygiene Data'!$E$9,0,10*ROW('Hygiene Data'!E98))),'Data Summary'!DT104="Yes"),OFFSET('Hygiene Data'!$E$9,0,10*ROW('Hygiene Data'!E98)),NA())</f>
        <v>#N/A</v>
      </c>
      <c r="BF104" s="531" t="e">
        <f ca="1">+IF(AND(ISNUMBER(OFFSET('Hygiene Data'!$F$5,0,10*ROW('Hygiene Data'!F98))),'Data Summary'!DU104="Yes"),OFFSET('Hygiene Data'!$F$5,0,10*ROW('Hygiene Data'!F98)),NA())</f>
        <v>#N/A</v>
      </c>
      <c r="BG104" s="531" t="e">
        <f ca="1">+IF(AND(ISNUMBER(OFFSET('Hygiene Data'!$F$7,0,10*ROW('Hygiene Data'!F98))),'Data Summary'!DV104="Yes"),OFFSET('Hygiene Data'!$F$7,0,10*ROW('Hygiene Data'!F98)),NA())</f>
        <v>#N/A</v>
      </c>
      <c r="BH104" s="531" t="e">
        <f ca="1">+IF(AND(ISNUMBER(OFFSET('Hygiene Data'!$F$9,0,10*ROW('Hygiene Data'!F98))),'Data Summary'!DW104="Yes"),OFFSET('Hygiene Data'!$F$9,0,10*ROW('Hygiene Data'!F98)),NA())</f>
        <v>#N/A</v>
      </c>
      <c r="BI104" s="531" t="e">
        <f ca="1">+IF(AND(ISNUMBER(OFFSET('Hygiene Data'!$G$5,0,10*ROW('Hygiene Data'!G98))),'Data Summary'!DX104="Yes"),OFFSET('Hygiene Data'!$G$5,0,10*ROW('Hygiene Data'!G98)),NA())</f>
        <v>#N/A</v>
      </c>
      <c r="BJ104" s="531" t="e">
        <f ca="1">+IF(AND(ISNUMBER(OFFSET('Hygiene Data'!$G$7,0,10*ROW('Hygiene Data'!G98))),'Data Summary'!DY104="Yes"),OFFSET('Hygiene Data'!$G$7,0,10*ROW('Hygiene Data'!G98)),NA())</f>
        <v>#N/A</v>
      </c>
      <c r="BK104" s="531" t="e">
        <f ca="1">+IF(AND(ISNUMBER(OFFSET('Hygiene Data'!$G$9,0,10*ROW('Hygiene Data'!G98))),'Data Summary'!DZ104="Yes"),OFFSET('Hygiene Data'!$G$9,0,10*ROW('Hygiene Data'!G98)),NA())</f>
        <v>#N/A</v>
      </c>
      <c r="BL104" s="531" t="e">
        <f ca="1">+IF(AND(ISNUMBER(OFFSET('Hygiene Data'!$H$5,0,10*ROW('Hygiene Data'!H98))),'Data Summary'!EA104="Yes"),OFFSET('Hygiene Data'!$H$5,0,10*ROW('Hygiene Data'!H98)),NA())</f>
        <v>#N/A</v>
      </c>
      <c r="BM104" s="531" t="e">
        <f ca="1">+IF(AND(ISNUMBER(OFFSET('Hygiene Data'!$H$7,0,10*ROW('Hygiene Data'!H98))),'Data Summary'!EB104="Yes"),OFFSET('Hygiene Data'!$H$7,0,10*ROW('Hygiene Data'!H98)),NA())</f>
        <v>#N/A</v>
      </c>
      <c r="BN104" s="531" t="e">
        <f ca="1">+IF(AND(ISNUMBER(OFFSET('Hygiene Data'!$H$9,0,10*ROW('Hygiene Data'!H98))),'Data Summary'!EC104="Yes"),OFFSET('Hygiene Data'!$H$9,0,10*ROW('Hygiene Data'!H98)),NA())</f>
        <v>#N/A</v>
      </c>
      <c r="BO104" s="531" t="e">
        <f ca="1">+IF(AND(ISNUMBER(OFFSET('Hygiene Data'!$I$5,0,10*ROW('Hygiene Data'!I98))),'Data Summary'!ED104="Yes"),OFFSET('Hygiene Data'!$I$5,0,10*ROW('Hygiene Data'!I98)),NA())</f>
        <v>#N/A</v>
      </c>
      <c r="BP104" s="531" t="e">
        <f ca="1">+IF(AND(ISNUMBER(OFFSET('Hygiene Data'!$I$7,0,10*ROW('Hygiene Data'!I98))),'Data Summary'!EE104="Yes"),OFFSET('Hygiene Data'!$I$7,0,10*ROW('Hygiene Data'!I98)),NA())</f>
        <v>#N/A</v>
      </c>
      <c r="BQ104" s="531" t="e">
        <f ca="1">+IF(AND(ISNUMBER(OFFSET('Hygiene Data'!$I$9,0,10*ROW('Hygiene Data'!I98))),'Data Summary'!EF104="Yes"),OFFSET('Hygiene Data'!$I$9,0,10*ROW('Hygiene Data'!I98)),NA())</f>
        <v>#N/A</v>
      </c>
    </row>
    <row r="105" spans="1:69" x14ac:dyDescent="0.25">
      <c r="A105" s="527" t="e">
        <f ca="1">+RIGHT('Data Summary'!A105,LEN('Data Summary'!A105)-9)</f>
        <v>#VALUE!</v>
      </c>
      <c r="B105" s="501" t="str">
        <f ca="1">+IF(ISTEXT('Data Summary'!B105),'Data Summary'!B105,"")</f>
        <v/>
      </c>
      <c r="C105" s="528" t="e">
        <f ca="1">+VALUE('Data Summary'!C105)</f>
        <v>#VALUE!</v>
      </c>
      <c r="D105" s="529" t="e">
        <f ca="1">+IF(AND(ISNUMBER(OFFSET('Water Data'!$D$4,0,10*ROW('Water Data'!D99))),'Data Summary'!BS105="Yes"),100-OFFSET('Water Data'!$D$4,0,10*ROW('Water Data'!D99)),NA())</f>
        <v>#N/A</v>
      </c>
      <c r="E105" s="529" t="e">
        <f ca="1">+IF(AND(ISNUMBER(OFFSET('Water Data'!$D$6,0,10*ROW('Water Data'!D99))),'Data Summary'!BT105="Yes"),OFFSET('Water Data'!$D$6,0,10*ROW('Water Data'!D99)),NA())</f>
        <v>#N/A</v>
      </c>
      <c r="F105" s="529" t="e">
        <f ca="1">+IF(AND(ISNUMBER(OFFSET('Water Data'!$D$9,0,10*ROW('Water Data'!D99))),'Data Summary'!BU105="Yes"),OFFSET('Water Data'!$D$9,0,10*ROW('Water Data'!D99)),NA())</f>
        <v>#N/A</v>
      </c>
      <c r="G105" s="529" t="e">
        <f ca="1">+IF(AND(ISNUMBER(OFFSET('Water Data'!$E$4,0,10*ROW('Water Data'!E99))),'Data Summary'!BV105="Yes"),100-OFFSET('Water Data'!$E$4,0,10*ROW('Water Data'!E99)),NA())</f>
        <v>#N/A</v>
      </c>
      <c r="H105" s="529" t="e">
        <f ca="1">+IF(AND(ISNUMBER(OFFSET('Water Data'!$E$6,0,10*ROW('Water Data'!E99))),'Data Summary'!BW105="Yes"),OFFSET('Water Data'!$E$6,0,10*ROW('Water Data'!E99)),NA())</f>
        <v>#N/A</v>
      </c>
      <c r="I105" s="529" t="e">
        <f ca="1">+IF(AND(ISNUMBER(OFFSET('Water Data'!$E$9,0,10*ROW('Water Data'!E99))),'Data Summary'!BX105="Yes"),OFFSET('Water Data'!$E$9,0,10*ROW('Water Data'!E99)),NA())</f>
        <v>#N/A</v>
      </c>
      <c r="J105" s="529" t="e">
        <f ca="1">+IF(AND(ISNUMBER(OFFSET('Water Data'!$F$4,0,10*ROW('Water Data'!F99))),'Data Summary'!BY105="Yes"),100-OFFSET('Water Data'!$F$4,0,10*ROW('Water Data'!F99)),NA())</f>
        <v>#N/A</v>
      </c>
      <c r="K105" s="529" t="e">
        <f ca="1">+IF(AND(ISNUMBER(OFFSET('Water Data'!$F$6,0,10*ROW('Water Data'!F99))),'Data Summary'!BZ105="Yes"),OFFSET('Water Data'!$F$6,0,10*ROW('Water Data'!F99)),NA())</f>
        <v>#N/A</v>
      </c>
      <c r="L105" s="529" t="e">
        <f ca="1">+IF(AND(ISNUMBER(OFFSET('Water Data'!$F$9,0,10*ROW('Water Data'!F99))),'Data Summary'!CA105="Yes"),OFFSET('Water Data'!$F$9,0,10*ROW('Water Data'!F99)),NA())</f>
        <v>#N/A</v>
      </c>
      <c r="M105" s="529" t="e">
        <f ca="1">+IF(AND(ISNUMBER(OFFSET('Water Data'!$G$4,0,10*ROW('Water Data'!G99))),'Data Summary'!CB105="Yes"),100-OFFSET('Water Data'!$G$4,0,10*ROW('Water Data'!G99)),NA())</f>
        <v>#N/A</v>
      </c>
      <c r="N105" s="529" t="e">
        <f ca="1">+IF(AND(ISNUMBER(OFFSET('Water Data'!$G$6,0,10*ROW('Water Data'!G99))),'Data Summary'!CC105="Yes"),OFFSET('Water Data'!$G$6,0,10*ROW('Water Data'!G99)),NA())</f>
        <v>#N/A</v>
      </c>
      <c r="O105" s="529" t="e">
        <f ca="1">+IF(AND(ISNUMBER(OFFSET('Water Data'!$G$9,0,10*ROW('Water Data'!G99))),'Data Summary'!CD105="Yes"),OFFSET('Water Data'!$G$9,0,10*ROW('Water Data'!G99)),NA())</f>
        <v>#N/A</v>
      </c>
      <c r="P105" s="529" t="e">
        <f ca="1">+IF(AND(ISNUMBER(OFFSET('Water Data'!$H$4,0,10*ROW('Water Data'!H99))),'Data Summary'!CE105="Yes"),100-OFFSET('Water Data'!$H$4,0,10*ROW('Water Data'!H99)),NA())</f>
        <v>#N/A</v>
      </c>
      <c r="Q105" s="529" t="e">
        <f ca="1">+IF(AND(ISNUMBER(OFFSET('Water Data'!$H$6,0,10*ROW('Water Data'!H99))),'Data Summary'!CF105="Yes"),OFFSET('Water Data'!$H$6,0,10*ROW('Water Data'!H99)),NA())</f>
        <v>#N/A</v>
      </c>
      <c r="R105" s="529" t="e">
        <f ca="1">+IF(AND(ISNUMBER(OFFSET('Water Data'!$H$9,0,10*ROW('Water Data'!H99))),'Data Summary'!CG105="Yes"),OFFSET('Water Data'!$H$9,0,10*ROW('Water Data'!H99)),NA())</f>
        <v>#N/A</v>
      </c>
      <c r="S105" s="529" t="e">
        <f ca="1">+IF(AND(ISNUMBER(OFFSET('Water Data'!$I$4,0,10*ROW('Water Data'!I99))),'Data Summary'!CH105="Yes"),100-OFFSET('Water Data'!$I$4,0,10*ROW('Water Data'!I99)),NA())</f>
        <v>#N/A</v>
      </c>
      <c r="T105" s="529" t="e">
        <f ca="1">+IF(AND(ISNUMBER(OFFSET('Water Data'!$I$6,0,10*ROW('Water Data'!I99))),'Data Summary'!CI105="Yes"),OFFSET('Water Data'!$I$6,0,10*ROW('Water Data'!I99)),NA())</f>
        <v>#N/A</v>
      </c>
      <c r="U105" s="529" t="e">
        <f ca="1">+IF(AND(ISNUMBER(OFFSET('Water Data'!$I$9,0,10*ROW('Water Data'!I99))),'Data Summary'!CJ105="Yes"),OFFSET('Water Data'!$I$9,0,10*ROW('Water Data'!I99)),NA())</f>
        <v>#N/A</v>
      </c>
      <c r="V105" s="530" t="e">
        <f ca="1">+IF(AND(ISNUMBER(OFFSET('Sanitation Data'!$D$4,0,10*ROW('Sanitation Data'!D99))),'Data Summary'!CK105="Yes"),100-OFFSET('Sanitation Data'!$D$4,0,10*ROW('Sanitation Data'!D99)),NA())</f>
        <v>#N/A</v>
      </c>
      <c r="W105" s="530" t="e">
        <f ca="1">+IF(AND(ISNUMBER(OFFSET('Sanitation Data'!$D$6,0,10*ROW('Sanitation Data'!D99))),'Data Summary'!CL105="Yes"),OFFSET('Sanitation Data'!$D$6,0,10*ROW('Sanitation Data'!D99)),NA())</f>
        <v>#N/A</v>
      </c>
      <c r="X105" s="530" t="e">
        <f ca="1">+IF(AND(ISNUMBER(OFFSET('Sanitation Data'!$D$10,0,10*ROW('Sanitation Data'!D99))),'Data Summary'!CM105="Yes"),OFFSET('Sanitation Data'!$D$10,0,10*ROW('Sanitation Data'!D99)),NA())</f>
        <v>#N/A</v>
      </c>
      <c r="Y105" s="530" t="e">
        <f ca="1">+IF(AND(ISNUMBER(OFFSET('Sanitation Data'!$D$11,0,10*ROW('Sanitation Data'!D99))),'Data Summary'!CN105="Yes"),OFFSET('Sanitation Data'!$D$11,0,10*ROW('Sanitation Data'!D99)),NA())</f>
        <v>#N/A</v>
      </c>
      <c r="Z105" s="530" t="e">
        <f ca="1">+IF(AND(ISNUMBER(OFFSET('Sanitation Data'!$D$12,0,10*ROW('Sanitation Data'!D99))),'Data Summary'!CO105="Yes"),OFFSET('Sanitation Data'!$D$12,0,10*ROW('Sanitation Data'!D99)),NA())</f>
        <v>#N/A</v>
      </c>
      <c r="AA105" s="530" t="e">
        <f ca="1">+IF(AND(ISNUMBER(OFFSET('Sanitation Data'!$E$4,0,10*ROW('Sanitation Data'!E99))),'Data Summary'!CP105="Yes"),100-OFFSET('Sanitation Data'!$E$4,0,10*ROW('Sanitation Data'!E99)),NA())</f>
        <v>#N/A</v>
      </c>
      <c r="AB105" s="530" t="e">
        <f ca="1">+IF(AND(ISNUMBER(OFFSET('Sanitation Data'!$E$6,0,10*ROW('Sanitation Data'!E99))),'Data Summary'!CQ105="Yes"),OFFSET('Sanitation Data'!$E$6,0,10*ROW('Sanitation Data'!E99)),NA())</f>
        <v>#N/A</v>
      </c>
      <c r="AC105" s="530" t="e">
        <f ca="1">+IF(AND(ISNUMBER(OFFSET('Sanitation Data'!$E$10,0,10*ROW('Sanitation Data'!E99))),'Data Summary'!CR105="Yes"),OFFSET('Sanitation Data'!$E$10,0,10*ROW('Sanitation Data'!E99)),NA())</f>
        <v>#N/A</v>
      </c>
      <c r="AD105" s="530" t="e">
        <f ca="1">+IF(AND(ISNUMBER(OFFSET('Sanitation Data'!$E$11,0,10*ROW('Sanitation Data'!E99))),'Data Summary'!CS105="Yes"),OFFSET('Sanitation Data'!$E$11,0,10*ROW('Sanitation Data'!E99)),NA())</f>
        <v>#N/A</v>
      </c>
      <c r="AE105" s="530" t="e">
        <f ca="1">+IF(AND(ISNUMBER(OFFSET('Sanitation Data'!$E$12,0,10*ROW('Sanitation Data'!E99))),'Data Summary'!CT105="Yes"),OFFSET('Sanitation Data'!$E$12,0,10*ROW('Sanitation Data'!E99)),NA())</f>
        <v>#N/A</v>
      </c>
      <c r="AF105" s="530" t="e">
        <f ca="1">+IF(AND(ISNUMBER(OFFSET('Sanitation Data'!$F$4,0,10*ROW('Sanitation Data'!F99))),'Data Summary'!CU105="Yes"),100-OFFSET('Sanitation Data'!$F$4,0,10*ROW('Sanitation Data'!F99)),NA())</f>
        <v>#N/A</v>
      </c>
      <c r="AG105" s="530" t="e">
        <f ca="1">+IF(AND(ISNUMBER(OFFSET('Sanitation Data'!$F$6,0,10*ROW('Sanitation Data'!F99))),'Data Summary'!CV105="Yes"),OFFSET('Sanitation Data'!$F$6,0,10*ROW('Sanitation Data'!F99)),NA())</f>
        <v>#N/A</v>
      </c>
      <c r="AH105" s="530" t="e">
        <f ca="1">+IF(AND(ISNUMBER(OFFSET('Sanitation Data'!$F$10,0,10*ROW('Sanitation Data'!F99))),'Data Summary'!CW105="Yes"),OFFSET('Sanitation Data'!$F$10,0,10*ROW('Sanitation Data'!F99)),NA())</f>
        <v>#N/A</v>
      </c>
      <c r="AI105" s="530" t="e">
        <f ca="1">+IF(AND(ISNUMBER(OFFSET('Sanitation Data'!$F$11,0,10*ROW('Sanitation Data'!F99))),'Data Summary'!CX105="Yes"),OFFSET('Sanitation Data'!$F$11,0,10*ROW('Sanitation Data'!F99)),NA())</f>
        <v>#N/A</v>
      </c>
      <c r="AJ105" s="530" t="e">
        <f ca="1">+IF(AND(ISNUMBER(OFFSET('Sanitation Data'!$F$12,0,10*ROW('Sanitation Data'!F99))),'Data Summary'!CY105="Yes"),OFFSET('Sanitation Data'!$F$12,0,10*ROW('Sanitation Data'!F99)),NA())</f>
        <v>#N/A</v>
      </c>
      <c r="AK105" s="530" t="e">
        <f ca="1">+IF(AND(ISNUMBER(OFFSET('Sanitation Data'!$G$4,0,10*ROW('Sanitation Data'!G99))),'Data Summary'!CZ105="Yes"),100-OFFSET('Sanitation Data'!$G$4,0,10*ROW('Sanitation Data'!G99)),NA())</f>
        <v>#N/A</v>
      </c>
      <c r="AL105" s="530" t="e">
        <f ca="1">+IF(AND(ISNUMBER(OFFSET('Sanitation Data'!$G$6,0,10*ROW('Sanitation Data'!G99))),'Data Summary'!DA105="Yes"),OFFSET('Sanitation Data'!$G$6,0,10*ROW('Sanitation Data'!G99)),NA())</f>
        <v>#N/A</v>
      </c>
      <c r="AM105" s="530" t="e">
        <f ca="1">+IF(AND(ISNUMBER(OFFSET('Sanitation Data'!$G$10,0,10*ROW('Sanitation Data'!G99))),'Data Summary'!DB105="Yes"),OFFSET('Sanitation Data'!$G$10,0,10*ROW('Sanitation Data'!G99)),NA())</f>
        <v>#N/A</v>
      </c>
      <c r="AN105" s="530" t="e">
        <f ca="1">+IF(AND(ISNUMBER(OFFSET('Sanitation Data'!$G$11,0,10*ROW('Sanitation Data'!G99))),'Data Summary'!DC105="Yes"),OFFSET('Sanitation Data'!$G$11,0,10*ROW('Sanitation Data'!G99)),NA())</f>
        <v>#N/A</v>
      </c>
      <c r="AO105" s="530" t="e">
        <f ca="1">+IF(AND(ISNUMBER(OFFSET('Sanitation Data'!$G$12,0,10*ROW('Sanitation Data'!G99))),'Data Summary'!DD105="Yes"),OFFSET('Sanitation Data'!$G$12,0,10*ROW('Sanitation Data'!G99)),NA())</f>
        <v>#N/A</v>
      </c>
      <c r="AP105" s="530" t="e">
        <f ca="1">+IF(AND(ISNUMBER(OFFSET('Sanitation Data'!$H$4,0,10*ROW('Sanitation Data'!H99))),'Data Summary'!DE105="Yes"),100-OFFSET('Sanitation Data'!$H$4,0,10*ROW('Sanitation Data'!H99)),NA())</f>
        <v>#N/A</v>
      </c>
      <c r="AQ105" s="530" t="e">
        <f ca="1">+IF(AND(ISNUMBER(OFFSET('Sanitation Data'!$H$6,0,10*ROW('Sanitation Data'!H99))),'Data Summary'!DF105="Yes"),OFFSET('Sanitation Data'!$H$6,0,10*ROW('Sanitation Data'!H99)),NA())</f>
        <v>#N/A</v>
      </c>
      <c r="AR105" s="530" t="e">
        <f ca="1">+IF(AND(ISNUMBER(OFFSET('Sanitation Data'!$H$10,0,10*ROW('Sanitation Data'!H99))),'Data Summary'!DG105="Yes"),OFFSET('Sanitation Data'!$H$10,0,10*ROW('Sanitation Data'!H99)),NA())</f>
        <v>#N/A</v>
      </c>
      <c r="AS105" s="530" t="e">
        <f ca="1">+IF(AND(ISNUMBER(OFFSET('Sanitation Data'!$H$11,0,10*ROW('Sanitation Data'!H99))),'Data Summary'!DH105="Yes"),OFFSET('Sanitation Data'!$H$11,0,10*ROW('Sanitation Data'!H99)),NA())</f>
        <v>#N/A</v>
      </c>
      <c r="AT105" s="530" t="e">
        <f ca="1">+IF(AND(ISNUMBER(OFFSET('Sanitation Data'!$H$12,0,10*ROW('Sanitation Data'!H99))),'Data Summary'!DI105="Yes"),OFFSET('Sanitation Data'!$H$12,0,10*ROW('Sanitation Data'!H99)),NA())</f>
        <v>#N/A</v>
      </c>
      <c r="AU105" s="530" t="e">
        <f ca="1">+IF(AND(ISNUMBER(OFFSET('Sanitation Data'!$I$4,0,10*ROW('Sanitation Data'!I99))),'Data Summary'!DJ105="Yes"),100-OFFSET('Sanitation Data'!$I$4,0,10*ROW('Sanitation Data'!I99)),NA())</f>
        <v>#N/A</v>
      </c>
      <c r="AV105" s="530" t="e">
        <f ca="1">+IF(AND(ISNUMBER(OFFSET('Sanitation Data'!$I$6,0,10*ROW('Sanitation Data'!I99))),'Data Summary'!DK105="Yes"),OFFSET('Sanitation Data'!$I$6,0,10*ROW('Sanitation Data'!I99)),NA())</f>
        <v>#N/A</v>
      </c>
      <c r="AW105" s="530" t="e">
        <f ca="1">+IF(AND(ISNUMBER(OFFSET('Sanitation Data'!$I$10,0,10*ROW('Sanitation Data'!I99))),'Data Summary'!DL105="Yes"),OFFSET('Sanitation Data'!$I$10,0,10*ROW('Sanitation Data'!I99)),NA())</f>
        <v>#N/A</v>
      </c>
      <c r="AX105" s="530" t="e">
        <f ca="1">+IF(AND(ISNUMBER(OFFSET('Sanitation Data'!$I$11,0,10*ROW('Sanitation Data'!I99))),'Data Summary'!DM105="Yes"),OFFSET('Sanitation Data'!$I$11,0,10*ROW('Sanitation Data'!I99)),NA())</f>
        <v>#N/A</v>
      </c>
      <c r="AY105" s="530" t="e">
        <f ca="1">+IF(AND(ISNUMBER(OFFSET('Sanitation Data'!$I$12,0,10*ROW('Sanitation Data'!I99))),'Data Summary'!DN105="Yes"),OFFSET('Sanitation Data'!$I$12,0,10*ROW('Sanitation Data'!I99)),NA())</f>
        <v>#N/A</v>
      </c>
      <c r="AZ105" s="531" t="e">
        <f ca="1">+IF(AND(ISNUMBER(OFFSET('Hygiene Data'!$D$5,0,10*ROW('Hygiene Data'!D99))),'Data Summary'!DO105="Yes"),OFFSET('Hygiene Data'!$D$5,0,10*ROW('Hygiene Data'!D99)),NA())</f>
        <v>#N/A</v>
      </c>
      <c r="BA105" s="531" t="e">
        <f ca="1">+IF(AND(ISNUMBER(OFFSET('Hygiene Data'!$D$7,0,10*ROW('Hygiene Data'!D99))),'Data Summary'!DP105="Yes"),OFFSET('Hygiene Data'!$D$7,0,10*ROW('Hygiene Data'!D99)),NA())</f>
        <v>#N/A</v>
      </c>
      <c r="BB105" s="531" t="e">
        <f ca="1">+IF(AND(ISNUMBER(OFFSET('Hygiene Data'!$D$9,0,10*ROW('Hygiene Data'!D99))),'Data Summary'!DQ105="Yes"),OFFSET('Hygiene Data'!$D$9,0,10*ROW('Hygiene Data'!D99)),NA())</f>
        <v>#N/A</v>
      </c>
      <c r="BC105" s="531" t="e">
        <f ca="1">+IF(AND(ISNUMBER(OFFSET('Hygiene Data'!$E$5,0,10*ROW('Hygiene Data'!E99))),'Data Summary'!DR105="Yes"),OFFSET('Hygiene Data'!$E$5,0,10*ROW('Hygiene Data'!E99)),NA())</f>
        <v>#N/A</v>
      </c>
      <c r="BD105" s="531" t="e">
        <f ca="1">+IF(AND(ISNUMBER(OFFSET('Hygiene Data'!$E$7,0,10*ROW('Hygiene Data'!E99))),'Data Summary'!DS105="Yes"),OFFSET('Hygiene Data'!$E$7,0,10*ROW('Hygiene Data'!E99)),NA())</f>
        <v>#N/A</v>
      </c>
      <c r="BE105" s="531" t="e">
        <f ca="1">+IF(AND(ISNUMBER(OFFSET('Hygiene Data'!$E$9,0,10*ROW('Hygiene Data'!E99))),'Data Summary'!DT105="Yes"),OFFSET('Hygiene Data'!$E$9,0,10*ROW('Hygiene Data'!E99)),NA())</f>
        <v>#N/A</v>
      </c>
      <c r="BF105" s="531" t="e">
        <f ca="1">+IF(AND(ISNUMBER(OFFSET('Hygiene Data'!$F$5,0,10*ROW('Hygiene Data'!F99))),'Data Summary'!DU105="Yes"),OFFSET('Hygiene Data'!$F$5,0,10*ROW('Hygiene Data'!F99)),NA())</f>
        <v>#N/A</v>
      </c>
      <c r="BG105" s="531" t="e">
        <f ca="1">+IF(AND(ISNUMBER(OFFSET('Hygiene Data'!$F$7,0,10*ROW('Hygiene Data'!F99))),'Data Summary'!DV105="Yes"),OFFSET('Hygiene Data'!$F$7,0,10*ROW('Hygiene Data'!F99)),NA())</f>
        <v>#N/A</v>
      </c>
      <c r="BH105" s="531" t="e">
        <f ca="1">+IF(AND(ISNUMBER(OFFSET('Hygiene Data'!$F$9,0,10*ROW('Hygiene Data'!F99))),'Data Summary'!DW105="Yes"),OFFSET('Hygiene Data'!$F$9,0,10*ROW('Hygiene Data'!F99)),NA())</f>
        <v>#N/A</v>
      </c>
      <c r="BI105" s="531" t="e">
        <f ca="1">+IF(AND(ISNUMBER(OFFSET('Hygiene Data'!$G$5,0,10*ROW('Hygiene Data'!G99))),'Data Summary'!DX105="Yes"),OFFSET('Hygiene Data'!$G$5,0,10*ROW('Hygiene Data'!G99)),NA())</f>
        <v>#N/A</v>
      </c>
      <c r="BJ105" s="531" t="e">
        <f ca="1">+IF(AND(ISNUMBER(OFFSET('Hygiene Data'!$G$7,0,10*ROW('Hygiene Data'!G99))),'Data Summary'!DY105="Yes"),OFFSET('Hygiene Data'!$G$7,0,10*ROW('Hygiene Data'!G99)),NA())</f>
        <v>#N/A</v>
      </c>
      <c r="BK105" s="531" t="e">
        <f ca="1">+IF(AND(ISNUMBER(OFFSET('Hygiene Data'!$G$9,0,10*ROW('Hygiene Data'!G99))),'Data Summary'!DZ105="Yes"),OFFSET('Hygiene Data'!$G$9,0,10*ROW('Hygiene Data'!G99)),NA())</f>
        <v>#N/A</v>
      </c>
      <c r="BL105" s="531" t="e">
        <f ca="1">+IF(AND(ISNUMBER(OFFSET('Hygiene Data'!$H$5,0,10*ROW('Hygiene Data'!H99))),'Data Summary'!EA105="Yes"),OFFSET('Hygiene Data'!$H$5,0,10*ROW('Hygiene Data'!H99)),NA())</f>
        <v>#N/A</v>
      </c>
      <c r="BM105" s="531" t="e">
        <f ca="1">+IF(AND(ISNUMBER(OFFSET('Hygiene Data'!$H$7,0,10*ROW('Hygiene Data'!H99))),'Data Summary'!EB105="Yes"),OFFSET('Hygiene Data'!$H$7,0,10*ROW('Hygiene Data'!H99)),NA())</f>
        <v>#N/A</v>
      </c>
      <c r="BN105" s="531" t="e">
        <f ca="1">+IF(AND(ISNUMBER(OFFSET('Hygiene Data'!$H$9,0,10*ROW('Hygiene Data'!H99))),'Data Summary'!EC105="Yes"),OFFSET('Hygiene Data'!$H$9,0,10*ROW('Hygiene Data'!H99)),NA())</f>
        <v>#N/A</v>
      </c>
      <c r="BO105" s="531" t="e">
        <f ca="1">+IF(AND(ISNUMBER(OFFSET('Hygiene Data'!$I$5,0,10*ROW('Hygiene Data'!I99))),'Data Summary'!ED105="Yes"),OFFSET('Hygiene Data'!$I$5,0,10*ROW('Hygiene Data'!I99)),NA())</f>
        <v>#N/A</v>
      </c>
      <c r="BP105" s="531" t="e">
        <f ca="1">+IF(AND(ISNUMBER(OFFSET('Hygiene Data'!$I$7,0,10*ROW('Hygiene Data'!I99))),'Data Summary'!EE105="Yes"),OFFSET('Hygiene Data'!$I$7,0,10*ROW('Hygiene Data'!I99)),NA())</f>
        <v>#N/A</v>
      </c>
      <c r="BQ105" s="531" t="e">
        <f ca="1">+IF(AND(ISNUMBER(OFFSET('Hygiene Data'!$I$9,0,10*ROW('Hygiene Data'!I99))),'Data Summary'!EF105="Yes"),OFFSET('Hygiene Data'!$I$9,0,10*ROW('Hygiene Data'!I99)),NA())</f>
        <v>#N/A</v>
      </c>
    </row>
    <row r="106" spans="1:69" x14ac:dyDescent="0.25">
      <c r="A106" s="527" t="e">
        <f ca="1">+RIGHT('Data Summary'!A106,LEN('Data Summary'!A106)-9)</f>
        <v>#VALUE!</v>
      </c>
      <c r="B106" s="501" t="str">
        <f ca="1">+IF(ISTEXT('Data Summary'!B106),'Data Summary'!B106,"")</f>
        <v/>
      </c>
      <c r="C106" s="528" t="e">
        <f ca="1">+VALUE('Data Summary'!C106)</f>
        <v>#VALUE!</v>
      </c>
      <c r="D106" s="529" t="e">
        <f ca="1">+IF(AND(ISNUMBER(OFFSET('Water Data'!$D$4,0,10*ROW('Water Data'!D100))),'Data Summary'!BS106="Yes"),100-OFFSET('Water Data'!$D$4,0,10*ROW('Water Data'!D100)),NA())</f>
        <v>#N/A</v>
      </c>
      <c r="E106" s="529" t="e">
        <f ca="1">+IF(AND(ISNUMBER(OFFSET('Water Data'!$D$6,0,10*ROW('Water Data'!D100))),'Data Summary'!BT106="Yes"),OFFSET('Water Data'!$D$6,0,10*ROW('Water Data'!D100)),NA())</f>
        <v>#N/A</v>
      </c>
      <c r="F106" s="529" t="e">
        <f ca="1">+IF(AND(ISNUMBER(OFFSET('Water Data'!$D$9,0,10*ROW('Water Data'!D100))),'Data Summary'!BU106="Yes"),OFFSET('Water Data'!$D$9,0,10*ROW('Water Data'!D100)),NA())</f>
        <v>#N/A</v>
      </c>
      <c r="G106" s="529" t="e">
        <f ca="1">+IF(AND(ISNUMBER(OFFSET('Water Data'!$E$4,0,10*ROW('Water Data'!E100))),'Data Summary'!BV106="Yes"),100-OFFSET('Water Data'!$E$4,0,10*ROW('Water Data'!E100)),NA())</f>
        <v>#N/A</v>
      </c>
      <c r="H106" s="529" t="e">
        <f ca="1">+IF(AND(ISNUMBER(OFFSET('Water Data'!$E$6,0,10*ROW('Water Data'!E100))),'Data Summary'!BW106="Yes"),OFFSET('Water Data'!$E$6,0,10*ROW('Water Data'!E100)),NA())</f>
        <v>#N/A</v>
      </c>
      <c r="I106" s="529" t="e">
        <f ca="1">+IF(AND(ISNUMBER(OFFSET('Water Data'!$E$9,0,10*ROW('Water Data'!E100))),'Data Summary'!BX106="Yes"),OFFSET('Water Data'!$E$9,0,10*ROW('Water Data'!E100)),NA())</f>
        <v>#N/A</v>
      </c>
      <c r="J106" s="529" t="e">
        <f ca="1">+IF(AND(ISNUMBER(OFFSET('Water Data'!$F$4,0,10*ROW('Water Data'!F100))),'Data Summary'!BY106="Yes"),100-OFFSET('Water Data'!$F$4,0,10*ROW('Water Data'!F100)),NA())</f>
        <v>#N/A</v>
      </c>
      <c r="K106" s="529" t="e">
        <f ca="1">+IF(AND(ISNUMBER(OFFSET('Water Data'!$F$6,0,10*ROW('Water Data'!F100))),'Data Summary'!BZ106="Yes"),OFFSET('Water Data'!$F$6,0,10*ROW('Water Data'!F100)),NA())</f>
        <v>#N/A</v>
      </c>
      <c r="L106" s="529" t="e">
        <f ca="1">+IF(AND(ISNUMBER(OFFSET('Water Data'!$F$9,0,10*ROW('Water Data'!F100))),'Data Summary'!CA106="Yes"),OFFSET('Water Data'!$F$9,0,10*ROW('Water Data'!F100)),NA())</f>
        <v>#N/A</v>
      </c>
      <c r="M106" s="529" t="e">
        <f ca="1">+IF(AND(ISNUMBER(OFFSET('Water Data'!$G$4,0,10*ROW('Water Data'!G100))),'Data Summary'!CB106="Yes"),100-OFFSET('Water Data'!$G$4,0,10*ROW('Water Data'!G100)),NA())</f>
        <v>#N/A</v>
      </c>
      <c r="N106" s="529" t="e">
        <f ca="1">+IF(AND(ISNUMBER(OFFSET('Water Data'!$G$6,0,10*ROW('Water Data'!G100))),'Data Summary'!CC106="Yes"),OFFSET('Water Data'!$G$6,0,10*ROW('Water Data'!G100)),NA())</f>
        <v>#N/A</v>
      </c>
      <c r="O106" s="529" t="e">
        <f ca="1">+IF(AND(ISNUMBER(OFFSET('Water Data'!$G$9,0,10*ROW('Water Data'!G100))),'Data Summary'!CD106="Yes"),OFFSET('Water Data'!$G$9,0,10*ROW('Water Data'!G100)),NA())</f>
        <v>#N/A</v>
      </c>
      <c r="P106" s="529" t="e">
        <f ca="1">+IF(AND(ISNUMBER(OFFSET('Water Data'!$H$4,0,10*ROW('Water Data'!H100))),'Data Summary'!CE106="Yes"),100-OFFSET('Water Data'!$H$4,0,10*ROW('Water Data'!H100)),NA())</f>
        <v>#N/A</v>
      </c>
      <c r="Q106" s="529" t="e">
        <f ca="1">+IF(AND(ISNUMBER(OFFSET('Water Data'!$H$6,0,10*ROW('Water Data'!H100))),'Data Summary'!CF106="Yes"),OFFSET('Water Data'!$H$6,0,10*ROW('Water Data'!H100)),NA())</f>
        <v>#N/A</v>
      </c>
      <c r="R106" s="529" t="e">
        <f ca="1">+IF(AND(ISNUMBER(OFFSET('Water Data'!$H$9,0,10*ROW('Water Data'!H100))),'Data Summary'!CG106="Yes"),OFFSET('Water Data'!$H$9,0,10*ROW('Water Data'!H100)),NA())</f>
        <v>#N/A</v>
      </c>
      <c r="S106" s="529" t="e">
        <f ca="1">+IF(AND(ISNUMBER(OFFSET('Water Data'!$I$4,0,10*ROW('Water Data'!I100))),'Data Summary'!CH106="Yes"),100-OFFSET('Water Data'!$I$4,0,10*ROW('Water Data'!I100)),NA())</f>
        <v>#N/A</v>
      </c>
      <c r="T106" s="529" t="e">
        <f ca="1">+IF(AND(ISNUMBER(OFFSET('Water Data'!$I$6,0,10*ROW('Water Data'!I100))),'Data Summary'!CI106="Yes"),OFFSET('Water Data'!$I$6,0,10*ROW('Water Data'!I100)),NA())</f>
        <v>#N/A</v>
      </c>
      <c r="U106" s="529" t="e">
        <f ca="1">+IF(AND(ISNUMBER(OFFSET('Water Data'!$I$9,0,10*ROW('Water Data'!I100))),'Data Summary'!CJ106="Yes"),OFFSET('Water Data'!$I$9,0,10*ROW('Water Data'!I100)),NA())</f>
        <v>#N/A</v>
      </c>
      <c r="V106" s="530" t="e">
        <f ca="1">+IF(AND(ISNUMBER(OFFSET('Sanitation Data'!$D$4,0,10*ROW('Sanitation Data'!D100))),'Data Summary'!CK106="Yes"),100-OFFSET('Sanitation Data'!$D$4,0,10*ROW('Sanitation Data'!D100)),NA())</f>
        <v>#N/A</v>
      </c>
      <c r="W106" s="530" t="e">
        <f ca="1">+IF(AND(ISNUMBER(OFFSET('Sanitation Data'!$D$6,0,10*ROW('Sanitation Data'!D100))),'Data Summary'!CL106="Yes"),OFFSET('Sanitation Data'!$D$6,0,10*ROW('Sanitation Data'!D100)),NA())</f>
        <v>#N/A</v>
      </c>
      <c r="X106" s="530" t="e">
        <f ca="1">+IF(AND(ISNUMBER(OFFSET('Sanitation Data'!$D$10,0,10*ROW('Sanitation Data'!D100))),'Data Summary'!CM106="Yes"),OFFSET('Sanitation Data'!$D$10,0,10*ROW('Sanitation Data'!D100)),NA())</f>
        <v>#N/A</v>
      </c>
      <c r="Y106" s="530" t="e">
        <f ca="1">+IF(AND(ISNUMBER(OFFSET('Sanitation Data'!$D$11,0,10*ROW('Sanitation Data'!D100))),'Data Summary'!CN106="Yes"),OFFSET('Sanitation Data'!$D$11,0,10*ROW('Sanitation Data'!D100)),NA())</f>
        <v>#N/A</v>
      </c>
      <c r="Z106" s="530" t="e">
        <f ca="1">+IF(AND(ISNUMBER(OFFSET('Sanitation Data'!$D$12,0,10*ROW('Sanitation Data'!D100))),'Data Summary'!CO106="Yes"),OFFSET('Sanitation Data'!$D$12,0,10*ROW('Sanitation Data'!D100)),NA())</f>
        <v>#N/A</v>
      </c>
      <c r="AA106" s="530" t="e">
        <f ca="1">+IF(AND(ISNUMBER(OFFSET('Sanitation Data'!$E$4,0,10*ROW('Sanitation Data'!E100))),'Data Summary'!CP106="Yes"),100-OFFSET('Sanitation Data'!$E$4,0,10*ROW('Sanitation Data'!E100)),NA())</f>
        <v>#N/A</v>
      </c>
      <c r="AB106" s="530" t="e">
        <f ca="1">+IF(AND(ISNUMBER(OFFSET('Sanitation Data'!$E$6,0,10*ROW('Sanitation Data'!E100))),'Data Summary'!CQ106="Yes"),OFFSET('Sanitation Data'!$E$6,0,10*ROW('Sanitation Data'!E100)),NA())</f>
        <v>#N/A</v>
      </c>
      <c r="AC106" s="530" t="e">
        <f ca="1">+IF(AND(ISNUMBER(OFFSET('Sanitation Data'!$E$10,0,10*ROW('Sanitation Data'!E100))),'Data Summary'!CR106="Yes"),OFFSET('Sanitation Data'!$E$10,0,10*ROW('Sanitation Data'!E100)),NA())</f>
        <v>#N/A</v>
      </c>
      <c r="AD106" s="530" t="e">
        <f ca="1">+IF(AND(ISNUMBER(OFFSET('Sanitation Data'!$E$11,0,10*ROW('Sanitation Data'!E100))),'Data Summary'!CS106="Yes"),OFFSET('Sanitation Data'!$E$11,0,10*ROW('Sanitation Data'!E100)),NA())</f>
        <v>#N/A</v>
      </c>
      <c r="AE106" s="530" t="e">
        <f ca="1">+IF(AND(ISNUMBER(OFFSET('Sanitation Data'!$E$12,0,10*ROW('Sanitation Data'!E100))),'Data Summary'!CT106="Yes"),OFFSET('Sanitation Data'!$E$12,0,10*ROW('Sanitation Data'!E100)),NA())</f>
        <v>#N/A</v>
      </c>
      <c r="AF106" s="530" t="e">
        <f ca="1">+IF(AND(ISNUMBER(OFFSET('Sanitation Data'!$F$4,0,10*ROW('Sanitation Data'!F100))),'Data Summary'!CU106="Yes"),100-OFFSET('Sanitation Data'!$F$4,0,10*ROW('Sanitation Data'!F100)),NA())</f>
        <v>#N/A</v>
      </c>
      <c r="AG106" s="530" t="e">
        <f ca="1">+IF(AND(ISNUMBER(OFFSET('Sanitation Data'!$F$6,0,10*ROW('Sanitation Data'!F100))),'Data Summary'!CV106="Yes"),OFFSET('Sanitation Data'!$F$6,0,10*ROW('Sanitation Data'!F100)),NA())</f>
        <v>#N/A</v>
      </c>
      <c r="AH106" s="530" t="e">
        <f ca="1">+IF(AND(ISNUMBER(OFFSET('Sanitation Data'!$F$10,0,10*ROW('Sanitation Data'!F100))),'Data Summary'!CW106="Yes"),OFFSET('Sanitation Data'!$F$10,0,10*ROW('Sanitation Data'!F100)),NA())</f>
        <v>#N/A</v>
      </c>
      <c r="AI106" s="530" t="e">
        <f ca="1">+IF(AND(ISNUMBER(OFFSET('Sanitation Data'!$F$11,0,10*ROW('Sanitation Data'!F100))),'Data Summary'!CX106="Yes"),OFFSET('Sanitation Data'!$F$11,0,10*ROW('Sanitation Data'!F100)),NA())</f>
        <v>#N/A</v>
      </c>
      <c r="AJ106" s="530" t="e">
        <f ca="1">+IF(AND(ISNUMBER(OFFSET('Sanitation Data'!$F$12,0,10*ROW('Sanitation Data'!F100))),'Data Summary'!CY106="Yes"),OFFSET('Sanitation Data'!$F$12,0,10*ROW('Sanitation Data'!F100)),NA())</f>
        <v>#N/A</v>
      </c>
      <c r="AK106" s="530" t="e">
        <f ca="1">+IF(AND(ISNUMBER(OFFSET('Sanitation Data'!$G$4,0,10*ROW('Sanitation Data'!G100))),'Data Summary'!CZ106="Yes"),100-OFFSET('Sanitation Data'!$G$4,0,10*ROW('Sanitation Data'!G100)),NA())</f>
        <v>#N/A</v>
      </c>
      <c r="AL106" s="530" t="e">
        <f ca="1">+IF(AND(ISNUMBER(OFFSET('Sanitation Data'!$G$6,0,10*ROW('Sanitation Data'!G100))),'Data Summary'!DA106="Yes"),OFFSET('Sanitation Data'!$G$6,0,10*ROW('Sanitation Data'!G100)),NA())</f>
        <v>#N/A</v>
      </c>
      <c r="AM106" s="530" t="e">
        <f ca="1">+IF(AND(ISNUMBER(OFFSET('Sanitation Data'!$G$10,0,10*ROW('Sanitation Data'!G100))),'Data Summary'!DB106="Yes"),OFFSET('Sanitation Data'!$G$10,0,10*ROW('Sanitation Data'!G100)),NA())</f>
        <v>#N/A</v>
      </c>
      <c r="AN106" s="530" t="e">
        <f ca="1">+IF(AND(ISNUMBER(OFFSET('Sanitation Data'!$G$11,0,10*ROW('Sanitation Data'!G100))),'Data Summary'!DC106="Yes"),OFFSET('Sanitation Data'!$G$11,0,10*ROW('Sanitation Data'!G100)),NA())</f>
        <v>#N/A</v>
      </c>
      <c r="AO106" s="530" t="e">
        <f ca="1">+IF(AND(ISNUMBER(OFFSET('Sanitation Data'!$G$12,0,10*ROW('Sanitation Data'!G100))),'Data Summary'!DD106="Yes"),OFFSET('Sanitation Data'!$G$12,0,10*ROW('Sanitation Data'!G100)),NA())</f>
        <v>#N/A</v>
      </c>
      <c r="AP106" s="530" t="e">
        <f ca="1">+IF(AND(ISNUMBER(OFFSET('Sanitation Data'!$H$4,0,10*ROW('Sanitation Data'!H100))),'Data Summary'!DE106="Yes"),100-OFFSET('Sanitation Data'!$H$4,0,10*ROW('Sanitation Data'!H100)),NA())</f>
        <v>#N/A</v>
      </c>
      <c r="AQ106" s="530" t="e">
        <f ca="1">+IF(AND(ISNUMBER(OFFSET('Sanitation Data'!$H$6,0,10*ROW('Sanitation Data'!H100))),'Data Summary'!DF106="Yes"),OFFSET('Sanitation Data'!$H$6,0,10*ROW('Sanitation Data'!H100)),NA())</f>
        <v>#N/A</v>
      </c>
      <c r="AR106" s="530" t="e">
        <f ca="1">+IF(AND(ISNUMBER(OFFSET('Sanitation Data'!$H$10,0,10*ROW('Sanitation Data'!H100))),'Data Summary'!DG106="Yes"),OFFSET('Sanitation Data'!$H$10,0,10*ROW('Sanitation Data'!H100)),NA())</f>
        <v>#N/A</v>
      </c>
      <c r="AS106" s="530" t="e">
        <f ca="1">+IF(AND(ISNUMBER(OFFSET('Sanitation Data'!$H$11,0,10*ROW('Sanitation Data'!H100))),'Data Summary'!DH106="Yes"),OFFSET('Sanitation Data'!$H$11,0,10*ROW('Sanitation Data'!H100)),NA())</f>
        <v>#N/A</v>
      </c>
      <c r="AT106" s="530" t="e">
        <f ca="1">+IF(AND(ISNUMBER(OFFSET('Sanitation Data'!$H$12,0,10*ROW('Sanitation Data'!H100))),'Data Summary'!DI106="Yes"),OFFSET('Sanitation Data'!$H$12,0,10*ROW('Sanitation Data'!H100)),NA())</f>
        <v>#N/A</v>
      </c>
      <c r="AU106" s="530" t="e">
        <f ca="1">+IF(AND(ISNUMBER(OFFSET('Sanitation Data'!$I$4,0,10*ROW('Sanitation Data'!I100))),'Data Summary'!DJ106="Yes"),100-OFFSET('Sanitation Data'!$I$4,0,10*ROW('Sanitation Data'!I100)),NA())</f>
        <v>#N/A</v>
      </c>
      <c r="AV106" s="530" t="e">
        <f ca="1">+IF(AND(ISNUMBER(OFFSET('Sanitation Data'!$I$6,0,10*ROW('Sanitation Data'!I100))),'Data Summary'!DK106="Yes"),OFFSET('Sanitation Data'!$I$6,0,10*ROW('Sanitation Data'!I100)),NA())</f>
        <v>#N/A</v>
      </c>
      <c r="AW106" s="530" t="e">
        <f ca="1">+IF(AND(ISNUMBER(OFFSET('Sanitation Data'!$I$10,0,10*ROW('Sanitation Data'!I100))),'Data Summary'!DL106="Yes"),OFFSET('Sanitation Data'!$I$10,0,10*ROW('Sanitation Data'!I100)),NA())</f>
        <v>#N/A</v>
      </c>
      <c r="AX106" s="530" t="e">
        <f ca="1">+IF(AND(ISNUMBER(OFFSET('Sanitation Data'!$I$11,0,10*ROW('Sanitation Data'!I100))),'Data Summary'!DM106="Yes"),OFFSET('Sanitation Data'!$I$11,0,10*ROW('Sanitation Data'!I100)),NA())</f>
        <v>#N/A</v>
      </c>
      <c r="AY106" s="530" t="e">
        <f ca="1">+IF(AND(ISNUMBER(OFFSET('Sanitation Data'!$I$12,0,10*ROW('Sanitation Data'!I100))),'Data Summary'!DN106="Yes"),OFFSET('Sanitation Data'!$I$12,0,10*ROW('Sanitation Data'!I100)),NA())</f>
        <v>#N/A</v>
      </c>
      <c r="AZ106" s="531" t="e">
        <f ca="1">+IF(AND(ISNUMBER(OFFSET('Hygiene Data'!$D$5,0,10*ROW('Hygiene Data'!D100))),'Data Summary'!DO106="Yes"),OFFSET('Hygiene Data'!$D$5,0,10*ROW('Hygiene Data'!D100)),NA())</f>
        <v>#N/A</v>
      </c>
      <c r="BA106" s="531" t="e">
        <f ca="1">+IF(AND(ISNUMBER(OFFSET('Hygiene Data'!$D$7,0,10*ROW('Hygiene Data'!D100))),'Data Summary'!DP106="Yes"),OFFSET('Hygiene Data'!$D$7,0,10*ROW('Hygiene Data'!D100)),NA())</f>
        <v>#N/A</v>
      </c>
      <c r="BB106" s="531" t="e">
        <f ca="1">+IF(AND(ISNUMBER(OFFSET('Hygiene Data'!$D$9,0,10*ROW('Hygiene Data'!D100))),'Data Summary'!DQ106="Yes"),OFFSET('Hygiene Data'!$D$9,0,10*ROW('Hygiene Data'!D100)),NA())</f>
        <v>#N/A</v>
      </c>
      <c r="BC106" s="531" t="e">
        <f ca="1">+IF(AND(ISNUMBER(OFFSET('Hygiene Data'!$E$5,0,10*ROW('Hygiene Data'!E100))),'Data Summary'!DR106="Yes"),OFFSET('Hygiene Data'!$E$5,0,10*ROW('Hygiene Data'!E100)),NA())</f>
        <v>#N/A</v>
      </c>
      <c r="BD106" s="531" t="e">
        <f ca="1">+IF(AND(ISNUMBER(OFFSET('Hygiene Data'!$E$7,0,10*ROW('Hygiene Data'!E100))),'Data Summary'!DS106="Yes"),OFFSET('Hygiene Data'!$E$7,0,10*ROW('Hygiene Data'!E100)),NA())</f>
        <v>#N/A</v>
      </c>
      <c r="BE106" s="531" t="e">
        <f ca="1">+IF(AND(ISNUMBER(OFFSET('Hygiene Data'!$E$9,0,10*ROW('Hygiene Data'!E100))),'Data Summary'!DT106="Yes"),OFFSET('Hygiene Data'!$E$9,0,10*ROW('Hygiene Data'!E100)),NA())</f>
        <v>#N/A</v>
      </c>
      <c r="BF106" s="531" t="e">
        <f ca="1">+IF(AND(ISNUMBER(OFFSET('Hygiene Data'!$F$5,0,10*ROW('Hygiene Data'!F100))),'Data Summary'!DU106="Yes"),OFFSET('Hygiene Data'!$F$5,0,10*ROW('Hygiene Data'!F100)),NA())</f>
        <v>#N/A</v>
      </c>
      <c r="BG106" s="531" t="e">
        <f ca="1">+IF(AND(ISNUMBER(OFFSET('Hygiene Data'!$F$7,0,10*ROW('Hygiene Data'!F100))),'Data Summary'!DV106="Yes"),OFFSET('Hygiene Data'!$F$7,0,10*ROW('Hygiene Data'!F100)),NA())</f>
        <v>#N/A</v>
      </c>
      <c r="BH106" s="531" t="e">
        <f ca="1">+IF(AND(ISNUMBER(OFFSET('Hygiene Data'!$F$9,0,10*ROW('Hygiene Data'!F100))),'Data Summary'!DW106="Yes"),OFFSET('Hygiene Data'!$F$9,0,10*ROW('Hygiene Data'!F100)),NA())</f>
        <v>#N/A</v>
      </c>
      <c r="BI106" s="531" t="e">
        <f ca="1">+IF(AND(ISNUMBER(OFFSET('Hygiene Data'!$G$5,0,10*ROW('Hygiene Data'!G100))),'Data Summary'!DX106="Yes"),OFFSET('Hygiene Data'!$G$5,0,10*ROW('Hygiene Data'!G100)),NA())</f>
        <v>#N/A</v>
      </c>
      <c r="BJ106" s="531" t="e">
        <f ca="1">+IF(AND(ISNUMBER(OFFSET('Hygiene Data'!$G$7,0,10*ROW('Hygiene Data'!G100))),'Data Summary'!DY106="Yes"),OFFSET('Hygiene Data'!$G$7,0,10*ROW('Hygiene Data'!G100)),NA())</f>
        <v>#N/A</v>
      </c>
      <c r="BK106" s="531" t="e">
        <f ca="1">+IF(AND(ISNUMBER(OFFSET('Hygiene Data'!$G$9,0,10*ROW('Hygiene Data'!G100))),'Data Summary'!DZ106="Yes"),OFFSET('Hygiene Data'!$G$9,0,10*ROW('Hygiene Data'!G100)),NA())</f>
        <v>#N/A</v>
      </c>
      <c r="BL106" s="531" t="e">
        <f ca="1">+IF(AND(ISNUMBER(OFFSET('Hygiene Data'!$H$5,0,10*ROW('Hygiene Data'!H100))),'Data Summary'!EA106="Yes"),OFFSET('Hygiene Data'!$H$5,0,10*ROW('Hygiene Data'!H100)),NA())</f>
        <v>#N/A</v>
      </c>
      <c r="BM106" s="531" t="e">
        <f ca="1">+IF(AND(ISNUMBER(OFFSET('Hygiene Data'!$H$7,0,10*ROW('Hygiene Data'!H100))),'Data Summary'!EB106="Yes"),OFFSET('Hygiene Data'!$H$7,0,10*ROW('Hygiene Data'!H100)),NA())</f>
        <v>#N/A</v>
      </c>
      <c r="BN106" s="531" t="e">
        <f ca="1">+IF(AND(ISNUMBER(OFFSET('Hygiene Data'!$H$9,0,10*ROW('Hygiene Data'!H100))),'Data Summary'!EC106="Yes"),OFFSET('Hygiene Data'!$H$9,0,10*ROW('Hygiene Data'!H100)),NA())</f>
        <v>#N/A</v>
      </c>
      <c r="BO106" s="531" t="e">
        <f ca="1">+IF(AND(ISNUMBER(OFFSET('Hygiene Data'!$I$5,0,10*ROW('Hygiene Data'!I100))),'Data Summary'!ED106="Yes"),OFFSET('Hygiene Data'!$I$5,0,10*ROW('Hygiene Data'!I100)),NA())</f>
        <v>#N/A</v>
      </c>
      <c r="BP106" s="531" t="e">
        <f ca="1">+IF(AND(ISNUMBER(OFFSET('Hygiene Data'!$I$7,0,10*ROW('Hygiene Data'!I100))),'Data Summary'!EE106="Yes"),OFFSET('Hygiene Data'!$I$7,0,10*ROW('Hygiene Data'!I100)),NA())</f>
        <v>#N/A</v>
      </c>
      <c r="BQ106" s="531" t="e">
        <f ca="1">+IF(AND(ISNUMBER(OFFSET('Hygiene Data'!$I$9,0,10*ROW('Hygiene Data'!I100))),'Data Summary'!EF106="Yes"),OFFSET('Hygiene Data'!$I$9,0,10*ROW('Hygiene Data'!I100)),NA())</f>
        <v>#N/A</v>
      </c>
    </row>
    <row r="107" spans="1:69" x14ac:dyDescent="0.25">
      <c r="A107" s="527" t="e">
        <f ca="1">+RIGHT('Data Summary'!A107,LEN('Data Summary'!A107)-9)</f>
        <v>#VALUE!</v>
      </c>
      <c r="B107" s="501" t="str">
        <f ca="1">+IF(ISTEXT('Data Summary'!B107),'Data Summary'!B107,"")</f>
        <v/>
      </c>
      <c r="C107" s="528" t="e">
        <f ca="1">+VALUE('Data Summary'!C107)</f>
        <v>#VALUE!</v>
      </c>
      <c r="D107" s="529" t="e">
        <f ca="1">+IF(AND(ISNUMBER(OFFSET('Water Data'!$D$4,0,10*ROW('Water Data'!D101))),'Data Summary'!BS107="Yes"),100-OFFSET('Water Data'!$D$4,0,10*ROW('Water Data'!D101)),NA())</f>
        <v>#N/A</v>
      </c>
      <c r="E107" s="529" t="e">
        <f ca="1">+IF(AND(ISNUMBER(OFFSET('Water Data'!$D$6,0,10*ROW('Water Data'!D101))),'Data Summary'!BT107="Yes"),OFFSET('Water Data'!$D$6,0,10*ROW('Water Data'!D101)),NA())</f>
        <v>#N/A</v>
      </c>
      <c r="F107" s="529" t="e">
        <f ca="1">+IF(AND(ISNUMBER(OFFSET('Water Data'!$D$9,0,10*ROW('Water Data'!D101))),'Data Summary'!BU107="Yes"),OFFSET('Water Data'!$D$9,0,10*ROW('Water Data'!D101)),NA())</f>
        <v>#N/A</v>
      </c>
      <c r="G107" s="529" t="e">
        <f ca="1">+IF(AND(ISNUMBER(OFFSET('Water Data'!$E$4,0,10*ROW('Water Data'!E101))),'Data Summary'!BV107="Yes"),100-OFFSET('Water Data'!$E$4,0,10*ROW('Water Data'!E101)),NA())</f>
        <v>#N/A</v>
      </c>
      <c r="H107" s="529" t="e">
        <f ca="1">+IF(AND(ISNUMBER(OFFSET('Water Data'!$E$6,0,10*ROW('Water Data'!E101))),'Data Summary'!BW107="Yes"),OFFSET('Water Data'!$E$6,0,10*ROW('Water Data'!E101)),NA())</f>
        <v>#N/A</v>
      </c>
      <c r="I107" s="529" t="e">
        <f ca="1">+IF(AND(ISNUMBER(OFFSET('Water Data'!$E$9,0,10*ROW('Water Data'!E101))),'Data Summary'!BX107="Yes"),OFFSET('Water Data'!$E$9,0,10*ROW('Water Data'!E101)),NA())</f>
        <v>#N/A</v>
      </c>
      <c r="J107" s="529" t="e">
        <f ca="1">+IF(AND(ISNUMBER(OFFSET('Water Data'!$F$4,0,10*ROW('Water Data'!F101))),'Data Summary'!BY107="Yes"),100-OFFSET('Water Data'!$F$4,0,10*ROW('Water Data'!F101)),NA())</f>
        <v>#N/A</v>
      </c>
      <c r="K107" s="529" t="e">
        <f ca="1">+IF(AND(ISNUMBER(OFFSET('Water Data'!$F$6,0,10*ROW('Water Data'!F101))),'Data Summary'!BZ107="Yes"),OFFSET('Water Data'!$F$6,0,10*ROW('Water Data'!F101)),NA())</f>
        <v>#N/A</v>
      </c>
      <c r="L107" s="529" t="e">
        <f ca="1">+IF(AND(ISNUMBER(OFFSET('Water Data'!$F$9,0,10*ROW('Water Data'!F101))),'Data Summary'!CA107="Yes"),OFFSET('Water Data'!$F$9,0,10*ROW('Water Data'!F101)),NA())</f>
        <v>#N/A</v>
      </c>
      <c r="M107" s="529" t="e">
        <f ca="1">+IF(AND(ISNUMBER(OFFSET('Water Data'!$G$4,0,10*ROW('Water Data'!G101))),'Data Summary'!CB107="Yes"),100-OFFSET('Water Data'!$G$4,0,10*ROW('Water Data'!G101)),NA())</f>
        <v>#N/A</v>
      </c>
      <c r="N107" s="529" t="e">
        <f ca="1">+IF(AND(ISNUMBER(OFFSET('Water Data'!$G$6,0,10*ROW('Water Data'!G101))),'Data Summary'!CC107="Yes"),OFFSET('Water Data'!$G$6,0,10*ROW('Water Data'!G101)),NA())</f>
        <v>#N/A</v>
      </c>
      <c r="O107" s="529" t="e">
        <f ca="1">+IF(AND(ISNUMBER(OFFSET('Water Data'!$G$9,0,10*ROW('Water Data'!G101))),'Data Summary'!CD107="Yes"),OFFSET('Water Data'!$G$9,0,10*ROW('Water Data'!G101)),NA())</f>
        <v>#N/A</v>
      </c>
      <c r="P107" s="529" t="e">
        <f ca="1">+IF(AND(ISNUMBER(OFFSET('Water Data'!$H$4,0,10*ROW('Water Data'!H101))),'Data Summary'!CE107="Yes"),100-OFFSET('Water Data'!$H$4,0,10*ROW('Water Data'!H101)),NA())</f>
        <v>#N/A</v>
      </c>
      <c r="Q107" s="529" t="e">
        <f ca="1">+IF(AND(ISNUMBER(OFFSET('Water Data'!$H$6,0,10*ROW('Water Data'!H101))),'Data Summary'!CF107="Yes"),OFFSET('Water Data'!$H$6,0,10*ROW('Water Data'!H101)),NA())</f>
        <v>#N/A</v>
      </c>
      <c r="R107" s="529" t="e">
        <f ca="1">+IF(AND(ISNUMBER(OFFSET('Water Data'!$H$9,0,10*ROW('Water Data'!H101))),'Data Summary'!CG107="Yes"),OFFSET('Water Data'!$H$9,0,10*ROW('Water Data'!H101)),NA())</f>
        <v>#N/A</v>
      </c>
      <c r="S107" s="529" t="e">
        <f ca="1">+IF(AND(ISNUMBER(OFFSET('Water Data'!$I$4,0,10*ROW('Water Data'!I101))),'Data Summary'!CH107="Yes"),100-OFFSET('Water Data'!$I$4,0,10*ROW('Water Data'!I101)),NA())</f>
        <v>#N/A</v>
      </c>
      <c r="T107" s="529" t="e">
        <f ca="1">+IF(AND(ISNUMBER(OFFSET('Water Data'!$I$6,0,10*ROW('Water Data'!I101))),'Data Summary'!CI107="Yes"),OFFSET('Water Data'!$I$6,0,10*ROW('Water Data'!I101)),NA())</f>
        <v>#N/A</v>
      </c>
      <c r="U107" s="529" t="e">
        <f ca="1">+IF(AND(ISNUMBER(OFFSET('Water Data'!$I$9,0,10*ROW('Water Data'!I101))),'Data Summary'!CJ107="Yes"),OFFSET('Water Data'!$I$9,0,10*ROW('Water Data'!I101)),NA())</f>
        <v>#N/A</v>
      </c>
      <c r="V107" s="530" t="e">
        <f ca="1">+IF(AND(ISNUMBER(OFFSET('Sanitation Data'!$D$4,0,10*ROW('Sanitation Data'!D101))),'Data Summary'!CK107="Yes"),100-OFFSET('Sanitation Data'!$D$4,0,10*ROW('Sanitation Data'!D101)),NA())</f>
        <v>#N/A</v>
      </c>
      <c r="W107" s="530" t="e">
        <f ca="1">+IF(AND(ISNUMBER(OFFSET('Sanitation Data'!$D$6,0,10*ROW('Sanitation Data'!D101))),'Data Summary'!CL107="Yes"),OFFSET('Sanitation Data'!$D$6,0,10*ROW('Sanitation Data'!D101)),NA())</f>
        <v>#N/A</v>
      </c>
      <c r="X107" s="530" t="e">
        <f ca="1">+IF(AND(ISNUMBER(OFFSET('Sanitation Data'!$D$10,0,10*ROW('Sanitation Data'!D101))),'Data Summary'!CM107="Yes"),OFFSET('Sanitation Data'!$D$10,0,10*ROW('Sanitation Data'!D101)),NA())</f>
        <v>#N/A</v>
      </c>
      <c r="Y107" s="530" t="e">
        <f ca="1">+IF(AND(ISNUMBER(OFFSET('Sanitation Data'!$D$11,0,10*ROW('Sanitation Data'!D101))),'Data Summary'!CN107="Yes"),OFFSET('Sanitation Data'!$D$11,0,10*ROW('Sanitation Data'!D101)),NA())</f>
        <v>#N/A</v>
      </c>
      <c r="Z107" s="530" t="e">
        <f ca="1">+IF(AND(ISNUMBER(OFFSET('Sanitation Data'!$D$12,0,10*ROW('Sanitation Data'!D101))),'Data Summary'!CO107="Yes"),OFFSET('Sanitation Data'!$D$12,0,10*ROW('Sanitation Data'!D101)),NA())</f>
        <v>#N/A</v>
      </c>
      <c r="AA107" s="530" t="e">
        <f ca="1">+IF(AND(ISNUMBER(OFFSET('Sanitation Data'!$E$4,0,10*ROW('Sanitation Data'!E101))),'Data Summary'!CP107="Yes"),100-OFFSET('Sanitation Data'!$E$4,0,10*ROW('Sanitation Data'!E101)),NA())</f>
        <v>#N/A</v>
      </c>
      <c r="AB107" s="530" t="e">
        <f ca="1">+IF(AND(ISNUMBER(OFFSET('Sanitation Data'!$E$6,0,10*ROW('Sanitation Data'!E101))),'Data Summary'!CQ107="Yes"),OFFSET('Sanitation Data'!$E$6,0,10*ROW('Sanitation Data'!E101)),NA())</f>
        <v>#N/A</v>
      </c>
      <c r="AC107" s="530" t="e">
        <f ca="1">+IF(AND(ISNUMBER(OFFSET('Sanitation Data'!$E$10,0,10*ROW('Sanitation Data'!E101))),'Data Summary'!CR107="Yes"),OFFSET('Sanitation Data'!$E$10,0,10*ROW('Sanitation Data'!E101)),NA())</f>
        <v>#N/A</v>
      </c>
      <c r="AD107" s="530" t="e">
        <f ca="1">+IF(AND(ISNUMBER(OFFSET('Sanitation Data'!$E$11,0,10*ROW('Sanitation Data'!E101))),'Data Summary'!CS107="Yes"),OFFSET('Sanitation Data'!$E$11,0,10*ROW('Sanitation Data'!E101)),NA())</f>
        <v>#N/A</v>
      </c>
      <c r="AE107" s="530" t="e">
        <f ca="1">+IF(AND(ISNUMBER(OFFSET('Sanitation Data'!$E$12,0,10*ROW('Sanitation Data'!E101))),'Data Summary'!CT107="Yes"),OFFSET('Sanitation Data'!$E$12,0,10*ROW('Sanitation Data'!E101)),NA())</f>
        <v>#N/A</v>
      </c>
      <c r="AF107" s="530" t="e">
        <f ca="1">+IF(AND(ISNUMBER(OFFSET('Sanitation Data'!$F$4,0,10*ROW('Sanitation Data'!F101))),'Data Summary'!CU107="Yes"),100-OFFSET('Sanitation Data'!$F$4,0,10*ROW('Sanitation Data'!F101)),NA())</f>
        <v>#N/A</v>
      </c>
      <c r="AG107" s="530" t="e">
        <f ca="1">+IF(AND(ISNUMBER(OFFSET('Sanitation Data'!$F$6,0,10*ROW('Sanitation Data'!F101))),'Data Summary'!CV107="Yes"),OFFSET('Sanitation Data'!$F$6,0,10*ROW('Sanitation Data'!F101)),NA())</f>
        <v>#N/A</v>
      </c>
      <c r="AH107" s="530" t="e">
        <f ca="1">+IF(AND(ISNUMBER(OFFSET('Sanitation Data'!$F$10,0,10*ROW('Sanitation Data'!F101))),'Data Summary'!CW107="Yes"),OFFSET('Sanitation Data'!$F$10,0,10*ROW('Sanitation Data'!F101)),NA())</f>
        <v>#N/A</v>
      </c>
      <c r="AI107" s="530" t="e">
        <f ca="1">+IF(AND(ISNUMBER(OFFSET('Sanitation Data'!$F$11,0,10*ROW('Sanitation Data'!F101))),'Data Summary'!CX107="Yes"),OFFSET('Sanitation Data'!$F$11,0,10*ROW('Sanitation Data'!F101)),NA())</f>
        <v>#N/A</v>
      </c>
      <c r="AJ107" s="530" t="e">
        <f ca="1">+IF(AND(ISNUMBER(OFFSET('Sanitation Data'!$F$12,0,10*ROW('Sanitation Data'!F101))),'Data Summary'!CY107="Yes"),OFFSET('Sanitation Data'!$F$12,0,10*ROW('Sanitation Data'!F101)),NA())</f>
        <v>#N/A</v>
      </c>
      <c r="AK107" s="530" t="e">
        <f ca="1">+IF(AND(ISNUMBER(OFFSET('Sanitation Data'!$G$4,0,10*ROW('Sanitation Data'!G101))),'Data Summary'!CZ107="Yes"),100-OFFSET('Sanitation Data'!$G$4,0,10*ROW('Sanitation Data'!G101)),NA())</f>
        <v>#N/A</v>
      </c>
      <c r="AL107" s="530" t="e">
        <f ca="1">+IF(AND(ISNUMBER(OFFSET('Sanitation Data'!$G$6,0,10*ROW('Sanitation Data'!G101))),'Data Summary'!DA107="Yes"),OFFSET('Sanitation Data'!$G$6,0,10*ROW('Sanitation Data'!G101)),NA())</f>
        <v>#N/A</v>
      </c>
      <c r="AM107" s="530" t="e">
        <f ca="1">+IF(AND(ISNUMBER(OFFSET('Sanitation Data'!$G$10,0,10*ROW('Sanitation Data'!G101))),'Data Summary'!DB107="Yes"),OFFSET('Sanitation Data'!$G$10,0,10*ROW('Sanitation Data'!G101)),NA())</f>
        <v>#N/A</v>
      </c>
      <c r="AN107" s="530" t="e">
        <f ca="1">+IF(AND(ISNUMBER(OFFSET('Sanitation Data'!$G$11,0,10*ROW('Sanitation Data'!G101))),'Data Summary'!DC107="Yes"),OFFSET('Sanitation Data'!$G$11,0,10*ROW('Sanitation Data'!G101)),NA())</f>
        <v>#N/A</v>
      </c>
      <c r="AO107" s="530" t="e">
        <f ca="1">+IF(AND(ISNUMBER(OFFSET('Sanitation Data'!$G$12,0,10*ROW('Sanitation Data'!G101))),'Data Summary'!DD107="Yes"),OFFSET('Sanitation Data'!$G$12,0,10*ROW('Sanitation Data'!G101)),NA())</f>
        <v>#N/A</v>
      </c>
      <c r="AP107" s="530" t="e">
        <f ca="1">+IF(AND(ISNUMBER(OFFSET('Sanitation Data'!$H$4,0,10*ROW('Sanitation Data'!H101))),'Data Summary'!DE107="Yes"),100-OFFSET('Sanitation Data'!$H$4,0,10*ROW('Sanitation Data'!H101)),NA())</f>
        <v>#N/A</v>
      </c>
      <c r="AQ107" s="530" t="e">
        <f ca="1">+IF(AND(ISNUMBER(OFFSET('Sanitation Data'!$H$6,0,10*ROW('Sanitation Data'!H101))),'Data Summary'!DF107="Yes"),OFFSET('Sanitation Data'!$H$6,0,10*ROW('Sanitation Data'!H101)),NA())</f>
        <v>#N/A</v>
      </c>
      <c r="AR107" s="530" t="e">
        <f ca="1">+IF(AND(ISNUMBER(OFFSET('Sanitation Data'!$H$10,0,10*ROW('Sanitation Data'!H101))),'Data Summary'!DG107="Yes"),OFFSET('Sanitation Data'!$H$10,0,10*ROW('Sanitation Data'!H101)),NA())</f>
        <v>#N/A</v>
      </c>
      <c r="AS107" s="530" t="e">
        <f ca="1">+IF(AND(ISNUMBER(OFFSET('Sanitation Data'!$H$11,0,10*ROW('Sanitation Data'!H101))),'Data Summary'!DH107="Yes"),OFFSET('Sanitation Data'!$H$11,0,10*ROW('Sanitation Data'!H101)),NA())</f>
        <v>#N/A</v>
      </c>
      <c r="AT107" s="530" t="e">
        <f ca="1">+IF(AND(ISNUMBER(OFFSET('Sanitation Data'!$H$12,0,10*ROW('Sanitation Data'!H101))),'Data Summary'!DI107="Yes"),OFFSET('Sanitation Data'!$H$12,0,10*ROW('Sanitation Data'!H101)),NA())</f>
        <v>#N/A</v>
      </c>
      <c r="AU107" s="530" t="e">
        <f ca="1">+IF(AND(ISNUMBER(OFFSET('Sanitation Data'!$I$4,0,10*ROW('Sanitation Data'!I101))),'Data Summary'!DJ107="Yes"),100-OFFSET('Sanitation Data'!$I$4,0,10*ROW('Sanitation Data'!I101)),NA())</f>
        <v>#N/A</v>
      </c>
      <c r="AV107" s="530" t="e">
        <f ca="1">+IF(AND(ISNUMBER(OFFSET('Sanitation Data'!$I$6,0,10*ROW('Sanitation Data'!I101))),'Data Summary'!DK107="Yes"),OFFSET('Sanitation Data'!$I$6,0,10*ROW('Sanitation Data'!I101)),NA())</f>
        <v>#N/A</v>
      </c>
      <c r="AW107" s="530" t="e">
        <f ca="1">+IF(AND(ISNUMBER(OFFSET('Sanitation Data'!$I$10,0,10*ROW('Sanitation Data'!I101))),'Data Summary'!DL107="Yes"),OFFSET('Sanitation Data'!$I$10,0,10*ROW('Sanitation Data'!I101)),NA())</f>
        <v>#N/A</v>
      </c>
      <c r="AX107" s="530" t="e">
        <f ca="1">+IF(AND(ISNUMBER(OFFSET('Sanitation Data'!$I$11,0,10*ROW('Sanitation Data'!I101))),'Data Summary'!DM107="Yes"),OFFSET('Sanitation Data'!$I$11,0,10*ROW('Sanitation Data'!I101)),NA())</f>
        <v>#N/A</v>
      </c>
      <c r="AY107" s="530" t="e">
        <f ca="1">+IF(AND(ISNUMBER(OFFSET('Sanitation Data'!$I$12,0,10*ROW('Sanitation Data'!I101))),'Data Summary'!DN107="Yes"),OFFSET('Sanitation Data'!$I$12,0,10*ROW('Sanitation Data'!I101)),NA())</f>
        <v>#N/A</v>
      </c>
      <c r="AZ107" s="531" t="e">
        <f ca="1">+IF(AND(ISNUMBER(OFFSET('Hygiene Data'!$D$5,0,10*ROW('Hygiene Data'!D101))),'Data Summary'!DO107="Yes"),OFFSET('Hygiene Data'!$D$5,0,10*ROW('Hygiene Data'!D101)),NA())</f>
        <v>#N/A</v>
      </c>
      <c r="BA107" s="531" t="e">
        <f ca="1">+IF(AND(ISNUMBER(OFFSET('Hygiene Data'!$D$7,0,10*ROW('Hygiene Data'!D101))),'Data Summary'!DP107="Yes"),OFFSET('Hygiene Data'!$D$7,0,10*ROW('Hygiene Data'!D101)),NA())</f>
        <v>#N/A</v>
      </c>
      <c r="BB107" s="531" t="e">
        <f ca="1">+IF(AND(ISNUMBER(OFFSET('Hygiene Data'!$D$9,0,10*ROW('Hygiene Data'!D101))),'Data Summary'!DQ107="Yes"),OFFSET('Hygiene Data'!$D$9,0,10*ROW('Hygiene Data'!D101)),NA())</f>
        <v>#N/A</v>
      </c>
      <c r="BC107" s="531" t="e">
        <f ca="1">+IF(AND(ISNUMBER(OFFSET('Hygiene Data'!$E$5,0,10*ROW('Hygiene Data'!E101))),'Data Summary'!DR107="Yes"),OFFSET('Hygiene Data'!$E$5,0,10*ROW('Hygiene Data'!E101)),NA())</f>
        <v>#N/A</v>
      </c>
      <c r="BD107" s="531" t="e">
        <f ca="1">+IF(AND(ISNUMBER(OFFSET('Hygiene Data'!$E$7,0,10*ROW('Hygiene Data'!E101))),'Data Summary'!DS107="Yes"),OFFSET('Hygiene Data'!$E$7,0,10*ROW('Hygiene Data'!E101)),NA())</f>
        <v>#N/A</v>
      </c>
      <c r="BE107" s="531" t="e">
        <f ca="1">+IF(AND(ISNUMBER(OFFSET('Hygiene Data'!$E$9,0,10*ROW('Hygiene Data'!E101))),'Data Summary'!DT107="Yes"),OFFSET('Hygiene Data'!$E$9,0,10*ROW('Hygiene Data'!E101)),NA())</f>
        <v>#N/A</v>
      </c>
      <c r="BF107" s="531" t="e">
        <f ca="1">+IF(AND(ISNUMBER(OFFSET('Hygiene Data'!$F$5,0,10*ROW('Hygiene Data'!F101))),'Data Summary'!DU107="Yes"),OFFSET('Hygiene Data'!$F$5,0,10*ROW('Hygiene Data'!F101)),NA())</f>
        <v>#N/A</v>
      </c>
      <c r="BG107" s="531" t="e">
        <f ca="1">+IF(AND(ISNUMBER(OFFSET('Hygiene Data'!$F$7,0,10*ROW('Hygiene Data'!F101))),'Data Summary'!DV107="Yes"),OFFSET('Hygiene Data'!$F$7,0,10*ROW('Hygiene Data'!F101)),NA())</f>
        <v>#N/A</v>
      </c>
      <c r="BH107" s="531" t="e">
        <f ca="1">+IF(AND(ISNUMBER(OFFSET('Hygiene Data'!$F$9,0,10*ROW('Hygiene Data'!F101))),'Data Summary'!DW107="Yes"),OFFSET('Hygiene Data'!$F$9,0,10*ROW('Hygiene Data'!F101)),NA())</f>
        <v>#N/A</v>
      </c>
      <c r="BI107" s="531" t="e">
        <f ca="1">+IF(AND(ISNUMBER(OFFSET('Hygiene Data'!$G$5,0,10*ROW('Hygiene Data'!G101))),'Data Summary'!DX107="Yes"),OFFSET('Hygiene Data'!$G$5,0,10*ROW('Hygiene Data'!G101)),NA())</f>
        <v>#N/A</v>
      </c>
      <c r="BJ107" s="531" t="e">
        <f ca="1">+IF(AND(ISNUMBER(OFFSET('Hygiene Data'!$G$7,0,10*ROW('Hygiene Data'!G101))),'Data Summary'!DY107="Yes"),OFFSET('Hygiene Data'!$G$7,0,10*ROW('Hygiene Data'!G101)),NA())</f>
        <v>#N/A</v>
      </c>
      <c r="BK107" s="531" t="e">
        <f ca="1">+IF(AND(ISNUMBER(OFFSET('Hygiene Data'!$G$9,0,10*ROW('Hygiene Data'!G101))),'Data Summary'!DZ107="Yes"),OFFSET('Hygiene Data'!$G$9,0,10*ROW('Hygiene Data'!G101)),NA())</f>
        <v>#N/A</v>
      </c>
      <c r="BL107" s="531" t="e">
        <f ca="1">+IF(AND(ISNUMBER(OFFSET('Hygiene Data'!$H$5,0,10*ROW('Hygiene Data'!H101))),'Data Summary'!EA107="Yes"),OFFSET('Hygiene Data'!$H$5,0,10*ROW('Hygiene Data'!H101)),NA())</f>
        <v>#N/A</v>
      </c>
      <c r="BM107" s="531" t="e">
        <f ca="1">+IF(AND(ISNUMBER(OFFSET('Hygiene Data'!$H$7,0,10*ROW('Hygiene Data'!H101))),'Data Summary'!EB107="Yes"),OFFSET('Hygiene Data'!$H$7,0,10*ROW('Hygiene Data'!H101)),NA())</f>
        <v>#N/A</v>
      </c>
      <c r="BN107" s="531" t="e">
        <f ca="1">+IF(AND(ISNUMBER(OFFSET('Hygiene Data'!$H$9,0,10*ROW('Hygiene Data'!H101))),'Data Summary'!EC107="Yes"),OFFSET('Hygiene Data'!$H$9,0,10*ROW('Hygiene Data'!H101)),NA())</f>
        <v>#N/A</v>
      </c>
      <c r="BO107" s="531" t="e">
        <f ca="1">+IF(AND(ISNUMBER(OFFSET('Hygiene Data'!$I$5,0,10*ROW('Hygiene Data'!I101))),'Data Summary'!ED107="Yes"),OFFSET('Hygiene Data'!$I$5,0,10*ROW('Hygiene Data'!I101)),NA())</f>
        <v>#N/A</v>
      </c>
      <c r="BP107" s="531" t="e">
        <f ca="1">+IF(AND(ISNUMBER(OFFSET('Hygiene Data'!$I$7,0,10*ROW('Hygiene Data'!I101))),'Data Summary'!EE107="Yes"),OFFSET('Hygiene Data'!$I$7,0,10*ROW('Hygiene Data'!I101)),NA())</f>
        <v>#N/A</v>
      </c>
      <c r="BQ107" s="531" t="e">
        <f ca="1">+IF(AND(ISNUMBER(OFFSET('Hygiene Data'!$I$9,0,10*ROW('Hygiene Data'!I101))),'Data Summary'!EF107="Yes"),OFFSET('Hygiene Data'!$I$9,0,10*ROW('Hygiene Data'!I101)),NA())</f>
        <v>#N/A</v>
      </c>
    </row>
    <row r="108" spans="1:69" x14ac:dyDescent="0.25">
      <c r="A108" s="527" t="e">
        <f ca="1">+RIGHT('Data Summary'!A108,LEN('Data Summary'!A108)-9)</f>
        <v>#VALUE!</v>
      </c>
      <c r="B108" s="501" t="str">
        <f ca="1">+IF(ISTEXT('Data Summary'!B108),'Data Summary'!B108,"")</f>
        <v/>
      </c>
      <c r="C108" s="528" t="e">
        <f ca="1">+VALUE('Data Summary'!C108)</f>
        <v>#VALUE!</v>
      </c>
      <c r="D108" s="529" t="e">
        <f ca="1">+IF(AND(ISNUMBER(OFFSET('Water Data'!$D$4,0,10*ROW('Water Data'!D102))),'Data Summary'!BS108="Yes"),100-OFFSET('Water Data'!$D$4,0,10*ROW('Water Data'!D102)),NA())</f>
        <v>#N/A</v>
      </c>
      <c r="E108" s="529" t="e">
        <f ca="1">+IF(AND(ISNUMBER(OFFSET('Water Data'!$D$6,0,10*ROW('Water Data'!D102))),'Data Summary'!BT108="Yes"),OFFSET('Water Data'!$D$6,0,10*ROW('Water Data'!D102)),NA())</f>
        <v>#N/A</v>
      </c>
      <c r="F108" s="529" t="e">
        <f ca="1">+IF(AND(ISNUMBER(OFFSET('Water Data'!$D$9,0,10*ROW('Water Data'!D102))),'Data Summary'!BU108="Yes"),OFFSET('Water Data'!$D$9,0,10*ROW('Water Data'!D102)),NA())</f>
        <v>#N/A</v>
      </c>
      <c r="G108" s="529" t="e">
        <f ca="1">+IF(AND(ISNUMBER(OFFSET('Water Data'!$E$4,0,10*ROW('Water Data'!E102))),'Data Summary'!BV108="Yes"),100-OFFSET('Water Data'!$E$4,0,10*ROW('Water Data'!E102)),NA())</f>
        <v>#N/A</v>
      </c>
      <c r="H108" s="529" t="e">
        <f ca="1">+IF(AND(ISNUMBER(OFFSET('Water Data'!$E$6,0,10*ROW('Water Data'!E102))),'Data Summary'!BW108="Yes"),OFFSET('Water Data'!$E$6,0,10*ROW('Water Data'!E102)),NA())</f>
        <v>#N/A</v>
      </c>
      <c r="I108" s="529" t="e">
        <f ca="1">+IF(AND(ISNUMBER(OFFSET('Water Data'!$E$9,0,10*ROW('Water Data'!E102))),'Data Summary'!BX108="Yes"),OFFSET('Water Data'!$E$9,0,10*ROW('Water Data'!E102)),NA())</f>
        <v>#N/A</v>
      </c>
      <c r="J108" s="529" t="e">
        <f ca="1">+IF(AND(ISNUMBER(OFFSET('Water Data'!$F$4,0,10*ROW('Water Data'!F102))),'Data Summary'!BY108="Yes"),100-OFFSET('Water Data'!$F$4,0,10*ROW('Water Data'!F102)),NA())</f>
        <v>#N/A</v>
      </c>
      <c r="K108" s="529" t="e">
        <f ca="1">+IF(AND(ISNUMBER(OFFSET('Water Data'!$F$6,0,10*ROW('Water Data'!F102))),'Data Summary'!BZ108="Yes"),OFFSET('Water Data'!$F$6,0,10*ROW('Water Data'!F102)),NA())</f>
        <v>#N/A</v>
      </c>
      <c r="L108" s="529" t="e">
        <f ca="1">+IF(AND(ISNUMBER(OFFSET('Water Data'!$F$9,0,10*ROW('Water Data'!F102))),'Data Summary'!CA108="Yes"),OFFSET('Water Data'!$F$9,0,10*ROW('Water Data'!F102)),NA())</f>
        <v>#N/A</v>
      </c>
      <c r="M108" s="529" t="e">
        <f ca="1">+IF(AND(ISNUMBER(OFFSET('Water Data'!$G$4,0,10*ROW('Water Data'!G102))),'Data Summary'!CB108="Yes"),100-OFFSET('Water Data'!$G$4,0,10*ROW('Water Data'!G102)),NA())</f>
        <v>#N/A</v>
      </c>
      <c r="N108" s="529" t="e">
        <f ca="1">+IF(AND(ISNUMBER(OFFSET('Water Data'!$G$6,0,10*ROW('Water Data'!G102))),'Data Summary'!CC108="Yes"),OFFSET('Water Data'!$G$6,0,10*ROW('Water Data'!G102)),NA())</f>
        <v>#N/A</v>
      </c>
      <c r="O108" s="529" t="e">
        <f ca="1">+IF(AND(ISNUMBER(OFFSET('Water Data'!$G$9,0,10*ROW('Water Data'!G102))),'Data Summary'!CD108="Yes"),OFFSET('Water Data'!$G$9,0,10*ROW('Water Data'!G102)),NA())</f>
        <v>#N/A</v>
      </c>
      <c r="P108" s="529" t="e">
        <f ca="1">+IF(AND(ISNUMBER(OFFSET('Water Data'!$H$4,0,10*ROW('Water Data'!H102))),'Data Summary'!CE108="Yes"),100-OFFSET('Water Data'!$H$4,0,10*ROW('Water Data'!H102)),NA())</f>
        <v>#N/A</v>
      </c>
      <c r="Q108" s="529" t="e">
        <f ca="1">+IF(AND(ISNUMBER(OFFSET('Water Data'!$H$6,0,10*ROW('Water Data'!H102))),'Data Summary'!CF108="Yes"),OFFSET('Water Data'!$H$6,0,10*ROW('Water Data'!H102)),NA())</f>
        <v>#N/A</v>
      </c>
      <c r="R108" s="529" t="e">
        <f ca="1">+IF(AND(ISNUMBER(OFFSET('Water Data'!$H$9,0,10*ROW('Water Data'!H102))),'Data Summary'!CG108="Yes"),OFFSET('Water Data'!$H$9,0,10*ROW('Water Data'!H102)),NA())</f>
        <v>#N/A</v>
      </c>
      <c r="S108" s="529" t="e">
        <f ca="1">+IF(AND(ISNUMBER(OFFSET('Water Data'!$I$4,0,10*ROW('Water Data'!I102))),'Data Summary'!CH108="Yes"),100-OFFSET('Water Data'!$I$4,0,10*ROW('Water Data'!I102)),NA())</f>
        <v>#N/A</v>
      </c>
      <c r="T108" s="529" t="e">
        <f ca="1">+IF(AND(ISNUMBER(OFFSET('Water Data'!$I$6,0,10*ROW('Water Data'!I102))),'Data Summary'!CI108="Yes"),OFFSET('Water Data'!$I$6,0,10*ROW('Water Data'!I102)),NA())</f>
        <v>#N/A</v>
      </c>
      <c r="U108" s="529" t="e">
        <f ca="1">+IF(AND(ISNUMBER(OFFSET('Water Data'!$I$9,0,10*ROW('Water Data'!I102))),'Data Summary'!CJ108="Yes"),OFFSET('Water Data'!$I$9,0,10*ROW('Water Data'!I102)),NA())</f>
        <v>#N/A</v>
      </c>
      <c r="V108" s="530" t="e">
        <f ca="1">+IF(AND(ISNUMBER(OFFSET('Sanitation Data'!$D$4,0,10*ROW('Sanitation Data'!D102))),'Data Summary'!CK108="Yes"),100-OFFSET('Sanitation Data'!$D$4,0,10*ROW('Sanitation Data'!D102)),NA())</f>
        <v>#N/A</v>
      </c>
      <c r="W108" s="530" t="e">
        <f ca="1">+IF(AND(ISNUMBER(OFFSET('Sanitation Data'!$D$6,0,10*ROW('Sanitation Data'!D102))),'Data Summary'!CL108="Yes"),OFFSET('Sanitation Data'!$D$6,0,10*ROW('Sanitation Data'!D102)),NA())</f>
        <v>#N/A</v>
      </c>
      <c r="X108" s="530" t="e">
        <f ca="1">+IF(AND(ISNUMBER(OFFSET('Sanitation Data'!$D$10,0,10*ROW('Sanitation Data'!D102))),'Data Summary'!CM108="Yes"),OFFSET('Sanitation Data'!$D$10,0,10*ROW('Sanitation Data'!D102)),NA())</f>
        <v>#N/A</v>
      </c>
      <c r="Y108" s="530" t="e">
        <f ca="1">+IF(AND(ISNUMBER(OFFSET('Sanitation Data'!$D$11,0,10*ROW('Sanitation Data'!D102))),'Data Summary'!CN108="Yes"),OFFSET('Sanitation Data'!$D$11,0,10*ROW('Sanitation Data'!D102)),NA())</f>
        <v>#N/A</v>
      </c>
      <c r="Z108" s="530" t="e">
        <f ca="1">+IF(AND(ISNUMBER(OFFSET('Sanitation Data'!$D$12,0,10*ROW('Sanitation Data'!D102))),'Data Summary'!CO108="Yes"),OFFSET('Sanitation Data'!$D$12,0,10*ROW('Sanitation Data'!D102)),NA())</f>
        <v>#N/A</v>
      </c>
      <c r="AA108" s="530" t="e">
        <f ca="1">+IF(AND(ISNUMBER(OFFSET('Sanitation Data'!$E$4,0,10*ROW('Sanitation Data'!E102))),'Data Summary'!CP108="Yes"),100-OFFSET('Sanitation Data'!$E$4,0,10*ROW('Sanitation Data'!E102)),NA())</f>
        <v>#N/A</v>
      </c>
      <c r="AB108" s="530" t="e">
        <f ca="1">+IF(AND(ISNUMBER(OFFSET('Sanitation Data'!$E$6,0,10*ROW('Sanitation Data'!E102))),'Data Summary'!CQ108="Yes"),OFFSET('Sanitation Data'!$E$6,0,10*ROW('Sanitation Data'!E102)),NA())</f>
        <v>#N/A</v>
      </c>
      <c r="AC108" s="530" t="e">
        <f ca="1">+IF(AND(ISNUMBER(OFFSET('Sanitation Data'!$E$10,0,10*ROW('Sanitation Data'!E102))),'Data Summary'!CR108="Yes"),OFFSET('Sanitation Data'!$E$10,0,10*ROW('Sanitation Data'!E102)),NA())</f>
        <v>#N/A</v>
      </c>
      <c r="AD108" s="530" t="e">
        <f ca="1">+IF(AND(ISNUMBER(OFFSET('Sanitation Data'!$E$11,0,10*ROW('Sanitation Data'!E102))),'Data Summary'!CS108="Yes"),OFFSET('Sanitation Data'!$E$11,0,10*ROW('Sanitation Data'!E102)),NA())</f>
        <v>#N/A</v>
      </c>
      <c r="AE108" s="530" t="e">
        <f ca="1">+IF(AND(ISNUMBER(OFFSET('Sanitation Data'!$E$12,0,10*ROW('Sanitation Data'!E102))),'Data Summary'!CT108="Yes"),OFFSET('Sanitation Data'!$E$12,0,10*ROW('Sanitation Data'!E102)),NA())</f>
        <v>#N/A</v>
      </c>
      <c r="AF108" s="530" t="e">
        <f ca="1">+IF(AND(ISNUMBER(OFFSET('Sanitation Data'!$F$4,0,10*ROW('Sanitation Data'!F102))),'Data Summary'!CU108="Yes"),100-OFFSET('Sanitation Data'!$F$4,0,10*ROW('Sanitation Data'!F102)),NA())</f>
        <v>#N/A</v>
      </c>
      <c r="AG108" s="530" t="e">
        <f ca="1">+IF(AND(ISNUMBER(OFFSET('Sanitation Data'!$F$6,0,10*ROW('Sanitation Data'!F102))),'Data Summary'!CV108="Yes"),OFFSET('Sanitation Data'!$F$6,0,10*ROW('Sanitation Data'!F102)),NA())</f>
        <v>#N/A</v>
      </c>
      <c r="AH108" s="530" t="e">
        <f ca="1">+IF(AND(ISNUMBER(OFFSET('Sanitation Data'!$F$10,0,10*ROW('Sanitation Data'!F102))),'Data Summary'!CW108="Yes"),OFFSET('Sanitation Data'!$F$10,0,10*ROW('Sanitation Data'!F102)),NA())</f>
        <v>#N/A</v>
      </c>
      <c r="AI108" s="530" t="e">
        <f ca="1">+IF(AND(ISNUMBER(OFFSET('Sanitation Data'!$F$11,0,10*ROW('Sanitation Data'!F102))),'Data Summary'!CX108="Yes"),OFFSET('Sanitation Data'!$F$11,0,10*ROW('Sanitation Data'!F102)),NA())</f>
        <v>#N/A</v>
      </c>
      <c r="AJ108" s="530" t="e">
        <f ca="1">+IF(AND(ISNUMBER(OFFSET('Sanitation Data'!$F$12,0,10*ROW('Sanitation Data'!F102))),'Data Summary'!CY108="Yes"),OFFSET('Sanitation Data'!$F$12,0,10*ROW('Sanitation Data'!F102)),NA())</f>
        <v>#N/A</v>
      </c>
      <c r="AK108" s="530" t="e">
        <f ca="1">+IF(AND(ISNUMBER(OFFSET('Sanitation Data'!$G$4,0,10*ROW('Sanitation Data'!G102))),'Data Summary'!CZ108="Yes"),100-OFFSET('Sanitation Data'!$G$4,0,10*ROW('Sanitation Data'!G102)),NA())</f>
        <v>#N/A</v>
      </c>
      <c r="AL108" s="530" t="e">
        <f ca="1">+IF(AND(ISNUMBER(OFFSET('Sanitation Data'!$G$6,0,10*ROW('Sanitation Data'!G102))),'Data Summary'!DA108="Yes"),OFFSET('Sanitation Data'!$G$6,0,10*ROW('Sanitation Data'!G102)),NA())</f>
        <v>#N/A</v>
      </c>
      <c r="AM108" s="530" t="e">
        <f ca="1">+IF(AND(ISNUMBER(OFFSET('Sanitation Data'!$G$10,0,10*ROW('Sanitation Data'!G102))),'Data Summary'!DB108="Yes"),OFFSET('Sanitation Data'!$G$10,0,10*ROW('Sanitation Data'!G102)),NA())</f>
        <v>#N/A</v>
      </c>
      <c r="AN108" s="530" t="e">
        <f ca="1">+IF(AND(ISNUMBER(OFFSET('Sanitation Data'!$G$11,0,10*ROW('Sanitation Data'!G102))),'Data Summary'!DC108="Yes"),OFFSET('Sanitation Data'!$G$11,0,10*ROW('Sanitation Data'!G102)),NA())</f>
        <v>#N/A</v>
      </c>
      <c r="AO108" s="530" t="e">
        <f ca="1">+IF(AND(ISNUMBER(OFFSET('Sanitation Data'!$G$12,0,10*ROW('Sanitation Data'!G102))),'Data Summary'!DD108="Yes"),OFFSET('Sanitation Data'!$G$12,0,10*ROW('Sanitation Data'!G102)),NA())</f>
        <v>#N/A</v>
      </c>
      <c r="AP108" s="530" t="e">
        <f ca="1">+IF(AND(ISNUMBER(OFFSET('Sanitation Data'!$H$4,0,10*ROW('Sanitation Data'!H102))),'Data Summary'!DE108="Yes"),100-OFFSET('Sanitation Data'!$H$4,0,10*ROW('Sanitation Data'!H102)),NA())</f>
        <v>#N/A</v>
      </c>
      <c r="AQ108" s="530" t="e">
        <f ca="1">+IF(AND(ISNUMBER(OFFSET('Sanitation Data'!$H$6,0,10*ROW('Sanitation Data'!H102))),'Data Summary'!DF108="Yes"),OFFSET('Sanitation Data'!$H$6,0,10*ROW('Sanitation Data'!H102)),NA())</f>
        <v>#N/A</v>
      </c>
      <c r="AR108" s="530" t="e">
        <f ca="1">+IF(AND(ISNUMBER(OFFSET('Sanitation Data'!$H$10,0,10*ROW('Sanitation Data'!H102))),'Data Summary'!DG108="Yes"),OFFSET('Sanitation Data'!$H$10,0,10*ROW('Sanitation Data'!H102)),NA())</f>
        <v>#N/A</v>
      </c>
      <c r="AS108" s="530" t="e">
        <f ca="1">+IF(AND(ISNUMBER(OFFSET('Sanitation Data'!$H$11,0,10*ROW('Sanitation Data'!H102))),'Data Summary'!DH108="Yes"),OFFSET('Sanitation Data'!$H$11,0,10*ROW('Sanitation Data'!H102)),NA())</f>
        <v>#N/A</v>
      </c>
      <c r="AT108" s="530" t="e">
        <f ca="1">+IF(AND(ISNUMBER(OFFSET('Sanitation Data'!$H$12,0,10*ROW('Sanitation Data'!H102))),'Data Summary'!DI108="Yes"),OFFSET('Sanitation Data'!$H$12,0,10*ROW('Sanitation Data'!H102)),NA())</f>
        <v>#N/A</v>
      </c>
      <c r="AU108" s="530" t="e">
        <f ca="1">+IF(AND(ISNUMBER(OFFSET('Sanitation Data'!$I$4,0,10*ROW('Sanitation Data'!I102))),'Data Summary'!DJ108="Yes"),100-OFFSET('Sanitation Data'!$I$4,0,10*ROW('Sanitation Data'!I102)),NA())</f>
        <v>#N/A</v>
      </c>
      <c r="AV108" s="530" t="e">
        <f ca="1">+IF(AND(ISNUMBER(OFFSET('Sanitation Data'!$I$6,0,10*ROW('Sanitation Data'!I102))),'Data Summary'!DK108="Yes"),OFFSET('Sanitation Data'!$I$6,0,10*ROW('Sanitation Data'!I102)),NA())</f>
        <v>#N/A</v>
      </c>
      <c r="AW108" s="530" t="e">
        <f ca="1">+IF(AND(ISNUMBER(OFFSET('Sanitation Data'!$I$10,0,10*ROW('Sanitation Data'!I102))),'Data Summary'!DL108="Yes"),OFFSET('Sanitation Data'!$I$10,0,10*ROW('Sanitation Data'!I102)),NA())</f>
        <v>#N/A</v>
      </c>
      <c r="AX108" s="530" t="e">
        <f ca="1">+IF(AND(ISNUMBER(OFFSET('Sanitation Data'!$I$11,0,10*ROW('Sanitation Data'!I102))),'Data Summary'!DM108="Yes"),OFFSET('Sanitation Data'!$I$11,0,10*ROW('Sanitation Data'!I102)),NA())</f>
        <v>#N/A</v>
      </c>
      <c r="AY108" s="530" t="e">
        <f ca="1">+IF(AND(ISNUMBER(OFFSET('Sanitation Data'!$I$12,0,10*ROW('Sanitation Data'!I102))),'Data Summary'!DN108="Yes"),OFFSET('Sanitation Data'!$I$12,0,10*ROW('Sanitation Data'!I102)),NA())</f>
        <v>#N/A</v>
      </c>
      <c r="AZ108" s="531" t="e">
        <f ca="1">+IF(AND(ISNUMBER(OFFSET('Hygiene Data'!$D$5,0,10*ROW('Hygiene Data'!D102))),'Data Summary'!DO108="Yes"),OFFSET('Hygiene Data'!$D$5,0,10*ROW('Hygiene Data'!D102)),NA())</f>
        <v>#N/A</v>
      </c>
      <c r="BA108" s="531" t="e">
        <f ca="1">+IF(AND(ISNUMBER(OFFSET('Hygiene Data'!$D$7,0,10*ROW('Hygiene Data'!D102))),'Data Summary'!DP108="Yes"),OFFSET('Hygiene Data'!$D$7,0,10*ROW('Hygiene Data'!D102)),NA())</f>
        <v>#N/A</v>
      </c>
      <c r="BB108" s="531" t="e">
        <f ca="1">+IF(AND(ISNUMBER(OFFSET('Hygiene Data'!$D$9,0,10*ROW('Hygiene Data'!D102))),'Data Summary'!DQ108="Yes"),OFFSET('Hygiene Data'!$D$9,0,10*ROW('Hygiene Data'!D102)),NA())</f>
        <v>#N/A</v>
      </c>
      <c r="BC108" s="531" t="e">
        <f ca="1">+IF(AND(ISNUMBER(OFFSET('Hygiene Data'!$E$5,0,10*ROW('Hygiene Data'!E102))),'Data Summary'!DR108="Yes"),OFFSET('Hygiene Data'!$E$5,0,10*ROW('Hygiene Data'!E102)),NA())</f>
        <v>#N/A</v>
      </c>
      <c r="BD108" s="531" t="e">
        <f ca="1">+IF(AND(ISNUMBER(OFFSET('Hygiene Data'!$E$7,0,10*ROW('Hygiene Data'!E102))),'Data Summary'!DS108="Yes"),OFFSET('Hygiene Data'!$E$7,0,10*ROW('Hygiene Data'!E102)),NA())</f>
        <v>#N/A</v>
      </c>
      <c r="BE108" s="531" t="e">
        <f ca="1">+IF(AND(ISNUMBER(OFFSET('Hygiene Data'!$E$9,0,10*ROW('Hygiene Data'!E102))),'Data Summary'!DT108="Yes"),OFFSET('Hygiene Data'!$E$9,0,10*ROW('Hygiene Data'!E102)),NA())</f>
        <v>#N/A</v>
      </c>
      <c r="BF108" s="531" t="e">
        <f ca="1">+IF(AND(ISNUMBER(OFFSET('Hygiene Data'!$F$5,0,10*ROW('Hygiene Data'!F102))),'Data Summary'!DU108="Yes"),OFFSET('Hygiene Data'!$F$5,0,10*ROW('Hygiene Data'!F102)),NA())</f>
        <v>#N/A</v>
      </c>
      <c r="BG108" s="531" t="e">
        <f ca="1">+IF(AND(ISNUMBER(OFFSET('Hygiene Data'!$F$7,0,10*ROW('Hygiene Data'!F102))),'Data Summary'!DV108="Yes"),OFFSET('Hygiene Data'!$F$7,0,10*ROW('Hygiene Data'!F102)),NA())</f>
        <v>#N/A</v>
      </c>
      <c r="BH108" s="531" t="e">
        <f ca="1">+IF(AND(ISNUMBER(OFFSET('Hygiene Data'!$F$9,0,10*ROW('Hygiene Data'!F102))),'Data Summary'!DW108="Yes"),OFFSET('Hygiene Data'!$F$9,0,10*ROW('Hygiene Data'!F102)),NA())</f>
        <v>#N/A</v>
      </c>
      <c r="BI108" s="531" t="e">
        <f ca="1">+IF(AND(ISNUMBER(OFFSET('Hygiene Data'!$G$5,0,10*ROW('Hygiene Data'!G102))),'Data Summary'!DX108="Yes"),OFFSET('Hygiene Data'!$G$5,0,10*ROW('Hygiene Data'!G102)),NA())</f>
        <v>#N/A</v>
      </c>
      <c r="BJ108" s="531" t="e">
        <f ca="1">+IF(AND(ISNUMBER(OFFSET('Hygiene Data'!$G$7,0,10*ROW('Hygiene Data'!G102))),'Data Summary'!DY108="Yes"),OFFSET('Hygiene Data'!$G$7,0,10*ROW('Hygiene Data'!G102)),NA())</f>
        <v>#N/A</v>
      </c>
      <c r="BK108" s="531" t="e">
        <f ca="1">+IF(AND(ISNUMBER(OFFSET('Hygiene Data'!$G$9,0,10*ROW('Hygiene Data'!G102))),'Data Summary'!DZ108="Yes"),OFFSET('Hygiene Data'!$G$9,0,10*ROW('Hygiene Data'!G102)),NA())</f>
        <v>#N/A</v>
      </c>
      <c r="BL108" s="531" t="e">
        <f ca="1">+IF(AND(ISNUMBER(OFFSET('Hygiene Data'!$H$5,0,10*ROW('Hygiene Data'!H102))),'Data Summary'!EA108="Yes"),OFFSET('Hygiene Data'!$H$5,0,10*ROW('Hygiene Data'!H102)),NA())</f>
        <v>#N/A</v>
      </c>
      <c r="BM108" s="531" t="e">
        <f ca="1">+IF(AND(ISNUMBER(OFFSET('Hygiene Data'!$H$7,0,10*ROW('Hygiene Data'!H102))),'Data Summary'!EB108="Yes"),OFFSET('Hygiene Data'!$H$7,0,10*ROW('Hygiene Data'!H102)),NA())</f>
        <v>#N/A</v>
      </c>
      <c r="BN108" s="531" t="e">
        <f ca="1">+IF(AND(ISNUMBER(OFFSET('Hygiene Data'!$H$9,0,10*ROW('Hygiene Data'!H102))),'Data Summary'!EC108="Yes"),OFFSET('Hygiene Data'!$H$9,0,10*ROW('Hygiene Data'!H102)),NA())</f>
        <v>#N/A</v>
      </c>
      <c r="BO108" s="531" t="e">
        <f ca="1">+IF(AND(ISNUMBER(OFFSET('Hygiene Data'!$I$5,0,10*ROW('Hygiene Data'!I102))),'Data Summary'!ED108="Yes"),OFFSET('Hygiene Data'!$I$5,0,10*ROW('Hygiene Data'!I102)),NA())</f>
        <v>#N/A</v>
      </c>
      <c r="BP108" s="531" t="e">
        <f ca="1">+IF(AND(ISNUMBER(OFFSET('Hygiene Data'!$I$7,0,10*ROW('Hygiene Data'!I102))),'Data Summary'!EE108="Yes"),OFFSET('Hygiene Data'!$I$7,0,10*ROW('Hygiene Data'!I102)),NA())</f>
        <v>#N/A</v>
      </c>
      <c r="BQ108" s="531" t="e">
        <f ca="1">+IF(AND(ISNUMBER(OFFSET('Hygiene Data'!$I$9,0,10*ROW('Hygiene Data'!I102))),'Data Summary'!EF108="Yes"),OFFSET('Hygiene Data'!$I$9,0,10*ROW('Hygiene Data'!I102)),NA())</f>
        <v>#N/A</v>
      </c>
    </row>
    <row r="109" spans="1:69" x14ac:dyDescent="0.25">
      <c r="A109" s="527" t="e">
        <f ca="1">+RIGHT('Data Summary'!A109,LEN('Data Summary'!A109)-9)</f>
        <v>#VALUE!</v>
      </c>
      <c r="B109" s="501" t="str">
        <f ca="1">+IF(ISTEXT('Data Summary'!B109),'Data Summary'!B109,"")</f>
        <v/>
      </c>
      <c r="C109" s="528" t="e">
        <f ca="1">+VALUE('Data Summary'!C109)</f>
        <v>#VALUE!</v>
      </c>
      <c r="D109" s="529" t="e">
        <f ca="1">+IF(AND(ISNUMBER(OFFSET('Water Data'!$D$4,0,10*ROW('Water Data'!D103))),'Data Summary'!BS109="Yes"),100-OFFSET('Water Data'!$D$4,0,10*ROW('Water Data'!D103)),NA())</f>
        <v>#N/A</v>
      </c>
      <c r="E109" s="529" t="e">
        <f ca="1">+IF(AND(ISNUMBER(OFFSET('Water Data'!$D$6,0,10*ROW('Water Data'!D103))),'Data Summary'!BT109="Yes"),OFFSET('Water Data'!$D$6,0,10*ROW('Water Data'!D103)),NA())</f>
        <v>#N/A</v>
      </c>
      <c r="F109" s="529" t="e">
        <f ca="1">+IF(AND(ISNUMBER(OFFSET('Water Data'!$D$9,0,10*ROW('Water Data'!D103))),'Data Summary'!BU109="Yes"),OFFSET('Water Data'!$D$9,0,10*ROW('Water Data'!D103)),NA())</f>
        <v>#N/A</v>
      </c>
      <c r="G109" s="529" t="e">
        <f ca="1">+IF(AND(ISNUMBER(OFFSET('Water Data'!$E$4,0,10*ROW('Water Data'!E103))),'Data Summary'!BV109="Yes"),100-OFFSET('Water Data'!$E$4,0,10*ROW('Water Data'!E103)),NA())</f>
        <v>#N/A</v>
      </c>
      <c r="H109" s="529" t="e">
        <f ca="1">+IF(AND(ISNUMBER(OFFSET('Water Data'!$E$6,0,10*ROW('Water Data'!E103))),'Data Summary'!BW109="Yes"),OFFSET('Water Data'!$E$6,0,10*ROW('Water Data'!E103)),NA())</f>
        <v>#N/A</v>
      </c>
      <c r="I109" s="529" t="e">
        <f ca="1">+IF(AND(ISNUMBER(OFFSET('Water Data'!$E$9,0,10*ROW('Water Data'!E103))),'Data Summary'!BX109="Yes"),OFFSET('Water Data'!$E$9,0,10*ROW('Water Data'!E103)),NA())</f>
        <v>#N/A</v>
      </c>
      <c r="J109" s="529" t="e">
        <f ca="1">+IF(AND(ISNUMBER(OFFSET('Water Data'!$F$4,0,10*ROW('Water Data'!F103))),'Data Summary'!BY109="Yes"),100-OFFSET('Water Data'!$F$4,0,10*ROW('Water Data'!F103)),NA())</f>
        <v>#N/A</v>
      </c>
      <c r="K109" s="529" t="e">
        <f ca="1">+IF(AND(ISNUMBER(OFFSET('Water Data'!$F$6,0,10*ROW('Water Data'!F103))),'Data Summary'!BZ109="Yes"),OFFSET('Water Data'!$F$6,0,10*ROW('Water Data'!F103)),NA())</f>
        <v>#N/A</v>
      </c>
      <c r="L109" s="529" t="e">
        <f ca="1">+IF(AND(ISNUMBER(OFFSET('Water Data'!$F$9,0,10*ROW('Water Data'!F103))),'Data Summary'!CA109="Yes"),OFFSET('Water Data'!$F$9,0,10*ROW('Water Data'!F103)),NA())</f>
        <v>#N/A</v>
      </c>
      <c r="M109" s="529" t="e">
        <f ca="1">+IF(AND(ISNUMBER(OFFSET('Water Data'!$G$4,0,10*ROW('Water Data'!G103))),'Data Summary'!CB109="Yes"),100-OFFSET('Water Data'!$G$4,0,10*ROW('Water Data'!G103)),NA())</f>
        <v>#N/A</v>
      </c>
      <c r="N109" s="529" t="e">
        <f ca="1">+IF(AND(ISNUMBER(OFFSET('Water Data'!$G$6,0,10*ROW('Water Data'!G103))),'Data Summary'!CC109="Yes"),OFFSET('Water Data'!$G$6,0,10*ROW('Water Data'!G103)),NA())</f>
        <v>#N/A</v>
      </c>
      <c r="O109" s="529" t="e">
        <f ca="1">+IF(AND(ISNUMBER(OFFSET('Water Data'!$G$9,0,10*ROW('Water Data'!G103))),'Data Summary'!CD109="Yes"),OFFSET('Water Data'!$G$9,0,10*ROW('Water Data'!G103)),NA())</f>
        <v>#N/A</v>
      </c>
      <c r="P109" s="529" t="e">
        <f ca="1">+IF(AND(ISNUMBER(OFFSET('Water Data'!$H$4,0,10*ROW('Water Data'!H103))),'Data Summary'!CE109="Yes"),100-OFFSET('Water Data'!$H$4,0,10*ROW('Water Data'!H103)),NA())</f>
        <v>#N/A</v>
      </c>
      <c r="Q109" s="529" t="e">
        <f ca="1">+IF(AND(ISNUMBER(OFFSET('Water Data'!$H$6,0,10*ROW('Water Data'!H103))),'Data Summary'!CF109="Yes"),OFFSET('Water Data'!$H$6,0,10*ROW('Water Data'!H103)),NA())</f>
        <v>#N/A</v>
      </c>
      <c r="R109" s="529" t="e">
        <f ca="1">+IF(AND(ISNUMBER(OFFSET('Water Data'!$H$9,0,10*ROW('Water Data'!H103))),'Data Summary'!CG109="Yes"),OFFSET('Water Data'!$H$9,0,10*ROW('Water Data'!H103)),NA())</f>
        <v>#N/A</v>
      </c>
      <c r="S109" s="529" t="e">
        <f ca="1">+IF(AND(ISNUMBER(OFFSET('Water Data'!$I$4,0,10*ROW('Water Data'!I103))),'Data Summary'!CH109="Yes"),100-OFFSET('Water Data'!$I$4,0,10*ROW('Water Data'!I103)),NA())</f>
        <v>#N/A</v>
      </c>
      <c r="T109" s="529" t="e">
        <f ca="1">+IF(AND(ISNUMBER(OFFSET('Water Data'!$I$6,0,10*ROW('Water Data'!I103))),'Data Summary'!CI109="Yes"),OFFSET('Water Data'!$I$6,0,10*ROW('Water Data'!I103)),NA())</f>
        <v>#N/A</v>
      </c>
      <c r="U109" s="529" t="e">
        <f ca="1">+IF(AND(ISNUMBER(OFFSET('Water Data'!$I$9,0,10*ROW('Water Data'!I103))),'Data Summary'!CJ109="Yes"),OFFSET('Water Data'!$I$9,0,10*ROW('Water Data'!I103)),NA())</f>
        <v>#N/A</v>
      </c>
      <c r="V109" s="530" t="e">
        <f ca="1">+IF(AND(ISNUMBER(OFFSET('Sanitation Data'!$D$4,0,10*ROW('Sanitation Data'!D103))),'Data Summary'!CK109="Yes"),100-OFFSET('Sanitation Data'!$D$4,0,10*ROW('Sanitation Data'!D103)),NA())</f>
        <v>#N/A</v>
      </c>
      <c r="W109" s="530" t="e">
        <f ca="1">+IF(AND(ISNUMBER(OFFSET('Sanitation Data'!$D$6,0,10*ROW('Sanitation Data'!D103))),'Data Summary'!CL109="Yes"),OFFSET('Sanitation Data'!$D$6,0,10*ROW('Sanitation Data'!D103)),NA())</f>
        <v>#N/A</v>
      </c>
      <c r="X109" s="530" t="e">
        <f ca="1">+IF(AND(ISNUMBER(OFFSET('Sanitation Data'!$D$10,0,10*ROW('Sanitation Data'!D103))),'Data Summary'!CM109="Yes"),OFFSET('Sanitation Data'!$D$10,0,10*ROW('Sanitation Data'!D103)),NA())</f>
        <v>#N/A</v>
      </c>
      <c r="Y109" s="530" t="e">
        <f ca="1">+IF(AND(ISNUMBER(OFFSET('Sanitation Data'!$D$11,0,10*ROW('Sanitation Data'!D103))),'Data Summary'!CN109="Yes"),OFFSET('Sanitation Data'!$D$11,0,10*ROW('Sanitation Data'!D103)),NA())</f>
        <v>#N/A</v>
      </c>
      <c r="Z109" s="530" t="e">
        <f ca="1">+IF(AND(ISNUMBER(OFFSET('Sanitation Data'!$D$12,0,10*ROW('Sanitation Data'!D103))),'Data Summary'!CO109="Yes"),OFFSET('Sanitation Data'!$D$12,0,10*ROW('Sanitation Data'!D103)),NA())</f>
        <v>#N/A</v>
      </c>
      <c r="AA109" s="530" t="e">
        <f ca="1">+IF(AND(ISNUMBER(OFFSET('Sanitation Data'!$E$4,0,10*ROW('Sanitation Data'!E103))),'Data Summary'!CP109="Yes"),100-OFFSET('Sanitation Data'!$E$4,0,10*ROW('Sanitation Data'!E103)),NA())</f>
        <v>#N/A</v>
      </c>
      <c r="AB109" s="530" t="e">
        <f ca="1">+IF(AND(ISNUMBER(OFFSET('Sanitation Data'!$E$6,0,10*ROW('Sanitation Data'!E103))),'Data Summary'!CQ109="Yes"),OFFSET('Sanitation Data'!$E$6,0,10*ROW('Sanitation Data'!E103)),NA())</f>
        <v>#N/A</v>
      </c>
      <c r="AC109" s="530" t="e">
        <f ca="1">+IF(AND(ISNUMBER(OFFSET('Sanitation Data'!$E$10,0,10*ROW('Sanitation Data'!E103))),'Data Summary'!CR109="Yes"),OFFSET('Sanitation Data'!$E$10,0,10*ROW('Sanitation Data'!E103)),NA())</f>
        <v>#N/A</v>
      </c>
      <c r="AD109" s="530" t="e">
        <f ca="1">+IF(AND(ISNUMBER(OFFSET('Sanitation Data'!$E$11,0,10*ROW('Sanitation Data'!E103))),'Data Summary'!CS109="Yes"),OFFSET('Sanitation Data'!$E$11,0,10*ROW('Sanitation Data'!E103)),NA())</f>
        <v>#N/A</v>
      </c>
      <c r="AE109" s="530" t="e">
        <f ca="1">+IF(AND(ISNUMBER(OFFSET('Sanitation Data'!$E$12,0,10*ROW('Sanitation Data'!E103))),'Data Summary'!CT109="Yes"),OFFSET('Sanitation Data'!$E$12,0,10*ROW('Sanitation Data'!E103)),NA())</f>
        <v>#N/A</v>
      </c>
      <c r="AF109" s="530" t="e">
        <f ca="1">+IF(AND(ISNUMBER(OFFSET('Sanitation Data'!$F$4,0,10*ROW('Sanitation Data'!F103))),'Data Summary'!CU109="Yes"),100-OFFSET('Sanitation Data'!$F$4,0,10*ROW('Sanitation Data'!F103)),NA())</f>
        <v>#N/A</v>
      </c>
      <c r="AG109" s="530" t="e">
        <f ca="1">+IF(AND(ISNUMBER(OFFSET('Sanitation Data'!$F$6,0,10*ROW('Sanitation Data'!F103))),'Data Summary'!CV109="Yes"),OFFSET('Sanitation Data'!$F$6,0,10*ROW('Sanitation Data'!F103)),NA())</f>
        <v>#N/A</v>
      </c>
      <c r="AH109" s="530" t="e">
        <f ca="1">+IF(AND(ISNUMBER(OFFSET('Sanitation Data'!$F$10,0,10*ROW('Sanitation Data'!F103))),'Data Summary'!CW109="Yes"),OFFSET('Sanitation Data'!$F$10,0,10*ROW('Sanitation Data'!F103)),NA())</f>
        <v>#N/A</v>
      </c>
      <c r="AI109" s="530" t="e">
        <f ca="1">+IF(AND(ISNUMBER(OFFSET('Sanitation Data'!$F$11,0,10*ROW('Sanitation Data'!F103))),'Data Summary'!CX109="Yes"),OFFSET('Sanitation Data'!$F$11,0,10*ROW('Sanitation Data'!F103)),NA())</f>
        <v>#N/A</v>
      </c>
      <c r="AJ109" s="530" t="e">
        <f ca="1">+IF(AND(ISNUMBER(OFFSET('Sanitation Data'!$F$12,0,10*ROW('Sanitation Data'!F103))),'Data Summary'!CY109="Yes"),OFFSET('Sanitation Data'!$F$12,0,10*ROW('Sanitation Data'!F103)),NA())</f>
        <v>#N/A</v>
      </c>
      <c r="AK109" s="530" t="e">
        <f ca="1">+IF(AND(ISNUMBER(OFFSET('Sanitation Data'!$G$4,0,10*ROW('Sanitation Data'!G103))),'Data Summary'!CZ109="Yes"),100-OFFSET('Sanitation Data'!$G$4,0,10*ROW('Sanitation Data'!G103)),NA())</f>
        <v>#N/A</v>
      </c>
      <c r="AL109" s="530" t="e">
        <f ca="1">+IF(AND(ISNUMBER(OFFSET('Sanitation Data'!$G$6,0,10*ROW('Sanitation Data'!G103))),'Data Summary'!DA109="Yes"),OFFSET('Sanitation Data'!$G$6,0,10*ROW('Sanitation Data'!G103)),NA())</f>
        <v>#N/A</v>
      </c>
      <c r="AM109" s="530" t="e">
        <f ca="1">+IF(AND(ISNUMBER(OFFSET('Sanitation Data'!$G$10,0,10*ROW('Sanitation Data'!G103))),'Data Summary'!DB109="Yes"),OFFSET('Sanitation Data'!$G$10,0,10*ROW('Sanitation Data'!G103)),NA())</f>
        <v>#N/A</v>
      </c>
      <c r="AN109" s="530" t="e">
        <f ca="1">+IF(AND(ISNUMBER(OFFSET('Sanitation Data'!$G$11,0,10*ROW('Sanitation Data'!G103))),'Data Summary'!DC109="Yes"),OFFSET('Sanitation Data'!$G$11,0,10*ROW('Sanitation Data'!G103)),NA())</f>
        <v>#N/A</v>
      </c>
      <c r="AO109" s="530" t="e">
        <f ca="1">+IF(AND(ISNUMBER(OFFSET('Sanitation Data'!$G$12,0,10*ROW('Sanitation Data'!G103))),'Data Summary'!DD109="Yes"),OFFSET('Sanitation Data'!$G$12,0,10*ROW('Sanitation Data'!G103)),NA())</f>
        <v>#N/A</v>
      </c>
      <c r="AP109" s="530" t="e">
        <f ca="1">+IF(AND(ISNUMBER(OFFSET('Sanitation Data'!$H$4,0,10*ROW('Sanitation Data'!H103))),'Data Summary'!DE109="Yes"),100-OFFSET('Sanitation Data'!$H$4,0,10*ROW('Sanitation Data'!H103)),NA())</f>
        <v>#N/A</v>
      </c>
      <c r="AQ109" s="530" t="e">
        <f ca="1">+IF(AND(ISNUMBER(OFFSET('Sanitation Data'!$H$6,0,10*ROW('Sanitation Data'!H103))),'Data Summary'!DF109="Yes"),OFFSET('Sanitation Data'!$H$6,0,10*ROW('Sanitation Data'!H103)),NA())</f>
        <v>#N/A</v>
      </c>
      <c r="AR109" s="530" t="e">
        <f ca="1">+IF(AND(ISNUMBER(OFFSET('Sanitation Data'!$H$10,0,10*ROW('Sanitation Data'!H103))),'Data Summary'!DG109="Yes"),OFFSET('Sanitation Data'!$H$10,0,10*ROW('Sanitation Data'!H103)),NA())</f>
        <v>#N/A</v>
      </c>
      <c r="AS109" s="530" t="e">
        <f ca="1">+IF(AND(ISNUMBER(OFFSET('Sanitation Data'!$H$11,0,10*ROW('Sanitation Data'!H103))),'Data Summary'!DH109="Yes"),OFFSET('Sanitation Data'!$H$11,0,10*ROW('Sanitation Data'!H103)),NA())</f>
        <v>#N/A</v>
      </c>
      <c r="AT109" s="530" t="e">
        <f ca="1">+IF(AND(ISNUMBER(OFFSET('Sanitation Data'!$H$12,0,10*ROW('Sanitation Data'!H103))),'Data Summary'!DI109="Yes"),OFFSET('Sanitation Data'!$H$12,0,10*ROW('Sanitation Data'!H103)),NA())</f>
        <v>#N/A</v>
      </c>
      <c r="AU109" s="530" t="e">
        <f ca="1">+IF(AND(ISNUMBER(OFFSET('Sanitation Data'!$I$4,0,10*ROW('Sanitation Data'!I103))),'Data Summary'!DJ109="Yes"),100-OFFSET('Sanitation Data'!$I$4,0,10*ROW('Sanitation Data'!I103)),NA())</f>
        <v>#N/A</v>
      </c>
      <c r="AV109" s="530" t="e">
        <f ca="1">+IF(AND(ISNUMBER(OFFSET('Sanitation Data'!$I$6,0,10*ROW('Sanitation Data'!I103))),'Data Summary'!DK109="Yes"),OFFSET('Sanitation Data'!$I$6,0,10*ROW('Sanitation Data'!I103)),NA())</f>
        <v>#N/A</v>
      </c>
      <c r="AW109" s="530" t="e">
        <f ca="1">+IF(AND(ISNUMBER(OFFSET('Sanitation Data'!$I$10,0,10*ROW('Sanitation Data'!I103))),'Data Summary'!DL109="Yes"),OFFSET('Sanitation Data'!$I$10,0,10*ROW('Sanitation Data'!I103)),NA())</f>
        <v>#N/A</v>
      </c>
      <c r="AX109" s="530" t="e">
        <f ca="1">+IF(AND(ISNUMBER(OFFSET('Sanitation Data'!$I$11,0,10*ROW('Sanitation Data'!I103))),'Data Summary'!DM109="Yes"),OFFSET('Sanitation Data'!$I$11,0,10*ROW('Sanitation Data'!I103)),NA())</f>
        <v>#N/A</v>
      </c>
      <c r="AY109" s="530" t="e">
        <f ca="1">+IF(AND(ISNUMBER(OFFSET('Sanitation Data'!$I$12,0,10*ROW('Sanitation Data'!I103))),'Data Summary'!DN109="Yes"),OFFSET('Sanitation Data'!$I$12,0,10*ROW('Sanitation Data'!I103)),NA())</f>
        <v>#N/A</v>
      </c>
      <c r="AZ109" s="531" t="e">
        <f ca="1">+IF(AND(ISNUMBER(OFFSET('Hygiene Data'!$D$5,0,10*ROW('Hygiene Data'!D103))),'Data Summary'!DO109="Yes"),OFFSET('Hygiene Data'!$D$5,0,10*ROW('Hygiene Data'!D103)),NA())</f>
        <v>#N/A</v>
      </c>
      <c r="BA109" s="531" t="e">
        <f ca="1">+IF(AND(ISNUMBER(OFFSET('Hygiene Data'!$D$7,0,10*ROW('Hygiene Data'!D103))),'Data Summary'!DP109="Yes"),OFFSET('Hygiene Data'!$D$7,0,10*ROW('Hygiene Data'!D103)),NA())</f>
        <v>#N/A</v>
      </c>
      <c r="BB109" s="531" t="e">
        <f ca="1">+IF(AND(ISNUMBER(OFFSET('Hygiene Data'!$D$9,0,10*ROW('Hygiene Data'!D103))),'Data Summary'!DQ109="Yes"),OFFSET('Hygiene Data'!$D$9,0,10*ROW('Hygiene Data'!D103)),NA())</f>
        <v>#N/A</v>
      </c>
      <c r="BC109" s="531" t="e">
        <f ca="1">+IF(AND(ISNUMBER(OFFSET('Hygiene Data'!$E$5,0,10*ROW('Hygiene Data'!E103))),'Data Summary'!DR109="Yes"),OFFSET('Hygiene Data'!$E$5,0,10*ROW('Hygiene Data'!E103)),NA())</f>
        <v>#N/A</v>
      </c>
      <c r="BD109" s="531" t="e">
        <f ca="1">+IF(AND(ISNUMBER(OFFSET('Hygiene Data'!$E$7,0,10*ROW('Hygiene Data'!E103))),'Data Summary'!DS109="Yes"),OFFSET('Hygiene Data'!$E$7,0,10*ROW('Hygiene Data'!E103)),NA())</f>
        <v>#N/A</v>
      </c>
      <c r="BE109" s="531" t="e">
        <f ca="1">+IF(AND(ISNUMBER(OFFSET('Hygiene Data'!$E$9,0,10*ROW('Hygiene Data'!E103))),'Data Summary'!DT109="Yes"),OFFSET('Hygiene Data'!$E$9,0,10*ROW('Hygiene Data'!E103)),NA())</f>
        <v>#N/A</v>
      </c>
      <c r="BF109" s="531" t="e">
        <f ca="1">+IF(AND(ISNUMBER(OFFSET('Hygiene Data'!$F$5,0,10*ROW('Hygiene Data'!F103))),'Data Summary'!DU109="Yes"),OFFSET('Hygiene Data'!$F$5,0,10*ROW('Hygiene Data'!F103)),NA())</f>
        <v>#N/A</v>
      </c>
      <c r="BG109" s="531" t="e">
        <f ca="1">+IF(AND(ISNUMBER(OFFSET('Hygiene Data'!$F$7,0,10*ROW('Hygiene Data'!F103))),'Data Summary'!DV109="Yes"),OFFSET('Hygiene Data'!$F$7,0,10*ROW('Hygiene Data'!F103)),NA())</f>
        <v>#N/A</v>
      </c>
      <c r="BH109" s="531" t="e">
        <f ca="1">+IF(AND(ISNUMBER(OFFSET('Hygiene Data'!$F$9,0,10*ROW('Hygiene Data'!F103))),'Data Summary'!DW109="Yes"),OFFSET('Hygiene Data'!$F$9,0,10*ROW('Hygiene Data'!F103)),NA())</f>
        <v>#N/A</v>
      </c>
      <c r="BI109" s="531" t="e">
        <f ca="1">+IF(AND(ISNUMBER(OFFSET('Hygiene Data'!$G$5,0,10*ROW('Hygiene Data'!G103))),'Data Summary'!DX109="Yes"),OFFSET('Hygiene Data'!$G$5,0,10*ROW('Hygiene Data'!G103)),NA())</f>
        <v>#N/A</v>
      </c>
      <c r="BJ109" s="531" t="e">
        <f ca="1">+IF(AND(ISNUMBER(OFFSET('Hygiene Data'!$G$7,0,10*ROW('Hygiene Data'!G103))),'Data Summary'!DY109="Yes"),OFFSET('Hygiene Data'!$G$7,0,10*ROW('Hygiene Data'!G103)),NA())</f>
        <v>#N/A</v>
      </c>
      <c r="BK109" s="531" t="e">
        <f ca="1">+IF(AND(ISNUMBER(OFFSET('Hygiene Data'!$G$9,0,10*ROW('Hygiene Data'!G103))),'Data Summary'!DZ109="Yes"),OFFSET('Hygiene Data'!$G$9,0,10*ROW('Hygiene Data'!G103)),NA())</f>
        <v>#N/A</v>
      </c>
      <c r="BL109" s="531" t="e">
        <f ca="1">+IF(AND(ISNUMBER(OFFSET('Hygiene Data'!$H$5,0,10*ROW('Hygiene Data'!H103))),'Data Summary'!EA109="Yes"),OFFSET('Hygiene Data'!$H$5,0,10*ROW('Hygiene Data'!H103)),NA())</f>
        <v>#N/A</v>
      </c>
      <c r="BM109" s="531" t="e">
        <f ca="1">+IF(AND(ISNUMBER(OFFSET('Hygiene Data'!$H$7,0,10*ROW('Hygiene Data'!H103))),'Data Summary'!EB109="Yes"),OFFSET('Hygiene Data'!$H$7,0,10*ROW('Hygiene Data'!H103)),NA())</f>
        <v>#N/A</v>
      </c>
      <c r="BN109" s="531" t="e">
        <f ca="1">+IF(AND(ISNUMBER(OFFSET('Hygiene Data'!$H$9,0,10*ROW('Hygiene Data'!H103))),'Data Summary'!EC109="Yes"),OFFSET('Hygiene Data'!$H$9,0,10*ROW('Hygiene Data'!H103)),NA())</f>
        <v>#N/A</v>
      </c>
      <c r="BO109" s="531" t="e">
        <f ca="1">+IF(AND(ISNUMBER(OFFSET('Hygiene Data'!$I$5,0,10*ROW('Hygiene Data'!I103))),'Data Summary'!ED109="Yes"),OFFSET('Hygiene Data'!$I$5,0,10*ROW('Hygiene Data'!I103)),NA())</f>
        <v>#N/A</v>
      </c>
      <c r="BP109" s="531" t="e">
        <f ca="1">+IF(AND(ISNUMBER(OFFSET('Hygiene Data'!$I$7,0,10*ROW('Hygiene Data'!I103))),'Data Summary'!EE109="Yes"),OFFSET('Hygiene Data'!$I$7,0,10*ROW('Hygiene Data'!I103)),NA())</f>
        <v>#N/A</v>
      </c>
      <c r="BQ109" s="531" t="e">
        <f ca="1">+IF(AND(ISNUMBER(OFFSET('Hygiene Data'!$I$9,0,10*ROW('Hygiene Data'!I103))),'Data Summary'!EF109="Yes"),OFFSET('Hygiene Data'!$I$9,0,10*ROW('Hygiene Data'!I103)),NA())</f>
        <v>#N/A</v>
      </c>
    </row>
    <row r="110" spans="1:69" x14ac:dyDescent="0.25">
      <c r="A110" s="527" t="e">
        <f ca="1">+RIGHT('Data Summary'!A110,LEN('Data Summary'!A110)-9)</f>
        <v>#VALUE!</v>
      </c>
      <c r="B110" s="501" t="str">
        <f ca="1">+IF(ISTEXT('Data Summary'!B110),'Data Summary'!B110,"")</f>
        <v/>
      </c>
      <c r="C110" s="528" t="e">
        <f ca="1">+VALUE('Data Summary'!C110)</f>
        <v>#VALUE!</v>
      </c>
      <c r="D110" s="529" t="e">
        <f ca="1">+IF(AND(ISNUMBER(OFFSET('Water Data'!$D$4,0,10*ROW('Water Data'!D104))),'Data Summary'!BS110="Yes"),100-OFFSET('Water Data'!$D$4,0,10*ROW('Water Data'!D104)),NA())</f>
        <v>#N/A</v>
      </c>
      <c r="E110" s="529" t="e">
        <f ca="1">+IF(AND(ISNUMBER(OFFSET('Water Data'!$D$6,0,10*ROW('Water Data'!D104))),'Data Summary'!BT110="Yes"),OFFSET('Water Data'!$D$6,0,10*ROW('Water Data'!D104)),NA())</f>
        <v>#N/A</v>
      </c>
      <c r="F110" s="529" t="e">
        <f ca="1">+IF(AND(ISNUMBER(OFFSET('Water Data'!$D$9,0,10*ROW('Water Data'!D104))),'Data Summary'!BU110="Yes"),OFFSET('Water Data'!$D$9,0,10*ROW('Water Data'!D104)),NA())</f>
        <v>#N/A</v>
      </c>
      <c r="G110" s="529" t="e">
        <f ca="1">+IF(AND(ISNUMBER(OFFSET('Water Data'!$E$4,0,10*ROW('Water Data'!E104))),'Data Summary'!BV110="Yes"),100-OFFSET('Water Data'!$E$4,0,10*ROW('Water Data'!E104)),NA())</f>
        <v>#N/A</v>
      </c>
      <c r="H110" s="529" t="e">
        <f ca="1">+IF(AND(ISNUMBER(OFFSET('Water Data'!$E$6,0,10*ROW('Water Data'!E104))),'Data Summary'!BW110="Yes"),OFFSET('Water Data'!$E$6,0,10*ROW('Water Data'!E104)),NA())</f>
        <v>#N/A</v>
      </c>
      <c r="I110" s="529" t="e">
        <f ca="1">+IF(AND(ISNUMBER(OFFSET('Water Data'!$E$9,0,10*ROW('Water Data'!E104))),'Data Summary'!BX110="Yes"),OFFSET('Water Data'!$E$9,0,10*ROW('Water Data'!E104)),NA())</f>
        <v>#N/A</v>
      </c>
      <c r="J110" s="529" t="e">
        <f ca="1">+IF(AND(ISNUMBER(OFFSET('Water Data'!$F$4,0,10*ROW('Water Data'!F104))),'Data Summary'!BY110="Yes"),100-OFFSET('Water Data'!$F$4,0,10*ROW('Water Data'!F104)),NA())</f>
        <v>#N/A</v>
      </c>
      <c r="K110" s="529" t="e">
        <f ca="1">+IF(AND(ISNUMBER(OFFSET('Water Data'!$F$6,0,10*ROW('Water Data'!F104))),'Data Summary'!BZ110="Yes"),OFFSET('Water Data'!$F$6,0,10*ROW('Water Data'!F104)),NA())</f>
        <v>#N/A</v>
      </c>
      <c r="L110" s="529" t="e">
        <f ca="1">+IF(AND(ISNUMBER(OFFSET('Water Data'!$F$9,0,10*ROW('Water Data'!F104))),'Data Summary'!CA110="Yes"),OFFSET('Water Data'!$F$9,0,10*ROW('Water Data'!F104)),NA())</f>
        <v>#N/A</v>
      </c>
      <c r="M110" s="529" t="e">
        <f ca="1">+IF(AND(ISNUMBER(OFFSET('Water Data'!$G$4,0,10*ROW('Water Data'!G104))),'Data Summary'!CB110="Yes"),100-OFFSET('Water Data'!$G$4,0,10*ROW('Water Data'!G104)),NA())</f>
        <v>#N/A</v>
      </c>
      <c r="N110" s="529" t="e">
        <f ca="1">+IF(AND(ISNUMBER(OFFSET('Water Data'!$G$6,0,10*ROW('Water Data'!G104))),'Data Summary'!CC110="Yes"),OFFSET('Water Data'!$G$6,0,10*ROW('Water Data'!G104)),NA())</f>
        <v>#N/A</v>
      </c>
      <c r="O110" s="529" t="e">
        <f ca="1">+IF(AND(ISNUMBER(OFFSET('Water Data'!$G$9,0,10*ROW('Water Data'!G104))),'Data Summary'!CD110="Yes"),OFFSET('Water Data'!$G$9,0,10*ROW('Water Data'!G104)),NA())</f>
        <v>#N/A</v>
      </c>
      <c r="P110" s="529" t="e">
        <f ca="1">+IF(AND(ISNUMBER(OFFSET('Water Data'!$H$4,0,10*ROW('Water Data'!H104))),'Data Summary'!CE110="Yes"),100-OFFSET('Water Data'!$H$4,0,10*ROW('Water Data'!H104)),NA())</f>
        <v>#N/A</v>
      </c>
      <c r="Q110" s="529" t="e">
        <f ca="1">+IF(AND(ISNUMBER(OFFSET('Water Data'!$H$6,0,10*ROW('Water Data'!H104))),'Data Summary'!CF110="Yes"),OFFSET('Water Data'!$H$6,0,10*ROW('Water Data'!H104)),NA())</f>
        <v>#N/A</v>
      </c>
      <c r="R110" s="529" t="e">
        <f ca="1">+IF(AND(ISNUMBER(OFFSET('Water Data'!$H$9,0,10*ROW('Water Data'!H104))),'Data Summary'!CG110="Yes"),OFFSET('Water Data'!$H$9,0,10*ROW('Water Data'!H104)),NA())</f>
        <v>#N/A</v>
      </c>
      <c r="S110" s="529" t="e">
        <f ca="1">+IF(AND(ISNUMBER(OFFSET('Water Data'!$I$4,0,10*ROW('Water Data'!I104))),'Data Summary'!CH110="Yes"),100-OFFSET('Water Data'!$I$4,0,10*ROW('Water Data'!I104)),NA())</f>
        <v>#N/A</v>
      </c>
      <c r="T110" s="529" t="e">
        <f ca="1">+IF(AND(ISNUMBER(OFFSET('Water Data'!$I$6,0,10*ROW('Water Data'!I104))),'Data Summary'!CI110="Yes"),OFFSET('Water Data'!$I$6,0,10*ROW('Water Data'!I104)),NA())</f>
        <v>#N/A</v>
      </c>
      <c r="U110" s="529" t="e">
        <f ca="1">+IF(AND(ISNUMBER(OFFSET('Water Data'!$I$9,0,10*ROW('Water Data'!I104))),'Data Summary'!CJ110="Yes"),OFFSET('Water Data'!$I$9,0,10*ROW('Water Data'!I104)),NA())</f>
        <v>#N/A</v>
      </c>
      <c r="V110" s="530" t="e">
        <f ca="1">+IF(AND(ISNUMBER(OFFSET('Sanitation Data'!$D$4,0,10*ROW('Sanitation Data'!D104))),'Data Summary'!CK110="Yes"),100-OFFSET('Sanitation Data'!$D$4,0,10*ROW('Sanitation Data'!D104)),NA())</f>
        <v>#N/A</v>
      </c>
      <c r="W110" s="530" t="e">
        <f ca="1">+IF(AND(ISNUMBER(OFFSET('Sanitation Data'!$D$6,0,10*ROW('Sanitation Data'!D104))),'Data Summary'!CL110="Yes"),OFFSET('Sanitation Data'!$D$6,0,10*ROW('Sanitation Data'!D104)),NA())</f>
        <v>#N/A</v>
      </c>
      <c r="X110" s="530" t="e">
        <f ca="1">+IF(AND(ISNUMBER(OFFSET('Sanitation Data'!$D$10,0,10*ROW('Sanitation Data'!D104))),'Data Summary'!CM110="Yes"),OFFSET('Sanitation Data'!$D$10,0,10*ROW('Sanitation Data'!D104)),NA())</f>
        <v>#N/A</v>
      </c>
      <c r="Y110" s="530" t="e">
        <f ca="1">+IF(AND(ISNUMBER(OFFSET('Sanitation Data'!$D$11,0,10*ROW('Sanitation Data'!D104))),'Data Summary'!CN110="Yes"),OFFSET('Sanitation Data'!$D$11,0,10*ROW('Sanitation Data'!D104)),NA())</f>
        <v>#N/A</v>
      </c>
      <c r="Z110" s="530" t="e">
        <f ca="1">+IF(AND(ISNUMBER(OFFSET('Sanitation Data'!$D$12,0,10*ROW('Sanitation Data'!D104))),'Data Summary'!CO110="Yes"),OFFSET('Sanitation Data'!$D$12,0,10*ROW('Sanitation Data'!D104)),NA())</f>
        <v>#N/A</v>
      </c>
      <c r="AA110" s="530" t="e">
        <f ca="1">+IF(AND(ISNUMBER(OFFSET('Sanitation Data'!$E$4,0,10*ROW('Sanitation Data'!E104))),'Data Summary'!CP110="Yes"),100-OFFSET('Sanitation Data'!$E$4,0,10*ROW('Sanitation Data'!E104)),NA())</f>
        <v>#N/A</v>
      </c>
      <c r="AB110" s="530" t="e">
        <f ca="1">+IF(AND(ISNUMBER(OFFSET('Sanitation Data'!$E$6,0,10*ROW('Sanitation Data'!E104))),'Data Summary'!CQ110="Yes"),OFFSET('Sanitation Data'!$E$6,0,10*ROW('Sanitation Data'!E104)),NA())</f>
        <v>#N/A</v>
      </c>
      <c r="AC110" s="530" t="e">
        <f ca="1">+IF(AND(ISNUMBER(OFFSET('Sanitation Data'!$E$10,0,10*ROW('Sanitation Data'!E104))),'Data Summary'!CR110="Yes"),OFFSET('Sanitation Data'!$E$10,0,10*ROW('Sanitation Data'!E104)),NA())</f>
        <v>#N/A</v>
      </c>
      <c r="AD110" s="530" t="e">
        <f ca="1">+IF(AND(ISNUMBER(OFFSET('Sanitation Data'!$E$11,0,10*ROW('Sanitation Data'!E104))),'Data Summary'!CS110="Yes"),OFFSET('Sanitation Data'!$E$11,0,10*ROW('Sanitation Data'!E104)),NA())</f>
        <v>#N/A</v>
      </c>
      <c r="AE110" s="530" t="e">
        <f ca="1">+IF(AND(ISNUMBER(OFFSET('Sanitation Data'!$E$12,0,10*ROW('Sanitation Data'!E104))),'Data Summary'!CT110="Yes"),OFFSET('Sanitation Data'!$E$12,0,10*ROW('Sanitation Data'!E104)),NA())</f>
        <v>#N/A</v>
      </c>
      <c r="AF110" s="530" t="e">
        <f ca="1">+IF(AND(ISNUMBER(OFFSET('Sanitation Data'!$F$4,0,10*ROW('Sanitation Data'!F104))),'Data Summary'!CU110="Yes"),100-OFFSET('Sanitation Data'!$F$4,0,10*ROW('Sanitation Data'!F104)),NA())</f>
        <v>#N/A</v>
      </c>
      <c r="AG110" s="530" t="e">
        <f ca="1">+IF(AND(ISNUMBER(OFFSET('Sanitation Data'!$F$6,0,10*ROW('Sanitation Data'!F104))),'Data Summary'!CV110="Yes"),OFFSET('Sanitation Data'!$F$6,0,10*ROW('Sanitation Data'!F104)),NA())</f>
        <v>#N/A</v>
      </c>
      <c r="AH110" s="530" t="e">
        <f ca="1">+IF(AND(ISNUMBER(OFFSET('Sanitation Data'!$F$10,0,10*ROW('Sanitation Data'!F104))),'Data Summary'!CW110="Yes"),OFFSET('Sanitation Data'!$F$10,0,10*ROW('Sanitation Data'!F104)),NA())</f>
        <v>#N/A</v>
      </c>
      <c r="AI110" s="530" t="e">
        <f ca="1">+IF(AND(ISNUMBER(OFFSET('Sanitation Data'!$F$11,0,10*ROW('Sanitation Data'!F104))),'Data Summary'!CX110="Yes"),OFFSET('Sanitation Data'!$F$11,0,10*ROW('Sanitation Data'!F104)),NA())</f>
        <v>#N/A</v>
      </c>
      <c r="AJ110" s="530" t="e">
        <f ca="1">+IF(AND(ISNUMBER(OFFSET('Sanitation Data'!$F$12,0,10*ROW('Sanitation Data'!F104))),'Data Summary'!CY110="Yes"),OFFSET('Sanitation Data'!$F$12,0,10*ROW('Sanitation Data'!F104)),NA())</f>
        <v>#N/A</v>
      </c>
      <c r="AK110" s="530" t="e">
        <f ca="1">+IF(AND(ISNUMBER(OFFSET('Sanitation Data'!$G$4,0,10*ROW('Sanitation Data'!G104))),'Data Summary'!CZ110="Yes"),100-OFFSET('Sanitation Data'!$G$4,0,10*ROW('Sanitation Data'!G104)),NA())</f>
        <v>#N/A</v>
      </c>
      <c r="AL110" s="530" t="e">
        <f ca="1">+IF(AND(ISNUMBER(OFFSET('Sanitation Data'!$G$6,0,10*ROW('Sanitation Data'!G104))),'Data Summary'!DA110="Yes"),OFFSET('Sanitation Data'!$G$6,0,10*ROW('Sanitation Data'!G104)),NA())</f>
        <v>#N/A</v>
      </c>
      <c r="AM110" s="530" t="e">
        <f ca="1">+IF(AND(ISNUMBER(OFFSET('Sanitation Data'!$G$10,0,10*ROW('Sanitation Data'!G104))),'Data Summary'!DB110="Yes"),OFFSET('Sanitation Data'!$G$10,0,10*ROW('Sanitation Data'!G104)),NA())</f>
        <v>#N/A</v>
      </c>
      <c r="AN110" s="530" t="e">
        <f ca="1">+IF(AND(ISNUMBER(OFFSET('Sanitation Data'!$G$11,0,10*ROW('Sanitation Data'!G104))),'Data Summary'!DC110="Yes"),OFFSET('Sanitation Data'!$G$11,0,10*ROW('Sanitation Data'!G104)),NA())</f>
        <v>#N/A</v>
      </c>
      <c r="AO110" s="530" t="e">
        <f ca="1">+IF(AND(ISNUMBER(OFFSET('Sanitation Data'!$G$12,0,10*ROW('Sanitation Data'!G104))),'Data Summary'!DD110="Yes"),OFFSET('Sanitation Data'!$G$12,0,10*ROW('Sanitation Data'!G104)),NA())</f>
        <v>#N/A</v>
      </c>
      <c r="AP110" s="530" t="e">
        <f ca="1">+IF(AND(ISNUMBER(OFFSET('Sanitation Data'!$H$4,0,10*ROW('Sanitation Data'!H104))),'Data Summary'!DE110="Yes"),100-OFFSET('Sanitation Data'!$H$4,0,10*ROW('Sanitation Data'!H104)),NA())</f>
        <v>#N/A</v>
      </c>
      <c r="AQ110" s="530" t="e">
        <f ca="1">+IF(AND(ISNUMBER(OFFSET('Sanitation Data'!$H$6,0,10*ROW('Sanitation Data'!H104))),'Data Summary'!DF110="Yes"),OFFSET('Sanitation Data'!$H$6,0,10*ROW('Sanitation Data'!H104)),NA())</f>
        <v>#N/A</v>
      </c>
      <c r="AR110" s="530" t="e">
        <f ca="1">+IF(AND(ISNUMBER(OFFSET('Sanitation Data'!$H$10,0,10*ROW('Sanitation Data'!H104))),'Data Summary'!DG110="Yes"),OFFSET('Sanitation Data'!$H$10,0,10*ROW('Sanitation Data'!H104)),NA())</f>
        <v>#N/A</v>
      </c>
      <c r="AS110" s="530" t="e">
        <f ca="1">+IF(AND(ISNUMBER(OFFSET('Sanitation Data'!$H$11,0,10*ROW('Sanitation Data'!H104))),'Data Summary'!DH110="Yes"),OFFSET('Sanitation Data'!$H$11,0,10*ROW('Sanitation Data'!H104)),NA())</f>
        <v>#N/A</v>
      </c>
      <c r="AT110" s="530" t="e">
        <f ca="1">+IF(AND(ISNUMBER(OFFSET('Sanitation Data'!$H$12,0,10*ROW('Sanitation Data'!H104))),'Data Summary'!DI110="Yes"),OFFSET('Sanitation Data'!$H$12,0,10*ROW('Sanitation Data'!H104)),NA())</f>
        <v>#N/A</v>
      </c>
      <c r="AU110" s="530" t="e">
        <f ca="1">+IF(AND(ISNUMBER(OFFSET('Sanitation Data'!$I$4,0,10*ROW('Sanitation Data'!I104))),'Data Summary'!DJ110="Yes"),100-OFFSET('Sanitation Data'!$I$4,0,10*ROW('Sanitation Data'!I104)),NA())</f>
        <v>#N/A</v>
      </c>
      <c r="AV110" s="530" t="e">
        <f ca="1">+IF(AND(ISNUMBER(OFFSET('Sanitation Data'!$I$6,0,10*ROW('Sanitation Data'!I104))),'Data Summary'!DK110="Yes"),OFFSET('Sanitation Data'!$I$6,0,10*ROW('Sanitation Data'!I104)),NA())</f>
        <v>#N/A</v>
      </c>
      <c r="AW110" s="530" t="e">
        <f ca="1">+IF(AND(ISNUMBER(OFFSET('Sanitation Data'!$I$10,0,10*ROW('Sanitation Data'!I104))),'Data Summary'!DL110="Yes"),OFFSET('Sanitation Data'!$I$10,0,10*ROW('Sanitation Data'!I104)),NA())</f>
        <v>#N/A</v>
      </c>
      <c r="AX110" s="530" t="e">
        <f ca="1">+IF(AND(ISNUMBER(OFFSET('Sanitation Data'!$I$11,0,10*ROW('Sanitation Data'!I104))),'Data Summary'!DM110="Yes"),OFFSET('Sanitation Data'!$I$11,0,10*ROW('Sanitation Data'!I104)),NA())</f>
        <v>#N/A</v>
      </c>
      <c r="AY110" s="530" t="e">
        <f ca="1">+IF(AND(ISNUMBER(OFFSET('Sanitation Data'!$I$12,0,10*ROW('Sanitation Data'!I104))),'Data Summary'!DN110="Yes"),OFFSET('Sanitation Data'!$I$12,0,10*ROW('Sanitation Data'!I104)),NA())</f>
        <v>#N/A</v>
      </c>
      <c r="AZ110" s="531" t="e">
        <f ca="1">+IF(AND(ISNUMBER(OFFSET('Hygiene Data'!$D$5,0,10*ROW('Hygiene Data'!D104))),'Data Summary'!DO110="Yes"),OFFSET('Hygiene Data'!$D$5,0,10*ROW('Hygiene Data'!D104)),NA())</f>
        <v>#N/A</v>
      </c>
      <c r="BA110" s="531" t="e">
        <f ca="1">+IF(AND(ISNUMBER(OFFSET('Hygiene Data'!$D$7,0,10*ROW('Hygiene Data'!D104))),'Data Summary'!DP110="Yes"),OFFSET('Hygiene Data'!$D$7,0,10*ROW('Hygiene Data'!D104)),NA())</f>
        <v>#N/A</v>
      </c>
      <c r="BB110" s="531" t="e">
        <f ca="1">+IF(AND(ISNUMBER(OFFSET('Hygiene Data'!$D$9,0,10*ROW('Hygiene Data'!D104))),'Data Summary'!DQ110="Yes"),OFFSET('Hygiene Data'!$D$9,0,10*ROW('Hygiene Data'!D104)),NA())</f>
        <v>#N/A</v>
      </c>
      <c r="BC110" s="531" t="e">
        <f ca="1">+IF(AND(ISNUMBER(OFFSET('Hygiene Data'!$E$5,0,10*ROW('Hygiene Data'!E104))),'Data Summary'!DR110="Yes"),OFFSET('Hygiene Data'!$E$5,0,10*ROW('Hygiene Data'!E104)),NA())</f>
        <v>#N/A</v>
      </c>
      <c r="BD110" s="531" t="e">
        <f ca="1">+IF(AND(ISNUMBER(OFFSET('Hygiene Data'!$E$7,0,10*ROW('Hygiene Data'!E104))),'Data Summary'!DS110="Yes"),OFFSET('Hygiene Data'!$E$7,0,10*ROW('Hygiene Data'!E104)),NA())</f>
        <v>#N/A</v>
      </c>
      <c r="BE110" s="531" t="e">
        <f ca="1">+IF(AND(ISNUMBER(OFFSET('Hygiene Data'!$E$9,0,10*ROW('Hygiene Data'!E104))),'Data Summary'!DT110="Yes"),OFFSET('Hygiene Data'!$E$9,0,10*ROW('Hygiene Data'!E104)),NA())</f>
        <v>#N/A</v>
      </c>
      <c r="BF110" s="531" t="e">
        <f ca="1">+IF(AND(ISNUMBER(OFFSET('Hygiene Data'!$F$5,0,10*ROW('Hygiene Data'!F104))),'Data Summary'!DU110="Yes"),OFFSET('Hygiene Data'!$F$5,0,10*ROW('Hygiene Data'!F104)),NA())</f>
        <v>#N/A</v>
      </c>
      <c r="BG110" s="531" t="e">
        <f ca="1">+IF(AND(ISNUMBER(OFFSET('Hygiene Data'!$F$7,0,10*ROW('Hygiene Data'!F104))),'Data Summary'!DV110="Yes"),OFFSET('Hygiene Data'!$F$7,0,10*ROW('Hygiene Data'!F104)),NA())</f>
        <v>#N/A</v>
      </c>
      <c r="BH110" s="531" t="e">
        <f ca="1">+IF(AND(ISNUMBER(OFFSET('Hygiene Data'!$F$9,0,10*ROW('Hygiene Data'!F104))),'Data Summary'!DW110="Yes"),OFFSET('Hygiene Data'!$F$9,0,10*ROW('Hygiene Data'!F104)),NA())</f>
        <v>#N/A</v>
      </c>
      <c r="BI110" s="531" t="e">
        <f ca="1">+IF(AND(ISNUMBER(OFFSET('Hygiene Data'!$G$5,0,10*ROW('Hygiene Data'!G104))),'Data Summary'!DX110="Yes"),OFFSET('Hygiene Data'!$G$5,0,10*ROW('Hygiene Data'!G104)),NA())</f>
        <v>#N/A</v>
      </c>
      <c r="BJ110" s="531" t="e">
        <f ca="1">+IF(AND(ISNUMBER(OFFSET('Hygiene Data'!$G$7,0,10*ROW('Hygiene Data'!G104))),'Data Summary'!DY110="Yes"),OFFSET('Hygiene Data'!$G$7,0,10*ROW('Hygiene Data'!G104)),NA())</f>
        <v>#N/A</v>
      </c>
      <c r="BK110" s="531" t="e">
        <f ca="1">+IF(AND(ISNUMBER(OFFSET('Hygiene Data'!$G$9,0,10*ROW('Hygiene Data'!G104))),'Data Summary'!DZ110="Yes"),OFFSET('Hygiene Data'!$G$9,0,10*ROW('Hygiene Data'!G104)),NA())</f>
        <v>#N/A</v>
      </c>
      <c r="BL110" s="531" t="e">
        <f ca="1">+IF(AND(ISNUMBER(OFFSET('Hygiene Data'!$H$5,0,10*ROW('Hygiene Data'!H104))),'Data Summary'!EA110="Yes"),OFFSET('Hygiene Data'!$H$5,0,10*ROW('Hygiene Data'!H104)),NA())</f>
        <v>#N/A</v>
      </c>
      <c r="BM110" s="531" t="e">
        <f ca="1">+IF(AND(ISNUMBER(OFFSET('Hygiene Data'!$H$7,0,10*ROW('Hygiene Data'!H104))),'Data Summary'!EB110="Yes"),OFFSET('Hygiene Data'!$H$7,0,10*ROW('Hygiene Data'!H104)),NA())</f>
        <v>#N/A</v>
      </c>
      <c r="BN110" s="531" t="e">
        <f ca="1">+IF(AND(ISNUMBER(OFFSET('Hygiene Data'!$H$9,0,10*ROW('Hygiene Data'!H104))),'Data Summary'!EC110="Yes"),OFFSET('Hygiene Data'!$H$9,0,10*ROW('Hygiene Data'!H104)),NA())</f>
        <v>#N/A</v>
      </c>
      <c r="BO110" s="531" t="e">
        <f ca="1">+IF(AND(ISNUMBER(OFFSET('Hygiene Data'!$I$5,0,10*ROW('Hygiene Data'!I104))),'Data Summary'!ED110="Yes"),OFFSET('Hygiene Data'!$I$5,0,10*ROW('Hygiene Data'!I104)),NA())</f>
        <v>#N/A</v>
      </c>
      <c r="BP110" s="531" t="e">
        <f ca="1">+IF(AND(ISNUMBER(OFFSET('Hygiene Data'!$I$7,0,10*ROW('Hygiene Data'!I104))),'Data Summary'!EE110="Yes"),OFFSET('Hygiene Data'!$I$7,0,10*ROW('Hygiene Data'!I104)),NA())</f>
        <v>#N/A</v>
      </c>
      <c r="BQ110" s="531" t="e">
        <f ca="1">+IF(AND(ISNUMBER(OFFSET('Hygiene Data'!$I$9,0,10*ROW('Hygiene Data'!I104))),'Data Summary'!EF110="Yes"),OFFSET('Hygiene Data'!$I$9,0,10*ROW('Hygiene Data'!I104)),NA())</f>
        <v>#N/A</v>
      </c>
    </row>
    <row r="111" spans="1:69" x14ac:dyDescent="0.25">
      <c r="A111" s="527" t="e">
        <f ca="1">+RIGHT('Data Summary'!A111,LEN('Data Summary'!A111)-9)</f>
        <v>#VALUE!</v>
      </c>
      <c r="B111" s="501" t="str">
        <f ca="1">+IF(ISTEXT('Data Summary'!B111),'Data Summary'!B111,"")</f>
        <v/>
      </c>
      <c r="C111" s="528" t="e">
        <f ca="1">+VALUE('Data Summary'!C111)</f>
        <v>#VALUE!</v>
      </c>
      <c r="D111" s="529" t="e">
        <f ca="1">+IF(AND(ISNUMBER(OFFSET('Water Data'!$D$4,0,10*ROW('Water Data'!D105))),'Data Summary'!BS111="Yes"),100-OFFSET('Water Data'!$D$4,0,10*ROW('Water Data'!D105)),NA())</f>
        <v>#N/A</v>
      </c>
      <c r="E111" s="529" t="e">
        <f ca="1">+IF(AND(ISNUMBER(OFFSET('Water Data'!$D$6,0,10*ROW('Water Data'!D105))),'Data Summary'!BT111="Yes"),OFFSET('Water Data'!$D$6,0,10*ROW('Water Data'!D105)),NA())</f>
        <v>#N/A</v>
      </c>
      <c r="F111" s="529" t="e">
        <f ca="1">+IF(AND(ISNUMBER(OFFSET('Water Data'!$D$9,0,10*ROW('Water Data'!D105))),'Data Summary'!BU111="Yes"),OFFSET('Water Data'!$D$9,0,10*ROW('Water Data'!D105)),NA())</f>
        <v>#N/A</v>
      </c>
      <c r="G111" s="529" t="e">
        <f ca="1">+IF(AND(ISNUMBER(OFFSET('Water Data'!$E$4,0,10*ROW('Water Data'!E105))),'Data Summary'!BV111="Yes"),100-OFFSET('Water Data'!$E$4,0,10*ROW('Water Data'!E105)),NA())</f>
        <v>#N/A</v>
      </c>
      <c r="H111" s="529" t="e">
        <f ca="1">+IF(AND(ISNUMBER(OFFSET('Water Data'!$E$6,0,10*ROW('Water Data'!E105))),'Data Summary'!BW111="Yes"),OFFSET('Water Data'!$E$6,0,10*ROW('Water Data'!E105)),NA())</f>
        <v>#N/A</v>
      </c>
      <c r="I111" s="529" t="e">
        <f ca="1">+IF(AND(ISNUMBER(OFFSET('Water Data'!$E$9,0,10*ROW('Water Data'!E105))),'Data Summary'!BX111="Yes"),OFFSET('Water Data'!$E$9,0,10*ROW('Water Data'!E105)),NA())</f>
        <v>#N/A</v>
      </c>
      <c r="J111" s="529" t="e">
        <f ca="1">+IF(AND(ISNUMBER(OFFSET('Water Data'!$F$4,0,10*ROW('Water Data'!F105))),'Data Summary'!BY111="Yes"),100-OFFSET('Water Data'!$F$4,0,10*ROW('Water Data'!F105)),NA())</f>
        <v>#N/A</v>
      </c>
      <c r="K111" s="529" t="e">
        <f ca="1">+IF(AND(ISNUMBER(OFFSET('Water Data'!$F$6,0,10*ROW('Water Data'!F105))),'Data Summary'!BZ111="Yes"),OFFSET('Water Data'!$F$6,0,10*ROW('Water Data'!F105)),NA())</f>
        <v>#N/A</v>
      </c>
      <c r="L111" s="529" t="e">
        <f ca="1">+IF(AND(ISNUMBER(OFFSET('Water Data'!$F$9,0,10*ROW('Water Data'!F105))),'Data Summary'!CA111="Yes"),OFFSET('Water Data'!$F$9,0,10*ROW('Water Data'!F105)),NA())</f>
        <v>#N/A</v>
      </c>
      <c r="M111" s="529" t="e">
        <f ca="1">+IF(AND(ISNUMBER(OFFSET('Water Data'!$G$4,0,10*ROW('Water Data'!G105))),'Data Summary'!CB111="Yes"),100-OFFSET('Water Data'!$G$4,0,10*ROW('Water Data'!G105)),NA())</f>
        <v>#N/A</v>
      </c>
      <c r="N111" s="529" t="e">
        <f ca="1">+IF(AND(ISNUMBER(OFFSET('Water Data'!$G$6,0,10*ROW('Water Data'!G105))),'Data Summary'!CC111="Yes"),OFFSET('Water Data'!$G$6,0,10*ROW('Water Data'!G105)),NA())</f>
        <v>#N/A</v>
      </c>
      <c r="O111" s="529" t="e">
        <f ca="1">+IF(AND(ISNUMBER(OFFSET('Water Data'!$G$9,0,10*ROW('Water Data'!G105))),'Data Summary'!CD111="Yes"),OFFSET('Water Data'!$G$9,0,10*ROW('Water Data'!G105)),NA())</f>
        <v>#N/A</v>
      </c>
      <c r="P111" s="529" t="e">
        <f ca="1">+IF(AND(ISNUMBER(OFFSET('Water Data'!$H$4,0,10*ROW('Water Data'!H105))),'Data Summary'!CE111="Yes"),100-OFFSET('Water Data'!$H$4,0,10*ROW('Water Data'!H105)),NA())</f>
        <v>#N/A</v>
      </c>
      <c r="Q111" s="529" t="e">
        <f ca="1">+IF(AND(ISNUMBER(OFFSET('Water Data'!$H$6,0,10*ROW('Water Data'!H105))),'Data Summary'!CF111="Yes"),OFFSET('Water Data'!$H$6,0,10*ROW('Water Data'!H105)),NA())</f>
        <v>#N/A</v>
      </c>
      <c r="R111" s="529" t="e">
        <f ca="1">+IF(AND(ISNUMBER(OFFSET('Water Data'!$H$9,0,10*ROW('Water Data'!H105))),'Data Summary'!CG111="Yes"),OFFSET('Water Data'!$H$9,0,10*ROW('Water Data'!H105)),NA())</f>
        <v>#N/A</v>
      </c>
      <c r="S111" s="529" t="e">
        <f ca="1">+IF(AND(ISNUMBER(OFFSET('Water Data'!$I$4,0,10*ROW('Water Data'!I105))),'Data Summary'!CH111="Yes"),100-OFFSET('Water Data'!$I$4,0,10*ROW('Water Data'!I105)),NA())</f>
        <v>#N/A</v>
      </c>
      <c r="T111" s="529" t="e">
        <f ca="1">+IF(AND(ISNUMBER(OFFSET('Water Data'!$I$6,0,10*ROW('Water Data'!I105))),'Data Summary'!CI111="Yes"),OFFSET('Water Data'!$I$6,0,10*ROW('Water Data'!I105)),NA())</f>
        <v>#N/A</v>
      </c>
      <c r="U111" s="529" t="e">
        <f ca="1">+IF(AND(ISNUMBER(OFFSET('Water Data'!$I$9,0,10*ROW('Water Data'!I105))),'Data Summary'!CJ111="Yes"),OFFSET('Water Data'!$I$9,0,10*ROW('Water Data'!I105)),NA())</f>
        <v>#N/A</v>
      </c>
      <c r="V111" s="530" t="e">
        <f ca="1">+IF(AND(ISNUMBER(OFFSET('Sanitation Data'!$D$4,0,10*ROW('Sanitation Data'!D105))),'Data Summary'!CK111="Yes"),100-OFFSET('Sanitation Data'!$D$4,0,10*ROW('Sanitation Data'!D105)),NA())</f>
        <v>#N/A</v>
      </c>
      <c r="W111" s="530" t="e">
        <f ca="1">+IF(AND(ISNUMBER(OFFSET('Sanitation Data'!$D$6,0,10*ROW('Sanitation Data'!D105))),'Data Summary'!CL111="Yes"),OFFSET('Sanitation Data'!$D$6,0,10*ROW('Sanitation Data'!D105)),NA())</f>
        <v>#N/A</v>
      </c>
      <c r="X111" s="530" t="e">
        <f ca="1">+IF(AND(ISNUMBER(OFFSET('Sanitation Data'!$D$10,0,10*ROW('Sanitation Data'!D105))),'Data Summary'!CM111="Yes"),OFFSET('Sanitation Data'!$D$10,0,10*ROW('Sanitation Data'!D105)),NA())</f>
        <v>#N/A</v>
      </c>
      <c r="Y111" s="530" t="e">
        <f ca="1">+IF(AND(ISNUMBER(OFFSET('Sanitation Data'!$D$11,0,10*ROW('Sanitation Data'!D105))),'Data Summary'!CN111="Yes"),OFFSET('Sanitation Data'!$D$11,0,10*ROW('Sanitation Data'!D105)),NA())</f>
        <v>#N/A</v>
      </c>
      <c r="Z111" s="530" t="e">
        <f ca="1">+IF(AND(ISNUMBER(OFFSET('Sanitation Data'!$D$12,0,10*ROW('Sanitation Data'!D105))),'Data Summary'!CO111="Yes"),OFFSET('Sanitation Data'!$D$12,0,10*ROW('Sanitation Data'!D105)),NA())</f>
        <v>#N/A</v>
      </c>
      <c r="AA111" s="530" t="e">
        <f ca="1">+IF(AND(ISNUMBER(OFFSET('Sanitation Data'!$E$4,0,10*ROW('Sanitation Data'!E105))),'Data Summary'!CP111="Yes"),100-OFFSET('Sanitation Data'!$E$4,0,10*ROW('Sanitation Data'!E105)),NA())</f>
        <v>#N/A</v>
      </c>
      <c r="AB111" s="530" t="e">
        <f ca="1">+IF(AND(ISNUMBER(OFFSET('Sanitation Data'!$E$6,0,10*ROW('Sanitation Data'!E105))),'Data Summary'!CQ111="Yes"),OFFSET('Sanitation Data'!$E$6,0,10*ROW('Sanitation Data'!E105)),NA())</f>
        <v>#N/A</v>
      </c>
      <c r="AC111" s="530" t="e">
        <f ca="1">+IF(AND(ISNUMBER(OFFSET('Sanitation Data'!$E$10,0,10*ROW('Sanitation Data'!E105))),'Data Summary'!CR111="Yes"),OFFSET('Sanitation Data'!$E$10,0,10*ROW('Sanitation Data'!E105)),NA())</f>
        <v>#N/A</v>
      </c>
      <c r="AD111" s="530" t="e">
        <f ca="1">+IF(AND(ISNUMBER(OFFSET('Sanitation Data'!$E$11,0,10*ROW('Sanitation Data'!E105))),'Data Summary'!CS111="Yes"),OFFSET('Sanitation Data'!$E$11,0,10*ROW('Sanitation Data'!E105)),NA())</f>
        <v>#N/A</v>
      </c>
      <c r="AE111" s="530" t="e">
        <f ca="1">+IF(AND(ISNUMBER(OFFSET('Sanitation Data'!$E$12,0,10*ROW('Sanitation Data'!E105))),'Data Summary'!CT111="Yes"),OFFSET('Sanitation Data'!$E$12,0,10*ROW('Sanitation Data'!E105)),NA())</f>
        <v>#N/A</v>
      </c>
      <c r="AF111" s="530" t="e">
        <f ca="1">+IF(AND(ISNUMBER(OFFSET('Sanitation Data'!$F$4,0,10*ROW('Sanitation Data'!F105))),'Data Summary'!CU111="Yes"),100-OFFSET('Sanitation Data'!$F$4,0,10*ROW('Sanitation Data'!F105)),NA())</f>
        <v>#N/A</v>
      </c>
      <c r="AG111" s="530" t="e">
        <f ca="1">+IF(AND(ISNUMBER(OFFSET('Sanitation Data'!$F$6,0,10*ROW('Sanitation Data'!F105))),'Data Summary'!CV111="Yes"),OFFSET('Sanitation Data'!$F$6,0,10*ROW('Sanitation Data'!F105)),NA())</f>
        <v>#N/A</v>
      </c>
      <c r="AH111" s="530" t="e">
        <f ca="1">+IF(AND(ISNUMBER(OFFSET('Sanitation Data'!$F$10,0,10*ROW('Sanitation Data'!F105))),'Data Summary'!CW111="Yes"),OFFSET('Sanitation Data'!$F$10,0,10*ROW('Sanitation Data'!F105)),NA())</f>
        <v>#N/A</v>
      </c>
      <c r="AI111" s="530" t="e">
        <f ca="1">+IF(AND(ISNUMBER(OFFSET('Sanitation Data'!$F$11,0,10*ROW('Sanitation Data'!F105))),'Data Summary'!CX111="Yes"),OFFSET('Sanitation Data'!$F$11,0,10*ROW('Sanitation Data'!F105)),NA())</f>
        <v>#N/A</v>
      </c>
      <c r="AJ111" s="530" t="e">
        <f ca="1">+IF(AND(ISNUMBER(OFFSET('Sanitation Data'!$F$12,0,10*ROW('Sanitation Data'!F105))),'Data Summary'!CY111="Yes"),OFFSET('Sanitation Data'!$F$12,0,10*ROW('Sanitation Data'!F105)),NA())</f>
        <v>#N/A</v>
      </c>
      <c r="AK111" s="530" t="e">
        <f ca="1">+IF(AND(ISNUMBER(OFFSET('Sanitation Data'!$G$4,0,10*ROW('Sanitation Data'!G105))),'Data Summary'!CZ111="Yes"),100-OFFSET('Sanitation Data'!$G$4,0,10*ROW('Sanitation Data'!G105)),NA())</f>
        <v>#N/A</v>
      </c>
      <c r="AL111" s="530" t="e">
        <f ca="1">+IF(AND(ISNUMBER(OFFSET('Sanitation Data'!$G$6,0,10*ROW('Sanitation Data'!G105))),'Data Summary'!DA111="Yes"),OFFSET('Sanitation Data'!$G$6,0,10*ROW('Sanitation Data'!G105)),NA())</f>
        <v>#N/A</v>
      </c>
      <c r="AM111" s="530" t="e">
        <f ca="1">+IF(AND(ISNUMBER(OFFSET('Sanitation Data'!$G$10,0,10*ROW('Sanitation Data'!G105))),'Data Summary'!DB111="Yes"),OFFSET('Sanitation Data'!$G$10,0,10*ROW('Sanitation Data'!G105)),NA())</f>
        <v>#N/A</v>
      </c>
      <c r="AN111" s="530" t="e">
        <f ca="1">+IF(AND(ISNUMBER(OFFSET('Sanitation Data'!$G$11,0,10*ROW('Sanitation Data'!G105))),'Data Summary'!DC111="Yes"),OFFSET('Sanitation Data'!$G$11,0,10*ROW('Sanitation Data'!G105)),NA())</f>
        <v>#N/A</v>
      </c>
      <c r="AO111" s="530" t="e">
        <f ca="1">+IF(AND(ISNUMBER(OFFSET('Sanitation Data'!$G$12,0,10*ROW('Sanitation Data'!G105))),'Data Summary'!DD111="Yes"),OFFSET('Sanitation Data'!$G$12,0,10*ROW('Sanitation Data'!G105)),NA())</f>
        <v>#N/A</v>
      </c>
      <c r="AP111" s="530" t="e">
        <f ca="1">+IF(AND(ISNUMBER(OFFSET('Sanitation Data'!$H$4,0,10*ROW('Sanitation Data'!H105))),'Data Summary'!DE111="Yes"),100-OFFSET('Sanitation Data'!$H$4,0,10*ROW('Sanitation Data'!H105)),NA())</f>
        <v>#N/A</v>
      </c>
      <c r="AQ111" s="530" t="e">
        <f ca="1">+IF(AND(ISNUMBER(OFFSET('Sanitation Data'!$H$6,0,10*ROW('Sanitation Data'!H105))),'Data Summary'!DF111="Yes"),OFFSET('Sanitation Data'!$H$6,0,10*ROW('Sanitation Data'!H105)),NA())</f>
        <v>#N/A</v>
      </c>
      <c r="AR111" s="530" t="e">
        <f ca="1">+IF(AND(ISNUMBER(OFFSET('Sanitation Data'!$H$10,0,10*ROW('Sanitation Data'!H105))),'Data Summary'!DG111="Yes"),OFFSET('Sanitation Data'!$H$10,0,10*ROW('Sanitation Data'!H105)),NA())</f>
        <v>#N/A</v>
      </c>
      <c r="AS111" s="530" t="e">
        <f ca="1">+IF(AND(ISNUMBER(OFFSET('Sanitation Data'!$H$11,0,10*ROW('Sanitation Data'!H105))),'Data Summary'!DH111="Yes"),OFFSET('Sanitation Data'!$H$11,0,10*ROW('Sanitation Data'!H105)),NA())</f>
        <v>#N/A</v>
      </c>
      <c r="AT111" s="530" t="e">
        <f ca="1">+IF(AND(ISNUMBER(OFFSET('Sanitation Data'!$H$12,0,10*ROW('Sanitation Data'!H105))),'Data Summary'!DI111="Yes"),OFFSET('Sanitation Data'!$H$12,0,10*ROW('Sanitation Data'!H105)),NA())</f>
        <v>#N/A</v>
      </c>
      <c r="AU111" s="530" t="e">
        <f ca="1">+IF(AND(ISNUMBER(OFFSET('Sanitation Data'!$I$4,0,10*ROW('Sanitation Data'!I105))),'Data Summary'!DJ111="Yes"),100-OFFSET('Sanitation Data'!$I$4,0,10*ROW('Sanitation Data'!I105)),NA())</f>
        <v>#N/A</v>
      </c>
      <c r="AV111" s="530" t="e">
        <f ca="1">+IF(AND(ISNUMBER(OFFSET('Sanitation Data'!$I$6,0,10*ROW('Sanitation Data'!I105))),'Data Summary'!DK111="Yes"),OFFSET('Sanitation Data'!$I$6,0,10*ROW('Sanitation Data'!I105)),NA())</f>
        <v>#N/A</v>
      </c>
      <c r="AW111" s="530" t="e">
        <f ca="1">+IF(AND(ISNUMBER(OFFSET('Sanitation Data'!$I$10,0,10*ROW('Sanitation Data'!I105))),'Data Summary'!DL111="Yes"),OFFSET('Sanitation Data'!$I$10,0,10*ROW('Sanitation Data'!I105)),NA())</f>
        <v>#N/A</v>
      </c>
      <c r="AX111" s="530" t="e">
        <f ca="1">+IF(AND(ISNUMBER(OFFSET('Sanitation Data'!$I$11,0,10*ROW('Sanitation Data'!I105))),'Data Summary'!DM111="Yes"),OFFSET('Sanitation Data'!$I$11,0,10*ROW('Sanitation Data'!I105)),NA())</f>
        <v>#N/A</v>
      </c>
      <c r="AY111" s="530" t="e">
        <f ca="1">+IF(AND(ISNUMBER(OFFSET('Sanitation Data'!$I$12,0,10*ROW('Sanitation Data'!I105))),'Data Summary'!DN111="Yes"),OFFSET('Sanitation Data'!$I$12,0,10*ROW('Sanitation Data'!I105)),NA())</f>
        <v>#N/A</v>
      </c>
      <c r="AZ111" s="531" t="e">
        <f ca="1">+IF(AND(ISNUMBER(OFFSET('Hygiene Data'!$D$5,0,10*ROW('Hygiene Data'!D105))),'Data Summary'!DO111="Yes"),OFFSET('Hygiene Data'!$D$5,0,10*ROW('Hygiene Data'!D105)),NA())</f>
        <v>#N/A</v>
      </c>
      <c r="BA111" s="531" t="e">
        <f ca="1">+IF(AND(ISNUMBER(OFFSET('Hygiene Data'!$D$7,0,10*ROW('Hygiene Data'!D105))),'Data Summary'!DP111="Yes"),OFFSET('Hygiene Data'!$D$7,0,10*ROW('Hygiene Data'!D105)),NA())</f>
        <v>#N/A</v>
      </c>
      <c r="BB111" s="531" t="e">
        <f ca="1">+IF(AND(ISNUMBER(OFFSET('Hygiene Data'!$D$9,0,10*ROW('Hygiene Data'!D105))),'Data Summary'!DQ111="Yes"),OFFSET('Hygiene Data'!$D$9,0,10*ROW('Hygiene Data'!D105)),NA())</f>
        <v>#N/A</v>
      </c>
      <c r="BC111" s="531" t="e">
        <f ca="1">+IF(AND(ISNUMBER(OFFSET('Hygiene Data'!$E$5,0,10*ROW('Hygiene Data'!E105))),'Data Summary'!DR111="Yes"),OFFSET('Hygiene Data'!$E$5,0,10*ROW('Hygiene Data'!E105)),NA())</f>
        <v>#N/A</v>
      </c>
      <c r="BD111" s="531" t="e">
        <f ca="1">+IF(AND(ISNUMBER(OFFSET('Hygiene Data'!$E$7,0,10*ROW('Hygiene Data'!E105))),'Data Summary'!DS111="Yes"),OFFSET('Hygiene Data'!$E$7,0,10*ROW('Hygiene Data'!E105)),NA())</f>
        <v>#N/A</v>
      </c>
      <c r="BE111" s="531" t="e">
        <f ca="1">+IF(AND(ISNUMBER(OFFSET('Hygiene Data'!$E$9,0,10*ROW('Hygiene Data'!E105))),'Data Summary'!DT111="Yes"),OFFSET('Hygiene Data'!$E$9,0,10*ROW('Hygiene Data'!E105)),NA())</f>
        <v>#N/A</v>
      </c>
      <c r="BF111" s="531" t="e">
        <f ca="1">+IF(AND(ISNUMBER(OFFSET('Hygiene Data'!$F$5,0,10*ROW('Hygiene Data'!F105))),'Data Summary'!DU111="Yes"),OFFSET('Hygiene Data'!$F$5,0,10*ROW('Hygiene Data'!F105)),NA())</f>
        <v>#N/A</v>
      </c>
      <c r="BG111" s="531" t="e">
        <f ca="1">+IF(AND(ISNUMBER(OFFSET('Hygiene Data'!$F$7,0,10*ROW('Hygiene Data'!F105))),'Data Summary'!DV111="Yes"),OFFSET('Hygiene Data'!$F$7,0,10*ROW('Hygiene Data'!F105)),NA())</f>
        <v>#N/A</v>
      </c>
      <c r="BH111" s="531" t="e">
        <f ca="1">+IF(AND(ISNUMBER(OFFSET('Hygiene Data'!$F$9,0,10*ROW('Hygiene Data'!F105))),'Data Summary'!DW111="Yes"),OFFSET('Hygiene Data'!$F$9,0,10*ROW('Hygiene Data'!F105)),NA())</f>
        <v>#N/A</v>
      </c>
      <c r="BI111" s="531" t="e">
        <f ca="1">+IF(AND(ISNUMBER(OFFSET('Hygiene Data'!$G$5,0,10*ROW('Hygiene Data'!G105))),'Data Summary'!DX111="Yes"),OFFSET('Hygiene Data'!$G$5,0,10*ROW('Hygiene Data'!G105)),NA())</f>
        <v>#N/A</v>
      </c>
      <c r="BJ111" s="531" t="e">
        <f ca="1">+IF(AND(ISNUMBER(OFFSET('Hygiene Data'!$G$7,0,10*ROW('Hygiene Data'!G105))),'Data Summary'!DY111="Yes"),OFFSET('Hygiene Data'!$G$7,0,10*ROW('Hygiene Data'!G105)),NA())</f>
        <v>#N/A</v>
      </c>
      <c r="BK111" s="531" t="e">
        <f ca="1">+IF(AND(ISNUMBER(OFFSET('Hygiene Data'!$G$9,0,10*ROW('Hygiene Data'!G105))),'Data Summary'!DZ111="Yes"),OFFSET('Hygiene Data'!$G$9,0,10*ROW('Hygiene Data'!G105)),NA())</f>
        <v>#N/A</v>
      </c>
      <c r="BL111" s="531" t="e">
        <f ca="1">+IF(AND(ISNUMBER(OFFSET('Hygiene Data'!$H$5,0,10*ROW('Hygiene Data'!H105))),'Data Summary'!EA111="Yes"),OFFSET('Hygiene Data'!$H$5,0,10*ROW('Hygiene Data'!H105)),NA())</f>
        <v>#N/A</v>
      </c>
      <c r="BM111" s="531" t="e">
        <f ca="1">+IF(AND(ISNUMBER(OFFSET('Hygiene Data'!$H$7,0,10*ROW('Hygiene Data'!H105))),'Data Summary'!EB111="Yes"),OFFSET('Hygiene Data'!$H$7,0,10*ROW('Hygiene Data'!H105)),NA())</f>
        <v>#N/A</v>
      </c>
      <c r="BN111" s="531" t="e">
        <f ca="1">+IF(AND(ISNUMBER(OFFSET('Hygiene Data'!$H$9,0,10*ROW('Hygiene Data'!H105))),'Data Summary'!EC111="Yes"),OFFSET('Hygiene Data'!$H$9,0,10*ROW('Hygiene Data'!H105)),NA())</f>
        <v>#N/A</v>
      </c>
      <c r="BO111" s="531" t="e">
        <f ca="1">+IF(AND(ISNUMBER(OFFSET('Hygiene Data'!$I$5,0,10*ROW('Hygiene Data'!I105))),'Data Summary'!ED111="Yes"),OFFSET('Hygiene Data'!$I$5,0,10*ROW('Hygiene Data'!I105)),NA())</f>
        <v>#N/A</v>
      </c>
      <c r="BP111" s="531" t="e">
        <f ca="1">+IF(AND(ISNUMBER(OFFSET('Hygiene Data'!$I$7,0,10*ROW('Hygiene Data'!I105))),'Data Summary'!EE111="Yes"),OFFSET('Hygiene Data'!$I$7,0,10*ROW('Hygiene Data'!I105)),NA())</f>
        <v>#N/A</v>
      </c>
      <c r="BQ111" s="531" t="e">
        <f ca="1">+IF(AND(ISNUMBER(OFFSET('Hygiene Data'!$I$9,0,10*ROW('Hygiene Data'!I105))),'Data Summary'!EF111="Yes"),OFFSET('Hygiene Data'!$I$9,0,10*ROW('Hygiene Data'!I105)),NA())</f>
        <v>#N/A</v>
      </c>
    </row>
    <row r="112" spans="1:69" x14ac:dyDescent="0.25">
      <c r="A112" s="527" t="e">
        <f ca="1">+RIGHT('Data Summary'!A112,LEN('Data Summary'!A112)-9)</f>
        <v>#VALUE!</v>
      </c>
      <c r="B112" s="501" t="str">
        <f ca="1">+IF(ISTEXT('Data Summary'!B112),'Data Summary'!B112,"")</f>
        <v/>
      </c>
      <c r="C112" s="528" t="e">
        <f ca="1">+VALUE('Data Summary'!C112)</f>
        <v>#VALUE!</v>
      </c>
      <c r="D112" s="529" t="e">
        <f ca="1">+IF(AND(ISNUMBER(OFFSET('Water Data'!$D$4,0,10*ROW('Water Data'!D106))),'Data Summary'!BS112="Yes"),100-OFFSET('Water Data'!$D$4,0,10*ROW('Water Data'!D106)),NA())</f>
        <v>#N/A</v>
      </c>
      <c r="E112" s="529" t="e">
        <f ca="1">+IF(AND(ISNUMBER(OFFSET('Water Data'!$D$6,0,10*ROW('Water Data'!D106))),'Data Summary'!BT112="Yes"),OFFSET('Water Data'!$D$6,0,10*ROW('Water Data'!D106)),NA())</f>
        <v>#N/A</v>
      </c>
      <c r="F112" s="529" t="e">
        <f ca="1">+IF(AND(ISNUMBER(OFFSET('Water Data'!$D$9,0,10*ROW('Water Data'!D106))),'Data Summary'!BU112="Yes"),OFFSET('Water Data'!$D$9,0,10*ROW('Water Data'!D106)),NA())</f>
        <v>#N/A</v>
      </c>
      <c r="G112" s="529" t="e">
        <f ca="1">+IF(AND(ISNUMBER(OFFSET('Water Data'!$E$4,0,10*ROW('Water Data'!E106))),'Data Summary'!BV112="Yes"),100-OFFSET('Water Data'!$E$4,0,10*ROW('Water Data'!E106)),NA())</f>
        <v>#N/A</v>
      </c>
      <c r="H112" s="529" t="e">
        <f ca="1">+IF(AND(ISNUMBER(OFFSET('Water Data'!$E$6,0,10*ROW('Water Data'!E106))),'Data Summary'!BW112="Yes"),OFFSET('Water Data'!$E$6,0,10*ROW('Water Data'!E106)),NA())</f>
        <v>#N/A</v>
      </c>
      <c r="I112" s="529" t="e">
        <f ca="1">+IF(AND(ISNUMBER(OFFSET('Water Data'!$E$9,0,10*ROW('Water Data'!E106))),'Data Summary'!BX112="Yes"),OFFSET('Water Data'!$E$9,0,10*ROW('Water Data'!E106)),NA())</f>
        <v>#N/A</v>
      </c>
      <c r="J112" s="529" t="e">
        <f ca="1">+IF(AND(ISNUMBER(OFFSET('Water Data'!$F$4,0,10*ROW('Water Data'!F106))),'Data Summary'!BY112="Yes"),100-OFFSET('Water Data'!$F$4,0,10*ROW('Water Data'!F106)),NA())</f>
        <v>#N/A</v>
      </c>
      <c r="K112" s="529" t="e">
        <f ca="1">+IF(AND(ISNUMBER(OFFSET('Water Data'!$F$6,0,10*ROW('Water Data'!F106))),'Data Summary'!BZ112="Yes"),OFFSET('Water Data'!$F$6,0,10*ROW('Water Data'!F106)),NA())</f>
        <v>#N/A</v>
      </c>
      <c r="L112" s="529" t="e">
        <f ca="1">+IF(AND(ISNUMBER(OFFSET('Water Data'!$F$9,0,10*ROW('Water Data'!F106))),'Data Summary'!CA112="Yes"),OFFSET('Water Data'!$F$9,0,10*ROW('Water Data'!F106)),NA())</f>
        <v>#N/A</v>
      </c>
      <c r="M112" s="529" t="e">
        <f ca="1">+IF(AND(ISNUMBER(OFFSET('Water Data'!$G$4,0,10*ROW('Water Data'!G106))),'Data Summary'!CB112="Yes"),100-OFFSET('Water Data'!$G$4,0,10*ROW('Water Data'!G106)),NA())</f>
        <v>#N/A</v>
      </c>
      <c r="N112" s="529" t="e">
        <f ca="1">+IF(AND(ISNUMBER(OFFSET('Water Data'!$G$6,0,10*ROW('Water Data'!G106))),'Data Summary'!CC112="Yes"),OFFSET('Water Data'!$G$6,0,10*ROW('Water Data'!G106)),NA())</f>
        <v>#N/A</v>
      </c>
      <c r="O112" s="529" t="e">
        <f ca="1">+IF(AND(ISNUMBER(OFFSET('Water Data'!$G$9,0,10*ROW('Water Data'!G106))),'Data Summary'!CD112="Yes"),OFFSET('Water Data'!$G$9,0,10*ROW('Water Data'!G106)),NA())</f>
        <v>#N/A</v>
      </c>
      <c r="P112" s="529" t="e">
        <f ca="1">+IF(AND(ISNUMBER(OFFSET('Water Data'!$H$4,0,10*ROW('Water Data'!H106))),'Data Summary'!CE112="Yes"),100-OFFSET('Water Data'!$H$4,0,10*ROW('Water Data'!H106)),NA())</f>
        <v>#N/A</v>
      </c>
      <c r="Q112" s="529" t="e">
        <f ca="1">+IF(AND(ISNUMBER(OFFSET('Water Data'!$H$6,0,10*ROW('Water Data'!H106))),'Data Summary'!CF112="Yes"),OFFSET('Water Data'!$H$6,0,10*ROW('Water Data'!H106)),NA())</f>
        <v>#N/A</v>
      </c>
      <c r="R112" s="529" t="e">
        <f ca="1">+IF(AND(ISNUMBER(OFFSET('Water Data'!$H$9,0,10*ROW('Water Data'!H106))),'Data Summary'!CG112="Yes"),OFFSET('Water Data'!$H$9,0,10*ROW('Water Data'!H106)),NA())</f>
        <v>#N/A</v>
      </c>
      <c r="S112" s="529" t="e">
        <f ca="1">+IF(AND(ISNUMBER(OFFSET('Water Data'!$I$4,0,10*ROW('Water Data'!I106))),'Data Summary'!CH112="Yes"),100-OFFSET('Water Data'!$I$4,0,10*ROW('Water Data'!I106)),NA())</f>
        <v>#N/A</v>
      </c>
      <c r="T112" s="529" t="e">
        <f ca="1">+IF(AND(ISNUMBER(OFFSET('Water Data'!$I$6,0,10*ROW('Water Data'!I106))),'Data Summary'!CI112="Yes"),OFFSET('Water Data'!$I$6,0,10*ROW('Water Data'!I106)),NA())</f>
        <v>#N/A</v>
      </c>
      <c r="U112" s="529" t="e">
        <f ca="1">+IF(AND(ISNUMBER(OFFSET('Water Data'!$I$9,0,10*ROW('Water Data'!I106))),'Data Summary'!CJ112="Yes"),OFFSET('Water Data'!$I$9,0,10*ROW('Water Data'!I106)),NA())</f>
        <v>#N/A</v>
      </c>
      <c r="V112" s="530" t="e">
        <f ca="1">+IF(AND(ISNUMBER(OFFSET('Sanitation Data'!$D$4,0,10*ROW('Sanitation Data'!D106))),'Data Summary'!CK112="Yes"),100-OFFSET('Sanitation Data'!$D$4,0,10*ROW('Sanitation Data'!D106)),NA())</f>
        <v>#N/A</v>
      </c>
      <c r="W112" s="530" t="e">
        <f ca="1">+IF(AND(ISNUMBER(OFFSET('Sanitation Data'!$D$6,0,10*ROW('Sanitation Data'!D106))),'Data Summary'!CL112="Yes"),OFFSET('Sanitation Data'!$D$6,0,10*ROW('Sanitation Data'!D106)),NA())</f>
        <v>#N/A</v>
      </c>
      <c r="X112" s="530" t="e">
        <f ca="1">+IF(AND(ISNUMBER(OFFSET('Sanitation Data'!$D$10,0,10*ROW('Sanitation Data'!D106))),'Data Summary'!CM112="Yes"),OFFSET('Sanitation Data'!$D$10,0,10*ROW('Sanitation Data'!D106)),NA())</f>
        <v>#N/A</v>
      </c>
      <c r="Y112" s="530" t="e">
        <f ca="1">+IF(AND(ISNUMBER(OFFSET('Sanitation Data'!$D$11,0,10*ROW('Sanitation Data'!D106))),'Data Summary'!CN112="Yes"),OFFSET('Sanitation Data'!$D$11,0,10*ROW('Sanitation Data'!D106)),NA())</f>
        <v>#N/A</v>
      </c>
      <c r="Z112" s="530" t="e">
        <f ca="1">+IF(AND(ISNUMBER(OFFSET('Sanitation Data'!$D$12,0,10*ROW('Sanitation Data'!D106))),'Data Summary'!CO112="Yes"),OFFSET('Sanitation Data'!$D$12,0,10*ROW('Sanitation Data'!D106)),NA())</f>
        <v>#N/A</v>
      </c>
      <c r="AA112" s="530" t="e">
        <f ca="1">+IF(AND(ISNUMBER(OFFSET('Sanitation Data'!$E$4,0,10*ROW('Sanitation Data'!E106))),'Data Summary'!CP112="Yes"),100-OFFSET('Sanitation Data'!$E$4,0,10*ROW('Sanitation Data'!E106)),NA())</f>
        <v>#N/A</v>
      </c>
      <c r="AB112" s="530" t="e">
        <f ca="1">+IF(AND(ISNUMBER(OFFSET('Sanitation Data'!$E$6,0,10*ROW('Sanitation Data'!E106))),'Data Summary'!CQ112="Yes"),OFFSET('Sanitation Data'!$E$6,0,10*ROW('Sanitation Data'!E106)),NA())</f>
        <v>#N/A</v>
      </c>
      <c r="AC112" s="530" t="e">
        <f ca="1">+IF(AND(ISNUMBER(OFFSET('Sanitation Data'!$E$10,0,10*ROW('Sanitation Data'!E106))),'Data Summary'!CR112="Yes"),OFFSET('Sanitation Data'!$E$10,0,10*ROW('Sanitation Data'!E106)),NA())</f>
        <v>#N/A</v>
      </c>
      <c r="AD112" s="530" t="e">
        <f ca="1">+IF(AND(ISNUMBER(OFFSET('Sanitation Data'!$E$11,0,10*ROW('Sanitation Data'!E106))),'Data Summary'!CS112="Yes"),OFFSET('Sanitation Data'!$E$11,0,10*ROW('Sanitation Data'!E106)),NA())</f>
        <v>#N/A</v>
      </c>
      <c r="AE112" s="530" t="e">
        <f ca="1">+IF(AND(ISNUMBER(OFFSET('Sanitation Data'!$E$12,0,10*ROW('Sanitation Data'!E106))),'Data Summary'!CT112="Yes"),OFFSET('Sanitation Data'!$E$12,0,10*ROW('Sanitation Data'!E106)),NA())</f>
        <v>#N/A</v>
      </c>
      <c r="AF112" s="530" t="e">
        <f ca="1">+IF(AND(ISNUMBER(OFFSET('Sanitation Data'!$F$4,0,10*ROW('Sanitation Data'!F106))),'Data Summary'!CU112="Yes"),100-OFFSET('Sanitation Data'!$F$4,0,10*ROW('Sanitation Data'!F106)),NA())</f>
        <v>#N/A</v>
      </c>
      <c r="AG112" s="530" t="e">
        <f ca="1">+IF(AND(ISNUMBER(OFFSET('Sanitation Data'!$F$6,0,10*ROW('Sanitation Data'!F106))),'Data Summary'!CV112="Yes"),OFFSET('Sanitation Data'!$F$6,0,10*ROW('Sanitation Data'!F106)),NA())</f>
        <v>#N/A</v>
      </c>
      <c r="AH112" s="530" t="e">
        <f ca="1">+IF(AND(ISNUMBER(OFFSET('Sanitation Data'!$F$10,0,10*ROW('Sanitation Data'!F106))),'Data Summary'!CW112="Yes"),OFFSET('Sanitation Data'!$F$10,0,10*ROW('Sanitation Data'!F106)),NA())</f>
        <v>#N/A</v>
      </c>
      <c r="AI112" s="530" t="e">
        <f ca="1">+IF(AND(ISNUMBER(OFFSET('Sanitation Data'!$F$11,0,10*ROW('Sanitation Data'!F106))),'Data Summary'!CX112="Yes"),OFFSET('Sanitation Data'!$F$11,0,10*ROW('Sanitation Data'!F106)),NA())</f>
        <v>#N/A</v>
      </c>
      <c r="AJ112" s="530" t="e">
        <f ca="1">+IF(AND(ISNUMBER(OFFSET('Sanitation Data'!$F$12,0,10*ROW('Sanitation Data'!F106))),'Data Summary'!CY112="Yes"),OFFSET('Sanitation Data'!$F$12,0,10*ROW('Sanitation Data'!F106)),NA())</f>
        <v>#N/A</v>
      </c>
      <c r="AK112" s="530" t="e">
        <f ca="1">+IF(AND(ISNUMBER(OFFSET('Sanitation Data'!$G$4,0,10*ROW('Sanitation Data'!G106))),'Data Summary'!CZ112="Yes"),100-OFFSET('Sanitation Data'!$G$4,0,10*ROW('Sanitation Data'!G106)),NA())</f>
        <v>#N/A</v>
      </c>
      <c r="AL112" s="530" t="e">
        <f ca="1">+IF(AND(ISNUMBER(OFFSET('Sanitation Data'!$G$6,0,10*ROW('Sanitation Data'!G106))),'Data Summary'!DA112="Yes"),OFFSET('Sanitation Data'!$G$6,0,10*ROW('Sanitation Data'!G106)),NA())</f>
        <v>#N/A</v>
      </c>
      <c r="AM112" s="530" t="e">
        <f ca="1">+IF(AND(ISNUMBER(OFFSET('Sanitation Data'!$G$10,0,10*ROW('Sanitation Data'!G106))),'Data Summary'!DB112="Yes"),OFFSET('Sanitation Data'!$G$10,0,10*ROW('Sanitation Data'!G106)),NA())</f>
        <v>#N/A</v>
      </c>
      <c r="AN112" s="530" t="e">
        <f ca="1">+IF(AND(ISNUMBER(OFFSET('Sanitation Data'!$G$11,0,10*ROW('Sanitation Data'!G106))),'Data Summary'!DC112="Yes"),OFFSET('Sanitation Data'!$G$11,0,10*ROW('Sanitation Data'!G106)),NA())</f>
        <v>#N/A</v>
      </c>
      <c r="AO112" s="530" t="e">
        <f ca="1">+IF(AND(ISNUMBER(OFFSET('Sanitation Data'!$G$12,0,10*ROW('Sanitation Data'!G106))),'Data Summary'!DD112="Yes"),OFFSET('Sanitation Data'!$G$12,0,10*ROW('Sanitation Data'!G106)),NA())</f>
        <v>#N/A</v>
      </c>
      <c r="AP112" s="530" t="e">
        <f ca="1">+IF(AND(ISNUMBER(OFFSET('Sanitation Data'!$H$4,0,10*ROW('Sanitation Data'!H106))),'Data Summary'!DE112="Yes"),100-OFFSET('Sanitation Data'!$H$4,0,10*ROW('Sanitation Data'!H106)),NA())</f>
        <v>#N/A</v>
      </c>
      <c r="AQ112" s="530" t="e">
        <f ca="1">+IF(AND(ISNUMBER(OFFSET('Sanitation Data'!$H$6,0,10*ROW('Sanitation Data'!H106))),'Data Summary'!DF112="Yes"),OFFSET('Sanitation Data'!$H$6,0,10*ROW('Sanitation Data'!H106)),NA())</f>
        <v>#N/A</v>
      </c>
      <c r="AR112" s="530" t="e">
        <f ca="1">+IF(AND(ISNUMBER(OFFSET('Sanitation Data'!$H$10,0,10*ROW('Sanitation Data'!H106))),'Data Summary'!DG112="Yes"),OFFSET('Sanitation Data'!$H$10,0,10*ROW('Sanitation Data'!H106)),NA())</f>
        <v>#N/A</v>
      </c>
      <c r="AS112" s="530" t="e">
        <f ca="1">+IF(AND(ISNUMBER(OFFSET('Sanitation Data'!$H$11,0,10*ROW('Sanitation Data'!H106))),'Data Summary'!DH112="Yes"),OFFSET('Sanitation Data'!$H$11,0,10*ROW('Sanitation Data'!H106)),NA())</f>
        <v>#N/A</v>
      </c>
      <c r="AT112" s="530" t="e">
        <f ca="1">+IF(AND(ISNUMBER(OFFSET('Sanitation Data'!$H$12,0,10*ROW('Sanitation Data'!H106))),'Data Summary'!DI112="Yes"),OFFSET('Sanitation Data'!$H$12,0,10*ROW('Sanitation Data'!H106)),NA())</f>
        <v>#N/A</v>
      </c>
      <c r="AU112" s="530" t="e">
        <f ca="1">+IF(AND(ISNUMBER(OFFSET('Sanitation Data'!$I$4,0,10*ROW('Sanitation Data'!I106))),'Data Summary'!DJ112="Yes"),100-OFFSET('Sanitation Data'!$I$4,0,10*ROW('Sanitation Data'!I106)),NA())</f>
        <v>#N/A</v>
      </c>
      <c r="AV112" s="530" t="e">
        <f ca="1">+IF(AND(ISNUMBER(OFFSET('Sanitation Data'!$I$6,0,10*ROW('Sanitation Data'!I106))),'Data Summary'!DK112="Yes"),OFFSET('Sanitation Data'!$I$6,0,10*ROW('Sanitation Data'!I106)),NA())</f>
        <v>#N/A</v>
      </c>
      <c r="AW112" s="530" t="e">
        <f ca="1">+IF(AND(ISNUMBER(OFFSET('Sanitation Data'!$I$10,0,10*ROW('Sanitation Data'!I106))),'Data Summary'!DL112="Yes"),OFFSET('Sanitation Data'!$I$10,0,10*ROW('Sanitation Data'!I106)),NA())</f>
        <v>#N/A</v>
      </c>
      <c r="AX112" s="530" t="e">
        <f ca="1">+IF(AND(ISNUMBER(OFFSET('Sanitation Data'!$I$11,0,10*ROW('Sanitation Data'!I106))),'Data Summary'!DM112="Yes"),OFFSET('Sanitation Data'!$I$11,0,10*ROW('Sanitation Data'!I106)),NA())</f>
        <v>#N/A</v>
      </c>
      <c r="AY112" s="530" t="e">
        <f ca="1">+IF(AND(ISNUMBER(OFFSET('Sanitation Data'!$I$12,0,10*ROW('Sanitation Data'!I106))),'Data Summary'!DN112="Yes"),OFFSET('Sanitation Data'!$I$12,0,10*ROW('Sanitation Data'!I106)),NA())</f>
        <v>#N/A</v>
      </c>
      <c r="AZ112" s="531" t="e">
        <f ca="1">+IF(AND(ISNUMBER(OFFSET('Hygiene Data'!$D$5,0,10*ROW('Hygiene Data'!D106))),'Data Summary'!DO112="Yes"),OFFSET('Hygiene Data'!$D$5,0,10*ROW('Hygiene Data'!D106)),NA())</f>
        <v>#N/A</v>
      </c>
      <c r="BA112" s="531" t="e">
        <f ca="1">+IF(AND(ISNUMBER(OFFSET('Hygiene Data'!$D$7,0,10*ROW('Hygiene Data'!D106))),'Data Summary'!DP112="Yes"),OFFSET('Hygiene Data'!$D$7,0,10*ROW('Hygiene Data'!D106)),NA())</f>
        <v>#N/A</v>
      </c>
      <c r="BB112" s="531" t="e">
        <f ca="1">+IF(AND(ISNUMBER(OFFSET('Hygiene Data'!$D$9,0,10*ROW('Hygiene Data'!D106))),'Data Summary'!DQ112="Yes"),OFFSET('Hygiene Data'!$D$9,0,10*ROW('Hygiene Data'!D106)),NA())</f>
        <v>#N/A</v>
      </c>
      <c r="BC112" s="531" t="e">
        <f ca="1">+IF(AND(ISNUMBER(OFFSET('Hygiene Data'!$E$5,0,10*ROW('Hygiene Data'!E106))),'Data Summary'!DR112="Yes"),OFFSET('Hygiene Data'!$E$5,0,10*ROW('Hygiene Data'!E106)),NA())</f>
        <v>#N/A</v>
      </c>
      <c r="BD112" s="531" t="e">
        <f ca="1">+IF(AND(ISNUMBER(OFFSET('Hygiene Data'!$E$7,0,10*ROW('Hygiene Data'!E106))),'Data Summary'!DS112="Yes"),OFFSET('Hygiene Data'!$E$7,0,10*ROW('Hygiene Data'!E106)),NA())</f>
        <v>#N/A</v>
      </c>
      <c r="BE112" s="531" t="e">
        <f ca="1">+IF(AND(ISNUMBER(OFFSET('Hygiene Data'!$E$9,0,10*ROW('Hygiene Data'!E106))),'Data Summary'!DT112="Yes"),OFFSET('Hygiene Data'!$E$9,0,10*ROW('Hygiene Data'!E106)),NA())</f>
        <v>#N/A</v>
      </c>
      <c r="BF112" s="531" t="e">
        <f ca="1">+IF(AND(ISNUMBER(OFFSET('Hygiene Data'!$F$5,0,10*ROW('Hygiene Data'!F106))),'Data Summary'!DU112="Yes"),OFFSET('Hygiene Data'!$F$5,0,10*ROW('Hygiene Data'!F106)),NA())</f>
        <v>#N/A</v>
      </c>
      <c r="BG112" s="531" t="e">
        <f ca="1">+IF(AND(ISNUMBER(OFFSET('Hygiene Data'!$F$7,0,10*ROW('Hygiene Data'!F106))),'Data Summary'!DV112="Yes"),OFFSET('Hygiene Data'!$F$7,0,10*ROW('Hygiene Data'!F106)),NA())</f>
        <v>#N/A</v>
      </c>
      <c r="BH112" s="531" t="e">
        <f ca="1">+IF(AND(ISNUMBER(OFFSET('Hygiene Data'!$F$9,0,10*ROW('Hygiene Data'!F106))),'Data Summary'!DW112="Yes"),OFFSET('Hygiene Data'!$F$9,0,10*ROW('Hygiene Data'!F106)),NA())</f>
        <v>#N/A</v>
      </c>
      <c r="BI112" s="531" t="e">
        <f ca="1">+IF(AND(ISNUMBER(OFFSET('Hygiene Data'!$G$5,0,10*ROW('Hygiene Data'!G106))),'Data Summary'!DX112="Yes"),OFFSET('Hygiene Data'!$G$5,0,10*ROW('Hygiene Data'!G106)),NA())</f>
        <v>#N/A</v>
      </c>
      <c r="BJ112" s="531" t="e">
        <f ca="1">+IF(AND(ISNUMBER(OFFSET('Hygiene Data'!$G$7,0,10*ROW('Hygiene Data'!G106))),'Data Summary'!DY112="Yes"),OFFSET('Hygiene Data'!$G$7,0,10*ROW('Hygiene Data'!G106)),NA())</f>
        <v>#N/A</v>
      </c>
      <c r="BK112" s="531" t="e">
        <f ca="1">+IF(AND(ISNUMBER(OFFSET('Hygiene Data'!$G$9,0,10*ROW('Hygiene Data'!G106))),'Data Summary'!DZ112="Yes"),OFFSET('Hygiene Data'!$G$9,0,10*ROW('Hygiene Data'!G106)),NA())</f>
        <v>#N/A</v>
      </c>
      <c r="BL112" s="531" t="e">
        <f ca="1">+IF(AND(ISNUMBER(OFFSET('Hygiene Data'!$H$5,0,10*ROW('Hygiene Data'!H106))),'Data Summary'!EA112="Yes"),OFFSET('Hygiene Data'!$H$5,0,10*ROW('Hygiene Data'!H106)),NA())</f>
        <v>#N/A</v>
      </c>
      <c r="BM112" s="531" t="e">
        <f ca="1">+IF(AND(ISNUMBER(OFFSET('Hygiene Data'!$H$7,0,10*ROW('Hygiene Data'!H106))),'Data Summary'!EB112="Yes"),OFFSET('Hygiene Data'!$H$7,0,10*ROW('Hygiene Data'!H106)),NA())</f>
        <v>#N/A</v>
      </c>
      <c r="BN112" s="531" t="e">
        <f ca="1">+IF(AND(ISNUMBER(OFFSET('Hygiene Data'!$H$9,0,10*ROW('Hygiene Data'!H106))),'Data Summary'!EC112="Yes"),OFFSET('Hygiene Data'!$H$9,0,10*ROW('Hygiene Data'!H106)),NA())</f>
        <v>#N/A</v>
      </c>
      <c r="BO112" s="531" t="e">
        <f ca="1">+IF(AND(ISNUMBER(OFFSET('Hygiene Data'!$I$5,0,10*ROW('Hygiene Data'!I106))),'Data Summary'!ED112="Yes"),OFFSET('Hygiene Data'!$I$5,0,10*ROW('Hygiene Data'!I106)),NA())</f>
        <v>#N/A</v>
      </c>
      <c r="BP112" s="531" t="e">
        <f ca="1">+IF(AND(ISNUMBER(OFFSET('Hygiene Data'!$I$7,0,10*ROW('Hygiene Data'!I106))),'Data Summary'!EE112="Yes"),OFFSET('Hygiene Data'!$I$7,0,10*ROW('Hygiene Data'!I106)),NA())</f>
        <v>#N/A</v>
      </c>
      <c r="BQ112" s="531" t="e">
        <f ca="1">+IF(AND(ISNUMBER(OFFSET('Hygiene Data'!$I$9,0,10*ROW('Hygiene Data'!I106))),'Data Summary'!EF112="Yes"),OFFSET('Hygiene Data'!$I$9,0,10*ROW('Hygiene Data'!I106)),NA())</f>
        <v>#N/A</v>
      </c>
    </row>
    <row r="113" spans="1:69" x14ac:dyDescent="0.25">
      <c r="A113" s="527" t="e">
        <f ca="1">+RIGHT('Data Summary'!A113,LEN('Data Summary'!A113)-9)</f>
        <v>#VALUE!</v>
      </c>
      <c r="B113" s="501" t="str">
        <f ca="1">+IF(ISTEXT('Data Summary'!B113),'Data Summary'!B113,"")</f>
        <v/>
      </c>
      <c r="C113" s="528" t="e">
        <f ca="1">+VALUE('Data Summary'!C113)</f>
        <v>#VALUE!</v>
      </c>
      <c r="D113" s="529" t="e">
        <f ca="1">+IF(AND(ISNUMBER(OFFSET('Water Data'!$D$4,0,10*ROW('Water Data'!D107))),'Data Summary'!BS113="Yes"),100-OFFSET('Water Data'!$D$4,0,10*ROW('Water Data'!D107)),NA())</f>
        <v>#N/A</v>
      </c>
      <c r="E113" s="529" t="e">
        <f ca="1">+IF(AND(ISNUMBER(OFFSET('Water Data'!$D$6,0,10*ROW('Water Data'!D107))),'Data Summary'!BT113="Yes"),OFFSET('Water Data'!$D$6,0,10*ROW('Water Data'!D107)),NA())</f>
        <v>#N/A</v>
      </c>
      <c r="F113" s="529" t="e">
        <f ca="1">+IF(AND(ISNUMBER(OFFSET('Water Data'!$D$9,0,10*ROW('Water Data'!D107))),'Data Summary'!BU113="Yes"),OFFSET('Water Data'!$D$9,0,10*ROW('Water Data'!D107)),NA())</f>
        <v>#N/A</v>
      </c>
      <c r="G113" s="529" t="e">
        <f ca="1">+IF(AND(ISNUMBER(OFFSET('Water Data'!$E$4,0,10*ROW('Water Data'!E107))),'Data Summary'!BV113="Yes"),100-OFFSET('Water Data'!$E$4,0,10*ROW('Water Data'!E107)),NA())</f>
        <v>#N/A</v>
      </c>
      <c r="H113" s="529" t="e">
        <f ca="1">+IF(AND(ISNUMBER(OFFSET('Water Data'!$E$6,0,10*ROW('Water Data'!E107))),'Data Summary'!BW113="Yes"),OFFSET('Water Data'!$E$6,0,10*ROW('Water Data'!E107)),NA())</f>
        <v>#N/A</v>
      </c>
      <c r="I113" s="529" t="e">
        <f ca="1">+IF(AND(ISNUMBER(OFFSET('Water Data'!$E$9,0,10*ROW('Water Data'!E107))),'Data Summary'!BX113="Yes"),OFFSET('Water Data'!$E$9,0,10*ROW('Water Data'!E107)),NA())</f>
        <v>#N/A</v>
      </c>
      <c r="J113" s="529" t="e">
        <f ca="1">+IF(AND(ISNUMBER(OFFSET('Water Data'!$F$4,0,10*ROW('Water Data'!F107))),'Data Summary'!BY113="Yes"),100-OFFSET('Water Data'!$F$4,0,10*ROW('Water Data'!F107)),NA())</f>
        <v>#N/A</v>
      </c>
      <c r="K113" s="529" t="e">
        <f ca="1">+IF(AND(ISNUMBER(OFFSET('Water Data'!$F$6,0,10*ROW('Water Data'!F107))),'Data Summary'!BZ113="Yes"),OFFSET('Water Data'!$F$6,0,10*ROW('Water Data'!F107)),NA())</f>
        <v>#N/A</v>
      </c>
      <c r="L113" s="529" t="e">
        <f ca="1">+IF(AND(ISNUMBER(OFFSET('Water Data'!$F$9,0,10*ROW('Water Data'!F107))),'Data Summary'!CA113="Yes"),OFFSET('Water Data'!$F$9,0,10*ROW('Water Data'!F107)),NA())</f>
        <v>#N/A</v>
      </c>
      <c r="M113" s="529" t="e">
        <f ca="1">+IF(AND(ISNUMBER(OFFSET('Water Data'!$G$4,0,10*ROW('Water Data'!G107))),'Data Summary'!CB113="Yes"),100-OFFSET('Water Data'!$G$4,0,10*ROW('Water Data'!G107)),NA())</f>
        <v>#N/A</v>
      </c>
      <c r="N113" s="529" t="e">
        <f ca="1">+IF(AND(ISNUMBER(OFFSET('Water Data'!$G$6,0,10*ROW('Water Data'!G107))),'Data Summary'!CC113="Yes"),OFFSET('Water Data'!$G$6,0,10*ROW('Water Data'!G107)),NA())</f>
        <v>#N/A</v>
      </c>
      <c r="O113" s="529" t="e">
        <f ca="1">+IF(AND(ISNUMBER(OFFSET('Water Data'!$G$9,0,10*ROW('Water Data'!G107))),'Data Summary'!CD113="Yes"),OFFSET('Water Data'!$G$9,0,10*ROW('Water Data'!G107)),NA())</f>
        <v>#N/A</v>
      </c>
      <c r="P113" s="529" t="e">
        <f ca="1">+IF(AND(ISNUMBER(OFFSET('Water Data'!$H$4,0,10*ROW('Water Data'!H107))),'Data Summary'!CE113="Yes"),100-OFFSET('Water Data'!$H$4,0,10*ROW('Water Data'!H107)),NA())</f>
        <v>#N/A</v>
      </c>
      <c r="Q113" s="529" t="e">
        <f ca="1">+IF(AND(ISNUMBER(OFFSET('Water Data'!$H$6,0,10*ROW('Water Data'!H107))),'Data Summary'!CF113="Yes"),OFFSET('Water Data'!$H$6,0,10*ROW('Water Data'!H107)),NA())</f>
        <v>#N/A</v>
      </c>
      <c r="R113" s="529" t="e">
        <f ca="1">+IF(AND(ISNUMBER(OFFSET('Water Data'!$H$9,0,10*ROW('Water Data'!H107))),'Data Summary'!CG113="Yes"),OFFSET('Water Data'!$H$9,0,10*ROW('Water Data'!H107)),NA())</f>
        <v>#N/A</v>
      </c>
      <c r="S113" s="529" t="e">
        <f ca="1">+IF(AND(ISNUMBER(OFFSET('Water Data'!$I$4,0,10*ROW('Water Data'!I107))),'Data Summary'!CH113="Yes"),100-OFFSET('Water Data'!$I$4,0,10*ROW('Water Data'!I107)),NA())</f>
        <v>#N/A</v>
      </c>
      <c r="T113" s="529" t="e">
        <f ca="1">+IF(AND(ISNUMBER(OFFSET('Water Data'!$I$6,0,10*ROW('Water Data'!I107))),'Data Summary'!CI113="Yes"),OFFSET('Water Data'!$I$6,0,10*ROW('Water Data'!I107)),NA())</f>
        <v>#N/A</v>
      </c>
      <c r="U113" s="529" t="e">
        <f ca="1">+IF(AND(ISNUMBER(OFFSET('Water Data'!$I$9,0,10*ROW('Water Data'!I107))),'Data Summary'!CJ113="Yes"),OFFSET('Water Data'!$I$9,0,10*ROW('Water Data'!I107)),NA())</f>
        <v>#N/A</v>
      </c>
      <c r="V113" s="530" t="e">
        <f ca="1">+IF(AND(ISNUMBER(OFFSET('Sanitation Data'!$D$4,0,10*ROW('Sanitation Data'!D107))),'Data Summary'!CK113="Yes"),100-OFFSET('Sanitation Data'!$D$4,0,10*ROW('Sanitation Data'!D107)),NA())</f>
        <v>#N/A</v>
      </c>
      <c r="W113" s="530" t="e">
        <f ca="1">+IF(AND(ISNUMBER(OFFSET('Sanitation Data'!$D$6,0,10*ROW('Sanitation Data'!D107))),'Data Summary'!CL113="Yes"),OFFSET('Sanitation Data'!$D$6,0,10*ROW('Sanitation Data'!D107)),NA())</f>
        <v>#N/A</v>
      </c>
      <c r="X113" s="530" t="e">
        <f ca="1">+IF(AND(ISNUMBER(OFFSET('Sanitation Data'!$D$10,0,10*ROW('Sanitation Data'!D107))),'Data Summary'!CM113="Yes"),OFFSET('Sanitation Data'!$D$10,0,10*ROW('Sanitation Data'!D107)),NA())</f>
        <v>#N/A</v>
      </c>
      <c r="Y113" s="530" t="e">
        <f ca="1">+IF(AND(ISNUMBER(OFFSET('Sanitation Data'!$D$11,0,10*ROW('Sanitation Data'!D107))),'Data Summary'!CN113="Yes"),OFFSET('Sanitation Data'!$D$11,0,10*ROW('Sanitation Data'!D107)),NA())</f>
        <v>#N/A</v>
      </c>
      <c r="Z113" s="530" t="e">
        <f ca="1">+IF(AND(ISNUMBER(OFFSET('Sanitation Data'!$D$12,0,10*ROW('Sanitation Data'!D107))),'Data Summary'!CO113="Yes"),OFFSET('Sanitation Data'!$D$12,0,10*ROW('Sanitation Data'!D107)),NA())</f>
        <v>#N/A</v>
      </c>
      <c r="AA113" s="530" t="e">
        <f ca="1">+IF(AND(ISNUMBER(OFFSET('Sanitation Data'!$E$4,0,10*ROW('Sanitation Data'!E107))),'Data Summary'!CP113="Yes"),100-OFFSET('Sanitation Data'!$E$4,0,10*ROW('Sanitation Data'!E107)),NA())</f>
        <v>#N/A</v>
      </c>
      <c r="AB113" s="530" t="e">
        <f ca="1">+IF(AND(ISNUMBER(OFFSET('Sanitation Data'!$E$6,0,10*ROW('Sanitation Data'!E107))),'Data Summary'!CQ113="Yes"),OFFSET('Sanitation Data'!$E$6,0,10*ROW('Sanitation Data'!E107)),NA())</f>
        <v>#N/A</v>
      </c>
      <c r="AC113" s="530" t="e">
        <f ca="1">+IF(AND(ISNUMBER(OFFSET('Sanitation Data'!$E$10,0,10*ROW('Sanitation Data'!E107))),'Data Summary'!CR113="Yes"),OFFSET('Sanitation Data'!$E$10,0,10*ROW('Sanitation Data'!E107)),NA())</f>
        <v>#N/A</v>
      </c>
      <c r="AD113" s="530" t="e">
        <f ca="1">+IF(AND(ISNUMBER(OFFSET('Sanitation Data'!$E$11,0,10*ROW('Sanitation Data'!E107))),'Data Summary'!CS113="Yes"),OFFSET('Sanitation Data'!$E$11,0,10*ROW('Sanitation Data'!E107)),NA())</f>
        <v>#N/A</v>
      </c>
      <c r="AE113" s="530" t="e">
        <f ca="1">+IF(AND(ISNUMBER(OFFSET('Sanitation Data'!$E$12,0,10*ROW('Sanitation Data'!E107))),'Data Summary'!CT113="Yes"),OFFSET('Sanitation Data'!$E$12,0,10*ROW('Sanitation Data'!E107)),NA())</f>
        <v>#N/A</v>
      </c>
      <c r="AF113" s="530" t="e">
        <f ca="1">+IF(AND(ISNUMBER(OFFSET('Sanitation Data'!$F$4,0,10*ROW('Sanitation Data'!F107))),'Data Summary'!CU113="Yes"),100-OFFSET('Sanitation Data'!$F$4,0,10*ROW('Sanitation Data'!F107)),NA())</f>
        <v>#N/A</v>
      </c>
      <c r="AG113" s="530" t="e">
        <f ca="1">+IF(AND(ISNUMBER(OFFSET('Sanitation Data'!$F$6,0,10*ROW('Sanitation Data'!F107))),'Data Summary'!CV113="Yes"),OFFSET('Sanitation Data'!$F$6,0,10*ROW('Sanitation Data'!F107)),NA())</f>
        <v>#N/A</v>
      </c>
      <c r="AH113" s="530" t="e">
        <f ca="1">+IF(AND(ISNUMBER(OFFSET('Sanitation Data'!$F$10,0,10*ROW('Sanitation Data'!F107))),'Data Summary'!CW113="Yes"),OFFSET('Sanitation Data'!$F$10,0,10*ROW('Sanitation Data'!F107)),NA())</f>
        <v>#N/A</v>
      </c>
      <c r="AI113" s="530" t="e">
        <f ca="1">+IF(AND(ISNUMBER(OFFSET('Sanitation Data'!$F$11,0,10*ROW('Sanitation Data'!F107))),'Data Summary'!CX113="Yes"),OFFSET('Sanitation Data'!$F$11,0,10*ROW('Sanitation Data'!F107)),NA())</f>
        <v>#N/A</v>
      </c>
      <c r="AJ113" s="530" t="e">
        <f ca="1">+IF(AND(ISNUMBER(OFFSET('Sanitation Data'!$F$12,0,10*ROW('Sanitation Data'!F107))),'Data Summary'!CY113="Yes"),OFFSET('Sanitation Data'!$F$12,0,10*ROW('Sanitation Data'!F107)),NA())</f>
        <v>#N/A</v>
      </c>
      <c r="AK113" s="530" t="e">
        <f ca="1">+IF(AND(ISNUMBER(OFFSET('Sanitation Data'!$G$4,0,10*ROW('Sanitation Data'!G107))),'Data Summary'!CZ113="Yes"),100-OFFSET('Sanitation Data'!$G$4,0,10*ROW('Sanitation Data'!G107)),NA())</f>
        <v>#N/A</v>
      </c>
      <c r="AL113" s="530" t="e">
        <f ca="1">+IF(AND(ISNUMBER(OFFSET('Sanitation Data'!$G$6,0,10*ROW('Sanitation Data'!G107))),'Data Summary'!DA113="Yes"),OFFSET('Sanitation Data'!$G$6,0,10*ROW('Sanitation Data'!G107)),NA())</f>
        <v>#N/A</v>
      </c>
      <c r="AM113" s="530" t="e">
        <f ca="1">+IF(AND(ISNUMBER(OFFSET('Sanitation Data'!$G$10,0,10*ROW('Sanitation Data'!G107))),'Data Summary'!DB113="Yes"),OFFSET('Sanitation Data'!$G$10,0,10*ROW('Sanitation Data'!G107)),NA())</f>
        <v>#N/A</v>
      </c>
      <c r="AN113" s="530" t="e">
        <f ca="1">+IF(AND(ISNUMBER(OFFSET('Sanitation Data'!$G$11,0,10*ROW('Sanitation Data'!G107))),'Data Summary'!DC113="Yes"),OFFSET('Sanitation Data'!$G$11,0,10*ROW('Sanitation Data'!G107)),NA())</f>
        <v>#N/A</v>
      </c>
      <c r="AO113" s="530" t="e">
        <f ca="1">+IF(AND(ISNUMBER(OFFSET('Sanitation Data'!$G$12,0,10*ROW('Sanitation Data'!G107))),'Data Summary'!DD113="Yes"),OFFSET('Sanitation Data'!$G$12,0,10*ROW('Sanitation Data'!G107)),NA())</f>
        <v>#N/A</v>
      </c>
      <c r="AP113" s="530" t="e">
        <f ca="1">+IF(AND(ISNUMBER(OFFSET('Sanitation Data'!$H$4,0,10*ROW('Sanitation Data'!H107))),'Data Summary'!DE113="Yes"),100-OFFSET('Sanitation Data'!$H$4,0,10*ROW('Sanitation Data'!H107)),NA())</f>
        <v>#N/A</v>
      </c>
      <c r="AQ113" s="530" t="e">
        <f ca="1">+IF(AND(ISNUMBER(OFFSET('Sanitation Data'!$H$6,0,10*ROW('Sanitation Data'!H107))),'Data Summary'!DF113="Yes"),OFFSET('Sanitation Data'!$H$6,0,10*ROW('Sanitation Data'!H107)),NA())</f>
        <v>#N/A</v>
      </c>
      <c r="AR113" s="530" t="e">
        <f ca="1">+IF(AND(ISNUMBER(OFFSET('Sanitation Data'!$H$10,0,10*ROW('Sanitation Data'!H107))),'Data Summary'!DG113="Yes"),OFFSET('Sanitation Data'!$H$10,0,10*ROW('Sanitation Data'!H107)),NA())</f>
        <v>#N/A</v>
      </c>
      <c r="AS113" s="530" t="e">
        <f ca="1">+IF(AND(ISNUMBER(OFFSET('Sanitation Data'!$H$11,0,10*ROW('Sanitation Data'!H107))),'Data Summary'!DH113="Yes"),OFFSET('Sanitation Data'!$H$11,0,10*ROW('Sanitation Data'!H107)),NA())</f>
        <v>#N/A</v>
      </c>
      <c r="AT113" s="530" t="e">
        <f ca="1">+IF(AND(ISNUMBER(OFFSET('Sanitation Data'!$H$12,0,10*ROW('Sanitation Data'!H107))),'Data Summary'!DI113="Yes"),OFFSET('Sanitation Data'!$H$12,0,10*ROW('Sanitation Data'!H107)),NA())</f>
        <v>#N/A</v>
      </c>
      <c r="AU113" s="530" t="e">
        <f ca="1">+IF(AND(ISNUMBER(OFFSET('Sanitation Data'!$I$4,0,10*ROW('Sanitation Data'!I107))),'Data Summary'!DJ113="Yes"),100-OFFSET('Sanitation Data'!$I$4,0,10*ROW('Sanitation Data'!I107)),NA())</f>
        <v>#N/A</v>
      </c>
      <c r="AV113" s="530" t="e">
        <f ca="1">+IF(AND(ISNUMBER(OFFSET('Sanitation Data'!$I$6,0,10*ROW('Sanitation Data'!I107))),'Data Summary'!DK113="Yes"),OFFSET('Sanitation Data'!$I$6,0,10*ROW('Sanitation Data'!I107)),NA())</f>
        <v>#N/A</v>
      </c>
      <c r="AW113" s="530" t="e">
        <f ca="1">+IF(AND(ISNUMBER(OFFSET('Sanitation Data'!$I$10,0,10*ROW('Sanitation Data'!I107))),'Data Summary'!DL113="Yes"),OFFSET('Sanitation Data'!$I$10,0,10*ROW('Sanitation Data'!I107)),NA())</f>
        <v>#N/A</v>
      </c>
      <c r="AX113" s="530" t="e">
        <f ca="1">+IF(AND(ISNUMBER(OFFSET('Sanitation Data'!$I$11,0,10*ROW('Sanitation Data'!I107))),'Data Summary'!DM113="Yes"),OFFSET('Sanitation Data'!$I$11,0,10*ROW('Sanitation Data'!I107)),NA())</f>
        <v>#N/A</v>
      </c>
      <c r="AY113" s="530" t="e">
        <f ca="1">+IF(AND(ISNUMBER(OFFSET('Sanitation Data'!$I$12,0,10*ROW('Sanitation Data'!I107))),'Data Summary'!DN113="Yes"),OFFSET('Sanitation Data'!$I$12,0,10*ROW('Sanitation Data'!I107)),NA())</f>
        <v>#N/A</v>
      </c>
      <c r="AZ113" s="531" t="e">
        <f ca="1">+IF(AND(ISNUMBER(OFFSET('Hygiene Data'!$D$5,0,10*ROW('Hygiene Data'!D107))),'Data Summary'!DO113="Yes"),OFFSET('Hygiene Data'!$D$5,0,10*ROW('Hygiene Data'!D107)),NA())</f>
        <v>#N/A</v>
      </c>
      <c r="BA113" s="531" t="e">
        <f ca="1">+IF(AND(ISNUMBER(OFFSET('Hygiene Data'!$D$7,0,10*ROW('Hygiene Data'!D107))),'Data Summary'!DP113="Yes"),OFFSET('Hygiene Data'!$D$7,0,10*ROW('Hygiene Data'!D107)),NA())</f>
        <v>#N/A</v>
      </c>
      <c r="BB113" s="531" t="e">
        <f ca="1">+IF(AND(ISNUMBER(OFFSET('Hygiene Data'!$D$9,0,10*ROW('Hygiene Data'!D107))),'Data Summary'!DQ113="Yes"),OFFSET('Hygiene Data'!$D$9,0,10*ROW('Hygiene Data'!D107)),NA())</f>
        <v>#N/A</v>
      </c>
      <c r="BC113" s="531" t="e">
        <f ca="1">+IF(AND(ISNUMBER(OFFSET('Hygiene Data'!$E$5,0,10*ROW('Hygiene Data'!E107))),'Data Summary'!DR113="Yes"),OFFSET('Hygiene Data'!$E$5,0,10*ROW('Hygiene Data'!E107)),NA())</f>
        <v>#N/A</v>
      </c>
      <c r="BD113" s="531" t="e">
        <f ca="1">+IF(AND(ISNUMBER(OFFSET('Hygiene Data'!$E$7,0,10*ROW('Hygiene Data'!E107))),'Data Summary'!DS113="Yes"),OFFSET('Hygiene Data'!$E$7,0,10*ROW('Hygiene Data'!E107)),NA())</f>
        <v>#N/A</v>
      </c>
      <c r="BE113" s="531" t="e">
        <f ca="1">+IF(AND(ISNUMBER(OFFSET('Hygiene Data'!$E$9,0,10*ROW('Hygiene Data'!E107))),'Data Summary'!DT113="Yes"),OFFSET('Hygiene Data'!$E$9,0,10*ROW('Hygiene Data'!E107)),NA())</f>
        <v>#N/A</v>
      </c>
      <c r="BF113" s="531" t="e">
        <f ca="1">+IF(AND(ISNUMBER(OFFSET('Hygiene Data'!$F$5,0,10*ROW('Hygiene Data'!F107))),'Data Summary'!DU113="Yes"),OFFSET('Hygiene Data'!$F$5,0,10*ROW('Hygiene Data'!F107)),NA())</f>
        <v>#N/A</v>
      </c>
      <c r="BG113" s="531" t="e">
        <f ca="1">+IF(AND(ISNUMBER(OFFSET('Hygiene Data'!$F$7,0,10*ROW('Hygiene Data'!F107))),'Data Summary'!DV113="Yes"),OFFSET('Hygiene Data'!$F$7,0,10*ROW('Hygiene Data'!F107)),NA())</f>
        <v>#N/A</v>
      </c>
      <c r="BH113" s="531" t="e">
        <f ca="1">+IF(AND(ISNUMBER(OFFSET('Hygiene Data'!$F$9,0,10*ROW('Hygiene Data'!F107))),'Data Summary'!DW113="Yes"),OFFSET('Hygiene Data'!$F$9,0,10*ROW('Hygiene Data'!F107)),NA())</f>
        <v>#N/A</v>
      </c>
      <c r="BI113" s="531" t="e">
        <f ca="1">+IF(AND(ISNUMBER(OFFSET('Hygiene Data'!$G$5,0,10*ROW('Hygiene Data'!G107))),'Data Summary'!DX113="Yes"),OFFSET('Hygiene Data'!$G$5,0,10*ROW('Hygiene Data'!G107)),NA())</f>
        <v>#N/A</v>
      </c>
      <c r="BJ113" s="531" t="e">
        <f ca="1">+IF(AND(ISNUMBER(OFFSET('Hygiene Data'!$G$7,0,10*ROW('Hygiene Data'!G107))),'Data Summary'!DY113="Yes"),OFFSET('Hygiene Data'!$G$7,0,10*ROW('Hygiene Data'!G107)),NA())</f>
        <v>#N/A</v>
      </c>
      <c r="BK113" s="531" t="e">
        <f ca="1">+IF(AND(ISNUMBER(OFFSET('Hygiene Data'!$G$9,0,10*ROW('Hygiene Data'!G107))),'Data Summary'!DZ113="Yes"),OFFSET('Hygiene Data'!$G$9,0,10*ROW('Hygiene Data'!G107)),NA())</f>
        <v>#N/A</v>
      </c>
      <c r="BL113" s="531" t="e">
        <f ca="1">+IF(AND(ISNUMBER(OFFSET('Hygiene Data'!$H$5,0,10*ROW('Hygiene Data'!H107))),'Data Summary'!EA113="Yes"),OFFSET('Hygiene Data'!$H$5,0,10*ROW('Hygiene Data'!H107)),NA())</f>
        <v>#N/A</v>
      </c>
      <c r="BM113" s="531" t="e">
        <f ca="1">+IF(AND(ISNUMBER(OFFSET('Hygiene Data'!$H$7,0,10*ROW('Hygiene Data'!H107))),'Data Summary'!EB113="Yes"),OFFSET('Hygiene Data'!$H$7,0,10*ROW('Hygiene Data'!H107)),NA())</f>
        <v>#N/A</v>
      </c>
      <c r="BN113" s="531" t="e">
        <f ca="1">+IF(AND(ISNUMBER(OFFSET('Hygiene Data'!$H$9,0,10*ROW('Hygiene Data'!H107))),'Data Summary'!EC113="Yes"),OFFSET('Hygiene Data'!$H$9,0,10*ROW('Hygiene Data'!H107)),NA())</f>
        <v>#N/A</v>
      </c>
      <c r="BO113" s="531" t="e">
        <f ca="1">+IF(AND(ISNUMBER(OFFSET('Hygiene Data'!$I$5,0,10*ROW('Hygiene Data'!I107))),'Data Summary'!ED113="Yes"),OFFSET('Hygiene Data'!$I$5,0,10*ROW('Hygiene Data'!I107)),NA())</f>
        <v>#N/A</v>
      </c>
      <c r="BP113" s="531" t="e">
        <f ca="1">+IF(AND(ISNUMBER(OFFSET('Hygiene Data'!$I$7,0,10*ROW('Hygiene Data'!I107))),'Data Summary'!EE113="Yes"),OFFSET('Hygiene Data'!$I$7,0,10*ROW('Hygiene Data'!I107)),NA())</f>
        <v>#N/A</v>
      </c>
      <c r="BQ113" s="531" t="e">
        <f ca="1">+IF(AND(ISNUMBER(OFFSET('Hygiene Data'!$I$9,0,10*ROW('Hygiene Data'!I107))),'Data Summary'!EF113="Yes"),OFFSET('Hygiene Data'!$I$9,0,10*ROW('Hygiene Data'!I107)),NA())</f>
        <v>#N/A</v>
      </c>
    </row>
    <row r="114" spans="1:69" x14ac:dyDescent="0.25">
      <c r="A114" s="527" t="e">
        <f ca="1">+RIGHT('Data Summary'!A114,LEN('Data Summary'!A114)-9)</f>
        <v>#VALUE!</v>
      </c>
      <c r="B114" s="501" t="str">
        <f ca="1">+IF(ISTEXT('Data Summary'!B114),'Data Summary'!B114,"")</f>
        <v/>
      </c>
      <c r="C114" s="528" t="e">
        <f ca="1">+VALUE('Data Summary'!C114)</f>
        <v>#VALUE!</v>
      </c>
      <c r="D114" s="529" t="e">
        <f ca="1">+IF(AND(ISNUMBER(OFFSET('Water Data'!$D$4,0,10*ROW('Water Data'!D108))),'Data Summary'!BS114="Yes"),100-OFFSET('Water Data'!$D$4,0,10*ROW('Water Data'!D108)),NA())</f>
        <v>#N/A</v>
      </c>
      <c r="E114" s="529" t="e">
        <f ca="1">+IF(AND(ISNUMBER(OFFSET('Water Data'!$D$6,0,10*ROW('Water Data'!D108))),'Data Summary'!BT114="Yes"),OFFSET('Water Data'!$D$6,0,10*ROW('Water Data'!D108)),NA())</f>
        <v>#N/A</v>
      </c>
      <c r="F114" s="529" t="e">
        <f ca="1">+IF(AND(ISNUMBER(OFFSET('Water Data'!$D$9,0,10*ROW('Water Data'!D108))),'Data Summary'!BU114="Yes"),OFFSET('Water Data'!$D$9,0,10*ROW('Water Data'!D108)),NA())</f>
        <v>#N/A</v>
      </c>
      <c r="G114" s="529" t="e">
        <f ca="1">+IF(AND(ISNUMBER(OFFSET('Water Data'!$E$4,0,10*ROW('Water Data'!E108))),'Data Summary'!BV114="Yes"),100-OFFSET('Water Data'!$E$4,0,10*ROW('Water Data'!E108)),NA())</f>
        <v>#N/A</v>
      </c>
      <c r="H114" s="529" t="e">
        <f ca="1">+IF(AND(ISNUMBER(OFFSET('Water Data'!$E$6,0,10*ROW('Water Data'!E108))),'Data Summary'!BW114="Yes"),OFFSET('Water Data'!$E$6,0,10*ROW('Water Data'!E108)),NA())</f>
        <v>#N/A</v>
      </c>
      <c r="I114" s="529" t="e">
        <f ca="1">+IF(AND(ISNUMBER(OFFSET('Water Data'!$E$9,0,10*ROW('Water Data'!E108))),'Data Summary'!BX114="Yes"),OFFSET('Water Data'!$E$9,0,10*ROW('Water Data'!E108)),NA())</f>
        <v>#N/A</v>
      </c>
      <c r="J114" s="529" t="e">
        <f ca="1">+IF(AND(ISNUMBER(OFFSET('Water Data'!$F$4,0,10*ROW('Water Data'!F108))),'Data Summary'!BY114="Yes"),100-OFFSET('Water Data'!$F$4,0,10*ROW('Water Data'!F108)),NA())</f>
        <v>#N/A</v>
      </c>
      <c r="K114" s="529" t="e">
        <f ca="1">+IF(AND(ISNUMBER(OFFSET('Water Data'!$F$6,0,10*ROW('Water Data'!F108))),'Data Summary'!BZ114="Yes"),OFFSET('Water Data'!$F$6,0,10*ROW('Water Data'!F108)),NA())</f>
        <v>#N/A</v>
      </c>
      <c r="L114" s="529" t="e">
        <f ca="1">+IF(AND(ISNUMBER(OFFSET('Water Data'!$F$9,0,10*ROW('Water Data'!F108))),'Data Summary'!CA114="Yes"),OFFSET('Water Data'!$F$9,0,10*ROW('Water Data'!F108)),NA())</f>
        <v>#N/A</v>
      </c>
      <c r="M114" s="529" t="e">
        <f ca="1">+IF(AND(ISNUMBER(OFFSET('Water Data'!$G$4,0,10*ROW('Water Data'!G108))),'Data Summary'!CB114="Yes"),100-OFFSET('Water Data'!$G$4,0,10*ROW('Water Data'!G108)),NA())</f>
        <v>#N/A</v>
      </c>
      <c r="N114" s="529" t="e">
        <f ca="1">+IF(AND(ISNUMBER(OFFSET('Water Data'!$G$6,0,10*ROW('Water Data'!G108))),'Data Summary'!CC114="Yes"),OFFSET('Water Data'!$G$6,0,10*ROW('Water Data'!G108)),NA())</f>
        <v>#N/A</v>
      </c>
      <c r="O114" s="529" t="e">
        <f ca="1">+IF(AND(ISNUMBER(OFFSET('Water Data'!$G$9,0,10*ROW('Water Data'!G108))),'Data Summary'!CD114="Yes"),OFFSET('Water Data'!$G$9,0,10*ROW('Water Data'!G108)),NA())</f>
        <v>#N/A</v>
      </c>
      <c r="P114" s="529" t="e">
        <f ca="1">+IF(AND(ISNUMBER(OFFSET('Water Data'!$H$4,0,10*ROW('Water Data'!H108))),'Data Summary'!CE114="Yes"),100-OFFSET('Water Data'!$H$4,0,10*ROW('Water Data'!H108)),NA())</f>
        <v>#N/A</v>
      </c>
      <c r="Q114" s="529" t="e">
        <f ca="1">+IF(AND(ISNUMBER(OFFSET('Water Data'!$H$6,0,10*ROW('Water Data'!H108))),'Data Summary'!CF114="Yes"),OFFSET('Water Data'!$H$6,0,10*ROW('Water Data'!H108)),NA())</f>
        <v>#N/A</v>
      </c>
      <c r="R114" s="529" t="e">
        <f ca="1">+IF(AND(ISNUMBER(OFFSET('Water Data'!$H$9,0,10*ROW('Water Data'!H108))),'Data Summary'!CG114="Yes"),OFFSET('Water Data'!$H$9,0,10*ROW('Water Data'!H108)),NA())</f>
        <v>#N/A</v>
      </c>
      <c r="S114" s="529" t="e">
        <f ca="1">+IF(AND(ISNUMBER(OFFSET('Water Data'!$I$4,0,10*ROW('Water Data'!I108))),'Data Summary'!CH114="Yes"),100-OFFSET('Water Data'!$I$4,0,10*ROW('Water Data'!I108)),NA())</f>
        <v>#N/A</v>
      </c>
      <c r="T114" s="529" t="e">
        <f ca="1">+IF(AND(ISNUMBER(OFFSET('Water Data'!$I$6,0,10*ROW('Water Data'!I108))),'Data Summary'!CI114="Yes"),OFFSET('Water Data'!$I$6,0,10*ROW('Water Data'!I108)),NA())</f>
        <v>#N/A</v>
      </c>
      <c r="U114" s="529" t="e">
        <f ca="1">+IF(AND(ISNUMBER(OFFSET('Water Data'!$I$9,0,10*ROW('Water Data'!I108))),'Data Summary'!CJ114="Yes"),OFFSET('Water Data'!$I$9,0,10*ROW('Water Data'!I108)),NA())</f>
        <v>#N/A</v>
      </c>
      <c r="V114" s="530" t="e">
        <f ca="1">+IF(AND(ISNUMBER(OFFSET('Sanitation Data'!$D$4,0,10*ROW('Sanitation Data'!D108))),'Data Summary'!CK114="Yes"),100-OFFSET('Sanitation Data'!$D$4,0,10*ROW('Sanitation Data'!D108)),NA())</f>
        <v>#N/A</v>
      </c>
      <c r="W114" s="530" t="e">
        <f ca="1">+IF(AND(ISNUMBER(OFFSET('Sanitation Data'!$D$6,0,10*ROW('Sanitation Data'!D108))),'Data Summary'!CL114="Yes"),OFFSET('Sanitation Data'!$D$6,0,10*ROW('Sanitation Data'!D108)),NA())</f>
        <v>#N/A</v>
      </c>
      <c r="X114" s="530" t="e">
        <f ca="1">+IF(AND(ISNUMBER(OFFSET('Sanitation Data'!$D$10,0,10*ROW('Sanitation Data'!D108))),'Data Summary'!CM114="Yes"),OFFSET('Sanitation Data'!$D$10,0,10*ROW('Sanitation Data'!D108)),NA())</f>
        <v>#N/A</v>
      </c>
      <c r="Y114" s="530" t="e">
        <f ca="1">+IF(AND(ISNUMBER(OFFSET('Sanitation Data'!$D$11,0,10*ROW('Sanitation Data'!D108))),'Data Summary'!CN114="Yes"),OFFSET('Sanitation Data'!$D$11,0,10*ROW('Sanitation Data'!D108)),NA())</f>
        <v>#N/A</v>
      </c>
      <c r="Z114" s="530" t="e">
        <f ca="1">+IF(AND(ISNUMBER(OFFSET('Sanitation Data'!$D$12,0,10*ROW('Sanitation Data'!D108))),'Data Summary'!CO114="Yes"),OFFSET('Sanitation Data'!$D$12,0,10*ROW('Sanitation Data'!D108)),NA())</f>
        <v>#N/A</v>
      </c>
      <c r="AA114" s="530" t="e">
        <f ca="1">+IF(AND(ISNUMBER(OFFSET('Sanitation Data'!$E$4,0,10*ROW('Sanitation Data'!E108))),'Data Summary'!CP114="Yes"),100-OFFSET('Sanitation Data'!$E$4,0,10*ROW('Sanitation Data'!E108)),NA())</f>
        <v>#N/A</v>
      </c>
      <c r="AB114" s="530" t="e">
        <f ca="1">+IF(AND(ISNUMBER(OFFSET('Sanitation Data'!$E$6,0,10*ROW('Sanitation Data'!E108))),'Data Summary'!CQ114="Yes"),OFFSET('Sanitation Data'!$E$6,0,10*ROW('Sanitation Data'!E108)),NA())</f>
        <v>#N/A</v>
      </c>
      <c r="AC114" s="530" t="e">
        <f ca="1">+IF(AND(ISNUMBER(OFFSET('Sanitation Data'!$E$10,0,10*ROW('Sanitation Data'!E108))),'Data Summary'!CR114="Yes"),OFFSET('Sanitation Data'!$E$10,0,10*ROW('Sanitation Data'!E108)),NA())</f>
        <v>#N/A</v>
      </c>
      <c r="AD114" s="530" t="e">
        <f ca="1">+IF(AND(ISNUMBER(OFFSET('Sanitation Data'!$E$11,0,10*ROW('Sanitation Data'!E108))),'Data Summary'!CS114="Yes"),OFFSET('Sanitation Data'!$E$11,0,10*ROW('Sanitation Data'!E108)),NA())</f>
        <v>#N/A</v>
      </c>
      <c r="AE114" s="530" t="e">
        <f ca="1">+IF(AND(ISNUMBER(OFFSET('Sanitation Data'!$E$12,0,10*ROW('Sanitation Data'!E108))),'Data Summary'!CT114="Yes"),OFFSET('Sanitation Data'!$E$12,0,10*ROW('Sanitation Data'!E108)),NA())</f>
        <v>#N/A</v>
      </c>
      <c r="AF114" s="530" t="e">
        <f ca="1">+IF(AND(ISNUMBER(OFFSET('Sanitation Data'!$F$4,0,10*ROW('Sanitation Data'!F108))),'Data Summary'!CU114="Yes"),100-OFFSET('Sanitation Data'!$F$4,0,10*ROW('Sanitation Data'!F108)),NA())</f>
        <v>#N/A</v>
      </c>
      <c r="AG114" s="530" t="e">
        <f ca="1">+IF(AND(ISNUMBER(OFFSET('Sanitation Data'!$F$6,0,10*ROW('Sanitation Data'!F108))),'Data Summary'!CV114="Yes"),OFFSET('Sanitation Data'!$F$6,0,10*ROW('Sanitation Data'!F108)),NA())</f>
        <v>#N/A</v>
      </c>
      <c r="AH114" s="530" t="e">
        <f ca="1">+IF(AND(ISNUMBER(OFFSET('Sanitation Data'!$F$10,0,10*ROW('Sanitation Data'!F108))),'Data Summary'!CW114="Yes"),OFFSET('Sanitation Data'!$F$10,0,10*ROW('Sanitation Data'!F108)),NA())</f>
        <v>#N/A</v>
      </c>
      <c r="AI114" s="530" t="e">
        <f ca="1">+IF(AND(ISNUMBER(OFFSET('Sanitation Data'!$F$11,0,10*ROW('Sanitation Data'!F108))),'Data Summary'!CX114="Yes"),OFFSET('Sanitation Data'!$F$11,0,10*ROW('Sanitation Data'!F108)),NA())</f>
        <v>#N/A</v>
      </c>
      <c r="AJ114" s="530" t="e">
        <f ca="1">+IF(AND(ISNUMBER(OFFSET('Sanitation Data'!$F$12,0,10*ROW('Sanitation Data'!F108))),'Data Summary'!CY114="Yes"),OFFSET('Sanitation Data'!$F$12,0,10*ROW('Sanitation Data'!F108)),NA())</f>
        <v>#N/A</v>
      </c>
      <c r="AK114" s="530" t="e">
        <f ca="1">+IF(AND(ISNUMBER(OFFSET('Sanitation Data'!$G$4,0,10*ROW('Sanitation Data'!G108))),'Data Summary'!CZ114="Yes"),100-OFFSET('Sanitation Data'!$G$4,0,10*ROW('Sanitation Data'!G108)),NA())</f>
        <v>#N/A</v>
      </c>
      <c r="AL114" s="530" t="e">
        <f ca="1">+IF(AND(ISNUMBER(OFFSET('Sanitation Data'!$G$6,0,10*ROW('Sanitation Data'!G108))),'Data Summary'!DA114="Yes"),OFFSET('Sanitation Data'!$G$6,0,10*ROW('Sanitation Data'!G108)),NA())</f>
        <v>#N/A</v>
      </c>
      <c r="AM114" s="530" t="e">
        <f ca="1">+IF(AND(ISNUMBER(OFFSET('Sanitation Data'!$G$10,0,10*ROW('Sanitation Data'!G108))),'Data Summary'!DB114="Yes"),OFFSET('Sanitation Data'!$G$10,0,10*ROW('Sanitation Data'!G108)),NA())</f>
        <v>#N/A</v>
      </c>
      <c r="AN114" s="530" t="e">
        <f ca="1">+IF(AND(ISNUMBER(OFFSET('Sanitation Data'!$G$11,0,10*ROW('Sanitation Data'!G108))),'Data Summary'!DC114="Yes"),OFFSET('Sanitation Data'!$G$11,0,10*ROW('Sanitation Data'!G108)),NA())</f>
        <v>#N/A</v>
      </c>
      <c r="AO114" s="530" t="e">
        <f ca="1">+IF(AND(ISNUMBER(OFFSET('Sanitation Data'!$G$12,0,10*ROW('Sanitation Data'!G108))),'Data Summary'!DD114="Yes"),OFFSET('Sanitation Data'!$G$12,0,10*ROW('Sanitation Data'!G108)),NA())</f>
        <v>#N/A</v>
      </c>
      <c r="AP114" s="530" t="e">
        <f ca="1">+IF(AND(ISNUMBER(OFFSET('Sanitation Data'!$H$4,0,10*ROW('Sanitation Data'!H108))),'Data Summary'!DE114="Yes"),100-OFFSET('Sanitation Data'!$H$4,0,10*ROW('Sanitation Data'!H108)),NA())</f>
        <v>#N/A</v>
      </c>
      <c r="AQ114" s="530" t="e">
        <f ca="1">+IF(AND(ISNUMBER(OFFSET('Sanitation Data'!$H$6,0,10*ROW('Sanitation Data'!H108))),'Data Summary'!DF114="Yes"),OFFSET('Sanitation Data'!$H$6,0,10*ROW('Sanitation Data'!H108)),NA())</f>
        <v>#N/A</v>
      </c>
      <c r="AR114" s="530" t="e">
        <f ca="1">+IF(AND(ISNUMBER(OFFSET('Sanitation Data'!$H$10,0,10*ROW('Sanitation Data'!H108))),'Data Summary'!DG114="Yes"),OFFSET('Sanitation Data'!$H$10,0,10*ROW('Sanitation Data'!H108)),NA())</f>
        <v>#N/A</v>
      </c>
      <c r="AS114" s="530" t="e">
        <f ca="1">+IF(AND(ISNUMBER(OFFSET('Sanitation Data'!$H$11,0,10*ROW('Sanitation Data'!H108))),'Data Summary'!DH114="Yes"),OFFSET('Sanitation Data'!$H$11,0,10*ROW('Sanitation Data'!H108)),NA())</f>
        <v>#N/A</v>
      </c>
      <c r="AT114" s="530" t="e">
        <f ca="1">+IF(AND(ISNUMBER(OFFSET('Sanitation Data'!$H$12,0,10*ROW('Sanitation Data'!H108))),'Data Summary'!DI114="Yes"),OFFSET('Sanitation Data'!$H$12,0,10*ROW('Sanitation Data'!H108)),NA())</f>
        <v>#N/A</v>
      </c>
      <c r="AU114" s="530" t="e">
        <f ca="1">+IF(AND(ISNUMBER(OFFSET('Sanitation Data'!$I$4,0,10*ROW('Sanitation Data'!I108))),'Data Summary'!DJ114="Yes"),100-OFFSET('Sanitation Data'!$I$4,0,10*ROW('Sanitation Data'!I108)),NA())</f>
        <v>#N/A</v>
      </c>
      <c r="AV114" s="530" t="e">
        <f ca="1">+IF(AND(ISNUMBER(OFFSET('Sanitation Data'!$I$6,0,10*ROW('Sanitation Data'!I108))),'Data Summary'!DK114="Yes"),OFFSET('Sanitation Data'!$I$6,0,10*ROW('Sanitation Data'!I108)),NA())</f>
        <v>#N/A</v>
      </c>
      <c r="AW114" s="530" t="e">
        <f ca="1">+IF(AND(ISNUMBER(OFFSET('Sanitation Data'!$I$10,0,10*ROW('Sanitation Data'!I108))),'Data Summary'!DL114="Yes"),OFFSET('Sanitation Data'!$I$10,0,10*ROW('Sanitation Data'!I108)),NA())</f>
        <v>#N/A</v>
      </c>
      <c r="AX114" s="530" t="e">
        <f ca="1">+IF(AND(ISNUMBER(OFFSET('Sanitation Data'!$I$11,0,10*ROW('Sanitation Data'!I108))),'Data Summary'!DM114="Yes"),OFFSET('Sanitation Data'!$I$11,0,10*ROW('Sanitation Data'!I108)),NA())</f>
        <v>#N/A</v>
      </c>
      <c r="AY114" s="530" t="e">
        <f ca="1">+IF(AND(ISNUMBER(OFFSET('Sanitation Data'!$I$12,0,10*ROW('Sanitation Data'!I108))),'Data Summary'!DN114="Yes"),OFFSET('Sanitation Data'!$I$12,0,10*ROW('Sanitation Data'!I108)),NA())</f>
        <v>#N/A</v>
      </c>
      <c r="AZ114" s="531" t="e">
        <f ca="1">+IF(AND(ISNUMBER(OFFSET('Hygiene Data'!$D$5,0,10*ROW('Hygiene Data'!D108))),'Data Summary'!DO114="Yes"),OFFSET('Hygiene Data'!$D$5,0,10*ROW('Hygiene Data'!D108)),NA())</f>
        <v>#N/A</v>
      </c>
      <c r="BA114" s="531" t="e">
        <f ca="1">+IF(AND(ISNUMBER(OFFSET('Hygiene Data'!$D$7,0,10*ROW('Hygiene Data'!D108))),'Data Summary'!DP114="Yes"),OFFSET('Hygiene Data'!$D$7,0,10*ROW('Hygiene Data'!D108)),NA())</f>
        <v>#N/A</v>
      </c>
      <c r="BB114" s="531" t="e">
        <f ca="1">+IF(AND(ISNUMBER(OFFSET('Hygiene Data'!$D$9,0,10*ROW('Hygiene Data'!D108))),'Data Summary'!DQ114="Yes"),OFFSET('Hygiene Data'!$D$9,0,10*ROW('Hygiene Data'!D108)),NA())</f>
        <v>#N/A</v>
      </c>
      <c r="BC114" s="531" t="e">
        <f ca="1">+IF(AND(ISNUMBER(OFFSET('Hygiene Data'!$E$5,0,10*ROW('Hygiene Data'!E108))),'Data Summary'!DR114="Yes"),OFFSET('Hygiene Data'!$E$5,0,10*ROW('Hygiene Data'!E108)),NA())</f>
        <v>#N/A</v>
      </c>
      <c r="BD114" s="531" t="e">
        <f ca="1">+IF(AND(ISNUMBER(OFFSET('Hygiene Data'!$E$7,0,10*ROW('Hygiene Data'!E108))),'Data Summary'!DS114="Yes"),OFFSET('Hygiene Data'!$E$7,0,10*ROW('Hygiene Data'!E108)),NA())</f>
        <v>#N/A</v>
      </c>
      <c r="BE114" s="531" t="e">
        <f ca="1">+IF(AND(ISNUMBER(OFFSET('Hygiene Data'!$E$9,0,10*ROW('Hygiene Data'!E108))),'Data Summary'!DT114="Yes"),OFFSET('Hygiene Data'!$E$9,0,10*ROW('Hygiene Data'!E108)),NA())</f>
        <v>#N/A</v>
      </c>
      <c r="BF114" s="531" t="e">
        <f ca="1">+IF(AND(ISNUMBER(OFFSET('Hygiene Data'!$F$5,0,10*ROW('Hygiene Data'!F108))),'Data Summary'!DU114="Yes"),OFFSET('Hygiene Data'!$F$5,0,10*ROW('Hygiene Data'!F108)),NA())</f>
        <v>#N/A</v>
      </c>
      <c r="BG114" s="531" t="e">
        <f ca="1">+IF(AND(ISNUMBER(OFFSET('Hygiene Data'!$F$7,0,10*ROW('Hygiene Data'!F108))),'Data Summary'!DV114="Yes"),OFFSET('Hygiene Data'!$F$7,0,10*ROW('Hygiene Data'!F108)),NA())</f>
        <v>#N/A</v>
      </c>
      <c r="BH114" s="531" t="e">
        <f ca="1">+IF(AND(ISNUMBER(OFFSET('Hygiene Data'!$F$9,0,10*ROW('Hygiene Data'!F108))),'Data Summary'!DW114="Yes"),OFFSET('Hygiene Data'!$F$9,0,10*ROW('Hygiene Data'!F108)),NA())</f>
        <v>#N/A</v>
      </c>
      <c r="BI114" s="531" t="e">
        <f ca="1">+IF(AND(ISNUMBER(OFFSET('Hygiene Data'!$G$5,0,10*ROW('Hygiene Data'!G108))),'Data Summary'!DX114="Yes"),OFFSET('Hygiene Data'!$G$5,0,10*ROW('Hygiene Data'!G108)),NA())</f>
        <v>#N/A</v>
      </c>
      <c r="BJ114" s="531" t="e">
        <f ca="1">+IF(AND(ISNUMBER(OFFSET('Hygiene Data'!$G$7,0,10*ROW('Hygiene Data'!G108))),'Data Summary'!DY114="Yes"),OFFSET('Hygiene Data'!$G$7,0,10*ROW('Hygiene Data'!G108)),NA())</f>
        <v>#N/A</v>
      </c>
      <c r="BK114" s="531" t="e">
        <f ca="1">+IF(AND(ISNUMBER(OFFSET('Hygiene Data'!$G$9,0,10*ROW('Hygiene Data'!G108))),'Data Summary'!DZ114="Yes"),OFFSET('Hygiene Data'!$G$9,0,10*ROW('Hygiene Data'!G108)),NA())</f>
        <v>#N/A</v>
      </c>
      <c r="BL114" s="531" t="e">
        <f ca="1">+IF(AND(ISNUMBER(OFFSET('Hygiene Data'!$H$5,0,10*ROW('Hygiene Data'!H108))),'Data Summary'!EA114="Yes"),OFFSET('Hygiene Data'!$H$5,0,10*ROW('Hygiene Data'!H108)),NA())</f>
        <v>#N/A</v>
      </c>
      <c r="BM114" s="531" t="e">
        <f ca="1">+IF(AND(ISNUMBER(OFFSET('Hygiene Data'!$H$7,0,10*ROW('Hygiene Data'!H108))),'Data Summary'!EB114="Yes"),OFFSET('Hygiene Data'!$H$7,0,10*ROW('Hygiene Data'!H108)),NA())</f>
        <v>#N/A</v>
      </c>
      <c r="BN114" s="531" t="e">
        <f ca="1">+IF(AND(ISNUMBER(OFFSET('Hygiene Data'!$H$9,0,10*ROW('Hygiene Data'!H108))),'Data Summary'!EC114="Yes"),OFFSET('Hygiene Data'!$H$9,0,10*ROW('Hygiene Data'!H108)),NA())</f>
        <v>#N/A</v>
      </c>
      <c r="BO114" s="531" t="e">
        <f ca="1">+IF(AND(ISNUMBER(OFFSET('Hygiene Data'!$I$5,0,10*ROW('Hygiene Data'!I108))),'Data Summary'!ED114="Yes"),OFFSET('Hygiene Data'!$I$5,0,10*ROW('Hygiene Data'!I108)),NA())</f>
        <v>#N/A</v>
      </c>
      <c r="BP114" s="531" t="e">
        <f ca="1">+IF(AND(ISNUMBER(OFFSET('Hygiene Data'!$I$7,0,10*ROW('Hygiene Data'!I108))),'Data Summary'!EE114="Yes"),OFFSET('Hygiene Data'!$I$7,0,10*ROW('Hygiene Data'!I108)),NA())</f>
        <v>#N/A</v>
      </c>
      <c r="BQ114" s="531" t="e">
        <f ca="1">+IF(AND(ISNUMBER(OFFSET('Hygiene Data'!$I$9,0,10*ROW('Hygiene Data'!I108))),'Data Summary'!EF114="Yes"),OFFSET('Hygiene Data'!$I$9,0,10*ROW('Hygiene Data'!I108)),NA())</f>
        <v>#N/A</v>
      </c>
    </row>
    <row r="115" spans="1:69" x14ac:dyDescent="0.25">
      <c r="A115" s="527" t="e">
        <f ca="1">+RIGHT('Data Summary'!A115,LEN('Data Summary'!A115)-9)</f>
        <v>#VALUE!</v>
      </c>
      <c r="B115" s="501" t="str">
        <f ca="1">+IF(ISTEXT('Data Summary'!B115),'Data Summary'!B115,"")</f>
        <v/>
      </c>
      <c r="C115" s="528" t="e">
        <f ca="1">+VALUE('Data Summary'!C115)</f>
        <v>#VALUE!</v>
      </c>
      <c r="D115" s="529" t="e">
        <f ca="1">+IF(AND(ISNUMBER(OFFSET('Water Data'!$D$4,0,10*ROW('Water Data'!D109))),'Data Summary'!BS115="Yes"),100-OFFSET('Water Data'!$D$4,0,10*ROW('Water Data'!D109)),NA())</f>
        <v>#N/A</v>
      </c>
      <c r="E115" s="529" t="e">
        <f ca="1">+IF(AND(ISNUMBER(OFFSET('Water Data'!$D$6,0,10*ROW('Water Data'!D109))),'Data Summary'!BT115="Yes"),OFFSET('Water Data'!$D$6,0,10*ROW('Water Data'!D109)),NA())</f>
        <v>#N/A</v>
      </c>
      <c r="F115" s="529" t="e">
        <f ca="1">+IF(AND(ISNUMBER(OFFSET('Water Data'!$D$9,0,10*ROW('Water Data'!D109))),'Data Summary'!BU115="Yes"),OFFSET('Water Data'!$D$9,0,10*ROW('Water Data'!D109)),NA())</f>
        <v>#N/A</v>
      </c>
      <c r="G115" s="529" t="e">
        <f ca="1">+IF(AND(ISNUMBER(OFFSET('Water Data'!$E$4,0,10*ROW('Water Data'!E109))),'Data Summary'!BV115="Yes"),100-OFFSET('Water Data'!$E$4,0,10*ROW('Water Data'!E109)),NA())</f>
        <v>#N/A</v>
      </c>
      <c r="H115" s="529" t="e">
        <f ca="1">+IF(AND(ISNUMBER(OFFSET('Water Data'!$E$6,0,10*ROW('Water Data'!E109))),'Data Summary'!BW115="Yes"),OFFSET('Water Data'!$E$6,0,10*ROW('Water Data'!E109)),NA())</f>
        <v>#N/A</v>
      </c>
      <c r="I115" s="529" t="e">
        <f ca="1">+IF(AND(ISNUMBER(OFFSET('Water Data'!$E$9,0,10*ROW('Water Data'!E109))),'Data Summary'!BX115="Yes"),OFFSET('Water Data'!$E$9,0,10*ROW('Water Data'!E109)),NA())</f>
        <v>#N/A</v>
      </c>
      <c r="J115" s="529" t="e">
        <f ca="1">+IF(AND(ISNUMBER(OFFSET('Water Data'!$F$4,0,10*ROW('Water Data'!F109))),'Data Summary'!BY115="Yes"),100-OFFSET('Water Data'!$F$4,0,10*ROW('Water Data'!F109)),NA())</f>
        <v>#N/A</v>
      </c>
      <c r="K115" s="529" t="e">
        <f ca="1">+IF(AND(ISNUMBER(OFFSET('Water Data'!$F$6,0,10*ROW('Water Data'!F109))),'Data Summary'!BZ115="Yes"),OFFSET('Water Data'!$F$6,0,10*ROW('Water Data'!F109)),NA())</f>
        <v>#N/A</v>
      </c>
      <c r="L115" s="529" t="e">
        <f ca="1">+IF(AND(ISNUMBER(OFFSET('Water Data'!$F$9,0,10*ROW('Water Data'!F109))),'Data Summary'!CA115="Yes"),OFFSET('Water Data'!$F$9,0,10*ROW('Water Data'!F109)),NA())</f>
        <v>#N/A</v>
      </c>
      <c r="M115" s="529" t="e">
        <f ca="1">+IF(AND(ISNUMBER(OFFSET('Water Data'!$G$4,0,10*ROW('Water Data'!G109))),'Data Summary'!CB115="Yes"),100-OFFSET('Water Data'!$G$4,0,10*ROW('Water Data'!G109)),NA())</f>
        <v>#N/A</v>
      </c>
      <c r="N115" s="529" t="e">
        <f ca="1">+IF(AND(ISNUMBER(OFFSET('Water Data'!$G$6,0,10*ROW('Water Data'!G109))),'Data Summary'!CC115="Yes"),OFFSET('Water Data'!$G$6,0,10*ROW('Water Data'!G109)),NA())</f>
        <v>#N/A</v>
      </c>
      <c r="O115" s="529" t="e">
        <f ca="1">+IF(AND(ISNUMBER(OFFSET('Water Data'!$G$9,0,10*ROW('Water Data'!G109))),'Data Summary'!CD115="Yes"),OFFSET('Water Data'!$G$9,0,10*ROW('Water Data'!G109)),NA())</f>
        <v>#N/A</v>
      </c>
      <c r="P115" s="529" t="e">
        <f ca="1">+IF(AND(ISNUMBER(OFFSET('Water Data'!$H$4,0,10*ROW('Water Data'!H109))),'Data Summary'!CE115="Yes"),100-OFFSET('Water Data'!$H$4,0,10*ROW('Water Data'!H109)),NA())</f>
        <v>#N/A</v>
      </c>
      <c r="Q115" s="529" t="e">
        <f ca="1">+IF(AND(ISNUMBER(OFFSET('Water Data'!$H$6,0,10*ROW('Water Data'!H109))),'Data Summary'!CF115="Yes"),OFFSET('Water Data'!$H$6,0,10*ROW('Water Data'!H109)),NA())</f>
        <v>#N/A</v>
      </c>
      <c r="R115" s="529" t="e">
        <f ca="1">+IF(AND(ISNUMBER(OFFSET('Water Data'!$H$9,0,10*ROW('Water Data'!H109))),'Data Summary'!CG115="Yes"),OFFSET('Water Data'!$H$9,0,10*ROW('Water Data'!H109)),NA())</f>
        <v>#N/A</v>
      </c>
      <c r="S115" s="529" t="e">
        <f ca="1">+IF(AND(ISNUMBER(OFFSET('Water Data'!$I$4,0,10*ROW('Water Data'!I109))),'Data Summary'!CH115="Yes"),100-OFFSET('Water Data'!$I$4,0,10*ROW('Water Data'!I109)),NA())</f>
        <v>#N/A</v>
      </c>
      <c r="T115" s="529" t="e">
        <f ca="1">+IF(AND(ISNUMBER(OFFSET('Water Data'!$I$6,0,10*ROW('Water Data'!I109))),'Data Summary'!CI115="Yes"),OFFSET('Water Data'!$I$6,0,10*ROW('Water Data'!I109)),NA())</f>
        <v>#N/A</v>
      </c>
      <c r="U115" s="529" t="e">
        <f ca="1">+IF(AND(ISNUMBER(OFFSET('Water Data'!$I$9,0,10*ROW('Water Data'!I109))),'Data Summary'!CJ115="Yes"),OFFSET('Water Data'!$I$9,0,10*ROW('Water Data'!I109)),NA())</f>
        <v>#N/A</v>
      </c>
      <c r="V115" s="530" t="e">
        <f ca="1">+IF(AND(ISNUMBER(OFFSET('Sanitation Data'!$D$4,0,10*ROW('Sanitation Data'!D109))),'Data Summary'!CK115="Yes"),100-OFFSET('Sanitation Data'!$D$4,0,10*ROW('Sanitation Data'!D109)),NA())</f>
        <v>#N/A</v>
      </c>
      <c r="W115" s="530" t="e">
        <f ca="1">+IF(AND(ISNUMBER(OFFSET('Sanitation Data'!$D$6,0,10*ROW('Sanitation Data'!D109))),'Data Summary'!CL115="Yes"),OFFSET('Sanitation Data'!$D$6,0,10*ROW('Sanitation Data'!D109)),NA())</f>
        <v>#N/A</v>
      </c>
      <c r="X115" s="530" t="e">
        <f ca="1">+IF(AND(ISNUMBER(OFFSET('Sanitation Data'!$D$10,0,10*ROW('Sanitation Data'!D109))),'Data Summary'!CM115="Yes"),OFFSET('Sanitation Data'!$D$10,0,10*ROW('Sanitation Data'!D109)),NA())</f>
        <v>#N/A</v>
      </c>
      <c r="Y115" s="530" t="e">
        <f ca="1">+IF(AND(ISNUMBER(OFFSET('Sanitation Data'!$D$11,0,10*ROW('Sanitation Data'!D109))),'Data Summary'!CN115="Yes"),OFFSET('Sanitation Data'!$D$11,0,10*ROW('Sanitation Data'!D109)),NA())</f>
        <v>#N/A</v>
      </c>
      <c r="Z115" s="530" t="e">
        <f ca="1">+IF(AND(ISNUMBER(OFFSET('Sanitation Data'!$D$12,0,10*ROW('Sanitation Data'!D109))),'Data Summary'!CO115="Yes"),OFFSET('Sanitation Data'!$D$12,0,10*ROW('Sanitation Data'!D109)),NA())</f>
        <v>#N/A</v>
      </c>
      <c r="AA115" s="530" t="e">
        <f ca="1">+IF(AND(ISNUMBER(OFFSET('Sanitation Data'!$E$4,0,10*ROW('Sanitation Data'!E109))),'Data Summary'!CP115="Yes"),100-OFFSET('Sanitation Data'!$E$4,0,10*ROW('Sanitation Data'!E109)),NA())</f>
        <v>#N/A</v>
      </c>
      <c r="AB115" s="530" t="e">
        <f ca="1">+IF(AND(ISNUMBER(OFFSET('Sanitation Data'!$E$6,0,10*ROW('Sanitation Data'!E109))),'Data Summary'!CQ115="Yes"),OFFSET('Sanitation Data'!$E$6,0,10*ROW('Sanitation Data'!E109)),NA())</f>
        <v>#N/A</v>
      </c>
      <c r="AC115" s="530" t="e">
        <f ca="1">+IF(AND(ISNUMBER(OFFSET('Sanitation Data'!$E$10,0,10*ROW('Sanitation Data'!E109))),'Data Summary'!CR115="Yes"),OFFSET('Sanitation Data'!$E$10,0,10*ROW('Sanitation Data'!E109)),NA())</f>
        <v>#N/A</v>
      </c>
      <c r="AD115" s="530" t="e">
        <f ca="1">+IF(AND(ISNUMBER(OFFSET('Sanitation Data'!$E$11,0,10*ROW('Sanitation Data'!E109))),'Data Summary'!CS115="Yes"),OFFSET('Sanitation Data'!$E$11,0,10*ROW('Sanitation Data'!E109)),NA())</f>
        <v>#N/A</v>
      </c>
      <c r="AE115" s="530" t="e">
        <f ca="1">+IF(AND(ISNUMBER(OFFSET('Sanitation Data'!$E$12,0,10*ROW('Sanitation Data'!E109))),'Data Summary'!CT115="Yes"),OFFSET('Sanitation Data'!$E$12,0,10*ROW('Sanitation Data'!E109)),NA())</f>
        <v>#N/A</v>
      </c>
      <c r="AF115" s="530" t="e">
        <f ca="1">+IF(AND(ISNUMBER(OFFSET('Sanitation Data'!$F$4,0,10*ROW('Sanitation Data'!F109))),'Data Summary'!CU115="Yes"),100-OFFSET('Sanitation Data'!$F$4,0,10*ROW('Sanitation Data'!F109)),NA())</f>
        <v>#N/A</v>
      </c>
      <c r="AG115" s="530" t="e">
        <f ca="1">+IF(AND(ISNUMBER(OFFSET('Sanitation Data'!$F$6,0,10*ROW('Sanitation Data'!F109))),'Data Summary'!CV115="Yes"),OFFSET('Sanitation Data'!$F$6,0,10*ROW('Sanitation Data'!F109)),NA())</f>
        <v>#N/A</v>
      </c>
      <c r="AH115" s="530" t="e">
        <f ca="1">+IF(AND(ISNUMBER(OFFSET('Sanitation Data'!$F$10,0,10*ROW('Sanitation Data'!F109))),'Data Summary'!CW115="Yes"),OFFSET('Sanitation Data'!$F$10,0,10*ROW('Sanitation Data'!F109)),NA())</f>
        <v>#N/A</v>
      </c>
      <c r="AI115" s="530" t="e">
        <f ca="1">+IF(AND(ISNUMBER(OFFSET('Sanitation Data'!$F$11,0,10*ROW('Sanitation Data'!F109))),'Data Summary'!CX115="Yes"),OFFSET('Sanitation Data'!$F$11,0,10*ROW('Sanitation Data'!F109)),NA())</f>
        <v>#N/A</v>
      </c>
      <c r="AJ115" s="530" t="e">
        <f ca="1">+IF(AND(ISNUMBER(OFFSET('Sanitation Data'!$F$12,0,10*ROW('Sanitation Data'!F109))),'Data Summary'!CY115="Yes"),OFFSET('Sanitation Data'!$F$12,0,10*ROW('Sanitation Data'!F109)),NA())</f>
        <v>#N/A</v>
      </c>
      <c r="AK115" s="530" t="e">
        <f ca="1">+IF(AND(ISNUMBER(OFFSET('Sanitation Data'!$G$4,0,10*ROW('Sanitation Data'!G109))),'Data Summary'!CZ115="Yes"),100-OFFSET('Sanitation Data'!$G$4,0,10*ROW('Sanitation Data'!G109)),NA())</f>
        <v>#N/A</v>
      </c>
      <c r="AL115" s="530" t="e">
        <f ca="1">+IF(AND(ISNUMBER(OFFSET('Sanitation Data'!$G$6,0,10*ROW('Sanitation Data'!G109))),'Data Summary'!DA115="Yes"),OFFSET('Sanitation Data'!$G$6,0,10*ROW('Sanitation Data'!G109)),NA())</f>
        <v>#N/A</v>
      </c>
      <c r="AM115" s="530" t="e">
        <f ca="1">+IF(AND(ISNUMBER(OFFSET('Sanitation Data'!$G$10,0,10*ROW('Sanitation Data'!G109))),'Data Summary'!DB115="Yes"),OFFSET('Sanitation Data'!$G$10,0,10*ROW('Sanitation Data'!G109)),NA())</f>
        <v>#N/A</v>
      </c>
      <c r="AN115" s="530" t="e">
        <f ca="1">+IF(AND(ISNUMBER(OFFSET('Sanitation Data'!$G$11,0,10*ROW('Sanitation Data'!G109))),'Data Summary'!DC115="Yes"),OFFSET('Sanitation Data'!$G$11,0,10*ROW('Sanitation Data'!G109)),NA())</f>
        <v>#N/A</v>
      </c>
      <c r="AO115" s="530" t="e">
        <f ca="1">+IF(AND(ISNUMBER(OFFSET('Sanitation Data'!$G$12,0,10*ROW('Sanitation Data'!G109))),'Data Summary'!DD115="Yes"),OFFSET('Sanitation Data'!$G$12,0,10*ROW('Sanitation Data'!G109)),NA())</f>
        <v>#N/A</v>
      </c>
      <c r="AP115" s="530" t="e">
        <f ca="1">+IF(AND(ISNUMBER(OFFSET('Sanitation Data'!$H$4,0,10*ROW('Sanitation Data'!H109))),'Data Summary'!DE115="Yes"),100-OFFSET('Sanitation Data'!$H$4,0,10*ROW('Sanitation Data'!H109)),NA())</f>
        <v>#N/A</v>
      </c>
      <c r="AQ115" s="530" t="e">
        <f ca="1">+IF(AND(ISNUMBER(OFFSET('Sanitation Data'!$H$6,0,10*ROW('Sanitation Data'!H109))),'Data Summary'!DF115="Yes"),OFFSET('Sanitation Data'!$H$6,0,10*ROW('Sanitation Data'!H109)),NA())</f>
        <v>#N/A</v>
      </c>
      <c r="AR115" s="530" t="e">
        <f ca="1">+IF(AND(ISNUMBER(OFFSET('Sanitation Data'!$H$10,0,10*ROW('Sanitation Data'!H109))),'Data Summary'!DG115="Yes"),OFFSET('Sanitation Data'!$H$10,0,10*ROW('Sanitation Data'!H109)),NA())</f>
        <v>#N/A</v>
      </c>
      <c r="AS115" s="530" t="e">
        <f ca="1">+IF(AND(ISNUMBER(OFFSET('Sanitation Data'!$H$11,0,10*ROW('Sanitation Data'!H109))),'Data Summary'!DH115="Yes"),OFFSET('Sanitation Data'!$H$11,0,10*ROW('Sanitation Data'!H109)),NA())</f>
        <v>#N/A</v>
      </c>
      <c r="AT115" s="530" t="e">
        <f ca="1">+IF(AND(ISNUMBER(OFFSET('Sanitation Data'!$H$12,0,10*ROW('Sanitation Data'!H109))),'Data Summary'!DI115="Yes"),OFFSET('Sanitation Data'!$H$12,0,10*ROW('Sanitation Data'!H109)),NA())</f>
        <v>#N/A</v>
      </c>
      <c r="AU115" s="530" t="e">
        <f ca="1">+IF(AND(ISNUMBER(OFFSET('Sanitation Data'!$I$4,0,10*ROW('Sanitation Data'!I109))),'Data Summary'!DJ115="Yes"),100-OFFSET('Sanitation Data'!$I$4,0,10*ROW('Sanitation Data'!I109)),NA())</f>
        <v>#N/A</v>
      </c>
      <c r="AV115" s="530" t="e">
        <f ca="1">+IF(AND(ISNUMBER(OFFSET('Sanitation Data'!$I$6,0,10*ROW('Sanitation Data'!I109))),'Data Summary'!DK115="Yes"),OFFSET('Sanitation Data'!$I$6,0,10*ROW('Sanitation Data'!I109)),NA())</f>
        <v>#N/A</v>
      </c>
      <c r="AW115" s="530" t="e">
        <f ca="1">+IF(AND(ISNUMBER(OFFSET('Sanitation Data'!$I$10,0,10*ROW('Sanitation Data'!I109))),'Data Summary'!DL115="Yes"),OFFSET('Sanitation Data'!$I$10,0,10*ROW('Sanitation Data'!I109)),NA())</f>
        <v>#N/A</v>
      </c>
      <c r="AX115" s="530" t="e">
        <f ca="1">+IF(AND(ISNUMBER(OFFSET('Sanitation Data'!$I$11,0,10*ROW('Sanitation Data'!I109))),'Data Summary'!DM115="Yes"),OFFSET('Sanitation Data'!$I$11,0,10*ROW('Sanitation Data'!I109)),NA())</f>
        <v>#N/A</v>
      </c>
      <c r="AY115" s="530" t="e">
        <f ca="1">+IF(AND(ISNUMBER(OFFSET('Sanitation Data'!$I$12,0,10*ROW('Sanitation Data'!I109))),'Data Summary'!DN115="Yes"),OFFSET('Sanitation Data'!$I$12,0,10*ROW('Sanitation Data'!I109)),NA())</f>
        <v>#N/A</v>
      </c>
      <c r="AZ115" s="531" t="e">
        <f ca="1">+IF(AND(ISNUMBER(OFFSET('Hygiene Data'!$D$5,0,10*ROW('Hygiene Data'!D109))),'Data Summary'!DO115="Yes"),OFFSET('Hygiene Data'!$D$5,0,10*ROW('Hygiene Data'!D109)),NA())</f>
        <v>#N/A</v>
      </c>
      <c r="BA115" s="531" t="e">
        <f ca="1">+IF(AND(ISNUMBER(OFFSET('Hygiene Data'!$D$7,0,10*ROW('Hygiene Data'!D109))),'Data Summary'!DP115="Yes"),OFFSET('Hygiene Data'!$D$7,0,10*ROW('Hygiene Data'!D109)),NA())</f>
        <v>#N/A</v>
      </c>
      <c r="BB115" s="531" t="e">
        <f ca="1">+IF(AND(ISNUMBER(OFFSET('Hygiene Data'!$D$9,0,10*ROW('Hygiene Data'!D109))),'Data Summary'!DQ115="Yes"),OFFSET('Hygiene Data'!$D$9,0,10*ROW('Hygiene Data'!D109)),NA())</f>
        <v>#N/A</v>
      </c>
      <c r="BC115" s="531" t="e">
        <f ca="1">+IF(AND(ISNUMBER(OFFSET('Hygiene Data'!$E$5,0,10*ROW('Hygiene Data'!E109))),'Data Summary'!DR115="Yes"),OFFSET('Hygiene Data'!$E$5,0,10*ROW('Hygiene Data'!E109)),NA())</f>
        <v>#N/A</v>
      </c>
      <c r="BD115" s="531" t="e">
        <f ca="1">+IF(AND(ISNUMBER(OFFSET('Hygiene Data'!$E$7,0,10*ROW('Hygiene Data'!E109))),'Data Summary'!DS115="Yes"),OFFSET('Hygiene Data'!$E$7,0,10*ROW('Hygiene Data'!E109)),NA())</f>
        <v>#N/A</v>
      </c>
      <c r="BE115" s="531" t="e">
        <f ca="1">+IF(AND(ISNUMBER(OFFSET('Hygiene Data'!$E$9,0,10*ROW('Hygiene Data'!E109))),'Data Summary'!DT115="Yes"),OFFSET('Hygiene Data'!$E$9,0,10*ROW('Hygiene Data'!E109)),NA())</f>
        <v>#N/A</v>
      </c>
      <c r="BF115" s="531" t="e">
        <f ca="1">+IF(AND(ISNUMBER(OFFSET('Hygiene Data'!$F$5,0,10*ROW('Hygiene Data'!F109))),'Data Summary'!DU115="Yes"),OFFSET('Hygiene Data'!$F$5,0,10*ROW('Hygiene Data'!F109)),NA())</f>
        <v>#N/A</v>
      </c>
      <c r="BG115" s="531" t="e">
        <f ca="1">+IF(AND(ISNUMBER(OFFSET('Hygiene Data'!$F$7,0,10*ROW('Hygiene Data'!F109))),'Data Summary'!DV115="Yes"),OFFSET('Hygiene Data'!$F$7,0,10*ROW('Hygiene Data'!F109)),NA())</f>
        <v>#N/A</v>
      </c>
      <c r="BH115" s="531" t="e">
        <f ca="1">+IF(AND(ISNUMBER(OFFSET('Hygiene Data'!$F$9,0,10*ROW('Hygiene Data'!F109))),'Data Summary'!DW115="Yes"),OFFSET('Hygiene Data'!$F$9,0,10*ROW('Hygiene Data'!F109)),NA())</f>
        <v>#N/A</v>
      </c>
      <c r="BI115" s="531" t="e">
        <f ca="1">+IF(AND(ISNUMBER(OFFSET('Hygiene Data'!$G$5,0,10*ROW('Hygiene Data'!G109))),'Data Summary'!DX115="Yes"),OFFSET('Hygiene Data'!$G$5,0,10*ROW('Hygiene Data'!G109)),NA())</f>
        <v>#N/A</v>
      </c>
      <c r="BJ115" s="531" t="e">
        <f ca="1">+IF(AND(ISNUMBER(OFFSET('Hygiene Data'!$G$7,0,10*ROW('Hygiene Data'!G109))),'Data Summary'!DY115="Yes"),OFFSET('Hygiene Data'!$G$7,0,10*ROW('Hygiene Data'!G109)),NA())</f>
        <v>#N/A</v>
      </c>
      <c r="BK115" s="531" t="e">
        <f ca="1">+IF(AND(ISNUMBER(OFFSET('Hygiene Data'!$G$9,0,10*ROW('Hygiene Data'!G109))),'Data Summary'!DZ115="Yes"),OFFSET('Hygiene Data'!$G$9,0,10*ROW('Hygiene Data'!G109)),NA())</f>
        <v>#N/A</v>
      </c>
      <c r="BL115" s="531" t="e">
        <f ca="1">+IF(AND(ISNUMBER(OFFSET('Hygiene Data'!$H$5,0,10*ROW('Hygiene Data'!H109))),'Data Summary'!EA115="Yes"),OFFSET('Hygiene Data'!$H$5,0,10*ROW('Hygiene Data'!H109)),NA())</f>
        <v>#N/A</v>
      </c>
      <c r="BM115" s="531" t="e">
        <f ca="1">+IF(AND(ISNUMBER(OFFSET('Hygiene Data'!$H$7,0,10*ROW('Hygiene Data'!H109))),'Data Summary'!EB115="Yes"),OFFSET('Hygiene Data'!$H$7,0,10*ROW('Hygiene Data'!H109)),NA())</f>
        <v>#N/A</v>
      </c>
      <c r="BN115" s="531" t="e">
        <f ca="1">+IF(AND(ISNUMBER(OFFSET('Hygiene Data'!$H$9,0,10*ROW('Hygiene Data'!H109))),'Data Summary'!EC115="Yes"),OFFSET('Hygiene Data'!$H$9,0,10*ROW('Hygiene Data'!H109)),NA())</f>
        <v>#N/A</v>
      </c>
      <c r="BO115" s="531" t="e">
        <f ca="1">+IF(AND(ISNUMBER(OFFSET('Hygiene Data'!$I$5,0,10*ROW('Hygiene Data'!I109))),'Data Summary'!ED115="Yes"),OFFSET('Hygiene Data'!$I$5,0,10*ROW('Hygiene Data'!I109)),NA())</f>
        <v>#N/A</v>
      </c>
      <c r="BP115" s="531" t="e">
        <f ca="1">+IF(AND(ISNUMBER(OFFSET('Hygiene Data'!$I$7,0,10*ROW('Hygiene Data'!I109))),'Data Summary'!EE115="Yes"),OFFSET('Hygiene Data'!$I$7,0,10*ROW('Hygiene Data'!I109)),NA())</f>
        <v>#N/A</v>
      </c>
      <c r="BQ115" s="531" t="e">
        <f ca="1">+IF(AND(ISNUMBER(OFFSET('Hygiene Data'!$I$9,0,10*ROW('Hygiene Data'!I109))),'Data Summary'!EF115="Yes"),OFFSET('Hygiene Data'!$I$9,0,10*ROW('Hygiene Data'!I109)),NA())</f>
        <v>#N/A</v>
      </c>
    </row>
    <row r="116" spans="1:69" x14ac:dyDescent="0.25">
      <c r="A116" s="527" t="e">
        <f ca="1">+RIGHT('Data Summary'!A116,LEN('Data Summary'!A116)-9)</f>
        <v>#VALUE!</v>
      </c>
      <c r="B116" s="501" t="str">
        <f ca="1">+IF(ISTEXT('Data Summary'!B116),'Data Summary'!B116,"")</f>
        <v/>
      </c>
      <c r="C116" s="528" t="e">
        <f ca="1">+VALUE('Data Summary'!C116)</f>
        <v>#VALUE!</v>
      </c>
      <c r="D116" s="529" t="e">
        <f ca="1">+IF(AND(ISNUMBER(OFFSET('Water Data'!$D$4,0,10*ROW('Water Data'!D110))),'Data Summary'!BS116="Yes"),100-OFFSET('Water Data'!$D$4,0,10*ROW('Water Data'!D110)),NA())</f>
        <v>#N/A</v>
      </c>
      <c r="E116" s="529" t="e">
        <f ca="1">+IF(AND(ISNUMBER(OFFSET('Water Data'!$D$6,0,10*ROW('Water Data'!D110))),'Data Summary'!BT116="Yes"),OFFSET('Water Data'!$D$6,0,10*ROW('Water Data'!D110)),NA())</f>
        <v>#N/A</v>
      </c>
      <c r="F116" s="529" t="e">
        <f ca="1">+IF(AND(ISNUMBER(OFFSET('Water Data'!$D$9,0,10*ROW('Water Data'!D110))),'Data Summary'!BU116="Yes"),OFFSET('Water Data'!$D$9,0,10*ROW('Water Data'!D110)),NA())</f>
        <v>#N/A</v>
      </c>
      <c r="G116" s="529" t="e">
        <f ca="1">+IF(AND(ISNUMBER(OFFSET('Water Data'!$E$4,0,10*ROW('Water Data'!E110))),'Data Summary'!BV116="Yes"),100-OFFSET('Water Data'!$E$4,0,10*ROW('Water Data'!E110)),NA())</f>
        <v>#N/A</v>
      </c>
      <c r="H116" s="529" t="e">
        <f ca="1">+IF(AND(ISNUMBER(OFFSET('Water Data'!$E$6,0,10*ROW('Water Data'!E110))),'Data Summary'!BW116="Yes"),OFFSET('Water Data'!$E$6,0,10*ROW('Water Data'!E110)),NA())</f>
        <v>#N/A</v>
      </c>
      <c r="I116" s="529" t="e">
        <f ca="1">+IF(AND(ISNUMBER(OFFSET('Water Data'!$E$9,0,10*ROW('Water Data'!E110))),'Data Summary'!BX116="Yes"),OFFSET('Water Data'!$E$9,0,10*ROW('Water Data'!E110)),NA())</f>
        <v>#N/A</v>
      </c>
      <c r="J116" s="529" t="e">
        <f ca="1">+IF(AND(ISNUMBER(OFFSET('Water Data'!$F$4,0,10*ROW('Water Data'!F110))),'Data Summary'!BY116="Yes"),100-OFFSET('Water Data'!$F$4,0,10*ROW('Water Data'!F110)),NA())</f>
        <v>#N/A</v>
      </c>
      <c r="K116" s="529" t="e">
        <f ca="1">+IF(AND(ISNUMBER(OFFSET('Water Data'!$F$6,0,10*ROW('Water Data'!F110))),'Data Summary'!BZ116="Yes"),OFFSET('Water Data'!$F$6,0,10*ROW('Water Data'!F110)),NA())</f>
        <v>#N/A</v>
      </c>
      <c r="L116" s="529" t="e">
        <f ca="1">+IF(AND(ISNUMBER(OFFSET('Water Data'!$F$9,0,10*ROW('Water Data'!F110))),'Data Summary'!CA116="Yes"),OFFSET('Water Data'!$F$9,0,10*ROW('Water Data'!F110)),NA())</f>
        <v>#N/A</v>
      </c>
      <c r="M116" s="529" t="e">
        <f ca="1">+IF(AND(ISNUMBER(OFFSET('Water Data'!$G$4,0,10*ROW('Water Data'!G110))),'Data Summary'!CB116="Yes"),100-OFFSET('Water Data'!$G$4,0,10*ROW('Water Data'!G110)),NA())</f>
        <v>#N/A</v>
      </c>
      <c r="N116" s="529" t="e">
        <f ca="1">+IF(AND(ISNUMBER(OFFSET('Water Data'!$G$6,0,10*ROW('Water Data'!G110))),'Data Summary'!CC116="Yes"),OFFSET('Water Data'!$G$6,0,10*ROW('Water Data'!G110)),NA())</f>
        <v>#N/A</v>
      </c>
      <c r="O116" s="529" t="e">
        <f ca="1">+IF(AND(ISNUMBER(OFFSET('Water Data'!$G$9,0,10*ROW('Water Data'!G110))),'Data Summary'!CD116="Yes"),OFFSET('Water Data'!$G$9,0,10*ROW('Water Data'!G110)),NA())</f>
        <v>#N/A</v>
      </c>
      <c r="P116" s="529" t="e">
        <f ca="1">+IF(AND(ISNUMBER(OFFSET('Water Data'!$H$4,0,10*ROW('Water Data'!H110))),'Data Summary'!CE116="Yes"),100-OFFSET('Water Data'!$H$4,0,10*ROW('Water Data'!H110)),NA())</f>
        <v>#N/A</v>
      </c>
      <c r="Q116" s="529" t="e">
        <f ca="1">+IF(AND(ISNUMBER(OFFSET('Water Data'!$H$6,0,10*ROW('Water Data'!H110))),'Data Summary'!CF116="Yes"),OFFSET('Water Data'!$H$6,0,10*ROW('Water Data'!H110)),NA())</f>
        <v>#N/A</v>
      </c>
      <c r="R116" s="529" t="e">
        <f ca="1">+IF(AND(ISNUMBER(OFFSET('Water Data'!$H$9,0,10*ROW('Water Data'!H110))),'Data Summary'!CG116="Yes"),OFFSET('Water Data'!$H$9,0,10*ROW('Water Data'!H110)),NA())</f>
        <v>#N/A</v>
      </c>
      <c r="S116" s="529" t="e">
        <f ca="1">+IF(AND(ISNUMBER(OFFSET('Water Data'!$I$4,0,10*ROW('Water Data'!I110))),'Data Summary'!CH116="Yes"),100-OFFSET('Water Data'!$I$4,0,10*ROW('Water Data'!I110)),NA())</f>
        <v>#N/A</v>
      </c>
      <c r="T116" s="529" t="e">
        <f ca="1">+IF(AND(ISNUMBER(OFFSET('Water Data'!$I$6,0,10*ROW('Water Data'!I110))),'Data Summary'!CI116="Yes"),OFFSET('Water Data'!$I$6,0,10*ROW('Water Data'!I110)),NA())</f>
        <v>#N/A</v>
      </c>
      <c r="U116" s="529" t="e">
        <f ca="1">+IF(AND(ISNUMBER(OFFSET('Water Data'!$I$9,0,10*ROW('Water Data'!I110))),'Data Summary'!CJ116="Yes"),OFFSET('Water Data'!$I$9,0,10*ROW('Water Data'!I110)),NA())</f>
        <v>#N/A</v>
      </c>
      <c r="V116" s="530" t="e">
        <f ca="1">+IF(AND(ISNUMBER(OFFSET('Sanitation Data'!$D$4,0,10*ROW('Sanitation Data'!D110))),'Data Summary'!CK116="Yes"),100-OFFSET('Sanitation Data'!$D$4,0,10*ROW('Sanitation Data'!D110)),NA())</f>
        <v>#N/A</v>
      </c>
      <c r="W116" s="530" t="e">
        <f ca="1">+IF(AND(ISNUMBER(OFFSET('Sanitation Data'!$D$6,0,10*ROW('Sanitation Data'!D110))),'Data Summary'!CL116="Yes"),OFFSET('Sanitation Data'!$D$6,0,10*ROW('Sanitation Data'!D110)),NA())</f>
        <v>#N/A</v>
      </c>
      <c r="X116" s="530" t="e">
        <f ca="1">+IF(AND(ISNUMBER(OFFSET('Sanitation Data'!$D$10,0,10*ROW('Sanitation Data'!D110))),'Data Summary'!CM116="Yes"),OFFSET('Sanitation Data'!$D$10,0,10*ROW('Sanitation Data'!D110)),NA())</f>
        <v>#N/A</v>
      </c>
      <c r="Y116" s="530" t="e">
        <f ca="1">+IF(AND(ISNUMBER(OFFSET('Sanitation Data'!$D$11,0,10*ROW('Sanitation Data'!D110))),'Data Summary'!CN116="Yes"),OFFSET('Sanitation Data'!$D$11,0,10*ROW('Sanitation Data'!D110)),NA())</f>
        <v>#N/A</v>
      </c>
      <c r="Z116" s="530" t="e">
        <f ca="1">+IF(AND(ISNUMBER(OFFSET('Sanitation Data'!$D$12,0,10*ROW('Sanitation Data'!D110))),'Data Summary'!CO116="Yes"),OFFSET('Sanitation Data'!$D$12,0,10*ROW('Sanitation Data'!D110)),NA())</f>
        <v>#N/A</v>
      </c>
      <c r="AA116" s="530" t="e">
        <f ca="1">+IF(AND(ISNUMBER(OFFSET('Sanitation Data'!$E$4,0,10*ROW('Sanitation Data'!E110))),'Data Summary'!CP116="Yes"),100-OFFSET('Sanitation Data'!$E$4,0,10*ROW('Sanitation Data'!E110)),NA())</f>
        <v>#N/A</v>
      </c>
      <c r="AB116" s="530" t="e">
        <f ca="1">+IF(AND(ISNUMBER(OFFSET('Sanitation Data'!$E$6,0,10*ROW('Sanitation Data'!E110))),'Data Summary'!CQ116="Yes"),OFFSET('Sanitation Data'!$E$6,0,10*ROW('Sanitation Data'!E110)),NA())</f>
        <v>#N/A</v>
      </c>
      <c r="AC116" s="530" t="e">
        <f ca="1">+IF(AND(ISNUMBER(OFFSET('Sanitation Data'!$E$10,0,10*ROW('Sanitation Data'!E110))),'Data Summary'!CR116="Yes"),OFFSET('Sanitation Data'!$E$10,0,10*ROW('Sanitation Data'!E110)),NA())</f>
        <v>#N/A</v>
      </c>
      <c r="AD116" s="530" t="e">
        <f ca="1">+IF(AND(ISNUMBER(OFFSET('Sanitation Data'!$E$11,0,10*ROW('Sanitation Data'!E110))),'Data Summary'!CS116="Yes"),OFFSET('Sanitation Data'!$E$11,0,10*ROW('Sanitation Data'!E110)),NA())</f>
        <v>#N/A</v>
      </c>
      <c r="AE116" s="530" t="e">
        <f ca="1">+IF(AND(ISNUMBER(OFFSET('Sanitation Data'!$E$12,0,10*ROW('Sanitation Data'!E110))),'Data Summary'!CT116="Yes"),OFFSET('Sanitation Data'!$E$12,0,10*ROW('Sanitation Data'!E110)),NA())</f>
        <v>#N/A</v>
      </c>
      <c r="AF116" s="530" t="e">
        <f ca="1">+IF(AND(ISNUMBER(OFFSET('Sanitation Data'!$F$4,0,10*ROW('Sanitation Data'!F110))),'Data Summary'!CU116="Yes"),100-OFFSET('Sanitation Data'!$F$4,0,10*ROW('Sanitation Data'!F110)),NA())</f>
        <v>#N/A</v>
      </c>
      <c r="AG116" s="530" t="e">
        <f ca="1">+IF(AND(ISNUMBER(OFFSET('Sanitation Data'!$F$6,0,10*ROW('Sanitation Data'!F110))),'Data Summary'!CV116="Yes"),OFFSET('Sanitation Data'!$F$6,0,10*ROW('Sanitation Data'!F110)),NA())</f>
        <v>#N/A</v>
      </c>
      <c r="AH116" s="530" t="e">
        <f ca="1">+IF(AND(ISNUMBER(OFFSET('Sanitation Data'!$F$10,0,10*ROW('Sanitation Data'!F110))),'Data Summary'!CW116="Yes"),OFFSET('Sanitation Data'!$F$10,0,10*ROW('Sanitation Data'!F110)),NA())</f>
        <v>#N/A</v>
      </c>
      <c r="AI116" s="530" t="e">
        <f ca="1">+IF(AND(ISNUMBER(OFFSET('Sanitation Data'!$F$11,0,10*ROW('Sanitation Data'!F110))),'Data Summary'!CX116="Yes"),OFFSET('Sanitation Data'!$F$11,0,10*ROW('Sanitation Data'!F110)),NA())</f>
        <v>#N/A</v>
      </c>
      <c r="AJ116" s="530" t="e">
        <f ca="1">+IF(AND(ISNUMBER(OFFSET('Sanitation Data'!$F$12,0,10*ROW('Sanitation Data'!F110))),'Data Summary'!CY116="Yes"),OFFSET('Sanitation Data'!$F$12,0,10*ROW('Sanitation Data'!F110)),NA())</f>
        <v>#N/A</v>
      </c>
      <c r="AK116" s="530" t="e">
        <f ca="1">+IF(AND(ISNUMBER(OFFSET('Sanitation Data'!$G$4,0,10*ROW('Sanitation Data'!G110))),'Data Summary'!CZ116="Yes"),100-OFFSET('Sanitation Data'!$G$4,0,10*ROW('Sanitation Data'!G110)),NA())</f>
        <v>#N/A</v>
      </c>
      <c r="AL116" s="530" t="e">
        <f ca="1">+IF(AND(ISNUMBER(OFFSET('Sanitation Data'!$G$6,0,10*ROW('Sanitation Data'!G110))),'Data Summary'!DA116="Yes"),OFFSET('Sanitation Data'!$G$6,0,10*ROW('Sanitation Data'!G110)),NA())</f>
        <v>#N/A</v>
      </c>
      <c r="AM116" s="530" t="e">
        <f ca="1">+IF(AND(ISNUMBER(OFFSET('Sanitation Data'!$G$10,0,10*ROW('Sanitation Data'!G110))),'Data Summary'!DB116="Yes"),OFFSET('Sanitation Data'!$G$10,0,10*ROW('Sanitation Data'!G110)),NA())</f>
        <v>#N/A</v>
      </c>
      <c r="AN116" s="530" t="e">
        <f ca="1">+IF(AND(ISNUMBER(OFFSET('Sanitation Data'!$G$11,0,10*ROW('Sanitation Data'!G110))),'Data Summary'!DC116="Yes"),OFFSET('Sanitation Data'!$G$11,0,10*ROW('Sanitation Data'!G110)),NA())</f>
        <v>#N/A</v>
      </c>
      <c r="AO116" s="530" t="e">
        <f ca="1">+IF(AND(ISNUMBER(OFFSET('Sanitation Data'!$G$12,0,10*ROW('Sanitation Data'!G110))),'Data Summary'!DD116="Yes"),OFFSET('Sanitation Data'!$G$12,0,10*ROW('Sanitation Data'!G110)),NA())</f>
        <v>#N/A</v>
      </c>
      <c r="AP116" s="530" t="e">
        <f ca="1">+IF(AND(ISNUMBER(OFFSET('Sanitation Data'!$H$4,0,10*ROW('Sanitation Data'!H110))),'Data Summary'!DE116="Yes"),100-OFFSET('Sanitation Data'!$H$4,0,10*ROW('Sanitation Data'!H110)),NA())</f>
        <v>#N/A</v>
      </c>
      <c r="AQ116" s="530" t="e">
        <f ca="1">+IF(AND(ISNUMBER(OFFSET('Sanitation Data'!$H$6,0,10*ROW('Sanitation Data'!H110))),'Data Summary'!DF116="Yes"),OFFSET('Sanitation Data'!$H$6,0,10*ROW('Sanitation Data'!H110)),NA())</f>
        <v>#N/A</v>
      </c>
      <c r="AR116" s="530" t="e">
        <f ca="1">+IF(AND(ISNUMBER(OFFSET('Sanitation Data'!$H$10,0,10*ROW('Sanitation Data'!H110))),'Data Summary'!DG116="Yes"),OFFSET('Sanitation Data'!$H$10,0,10*ROW('Sanitation Data'!H110)),NA())</f>
        <v>#N/A</v>
      </c>
      <c r="AS116" s="530" t="e">
        <f ca="1">+IF(AND(ISNUMBER(OFFSET('Sanitation Data'!$H$11,0,10*ROW('Sanitation Data'!H110))),'Data Summary'!DH116="Yes"),OFFSET('Sanitation Data'!$H$11,0,10*ROW('Sanitation Data'!H110)),NA())</f>
        <v>#N/A</v>
      </c>
      <c r="AT116" s="530" t="e">
        <f ca="1">+IF(AND(ISNUMBER(OFFSET('Sanitation Data'!$H$12,0,10*ROW('Sanitation Data'!H110))),'Data Summary'!DI116="Yes"),OFFSET('Sanitation Data'!$H$12,0,10*ROW('Sanitation Data'!H110)),NA())</f>
        <v>#N/A</v>
      </c>
      <c r="AU116" s="530" t="e">
        <f ca="1">+IF(AND(ISNUMBER(OFFSET('Sanitation Data'!$I$4,0,10*ROW('Sanitation Data'!I110))),'Data Summary'!DJ116="Yes"),100-OFFSET('Sanitation Data'!$I$4,0,10*ROW('Sanitation Data'!I110)),NA())</f>
        <v>#N/A</v>
      </c>
      <c r="AV116" s="530" t="e">
        <f ca="1">+IF(AND(ISNUMBER(OFFSET('Sanitation Data'!$I$6,0,10*ROW('Sanitation Data'!I110))),'Data Summary'!DK116="Yes"),OFFSET('Sanitation Data'!$I$6,0,10*ROW('Sanitation Data'!I110)),NA())</f>
        <v>#N/A</v>
      </c>
      <c r="AW116" s="530" t="e">
        <f ca="1">+IF(AND(ISNUMBER(OFFSET('Sanitation Data'!$I$10,0,10*ROW('Sanitation Data'!I110))),'Data Summary'!DL116="Yes"),OFFSET('Sanitation Data'!$I$10,0,10*ROW('Sanitation Data'!I110)),NA())</f>
        <v>#N/A</v>
      </c>
      <c r="AX116" s="530" t="e">
        <f ca="1">+IF(AND(ISNUMBER(OFFSET('Sanitation Data'!$I$11,0,10*ROW('Sanitation Data'!I110))),'Data Summary'!DM116="Yes"),OFFSET('Sanitation Data'!$I$11,0,10*ROW('Sanitation Data'!I110)),NA())</f>
        <v>#N/A</v>
      </c>
      <c r="AY116" s="530" t="e">
        <f ca="1">+IF(AND(ISNUMBER(OFFSET('Sanitation Data'!$I$12,0,10*ROW('Sanitation Data'!I110))),'Data Summary'!DN116="Yes"),OFFSET('Sanitation Data'!$I$12,0,10*ROW('Sanitation Data'!I110)),NA())</f>
        <v>#N/A</v>
      </c>
      <c r="AZ116" s="531" t="e">
        <f ca="1">+IF(AND(ISNUMBER(OFFSET('Hygiene Data'!$D$5,0,10*ROW('Hygiene Data'!D110))),'Data Summary'!DO116="Yes"),OFFSET('Hygiene Data'!$D$5,0,10*ROW('Hygiene Data'!D110)),NA())</f>
        <v>#N/A</v>
      </c>
      <c r="BA116" s="531" t="e">
        <f ca="1">+IF(AND(ISNUMBER(OFFSET('Hygiene Data'!$D$7,0,10*ROW('Hygiene Data'!D110))),'Data Summary'!DP116="Yes"),OFFSET('Hygiene Data'!$D$7,0,10*ROW('Hygiene Data'!D110)),NA())</f>
        <v>#N/A</v>
      </c>
      <c r="BB116" s="531" t="e">
        <f ca="1">+IF(AND(ISNUMBER(OFFSET('Hygiene Data'!$D$9,0,10*ROW('Hygiene Data'!D110))),'Data Summary'!DQ116="Yes"),OFFSET('Hygiene Data'!$D$9,0,10*ROW('Hygiene Data'!D110)),NA())</f>
        <v>#N/A</v>
      </c>
      <c r="BC116" s="531" t="e">
        <f ca="1">+IF(AND(ISNUMBER(OFFSET('Hygiene Data'!$E$5,0,10*ROW('Hygiene Data'!E110))),'Data Summary'!DR116="Yes"),OFFSET('Hygiene Data'!$E$5,0,10*ROW('Hygiene Data'!E110)),NA())</f>
        <v>#N/A</v>
      </c>
      <c r="BD116" s="531" t="e">
        <f ca="1">+IF(AND(ISNUMBER(OFFSET('Hygiene Data'!$E$7,0,10*ROW('Hygiene Data'!E110))),'Data Summary'!DS116="Yes"),OFFSET('Hygiene Data'!$E$7,0,10*ROW('Hygiene Data'!E110)),NA())</f>
        <v>#N/A</v>
      </c>
      <c r="BE116" s="531" t="e">
        <f ca="1">+IF(AND(ISNUMBER(OFFSET('Hygiene Data'!$E$9,0,10*ROW('Hygiene Data'!E110))),'Data Summary'!DT116="Yes"),OFFSET('Hygiene Data'!$E$9,0,10*ROW('Hygiene Data'!E110)),NA())</f>
        <v>#N/A</v>
      </c>
      <c r="BF116" s="531" t="e">
        <f ca="1">+IF(AND(ISNUMBER(OFFSET('Hygiene Data'!$F$5,0,10*ROW('Hygiene Data'!F110))),'Data Summary'!DU116="Yes"),OFFSET('Hygiene Data'!$F$5,0,10*ROW('Hygiene Data'!F110)),NA())</f>
        <v>#N/A</v>
      </c>
      <c r="BG116" s="531" t="e">
        <f ca="1">+IF(AND(ISNUMBER(OFFSET('Hygiene Data'!$F$7,0,10*ROW('Hygiene Data'!F110))),'Data Summary'!DV116="Yes"),OFFSET('Hygiene Data'!$F$7,0,10*ROW('Hygiene Data'!F110)),NA())</f>
        <v>#N/A</v>
      </c>
      <c r="BH116" s="531" t="e">
        <f ca="1">+IF(AND(ISNUMBER(OFFSET('Hygiene Data'!$F$9,0,10*ROW('Hygiene Data'!F110))),'Data Summary'!DW116="Yes"),OFFSET('Hygiene Data'!$F$9,0,10*ROW('Hygiene Data'!F110)),NA())</f>
        <v>#N/A</v>
      </c>
      <c r="BI116" s="531" t="e">
        <f ca="1">+IF(AND(ISNUMBER(OFFSET('Hygiene Data'!$G$5,0,10*ROW('Hygiene Data'!G110))),'Data Summary'!DX116="Yes"),OFFSET('Hygiene Data'!$G$5,0,10*ROW('Hygiene Data'!G110)),NA())</f>
        <v>#N/A</v>
      </c>
      <c r="BJ116" s="531" t="e">
        <f ca="1">+IF(AND(ISNUMBER(OFFSET('Hygiene Data'!$G$7,0,10*ROW('Hygiene Data'!G110))),'Data Summary'!DY116="Yes"),OFFSET('Hygiene Data'!$G$7,0,10*ROW('Hygiene Data'!G110)),NA())</f>
        <v>#N/A</v>
      </c>
      <c r="BK116" s="531" t="e">
        <f ca="1">+IF(AND(ISNUMBER(OFFSET('Hygiene Data'!$G$9,0,10*ROW('Hygiene Data'!G110))),'Data Summary'!DZ116="Yes"),OFFSET('Hygiene Data'!$G$9,0,10*ROW('Hygiene Data'!G110)),NA())</f>
        <v>#N/A</v>
      </c>
      <c r="BL116" s="531" t="e">
        <f ca="1">+IF(AND(ISNUMBER(OFFSET('Hygiene Data'!$H$5,0,10*ROW('Hygiene Data'!H110))),'Data Summary'!EA116="Yes"),OFFSET('Hygiene Data'!$H$5,0,10*ROW('Hygiene Data'!H110)),NA())</f>
        <v>#N/A</v>
      </c>
      <c r="BM116" s="531" t="e">
        <f ca="1">+IF(AND(ISNUMBER(OFFSET('Hygiene Data'!$H$7,0,10*ROW('Hygiene Data'!H110))),'Data Summary'!EB116="Yes"),OFFSET('Hygiene Data'!$H$7,0,10*ROW('Hygiene Data'!H110)),NA())</f>
        <v>#N/A</v>
      </c>
      <c r="BN116" s="531" t="e">
        <f ca="1">+IF(AND(ISNUMBER(OFFSET('Hygiene Data'!$H$9,0,10*ROW('Hygiene Data'!H110))),'Data Summary'!EC116="Yes"),OFFSET('Hygiene Data'!$H$9,0,10*ROW('Hygiene Data'!H110)),NA())</f>
        <v>#N/A</v>
      </c>
      <c r="BO116" s="531" t="e">
        <f ca="1">+IF(AND(ISNUMBER(OFFSET('Hygiene Data'!$I$5,0,10*ROW('Hygiene Data'!I110))),'Data Summary'!ED116="Yes"),OFFSET('Hygiene Data'!$I$5,0,10*ROW('Hygiene Data'!I110)),NA())</f>
        <v>#N/A</v>
      </c>
      <c r="BP116" s="531" t="e">
        <f ca="1">+IF(AND(ISNUMBER(OFFSET('Hygiene Data'!$I$7,0,10*ROW('Hygiene Data'!I110))),'Data Summary'!EE116="Yes"),OFFSET('Hygiene Data'!$I$7,0,10*ROW('Hygiene Data'!I110)),NA())</f>
        <v>#N/A</v>
      </c>
      <c r="BQ116" s="531" t="e">
        <f ca="1">+IF(AND(ISNUMBER(OFFSET('Hygiene Data'!$I$9,0,10*ROW('Hygiene Data'!I110))),'Data Summary'!EF116="Yes"),OFFSET('Hygiene Data'!$I$9,0,10*ROW('Hygiene Data'!I110)),NA())</f>
        <v>#N/A</v>
      </c>
    </row>
    <row r="117" spans="1:69" x14ac:dyDescent="0.25">
      <c r="A117" s="527" t="e">
        <f ca="1">+RIGHT('Data Summary'!A117,LEN('Data Summary'!A117)-9)</f>
        <v>#VALUE!</v>
      </c>
      <c r="B117" s="501" t="str">
        <f ca="1">+IF(ISTEXT('Data Summary'!B117),'Data Summary'!B117,"")</f>
        <v/>
      </c>
      <c r="C117" s="528" t="e">
        <f ca="1">+VALUE('Data Summary'!C117)</f>
        <v>#VALUE!</v>
      </c>
      <c r="D117" s="529" t="e">
        <f ca="1">+IF(AND(ISNUMBER(OFFSET('Water Data'!$D$4,0,10*ROW('Water Data'!D111))),'Data Summary'!BS117="Yes"),100-OFFSET('Water Data'!$D$4,0,10*ROW('Water Data'!D111)),NA())</f>
        <v>#N/A</v>
      </c>
      <c r="E117" s="529" t="e">
        <f ca="1">+IF(AND(ISNUMBER(OFFSET('Water Data'!$D$6,0,10*ROW('Water Data'!D111))),'Data Summary'!BT117="Yes"),OFFSET('Water Data'!$D$6,0,10*ROW('Water Data'!D111)),NA())</f>
        <v>#N/A</v>
      </c>
      <c r="F117" s="529" t="e">
        <f ca="1">+IF(AND(ISNUMBER(OFFSET('Water Data'!$D$9,0,10*ROW('Water Data'!D111))),'Data Summary'!BU117="Yes"),OFFSET('Water Data'!$D$9,0,10*ROW('Water Data'!D111)),NA())</f>
        <v>#N/A</v>
      </c>
      <c r="G117" s="529" t="e">
        <f ca="1">+IF(AND(ISNUMBER(OFFSET('Water Data'!$E$4,0,10*ROW('Water Data'!E111))),'Data Summary'!BV117="Yes"),100-OFFSET('Water Data'!$E$4,0,10*ROW('Water Data'!E111)),NA())</f>
        <v>#N/A</v>
      </c>
      <c r="H117" s="529" t="e">
        <f ca="1">+IF(AND(ISNUMBER(OFFSET('Water Data'!$E$6,0,10*ROW('Water Data'!E111))),'Data Summary'!BW117="Yes"),OFFSET('Water Data'!$E$6,0,10*ROW('Water Data'!E111)),NA())</f>
        <v>#N/A</v>
      </c>
      <c r="I117" s="529" t="e">
        <f ca="1">+IF(AND(ISNUMBER(OFFSET('Water Data'!$E$9,0,10*ROW('Water Data'!E111))),'Data Summary'!BX117="Yes"),OFFSET('Water Data'!$E$9,0,10*ROW('Water Data'!E111)),NA())</f>
        <v>#N/A</v>
      </c>
      <c r="J117" s="529" t="e">
        <f ca="1">+IF(AND(ISNUMBER(OFFSET('Water Data'!$F$4,0,10*ROW('Water Data'!F111))),'Data Summary'!BY117="Yes"),100-OFFSET('Water Data'!$F$4,0,10*ROW('Water Data'!F111)),NA())</f>
        <v>#N/A</v>
      </c>
      <c r="K117" s="529" t="e">
        <f ca="1">+IF(AND(ISNUMBER(OFFSET('Water Data'!$F$6,0,10*ROW('Water Data'!F111))),'Data Summary'!BZ117="Yes"),OFFSET('Water Data'!$F$6,0,10*ROW('Water Data'!F111)),NA())</f>
        <v>#N/A</v>
      </c>
      <c r="L117" s="529" t="e">
        <f ca="1">+IF(AND(ISNUMBER(OFFSET('Water Data'!$F$9,0,10*ROW('Water Data'!F111))),'Data Summary'!CA117="Yes"),OFFSET('Water Data'!$F$9,0,10*ROW('Water Data'!F111)),NA())</f>
        <v>#N/A</v>
      </c>
      <c r="M117" s="529" t="e">
        <f ca="1">+IF(AND(ISNUMBER(OFFSET('Water Data'!$G$4,0,10*ROW('Water Data'!G111))),'Data Summary'!CB117="Yes"),100-OFFSET('Water Data'!$G$4,0,10*ROW('Water Data'!G111)),NA())</f>
        <v>#N/A</v>
      </c>
      <c r="N117" s="529" t="e">
        <f ca="1">+IF(AND(ISNUMBER(OFFSET('Water Data'!$G$6,0,10*ROW('Water Data'!G111))),'Data Summary'!CC117="Yes"),OFFSET('Water Data'!$G$6,0,10*ROW('Water Data'!G111)),NA())</f>
        <v>#N/A</v>
      </c>
      <c r="O117" s="529" t="e">
        <f ca="1">+IF(AND(ISNUMBER(OFFSET('Water Data'!$G$9,0,10*ROW('Water Data'!G111))),'Data Summary'!CD117="Yes"),OFFSET('Water Data'!$G$9,0,10*ROW('Water Data'!G111)),NA())</f>
        <v>#N/A</v>
      </c>
      <c r="P117" s="529" t="e">
        <f ca="1">+IF(AND(ISNUMBER(OFFSET('Water Data'!$H$4,0,10*ROW('Water Data'!H111))),'Data Summary'!CE117="Yes"),100-OFFSET('Water Data'!$H$4,0,10*ROW('Water Data'!H111)),NA())</f>
        <v>#N/A</v>
      </c>
      <c r="Q117" s="529" t="e">
        <f ca="1">+IF(AND(ISNUMBER(OFFSET('Water Data'!$H$6,0,10*ROW('Water Data'!H111))),'Data Summary'!CF117="Yes"),OFFSET('Water Data'!$H$6,0,10*ROW('Water Data'!H111)),NA())</f>
        <v>#N/A</v>
      </c>
      <c r="R117" s="529" t="e">
        <f ca="1">+IF(AND(ISNUMBER(OFFSET('Water Data'!$H$9,0,10*ROW('Water Data'!H111))),'Data Summary'!CG117="Yes"),OFFSET('Water Data'!$H$9,0,10*ROW('Water Data'!H111)),NA())</f>
        <v>#N/A</v>
      </c>
      <c r="S117" s="529" t="e">
        <f ca="1">+IF(AND(ISNUMBER(OFFSET('Water Data'!$I$4,0,10*ROW('Water Data'!I111))),'Data Summary'!CH117="Yes"),100-OFFSET('Water Data'!$I$4,0,10*ROW('Water Data'!I111)),NA())</f>
        <v>#N/A</v>
      </c>
      <c r="T117" s="529" t="e">
        <f ca="1">+IF(AND(ISNUMBER(OFFSET('Water Data'!$I$6,0,10*ROW('Water Data'!I111))),'Data Summary'!CI117="Yes"),OFFSET('Water Data'!$I$6,0,10*ROW('Water Data'!I111)),NA())</f>
        <v>#N/A</v>
      </c>
      <c r="U117" s="529" t="e">
        <f ca="1">+IF(AND(ISNUMBER(OFFSET('Water Data'!$I$9,0,10*ROW('Water Data'!I111))),'Data Summary'!CJ117="Yes"),OFFSET('Water Data'!$I$9,0,10*ROW('Water Data'!I111)),NA())</f>
        <v>#N/A</v>
      </c>
      <c r="V117" s="530" t="e">
        <f ca="1">+IF(AND(ISNUMBER(OFFSET('Sanitation Data'!$D$4,0,10*ROW('Sanitation Data'!D111))),'Data Summary'!CK117="Yes"),100-OFFSET('Sanitation Data'!$D$4,0,10*ROW('Sanitation Data'!D111)),NA())</f>
        <v>#N/A</v>
      </c>
      <c r="W117" s="530" t="e">
        <f ca="1">+IF(AND(ISNUMBER(OFFSET('Sanitation Data'!$D$6,0,10*ROW('Sanitation Data'!D111))),'Data Summary'!CL117="Yes"),OFFSET('Sanitation Data'!$D$6,0,10*ROW('Sanitation Data'!D111)),NA())</f>
        <v>#N/A</v>
      </c>
      <c r="X117" s="530" t="e">
        <f ca="1">+IF(AND(ISNUMBER(OFFSET('Sanitation Data'!$D$10,0,10*ROW('Sanitation Data'!D111))),'Data Summary'!CM117="Yes"),OFFSET('Sanitation Data'!$D$10,0,10*ROW('Sanitation Data'!D111)),NA())</f>
        <v>#N/A</v>
      </c>
      <c r="Y117" s="530" t="e">
        <f ca="1">+IF(AND(ISNUMBER(OFFSET('Sanitation Data'!$D$11,0,10*ROW('Sanitation Data'!D111))),'Data Summary'!CN117="Yes"),OFFSET('Sanitation Data'!$D$11,0,10*ROW('Sanitation Data'!D111)),NA())</f>
        <v>#N/A</v>
      </c>
      <c r="Z117" s="530" t="e">
        <f ca="1">+IF(AND(ISNUMBER(OFFSET('Sanitation Data'!$D$12,0,10*ROW('Sanitation Data'!D111))),'Data Summary'!CO117="Yes"),OFFSET('Sanitation Data'!$D$12,0,10*ROW('Sanitation Data'!D111)),NA())</f>
        <v>#N/A</v>
      </c>
      <c r="AA117" s="530" t="e">
        <f ca="1">+IF(AND(ISNUMBER(OFFSET('Sanitation Data'!$E$4,0,10*ROW('Sanitation Data'!E111))),'Data Summary'!CP117="Yes"),100-OFFSET('Sanitation Data'!$E$4,0,10*ROW('Sanitation Data'!E111)),NA())</f>
        <v>#N/A</v>
      </c>
      <c r="AB117" s="530" t="e">
        <f ca="1">+IF(AND(ISNUMBER(OFFSET('Sanitation Data'!$E$6,0,10*ROW('Sanitation Data'!E111))),'Data Summary'!CQ117="Yes"),OFFSET('Sanitation Data'!$E$6,0,10*ROW('Sanitation Data'!E111)),NA())</f>
        <v>#N/A</v>
      </c>
      <c r="AC117" s="530" t="e">
        <f ca="1">+IF(AND(ISNUMBER(OFFSET('Sanitation Data'!$E$10,0,10*ROW('Sanitation Data'!E111))),'Data Summary'!CR117="Yes"),OFFSET('Sanitation Data'!$E$10,0,10*ROW('Sanitation Data'!E111)),NA())</f>
        <v>#N/A</v>
      </c>
      <c r="AD117" s="530" t="e">
        <f ca="1">+IF(AND(ISNUMBER(OFFSET('Sanitation Data'!$E$11,0,10*ROW('Sanitation Data'!E111))),'Data Summary'!CS117="Yes"),OFFSET('Sanitation Data'!$E$11,0,10*ROW('Sanitation Data'!E111)),NA())</f>
        <v>#N/A</v>
      </c>
      <c r="AE117" s="530" t="e">
        <f ca="1">+IF(AND(ISNUMBER(OFFSET('Sanitation Data'!$E$12,0,10*ROW('Sanitation Data'!E111))),'Data Summary'!CT117="Yes"),OFFSET('Sanitation Data'!$E$12,0,10*ROW('Sanitation Data'!E111)),NA())</f>
        <v>#N/A</v>
      </c>
      <c r="AF117" s="530" t="e">
        <f ca="1">+IF(AND(ISNUMBER(OFFSET('Sanitation Data'!$F$4,0,10*ROW('Sanitation Data'!F111))),'Data Summary'!CU117="Yes"),100-OFFSET('Sanitation Data'!$F$4,0,10*ROW('Sanitation Data'!F111)),NA())</f>
        <v>#N/A</v>
      </c>
      <c r="AG117" s="530" t="e">
        <f ca="1">+IF(AND(ISNUMBER(OFFSET('Sanitation Data'!$F$6,0,10*ROW('Sanitation Data'!F111))),'Data Summary'!CV117="Yes"),OFFSET('Sanitation Data'!$F$6,0,10*ROW('Sanitation Data'!F111)),NA())</f>
        <v>#N/A</v>
      </c>
      <c r="AH117" s="530" t="e">
        <f ca="1">+IF(AND(ISNUMBER(OFFSET('Sanitation Data'!$F$10,0,10*ROW('Sanitation Data'!F111))),'Data Summary'!CW117="Yes"),OFFSET('Sanitation Data'!$F$10,0,10*ROW('Sanitation Data'!F111)),NA())</f>
        <v>#N/A</v>
      </c>
      <c r="AI117" s="530" t="e">
        <f ca="1">+IF(AND(ISNUMBER(OFFSET('Sanitation Data'!$F$11,0,10*ROW('Sanitation Data'!F111))),'Data Summary'!CX117="Yes"),OFFSET('Sanitation Data'!$F$11,0,10*ROW('Sanitation Data'!F111)),NA())</f>
        <v>#N/A</v>
      </c>
      <c r="AJ117" s="530" t="e">
        <f ca="1">+IF(AND(ISNUMBER(OFFSET('Sanitation Data'!$F$12,0,10*ROW('Sanitation Data'!F111))),'Data Summary'!CY117="Yes"),OFFSET('Sanitation Data'!$F$12,0,10*ROW('Sanitation Data'!F111)),NA())</f>
        <v>#N/A</v>
      </c>
      <c r="AK117" s="530" t="e">
        <f ca="1">+IF(AND(ISNUMBER(OFFSET('Sanitation Data'!$G$4,0,10*ROW('Sanitation Data'!G111))),'Data Summary'!CZ117="Yes"),100-OFFSET('Sanitation Data'!$G$4,0,10*ROW('Sanitation Data'!G111)),NA())</f>
        <v>#N/A</v>
      </c>
      <c r="AL117" s="530" t="e">
        <f ca="1">+IF(AND(ISNUMBER(OFFSET('Sanitation Data'!$G$6,0,10*ROW('Sanitation Data'!G111))),'Data Summary'!DA117="Yes"),OFFSET('Sanitation Data'!$G$6,0,10*ROW('Sanitation Data'!G111)),NA())</f>
        <v>#N/A</v>
      </c>
      <c r="AM117" s="530" t="e">
        <f ca="1">+IF(AND(ISNUMBER(OFFSET('Sanitation Data'!$G$10,0,10*ROW('Sanitation Data'!G111))),'Data Summary'!DB117="Yes"),OFFSET('Sanitation Data'!$G$10,0,10*ROW('Sanitation Data'!G111)),NA())</f>
        <v>#N/A</v>
      </c>
      <c r="AN117" s="530" t="e">
        <f ca="1">+IF(AND(ISNUMBER(OFFSET('Sanitation Data'!$G$11,0,10*ROW('Sanitation Data'!G111))),'Data Summary'!DC117="Yes"),OFFSET('Sanitation Data'!$G$11,0,10*ROW('Sanitation Data'!G111)),NA())</f>
        <v>#N/A</v>
      </c>
      <c r="AO117" s="530" t="e">
        <f ca="1">+IF(AND(ISNUMBER(OFFSET('Sanitation Data'!$G$12,0,10*ROW('Sanitation Data'!G111))),'Data Summary'!DD117="Yes"),OFFSET('Sanitation Data'!$G$12,0,10*ROW('Sanitation Data'!G111)),NA())</f>
        <v>#N/A</v>
      </c>
      <c r="AP117" s="530" t="e">
        <f ca="1">+IF(AND(ISNUMBER(OFFSET('Sanitation Data'!$H$4,0,10*ROW('Sanitation Data'!H111))),'Data Summary'!DE117="Yes"),100-OFFSET('Sanitation Data'!$H$4,0,10*ROW('Sanitation Data'!H111)),NA())</f>
        <v>#N/A</v>
      </c>
      <c r="AQ117" s="530" t="e">
        <f ca="1">+IF(AND(ISNUMBER(OFFSET('Sanitation Data'!$H$6,0,10*ROW('Sanitation Data'!H111))),'Data Summary'!DF117="Yes"),OFFSET('Sanitation Data'!$H$6,0,10*ROW('Sanitation Data'!H111)),NA())</f>
        <v>#N/A</v>
      </c>
      <c r="AR117" s="530" t="e">
        <f ca="1">+IF(AND(ISNUMBER(OFFSET('Sanitation Data'!$H$10,0,10*ROW('Sanitation Data'!H111))),'Data Summary'!DG117="Yes"),OFFSET('Sanitation Data'!$H$10,0,10*ROW('Sanitation Data'!H111)),NA())</f>
        <v>#N/A</v>
      </c>
      <c r="AS117" s="530" t="e">
        <f ca="1">+IF(AND(ISNUMBER(OFFSET('Sanitation Data'!$H$11,0,10*ROW('Sanitation Data'!H111))),'Data Summary'!DH117="Yes"),OFFSET('Sanitation Data'!$H$11,0,10*ROW('Sanitation Data'!H111)),NA())</f>
        <v>#N/A</v>
      </c>
      <c r="AT117" s="530" t="e">
        <f ca="1">+IF(AND(ISNUMBER(OFFSET('Sanitation Data'!$H$12,0,10*ROW('Sanitation Data'!H111))),'Data Summary'!DI117="Yes"),OFFSET('Sanitation Data'!$H$12,0,10*ROW('Sanitation Data'!H111)),NA())</f>
        <v>#N/A</v>
      </c>
      <c r="AU117" s="530" t="e">
        <f ca="1">+IF(AND(ISNUMBER(OFFSET('Sanitation Data'!$I$4,0,10*ROW('Sanitation Data'!I111))),'Data Summary'!DJ117="Yes"),100-OFFSET('Sanitation Data'!$I$4,0,10*ROW('Sanitation Data'!I111)),NA())</f>
        <v>#N/A</v>
      </c>
      <c r="AV117" s="530" t="e">
        <f ca="1">+IF(AND(ISNUMBER(OFFSET('Sanitation Data'!$I$6,0,10*ROW('Sanitation Data'!I111))),'Data Summary'!DK117="Yes"),OFFSET('Sanitation Data'!$I$6,0,10*ROW('Sanitation Data'!I111)),NA())</f>
        <v>#N/A</v>
      </c>
      <c r="AW117" s="530" t="e">
        <f ca="1">+IF(AND(ISNUMBER(OFFSET('Sanitation Data'!$I$10,0,10*ROW('Sanitation Data'!I111))),'Data Summary'!DL117="Yes"),OFFSET('Sanitation Data'!$I$10,0,10*ROW('Sanitation Data'!I111)),NA())</f>
        <v>#N/A</v>
      </c>
      <c r="AX117" s="530" t="e">
        <f ca="1">+IF(AND(ISNUMBER(OFFSET('Sanitation Data'!$I$11,0,10*ROW('Sanitation Data'!I111))),'Data Summary'!DM117="Yes"),OFFSET('Sanitation Data'!$I$11,0,10*ROW('Sanitation Data'!I111)),NA())</f>
        <v>#N/A</v>
      </c>
      <c r="AY117" s="530" t="e">
        <f ca="1">+IF(AND(ISNUMBER(OFFSET('Sanitation Data'!$I$12,0,10*ROW('Sanitation Data'!I111))),'Data Summary'!DN117="Yes"),OFFSET('Sanitation Data'!$I$12,0,10*ROW('Sanitation Data'!I111)),NA())</f>
        <v>#N/A</v>
      </c>
      <c r="AZ117" s="531" t="e">
        <f ca="1">+IF(AND(ISNUMBER(OFFSET('Hygiene Data'!$D$5,0,10*ROW('Hygiene Data'!D111))),'Data Summary'!DO117="Yes"),OFFSET('Hygiene Data'!$D$5,0,10*ROW('Hygiene Data'!D111)),NA())</f>
        <v>#N/A</v>
      </c>
      <c r="BA117" s="531" t="e">
        <f ca="1">+IF(AND(ISNUMBER(OFFSET('Hygiene Data'!$D$7,0,10*ROW('Hygiene Data'!D111))),'Data Summary'!DP117="Yes"),OFFSET('Hygiene Data'!$D$7,0,10*ROW('Hygiene Data'!D111)),NA())</f>
        <v>#N/A</v>
      </c>
      <c r="BB117" s="531" t="e">
        <f ca="1">+IF(AND(ISNUMBER(OFFSET('Hygiene Data'!$D$9,0,10*ROW('Hygiene Data'!D111))),'Data Summary'!DQ117="Yes"),OFFSET('Hygiene Data'!$D$9,0,10*ROW('Hygiene Data'!D111)),NA())</f>
        <v>#N/A</v>
      </c>
      <c r="BC117" s="531" t="e">
        <f ca="1">+IF(AND(ISNUMBER(OFFSET('Hygiene Data'!$E$5,0,10*ROW('Hygiene Data'!E111))),'Data Summary'!DR117="Yes"),OFFSET('Hygiene Data'!$E$5,0,10*ROW('Hygiene Data'!E111)),NA())</f>
        <v>#N/A</v>
      </c>
      <c r="BD117" s="531" t="e">
        <f ca="1">+IF(AND(ISNUMBER(OFFSET('Hygiene Data'!$E$7,0,10*ROW('Hygiene Data'!E111))),'Data Summary'!DS117="Yes"),OFFSET('Hygiene Data'!$E$7,0,10*ROW('Hygiene Data'!E111)),NA())</f>
        <v>#N/A</v>
      </c>
      <c r="BE117" s="531" t="e">
        <f ca="1">+IF(AND(ISNUMBER(OFFSET('Hygiene Data'!$E$9,0,10*ROW('Hygiene Data'!E111))),'Data Summary'!DT117="Yes"),OFFSET('Hygiene Data'!$E$9,0,10*ROW('Hygiene Data'!E111)),NA())</f>
        <v>#N/A</v>
      </c>
      <c r="BF117" s="531" t="e">
        <f ca="1">+IF(AND(ISNUMBER(OFFSET('Hygiene Data'!$F$5,0,10*ROW('Hygiene Data'!F111))),'Data Summary'!DU117="Yes"),OFFSET('Hygiene Data'!$F$5,0,10*ROW('Hygiene Data'!F111)),NA())</f>
        <v>#N/A</v>
      </c>
      <c r="BG117" s="531" t="e">
        <f ca="1">+IF(AND(ISNUMBER(OFFSET('Hygiene Data'!$F$7,0,10*ROW('Hygiene Data'!F111))),'Data Summary'!DV117="Yes"),OFFSET('Hygiene Data'!$F$7,0,10*ROW('Hygiene Data'!F111)),NA())</f>
        <v>#N/A</v>
      </c>
      <c r="BH117" s="531" t="e">
        <f ca="1">+IF(AND(ISNUMBER(OFFSET('Hygiene Data'!$F$9,0,10*ROW('Hygiene Data'!F111))),'Data Summary'!DW117="Yes"),OFFSET('Hygiene Data'!$F$9,0,10*ROW('Hygiene Data'!F111)),NA())</f>
        <v>#N/A</v>
      </c>
      <c r="BI117" s="531" t="e">
        <f ca="1">+IF(AND(ISNUMBER(OFFSET('Hygiene Data'!$G$5,0,10*ROW('Hygiene Data'!G111))),'Data Summary'!DX117="Yes"),OFFSET('Hygiene Data'!$G$5,0,10*ROW('Hygiene Data'!G111)),NA())</f>
        <v>#N/A</v>
      </c>
      <c r="BJ117" s="531" t="e">
        <f ca="1">+IF(AND(ISNUMBER(OFFSET('Hygiene Data'!$G$7,0,10*ROW('Hygiene Data'!G111))),'Data Summary'!DY117="Yes"),OFFSET('Hygiene Data'!$G$7,0,10*ROW('Hygiene Data'!G111)),NA())</f>
        <v>#N/A</v>
      </c>
      <c r="BK117" s="531" t="e">
        <f ca="1">+IF(AND(ISNUMBER(OFFSET('Hygiene Data'!$G$9,0,10*ROW('Hygiene Data'!G111))),'Data Summary'!DZ117="Yes"),OFFSET('Hygiene Data'!$G$9,0,10*ROW('Hygiene Data'!G111)),NA())</f>
        <v>#N/A</v>
      </c>
      <c r="BL117" s="531" t="e">
        <f ca="1">+IF(AND(ISNUMBER(OFFSET('Hygiene Data'!$H$5,0,10*ROW('Hygiene Data'!H111))),'Data Summary'!EA117="Yes"),OFFSET('Hygiene Data'!$H$5,0,10*ROW('Hygiene Data'!H111)),NA())</f>
        <v>#N/A</v>
      </c>
      <c r="BM117" s="531" t="e">
        <f ca="1">+IF(AND(ISNUMBER(OFFSET('Hygiene Data'!$H$7,0,10*ROW('Hygiene Data'!H111))),'Data Summary'!EB117="Yes"),OFFSET('Hygiene Data'!$H$7,0,10*ROW('Hygiene Data'!H111)),NA())</f>
        <v>#N/A</v>
      </c>
      <c r="BN117" s="531" t="e">
        <f ca="1">+IF(AND(ISNUMBER(OFFSET('Hygiene Data'!$H$9,0,10*ROW('Hygiene Data'!H111))),'Data Summary'!EC117="Yes"),OFFSET('Hygiene Data'!$H$9,0,10*ROW('Hygiene Data'!H111)),NA())</f>
        <v>#N/A</v>
      </c>
      <c r="BO117" s="531" t="e">
        <f ca="1">+IF(AND(ISNUMBER(OFFSET('Hygiene Data'!$I$5,0,10*ROW('Hygiene Data'!I111))),'Data Summary'!ED117="Yes"),OFFSET('Hygiene Data'!$I$5,0,10*ROW('Hygiene Data'!I111)),NA())</f>
        <v>#N/A</v>
      </c>
      <c r="BP117" s="531" t="e">
        <f ca="1">+IF(AND(ISNUMBER(OFFSET('Hygiene Data'!$I$7,0,10*ROW('Hygiene Data'!I111))),'Data Summary'!EE117="Yes"),OFFSET('Hygiene Data'!$I$7,0,10*ROW('Hygiene Data'!I111)),NA())</f>
        <v>#N/A</v>
      </c>
      <c r="BQ117" s="531" t="e">
        <f ca="1">+IF(AND(ISNUMBER(OFFSET('Hygiene Data'!$I$9,0,10*ROW('Hygiene Data'!I111))),'Data Summary'!EF117="Yes"),OFFSET('Hygiene Data'!$I$9,0,10*ROW('Hygiene Data'!I111)),NA())</f>
        <v>#N/A</v>
      </c>
    </row>
    <row r="118" spans="1:69" x14ac:dyDescent="0.25">
      <c r="A118" s="527" t="e">
        <f ca="1">+RIGHT('Data Summary'!A118,LEN('Data Summary'!A118)-9)</f>
        <v>#VALUE!</v>
      </c>
      <c r="B118" s="501" t="str">
        <f ca="1">+IF(ISTEXT('Data Summary'!B118),'Data Summary'!B118,"")</f>
        <v/>
      </c>
      <c r="C118" s="528" t="e">
        <f ca="1">+VALUE('Data Summary'!C118)</f>
        <v>#VALUE!</v>
      </c>
      <c r="D118" s="529" t="e">
        <f ca="1">+IF(AND(ISNUMBER(OFFSET('Water Data'!$D$4,0,10*ROW('Water Data'!D112))),'Data Summary'!BS118="Yes"),100-OFFSET('Water Data'!$D$4,0,10*ROW('Water Data'!D112)),NA())</f>
        <v>#N/A</v>
      </c>
      <c r="E118" s="529" t="e">
        <f ca="1">+IF(AND(ISNUMBER(OFFSET('Water Data'!$D$6,0,10*ROW('Water Data'!D112))),'Data Summary'!BT118="Yes"),OFFSET('Water Data'!$D$6,0,10*ROW('Water Data'!D112)),NA())</f>
        <v>#N/A</v>
      </c>
      <c r="F118" s="529" t="e">
        <f ca="1">+IF(AND(ISNUMBER(OFFSET('Water Data'!$D$9,0,10*ROW('Water Data'!D112))),'Data Summary'!BU118="Yes"),OFFSET('Water Data'!$D$9,0,10*ROW('Water Data'!D112)),NA())</f>
        <v>#N/A</v>
      </c>
      <c r="G118" s="529" t="e">
        <f ca="1">+IF(AND(ISNUMBER(OFFSET('Water Data'!$E$4,0,10*ROW('Water Data'!E112))),'Data Summary'!BV118="Yes"),100-OFFSET('Water Data'!$E$4,0,10*ROW('Water Data'!E112)),NA())</f>
        <v>#N/A</v>
      </c>
      <c r="H118" s="529" t="e">
        <f ca="1">+IF(AND(ISNUMBER(OFFSET('Water Data'!$E$6,0,10*ROW('Water Data'!E112))),'Data Summary'!BW118="Yes"),OFFSET('Water Data'!$E$6,0,10*ROW('Water Data'!E112)),NA())</f>
        <v>#N/A</v>
      </c>
      <c r="I118" s="529" t="e">
        <f ca="1">+IF(AND(ISNUMBER(OFFSET('Water Data'!$E$9,0,10*ROW('Water Data'!E112))),'Data Summary'!BX118="Yes"),OFFSET('Water Data'!$E$9,0,10*ROW('Water Data'!E112)),NA())</f>
        <v>#N/A</v>
      </c>
      <c r="J118" s="529" t="e">
        <f ca="1">+IF(AND(ISNUMBER(OFFSET('Water Data'!$F$4,0,10*ROW('Water Data'!F112))),'Data Summary'!BY118="Yes"),100-OFFSET('Water Data'!$F$4,0,10*ROW('Water Data'!F112)),NA())</f>
        <v>#N/A</v>
      </c>
      <c r="K118" s="529" t="e">
        <f ca="1">+IF(AND(ISNUMBER(OFFSET('Water Data'!$F$6,0,10*ROW('Water Data'!F112))),'Data Summary'!BZ118="Yes"),OFFSET('Water Data'!$F$6,0,10*ROW('Water Data'!F112)),NA())</f>
        <v>#N/A</v>
      </c>
      <c r="L118" s="529" t="e">
        <f ca="1">+IF(AND(ISNUMBER(OFFSET('Water Data'!$F$9,0,10*ROW('Water Data'!F112))),'Data Summary'!CA118="Yes"),OFFSET('Water Data'!$F$9,0,10*ROW('Water Data'!F112)),NA())</f>
        <v>#N/A</v>
      </c>
      <c r="M118" s="529" t="e">
        <f ca="1">+IF(AND(ISNUMBER(OFFSET('Water Data'!$G$4,0,10*ROW('Water Data'!G112))),'Data Summary'!CB118="Yes"),100-OFFSET('Water Data'!$G$4,0,10*ROW('Water Data'!G112)),NA())</f>
        <v>#N/A</v>
      </c>
      <c r="N118" s="529" t="e">
        <f ca="1">+IF(AND(ISNUMBER(OFFSET('Water Data'!$G$6,0,10*ROW('Water Data'!G112))),'Data Summary'!CC118="Yes"),OFFSET('Water Data'!$G$6,0,10*ROW('Water Data'!G112)),NA())</f>
        <v>#N/A</v>
      </c>
      <c r="O118" s="529" t="e">
        <f ca="1">+IF(AND(ISNUMBER(OFFSET('Water Data'!$G$9,0,10*ROW('Water Data'!G112))),'Data Summary'!CD118="Yes"),OFFSET('Water Data'!$G$9,0,10*ROW('Water Data'!G112)),NA())</f>
        <v>#N/A</v>
      </c>
      <c r="P118" s="529" t="e">
        <f ca="1">+IF(AND(ISNUMBER(OFFSET('Water Data'!$H$4,0,10*ROW('Water Data'!H112))),'Data Summary'!CE118="Yes"),100-OFFSET('Water Data'!$H$4,0,10*ROW('Water Data'!H112)),NA())</f>
        <v>#N/A</v>
      </c>
      <c r="Q118" s="529" t="e">
        <f ca="1">+IF(AND(ISNUMBER(OFFSET('Water Data'!$H$6,0,10*ROW('Water Data'!H112))),'Data Summary'!CF118="Yes"),OFFSET('Water Data'!$H$6,0,10*ROW('Water Data'!H112)),NA())</f>
        <v>#N/A</v>
      </c>
      <c r="R118" s="529" t="e">
        <f ca="1">+IF(AND(ISNUMBER(OFFSET('Water Data'!$H$9,0,10*ROW('Water Data'!H112))),'Data Summary'!CG118="Yes"),OFFSET('Water Data'!$H$9,0,10*ROW('Water Data'!H112)),NA())</f>
        <v>#N/A</v>
      </c>
      <c r="S118" s="529" t="e">
        <f ca="1">+IF(AND(ISNUMBER(OFFSET('Water Data'!$I$4,0,10*ROW('Water Data'!I112))),'Data Summary'!CH118="Yes"),100-OFFSET('Water Data'!$I$4,0,10*ROW('Water Data'!I112)),NA())</f>
        <v>#N/A</v>
      </c>
      <c r="T118" s="529" t="e">
        <f ca="1">+IF(AND(ISNUMBER(OFFSET('Water Data'!$I$6,0,10*ROW('Water Data'!I112))),'Data Summary'!CI118="Yes"),OFFSET('Water Data'!$I$6,0,10*ROW('Water Data'!I112)),NA())</f>
        <v>#N/A</v>
      </c>
      <c r="U118" s="529" t="e">
        <f ca="1">+IF(AND(ISNUMBER(OFFSET('Water Data'!$I$9,0,10*ROW('Water Data'!I112))),'Data Summary'!CJ118="Yes"),OFFSET('Water Data'!$I$9,0,10*ROW('Water Data'!I112)),NA())</f>
        <v>#N/A</v>
      </c>
      <c r="V118" s="530" t="e">
        <f ca="1">+IF(AND(ISNUMBER(OFFSET('Sanitation Data'!$D$4,0,10*ROW('Sanitation Data'!D112))),'Data Summary'!CK118="Yes"),100-OFFSET('Sanitation Data'!$D$4,0,10*ROW('Sanitation Data'!D112)),NA())</f>
        <v>#N/A</v>
      </c>
      <c r="W118" s="530" t="e">
        <f ca="1">+IF(AND(ISNUMBER(OFFSET('Sanitation Data'!$D$6,0,10*ROW('Sanitation Data'!D112))),'Data Summary'!CL118="Yes"),OFFSET('Sanitation Data'!$D$6,0,10*ROW('Sanitation Data'!D112)),NA())</f>
        <v>#N/A</v>
      </c>
      <c r="X118" s="530" t="e">
        <f ca="1">+IF(AND(ISNUMBER(OFFSET('Sanitation Data'!$D$10,0,10*ROW('Sanitation Data'!D112))),'Data Summary'!CM118="Yes"),OFFSET('Sanitation Data'!$D$10,0,10*ROW('Sanitation Data'!D112)),NA())</f>
        <v>#N/A</v>
      </c>
      <c r="Y118" s="530" t="e">
        <f ca="1">+IF(AND(ISNUMBER(OFFSET('Sanitation Data'!$D$11,0,10*ROW('Sanitation Data'!D112))),'Data Summary'!CN118="Yes"),OFFSET('Sanitation Data'!$D$11,0,10*ROW('Sanitation Data'!D112)),NA())</f>
        <v>#N/A</v>
      </c>
      <c r="Z118" s="530" t="e">
        <f ca="1">+IF(AND(ISNUMBER(OFFSET('Sanitation Data'!$D$12,0,10*ROW('Sanitation Data'!D112))),'Data Summary'!CO118="Yes"),OFFSET('Sanitation Data'!$D$12,0,10*ROW('Sanitation Data'!D112)),NA())</f>
        <v>#N/A</v>
      </c>
      <c r="AA118" s="530" t="e">
        <f ca="1">+IF(AND(ISNUMBER(OFFSET('Sanitation Data'!$E$4,0,10*ROW('Sanitation Data'!E112))),'Data Summary'!CP118="Yes"),100-OFFSET('Sanitation Data'!$E$4,0,10*ROW('Sanitation Data'!E112)),NA())</f>
        <v>#N/A</v>
      </c>
      <c r="AB118" s="530" t="e">
        <f ca="1">+IF(AND(ISNUMBER(OFFSET('Sanitation Data'!$E$6,0,10*ROW('Sanitation Data'!E112))),'Data Summary'!CQ118="Yes"),OFFSET('Sanitation Data'!$E$6,0,10*ROW('Sanitation Data'!E112)),NA())</f>
        <v>#N/A</v>
      </c>
      <c r="AC118" s="530" t="e">
        <f ca="1">+IF(AND(ISNUMBER(OFFSET('Sanitation Data'!$E$10,0,10*ROW('Sanitation Data'!E112))),'Data Summary'!CR118="Yes"),OFFSET('Sanitation Data'!$E$10,0,10*ROW('Sanitation Data'!E112)),NA())</f>
        <v>#N/A</v>
      </c>
      <c r="AD118" s="530" t="e">
        <f ca="1">+IF(AND(ISNUMBER(OFFSET('Sanitation Data'!$E$11,0,10*ROW('Sanitation Data'!E112))),'Data Summary'!CS118="Yes"),OFFSET('Sanitation Data'!$E$11,0,10*ROW('Sanitation Data'!E112)),NA())</f>
        <v>#N/A</v>
      </c>
      <c r="AE118" s="530" t="e">
        <f ca="1">+IF(AND(ISNUMBER(OFFSET('Sanitation Data'!$E$12,0,10*ROW('Sanitation Data'!E112))),'Data Summary'!CT118="Yes"),OFFSET('Sanitation Data'!$E$12,0,10*ROW('Sanitation Data'!E112)),NA())</f>
        <v>#N/A</v>
      </c>
      <c r="AF118" s="530" t="e">
        <f ca="1">+IF(AND(ISNUMBER(OFFSET('Sanitation Data'!$F$4,0,10*ROW('Sanitation Data'!F112))),'Data Summary'!CU118="Yes"),100-OFFSET('Sanitation Data'!$F$4,0,10*ROW('Sanitation Data'!F112)),NA())</f>
        <v>#N/A</v>
      </c>
      <c r="AG118" s="530" t="e">
        <f ca="1">+IF(AND(ISNUMBER(OFFSET('Sanitation Data'!$F$6,0,10*ROW('Sanitation Data'!F112))),'Data Summary'!CV118="Yes"),OFFSET('Sanitation Data'!$F$6,0,10*ROW('Sanitation Data'!F112)),NA())</f>
        <v>#N/A</v>
      </c>
      <c r="AH118" s="530" t="e">
        <f ca="1">+IF(AND(ISNUMBER(OFFSET('Sanitation Data'!$F$10,0,10*ROW('Sanitation Data'!F112))),'Data Summary'!CW118="Yes"),OFFSET('Sanitation Data'!$F$10,0,10*ROW('Sanitation Data'!F112)),NA())</f>
        <v>#N/A</v>
      </c>
      <c r="AI118" s="530" t="e">
        <f ca="1">+IF(AND(ISNUMBER(OFFSET('Sanitation Data'!$F$11,0,10*ROW('Sanitation Data'!F112))),'Data Summary'!CX118="Yes"),OFFSET('Sanitation Data'!$F$11,0,10*ROW('Sanitation Data'!F112)),NA())</f>
        <v>#N/A</v>
      </c>
      <c r="AJ118" s="530" t="e">
        <f ca="1">+IF(AND(ISNUMBER(OFFSET('Sanitation Data'!$F$12,0,10*ROW('Sanitation Data'!F112))),'Data Summary'!CY118="Yes"),OFFSET('Sanitation Data'!$F$12,0,10*ROW('Sanitation Data'!F112)),NA())</f>
        <v>#N/A</v>
      </c>
      <c r="AK118" s="530" t="e">
        <f ca="1">+IF(AND(ISNUMBER(OFFSET('Sanitation Data'!$G$4,0,10*ROW('Sanitation Data'!G112))),'Data Summary'!CZ118="Yes"),100-OFFSET('Sanitation Data'!$G$4,0,10*ROW('Sanitation Data'!G112)),NA())</f>
        <v>#N/A</v>
      </c>
      <c r="AL118" s="530" t="e">
        <f ca="1">+IF(AND(ISNUMBER(OFFSET('Sanitation Data'!$G$6,0,10*ROW('Sanitation Data'!G112))),'Data Summary'!DA118="Yes"),OFFSET('Sanitation Data'!$G$6,0,10*ROW('Sanitation Data'!G112)),NA())</f>
        <v>#N/A</v>
      </c>
      <c r="AM118" s="530" t="e">
        <f ca="1">+IF(AND(ISNUMBER(OFFSET('Sanitation Data'!$G$10,0,10*ROW('Sanitation Data'!G112))),'Data Summary'!DB118="Yes"),OFFSET('Sanitation Data'!$G$10,0,10*ROW('Sanitation Data'!G112)),NA())</f>
        <v>#N/A</v>
      </c>
      <c r="AN118" s="530" t="e">
        <f ca="1">+IF(AND(ISNUMBER(OFFSET('Sanitation Data'!$G$11,0,10*ROW('Sanitation Data'!G112))),'Data Summary'!DC118="Yes"),OFFSET('Sanitation Data'!$G$11,0,10*ROW('Sanitation Data'!G112)),NA())</f>
        <v>#N/A</v>
      </c>
      <c r="AO118" s="530" t="e">
        <f ca="1">+IF(AND(ISNUMBER(OFFSET('Sanitation Data'!$G$12,0,10*ROW('Sanitation Data'!G112))),'Data Summary'!DD118="Yes"),OFFSET('Sanitation Data'!$G$12,0,10*ROW('Sanitation Data'!G112)),NA())</f>
        <v>#N/A</v>
      </c>
      <c r="AP118" s="530" t="e">
        <f ca="1">+IF(AND(ISNUMBER(OFFSET('Sanitation Data'!$H$4,0,10*ROW('Sanitation Data'!H112))),'Data Summary'!DE118="Yes"),100-OFFSET('Sanitation Data'!$H$4,0,10*ROW('Sanitation Data'!H112)),NA())</f>
        <v>#N/A</v>
      </c>
      <c r="AQ118" s="530" t="e">
        <f ca="1">+IF(AND(ISNUMBER(OFFSET('Sanitation Data'!$H$6,0,10*ROW('Sanitation Data'!H112))),'Data Summary'!DF118="Yes"),OFFSET('Sanitation Data'!$H$6,0,10*ROW('Sanitation Data'!H112)),NA())</f>
        <v>#N/A</v>
      </c>
      <c r="AR118" s="530" t="e">
        <f ca="1">+IF(AND(ISNUMBER(OFFSET('Sanitation Data'!$H$10,0,10*ROW('Sanitation Data'!H112))),'Data Summary'!DG118="Yes"),OFFSET('Sanitation Data'!$H$10,0,10*ROW('Sanitation Data'!H112)),NA())</f>
        <v>#N/A</v>
      </c>
      <c r="AS118" s="530" t="e">
        <f ca="1">+IF(AND(ISNUMBER(OFFSET('Sanitation Data'!$H$11,0,10*ROW('Sanitation Data'!H112))),'Data Summary'!DH118="Yes"),OFFSET('Sanitation Data'!$H$11,0,10*ROW('Sanitation Data'!H112)),NA())</f>
        <v>#N/A</v>
      </c>
      <c r="AT118" s="530" t="e">
        <f ca="1">+IF(AND(ISNUMBER(OFFSET('Sanitation Data'!$H$12,0,10*ROW('Sanitation Data'!H112))),'Data Summary'!DI118="Yes"),OFFSET('Sanitation Data'!$H$12,0,10*ROW('Sanitation Data'!H112)),NA())</f>
        <v>#N/A</v>
      </c>
      <c r="AU118" s="530" t="e">
        <f ca="1">+IF(AND(ISNUMBER(OFFSET('Sanitation Data'!$I$4,0,10*ROW('Sanitation Data'!I112))),'Data Summary'!DJ118="Yes"),100-OFFSET('Sanitation Data'!$I$4,0,10*ROW('Sanitation Data'!I112)),NA())</f>
        <v>#N/A</v>
      </c>
      <c r="AV118" s="530" t="e">
        <f ca="1">+IF(AND(ISNUMBER(OFFSET('Sanitation Data'!$I$6,0,10*ROW('Sanitation Data'!I112))),'Data Summary'!DK118="Yes"),OFFSET('Sanitation Data'!$I$6,0,10*ROW('Sanitation Data'!I112)),NA())</f>
        <v>#N/A</v>
      </c>
      <c r="AW118" s="530" t="e">
        <f ca="1">+IF(AND(ISNUMBER(OFFSET('Sanitation Data'!$I$10,0,10*ROW('Sanitation Data'!I112))),'Data Summary'!DL118="Yes"),OFFSET('Sanitation Data'!$I$10,0,10*ROW('Sanitation Data'!I112)),NA())</f>
        <v>#N/A</v>
      </c>
      <c r="AX118" s="530" t="e">
        <f ca="1">+IF(AND(ISNUMBER(OFFSET('Sanitation Data'!$I$11,0,10*ROW('Sanitation Data'!I112))),'Data Summary'!DM118="Yes"),OFFSET('Sanitation Data'!$I$11,0,10*ROW('Sanitation Data'!I112)),NA())</f>
        <v>#N/A</v>
      </c>
      <c r="AY118" s="530" t="e">
        <f ca="1">+IF(AND(ISNUMBER(OFFSET('Sanitation Data'!$I$12,0,10*ROW('Sanitation Data'!I112))),'Data Summary'!DN118="Yes"),OFFSET('Sanitation Data'!$I$12,0,10*ROW('Sanitation Data'!I112)),NA())</f>
        <v>#N/A</v>
      </c>
      <c r="AZ118" s="531" t="e">
        <f ca="1">+IF(AND(ISNUMBER(OFFSET('Hygiene Data'!$D$5,0,10*ROW('Hygiene Data'!D112))),'Data Summary'!DO118="Yes"),OFFSET('Hygiene Data'!$D$5,0,10*ROW('Hygiene Data'!D112)),NA())</f>
        <v>#N/A</v>
      </c>
      <c r="BA118" s="531" t="e">
        <f ca="1">+IF(AND(ISNUMBER(OFFSET('Hygiene Data'!$D$7,0,10*ROW('Hygiene Data'!D112))),'Data Summary'!DP118="Yes"),OFFSET('Hygiene Data'!$D$7,0,10*ROW('Hygiene Data'!D112)),NA())</f>
        <v>#N/A</v>
      </c>
      <c r="BB118" s="531" t="e">
        <f ca="1">+IF(AND(ISNUMBER(OFFSET('Hygiene Data'!$D$9,0,10*ROW('Hygiene Data'!D112))),'Data Summary'!DQ118="Yes"),OFFSET('Hygiene Data'!$D$9,0,10*ROW('Hygiene Data'!D112)),NA())</f>
        <v>#N/A</v>
      </c>
      <c r="BC118" s="531" t="e">
        <f ca="1">+IF(AND(ISNUMBER(OFFSET('Hygiene Data'!$E$5,0,10*ROW('Hygiene Data'!E112))),'Data Summary'!DR118="Yes"),OFFSET('Hygiene Data'!$E$5,0,10*ROW('Hygiene Data'!E112)),NA())</f>
        <v>#N/A</v>
      </c>
      <c r="BD118" s="531" t="e">
        <f ca="1">+IF(AND(ISNUMBER(OFFSET('Hygiene Data'!$E$7,0,10*ROW('Hygiene Data'!E112))),'Data Summary'!DS118="Yes"),OFFSET('Hygiene Data'!$E$7,0,10*ROW('Hygiene Data'!E112)),NA())</f>
        <v>#N/A</v>
      </c>
      <c r="BE118" s="531" t="e">
        <f ca="1">+IF(AND(ISNUMBER(OFFSET('Hygiene Data'!$E$9,0,10*ROW('Hygiene Data'!E112))),'Data Summary'!DT118="Yes"),OFFSET('Hygiene Data'!$E$9,0,10*ROW('Hygiene Data'!E112)),NA())</f>
        <v>#N/A</v>
      </c>
      <c r="BF118" s="531" t="e">
        <f ca="1">+IF(AND(ISNUMBER(OFFSET('Hygiene Data'!$F$5,0,10*ROW('Hygiene Data'!F112))),'Data Summary'!DU118="Yes"),OFFSET('Hygiene Data'!$F$5,0,10*ROW('Hygiene Data'!F112)),NA())</f>
        <v>#N/A</v>
      </c>
      <c r="BG118" s="531" t="e">
        <f ca="1">+IF(AND(ISNUMBER(OFFSET('Hygiene Data'!$F$7,0,10*ROW('Hygiene Data'!F112))),'Data Summary'!DV118="Yes"),OFFSET('Hygiene Data'!$F$7,0,10*ROW('Hygiene Data'!F112)),NA())</f>
        <v>#N/A</v>
      </c>
      <c r="BH118" s="531" t="e">
        <f ca="1">+IF(AND(ISNUMBER(OFFSET('Hygiene Data'!$F$9,0,10*ROW('Hygiene Data'!F112))),'Data Summary'!DW118="Yes"),OFFSET('Hygiene Data'!$F$9,0,10*ROW('Hygiene Data'!F112)),NA())</f>
        <v>#N/A</v>
      </c>
      <c r="BI118" s="531" t="e">
        <f ca="1">+IF(AND(ISNUMBER(OFFSET('Hygiene Data'!$G$5,0,10*ROW('Hygiene Data'!G112))),'Data Summary'!DX118="Yes"),OFFSET('Hygiene Data'!$G$5,0,10*ROW('Hygiene Data'!G112)),NA())</f>
        <v>#N/A</v>
      </c>
      <c r="BJ118" s="531" t="e">
        <f ca="1">+IF(AND(ISNUMBER(OFFSET('Hygiene Data'!$G$7,0,10*ROW('Hygiene Data'!G112))),'Data Summary'!DY118="Yes"),OFFSET('Hygiene Data'!$G$7,0,10*ROW('Hygiene Data'!G112)),NA())</f>
        <v>#N/A</v>
      </c>
      <c r="BK118" s="531" t="e">
        <f ca="1">+IF(AND(ISNUMBER(OFFSET('Hygiene Data'!$G$9,0,10*ROW('Hygiene Data'!G112))),'Data Summary'!DZ118="Yes"),OFFSET('Hygiene Data'!$G$9,0,10*ROW('Hygiene Data'!G112)),NA())</f>
        <v>#N/A</v>
      </c>
      <c r="BL118" s="531" t="e">
        <f ca="1">+IF(AND(ISNUMBER(OFFSET('Hygiene Data'!$H$5,0,10*ROW('Hygiene Data'!H112))),'Data Summary'!EA118="Yes"),OFFSET('Hygiene Data'!$H$5,0,10*ROW('Hygiene Data'!H112)),NA())</f>
        <v>#N/A</v>
      </c>
      <c r="BM118" s="531" t="e">
        <f ca="1">+IF(AND(ISNUMBER(OFFSET('Hygiene Data'!$H$7,0,10*ROW('Hygiene Data'!H112))),'Data Summary'!EB118="Yes"),OFFSET('Hygiene Data'!$H$7,0,10*ROW('Hygiene Data'!H112)),NA())</f>
        <v>#N/A</v>
      </c>
      <c r="BN118" s="531" t="e">
        <f ca="1">+IF(AND(ISNUMBER(OFFSET('Hygiene Data'!$H$9,0,10*ROW('Hygiene Data'!H112))),'Data Summary'!EC118="Yes"),OFFSET('Hygiene Data'!$H$9,0,10*ROW('Hygiene Data'!H112)),NA())</f>
        <v>#N/A</v>
      </c>
      <c r="BO118" s="531" t="e">
        <f ca="1">+IF(AND(ISNUMBER(OFFSET('Hygiene Data'!$I$5,0,10*ROW('Hygiene Data'!I112))),'Data Summary'!ED118="Yes"),OFFSET('Hygiene Data'!$I$5,0,10*ROW('Hygiene Data'!I112)),NA())</f>
        <v>#N/A</v>
      </c>
      <c r="BP118" s="531" t="e">
        <f ca="1">+IF(AND(ISNUMBER(OFFSET('Hygiene Data'!$I$7,0,10*ROW('Hygiene Data'!I112))),'Data Summary'!EE118="Yes"),OFFSET('Hygiene Data'!$I$7,0,10*ROW('Hygiene Data'!I112)),NA())</f>
        <v>#N/A</v>
      </c>
      <c r="BQ118" s="531" t="e">
        <f ca="1">+IF(AND(ISNUMBER(OFFSET('Hygiene Data'!$I$9,0,10*ROW('Hygiene Data'!I112))),'Data Summary'!EF118="Yes"),OFFSET('Hygiene Data'!$I$9,0,10*ROW('Hygiene Data'!I112)),NA())</f>
        <v>#N/A</v>
      </c>
    </row>
    <row r="119" spans="1:69" x14ac:dyDescent="0.25">
      <c r="A119" s="527" t="e">
        <f ca="1">+RIGHT('Data Summary'!A119,LEN('Data Summary'!A119)-9)</f>
        <v>#VALUE!</v>
      </c>
      <c r="B119" s="501" t="str">
        <f ca="1">+IF(ISTEXT('Data Summary'!B119),'Data Summary'!B119,"")</f>
        <v/>
      </c>
      <c r="C119" s="528" t="e">
        <f ca="1">+VALUE('Data Summary'!C119)</f>
        <v>#VALUE!</v>
      </c>
      <c r="D119" s="529" t="e">
        <f ca="1">+IF(AND(ISNUMBER(OFFSET('Water Data'!$D$4,0,10*ROW('Water Data'!D113))),'Data Summary'!BS119="Yes"),100-OFFSET('Water Data'!$D$4,0,10*ROW('Water Data'!D113)),NA())</f>
        <v>#N/A</v>
      </c>
      <c r="E119" s="529" t="e">
        <f ca="1">+IF(AND(ISNUMBER(OFFSET('Water Data'!$D$6,0,10*ROW('Water Data'!D113))),'Data Summary'!BT119="Yes"),OFFSET('Water Data'!$D$6,0,10*ROW('Water Data'!D113)),NA())</f>
        <v>#N/A</v>
      </c>
      <c r="F119" s="529" t="e">
        <f ca="1">+IF(AND(ISNUMBER(OFFSET('Water Data'!$D$9,0,10*ROW('Water Data'!D113))),'Data Summary'!BU119="Yes"),OFFSET('Water Data'!$D$9,0,10*ROW('Water Data'!D113)),NA())</f>
        <v>#N/A</v>
      </c>
      <c r="G119" s="529" t="e">
        <f ca="1">+IF(AND(ISNUMBER(OFFSET('Water Data'!$E$4,0,10*ROW('Water Data'!E113))),'Data Summary'!BV119="Yes"),100-OFFSET('Water Data'!$E$4,0,10*ROW('Water Data'!E113)),NA())</f>
        <v>#N/A</v>
      </c>
      <c r="H119" s="529" t="e">
        <f ca="1">+IF(AND(ISNUMBER(OFFSET('Water Data'!$E$6,0,10*ROW('Water Data'!E113))),'Data Summary'!BW119="Yes"),OFFSET('Water Data'!$E$6,0,10*ROW('Water Data'!E113)),NA())</f>
        <v>#N/A</v>
      </c>
      <c r="I119" s="529" t="e">
        <f ca="1">+IF(AND(ISNUMBER(OFFSET('Water Data'!$E$9,0,10*ROW('Water Data'!E113))),'Data Summary'!BX119="Yes"),OFFSET('Water Data'!$E$9,0,10*ROW('Water Data'!E113)),NA())</f>
        <v>#N/A</v>
      </c>
      <c r="J119" s="529" t="e">
        <f ca="1">+IF(AND(ISNUMBER(OFFSET('Water Data'!$F$4,0,10*ROW('Water Data'!F113))),'Data Summary'!BY119="Yes"),100-OFFSET('Water Data'!$F$4,0,10*ROW('Water Data'!F113)),NA())</f>
        <v>#N/A</v>
      </c>
      <c r="K119" s="529" t="e">
        <f ca="1">+IF(AND(ISNUMBER(OFFSET('Water Data'!$F$6,0,10*ROW('Water Data'!F113))),'Data Summary'!BZ119="Yes"),OFFSET('Water Data'!$F$6,0,10*ROW('Water Data'!F113)),NA())</f>
        <v>#N/A</v>
      </c>
      <c r="L119" s="529" t="e">
        <f ca="1">+IF(AND(ISNUMBER(OFFSET('Water Data'!$F$9,0,10*ROW('Water Data'!F113))),'Data Summary'!CA119="Yes"),OFFSET('Water Data'!$F$9,0,10*ROW('Water Data'!F113)),NA())</f>
        <v>#N/A</v>
      </c>
      <c r="M119" s="529" t="e">
        <f ca="1">+IF(AND(ISNUMBER(OFFSET('Water Data'!$G$4,0,10*ROW('Water Data'!G113))),'Data Summary'!CB119="Yes"),100-OFFSET('Water Data'!$G$4,0,10*ROW('Water Data'!G113)),NA())</f>
        <v>#N/A</v>
      </c>
      <c r="N119" s="529" t="e">
        <f ca="1">+IF(AND(ISNUMBER(OFFSET('Water Data'!$G$6,0,10*ROW('Water Data'!G113))),'Data Summary'!CC119="Yes"),OFFSET('Water Data'!$G$6,0,10*ROW('Water Data'!G113)),NA())</f>
        <v>#N/A</v>
      </c>
      <c r="O119" s="529" t="e">
        <f ca="1">+IF(AND(ISNUMBER(OFFSET('Water Data'!$G$9,0,10*ROW('Water Data'!G113))),'Data Summary'!CD119="Yes"),OFFSET('Water Data'!$G$9,0,10*ROW('Water Data'!G113)),NA())</f>
        <v>#N/A</v>
      </c>
      <c r="P119" s="529" t="e">
        <f ca="1">+IF(AND(ISNUMBER(OFFSET('Water Data'!$H$4,0,10*ROW('Water Data'!H113))),'Data Summary'!CE119="Yes"),100-OFFSET('Water Data'!$H$4,0,10*ROW('Water Data'!H113)),NA())</f>
        <v>#N/A</v>
      </c>
      <c r="Q119" s="529" t="e">
        <f ca="1">+IF(AND(ISNUMBER(OFFSET('Water Data'!$H$6,0,10*ROW('Water Data'!H113))),'Data Summary'!CF119="Yes"),OFFSET('Water Data'!$H$6,0,10*ROW('Water Data'!H113)),NA())</f>
        <v>#N/A</v>
      </c>
      <c r="R119" s="529" t="e">
        <f ca="1">+IF(AND(ISNUMBER(OFFSET('Water Data'!$H$9,0,10*ROW('Water Data'!H113))),'Data Summary'!CG119="Yes"),OFFSET('Water Data'!$H$9,0,10*ROW('Water Data'!H113)),NA())</f>
        <v>#N/A</v>
      </c>
      <c r="S119" s="529" t="e">
        <f ca="1">+IF(AND(ISNUMBER(OFFSET('Water Data'!$I$4,0,10*ROW('Water Data'!I113))),'Data Summary'!CH119="Yes"),100-OFFSET('Water Data'!$I$4,0,10*ROW('Water Data'!I113)),NA())</f>
        <v>#N/A</v>
      </c>
      <c r="T119" s="529" t="e">
        <f ca="1">+IF(AND(ISNUMBER(OFFSET('Water Data'!$I$6,0,10*ROW('Water Data'!I113))),'Data Summary'!CI119="Yes"),OFFSET('Water Data'!$I$6,0,10*ROW('Water Data'!I113)),NA())</f>
        <v>#N/A</v>
      </c>
      <c r="U119" s="529" t="e">
        <f ca="1">+IF(AND(ISNUMBER(OFFSET('Water Data'!$I$9,0,10*ROW('Water Data'!I113))),'Data Summary'!CJ119="Yes"),OFFSET('Water Data'!$I$9,0,10*ROW('Water Data'!I113)),NA())</f>
        <v>#N/A</v>
      </c>
      <c r="V119" s="530" t="e">
        <f ca="1">+IF(AND(ISNUMBER(OFFSET('Sanitation Data'!$D$4,0,10*ROW('Sanitation Data'!D113))),'Data Summary'!CK119="Yes"),100-OFFSET('Sanitation Data'!$D$4,0,10*ROW('Sanitation Data'!D113)),NA())</f>
        <v>#N/A</v>
      </c>
      <c r="W119" s="530" t="e">
        <f ca="1">+IF(AND(ISNUMBER(OFFSET('Sanitation Data'!$D$6,0,10*ROW('Sanitation Data'!D113))),'Data Summary'!CL119="Yes"),OFFSET('Sanitation Data'!$D$6,0,10*ROW('Sanitation Data'!D113)),NA())</f>
        <v>#N/A</v>
      </c>
      <c r="X119" s="530" t="e">
        <f ca="1">+IF(AND(ISNUMBER(OFFSET('Sanitation Data'!$D$10,0,10*ROW('Sanitation Data'!D113))),'Data Summary'!CM119="Yes"),OFFSET('Sanitation Data'!$D$10,0,10*ROW('Sanitation Data'!D113)),NA())</f>
        <v>#N/A</v>
      </c>
      <c r="Y119" s="530" t="e">
        <f ca="1">+IF(AND(ISNUMBER(OFFSET('Sanitation Data'!$D$11,0,10*ROW('Sanitation Data'!D113))),'Data Summary'!CN119="Yes"),OFFSET('Sanitation Data'!$D$11,0,10*ROW('Sanitation Data'!D113)),NA())</f>
        <v>#N/A</v>
      </c>
      <c r="Z119" s="530" t="e">
        <f ca="1">+IF(AND(ISNUMBER(OFFSET('Sanitation Data'!$D$12,0,10*ROW('Sanitation Data'!D113))),'Data Summary'!CO119="Yes"),OFFSET('Sanitation Data'!$D$12,0,10*ROW('Sanitation Data'!D113)),NA())</f>
        <v>#N/A</v>
      </c>
      <c r="AA119" s="530" t="e">
        <f ca="1">+IF(AND(ISNUMBER(OFFSET('Sanitation Data'!$E$4,0,10*ROW('Sanitation Data'!E113))),'Data Summary'!CP119="Yes"),100-OFFSET('Sanitation Data'!$E$4,0,10*ROW('Sanitation Data'!E113)),NA())</f>
        <v>#N/A</v>
      </c>
      <c r="AB119" s="530" t="e">
        <f ca="1">+IF(AND(ISNUMBER(OFFSET('Sanitation Data'!$E$6,0,10*ROW('Sanitation Data'!E113))),'Data Summary'!CQ119="Yes"),OFFSET('Sanitation Data'!$E$6,0,10*ROW('Sanitation Data'!E113)),NA())</f>
        <v>#N/A</v>
      </c>
      <c r="AC119" s="530" t="e">
        <f ca="1">+IF(AND(ISNUMBER(OFFSET('Sanitation Data'!$E$10,0,10*ROW('Sanitation Data'!E113))),'Data Summary'!CR119="Yes"),OFFSET('Sanitation Data'!$E$10,0,10*ROW('Sanitation Data'!E113)),NA())</f>
        <v>#N/A</v>
      </c>
      <c r="AD119" s="530" t="e">
        <f ca="1">+IF(AND(ISNUMBER(OFFSET('Sanitation Data'!$E$11,0,10*ROW('Sanitation Data'!E113))),'Data Summary'!CS119="Yes"),OFFSET('Sanitation Data'!$E$11,0,10*ROW('Sanitation Data'!E113)),NA())</f>
        <v>#N/A</v>
      </c>
      <c r="AE119" s="530" t="e">
        <f ca="1">+IF(AND(ISNUMBER(OFFSET('Sanitation Data'!$E$12,0,10*ROW('Sanitation Data'!E113))),'Data Summary'!CT119="Yes"),OFFSET('Sanitation Data'!$E$12,0,10*ROW('Sanitation Data'!E113)),NA())</f>
        <v>#N/A</v>
      </c>
      <c r="AF119" s="530" t="e">
        <f ca="1">+IF(AND(ISNUMBER(OFFSET('Sanitation Data'!$F$4,0,10*ROW('Sanitation Data'!F113))),'Data Summary'!CU119="Yes"),100-OFFSET('Sanitation Data'!$F$4,0,10*ROW('Sanitation Data'!F113)),NA())</f>
        <v>#N/A</v>
      </c>
      <c r="AG119" s="530" t="e">
        <f ca="1">+IF(AND(ISNUMBER(OFFSET('Sanitation Data'!$F$6,0,10*ROW('Sanitation Data'!F113))),'Data Summary'!CV119="Yes"),OFFSET('Sanitation Data'!$F$6,0,10*ROW('Sanitation Data'!F113)),NA())</f>
        <v>#N/A</v>
      </c>
      <c r="AH119" s="530" t="e">
        <f ca="1">+IF(AND(ISNUMBER(OFFSET('Sanitation Data'!$F$10,0,10*ROW('Sanitation Data'!F113))),'Data Summary'!CW119="Yes"),OFFSET('Sanitation Data'!$F$10,0,10*ROW('Sanitation Data'!F113)),NA())</f>
        <v>#N/A</v>
      </c>
      <c r="AI119" s="530" t="e">
        <f ca="1">+IF(AND(ISNUMBER(OFFSET('Sanitation Data'!$F$11,0,10*ROW('Sanitation Data'!F113))),'Data Summary'!CX119="Yes"),OFFSET('Sanitation Data'!$F$11,0,10*ROW('Sanitation Data'!F113)),NA())</f>
        <v>#N/A</v>
      </c>
      <c r="AJ119" s="530" t="e">
        <f ca="1">+IF(AND(ISNUMBER(OFFSET('Sanitation Data'!$F$12,0,10*ROW('Sanitation Data'!F113))),'Data Summary'!CY119="Yes"),OFFSET('Sanitation Data'!$F$12,0,10*ROW('Sanitation Data'!F113)),NA())</f>
        <v>#N/A</v>
      </c>
      <c r="AK119" s="530" t="e">
        <f ca="1">+IF(AND(ISNUMBER(OFFSET('Sanitation Data'!$G$4,0,10*ROW('Sanitation Data'!G113))),'Data Summary'!CZ119="Yes"),100-OFFSET('Sanitation Data'!$G$4,0,10*ROW('Sanitation Data'!G113)),NA())</f>
        <v>#N/A</v>
      </c>
      <c r="AL119" s="530" t="e">
        <f ca="1">+IF(AND(ISNUMBER(OFFSET('Sanitation Data'!$G$6,0,10*ROW('Sanitation Data'!G113))),'Data Summary'!DA119="Yes"),OFFSET('Sanitation Data'!$G$6,0,10*ROW('Sanitation Data'!G113)),NA())</f>
        <v>#N/A</v>
      </c>
      <c r="AM119" s="530" t="e">
        <f ca="1">+IF(AND(ISNUMBER(OFFSET('Sanitation Data'!$G$10,0,10*ROW('Sanitation Data'!G113))),'Data Summary'!DB119="Yes"),OFFSET('Sanitation Data'!$G$10,0,10*ROW('Sanitation Data'!G113)),NA())</f>
        <v>#N/A</v>
      </c>
      <c r="AN119" s="530" t="e">
        <f ca="1">+IF(AND(ISNUMBER(OFFSET('Sanitation Data'!$G$11,0,10*ROW('Sanitation Data'!G113))),'Data Summary'!DC119="Yes"),OFFSET('Sanitation Data'!$G$11,0,10*ROW('Sanitation Data'!G113)),NA())</f>
        <v>#N/A</v>
      </c>
      <c r="AO119" s="530" t="e">
        <f ca="1">+IF(AND(ISNUMBER(OFFSET('Sanitation Data'!$G$12,0,10*ROW('Sanitation Data'!G113))),'Data Summary'!DD119="Yes"),OFFSET('Sanitation Data'!$G$12,0,10*ROW('Sanitation Data'!G113)),NA())</f>
        <v>#N/A</v>
      </c>
      <c r="AP119" s="530" t="e">
        <f ca="1">+IF(AND(ISNUMBER(OFFSET('Sanitation Data'!$H$4,0,10*ROW('Sanitation Data'!H113))),'Data Summary'!DE119="Yes"),100-OFFSET('Sanitation Data'!$H$4,0,10*ROW('Sanitation Data'!H113)),NA())</f>
        <v>#N/A</v>
      </c>
      <c r="AQ119" s="530" t="e">
        <f ca="1">+IF(AND(ISNUMBER(OFFSET('Sanitation Data'!$H$6,0,10*ROW('Sanitation Data'!H113))),'Data Summary'!DF119="Yes"),OFFSET('Sanitation Data'!$H$6,0,10*ROW('Sanitation Data'!H113)),NA())</f>
        <v>#N/A</v>
      </c>
      <c r="AR119" s="530" t="e">
        <f ca="1">+IF(AND(ISNUMBER(OFFSET('Sanitation Data'!$H$10,0,10*ROW('Sanitation Data'!H113))),'Data Summary'!DG119="Yes"),OFFSET('Sanitation Data'!$H$10,0,10*ROW('Sanitation Data'!H113)),NA())</f>
        <v>#N/A</v>
      </c>
      <c r="AS119" s="530" t="e">
        <f ca="1">+IF(AND(ISNUMBER(OFFSET('Sanitation Data'!$H$11,0,10*ROW('Sanitation Data'!H113))),'Data Summary'!DH119="Yes"),OFFSET('Sanitation Data'!$H$11,0,10*ROW('Sanitation Data'!H113)),NA())</f>
        <v>#N/A</v>
      </c>
      <c r="AT119" s="530" t="e">
        <f ca="1">+IF(AND(ISNUMBER(OFFSET('Sanitation Data'!$H$12,0,10*ROW('Sanitation Data'!H113))),'Data Summary'!DI119="Yes"),OFFSET('Sanitation Data'!$H$12,0,10*ROW('Sanitation Data'!H113)),NA())</f>
        <v>#N/A</v>
      </c>
      <c r="AU119" s="530" t="e">
        <f ca="1">+IF(AND(ISNUMBER(OFFSET('Sanitation Data'!$I$4,0,10*ROW('Sanitation Data'!I113))),'Data Summary'!DJ119="Yes"),100-OFFSET('Sanitation Data'!$I$4,0,10*ROW('Sanitation Data'!I113)),NA())</f>
        <v>#N/A</v>
      </c>
      <c r="AV119" s="530" t="e">
        <f ca="1">+IF(AND(ISNUMBER(OFFSET('Sanitation Data'!$I$6,0,10*ROW('Sanitation Data'!I113))),'Data Summary'!DK119="Yes"),OFFSET('Sanitation Data'!$I$6,0,10*ROW('Sanitation Data'!I113)),NA())</f>
        <v>#N/A</v>
      </c>
      <c r="AW119" s="530" t="e">
        <f ca="1">+IF(AND(ISNUMBER(OFFSET('Sanitation Data'!$I$10,0,10*ROW('Sanitation Data'!I113))),'Data Summary'!DL119="Yes"),OFFSET('Sanitation Data'!$I$10,0,10*ROW('Sanitation Data'!I113)),NA())</f>
        <v>#N/A</v>
      </c>
      <c r="AX119" s="530" t="e">
        <f ca="1">+IF(AND(ISNUMBER(OFFSET('Sanitation Data'!$I$11,0,10*ROW('Sanitation Data'!I113))),'Data Summary'!DM119="Yes"),OFFSET('Sanitation Data'!$I$11,0,10*ROW('Sanitation Data'!I113)),NA())</f>
        <v>#N/A</v>
      </c>
      <c r="AY119" s="530" t="e">
        <f ca="1">+IF(AND(ISNUMBER(OFFSET('Sanitation Data'!$I$12,0,10*ROW('Sanitation Data'!I113))),'Data Summary'!DN119="Yes"),OFFSET('Sanitation Data'!$I$12,0,10*ROW('Sanitation Data'!I113)),NA())</f>
        <v>#N/A</v>
      </c>
      <c r="AZ119" s="531" t="e">
        <f ca="1">+IF(AND(ISNUMBER(OFFSET('Hygiene Data'!$D$5,0,10*ROW('Hygiene Data'!D113))),'Data Summary'!DO119="Yes"),OFFSET('Hygiene Data'!$D$5,0,10*ROW('Hygiene Data'!D113)),NA())</f>
        <v>#N/A</v>
      </c>
      <c r="BA119" s="531" t="e">
        <f ca="1">+IF(AND(ISNUMBER(OFFSET('Hygiene Data'!$D$7,0,10*ROW('Hygiene Data'!D113))),'Data Summary'!DP119="Yes"),OFFSET('Hygiene Data'!$D$7,0,10*ROW('Hygiene Data'!D113)),NA())</f>
        <v>#N/A</v>
      </c>
      <c r="BB119" s="531" t="e">
        <f ca="1">+IF(AND(ISNUMBER(OFFSET('Hygiene Data'!$D$9,0,10*ROW('Hygiene Data'!D113))),'Data Summary'!DQ119="Yes"),OFFSET('Hygiene Data'!$D$9,0,10*ROW('Hygiene Data'!D113)),NA())</f>
        <v>#N/A</v>
      </c>
      <c r="BC119" s="531" t="e">
        <f ca="1">+IF(AND(ISNUMBER(OFFSET('Hygiene Data'!$E$5,0,10*ROW('Hygiene Data'!E113))),'Data Summary'!DR119="Yes"),OFFSET('Hygiene Data'!$E$5,0,10*ROW('Hygiene Data'!E113)),NA())</f>
        <v>#N/A</v>
      </c>
      <c r="BD119" s="531" t="e">
        <f ca="1">+IF(AND(ISNUMBER(OFFSET('Hygiene Data'!$E$7,0,10*ROW('Hygiene Data'!E113))),'Data Summary'!DS119="Yes"),OFFSET('Hygiene Data'!$E$7,0,10*ROW('Hygiene Data'!E113)),NA())</f>
        <v>#N/A</v>
      </c>
      <c r="BE119" s="531" t="e">
        <f ca="1">+IF(AND(ISNUMBER(OFFSET('Hygiene Data'!$E$9,0,10*ROW('Hygiene Data'!E113))),'Data Summary'!DT119="Yes"),OFFSET('Hygiene Data'!$E$9,0,10*ROW('Hygiene Data'!E113)),NA())</f>
        <v>#N/A</v>
      </c>
      <c r="BF119" s="531" t="e">
        <f ca="1">+IF(AND(ISNUMBER(OFFSET('Hygiene Data'!$F$5,0,10*ROW('Hygiene Data'!F113))),'Data Summary'!DU119="Yes"),OFFSET('Hygiene Data'!$F$5,0,10*ROW('Hygiene Data'!F113)),NA())</f>
        <v>#N/A</v>
      </c>
      <c r="BG119" s="531" t="e">
        <f ca="1">+IF(AND(ISNUMBER(OFFSET('Hygiene Data'!$F$7,0,10*ROW('Hygiene Data'!F113))),'Data Summary'!DV119="Yes"),OFFSET('Hygiene Data'!$F$7,0,10*ROW('Hygiene Data'!F113)),NA())</f>
        <v>#N/A</v>
      </c>
      <c r="BH119" s="531" t="e">
        <f ca="1">+IF(AND(ISNUMBER(OFFSET('Hygiene Data'!$F$9,0,10*ROW('Hygiene Data'!F113))),'Data Summary'!DW119="Yes"),OFFSET('Hygiene Data'!$F$9,0,10*ROW('Hygiene Data'!F113)),NA())</f>
        <v>#N/A</v>
      </c>
      <c r="BI119" s="531" t="e">
        <f ca="1">+IF(AND(ISNUMBER(OFFSET('Hygiene Data'!$G$5,0,10*ROW('Hygiene Data'!G113))),'Data Summary'!DX119="Yes"),OFFSET('Hygiene Data'!$G$5,0,10*ROW('Hygiene Data'!G113)),NA())</f>
        <v>#N/A</v>
      </c>
      <c r="BJ119" s="531" t="e">
        <f ca="1">+IF(AND(ISNUMBER(OFFSET('Hygiene Data'!$G$7,0,10*ROW('Hygiene Data'!G113))),'Data Summary'!DY119="Yes"),OFFSET('Hygiene Data'!$G$7,0,10*ROW('Hygiene Data'!G113)),NA())</f>
        <v>#N/A</v>
      </c>
      <c r="BK119" s="531" t="e">
        <f ca="1">+IF(AND(ISNUMBER(OFFSET('Hygiene Data'!$G$9,0,10*ROW('Hygiene Data'!G113))),'Data Summary'!DZ119="Yes"),OFFSET('Hygiene Data'!$G$9,0,10*ROW('Hygiene Data'!G113)),NA())</f>
        <v>#N/A</v>
      </c>
      <c r="BL119" s="531" t="e">
        <f ca="1">+IF(AND(ISNUMBER(OFFSET('Hygiene Data'!$H$5,0,10*ROW('Hygiene Data'!H113))),'Data Summary'!EA119="Yes"),OFFSET('Hygiene Data'!$H$5,0,10*ROW('Hygiene Data'!H113)),NA())</f>
        <v>#N/A</v>
      </c>
      <c r="BM119" s="531" t="e">
        <f ca="1">+IF(AND(ISNUMBER(OFFSET('Hygiene Data'!$H$7,0,10*ROW('Hygiene Data'!H113))),'Data Summary'!EB119="Yes"),OFFSET('Hygiene Data'!$H$7,0,10*ROW('Hygiene Data'!H113)),NA())</f>
        <v>#N/A</v>
      </c>
      <c r="BN119" s="531" t="e">
        <f ca="1">+IF(AND(ISNUMBER(OFFSET('Hygiene Data'!$H$9,0,10*ROW('Hygiene Data'!H113))),'Data Summary'!EC119="Yes"),OFFSET('Hygiene Data'!$H$9,0,10*ROW('Hygiene Data'!H113)),NA())</f>
        <v>#N/A</v>
      </c>
      <c r="BO119" s="531" t="e">
        <f ca="1">+IF(AND(ISNUMBER(OFFSET('Hygiene Data'!$I$5,0,10*ROW('Hygiene Data'!I113))),'Data Summary'!ED119="Yes"),OFFSET('Hygiene Data'!$I$5,0,10*ROW('Hygiene Data'!I113)),NA())</f>
        <v>#N/A</v>
      </c>
      <c r="BP119" s="531" t="e">
        <f ca="1">+IF(AND(ISNUMBER(OFFSET('Hygiene Data'!$I$7,0,10*ROW('Hygiene Data'!I113))),'Data Summary'!EE119="Yes"),OFFSET('Hygiene Data'!$I$7,0,10*ROW('Hygiene Data'!I113)),NA())</f>
        <v>#N/A</v>
      </c>
      <c r="BQ119" s="531" t="e">
        <f ca="1">+IF(AND(ISNUMBER(OFFSET('Hygiene Data'!$I$9,0,10*ROW('Hygiene Data'!I113))),'Data Summary'!EF119="Yes"),OFFSET('Hygiene Data'!$I$9,0,10*ROW('Hygiene Data'!I113)),NA())</f>
        <v>#N/A</v>
      </c>
    </row>
    <row r="120" spans="1:69" x14ac:dyDescent="0.25">
      <c r="A120" s="527" t="e">
        <f ca="1">+RIGHT('Data Summary'!A120,LEN('Data Summary'!A120)-9)</f>
        <v>#VALUE!</v>
      </c>
      <c r="B120" s="501" t="str">
        <f ca="1">+IF(ISTEXT('Data Summary'!B120),'Data Summary'!B120,"")</f>
        <v/>
      </c>
      <c r="C120" s="528" t="e">
        <f ca="1">+VALUE('Data Summary'!C120)</f>
        <v>#VALUE!</v>
      </c>
      <c r="D120" s="529" t="e">
        <f ca="1">+IF(AND(ISNUMBER(OFFSET('Water Data'!$D$4,0,10*ROW('Water Data'!D114))),'Data Summary'!BS120="Yes"),100-OFFSET('Water Data'!$D$4,0,10*ROW('Water Data'!D114)),NA())</f>
        <v>#N/A</v>
      </c>
      <c r="E120" s="529" t="e">
        <f ca="1">+IF(AND(ISNUMBER(OFFSET('Water Data'!$D$6,0,10*ROW('Water Data'!D114))),'Data Summary'!BT120="Yes"),OFFSET('Water Data'!$D$6,0,10*ROW('Water Data'!D114)),NA())</f>
        <v>#N/A</v>
      </c>
      <c r="F120" s="529" t="e">
        <f ca="1">+IF(AND(ISNUMBER(OFFSET('Water Data'!$D$9,0,10*ROW('Water Data'!D114))),'Data Summary'!BU120="Yes"),OFFSET('Water Data'!$D$9,0,10*ROW('Water Data'!D114)),NA())</f>
        <v>#N/A</v>
      </c>
      <c r="G120" s="529" t="e">
        <f ca="1">+IF(AND(ISNUMBER(OFFSET('Water Data'!$E$4,0,10*ROW('Water Data'!E114))),'Data Summary'!BV120="Yes"),100-OFFSET('Water Data'!$E$4,0,10*ROW('Water Data'!E114)),NA())</f>
        <v>#N/A</v>
      </c>
      <c r="H120" s="529" t="e">
        <f ca="1">+IF(AND(ISNUMBER(OFFSET('Water Data'!$E$6,0,10*ROW('Water Data'!E114))),'Data Summary'!BW120="Yes"),OFFSET('Water Data'!$E$6,0,10*ROW('Water Data'!E114)),NA())</f>
        <v>#N/A</v>
      </c>
      <c r="I120" s="529" t="e">
        <f ca="1">+IF(AND(ISNUMBER(OFFSET('Water Data'!$E$9,0,10*ROW('Water Data'!E114))),'Data Summary'!BX120="Yes"),OFFSET('Water Data'!$E$9,0,10*ROW('Water Data'!E114)),NA())</f>
        <v>#N/A</v>
      </c>
      <c r="J120" s="529" t="e">
        <f ca="1">+IF(AND(ISNUMBER(OFFSET('Water Data'!$F$4,0,10*ROW('Water Data'!F114))),'Data Summary'!BY120="Yes"),100-OFFSET('Water Data'!$F$4,0,10*ROW('Water Data'!F114)),NA())</f>
        <v>#N/A</v>
      </c>
      <c r="K120" s="529" t="e">
        <f ca="1">+IF(AND(ISNUMBER(OFFSET('Water Data'!$F$6,0,10*ROW('Water Data'!F114))),'Data Summary'!BZ120="Yes"),OFFSET('Water Data'!$F$6,0,10*ROW('Water Data'!F114)),NA())</f>
        <v>#N/A</v>
      </c>
      <c r="L120" s="529" t="e">
        <f ca="1">+IF(AND(ISNUMBER(OFFSET('Water Data'!$F$9,0,10*ROW('Water Data'!F114))),'Data Summary'!CA120="Yes"),OFFSET('Water Data'!$F$9,0,10*ROW('Water Data'!F114)),NA())</f>
        <v>#N/A</v>
      </c>
      <c r="M120" s="529" t="e">
        <f ca="1">+IF(AND(ISNUMBER(OFFSET('Water Data'!$G$4,0,10*ROW('Water Data'!G114))),'Data Summary'!CB120="Yes"),100-OFFSET('Water Data'!$G$4,0,10*ROW('Water Data'!G114)),NA())</f>
        <v>#N/A</v>
      </c>
      <c r="N120" s="529" t="e">
        <f ca="1">+IF(AND(ISNUMBER(OFFSET('Water Data'!$G$6,0,10*ROW('Water Data'!G114))),'Data Summary'!CC120="Yes"),OFFSET('Water Data'!$G$6,0,10*ROW('Water Data'!G114)),NA())</f>
        <v>#N/A</v>
      </c>
      <c r="O120" s="529" t="e">
        <f ca="1">+IF(AND(ISNUMBER(OFFSET('Water Data'!$G$9,0,10*ROW('Water Data'!G114))),'Data Summary'!CD120="Yes"),OFFSET('Water Data'!$G$9,0,10*ROW('Water Data'!G114)),NA())</f>
        <v>#N/A</v>
      </c>
      <c r="P120" s="529" t="e">
        <f ca="1">+IF(AND(ISNUMBER(OFFSET('Water Data'!$H$4,0,10*ROW('Water Data'!H114))),'Data Summary'!CE120="Yes"),100-OFFSET('Water Data'!$H$4,0,10*ROW('Water Data'!H114)),NA())</f>
        <v>#N/A</v>
      </c>
      <c r="Q120" s="529" t="e">
        <f ca="1">+IF(AND(ISNUMBER(OFFSET('Water Data'!$H$6,0,10*ROW('Water Data'!H114))),'Data Summary'!CF120="Yes"),OFFSET('Water Data'!$H$6,0,10*ROW('Water Data'!H114)),NA())</f>
        <v>#N/A</v>
      </c>
      <c r="R120" s="529" t="e">
        <f ca="1">+IF(AND(ISNUMBER(OFFSET('Water Data'!$H$9,0,10*ROW('Water Data'!H114))),'Data Summary'!CG120="Yes"),OFFSET('Water Data'!$H$9,0,10*ROW('Water Data'!H114)),NA())</f>
        <v>#N/A</v>
      </c>
      <c r="S120" s="529" t="e">
        <f ca="1">+IF(AND(ISNUMBER(OFFSET('Water Data'!$I$4,0,10*ROW('Water Data'!I114))),'Data Summary'!CH120="Yes"),100-OFFSET('Water Data'!$I$4,0,10*ROW('Water Data'!I114)),NA())</f>
        <v>#N/A</v>
      </c>
      <c r="T120" s="529" t="e">
        <f ca="1">+IF(AND(ISNUMBER(OFFSET('Water Data'!$I$6,0,10*ROW('Water Data'!I114))),'Data Summary'!CI120="Yes"),OFFSET('Water Data'!$I$6,0,10*ROW('Water Data'!I114)),NA())</f>
        <v>#N/A</v>
      </c>
      <c r="U120" s="529" t="e">
        <f ca="1">+IF(AND(ISNUMBER(OFFSET('Water Data'!$I$9,0,10*ROW('Water Data'!I114))),'Data Summary'!CJ120="Yes"),OFFSET('Water Data'!$I$9,0,10*ROW('Water Data'!I114)),NA())</f>
        <v>#N/A</v>
      </c>
      <c r="V120" s="530" t="e">
        <f ca="1">+IF(AND(ISNUMBER(OFFSET('Sanitation Data'!$D$4,0,10*ROW('Sanitation Data'!D114))),'Data Summary'!CK120="Yes"),100-OFFSET('Sanitation Data'!$D$4,0,10*ROW('Sanitation Data'!D114)),NA())</f>
        <v>#N/A</v>
      </c>
      <c r="W120" s="530" t="e">
        <f ca="1">+IF(AND(ISNUMBER(OFFSET('Sanitation Data'!$D$6,0,10*ROW('Sanitation Data'!D114))),'Data Summary'!CL120="Yes"),OFFSET('Sanitation Data'!$D$6,0,10*ROW('Sanitation Data'!D114)),NA())</f>
        <v>#N/A</v>
      </c>
      <c r="X120" s="530" t="e">
        <f ca="1">+IF(AND(ISNUMBER(OFFSET('Sanitation Data'!$D$10,0,10*ROW('Sanitation Data'!D114))),'Data Summary'!CM120="Yes"),OFFSET('Sanitation Data'!$D$10,0,10*ROW('Sanitation Data'!D114)),NA())</f>
        <v>#N/A</v>
      </c>
      <c r="Y120" s="530" t="e">
        <f ca="1">+IF(AND(ISNUMBER(OFFSET('Sanitation Data'!$D$11,0,10*ROW('Sanitation Data'!D114))),'Data Summary'!CN120="Yes"),OFFSET('Sanitation Data'!$D$11,0,10*ROW('Sanitation Data'!D114)),NA())</f>
        <v>#N/A</v>
      </c>
      <c r="Z120" s="530" t="e">
        <f ca="1">+IF(AND(ISNUMBER(OFFSET('Sanitation Data'!$D$12,0,10*ROW('Sanitation Data'!D114))),'Data Summary'!CO120="Yes"),OFFSET('Sanitation Data'!$D$12,0,10*ROW('Sanitation Data'!D114)),NA())</f>
        <v>#N/A</v>
      </c>
      <c r="AA120" s="530" t="e">
        <f ca="1">+IF(AND(ISNUMBER(OFFSET('Sanitation Data'!$E$4,0,10*ROW('Sanitation Data'!E114))),'Data Summary'!CP120="Yes"),100-OFFSET('Sanitation Data'!$E$4,0,10*ROW('Sanitation Data'!E114)),NA())</f>
        <v>#N/A</v>
      </c>
      <c r="AB120" s="530" t="e">
        <f ca="1">+IF(AND(ISNUMBER(OFFSET('Sanitation Data'!$E$6,0,10*ROW('Sanitation Data'!E114))),'Data Summary'!CQ120="Yes"),OFFSET('Sanitation Data'!$E$6,0,10*ROW('Sanitation Data'!E114)),NA())</f>
        <v>#N/A</v>
      </c>
      <c r="AC120" s="530" t="e">
        <f ca="1">+IF(AND(ISNUMBER(OFFSET('Sanitation Data'!$E$10,0,10*ROW('Sanitation Data'!E114))),'Data Summary'!CR120="Yes"),OFFSET('Sanitation Data'!$E$10,0,10*ROW('Sanitation Data'!E114)),NA())</f>
        <v>#N/A</v>
      </c>
      <c r="AD120" s="530" t="e">
        <f ca="1">+IF(AND(ISNUMBER(OFFSET('Sanitation Data'!$E$11,0,10*ROW('Sanitation Data'!E114))),'Data Summary'!CS120="Yes"),OFFSET('Sanitation Data'!$E$11,0,10*ROW('Sanitation Data'!E114)),NA())</f>
        <v>#N/A</v>
      </c>
      <c r="AE120" s="530" t="e">
        <f ca="1">+IF(AND(ISNUMBER(OFFSET('Sanitation Data'!$E$12,0,10*ROW('Sanitation Data'!E114))),'Data Summary'!CT120="Yes"),OFFSET('Sanitation Data'!$E$12,0,10*ROW('Sanitation Data'!E114)),NA())</f>
        <v>#N/A</v>
      </c>
      <c r="AF120" s="530" t="e">
        <f ca="1">+IF(AND(ISNUMBER(OFFSET('Sanitation Data'!$F$4,0,10*ROW('Sanitation Data'!F114))),'Data Summary'!CU120="Yes"),100-OFFSET('Sanitation Data'!$F$4,0,10*ROW('Sanitation Data'!F114)),NA())</f>
        <v>#N/A</v>
      </c>
      <c r="AG120" s="530" t="e">
        <f ca="1">+IF(AND(ISNUMBER(OFFSET('Sanitation Data'!$F$6,0,10*ROW('Sanitation Data'!F114))),'Data Summary'!CV120="Yes"),OFFSET('Sanitation Data'!$F$6,0,10*ROW('Sanitation Data'!F114)),NA())</f>
        <v>#N/A</v>
      </c>
      <c r="AH120" s="530" t="e">
        <f ca="1">+IF(AND(ISNUMBER(OFFSET('Sanitation Data'!$F$10,0,10*ROW('Sanitation Data'!F114))),'Data Summary'!CW120="Yes"),OFFSET('Sanitation Data'!$F$10,0,10*ROW('Sanitation Data'!F114)),NA())</f>
        <v>#N/A</v>
      </c>
      <c r="AI120" s="530" t="e">
        <f ca="1">+IF(AND(ISNUMBER(OFFSET('Sanitation Data'!$F$11,0,10*ROW('Sanitation Data'!F114))),'Data Summary'!CX120="Yes"),OFFSET('Sanitation Data'!$F$11,0,10*ROW('Sanitation Data'!F114)),NA())</f>
        <v>#N/A</v>
      </c>
      <c r="AJ120" s="530" t="e">
        <f ca="1">+IF(AND(ISNUMBER(OFFSET('Sanitation Data'!$F$12,0,10*ROW('Sanitation Data'!F114))),'Data Summary'!CY120="Yes"),OFFSET('Sanitation Data'!$F$12,0,10*ROW('Sanitation Data'!F114)),NA())</f>
        <v>#N/A</v>
      </c>
      <c r="AK120" s="530" t="e">
        <f ca="1">+IF(AND(ISNUMBER(OFFSET('Sanitation Data'!$G$4,0,10*ROW('Sanitation Data'!G114))),'Data Summary'!CZ120="Yes"),100-OFFSET('Sanitation Data'!$G$4,0,10*ROW('Sanitation Data'!G114)),NA())</f>
        <v>#N/A</v>
      </c>
      <c r="AL120" s="530" t="e">
        <f ca="1">+IF(AND(ISNUMBER(OFFSET('Sanitation Data'!$G$6,0,10*ROW('Sanitation Data'!G114))),'Data Summary'!DA120="Yes"),OFFSET('Sanitation Data'!$G$6,0,10*ROW('Sanitation Data'!G114)),NA())</f>
        <v>#N/A</v>
      </c>
      <c r="AM120" s="530" t="e">
        <f ca="1">+IF(AND(ISNUMBER(OFFSET('Sanitation Data'!$G$10,0,10*ROW('Sanitation Data'!G114))),'Data Summary'!DB120="Yes"),OFFSET('Sanitation Data'!$G$10,0,10*ROW('Sanitation Data'!G114)),NA())</f>
        <v>#N/A</v>
      </c>
      <c r="AN120" s="530" t="e">
        <f ca="1">+IF(AND(ISNUMBER(OFFSET('Sanitation Data'!$G$11,0,10*ROW('Sanitation Data'!G114))),'Data Summary'!DC120="Yes"),OFFSET('Sanitation Data'!$G$11,0,10*ROW('Sanitation Data'!G114)),NA())</f>
        <v>#N/A</v>
      </c>
      <c r="AO120" s="530" t="e">
        <f ca="1">+IF(AND(ISNUMBER(OFFSET('Sanitation Data'!$G$12,0,10*ROW('Sanitation Data'!G114))),'Data Summary'!DD120="Yes"),OFFSET('Sanitation Data'!$G$12,0,10*ROW('Sanitation Data'!G114)),NA())</f>
        <v>#N/A</v>
      </c>
      <c r="AP120" s="530" t="e">
        <f ca="1">+IF(AND(ISNUMBER(OFFSET('Sanitation Data'!$H$4,0,10*ROW('Sanitation Data'!H114))),'Data Summary'!DE120="Yes"),100-OFFSET('Sanitation Data'!$H$4,0,10*ROW('Sanitation Data'!H114)),NA())</f>
        <v>#N/A</v>
      </c>
      <c r="AQ120" s="530" t="e">
        <f ca="1">+IF(AND(ISNUMBER(OFFSET('Sanitation Data'!$H$6,0,10*ROW('Sanitation Data'!H114))),'Data Summary'!DF120="Yes"),OFFSET('Sanitation Data'!$H$6,0,10*ROW('Sanitation Data'!H114)),NA())</f>
        <v>#N/A</v>
      </c>
      <c r="AR120" s="530" t="e">
        <f ca="1">+IF(AND(ISNUMBER(OFFSET('Sanitation Data'!$H$10,0,10*ROW('Sanitation Data'!H114))),'Data Summary'!DG120="Yes"),OFFSET('Sanitation Data'!$H$10,0,10*ROW('Sanitation Data'!H114)),NA())</f>
        <v>#N/A</v>
      </c>
      <c r="AS120" s="530" t="e">
        <f ca="1">+IF(AND(ISNUMBER(OFFSET('Sanitation Data'!$H$11,0,10*ROW('Sanitation Data'!H114))),'Data Summary'!DH120="Yes"),OFFSET('Sanitation Data'!$H$11,0,10*ROW('Sanitation Data'!H114)),NA())</f>
        <v>#N/A</v>
      </c>
      <c r="AT120" s="530" t="e">
        <f ca="1">+IF(AND(ISNUMBER(OFFSET('Sanitation Data'!$H$12,0,10*ROW('Sanitation Data'!H114))),'Data Summary'!DI120="Yes"),OFFSET('Sanitation Data'!$H$12,0,10*ROW('Sanitation Data'!H114)),NA())</f>
        <v>#N/A</v>
      </c>
      <c r="AU120" s="530" t="e">
        <f ca="1">+IF(AND(ISNUMBER(OFFSET('Sanitation Data'!$I$4,0,10*ROW('Sanitation Data'!I114))),'Data Summary'!DJ120="Yes"),100-OFFSET('Sanitation Data'!$I$4,0,10*ROW('Sanitation Data'!I114)),NA())</f>
        <v>#N/A</v>
      </c>
      <c r="AV120" s="530" t="e">
        <f ca="1">+IF(AND(ISNUMBER(OFFSET('Sanitation Data'!$I$6,0,10*ROW('Sanitation Data'!I114))),'Data Summary'!DK120="Yes"),OFFSET('Sanitation Data'!$I$6,0,10*ROW('Sanitation Data'!I114)),NA())</f>
        <v>#N/A</v>
      </c>
      <c r="AW120" s="530" t="e">
        <f ca="1">+IF(AND(ISNUMBER(OFFSET('Sanitation Data'!$I$10,0,10*ROW('Sanitation Data'!I114))),'Data Summary'!DL120="Yes"),OFFSET('Sanitation Data'!$I$10,0,10*ROW('Sanitation Data'!I114)),NA())</f>
        <v>#N/A</v>
      </c>
      <c r="AX120" s="530" t="e">
        <f ca="1">+IF(AND(ISNUMBER(OFFSET('Sanitation Data'!$I$11,0,10*ROW('Sanitation Data'!I114))),'Data Summary'!DM120="Yes"),OFFSET('Sanitation Data'!$I$11,0,10*ROW('Sanitation Data'!I114)),NA())</f>
        <v>#N/A</v>
      </c>
      <c r="AY120" s="530" t="e">
        <f ca="1">+IF(AND(ISNUMBER(OFFSET('Sanitation Data'!$I$12,0,10*ROW('Sanitation Data'!I114))),'Data Summary'!DN120="Yes"),OFFSET('Sanitation Data'!$I$12,0,10*ROW('Sanitation Data'!I114)),NA())</f>
        <v>#N/A</v>
      </c>
      <c r="AZ120" s="531" t="e">
        <f ca="1">+IF(AND(ISNUMBER(OFFSET('Hygiene Data'!$D$5,0,10*ROW('Hygiene Data'!D114))),'Data Summary'!DO120="Yes"),OFFSET('Hygiene Data'!$D$5,0,10*ROW('Hygiene Data'!D114)),NA())</f>
        <v>#N/A</v>
      </c>
      <c r="BA120" s="531" t="e">
        <f ca="1">+IF(AND(ISNUMBER(OFFSET('Hygiene Data'!$D$7,0,10*ROW('Hygiene Data'!D114))),'Data Summary'!DP120="Yes"),OFFSET('Hygiene Data'!$D$7,0,10*ROW('Hygiene Data'!D114)),NA())</f>
        <v>#N/A</v>
      </c>
      <c r="BB120" s="531" t="e">
        <f ca="1">+IF(AND(ISNUMBER(OFFSET('Hygiene Data'!$D$9,0,10*ROW('Hygiene Data'!D114))),'Data Summary'!DQ120="Yes"),OFFSET('Hygiene Data'!$D$9,0,10*ROW('Hygiene Data'!D114)),NA())</f>
        <v>#N/A</v>
      </c>
      <c r="BC120" s="531" t="e">
        <f ca="1">+IF(AND(ISNUMBER(OFFSET('Hygiene Data'!$E$5,0,10*ROW('Hygiene Data'!E114))),'Data Summary'!DR120="Yes"),OFFSET('Hygiene Data'!$E$5,0,10*ROW('Hygiene Data'!E114)),NA())</f>
        <v>#N/A</v>
      </c>
      <c r="BD120" s="531" t="e">
        <f ca="1">+IF(AND(ISNUMBER(OFFSET('Hygiene Data'!$E$7,0,10*ROW('Hygiene Data'!E114))),'Data Summary'!DS120="Yes"),OFFSET('Hygiene Data'!$E$7,0,10*ROW('Hygiene Data'!E114)),NA())</f>
        <v>#N/A</v>
      </c>
      <c r="BE120" s="531" t="e">
        <f ca="1">+IF(AND(ISNUMBER(OFFSET('Hygiene Data'!$E$9,0,10*ROW('Hygiene Data'!E114))),'Data Summary'!DT120="Yes"),OFFSET('Hygiene Data'!$E$9,0,10*ROW('Hygiene Data'!E114)),NA())</f>
        <v>#N/A</v>
      </c>
      <c r="BF120" s="531" t="e">
        <f ca="1">+IF(AND(ISNUMBER(OFFSET('Hygiene Data'!$F$5,0,10*ROW('Hygiene Data'!F114))),'Data Summary'!DU120="Yes"),OFFSET('Hygiene Data'!$F$5,0,10*ROW('Hygiene Data'!F114)),NA())</f>
        <v>#N/A</v>
      </c>
      <c r="BG120" s="531" t="e">
        <f ca="1">+IF(AND(ISNUMBER(OFFSET('Hygiene Data'!$F$7,0,10*ROW('Hygiene Data'!F114))),'Data Summary'!DV120="Yes"),OFFSET('Hygiene Data'!$F$7,0,10*ROW('Hygiene Data'!F114)),NA())</f>
        <v>#N/A</v>
      </c>
      <c r="BH120" s="531" t="e">
        <f ca="1">+IF(AND(ISNUMBER(OFFSET('Hygiene Data'!$F$9,0,10*ROW('Hygiene Data'!F114))),'Data Summary'!DW120="Yes"),OFFSET('Hygiene Data'!$F$9,0,10*ROW('Hygiene Data'!F114)),NA())</f>
        <v>#N/A</v>
      </c>
      <c r="BI120" s="531" t="e">
        <f ca="1">+IF(AND(ISNUMBER(OFFSET('Hygiene Data'!$G$5,0,10*ROW('Hygiene Data'!G114))),'Data Summary'!DX120="Yes"),OFFSET('Hygiene Data'!$G$5,0,10*ROW('Hygiene Data'!G114)),NA())</f>
        <v>#N/A</v>
      </c>
      <c r="BJ120" s="531" t="e">
        <f ca="1">+IF(AND(ISNUMBER(OFFSET('Hygiene Data'!$G$7,0,10*ROW('Hygiene Data'!G114))),'Data Summary'!DY120="Yes"),OFFSET('Hygiene Data'!$G$7,0,10*ROW('Hygiene Data'!G114)),NA())</f>
        <v>#N/A</v>
      </c>
      <c r="BK120" s="531" t="e">
        <f ca="1">+IF(AND(ISNUMBER(OFFSET('Hygiene Data'!$G$9,0,10*ROW('Hygiene Data'!G114))),'Data Summary'!DZ120="Yes"),OFFSET('Hygiene Data'!$G$9,0,10*ROW('Hygiene Data'!G114)),NA())</f>
        <v>#N/A</v>
      </c>
      <c r="BL120" s="531" t="e">
        <f ca="1">+IF(AND(ISNUMBER(OFFSET('Hygiene Data'!$H$5,0,10*ROW('Hygiene Data'!H114))),'Data Summary'!EA120="Yes"),OFFSET('Hygiene Data'!$H$5,0,10*ROW('Hygiene Data'!H114)),NA())</f>
        <v>#N/A</v>
      </c>
      <c r="BM120" s="531" t="e">
        <f ca="1">+IF(AND(ISNUMBER(OFFSET('Hygiene Data'!$H$7,0,10*ROW('Hygiene Data'!H114))),'Data Summary'!EB120="Yes"),OFFSET('Hygiene Data'!$H$7,0,10*ROW('Hygiene Data'!H114)),NA())</f>
        <v>#N/A</v>
      </c>
      <c r="BN120" s="531" t="e">
        <f ca="1">+IF(AND(ISNUMBER(OFFSET('Hygiene Data'!$H$9,0,10*ROW('Hygiene Data'!H114))),'Data Summary'!EC120="Yes"),OFFSET('Hygiene Data'!$H$9,0,10*ROW('Hygiene Data'!H114)),NA())</f>
        <v>#N/A</v>
      </c>
      <c r="BO120" s="531" t="e">
        <f ca="1">+IF(AND(ISNUMBER(OFFSET('Hygiene Data'!$I$5,0,10*ROW('Hygiene Data'!I114))),'Data Summary'!ED120="Yes"),OFFSET('Hygiene Data'!$I$5,0,10*ROW('Hygiene Data'!I114)),NA())</f>
        <v>#N/A</v>
      </c>
      <c r="BP120" s="531" t="e">
        <f ca="1">+IF(AND(ISNUMBER(OFFSET('Hygiene Data'!$I$7,0,10*ROW('Hygiene Data'!I114))),'Data Summary'!EE120="Yes"),OFFSET('Hygiene Data'!$I$7,0,10*ROW('Hygiene Data'!I114)),NA())</f>
        <v>#N/A</v>
      </c>
      <c r="BQ120" s="531" t="e">
        <f ca="1">+IF(AND(ISNUMBER(OFFSET('Hygiene Data'!$I$9,0,10*ROW('Hygiene Data'!I114))),'Data Summary'!EF120="Yes"),OFFSET('Hygiene Data'!$I$9,0,10*ROW('Hygiene Data'!I114)),NA())</f>
        <v>#N/A</v>
      </c>
    </row>
    <row r="121" spans="1:69" x14ac:dyDescent="0.25">
      <c r="A121" s="527" t="e">
        <f ca="1">+RIGHT('Data Summary'!A121,LEN('Data Summary'!A121)-9)</f>
        <v>#VALUE!</v>
      </c>
      <c r="B121" s="501" t="str">
        <f ca="1">+IF(ISTEXT('Data Summary'!B121),'Data Summary'!B121,"")</f>
        <v/>
      </c>
      <c r="C121" s="528" t="e">
        <f ca="1">+VALUE('Data Summary'!C121)</f>
        <v>#VALUE!</v>
      </c>
      <c r="D121" s="529" t="e">
        <f ca="1">+IF(AND(ISNUMBER(OFFSET('Water Data'!$D$4,0,10*ROW('Water Data'!D115))),'Data Summary'!BS121="Yes"),100-OFFSET('Water Data'!$D$4,0,10*ROW('Water Data'!D115)),NA())</f>
        <v>#N/A</v>
      </c>
      <c r="E121" s="529" t="e">
        <f ca="1">+IF(AND(ISNUMBER(OFFSET('Water Data'!$D$6,0,10*ROW('Water Data'!D115))),'Data Summary'!BT121="Yes"),OFFSET('Water Data'!$D$6,0,10*ROW('Water Data'!D115)),NA())</f>
        <v>#N/A</v>
      </c>
      <c r="F121" s="529" t="e">
        <f ca="1">+IF(AND(ISNUMBER(OFFSET('Water Data'!$D$9,0,10*ROW('Water Data'!D115))),'Data Summary'!BU121="Yes"),OFFSET('Water Data'!$D$9,0,10*ROW('Water Data'!D115)),NA())</f>
        <v>#N/A</v>
      </c>
      <c r="G121" s="529" t="e">
        <f ca="1">+IF(AND(ISNUMBER(OFFSET('Water Data'!$E$4,0,10*ROW('Water Data'!E115))),'Data Summary'!BV121="Yes"),100-OFFSET('Water Data'!$E$4,0,10*ROW('Water Data'!E115)),NA())</f>
        <v>#N/A</v>
      </c>
      <c r="H121" s="529" t="e">
        <f ca="1">+IF(AND(ISNUMBER(OFFSET('Water Data'!$E$6,0,10*ROW('Water Data'!E115))),'Data Summary'!BW121="Yes"),OFFSET('Water Data'!$E$6,0,10*ROW('Water Data'!E115)),NA())</f>
        <v>#N/A</v>
      </c>
      <c r="I121" s="529" t="e">
        <f ca="1">+IF(AND(ISNUMBER(OFFSET('Water Data'!$E$9,0,10*ROW('Water Data'!E115))),'Data Summary'!BX121="Yes"),OFFSET('Water Data'!$E$9,0,10*ROW('Water Data'!E115)),NA())</f>
        <v>#N/A</v>
      </c>
      <c r="J121" s="529" t="e">
        <f ca="1">+IF(AND(ISNUMBER(OFFSET('Water Data'!$F$4,0,10*ROW('Water Data'!F115))),'Data Summary'!BY121="Yes"),100-OFFSET('Water Data'!$F$4,0,10*ROW('Water Data'!F115)),NA())</f>
        <v>#N/A</v>
      </c>
      <c r="K121" s="529" t="e">
        <f ca="1">+IF(AND(ISNUMBER(OFFSET('Water Data'!$F$6,0,10*ROW('Water Data'!F115))),'Data Summary'!BZ121="Yes"),OFFSET('Water Data'!$F$6,0,10*ROW('Water Data'!F115)),NA())</f>
        <v>#N/A</v>
      </c>
      <c r="L121" s="529" t="e">
        <f ca="1">+IF(AND(ISNUMBER(OFFSET('Water Data'!$F$9,0,10*ROW('Water Data'!F115))),'Data Summary'!CA121="Yes"),OFFSET('Water Data'!$F$9,0,10*ROW('Water Data'!F115)),NA())</f>
        <v>#N/A</v>
      </c>
      <c r="M121" s="529" t="e">
        <f ca="1">+IF(AND(ISNUMBER(OFFSET('Water Data'!$G$4,0,10*ROW('Water Data'!G115))),'Data Summary'!CB121="Yes"),100-OFFSET('Water Data'!$G$4,0,10*ROW('Water Data'!G115)),NA())</f>
        <v>#N/A</v>
      </c>
      <c r="N121" s="529" t="e">
        <f ca="1">+IF(AND(ISNUMBER(OFFSET('Water Data'!$G$6,0,10*ROW('Water Data'!G115))),'Data Summary'!CC121="Yes"),OFFSET('Water Data'!$G$6,0,10*ROW('Water Data'!G115)),NA())</f>
        <v>#N/A</v>
      </c>
      <c r="O121" s="529" t="e">
        <f ca="1">+IF(AND(ISNUMBER(OFFSET('Water Data'!$G$9,0,10*ROW('Water Data'!G115))),'Data Summary'!CD121="Yes"),OFFSET('Water Data'!$G$9,0,10*ROW('Water Data'!G115)),NA())</f>
        <v>#N/A</v>
      </c>
      <c r="P121" s="529" t="e">
        <f ca="1">+IF(AND(ISNUMBER(OFFSET('Water Data'!$H$4,0,10*ROW('Water Data'!H115))),'Data Summary'!CE121="Yes"),100-OFFSET('Water Data'!$H$4,0,10*ROW('Water Data'!H115)),NA())</f>
        <v>#N/A</v>
      </c>
      <c r="Q121" s="529" t="e">
        <f ca="1">+IF(AND(ISNUMBER(OFFSET('Water Data'!$H$6,0,10*ROW('Water Data'!H115))),'Data Summary'!CF121="Yes"),OFFSET('Water Data'!$H$6,0,10*ROW('Water Data'!H115)),NA())</f>
        <v>#N/A</v>
      </c>
      <c r="R121" s="529" t="e">
        <f ca="1">+IF(AND(ISNUMBER(OFFSET('Water Data'!$H$9,0,10*ROW('Water Data'!H115))),'Data Summary'!CG121="Yes"),OFFSET('Water Data'!$H$9,0,10*ROW('Water Data'!H115)),NA())</f>
        <v>#N/A</v>
      </c>
      <c r="S121" s="529" t="e">
        <f ca="1">+IF(AND(ISNUMBER(OFFSET('Water Data'!$I$4,0,10*ROW('Water Data'!I115))),'Data Summary'!CH121="Yes"),100-OFFSET('Water Data'!$I$4,0,10*ROW('Water Data'!I115)),NA())</f>
        <v>#N/A</v>
      </c>
      <c r="T121" s="529" t="e">
        <f ca="1">+IF(AND(ISNUMBER(OFFSET('Water Data'!$I$6,0,10*ROW('Water Data'!I115))),'Data Summary'!CI121="Yes"),OFFSET('Water Data'!$I$6,0,10*ROW('Water Data'!I115)),NA())</f>
        <v>#N/A</v>
      </c>
      <c r="U121" s="529" t="e">
        <f ca="1">+IF(AND(ISNUMBER(OFFSET('Water Data'!$I$9,0,10*ROW('Water Data'!I115))),'Data Summary'!CJ121="Yes"),OFFSET('Water Data'!$I$9,0,10*ROW('Water Data'!I115)),NA())</f>
        <v>#N/A</v>
      </c>
      <c r="V121" s="530" t="e">
        <f ca="1">+IF(AND(ISNUMBER(OFFSET('Sanitation Data'!$D$4,0,10*ROW('Sanitation Data'!D115))),'Data Summary'!CK121="Yes"),100-OFFSET('Sanitation Data'!$D$4,0,10*ROW('Sanitation Data'!D115)),NA())</f>
        <v>#N/A</v>
      </c>
      <c r="W121" s="530" t="e">
        <f ca="1">+IF(AND(ISNUMBER(OFFSET('Sanitation Data'!$D$6,0,10*ROW('Sanitation Data'!D115))),'Data Summary'!CL121="Yes"),OFFSET('Sanitation Data'!$D$6,0,10*ROW('Sanitation Data'!D115)),NA())</f>
        <v>#N/A</v>
      </c>
      <c r="X121" s="530" t="e">
        <f ca="1">+IF(AND(ISNUMBER(OFFSET('Sanitation Data'!$D$10,0,10*ROW('Sanitation Data'!D115))),'Data Summary'!CM121="Yes"),OFFSET('Sanitation Data'!$D$10,0,10*ROW('Sanitation Data'!D115)),NA())</f>
        <v>#N/A</v>
      </c>
      <c r="Y121" s="530" t="e">
        <f ca="1">+IF(AND(ISNUMBER(OFFSET('Sanitation Data'!$D$11,0,10*ROW('Sanitation Data'!D115))),'Data Summary'!CN121="Yes"),OFFSET('Sanitation Data'!$D$11,0,10*ROW('Sanitation Data'!D115)),NA())</f>
        <v>#N/A</v>
      </c>
      <c r="Z121" s="530" t="e">
        <f ca="1">+IF(AND(ISNUMBER(OFFSET('Sanitation Data'!$D$12,0,10*ROW('Sanitation Data'!D115))),'Data Summary'!CO121="Yes"),OFFSET('Sanitation Data'!$D$12,0,10*ROW('Sanitation Data'!D115)),NA())</f>
        <v>#N/A</v>
      </c>
      <c r="AA121" s="530" t="e">
        <f ca="1">+IF(AND(ISNUMBER(OFFSET('Sanitation Data'!$E$4,0,10*ROW('Sanitation Data'!E115))),'Data Summary'!CP121="Yes"),100-OFFSET('Sanitation Data'!$E$4,0,10*ROW('Sanitation Data'!E115)),NA())</f>
        <v>#N/A</v>
      </c>
      <c r="AB121" s="530" t="e">
        <f ca="1">+IF(AND(ISNUMBER(OFFSET('Sanitation Data'!$E$6,0,10*ROW('Sanitation Data'!E115))),'Data Summary'!CQ121="Yes"),OFFSET('Sanitation Data'!$E$6,0,10*ROW('Sanitation Data'!E115)),NA())</f>
        <v>#N/A</v>
      </c>
      <c r="AC121" s="530" t="e">
        <f ca="1">+IF(AND(ISNUMBER(OFFSET('Sanitation Data'!$E$10,0,10*ROW('Sanitation Data'!E115))),'Data Summary'!CR121="Yes"),OFFSET('Sanitation Data'!$E$10,0,10*ROW('Sanitation Data'!E115)),NA())</f>
        <v>#N/A</v>
      </c>
      <c r="AD121" s="530" t="e">
        <f ca="1">+IF(AND(ISNUMBER(OFFSET('Sanitation Data'!$E$11,0,10*ROW('Sanitation Data'!E115))),'Data Summary'!CS121="Yes"),OFFSET('Sanitation Data'!$E$11,0,10*ROW('Sanitation Data'!E115)),NA())</f>
        <v>#N/A</v>
      </c>
      <c r="AE121" s="530" t="e">
        <f ca="1">+IF(AND(ISNUMBER(OFFSET('Sanitation Data'!$E$12,0,10*ROW('Sanitation Data'!E115))),'Data Summary'!CT121="Yes"),OFFSET('Sanitation Data'!$E$12,0,10*ROW('Sanitation Data'!E115)),NA())</f>
        <v>#N/A</v>
      </c>
      <c r="AF121" s="530" t="e">
        <f ca="1">+IF(AND(ISNUMBER(OFFSET('Sanitation Data'!$F$4,0,10*ROW('Sanitation Data'!F115))),'Data Summary'!CU121="Yes"),100-OFFSET('Sanitation Data'!$F$4,0,10*ROW('Sanitation Data'!F115)),NA())</f>
        <v>#N/A</v>
      </c>
      <c r="AG121" s="530" t="e">
        <f ca="1">+IF(AND(ISNUMBER(OFFSET('Sanitation Data'!$F$6,0,10*ROW('Sanitation Data'!F115))),'Data Summary'!CV121="Yes"),OFFSET('Sanitation Data'!$F$6,0,10*ROW('Sanitation Data'!F115)),NA())</f>
        <v>#N/A</v>
      </c>
      <c r="AH121" s="530" t="e">
        <f ca="1">+IF(AND(ISNUMBER(OFFSET('Sanitation Data'!$F$10,0,10*ROW('Sanitation Data'!F115))),'Data Summary'!CW121="Yes"),OFFSET('Sanitation Data'!$F$10,0,10*ROW('Sanitation Data'!F115)),NA())</f>
        <v>#N/A</v>
      </c>
      <c r="AI121" s="530" t="e">
        <f ca="1">+IF(AND(ISNUMBER(OFFSET('Sanitation Data'!$F$11,0,10*ROW('Sanitation Data'!F115))),'Data Summary'!CX121="Yes"),OFFSET('Sanitation Data'!$F$11,0,10*ROW('Sanitation Data'!F115)),NA())</f>
        <v>#N/A</v>
      </c>
      <c r="AJ121" s="530" t="e">
        <f ca="1">+IF(AND(ISNUMBER(OFFSET('Sanitation Data'!$F$12,0,10*ROW('Sanitation Data'!F115))),'Data Summary'!CY121="Yes"),OFFSET('Sanitation Data'!$F$12,0,10*ROW('Sanitation Data'!F115)),NA())</f>
        <v>#N/A</v>
      </c>
      <c r="AK121" s="530" t="e">
        <f ca="1">+IF(AND(ISNUMBER(OFFSET('Sanitation Data'!$G$4,0,10*ROW('Sanitation Data'!G115))),'Data Summary'!CZ121="Yes"),100-OFFSET('Sanitation Data'!$G$4,0,10*ROW('Sanitation Data'!G115)),NA())</f>
        <v>#N/A</v>
      </c>
      <c r="AL121" s="530" t="e">
        <f ca="1">+IF(AND(ISNUMBER(OFFSET('Sanitation Data'!$G$6,0,10*ROW('Sanitation Data'!G115))),'Data Summary'!DA121="Yes"),OFFSET('Sanitation Data'!$G$6,0,10*ROW('Sanitation Data'!G115)),NA())</f>
        <v>#N/A</v>
      </c>
      <c r="AM121" s="530" t="e">
        <f ca="1">+IF(AND(ISNUMBER(OFFSET('Sanitation Data'!$G$10,0,10*ROW('Sanitation Data'!G115))),'Data Summary'!DB121="Yes"),OFFSET('Sanitation Data'!$G$10,0,10*ROW('Sanitation Data'!G115)),NA())</f>
        <v>#N/A</v>
      </c>
      <c r="AN121" s="530" t="e">
        <f ca="1">+IF(AND(ISNUMBER(OFFSET('Sanitation Data'!$G$11,0,10*ROW('Sanitation Data'!G115))),'Data Summary'!DC121="Yes"),OFFSET('Sanitation Data'!$G$11,0,10*ROW('Sanitation Data'!G115)),NA())</f>
        <v>#N/A</v>
      </c>
      <c r="AO121" s="530" t="e">
        <f ca="1">+IF(AND(ISNUMBER(OFFSET('Sanitation Data'!$G$12,0,10*ROW('Sanitation Data'!G115))),'Data Summary'!DD121="Yes"),OFFSET('Sanitation Data'!$G$12,0,10*ROW('Sanitation Data'!G115)),NA())</f>
        <v>#N/A</v>
      </c>
      <c r="AP121" s="530" t="e">
        <f ca="1">+IF(AND(ISNUMBER(OFFSET('Sanitation Data'!$H$4,0,10*ROW('Sanitation Data'!H115))),'Data Summary'!DE121="Yes"),100-OFFSET('Sanitation Data'!$H$4,0,10*ROW('Sanitation Data'!H115)),NA())</f>
        <v>#N/A</v>
      </c>
      <c r="AQ121" s="530" t="e">
        <f ca="1">+IF(AND(ISNUMBER(OFFSET('Sanitation Data'!$H$6,0,10*ROW('Sanitation Data'!H115))),'Data Summary'!DF121="Yes"),OFFSET('Sanitation Data'!$H$6,0,10*ROW('Sanitation Data'!H115)),NA())</f>
        <v>#N/A</v>
      </c>
      <c r="AR121" s="530" t="e">
        <f ca="1">+IF(AND(ISNUMBER(OFFSET('Sanitation Data'!$H$10,0,10*ROW('Sanitation Data'!H115))),'Data Summary'!DG121="Yes"),OFFSET('Sanitation Data'!$H$10,0,10*ROW('Sanitation Data'!H115)),NA())</f>
        <v>#N/A</v>
      </c>
      <c r="AS121" s="530" t="e">
        <f ca="1">+IF(AND(ISNUMBER(OFFSET('Sanitation Data'!$H$11,0,10*ROW('Sanitation Data'!H115))),'Data Summary'!DH121="Yes"),OFFSET('Sanitation Data'!$H$11,0,10*ROW('Sanitation Data'!H115)),NA())</f>
        <v>#N/A</v>
      </c>
      <c r="AT121" s="530" t="e">
        <f ca="1">+IF(AND(ISNUMBER(OFFSET('Sanitation Data'!$H$12,0,10*ROW('Sanitation Data'!H115))),'Data Summary'!DI121="Yes"),OFFSET('Sanitation Data'!$H$12,0,10*ROW('Sanitation Data'!H115)),NA())</f>
        <v>#N/A</v>
      </c>
      <c r="AU121" s="530" t="e">
        <f ca="1">+IF(AND(ISNUMBER(OFFSET('Sanitation Data'!$I$4,0,10*ROW('Sanitation Data'!I115))),'Data Summary'!DJ121="Yes"),100-OFFSET('Sanitation Data'!$I$4,0,10*ROW('Sanitation Data'!I115)),NA())</f>
        <v>#N/A</v>
      </c>
      <c r="AV121" s="530" t="e">
        <f ca="1">+IF(AND(ISNUMBER(OFFSET('Sanitation Data'!$I$6,0,10*ROW('Sanitation Data'!I115))),'Data Summary'!DK121="Yes"),OFFSET('Sanitation Data'!$I$6,0,10*ROW('Sanitation Data'!I115)),NA())</f>
        <v>#N/A</v>
      </c>
      <c r="AW121" s="530" t="e">
        <f ca="1">+IF(AND(ISNUMBER(OFFSET('Sanitation Data'!$I$10,0,10*ROW('Sanitation Data'!I115))),'Data Summary'!DL121="Yes"),OFFSET('Sanitation Data'!$I$10,0,10*ROW('Sanitation Data'!I115)),NA())</f>
        <v>#N/A</v>
      </c>
      <c r="AX121" s="530" t="e">
        <f ca="1">+IF(AND(ISNUMBER(OFFSET('Sanitation Data'!$I$11,0,10*ROW('Sanitation Data'!I115))),'Data Summary'!DM121="Yes"),OFFSET('Sanitation Data'!$I$11,0,10*ROW('Sanitation Data'!I115)),NA())</f>
        <v>#N/A</v>
      </c>
      <c r="AY121" s="530" t="e">
        <f ca="1">+IF(AND(ISNUMBER(OFFSET('Sanitation Data'!$I$12,0,10*ROW('Sanitation Data'!I115))),'Data Summary'!DN121="Yes"),OFFSET('Sanitation Data'!$I$12,0,10*ROW('Sanitation Data'!I115)),NA())</f>
        <v>#N/A</v>
      </c>
      <c r="AZ121" s="531" t="e">
        <f ca="1">+IF(AND(ISNUMBER(OFFSET('Hygiene Data'!$D$5,0,10*ROW('Hygiene Data'!D115))),'Data Summary'!DO121="Yes"),OFFSET('Hygiene Data'!$D$5,0,10*ROW('Hygiene Data'!D115)),NA())</f>
        <v>#N/A</v>
      </c>
      <c r="BA121" s="531" t="e">
        <f ca="1">+IF(AND(ISNUMBER(OFFSET('Hygiene Data'!$D$7,0,10*ROW('Hygiene Data'!D115))),'Data Summary'!DP121="Yes"),OFFSET('Hygiene Data'!$D$7,0,10*ROW('Hygiene Data'!D115)),NA())</f>
        <v>#N/A</v>
      </c>
      <c r="BB121" s="531" t="e">
        <f ca="1">+IF(AND(ISNUMBER(OFFSET('Hygiene Data'!$D$9,0,10*ROW('Hygiene Data'!D115))),'Data Summary'!DQ121="Yes"),OFFSET('Hygiene Data'!$D$9,0,10*ROW('Hygiene Data'!D115)),NA())</f>
        <v>#N/A</v>
      </c>
      <c r="BC121" s="531" t="e">
        <f ca="1">+IF(AND(ISNUMBER(OFFSET('Hygiene Data'!$E$5,0,10*ROW('Hygiene Data'!E115))),'Data Summary'!DR121="Yes"),OFFSET('Hygiene Data'!$E$5,0,10*ROW('Hygiene Data'!E115)),NA())</f>
        <v>#N/A</v>
      </c>
      <c r="BD121" s="531" t="e">
        <f ca="1">+IF(AND(ISNUMBER(OFFSET('Hygiene Data'!$E$7,0,10*ROW('Hygiene Data'!E115))),'Data Summary'!DS121="Yes"),OFFSET('Hygiene Data'!$E$7,0,10*ROW('Hygiene Data'!E115)),NA())</f>
        <v>#N/A</v>
      </c>
      <c r="BE121" s="531" t="e">
        <f ca="1">+IF(AND(ISNUMBER(OFFSET('Hygiene Data'!$E$9,0,10*ROW('Hygiene Data'!E115))),'Data Summary'!DT121="Yes"),OFFSET('Hygiene Data'!$E$9,0,10*ROW('Hygiene Data'!E115)),NA())</f>
        <v>#N/A</v>
      </c>
      <c r="BF121" s="531" t="e">
        <f ca="1">+IF(AND(ISNUMBER(OFFSET('Hygiene Data'!$F$5,0,10*ROW('Hygiene Data'!F115))),'Data Summary'!DU121="Yes"),OFFSET('Hygiene Data'!$F$5,0,10*ROW('Hygiene Data'!F115)),NA())</f>
        <v>#N/A</v>
      </c>
      <c r="BG121" s="531" t="e">
        <f ca="1">+IF(AND(ISNUMBER(OFFSET('Hygiene Data'!$F$7,0,10*ROW('Hygiene Data'!F115))),'Data Summary'!DV121="Yes"),OFFSET('Hygiene Data'!$F$7,0,10*ROW('Hygiene Data'!F115)),NA())</f>
        <v>#N/A</v>
      </c>
      <c r="BH121" s="531" t="e">
        <f ca="1">+IF(AND(ISNUMBER(OFFSET('Hygiene Data'!$F$9,0,10*ROW('Hygiene Data'!F115))),'Data Summary'!DW121="Yes"),OFFSET('Hygiene Data'!$F$9,0,10*ROW('Hygiene Data'!F115)),NA())</f>
        <v>#N/A</v>
      </c>
      <c r="BI121" s="531" t="e">
        <f ca="1">+IF(AND(ISNUMBER(OFFSET('Hygiene Data'!$G$5,0,10*ROW('Hygiene Data'!G115))),'Data Summary'!DX121="Yes"),OFFSET('Hygiene Data'!$G$5,0,10*ROW('Hygiene Data'!G115)),NA())</f>
        <v>#N/A</v>
      </c>
      <c r="BJ121" s="531" t="e">
        <f ca="1">+IF(AND(ISNUMBER(OFFSET('Hygiene Data'!$G$7,0,10*ROW('Hygiene Data'!G115))),'Data Summary'!DY121="Yes"),OFFSET('Hygiene Data'!$G$7,0,10*ROW('Hygiene Data'!G115)),NA())</f>
        <v>#N/A</v>
      </c>
      <c r="BK121" s="531" t="e">
        <f ca="1">+IF(AND(ISNUMBER(OFFSET('Hygiene Data'!$G$9,0,10*ROW('Hygiene Data'!G115))),'Data Summary'!DZ121="Yes"),OFFSET('Hygiene Data'!$G$9,0,10*ROW('Hygiene Data'!G115)),NA())</f>
        <v>#N/A</v>
      </c>
      <c r="BL121" s="531" t="e">
        <f ca="1">+IF(AND(ISNUMBER(OFFSET('Hygiene Data'!$H$5,0,10*ROW('Hygiene Data'!H115))),'Data Summary'!EA121="Yes"),OFFSET('Hygiene Data'!$H$5,0,10*ROW('Hygiene Data'!H115)),NA())</f>
        <v>#N/A</v>
      </c>
      <c r="BM121" s="531" t="e">
        <f ca="1">+IF(AND(ISNUMBER(OFFSET('Hygiene Data'!$H$7,0,10*ROW('Hygiene Data'!H115))),'Data Summary'!EB121="Yes"),OFFSET('Hygiene Data'!$H$7,0,10*ROW('Hygiene Data'!H115)),NA())</f>
        <v>#N/A</v>
      </c>
      <c r="BN121" s="531" t="e">
        <f ca="1">+IF(AND(ISNUMBER(OFFSET('Hygiene Data'!$H$9,0,10*ROW('Hygiene Data'!H115))),'Data Summary'!EC121="Yes"),OFFSET('Hygiene Data'!$H$9,0,10*ROW('Hygiene Data'!H115)),NA())</f>
        <v>#N/A</v>
      </c>
      <c r="BO121" s="531" t="e">
        <f ca="1">+IF(AND(ISNUMBER(OFFSET('Hygiene Data'!$I$5,0,10*ROW('Hygiene Data'!I115))),'Data Summary'!ED121="Yes"),OFFSET('Hygiene Data'!$I$5,0,10*ROW('Hygiene Data'!I115)),NA())</f>
        <v>#N/A</v>
      </c>
      <c r="BP121" s="531" t="e">
        <f ca="1">+IF(AND(ISNUMBER(OFFSET('Hygiene Data'!$I$7,0,10*ROW('Hygiene Data'!I115))),'Data Summary'!EE121="Yes"),OFFSET('Hygiene Data'!$I$7,0,10*ROW('Hygiene Data'!I115)),NA())</f>
        <v>#N/A</v>
      </c>
      <c r="BQ121" s="531" t="e">
        <f ca="1">+IF(AND(ISNUMBER(OFFSET('Hygiene Data'!$I$9,0,10*ROW('Hygiene Data'!I115))),'Data Summary'!EF121="Yes"),OFFSET('Hygiene Data'!$I$9,0,10*ROW('Hygiene Data'!I115)),NA())</f>
        <v>#N/A</v>
      </c>
    </row>
    <row r="122" spans="1:69" x14ac:dyDescent="0.25">
      <c r="A122" s="527" t="e">
        <f ca="1">+RIGHT('Data Summary'!A122,LEN('Data Summary'!A122)-9)</f>
        <v>#VALUE!</v>
      </c>
      <c r="B122" s="501" t="str">
        <f ca="1">+IF(ISTEXT('Data Summary'!B122),'Data Summary'!B122,"")</f>
        <v/>
      </c>
      <c r="C122" s="528" t="e">
        <f ca="1">+VALUE('Data Summary'!C122)</f>
        <v>#VALUE!</v>
      </c>
      <c r="D122" s="529" t="e">
        <f ca="1">+IF(AND(ISNUMBER(OFFSET('Water Data'!$D$4,0,10*ROW('Water Data'!D116))),'Data Summary'!BS122="Yes"),100-OFFSET('Water Data'!$D$4,0,10*ROW('Water Data'!D116)),NA())</f>
        <v>#N/A</v>
      </c>
      <c r="E122" s="529" t="e">
        <f ca="1">+IF(AND(ISNUMBER(OFFSET('Water Data'!$D$6,0,10*ROW('Water Data'!D116))),'Data Summary'!BT122="Yes"),OFFSET('Water Data'!$D$6,0,10*ROW('Water Data'!D116)),NA())</f>
        <v>#N/A</v>
      </c>
      <c r="F122" s="529" t="e">
        <f ca="1">+IF(AND(ISNUMBER(OFFSET('Water Data'!$D$9,0,10*ROW('Water Data'!D116))),'Data Summary'!BU122="Yes"),OFFSET('Water Data'!$D$9,0,10*ROW('Water Data'!D116)),NA())</f>
        <v>#N/A</v>
      </c>
      <c r="G122" s="529" t="e">
        <f ca="1">+IF(AND(ISNUMBER(OFFSET('Water Data'!$E$4,0,10*ROW('Water Data'!E116))),'Data Summary'!BV122="Yes"),100-OFFSET('Water Data'!$E$4,0,10*ROW('Water Data'!E116)),NA())</f>
        <v>#N/A</v>
      </c>
      <c r="H122" s="529" t="e">
        <f ca="1">+IF(AND(ISNUMBER(OFFSET('Water Data'!$E$6,0,10*ROW('Water Data'!E116))),'Data Summary'!BW122="Yes"),OFFSET('Water Data'!$E$6,0,10*ROW('Water Data'!E116)),NA())</f>
        <v>#N/A</v>
      </c>
      <c r="I122" s="529" t="e">
        <f ca="1">+IF(AND(ISNUMBER(OFFSET('Water Data'!$E$9,0,10*ROW('Water Data'!E116))),'Data Summary'!BX122="Yes"),OFFSET('Water Data'!$E$9,0,10*ROW('Water Data'!E116)),NA())</f>
        <v>#N/A</v>
      </c>
      <c r="J122" s="529" t="e">
        <f ca="1">+IF(AND(ISNUMBER(OFFSET('Water Data'!$F$4,0,10*ROW('Water Data'!F116))),'Data Summary'!BY122="Yes"),100-OFFSET('Water Data'!$F$4,0,10*ROW('Water Data'!F116)),NA())</f>
        <v>#N/A</v>
      </c>
      <c r="K122" s="529" t="e">
        <f ca="1">+IF(AND(ISNUMBER(OFFSET('Water Data'!$F$6,0,10*ROW('Water Data'!F116))),'Data Summary'!BZ122="Yes"),OFFSET('Water Data'!$F$6,0,10*ROW('Water Data'!F116)),NA())</f>
        <v>#N/A</v>
      </c>
      <c r="L122" s="529" t="e">
        <f ca="1">+IF(AND(ISNUMBER(OFFSET('Water Data'!$F$9,0,10*ROW('Water Data'!F116))),'Data Summary'!CA122="Yes"),OFFSET('Water Data'!$F$9,0,10*ROW('Water Data'!F116)),NA())</f>
        <v>#N/A</v>
      </c>
      <c r="M122" s="529" t="e">
        <f ca="1">+IF(AND(ISNUMBER(OFFSET('Water Data'!$G$4,0,10*ROW('Water Data'!G116))),'Data Summary'!CB122="Yes"),100-OFFSET('Water Data'!$G$4,0,10*ROW('Water Data'!G116)),NA())</f>
        <v>#N/A</v>
      </c>
      <c r="N122" s="529" t="e">
        <f ca="1">+IF(AND(ISNUMBER(OFFSET('Water Data'!$G$6,0,10*ROW('Water Data'!G116))),'Data Summary'!CC122="Yes"),OFFSET('Water Data'!$G$6,0,10*ROW('Water Data'!G116)),NA())</f>
        <v>#N/A</v>
      </c>
      <c r="O122" s="529" t="e">
        <f ca="1">+IF(AND(ISNUMBER(OFFSET('Water Data'!$G$9,0,10*ROW('Water Data'!G116))),'Data Summary'!CD122="Yes"),OFFSET('Water Data'!$G$9,0,10*ROW('Water Data'!G116)),NA())</f>
        <v>#N/A</v>
      </c>
      <c r="P122" s="529" t="e">
        <f ca="1">+IF(AND(ISNUMBER(OFFSET('Water Data'!$H$4,0,10*ROW('Water Data'!H116))),'Data Summary'!CE122="Yes"),100-OFFSET('Water Data'!$H$4,0,10*ROW('Water Data'!H116)),NA())</f>
        <v>#N/A</v>
      </c>
      <c r="Q122" s="529" t="e">
        <f ca="1">+IF(AND(ISNUMBER(OFFSET('Water Data'!$H$6,0,10*ROW('Water Data'!H116))),'Data Summary'!CF122="Yes"),OFFSET('Water Data'!$H$6,0,10*ROW('Water Data'!H116)),NA())</f>
        <v>#N/A</v>
      </c>
      <c r="R122" s="529" t="e">
        <f ca="1">+IF(AND(ISNUMBER(OFFSET('Water Data'!$H$9,0,10*ROW('Water Data'!H116))),'Data Summary'!CG122="Yes"),OFFSET('Water Data'!$H$9,0,10*ROW('Water Data'!H116)),NA())</f>
        <v>#N/A</v>
      </c>
      <c r="S122" s="529" t="e">
        <f ca="1">+IF(AND(ISNUMBER(OFFSET('Water Data'!$I$4,0,10*ROW('Water Data'!I116))),'Data Summary'!CH122="Yes"),100-OFFSET('Water Data'!$I$4,0,10*ROW('Water Data'!I116)),NA())</f>
        <v>#N/A</v>
      </c>
      <c r="T122" s="529" t="e">
        <f ca="1">+IF(AND(ISNUMBER(OFFSET('Water Data'!$I$6,0,10*ROW('Water Data'!I116))),'Data Summary'!CI122="Yes"),OFFSET('Water Data'!$I$6,0,10*ROW('Water Data'!I116)),NA())</f>
        <v>#N/A</v>
      </c>
      <c r="U122" s="529" t="e">
        <f ca="1">+IF(AND(ISNUMBER(OFFSET('Water Data'!$I$9,0,10*ROW('Water Data'!I116))),'Data Summary'!CJ122="Yes"),OFFSET('Water Data'!$I$9,0,10*ROW('Water Data'!I116)),NA())</f>
        <v>#N/A</v>
      </c>
      <c r="V122" s="530" t="e">
        <f ca="1">+IF(AND(ISNUMBER(OFFSET('Sanitation Data'!$D$4,0,10*ROW('Sanitation Data'!D116))),'Data Summary'!CK122="Yes"),100-OFFSET('Sanitation Data'!$D$4,0,10*ROW('Sanitation Data'!D116)),NA())</f>
        <v>#N/A</v>
      </c>
      <c r="W122" s="530" t="e">
        <f ca="1">+IF(AND(ISNUMBER(OFFSET('Sanitation Data'!$D$6,0,10*ROW('Sanitation Data'!D116))),'Data Summary'!CL122="Yes"),OFFSET('Sanitation Data'!$D$6,0,10*ROW('Sanitation Data'!D116)),NA())</f>
        <v>#N/A</v>
      </c>
      <c r="X122" s="530" t="e">
        <f ca="1">+IF(AND(ISNUMBER(OFFSET('Sanitation Data'!$D$10,0,10*ROW('Sanitation Data'!D116))),'Data Summary'!CM122="Yes"),OFFSET('Sanitation Data'!$D$10,0,10*ROW('Sanitation Data'!D116)),NA())</f>
        <v>#N/A</v>
      </c>
      <c r="Y122" s="530" t="e">
        <f ca="1">+IF(AND(ISNUMBER(OFFSET('Sanitation Data'!$D$11,0,10*ROW('Sanitation Data'!D116))),'Data Summary'!CN122="Yes"),OFFSET('Sanitation Data'!$D$11,0,10*ROW('Sanitation Data'!D116)),NA())</f>
        <v>#N/A</v>
      </c>
      <c r="Z122" s="530" t="e">
        <f ca="1">+IF(AND(ISNUMBER(OFFSET('Sanitation Data'!$D$12,0,10*ROW('Sanitation Data'!D116))),'Data Summary'!CO122="Yes"),OFFSET('Sanitation Data'!$D$12,0,10*ROW('Sanitation Data'!D116)),NA())</f>
        <v>#N/A</v>
      </c>
      <c r="AA122" s="530" t="e">
        <f ca="1">+IF(AND(ISNUMBER(OFFSET('Sanitation Data'!$E$4,0,10*ROW('Sanitation Data'!E116))),'Data Summary'!CP122="Yes"),100-OFFSET('Sanitation Data'!$E$4,0,10*ROW('Sanitation Data'!E116)),NA())</f>
        <v>#N/A</v>
      </c>
      <c r="AB122" s="530" t="e">
        <f ca="1">+IF(AND(ISNUMBER(OFFSET('Sanitation Data'!$E$6,0,10*ROW('Sanitation Data'!E116))),'Data Summary'!CQ122="Yes"),OFFSET('Sanitation Data'!$E$6,0,10*ROW('Sanitation Data'!E116)),NA())</f>
        <v>#N/A</v>
      </c>
      <c r="AC122" s="530" t="e">
        <f ca="1">+IF(AND(ISNUMBER(OFFSET('Sanitation Data'!$E$10,0,10*ROW('Sanitation Data'!E116))),'Data Summary'!CR122="Yes"),OFFSET('Sanitation Data'!$E$10,0,10*ROW('Sanitation Data'!E116)),NA())</f>
        <v>#N/A</v>
      </c>
      <c r="AD122" s="530" t="e">
        <f ca="1">+IF(AND(ISNUMBER(OFFSET('Sanitation Data'!$E$11,0,10*ROW('Sanitation Data'!E116))),'Data Summary'!CS122="Yes"),OFFSET('Sanitation Data'!$E$11,0,10*ROW('Sanitation Data'!E116)),NA())</f>
        <v>#N/A</v>
      </c>
      <c r="AE122" s="530" t="e">
        <f ca="1">+IF(AND(ISNUMBER(OFFSET('Sanitation Data'!$E$12,0,10*ROW('Sanitation Data'!E116))),'Data Summary'!CT122="Yes"),OFFSET('Sanitation Data'!$E$12,0,10*ROW('Sanitation Data'!E116)),NA())</f>
        <v>#N/A</v>
      </c>
      <c r="AF122" s="530" t="e">
        <f ca="1">+IF(AND(ISNUMBER(OFFSET('Sanitation Data'!$F$4,0,10*ROW('Sanitation Data'!F116))),'Data Summary'!CU122="Yes"),100-OFFSET('Sanitation Data'!$F$4,0,10*ROW('Sanitation Data'!F116)),NA())</f>
        <v>#N/A</v>
      </c>
      <c r="AG122" s="530" t="e">
        <f ca="1">+IF(AND(ISNUMBER(OFFSET('Sanitation Data'!$F$6,0,10*ROW('Sanitation Data'!F116))),'Data Summary'!CV122="Yes"),OFFSET('Sanitation Data'!$F$6,0,10*ROW('Sanitation Data'!F116)),NA())</f>
        <v>#N/A</v>
      </c>
      <c r="AH122" s="530" t="e">
        <f ca="1">+IF(AND(ISNUMBER(OFFSET('Sanitation Data'!$F$10,0,10*ROW('Sanitation Data'!F116))),'Data Summary'!CW122="Yes"),OFFSET('Sanitation Data'!$F$10,0,10*ROW('Sanitation Data'!F116)),NA())</f>
        <v>#N/A</v>
      </c>
      <c r="AI122" s="530" t="e">
        <f ca="1">+IF(AND(ISNUMBER(OFFSET('Sanitation Data'!$F$11,0,10*ROW('Sanitation Data'!F116))),'Data Summary'!CX122="Yes"),OFFSET('Sanitation Data'!$F$11,0,10*ROW('Sanitation Data'!F116)),NA())</f>
        <v>#N/A</v>
      </c>
      <c r="AJ122" s="530" t="e">
        <f ca="1">+IF(AND(ISNUMBER(OFFSET('Sanitation Data'!$F$12,0,10*ROW('Sanitation Data'!F116))),'Data Summary'!CY122="Yes"),OFFSET('Sanitation Data'!$F$12,0,10*ROW('Sanitation Data'!F116)),NA())</f>
        <v>#N/A</v>
      </c>
      <c r="AK122" s="530" t="e">
        <f ca="1">+IF(AND(ISNUMBER(OFFSET('Sanitation Data'!$G$4,0,10*ROW('Sanitation Data'!G116))),'Data Summary'!CZ122="Yes"),100-OFFSET('Sanitation Data'!$G$4,0,10*ROW('Sanitation Data'!G116)),NA())</f>
        <v>#N/A</v>
      </c>
      <c r="AL122" s="530" t="e">
        <f ca="1">+IF(AND(ISNUMBER(OFFSET('Sanitation Data'!$G$6,0,10*ROW('Sanitation Data'!G116))),'Data Summary'!DA122="Yes"),OFFSET('Sanitation Data'!$G$6,0,10*ROW('Sanitation Data'!G116)),NA())</f>
        <v>#N/A</v>
      </c>
      <c r="AM122" s="530" t="e">
        <f ca="1">+IF(AND(ISNUMBER(OFFSET('Sanitation Data'!$G$10,0,10*ROW('Sanitation Data'!G116))),'Data Summary'!DB122="Yes"),OFFSET('Sanitation Data'!$G$10,0,10*ROW('Sanitation Data'!G116)),NA())</f>
        <v>#N/A</v>
      </c>
      <c r="AN122" s="530" t="e">
        <f ca="1">+IF(AND(ISNUMBER(OFFSET('Sanitation Data'!$G$11,0,10*ROW('Sanitation Data'!G116))),'Data Summary'!DC122="Yes"),OFFSET('Sanitation Data'!$G$11,0,10*ROW('Sanitation Data'!G116)),NA())</f>
        <v>#N/A</v>
      </c>
      <c r="AO122" s="530" t="e">
        <f ca="1">+IF(AND(ISNUMBER(OFFSET('Sanitation Data'!$G$12,0,10*ROW('Sanitation Data'!G116))),'Data Summary'!DD122="Yes"),OFFSET('Sanitation Data'!$G$12,0,10*ROW('Sanitation Data'!G116)),NA())</f>
        <v>#N/A</v>
      </c>
      <c r="AP122" s="530" t="e">
        <f ca="1">+IF(AND(ISNUMBER(OFFSET('Sanitation Data'!$H$4,0,10*ROW('Sanitation Data'!H116))),'Data Summary'!DE122="Yes"),100-OFFSET('Sanitation Data'!$H$4,0,10*ROW('Sanitation Data'!H116)),NA())</f>
        <v>#N/A</v>
      </c>
      <c r="AQ122" s="530" t="e">
        <f ca="1">+IF(AND(ISNUMBER(OFFSET('Sanitation Data'!$H$6,0,10*ROW('Sanitation Data'!H116))),'Data Summary'!DF122="Yes"),OFFSET('Sanitation Data'!$H$6,0,10*ROW('Sanitation Data'!H116)),NA())</f>
        <v>#N/A</v>
      </c>
      <c r="AR122" s="530" t="e">
        <f ca="1">+IF(AND(ISNUMBER(OFFSET('Sanitation Data'!$H$10,0,10*ROW('Sanitation Data'!H116))),'Data Summary'!DG122="Yes"),OFFSET('Sanitation Data'!$H$10,0,10*ROW('Sanitation Data'!H116)),NA())</f>
        <v>#N/A</v>
      </c>
      <c r="AS122" s="530" t="e">
        <f ca="1">+IF(AND(ISNUMBER(OFFSET('Sanitation Data'!$H$11,0,10*ROW('Sanitation Data'!H116))),'Data Summary'!DH122="Yes"),OFFSET('Sanitation Data'!$H$11,0,10*ROW('Sanitation Data'!H116)),NA())</f>
        <v>#N/A</v>
      </c>
      <c r="AT122" s="530" t="e">
        <f ca="1">+IF(AND(ISNUMBER(OFFSET('Sanitation Data'!$H$12,0,10*ROW('Sanitation Data'!H116))),'Data Summary'!DI122="Yes"),OFFSET('Sanitation Data'!$H$12,0,10*ROW('Sanitation Data'!H116)),NA())</f>
        <v>#N/A</v>
      </c>
      <c r="AU122" s="530" t="e">
        <f ca="1">+IF(AND(ISNUMBER(OFFSET('Sanitation Data'!$I$4,0,10*ROW('Sanitation Data'!I116))),'Data Summary'!DJ122="Yes"),100-OFFSET('Sanitation Data'!$I$4,0,10*ROW('Sanitation Data'!I116)),NA())</f>
        <v>#N/A</v>
      </c>
      <c r="AV122" s="530" t="e">
        <f ca="1">+IF(AND(ISNUMBER(OFFSET('Sanitation Data'!$I$6,0,10*ROW('Sanitation Data'!I116))),'Data Summary'!DK122="Yes"),OFFSET('Sanitation Data'!$I$6,0,10*ROW('Sanitation Data'!I116)),NA())</f>
        <v>#N/A</v>
      </c>
      <c r="AW122" s="530" t="e">
        <f ca="1">+IF(AND(ISNUMBER(OFFSET('Sanitation Data'!$I$10,0,10*ROW('Sanitation Data'!I116))),'Data Summary'!DL122="Yes"),OFFSET('Sanitation Data'!$I$10,0,10*ROW('Sanitation Data'!I116)),NA())</f>
        <v>#N/A</v>
      </c>
      <c r="AX122" s="530" t="e">
        <f ca="1">+IF(AND(ISNUMBER(OFFSET('Sanitation Data'!$I$11,0,10*ROW('Sanitation Data'!I116))),'Data Summary'!DM122="Yes"),OFFSET('Sanitation Data'!$I$11,0,10*ROW('Sanitation Data'!I116)),NA())</f>
        <v>#N/A</v>
      </c>
      <c r="AY122" s="530" t="e">
        <f ca="1">+IF(AND(ISNUMBER(OFFSET('Sanitation Data'!$I$12,0,10*ROW('Sanitation Data'!I116))),'Data Summary'!DN122="Yes"),OFFSET('Sanitation Data'!$I$12,0,10*ROW('Sanitation Data'!I116)),NA())</f>
        <v>#N/A</v>
      </c>
      <c r="AZ122" s="531" t="e">
        <f ca="1">+IF(AND(ISNUMBER(OFFSET('Hygiene Data'!$D$5,0,10*ROW('Hygiene Data'!D116))),'Data Summary'!DO122="Yes"),OFFSET('Hygiene Data'!$D$5,0,10*ROW('Hygiene Data'!D116)),NA())</f>
        <v>#N/A</v>
      </c>
      <c r="BA122" s="531" t="e">
        <f ca="1">+IF(AND(ISNUMBER(OFFSET('Hygiene Data'!$D$7,0,10*ROW('Hygiene Data'!D116))),'Data Summary'!DP122="Yes"),OFFSET('Hygiene Data'!$D$7,0,10*ROW('Hygiene Data'!D116)),NA())</f>
        <v>#N/A</v>
      </c>
      <c r="BB122" s="531" t="e">
        <f ca="1">+IF(AND(ISNUMBER(OFFSET('Hygiene Data'!$D$9,0,10*ROW('Hygiene Data'!D116))),'Data Summary'!DQ122="Yes"),OFFSET('Hygiene Data'!$D$9,0,10*ROW('Hygiene Data'!D116)),NA())</f>
        <v>#N/A</v>
      </c>
      <c r="BC122" s="531" t="e">
        <f ca="1">+IF(AND(ISNUMBER(OFFSET('Hygiene Data'!$E$5,0,10*ROW('Hygiene Data'!E116))),'Data Summary'!DR122="Yes"),OFFSET('Hygiene Data'!$E$5,0,10*ROW('Hygiene Data'!E116)),NA())</f>
        <v>#N/A</v>
      </c>
      <c r="BD122" s="531" t="e">
        <f ca="1">+IF(AND(ISNUMBER(OFFSET('Hygiene Data'!$E$7,0,10*ROW('Hygiene Data'!E116))),'Data Summary'!DS122="Yes"),OFFSET('Hygiene Data'!$E$7,0,10*ROW('Hygiene Data'!E116)),NA())</f>
        <v>#N/A</v>
      </c>
      <c r="BE122" s="531" t="e">
        <f ca="1">+IF(AND(ISNUMBER(OFFSET('Hygiene Data'!$E$9,0,10*ROW('Hygiene Data'!E116))),'Data Summary'!DT122="Yes"),OFFSET('Hygiene Data'!$E$9,0,10*ROW('Hygiene Data'!E116)),NA())</f>
        <v>#N/A</v>
      </c>
      <c r="BF122" s="531" t="e">
        <f ca="1">+IF(AND(ISNUMBER(OFFSET('Hygiene Data'!$F$5,0,10*ROW('Hygiene Data'!F116))),'Data Summary'!DU122="Yes"),OFFSET('Hygiene Data'!$F$5,0,10*ROW('Hygiene Data'!F116)),NA())</f>
        <v>#N/A</v>
      </c>
      <c r="BG122" s="531" t="e">
        <f ca="1">+IF(AND(ISNUMBER(OFFSET('Hygiene Data'!$F$7,0,10*ROW('Hygiene Data'!F116))),'Data Summary'!DV122="Yes"),OFFSET('Hygiene Data'!$F$7,0,10*ROW('Hygiene Data'!F116)),NA())</f>
        <v>#N/A</v>
      </c>
      <c r="BH122" s="531" t="e">
        <f ca="1">+IF(AND(ISNUMBER(OFFSET('Hygiene Data'!$F$9,0,10*ROW('Hygiene Data'!F116))),'Data Summary'!DW122="Yes"),OFFSET('Hygiene Data'!$F$9,0,10*ROW('Hygiene Data'!F116)),NA())</f>
        <v>#N/A</v>
      </c>
      <c r="BI122" s="531" t="e">
        <f ca="1">+IF(AND(ISNUMBER(OFFSET('Hygiene Data'!$G$5,0,10*ROW('Hygiene Data'!G116))),'Data Summary'!DX122="Yes"),OFFSET('Hygiene Data'!$G$5,0,10*ROW('Hygiene Data'!G116)),NA())</f>
        <v>#N/A</v>
      </c>
      <c r="BJ122" s="531" t="e">
        <f ca="1">+IF(AND(ISNUMBER(OFFSET('Hygiene Data'!$G$7,0,10*ROW('Hygiene Data'!G116))),'Data Summary'!DY122="Yes"),OFFSET('Hygiene Data'!$G$7,0,10*ROW('Hygiene Data'!G116)),NA())</f>
        <v>#N/A</v>
      </c>
      <c r="BK122" s="531" t="e">
        <f ca="1">+IF(AND(ISNUMBER(OFFSET('Hygiene Data'!$G$9,0,10*ROW('Hygiene Data'!G116))),'Data Summary'!DZ122="Yes"),OFFSET('Hygiene Data'!$G$9,0,10*ROW('Hygiene Data'!G116)),NA())</f>
        <v>#N/A</v>
      </c>
      <c r="BL122" s="531" t="e">
        <f ca="1">+IF(AND(ISNUMBER(OFFSET('Hygiene Data'!$H$5,0,10*ROW('Hygiene Data'!H116))),'Data Summary'!EA122="Yes"),OFFSET('Hygiene Data'!$H$5,0,10*ROW('Hygiene Data'!H116)),NA())</f>
        <v>#N/A</v>
      </c>
      <c r="BM122" s="531" t="e">
        <f ca="1">+IF(AND(ISNUMBER(OFFSET('Hygiene Data'!$H$7,0,10*ROW('Hygiene Data'!H116))),'Data Summary'!EB122="Yes"),OFFSET('Hygiene Data'!$H$7,0,10*ROW('Hygiene Data'!H116)),NA())</f>
        <v>#N/A</v>
      </c>
      <c r="BN122" s="531" t="e">
        <f ca="1">+IF(AND(ISNUMBER(OFFSET('Hygiene Data'!$H$9,0,10*ROW('Hygiene Data'!H116))),'Data Summary'!EC122="Yes"),OFFSET('Hygiene Data'!$H$9,0,10*ROW('Hygiene Data'!H116)),NA())</f>
        <v>#N/A</v>
      </c>
      <c r="BO122" s="531" t="e">
        <f ca="1">+IF(AND(ISNUMBER(OFFSET('Hygiene Data'!$I$5,0,10*ROW('Hygiene Data'!I116))),'Data Summary'!ED122="Yes"),OFFSET('Hygiene Data'!$I$5,0,10*ROW('Hygiene Data'!I116)),NA())</f>
        <v>#N/A</v>
      </c>
      <c r="BP122" s="531" t="e">
        <f ca="1">+IF(AND(ISNUMBER(OFFSET('Hygiene Data'!$I$7,0,10*ROW('Hygiene Data'!I116))),'Data Summary'!EE122="Yes"),OFFSET('Hygiene Data'!$I$7,0,10*ROW('Hygiene Data'!I116)),NA())</f>
        <v>#N/A</v>
      </c>
      <c r="BQ122" s="531" t="e">
        <f ca="1">+IF(AND(ISNUMBER(OFFSET('Hygiene Data'!$I$9,0,10*ROW('Hygiene Data'!I116))),'Data Summary'!EF122="Yes"),OFFSET('Hygiene Data'!$I$9,0,10*ROW('Hygiene Data'!I116)),NA())</f>
        <v>#N/A</v>
      </c>
    </row>
    <row r="123" spans="1:69" x14ac:dyDescent="0.25">
      <c r="A123" s="527" t="e">
        <f ca="1">+RIGHT('Data Summary'!A123,LEN('Data Summary'!A123)-9)</f>
        <v>#VALUE!</v>
      </c>
      <c r="B123" s="501" t="str">
        <f ca="1">+IF(ISTEXT('Data Summary'!B123),'Data Summary'!B123,"")</f>
        <v/>
      </c>
      <c r="C123" s="528" t="e">
        <f ca="1">+VALUE('Data Summary'!C123)</f>
        <v>#VALUE!</v>
      </c>
      <c r="D123" s="529" t="e">
        <f ca="1">+IF(AND(ISNUMBER(OFFSET('Water Data'!$D$4,0,10*ROW('Water Data'!D117))),'Data Summary'!BS123="Yes"),100-OFFSET('Water Data'!$D$4,0,10*ROW('Water Data'!D117)),NA())</f>
        <v>#N/A</v>
      </c>
      <c r="E123" s="529" t="e">
        <f ca="1">+IF(AND(ISNUMBER(OFFSET('Water Data'!$D$6,0,10*ROW('Water Data'!D117))),'Data Summary'!BT123="Yes"),OFFSET('Water Data'!$D$6,0,10*ROW('Water Data'!D117)),NA())</f>
        <v>#N/A</v>
      </c>
      <c r="F123" s="529" t="e">
        <f ca="1">+IF(AND(ISNUMBER(OFFSET('Water Data'!$D$9,0,10*ROW('Water Data'!D117))),'Data Summary'!BU123="Yes"),OFFSET('Water Data'!$D$9,0,10*ROW('Water Data'!D117)),NA())</f>
        <v>#N/A</v>
      </c>
      <c r="G123" s="529" t="e">
        <f ca="1">+IF(AND(ISNUMBER(OFFSET('Water Data'!$E$4,0,10*ROW('Water Data'!E117))),'Data Summary'!BV123="Yes"),100-OFFSET('Water Data'!$E$4,0,10*ROW('Water Data'!E117)),NA())</f>
        <v>#N/A</v>
      </c>
      <c r="H123" s="529" t="e">
        <f ca="1">+IF(AND(ISNUMBER(OFFSET('Water Data'!$E$6,0,10*ROW('Water Data'!E117))),'Data Summary'!BW123="Yes"),OFFSET('Water Data'!$E$6,0,10*ROW('Water Data'!E117)),NA())</f>
        <v>#N/A</v>
      </c>
      <c r="I123" s="529" t="e">
        <f ca="1">+IF(AND(ISNUMBER(OFFSET('Water Data'!$E$9,0,10*ROW('Water Data'!E117))),'Data Summary'!BX123="Yes"),OFFSET('Water Data'!$E$9,0,10*ROW('Water Data'!E117)),NA())</f>
        <v>#N/A</v>
      </c>
      <c r="J123" s="529" t="e">
        <f ca="1">+IF(AND(ISNUMBER(OFFSET('Water Data'!$F$4,0,10*ROW('Water Data'!F117))),'Data Summary'!BY123="Yes"),100-OFFSET('Water Data'!$F$4,0,10*ROW('Water Data'!F117)),NA())</f>
        <v>#N/A</v>
      </c>
      <c r="K123" s="529" t="e">
        <f ca="1">+IF(AND(ISNUMBER(OFFSET('Water Data'!$F$6,0,10*ROW('Water Data'!F117))),'Data Summary'!BZ123="Yes"),OFFSET('Water Data'!$F$6,0,10*ROW('Water Data'!F117)),NA())</f>
        <v>#N/A</v>
      </c>
      <c r="L123" s="529" t="e">
        <f ca="1">+IF(AND(ISNUMBER(OFFSET('Water Data'!$F$9,0,10*ROW('Water Data'!F117))),'Data Summary'!CA123="Yes"),OFFSET('Water Data'!$F$9,0,10*ROW('Water Data'!F117)),NA())</f>
        <v>#N/A</v>
      </c>
      <c r="M123" s="529" t="e">
        <f ca="1">+IF(AND(ISNUMBER(OFFSET('Water Data'!$G$4,0,10*ROW('Water Data'!G117))),'Data Summary'!CB123="Yes"),100-OFFSET('Water Data'!$G$4,0,10*ROW('Water Data'!G117)),NA())</f>
        <v>#N/A</v>
      </c>
      <c r="N123" s="529" t="e">
        <f ca="1">+IF(AND(ISNUMBER(OFFSET('Water Data'!$G$6,0,10*ROW('Water Data'!G117))),'Data Summary'!CC123="Yes"),OFFSET('Water Data'!$G$6,0,10*ROW('Water Data'!G117)),NA())</f>
        <v>#N/A</v>
      </c>
      <c r="O123" s="529" t="e">
        <f ca="1">+IF(AND(ISNUMBER(OFFSET('Water Data'!$G$9,0,10*ROW('Water Data'!G117))),'Data Summary'!CD123="Yes"),OFFSET('Water Data'!$G$9,0,10*ROW('Water Data'!G117)),NA())</f>
        <v>#N/A</v>
      </c>
      <c r="P123" s="529" t="e">
        <f ca="1">+IF(AND(ISNUMBER(OFFSET('Water Data'!$H$4,0,10*ROW('Water Data'!H117))),'Data Summary'!CE123="Yes"),100-OFFSET('Water Data'!$H$4,0,10*ROW('Water Data'!H117)),NA())</f>
        <v>#N/A</v>
      </c>
      <c r="Q123" s="529" t="e">
        <f ca="1">+IF(AND(ISNUMBER(OFFSET('Water Data'!$H$6,0,10*ROW('Water Data'!H117))),'Data Summary'!CF123="Yes"),OFFSET('Water Data'!$H$6,0,10*ROW('Water Data'!H117)),NA())</f>
        <v>#N/A</v>
      </c>
      <c r="R123" s="529" t="e">
        <f ca="1">+IF(AND(ISNUMBER(OFFSET('Water Data'!$H$9,0,10*ROW('Water Data'!H117))),'Data Summary'!CG123="Yes"),OFFSET('Water Data'!$H$9,0,10*ROW('Water Data'!H117)),NA())</f>
        <v>#N/A</v>
      </c>
      <c r="S123" s="529" t="e">
        <f ca="1">+IF(AND(ISNUMBER(OFFSET('Water Data'!$I$4,0,10*ROW('Water Data'!I117))),'Data Summary'!CH123="Yes"),100-OFFSET('Water Data'!$I$4,0,10*ROW('Water Data'!I117)),NA())</f>
        <v>#N/A</v>
      </c>
      <c r="T123" s="529" t="e">
        <f ca="1">+IF(AND(ISNUMBER(OFFSET('Water Data'!$I$6,0,10*ROW('Water Data'!I117))),'Data Summary'!CI123="Yes"),OFFSET('Water Data'!$I$6,0,10*ROW('Water Data'!I117)),NA())</f>
        <v>#N/A</v>
      </c>
      <c r="U123" s="529" t="e">
        <f ca="1">+IF(AND(ISNUMBER(OFFSET('Water Data'!$I$9,0,10*ROW('Water Data'!I117))),'Data Summary'!CJ123="Yes"),OFFSET('Water Data'!$I$9,0,10*ROW('Water Data'!I117)),NA())</f>
        <v>#N/A</v>
      </c>
      <c r="V123" s="530" t="e">
        <f ca="1">+IF(AND(ISNUMBER(OFFSET('Sanitation Data'!$D$4,0,10*ROW('Sanitation Data'!D117))),'Data Summary'!CK123="Yes"),100-OFFSET('Sanitation Data'!$D$4,0,10*ROW('Sanitation Data'!D117)),NA())</f>
        <v>#N/A</v>
      </c>
      <c r="W123" s="530" t="e">
        <f ca="1">+IF(AND(ISNUMBER(OFFSET('Sanitation Data'!$D$6,0,10*ROW('Sanitation Data'!D117))),'Data Summary'!CL123="Yes"),OFFSET('Sanitation Data'!$D$6,0,10*ROW('Sanitation Data'!D117)),NA())</f>
        <v>#N/A</v>
      </c>
      <c r="X123" s="530" t="e">
        <f ca="1">+IF(AND(ISNUMBER(OFFSET('Sanitation Data'!$D$10,0,10*ROW('Sanitation Data'!D117))),'Data Summary'!CM123="Yes"),OFFSET('Sanitation Data'!$D$10,0,10*ROW('Sanitation Data'!D117)),NA())</f>
        <v>#N/A</v>
      </c>
      <c r="Y123" s="530" t="e">
        <f ca="1">+IF(AND(ISNUMBER(OFFSET('Sanitation Data'!$D$11,0,10*ROW('Sanitation Data'!D117))),'Data Summary'!CN123="Yes"),OFFSET('Sanitation Data'!$D$11,0,10*ROW('Sanitation Data'!D117)),NA())</f>
        <v>#N/A</v>
      </c>
      <c r="Z123" s="530" t="e">
        <f ca="1">+IF(AND(ISNUMBER(OFFSET('Sanitation Data'!$D$12,0,10*ROW('Sanitation Data'!D117))),'Data Summary'!CO123="Yes"),OFFSET('Sanitation Data'!$D$12,0,10*ROW('Sanitation Data'!D117)),NA())</f>
        <v>#N/A</v>
      </c>
      <c r="AA123" s="530" t="e">
        <f ca="1">+IF(AND(ISNUMBER(OFFSET('Sanitation Data'!$E$4,0,10*ROW('Sanitation Data'!E117))),'Data Summary'!CP123="Yes"),100-OFFSET('Sanitation Data'!$E$4,0,10*ROW('Sanitation Data'!E117)),NA())</f>
        <v>#N/A</v>
      </c>
      <c r="AB123" s="530" t="e">
        <f ca="1">+IF(AND(ISNUMBER(OFFSET('Sanitation Data'!$E$6,0,10*ROW('Sanitation Data'!E117))),'Data Summary'!CQ123="Yes"),OFFSET('Sanitation Data'!$E$6,0,10*ROW('Sanitation Data'!E117)),NA())</f>
        <v>#N/A</v>
      </c>
      <c r="AC123" s="530" t="e">
        <f ca="1">+IF(AND(ISNUMBER(OFFSET('Sanitation Data'!$E$10,0,10*ROW('Sanitation Data'!E117))),'Data Summary'!CR123="Yes"),OFFSET('Sanitation Data'!$E$10,0,10*ROW('Sanitation Data'!E117)),NA())</f>
        <v>#N/A</v>
      </c>
      <c r="AD123" s="530" t="e">
        <f ca="1">+IF(AND(ISNUMBER(OFFSET('Sanitation Data'!$E$11,0,10*ROW('Sanitation Data'!E117))),'Data Summary'!CS123="Yes"),OFFSET('Sanitation Data'!$E$11,0,10*ROW('Sanitation Data'!E117)),NA())</f>
        <v>#N/A</v>
      </c>
      <c r="AE123" s="530" t="e">
        <f ca="1">+IF(AND(ISNUMBER(OFFSET('Sanitation Data'!$E$12,0,10*ROW('Sanitation Data'!E117))),'Data Summary'!CT123="Yes"),OFFSET('Sanitation Data'!$E$12,0,10*ROW('Sanitation Data'!E117)),NA())</f>
        <v>#N/A</v>
      </c>
      <c r="AF123" s="530" t="e">
        <f ca="1">+IF(AND(ISNUMBER(OFFSET('Sanitation Data'!$F$4,0,10*ROW('Sanitation Data'!F117))),'Data Summary'!CU123="Yes"),100-OFFSET('Sanitation Data'!$F$4,0,10*ROW('Sanitation Data'!F117)),NA())</f>
        <v>#N/A</v>
      </c>
      <c r="AG123" s="530" t="e">
        <f ca="1">+IF(AND(ISNUMBER(OFFSET('Sanitation Data'!$F$6,0,10*ROW('Sanitation Data'!F117))),'Data Summary'!CV123="Yes"),OFFSET('Sanitation Data'!$F$6,0,10*ROW('Sanitation Data'!F117)),NA())</f>
        <v>#N/A</v>
      </c>
      <c r="AH123" s="530" t="e">
        <f ca="1">+IF(AND(ISNUMBER(OFFSET('Sanitation Data'!$F$10,0,10*ROW('Sanitation Data'!F117))),'Data Summary'!CW123="Yes"),OFFSET('Sanitation Data'!$F$10,0,10*ROW('Sanitation Data'!F117)),NA())</f>
        <v>#N/A</v>
      </c>
      <c r="AI123" s="530" t="e">
        <f ca="1">+IF(AND(ISNUMBER(OFFSET('Sanitation Data'!$F$11,0,10*ROW('Sanitation Data'!F117))),'Data Summary'!CX123="Yes"),OFFSET('Sanitation Data'!$F$11,0,10*ROW('Sanitation Data'!F117)),NA())</f>
        <v>#N/A</v>
      </c>
      <c r="AJ123" s="530" t="e">
        <f ca="1">+IF(AND(ISNUMBER(OFFSET('Sanitation Data'!$F$12,0,10*ROW('Sanitation Data'!F117))),'Data Summary'!CY123="Yes"),OFFSET('Sanitation Data'!$F$12,0,10*ROW('Sanitation Data'!F117)),NA())</f>
        <v>#N/A</v>
      </c>
      <c r="AK123" s="530" t="e">
        <f ca="1">+IF(AND(ISNUMBER(OFFSET('Sanitation Data'!$G$4,0,10*ROW('Sanitation Data'!G117))),'Data Summary'!CZ123="Yes"),100-OFFSET('Sanitation Data'!$G$4,0,10*ROW('Sanitation Data'!G117)),NA())</f>
        <v>#N/A</v>
      </c>
      <c r="AL123" s="530" t="e">
        <f ca="1">+IF(AND(ISNUMBER(OFFSET('Sanitation Data'!$G$6,0,10*ROW('Sanitation Data'!G117))),'Data Summary'!DA123="Yes"),OFFSET('Sanitation Data'!$G$6,0,10*ROW('Sanitation Data'!G117)),NA())</f>
        <v>#N/A</v>
      </c>
      <c r="AM123" s="530" t="e">
        <f ca="1">+IF(AND(ISNUMBER(OFFSET('Sanitation Data'!$G$10,0,10*ROW('Sanitation Data'!G117))),'Data Summary'!DB123="Yes"),OFFSET('Sanitation Data'!$G$10,0,10*ROW('Sanitation Data'!G117)),NA())</f>
        <v>#N/A</v>
      </c>
      <c r="AN123" s="530" t="e">
        <f ca="1">+IF(AND(ISNUMBER(OFFSET('Sanitation Data'!$G$11,0,10*ROW('Sanitation Data'!G117))),'Data Summary'!DC123="Yes"),OFFSET('Sanitation Data'!$G$11,0,10*ROW('Sanitation Data'!G117)),NA())</f>
        <v>#N/A</v>
      </c>
      <c r="AO123" s="530" t="e">
        <f ca="1">+IF(AND(ISNUMBER(OFFSET('Sanitation Data'!$G$12,0,10*ROW('Sanitation Data'!G117))),'Data Summary'!DD123="Yes"),OFFSET('Sanitation Data'!$G$12,0,10*ROW('Sanitation Data'!G117)),NA())</f>
        <v>#N/A</v>
      </c>
      <c r="AP123" s="530" t="e">
        <f ca="1">+IF(AND(ISNUMBER(OFFSET('Sanitation Data'!$H$4,0,10*ROW('Sanitation Data'!H117))),'Data Summary'!DE123="Yes"),100-OFFSET('Sanitation Data'!$H$4,0,10*ROW('Sanitation Data'!H117)),NA())</f>
        <v>#N/A</v>
      </c>
      <c r="AQ123" s="530" t="e">
        <f ca="1">+IF(AND(ISNUMBER(OFFSET('Sanitation Data'!$H$6,0,10*ROW('Sanitation Data'!H117))),'Data Summary'!DF123="Yes"),OFFSET('Sanitation Data'!$H$6,0,10*ROW('Sanitation Data'!H117)),NA())</f>
        <v>#N/A</v>
      </c>
      <c r="AR123" s="530" t="e">
        <f ca="1">+IF(AND(ISNUMBER(OFFSET('Sanitation Data'!$H$10,0,10*ROW('Sanitation Data'!H117))),'Data Summary'!DG123="Yes"),OFFSET('Sanitation Data'!$H$10,0,10*ROW('Sanitation Data'!H117)),NA())</f>
        <v>#N/A</v>
      </c>
      <c r="AS123" s="530" t="e">
        <f ca="1">+IF(AND(ISNUMBER(OFFSET('Sanitation Data'!$H$11,0,10*ROW('Sanitation Data'!H117))),'Data Summary'!DH123="Yes"),OFFSET('Sanitation Data'!$H$11,0,10*ROW('Sanitation Data'!H117)),NA())</f>
        <v>#N/A</v>
      </c>
      <c r="AT123" s="530" t="e">
        <f ca="1">+IF(AND(ISNUMBER(OFFSET('Sanitation Data'!$H$12,0,10*ROW('Sanitation Data'!H117))),'Data Summary'!DI123="Yes"),OFFSET('Sanitation Data'!$H$12,0,10*ROW('Sanitation Data'!H117)),NA())</f>
        <v>#N/A</v>
      </c>
      <c r="AU123" s="530" t="e">
        <f ca="1">+IF(AND(ISNUMBER(OFFSET('Sanitation Data'!$I$4,0,10*ROW('Sanitation Data'!I117))),'Data Summary'!DJ123="Yes"),100-OFFSET('Sanitation Data'!$I$4,0,10*ROW('Sanitation Data'!I117)),NA())</f>
        <v>#N/A</v>
      </c>
      <c r="AV123" s="530" t="e">
        <f ca="1">+IF(AND(ISNUMBER(OFFSET('Sanitation Data'!$I$6,0,10*ROW('Sanitation Data'!I117))),'Data Summary'!DK123="Yes"),OFFSET('Sanitation Data'!$I$6,0,10*ROW('Sanitation Data'!I117)),NA())</f>
        <v>#N/A</v>
      </c>
      <c r="AW123" s="530" t="e">
        <f ca="1">+IF(AND(ISNUMBER(OFFSET('Sanitation Data'!$I$10,0,10*ROW('Sanitation Data'!I117))),'Data Summary'!DL123="Yes"),OFFSET('Sanitation Data'!$I$10,0,10*ROW('Sanitation Data'!I117)),NA())</f>
        <v>#N/A</v>
      </c>
      <c r="AX123" s="530" t="e">
        <f ca="1">+IF(AND(ISNUMBER(OFFSET('Sanitation Data'!$I$11,0,10*ROW('Sanitation Data'!I117))),'Data Summary'!DM123="Yes"),OFFSET('Sanitation Data'!$I$11,0,10*ROW('Sanitation Data'!I117)),NA())</f>
        <v>#N/A</v>
      </c>
      <c r="AY123" s="530" t="e">
        <f ca="1">+IF(AND(ISNUMBER(OFFSET('Sanitation Data'!$I$12,0,10*ROW('Sanitation Data'!I117))),'Data Summary'!DN123="Yes"),OFFSET('Sanitation Data'!$I$12,0,10*ROW('Sanitation Data'!I117)),NA())</f>
        <v>#N/A</v>
      </c>
      <c r="AZ123" s="531" t="e">
        <f ca="1">+IF(AND(ISNUMBER(OFFSET('Hygiene Data'!$D$5,0,10*ROW('Hygiene Data'!D117))),'Data Summary'!DO123="Yes"),OFFSET('Hygiene Data'!$D$5,0,10*ROW('Hygiene Data'!D117)),NA())</f>
        <v>#N/A</v>
      </c>
      <c r="BA123" s="531" t="e">
        <f ca="1">+IF(AND(ISNUMBER(OFFSET('Hygiene Data'!$D$7,0,10*ROW('Hygiene Data'!D117))),'Data Summary'!DP123="Yes"),OFFSET('Hygiene Data'!$D$7,0,10*ROW('Hygiene Data'!D117)),NA())</f>
        <v>#N/A</v>
      </c>
      <c r="BB123" s="531" t="e">
        <f ca="1">+IF(AND(ISNUMBER(OFFSET('Hygiene Data'!$D$9,0,10*ROW('Hygiene Data'!D117))),'Data Summary'!DQ123="Yes"),OFFSET('Hygiene Data'!$D$9,0,10*ROW('Hygiene Data'!D117)),NA())</f>
        <v>#N/A</v>
      </c>
      <c r="BC123" s="531" t="e">
        <f ca="1">+IF(AND(ISNUMBER(OFFSET('Hygiene Data'!$E$5,0,10*ROW('Hygiene Data'!E117))),'Data Summary'!DR123="Yes"),OFFSET('Hygiene Data'!$E$5,0,10*ROW('Hygiene Data'!E117)),NA())</f>
        <v>#N/A</v>
      </c>
      <c r="BD123" s="531" t="e">
        <f ca="1">+IF(AND(ISNUMBER(OFFSET('Hygiene Data'!$E$7,0,10*ROW('Hygiene Data'!E117))),'Data Summary'!DS123="Yes"),OFFSET('Hygiene Data'!$E$7,0,10*ROW('Hygiene Data'!E117)),NA())</f>
        <v>#N/A</v>
      </c>
      <c r="BE123" s="531" t="e">
        <f ca="1">+IF(AND(ISNUMBER(OFFSET('Hygiene Data'!$E$9,0,10*ROW('Hygiene Data'!E117))),'Data Summary'!DT123="Yes"),OFFSET('Hygiene Data'!$E$9,0,10*ROW('Hygiene Data'!E117)),NA())</f>
        <v>#N/A</v>
      </c>
      <c r="BF123" s="531" t="e">
        <f ca="1">+IF(AND(ISNUMBER(OFFSET('Hygiene Data'!$F$5,0,10*ROW('Hygiene Data'!F117))),'Data Summary'!DU123="Yes"),OFFSET('Hygiene Data'!$F$5,0,10*ROW('Hygiene Data'!F117)),NA())</f>
        <v>#N/A</v>
      </c>
      <c r="BG123" s="531" t="e">
        <f ca="1">+IF(AND(ISNUMBER(OFFSET('Hygiene Data'!$F$7,0,10*ROW('Hygiene Data'!F117))),'Data Summary'!DV123="Yes"),OFFSET('Hygiene Data'!$F$7,0,10*ROW('Hygiene Data'!F117)),NA())</f>
        <v>#N/A</v>
      </c>
      <c r="BH123" s="531" t="e">
        <f ca="1">+IF(AND(ISNUMBER(OFFSET('Hygiene Data'!$F$9,0,10*ROW('Hygiene Data'!F117))),'Data Summary'!DW123="Yes"),OFFSET('Hygiene Data'!$F$9,0,10*ROW('Hygiene Data'!F117)),NA())</f>
        <v>#N/A</v>
      </c>
      <c r="BI123" s="531" t="e">
        <f ca="1">+IF(AND(ISNUMBER(OFFSET('Hygiene Data'!$G$5,0,10*ROW('Hygiene Data'!G117))),'Data Summary'!DX123="Yes"),OFFSET('Hygiene Data'!$G$5,0,10*ROW('Hygiene Data'!G117)),NA())</f>
        <v>#N/A</v>
      </c>
      <c r="BJ123" s="531" t="e">
        <f ca="1">+IF(AND(ISNUMBER(OFFSET('Hygiene Data'!$G$7,0,10*ROW('Hygiene Data'!G117))),'Data Summary'!DY123="Yes"),OFFSET('Hygiene Data'!$G$7,0,10*ROW('Hygiene Data'!G117)),NA())</f>
        <v>#N/A</v>
      </c>
      <c r="BK123" s="531" t="e">
        <f ca="1">+IF(AND(ISNUMBER(OFFSET('Hygiene Data'!$G$9,0,10*ROW('Hygiene Data'!G117))),'Data Summary'!DZ123="Yes"),OFFSET('Hygiene Data'!$G$9,0,10*ROW('Hygiene Data'!G117)),NA())</f>
        <v>#N/A</v>
      </c>
      <c r="BL123" s="531" t="e">
        <f ca="1">+IF(AND(ISNUMBER(OFFSET('Hygiene Data'!$H$5,0,10*ROW('Hygiene Data'!H117))),'Data Summary'!EA123="Yes"),OFFSET('Hygiene Data'!$H$5,0,10*ROW('Hygiene Data'!H117)),NA())</f>
        <v>#N/A</v>
      </c>
      <c r="BM123" s="531" t="e">
        <f ca="1">+IF(AND(ISNUMBER(OFFSET('Hygiene Data'!$H$7,0,10*ROW('Hygiene Data'!H117))),'Data Summary'!EB123="Yes"),OFFSET('Hygiene Data'!$H$7,0,10*ROW('Hygiene Data'!H117)),NA())</f>
        <v>#N/A</v>
      </c>
      <c r="BN123" s="531" t="e">
        <f ca="1">+IF(AND(ISNUMBER(OFFSET('Hygiene Data'!$H$9,0,10*ROW('Hygiene Data'!H117))),'Data Summary'!EC123="Yes"),OFFSET('Hygiene Data'!$H$9,0,10*ROW('Hygiene Data'!H117)),NA())</f>
        <v>#N/A</v>
      </c>
      <c r="BO123" s="531" t="e">
        <f ca="1">+IF(AND(ISNUMBER(OFFSET('Hygiene Data'!$I$5,0,10*ROW('Hygiene Data'!I117))),'Data Summary'!ED123="Yes"),OFFSET('Hygiene Data'!$I$5,0,10*ROW('Hygiene Data'!I117)),NA())</f>
        <v>#N/A</v>
      </c>
      <c r="BP123" s="531" t="e">
        <f ca="1">+IF(AND(ISNUMBER(OFFSET('Hygiene Data'!$I$7,0,10*ROW('Hygiene Data'!I117))),'Data Summary'!EE123="Yes"),OFFSET('Hygiene Data'!$I$7,0,10*ROW('Hygiene Data'!I117)),NA())</f>
        <v>#N/A</v>
      </c>
      <c r="BQ123" s="531" t="e">
        <f ca="1">+IF(AND(ISNUMBER(OFFSET('Hygiene Data'!$I$9,0,10*ROW('Hygiene Data'!I117))),'Data Summary'!EF123="Yes"),OFFSET('Hygiene Data'!$I$9,0,10*ROW('Hygiene Data'!I117)),NA())</f>
        <v>#N/A</v>
      </c>
    </row>
    <row r="124" spans="1:69" x14ac:dyDescent="0.25">
      <c r="A124" s="527" t="e">
        <f ca="1">+RIGHT('Data Summary'!A124,LEN('Data Summary'!A124)-9)</f>
        <v>#VALUE!</v>
      </c>
      <c r="B124" s="501" t="str">
        <f ca="1">+IF(ISTEXT('Data Summary'!B124),'Data Summary'!B124,"")</f>
        <v/>
      </c>
      <c r="C124" s="528" t="e">
        <f ca="1">+VALUE('Data Summary'!C124)</f>
        <v>#VALUE!</v>
      </c>
      <c r="D124" s="529" t="e">
        <f ca="1">+IF(AND(ISNUMBER(OFFSET('Water Data'!$D$4,0,10*ROW('Water Data'!D118))),'Data Summary'!BS124="Yes"),100-OFFSET('Water Data'!$D$4,0,10*ROW('Water Data'!D118)),NA())</f>
        <v>#N/A</v>
      </c>
      <c r="E124" s="529" t="e">
        <f ca="1">+IF(AND(ISNUMBER(OFFSET('Water Data'!$D$6,0,10*ROW('Water Data'!D118))),'Data Summary'!BT124="Yes"),OFFSET('Water Data'!$D$6,0,10*ROW('Water Data'!D118)),NA())</f>
        <v>#N/A</v>
      </c>
      <c r="F124" s="529" t="e">
        <f ca="1">+IF(AND(ISNUMBER(OFFSET('Water Data'!$D$9,0,10*ROW('Water Data'!D118))),'Data Summary'!BU124="Yes"),OFFSET('Water Data'!$D$9,0,10*ROW('Water Data'!D118)),NA())</f>
        <v>#N/A</v>
      </c>
      <c r="G124" s="529" t="e">
        <f ca="1">+IF(AND(ISNUMBER(OFFSET('Water Data'!$E$4,0,10*ROW('Water Data'!E118))),'Data Summary'!BV124="Yes"),100-OFFSET('Water Data'!$E$4,0,10*ROW('Water Data'!E118)),NA())</f>
        <v>#N/A</v>
      </c>
      <c r="H124" s="529" t="e">
        <f ca="1">+IF(AND(ISNUMBER(OFFSET('Water Data'!$E$6,0,10*ROW('Water Data'!E118))),'Data Summary'!BW124="Yes"),OFFSET('Water Data'!$E$6,0,10*ROW('Water Data'!E118)),NA())</f>
        <v>#N/A</v>
      </c>
      <c r="I124" s="529" t="e">
        <f ca="1">+IF(AND(ISNUMBER(OFFSET('Water Data'!$E$9,0,10*ROW('Water Data'!E118))),'Data Summary'!BX124="Yes"),OFFSET('Water Data'!$E$9,0,10*ROW('Water Data'!E118)),NA())</f>
        <v>#N/A</v>
      </c>
      <c r="J124" s="529" t="e">
        <f ca="1">+IF(AND(ISNUMBER(OFFSET('Water Data'!$F$4,0,10*ROW('Water Data'!F118))),'Data Summary'!BY124="Yes"),100-OFFSET('Water Data'!$F$4,0,10*ROW('Water Data'!F118)),NA())</f>
        <v>#N/A</v>
      </c>
      <c r="K124" s="529" t="e">
        <f ca="1">+IF(AND(ISNUMBER(OFFSET('Water Data'!$F$6,0,10*ROW('Water Data'!F118))),'Data Summary'!BZ124="Yes"),OFFSET('Water Data'!$F$6,0,10*ROW('Water Data'!F118)),NA())</f>
        <v>#N/A</v>
      </c>
      <c r="L124" s="529" t="e">
        <f ca="1">+IF(AND(ISNUMBER(OFFSET('Water Data'!$F$9,0,10*ROW('Water Data'!F118))),'Data Summary'!CA124="Yes"),OFFSET('Water Data'!$F$9,0,10*ROW('Water Data'!F118)),NA())</f>
        <v>#N/A</v>
      </c>
      <c r="M124" s="529" t="e">
        <f ca="1">+IF(AND(ISNUMBER(OFFSET('Water Data'!$G$4,0,10*ROW('Water Data'!G118))),'Data Summary'!CB124="Yes"),100-OFFSET('Water Data'!$G$4,0,10*ROW('Water Data'!G118)),NA())</f>
        <v>#N/A</v>
      </c>
      <c r="N124" s="529" t="e">
        <f ca="1">+IF(AND(ISNUMBER(OFFSET('Water Data'!$G$6,0,10*ROW('Water Data'!G118))),'Data Summary'!CC124="Yes"),OFFSET('Water Data'!$G$6,0,10*ROW('Water Data'!G118)),NA())</f>
        <v>#N/A</v>
      </c>
      <c r="O124" s="529" t="e">
        <f ca="1">+IF(AND(ISNUMBER(OFFSET('Water Data'!$G$9,0,10*ROW('Water Data'!G118))),'Data Summary'!CD124="Yes"),OFFSET('Water Data'!$G$9,0,10*ROW('Water Data'!G118)),NA())</f>
        <v>#N/A</v>
      </c>
      <c r="P124" s="529" t="e">
        <f ca="1">+IF(AND(ISNUMBER(OFFSET('Water Data'!$H$4,0,10*ROW('Water Data'!H118))),'Data Summary'!CE124="Yes"),100-OFFSET('Water Data'!$H$4,0,10*ROW('Water Data'!H118)),NA())</f>
        <v>#N/A</v>
      </c>
      <c r="Q124" s="529" t="e">
        <f ca="1">+IF(AND(ISNUMBER(OFFSET('Water Data'!$H$6,0,10*ROW('Water Data'!H118))),'Data Summary'!CF124="Yes"),OFFSET('Water Data'!$H$6,0,10*ROW('Water Data'!H118)),NA())</f>
        <v>#N/A</v>
      </c>
      <c r="R124" s="529" t="e">
        <f ca="1">+IF(AND(ISNUMBER(OFFSET('Water Data'!$H$9,0,10*ROW('Water Data'!H118))),'Data Summary'!CG124="Yes"),OFFSET('Water Data'!$H$9,0,10*ROW('Water Data'!H118)),NA())</f>
        <v>#N/A</v>
      </c>
      <c r="S124" s="529" t="e">
        <f ca="1">+IF(AND(ISNUMBER(OFFSET('Water Data'!$I$4,0,10*ROW('Water Data'!I118))),'Data Summary'!CH124="Yes"),100-OFFSET('Water Data'!$I$4,0,10*ROW('Water Data'!I118)),NA())</f>
        <v>#N/A</v>
      </c>
      <c r="T124" s="529" t="e">
        <f ca="1">+IF(AND(ISNUMBER(OFFSET('Water Data'!$I$6,0,10*ROW('Water Data'!I118))),'Data Summary'!CI124="Yes"),OFFSET('Water Data'!$I$6,0,10*ROW('Water Data'!I118)),NA())</f>
        <v>#N/A</v>
      </c>
      <c r="U124" s="529" t="e">
        <f ca="1">+IF(AND(ISNUMBER(OFFSET('Water Data'!$I$9,0,10*ROW('Water Data'!I118))),'Data Summary'!CJ124="Yes"),OFFSET('Water Data'!$I$9,0,10*ROW('Water Data'!I118)),NA())</f>
        <v>#N/A</v>
      </c>
      <c r="V124" s="530" t="e">
        <f ca="1">+IF(AND(ISNUMBER(OFFSET('Sanitation Data'!$D$4,0,10*ROW('Sanitation Data'!D118))),'Data Summary'!CK124="Yes"),100-OFFSET('Sanitation Data'!$D$4,0,10*ROW('Sanitation Data'!D118)),NA())</f>
        <v>#N/A</v>
      </c>
      <c r="W124" s="530" t="e">
        <f ca="1">+IF(AND(ISNUMBER(OFFSET('Sanitation Data'!$D$6,0,10*ROW('Sanitation Data'!D118))),'Data Summary'!CL124="Yes"),OFFSET('Sanitation Data'!$D$6,0,10*ROW('Sanitation Data'!D118)),NA())</f>
        <v>#N/A</v>
      </c>
      <c r="X124" s="530" t="e">
        <f ca="1">+IF(AND(ISNUMBER(OFFSET('Sanitation Data'!$D$10,0,10*ROW('Sanitation Data'!D118))),'Data Summary'!CM124="Yes"),OFFSET('Sanitation Data'!$D$10,0,10*ROW('Sanitation Data'!D118)),NA())</f>
        <v>#N/A</v>
      </c>
      <c r="Y124" s="530" t="e">
        <f ca="1">+IF(AND(ISNUMBER(OFFSET('Sanitation Data'!$D$11,0,10*ROW('Sanitation Data'!D118))),'Data Summary'!CN124="Yes"),OFFSET('Sanitation Data'!$D$11,0,10*ROW('Sanitation Data'!D118)),NA())</f>
        <v>#N/A</v>
      </c>
      <c r="Z124" s="530" t="e">
        <f ca="1">+IF(AND(ISNUMBER(OFFSET('Sanitation Data'!$D$12,0,10*ROW('Sanitation Data'!D118))),'Data Summary'!CO124="Yes"),OFFSET('Sanitation Data'!$D$12,0,10*ROW('Sanitation Data'!D118)),NA())</f>
        <v>#N/A</v>
      </c>
      <c r="AA124" s="530" t="e">
        <f ca="1">+IF(AND(ISNUMBER(OFFSET('Sanitation Data'!$E$4,0,10*ROW('Sanitation Data'!E118))),'Data Summary'!CP124="Yes"),100-OFFSET('Sanitation Data'!$E$4,0,10*ROW('Sanitation Data'!E118)),NA())</f>
        <v>#N/A</v>
      </c>
      <c r="AB124" s="530" t="e">
        <f ca="1">+IF(AND(ISNUMBER(OFFSET('Sanitation Data'!$E$6,0,10*ROW('Sanitation Data'!E118))),'Data Summary'!CQ124="Yes"),OFFSET('Sanitation Data'!$E$6,0,10*ROW('Sanitation Data'!E118)),NA())</f>
        <v>#N/A</v>
      </c>
      <c r="AC124" s="530" t="e">
        <f ca="1">+IF(AND(ISNUMBER(OFFSET('Sanitation Data'!$E$10,0,10*ROW('Sanitation Data'!E118))),'Data Summary'!CR124="Yes"),OFFSET('Sanitation Data'!$E$10,0,10*ROW('Sanitation Data'!E118)),NA())</f>
        <v>#N/A</v>
      </c>
      <c r="AD124" s="530" t="e">
        <f ca="1">+IF(AND(ISNUMBER(OFFSET('Sanitation Data'!$E$11,0,10*ROW('Sanitation Data'!E118))),'Data Summary'!CS124="Yes"),OFFSET('Sanitation Data'!$E$11,0,10*ROW('Sanitation Data'!E118)),NA())</f>
        <v>#N/A</v>
      </c>
      <c r="AE124" s="530" t="e">
        <f ca="1">+IF(AND(ISNUMBER(OFFSET('Sanitation Data'!$E$12,0,10*ROW('Sanitation Data'!E118))),'Data Summary'!CT124="Yes"),OFFSET('Sanitation Data'!$E$12,0,10*ROW('Sanitation Data'!E118)),NA())</f>
        <v>#N/A</v>
      </c>
      <c r="AF124" s="530" t="e">
        <f ca="1">+IF(AND(ISNUMBER(OFFSET('Sanitation Data'!$F$4,0,10*ROW('Sanitation Data'!F118))),'Data Summary'!CU124="Yes"),100-OFFSET('Sanitation Data'!$F$4,0,10*ROW('Sanitation Data'!F118)),NA())</f>
        <v>#N/A</v>
      </c>
      <c r="AG124" s="530" t="e">
        <f ca="1">+IF(AND(ISNUMBER(OFFSET('Sanitation Data'!$F$6,0,10*ROW('Sanitation Data'!F118))),'Data Summary'!CV124="Yes"),OFFSET('Sanitation Data'!$F$6,0,10*ROW('Sanitation Data'!F118)),NA())</f>
        <v>#N/A</v>
      </c>
      <c r="AH124" s="530" t="e">
        <f ca="1">+IF(AND(ISNUMBER(OFFSET('Sanitation Data'!$F$10,0,10*ROW('Sanitation Data'!F118))),'Data Summary'!CW124="Yes"),OFFSET('Sanitation Data'!$F$10,0,10*ROW('Sanitation Data'!F118)),NA())</f>
        <v>#N/A</v>
      </c>
      <c r="AI124" s="530" t="e">
        <f ca="1">+IF(AND(ISNUMBER(OFFSET('Sanitation Data'!$F$11,0,10*ROW('Sanitation Data'!F118))),'Data Summary'!CX124="Yes"),OFFSET('Sanitation Data'!$F$11,0,10*ROW('Sanitation Data'!F118)),NA())</f>
        <v>#N/A</v>
      </c>
      <c r="AJ124" s="530" t="e">
        <f ca="1">+IF(AND(ISNUMBER(OFFSET('Sanitation Data'!$F$12,0,10*ROW('Sanitation Data'!F118))),'Data Summary'!CY124="Yes"),OFFSET('Sanitation Data'!$F$12,0,10*ROW('Sanitation Data'!F118)),NA())</f>
        <v>#N/A</v>
      </c>
      <c r="AK124" s="530" t="e">
        <f ca="1">+IF(AND(ISNUMBER(OFFSET('Sanitation Data'!$G$4,0,10*ROW('Sanitation Data'!G118))),'Data Summary'!CZ124="Yes"),100-OFFSET('Sanitation Data'!$G$4,0,10*ROW('Sanitation Data'!G118)),NA())</f>
        <v>#N/A</v>
      </c>
      <c r="AL124" s="530" t="e">
        <f ca="1">+IF(AND(ISNUMBER(OFFSET('Sanitation Data'!$G$6,0,10*ROW('Sanitation Data'!G118))),'Data Summary'!DA124="Yes"),OFFSET('Sanitation Data'!$G$6,0,10*ROW('Sanitation Data'!G118)),NA())</f>
        <v>#N/A</v>
      </c>
      <c r="AM124" s="530" t="e">
        <f ca="1">+IF(AND(ISNUMBER(OFFSET('Sanitation Data'!$G$10,0,10*ROW('Sanitation Data'!G118))),'Data Summary'!DB124="Yes"),OFFSET('Sanitation Data'!$G$10,0,10*ROW('Sanitation Data'!G118)),NA())</f>
        <v>#N/A</v>
      </c>
      <c r="AN124" s="530" t="e">
        <f ca="1">+IF(AND(ISNUMBER(OFFSET('Sanitation Data'!$G$11,0,10*ROW('Sanitation Data'!G118))),'Data Summary'!DC124="Yes"),OFFSET('Sanitation Data'!$G$11,0,10*ROW('Sanitation Data'!G118)),NA())</f>
        <v>#N/A</v>
      </c>
      <c r="AO124" s="530" t="e">
        <f ca="1">+IF(AND(ISNUMBER(OFFSET('Sanitation Data'!$G$12,0,10*ROW('Sanitation Data'!G118))),'Data Summary'!DD124="Yes"),OFFSET('Sanitation Data'!$G$12,0,10*ROW('Sanitation Data'!G118)),NA())</f>
        <v>#N/A</v>
      </c>
      <c r="AP124" s="530" t="e">
        <f ca="1">+IF(AND(ISNUMBER(OFFSET('Sanitation Data'!$H$4,0,10*ROW('Sanitation Data'!H118))),'Data Summary'!DE124="Yes"),100-OFFSET('Sanitation Data'!$H$4,0,10*ROW('Sanitation Data'!H118)),NA())</f>
        <v>#N/A</v>
      </c>
      <c r="AQ124" s="530" t="e">
        <f ca="1">+IF(AND(ISNUMBER(OFFSET('Sanitation Data'!$H$6,0,10*ROW('Sanitation Data'!H118))),'Data Summary'!DF124="Yes"),OFFSET('Sanitation Data'!$H$6,0,10*ROW('Sanitation Data'!H118)),NA())</f>
        <v>#N/A</v>
      </c>
      <c r="AR124" s="530" t="e">
        <f ca="1">+IF(AND(ISNUMBER(OFFSET('Sanitation Data'!$H$10,0,10*ROW('Sanitation Data'!H118))),'Data Summary'!DG124="Yes"),OFFSET('Sanitation Data'!$H$10,0,10*ROW('Sanitation Data'!H118)),NA())</f>
        <v>#N/A</v>
      </c>
      <c r="AS124" s="530" t="e">
        <f ca="1">+IF(AND(ISNUMBER(OFFSET('Sanitation Data'!$H$11,0,10*ROW('Sanitation Data'!H118))),'Data Summary'!DH124="Yes"),OFFSET('Sanitation Data'!$H$11,0,10*ROW('Sanitation Data'!H118)),NA())</f>
        <v>#N/A</v>
      </c>
      <c r="AT124" s="530" t="e">
        <f ca="1">+IF(AND(ISNUMBER(OFFSET('Sanitation Data'!$H$12,0,10*ROW('Sanitation Data'!H118))),'Data Summary'!DI124="Yes"),OFFSET('Sanitation Data'!$H$12,0,10*ROW('Sanitation Data'!H118)),NA())</f>
        <v>#N/A</v>
      </c>
      <c r="AU124" s="530" t="e">
        <f ca="1">+IF(AND(ISNUMBER(OFFSET('Sanitation Data'!$I$4,0,10*ROW('Sanitation Data'!I118))),'Data Summary'!DJ124="Yes"),100-OFFSET('Sanitation Data'!$I$4,0,10*ROW('Sanitation Data'!I118)),NA())</f>
        <v>#N/A</v>
      </c>
      <c r="AV124" s="530" t="e">
        <f ca="1">+IF(AND(ISNUMBER(OFFSET('Sanitation Data'!$I$6,0,10*ROW('Sanitation Data'!I118))),'Data Summary'!DK124="Yes"),OFFSET('Sanitation Data'!$I$6,0,10*ROW('Sanitation Data'!I118)),NA())</f>
        <v>#N/A</v>
      </c>
      <c r="AW124" s="530" t="e">
        <f ca="1">+IF(AND(ISNUMBER(OFFSET('Sanitation Data'!$I$10,0,10*ROW('Sanitation Data'!I118))),'Data Summary'!DL124="Yes"),OFFSET('Sanitation Data'!$I$10,0,10*ROW('Sanitation Data'!I118)),NA())</f>
        <v>#N/A</v>
      </c>
      <c r="AX124" s="530" t="e">
        <f ca="1">+IF(AND(ISNUMBER(OFFSET('Sanitation Data'!$I$11,0,10*ROW('Sanitation Data'!I118))),'Data Summary'!DM124="Yes"),OFFSET('Sanitation Data'!$I$11,0,10*ROW('Sanitation Data'!I118)),NA())</f>
        <v>#N/A</v>
      </c>
      <c r="AY124" s="530" t="e">
        <f ca="1">+IF(AND(ISNUMBER(OFFSET('Sanitation Data'!$I$12,0,10*ROW('Sanitation Data'!I118))),'Data Summary'!DN124="Yes"),OFFSET('Sanitation Data'!$I$12,0,10*ROW('Sanitation Data'!I118)),NA())</f>
        <v>#N/A</v>
      </c>
      <c r="AZ124" s="531" t="e">
        <f ca="1">+IF(AND(ISNUMBER(OFFSET('Hygiene Data'!$D$5,0,10*ROW('Hygiene Data'!D118))),'Data Summary'!DO124="Yes"),OFFSET('Hygiene Data'!$D$5,0,10*ROW('Hygiene Data'!D118)),NA())</f>
        <v>#N/A</v>
      </c>
      <c r="BA124" s="531" t="e">
        <f ca="1">+IF(AND(ISNUMBER(OFFSET('Hygiene Data'!$D$7,0,10*ROW('Hygiene Data'!D118))),'Data Summary'!DP124="Yes"),OFFSET('Hygiene Data'!$D$7,0,10*ROW('Hygiene Data'!D118)),NA())</f>
        <v>#N/A</v>
      </c>
      <c r="BB124" s="531" t="e">
        <f ca="1">+IF(AND(ISNUMBER(OFFSET('Hygiene Data'!$D$9,0,10*ROW('Hygiene Data'!D118))),'Data Summary'!DQ124="Yes"),OFFSET('Hygiene Data'!$D$9,0,10*ROW('Hygiene Data'!D118)),NA())</f>
        <v>#N/A</v>
      </c>
      <c r="BC124" s="531" t="e">
        <f ca="1">+IF(AND(ISNUMBER(OFFSET('Hygiene Data'!$E$5,0,10*ROW('Hygiene Data'!E118))),'Data Summary'!DR124="Yes"),OFFSET('Hygiene Data'!$E$5,0,10*ROW('Hygiene Data'!E118)),NA())</f>
        <v>#N/A</v>
      </c>
      <c r="BD124" s="531" t="e">
        <f ca="1">+IF(AND(ISNUMBER(OFFSET('Hygiene Data'!$E$7,0,10*ROW('Hygiene Data'!E118))),'Data Summary'!DS124="Yes"),OFFSET('Hygiene Data'!$E$7,0,10*ROW('Hygiene Data'!E118)),NA())</f>
        <v>#N/A</v>
      </c>
      <c r="BE124" s="531" t="e">
        <f ca="1">+IF(AND(ISNUMBER(OFFSET('Hygiene Data'!$E$9,0,10*ROW('Hygiene Data'!E118))),'Data Summary'!DT124="Yes"),OFFSET('Hygiene Data'!$E$9,0,10*ROW('Hygiene Data'!E118)),NA())</f>
        <v>#N/A</v>
      </c>
      <c r="BF124" s="531" t="e">
        <f ca="1">+IF(AND(ISNUMBER(OFFSET('Hygiene Data'!$F$5,0,10*ROW('Hygiene Data'!F118))),'Data Summary'!DU124="Yes"),OFFSET('Hygiene Data'!$F$5,0,10*ROW('Hygiene Data'!F118)),NA())</f>
        <v>#N/A</v>
      </c>
      <c r="BG124" s="531" t="e">
        <f ca="1">+IF(AND(ISNUMBER(OFFSET('Hygiene Data'!$F$7,0,10*ROW('Hygiene Data'!F118))),'Data Summary'!DV124="Yes"),OFFSET('Hygiene Data'!$F$7,0,10*ROW('Hygiene Data'!F118)),NA())</f>
        <v>#N/A</v>
      </c>
      <c r="BH124" s="531" t="e">
        <f ca="1">+IF(AND(ISNUMBER(OFFSET('Hygiene Data'!$F$9,0,10*ROW('Hygiene Data'!F118))),'Data Summary'!DW124="Yes"),OFFSET('Hygiene Data'!$F$9,0,10*ROW('Hygiene Data'!F118)),NA())</f>
        <v>#N/A</v>
      </c>
      <c r="BI124" s="531" t="e">
        <f ca="1">+IF(AND(ISNUMBER(OFFSET('Hygiene Data'!$G$5,0,10*ROW('Hygiene Data'!G118))),'Data Summary'!DX124="Yes"),OFFSET('Hygiene Data'!$G$5,0,10*ROW('Hygiene Data'!G118)),NA())</f>
        <v>#N/A</v>
      </c>
      <c r="BJ124" s="531" t="e">
        <f ca="1">+IF(AND(ISNUMBER(OFFSET('Hygiene Data'!$G$7,0,10*ROW('Hygiene Data'!G118))),'Data Summary'!DY124="Yes"),OFFSET('Hygiene Data'!$G$7,0,10*ROW('Hygiene Data'!G118)),NA())</f>
        <v>#N/A</v>
      </c>
      <c r="BK124" s="531" t="e">
        <f ca="1">+IF(AND(ISNUMBER(OFFSET('Hygiene Data'!$G$9,0,10*ROW('Hygiene Data'!G118))),'Data Summary'!DZ124="Yes"),OFFSET('Hygiene Data'!$G$9,0,10*ROW('Hygiene Data'!G118)),NA())</f>
        <v>#N/A</v>
      </c>
      <c r="BL124" s="531" t="e">
        <f ca="1">+IF(AND(ISNUMBER(OFFSET('Hygiene Data'!$H$5,0,10*ROW('Hygiene Data'!H118))),'Data Summary'!EA124="Yes"),OFFSET('Hygiene Data'!$H$5,0,10*ROW('Hygiene Data'!H118)),NA())</f>
        <v>#N/A</v>
      </c>
      <c r="BM124" s="531" t="e">
        <f ca="1">+IF(AND(ISNUMBER(OFFSET('Hygiene Data'!$H$7,0,10*ROW('Hygiene Data'!H118))),'Data Summary'!EB124="Yes"),OFFSET('Hygiene Data'!$H$7,0,10*ROW('Hygiene Data'!H118)),NA())</f>
        <v>#N/A</v>
      </c>
      <c r="BN124" s="531" t="e">
        <f ca="1">+IF(AND(ISNUMBER(OFFSET('Hygiene Data'!$H$9,0,10*ROW('Hygiene Data'!H118))),'Data Summary'!EC124="Yes"),OFFSET('Hygiene Data'!$H$9,0,10*ROW('Hygiene Data'!H118)),NA())</f>
        <v>#N/A</v>
      </c>
      <c r="BO124" s="531" t="e">
        <f ca="1">+IF(AND(ISNUMBER(OFFSET('Hygiene Data'!$I$5,0,10*ROW('Hygiene Data'!I118))),'Data Summary'!ED124="Yes"),OFFSET('Hygiene Data'!$I$5,0,10*ROW('Hygiene Data'!I118)),NA())</f>
        <v>#N/A</v>
      </c>
      <c r="BP124" s="531" t="e">
        <f ca="1">+IF(AND(ISNUMBER(OFFSET('Hygiene Data'!$I$7,0,10*ROW('Hygiene Data'!I118))),'Data Summary'!EE124="Yes"),OFFSET('Hygiene Data'!$I$7,0,10*ROW('Hygiene Data'!I118)),NA())</f>
        <v>#N/A</v>
      </c>
      <c r="BQ124" s="531" t="e">
        <f ca="1">+IF(AND(ISNUMBER(OFFSET('Hygiene Data'!$I$9,0,10*ROW('Hygiene Data'!I118))),'Data Summary'!EF124="Yes"),OFFSET('Hygiene Data'!$I$9,0,10*ROW('Hygiene Data'!I118)),NA())</f>
        <v>#N/A</v>
      </c>
    </row>
    <row r="125" spans="1:69" x14ac:dyDescent="0.25">
      <c r="A125" s="527" t="e">
        <f ca="1">+RIGHT('Data Summary'!A125,LEN('Data Summary'!A125)-9)</f>
        <v>#VALUE!</v>
      </c>
      <c r="B125" s="501" t="str">
        <f ca="1">+IF(ISTEXT('Data Summary'!B125),'Data Summary'!B125,"")</f>
        <v/>
      </c>
      <c r="C125" s="528" t="e">
        <f ca="1">+VALUE('Data Summary'!C125)</f>
        <v>#VALUE!</v>
      </c>
      <c r="D125" s="529" t="e">
        <f ca="1">+IF(AND(ISNUMBER(OFFSET('Water Data'!$D$4,0,10*ROW('Water Data'!D119))),'Data Summary'!BS125="Yes"),100-OFFSET('Water Data'!$D$4,0,10*ROW('Water Data'!D119)),NA())</f>
        <v>#N/A</v>
      </c>
      <c r="E125" s="529" t="e">
        <f ca="1">+IF(AND(ISNUMBER(OFFSET('Water Data'!$D$6,0,10*ROW('Water Data'!D119))),'Data Summary'!BT125="Yes"),OFFSET('Water Data'!$D$6,0,10*ROW('Water Data'!D119)),NA())</f>
        <v>#N/A</v>
      </c>
      <c r="F125" s="529" t="e">
        <f ca="1">+IF(AND(ISNUMBER(OFFSET('Water Data'!$D$9,0,10*ROW('Water Data'!D119))),'Data Summary'!BU125="Yes"),OFFSET('Water Data'!$D$9,0,10*ROW('Water Data'!D119)),NA())</f>
        <v>#N/A</v>
      </c>
      <c r="G125" s="529" t="e">
        <f ca="1">+IF(AND(ISNUMBER(OFFSET('Water Data'!$E$4,0,10*ROW('Water Data'!E119))),'Data Summary'!BV125="Yes"),100-OFFSET('Water Data'!$E$4,0,10*ROW('Water Data'!E119)),NA())</f>
        <v>#N/A</v>
      </c>
      <c r="H125" s="529" t="e">
        <f ca="1">+IF(AND(ISNUMBER(OFFSET('Water Data'!$E$6,0,10*ROW('Water Data'!E119))),'Data Summary'!BW125="Yes"),OFFSET('Water Data'!$E$6,0,10*ROW('Water Data'!E119)),NA())</f>
        <v>#N/A</v>
      </c>
      <c r="I125" s="529" t="e">
        <f ca="1">+IF(AND(ISNUMBER(OFFSET('Water Data'!$E$9,0,10*ROW('Water Data'!E119))),'Data Summary'!BX125="Yes"),OFFSET('Water Data'!$E$9,0,10*ROW('Water Data'!E119)),NA())</f>
        <v>#N/A</v>
      </c>
      <c r="J125" s="529" t="e">
        <f ca="1">+IF(AND(ISNUMBER(OFFSET('Water Data'!$F$4,0,10*ROW('Water Data'!F119))),'Data Summary'!BY125="Yes"),100-OFFSET('Water Data'!$F$4,0,10*ROW('Water Data'!F119)),NA())</f>
        <v>#N/A</v>
      </c>
      <c r="K125" s="529" t="e">
        <f ca="1">+IF(AND(ISNUMBER(OFFSET('Water Data'!$F$6,0,10*ROW('Water Data'!F119))),'Data Summary'!BZ125="Yes"),OFFSET('Water Data'!$F$6,0,10*ROW('Water Data'!F119)),NA())</f>
        <v>#N/A</v>
      </c>
      <c r="L125" s="529" t="e">
        <f ca="1">+IF(AND(ISNUMBER(OFFSET('Water Data'!$F$9,0,10*ROW('Water Data'!F119))),'Data Summary'!CA125="Yes"),OFFSET('Water Data'!$F$9,0,10*ROW('Water Data'!F119)),NA())</f>
        <v>#N/A</v>
      </c>
      <c r="M125" s="529" t="e">
        <f ca="1">+IF(AND(ISNUMBER(OFFSET('Water Data'!$G$4,0,10*ROW('Water Data'!G119))),'Data Summary'!CB125="Yes"),100-OFFSET('Water Data'!$G$4,0,10*ROW('Water Data'!G119)),NA())</f>
        <v>#N/A</v>
      </c>
      <c r="N125" s="529" t="e">
        <f ca="1">+IF(AND(ISNUMBER(OFFSET('Water Data'!$G$6,0,10*ROW('Water Data'!G119))),'Data Summary'!CC125="Yes"),OFFSET('Water Data'!$G$6,0,10*ROW('Water Data'!G119)),NA())</f>
        <v>#N/A</v>
      </c>
      <c r="O125" s="529" t="e">
        <f ca="1">+IF(AND(ISNUMBER(OFFSET('Water Data'!$G$9,0,10*ROW('Water Data'!G119))),'Data Summary'!CD125="Yes"),OFFSET('Water Data'!$G$9,0,10*ROW('Water Data'!G119)),NA())</f>
        <v>#N/A</v>
      </c>
      <c r="P125" s="529" t="e">
        <f ca="1">+IF(AND(ISNUMBER(OFFSET('Water Data'!$H$4,0,10*ROW('Water Data'!H119))),'Data Summary'!CE125="Yes"),100-OFFSET('Water Data'!$H$4,0,10*ROW('Water Data'!H119)),NA())</f>
        <v>#N/A</v>
      </c>
      <c r="Q125" s="529" t="e">
        <f ca="1">+IF(AND(ISNUMBER(OFFSET('Water Data'!$H$6,0,10*ROW('Water Data'!H119))),'Data Summary'!CF125="Yes"),OFFSET('Water Data'!$H$6,0,10*ROW('Water Data'!H119)),NA())</f>
        <v>#N/A</v>
      </c>
      <c r="R125" s="529" t="e">
        <f ca="1">+IF(AND(ISNUMBER(OFFSET('Water Data'!$H$9,0,10*ROW('Water Data'!H119))),'Data Summary'!CG125="Yes"),OFFSET('Water Data'!$H$9,0,10*ROW('Water Data'!H119)),NA())</f>
        <v>#N/A</v>
      </c>
      <c r="S125" s="529" t="e">
        <f ca="1">+IF(AND(ISNUMBER(OFFSET('Water Data'!$I$4,0,10*ROW('Water Data'!I119))),'Data Summary'!CH125="Yes"),100-OFFSET('Water Data'!$I$4,0,10*ROW('Water Data'!I119)),NA())</f>
        <v>#N/A</v>
      </c>
      <c r="T125" s="529" t="e">
        <f ca="1">+IF(AND(ISNUMBER(OFFSET('Water Data'!$I$6,0,10*ROW('Water Data'!I119))),'Data Summary'!CI125="Yes"),OFFSET('Water Data'!$I$6,0,10*ROW('Water Data'!I119)),NA())</f>
        <v>#N/A</v>
      </c>
      <c r="U125" s="529" t="e">
        <f ca="1">+IF(AND(ISNUMBER(OFFSET('Water Data'!$I$9,0,10*ROW('Water Data'!I119))),'Data Summary'!CJ125="Yes"),OFFSET('Water Data'!$I$9,0,10*ROW('Water Data'!I119)),NA())</f>
        <v>#N/A</v>
      </c>
      <c r="V125" s="530" t="e">
        <f ca="1">+IF(AND(ISNUMBER(OFFSET('Sanitation Data'!$D$4,0,10*ROW('Sanitation Data'!D119))),'Data Summary'!CK125="Yes"),100-OFFSET('Sanitation Data'!$D$4,0,10*ROW('Sanitation Data'!D119)),NA())</f>
        <v>#N/A</v>
      </c>
      <c r="W125" s="530" t="e">
        <f ca="1">+IF(AND(ISNUMBER(OFFSET('Sanitation Data'!$D$6,0,10*ROW('Sanitation Data'!D119))),'Data Summary'!CL125="Yes"),OFFSET('Sanitation Data'!$D$6,0,10*ROW('Sanitation Data'!D119)),NA())</f>
        <v>#N/A</v>
      </c>
      <c r="X125" s="530" t="e">
        <f ca="1">+IF(AND(ISNUMBER(OFFSET('Sanitation Data'!$D$10,0,10*ROW('Sanitation Data'!D119))),'Data Summary'!CM125="Yes"),OFFSET('Sanitation Data'!$D$10,0,10*ROW('Sanitation Data'!D119)),NA())</f>
        <v>#N/A</v>
      </c>
      <c r="Y125" s="530" t="e">
        <f ca="1">+IF(AND(ISNUMBER(OFFSET('Sanitation Data'!$D$11,0,10*ROW('Sanitation Data'!D119))),'Data Summary'!CN125="Yes"),OFFSET('Sanitation Data'!$D$11,0,10*ROW('Sanitation Data'!D119)),NA())</f>
        <v>#N/A</v>
      </c>
      <c r="Z125" s="530" t="e">
        <f ca="1">+IF(AND(ISNUMBER(OFFSET('Sanitation Data'!$D$12,0,10*ROW('Sanitation Data'!D119))),'Data Summary'!CO125="Yes"),OFFSET('Sanitation Data'!$D$12,0,10*ROW('Sanitation Data'!D119)),NA())</f>
        <v>#N/A</v>
      </c>
      <c r="AA125" s="530" t="e">
        <f ca="1">+IF(AND(ISNUMBER(OFFSET('Sanitation Data'!$E$4,0,10*ROW('Sanitation Data'!E119))),'Data Summary'!CP125="Yes"),100-OFFSET('Sanitation Data'!$E$4,0,10*ROW('Sanitation Data'!E119)),NA())</f>
        <v>#N/A</v>
      </c>
      <c r="AB125" s="530" t="e">
        <f ca="1">+IF(AND(ISNUMBER(OFFSET('Sanitation Data'!$E$6,0,10*ROW('Sanitation Data'!E119))),'Data Summary'!CQ125="Yes"),OFFSET('Sanitation Data'!$E$6,0,10*ROW('Sanitation Data'!E119)),NA())</f>
        <v>#N/A</v>
      </c>
      <c r="AC125" s="530" t="e">
        <f ca="1">+IF(AND(ISNUMBER(OFFSET('Sanitation Data'!$E$10,0,10*ROW('Sanitation Data'!E119))),'Data Summary'!CR125="Yes"),OFFSET('Sanitation Data'!$E$10,0,10*ROW('Sanitation Data'!E119)),NA())</f>
        <v>#N/A</v>
      </c>
      <c r="AD125" s="530" t="e">
        <f ca="1">+IF(AND(ISNUMBER(OFFSET('Sanitation Data'!$E$11,0,10*ROW('Sanitation Data'!E119))),'Data Summary'!CS125="Yes"),OFFSET('Sanitation Data'!$E$11,0,10*ROW('Sanitation Data'!E119)),NA())</f>
        <v>#N/A</v>
      </c>
      <c r="AE125" s="530" t="e">
        <f ca="1">+IF(AND(ISNUMBER(OFFSET('Sanitation Data'!$E$12,0,10*ROW('Sanitation Data'!E119))),'Data Summary'!CT125="Yes"),OFFSET('Sanitation Data'!$E$12,0,10*ROW('Sanitation Data'!E119)),NA())</f>
        <v>#N/A</v>
      </c>
      <c r="AF125" s="530" t="e">
        <f ca="1">+IF(AND(ISNUMBER(OFFSET('Sanitation Data'!$F$4,0,10*ROW('Sanitation Data'!F119))),'Data Summary'!CU125="Yes"),100-OFFSET('Sanitation Data'!$F$4,0,10*ROW('Sanitation Data'!F119)),NA())</f>
        <v>#N/A</v>
      </c>
      <c r="AG125" s="530" t="e">
        <f ca="1">+IF(AND(ISNUMBER(OFFSET('Sanitation Data'!$F$6,0,10*ROW('Sanitation Data'!F119))),'Data Summary'!CV125="Yes"),OFFSET('Sanitation Data'!$F$6,0,10*ROW('Sanitation Data'!F119)),NA())</f>
        <v>#N/A</v>
      </c>
      <c r="AH125" s="530" t="e">
        <f ca="1">+IF(AND(ISNUMBER(OFFSET('Sanitation Data'!$F$10,0,10*ROW('Sanitation Data'!F119))),'Data Summary'!CW125="Yes"),OFFSET('Sanitation Data'!$F$10,0,10*ROW('Sanitation Data'!F119)),NA())</f>
        <v>#N/A</v>
      </c>
      <c r="AI125" s="530" t="e">
        <f ca="1">+IF(AND(ISNUMBER(OFFSET('Sanitation Data'!$F$11,0,10*ROW('Sanitation Data'!F119))),'Data Summary'!CX125="Yes"),OFFSET('Sanitation Data'!$F$11,0,10*ROW('Sanitation Data'!F119)),NA())</f>
        <v>#N/A</v>
      </c>
      <c r="AJ125" s="530" t="e">
        <f ca="1">+IF(AND(ISNUMBER(OFFSET('Sanitation Data'!$F$12,0,10*ROW('Sanitation Data'!F119))),'Data Summary'!CY125="Yes"),OFFSET('Sanitation Data'!$F$12,0,10*ROW('Sanitation Data'!F119)),NA())</f>
        <v>#N/A</v>
      </c>
      <c r="AK125" s="530" t="e">
        <f ca="1">+IF(AND(ISNUMBER(OFFSET('Sanitation Data'!$G$4,0,10*ROW('Sanitation Data'!G119))),'Data Summary'!CZ125="Yes"),100-OFFSET('Sanitation Data'!$G$4,0,10*ROW('Sanitation Data'!G119)),NA())</f>
        <v>#N/A</v>
      </c>
      <c r="AL125" s="530" t="e">
        <f ca="1">+IF(AND(ISNUMBER(OFFSET('Sanitation Data'!$G$6,0,10*ROW('Sanitation Data'!G119))),'Data Summary'!DA125="Yes"),OFFSET('Sanitation Data'!$G$6,0,10*ROW('Sanitation Data'!G119)),NA())</f>
        <v>#N/A</v>
      </c>
      <c r="AM125" s="530" t="e">
        <f ca="1">+IF(AND(ISNUMBER(OFFSET('Sanitation Data'!$G$10,0,10*ROW('Sanitation Data'!G119))),'Data Summary'!DB125="Yes"),OFFSET('Sanitation Data'!$G$10,0,10*ROW('Sanitation Data'!G119)),NA())</f>
        <v>#N/A</v>
      </c>
      <c r="AN125" s="530" t="e">
        <f ca="1">+IF(AND(ISNUMBER(OFFSET('Sanitation Data'!$G$11,0,10*ROW('Sanitation Data'!G119))),'Data Summary'!DC125="Yes"),OFFSET('Sanitation Data'!$G$11,0,10*ROW('Sanitation Data'!G119)),NA())</f>
        <v>#N/A</v>
      </c>
      <c r="AO125" s="530" t="e">
        <f ca="1">+IF(AND(ISNUMBER(OFFSET('Sanitation Data'!$G$12,0,10*ROW('Sanitation Data'!G119))),'Data Summary'!DD125="Yes"),OFFSET('Sanitation Data'!$G$12,0,10*ROW('Sanitation Data'!G119)),NA())</f>
        <v>#N/A</v>
      </c>
      <c r="AP125" s="530" t="e">
        <f ca="1">+IF(AND(ISNUMBER(OFFSET('Sanitation Data'!$H$4,0,10*ROW('Sanitation Data'!H119))),'Data Summary'!DE125="Yes"),100-OFFSET('Sanitation Data'!$H$4,0,10*ROW('Sanitation Data'!H119)),NA())</f>
        <v>#N/A</v>
      </c>
      <c r="AQ125" s="530" t="e">
        <f ca="1">+IF(AND(ISNUMBER(OFFSET('Sanitation Data'!$H$6,0,10*ROW('Sanitation Data'!H119))),'Data Summary'!DF125="Yes"),OFFSET('Sanitation Data'!$H$6,0,10*ROW('Sanitation Data'!H119)),NA())</f>
        <v>#N/A</v>
      </c>
      <c r="AR125" s="530" t="e">
        <f ca="1">+IF(AND(ISNUMBER(OFFSET('Sanitation Data'!$H$10,0,10*ROW('Sanitation Data'!H119))),'Data Summary'!DG125="Yes"),OFFSET('Sanitation Data'!$H$10,0,10*ROW('Sanitation Data'!H119)),NA())</f>
        <v>#N/A</v>
      </c>
      <c r="AS125" s="530" t="e">
        <f ca="1">+IF(AND(ISNUMBER(OFFSET('Sanitation Data'!$H$11,0,10*ROW('Sanitation Data'!H119))),'Data Summary'!DH125="Yes"),OFFSET('Sanitation Data'!$H$11,0,10*ROW('Sanitation Data'!H119)),NA())</f>
        <v>#N/A</v>
      </c>
      <c r="AT125" s="530" t="e">
        <f ca="1">+IF(AND(ISNUMBER(OFFSET('Sanitation Data'!$H$12,0,10*ROW('Sanitation Data'!H119))),'Data Summary'!DI125="Yes"),OFFSET('Sanitation Data'!$H$12,0,10*ROW('Sanitation Data'!H119)),NA())</f>
        <v>#N/A</v>
      </c>
      <c r="AU125" s="530" t="e">
        <f ca="1">+IF(AND(ISNUMBER(OFFSET('Sanitation Data'!$I$4,0,10*ROW('Sanitation Data'!I119))),'Data Summary'!DJ125="Yes"),100-OFFSET('Sanitation Data'!$I$4,0,10*ROW('Sanitation Data'!I119)),NA())</f>
        <v>#N/A</v>
      </c>
      <c r="AV125" s="530" t="e">
        <f ca="1">+IF(AND(ISNUMBER(OFFSET('Sanitation Data'!$I$6,0,10*ROW('Sanitation Data'!I119))),'Data Summary'!DK125="Yes"),OFFSET('Sanitation Data'!$I$6,0,10*ROW('Sanitation Data'!I119)),NA())</f>
        <v>#N/A</v>
      </c>
      <c r="AW125" s="530" t="e">
        <f ca="1">+IF(AND(ISNUMBER(OFFSET('Sanitation Data'!$I$10,0,10*ROW('Sanitation Data'!I119))),'Data Summary'!DL125="Yes"),OFFSET('Sanitation Data'!$I$10,0,10*ROW('Sanitation Data'!I119)),NA())</f>
        <v>#N/A</v>
      </c>
      <c r="AX125" s="530" t="e">
        <f ca="1">+IF(AND(ISNUMBER(OFFSET('Sanitation Data'!$I$11,0,10*ROW('Sanitation Data'!I119))),'Data Summary'!DM125="Yes"),OFFSET('Sanitation Data'!$I$11,0,10*ROW('Sanitation Data'!I119)),NA())</f>
        <v>#N/A</v>
      </c>
      <c r="AY125" s="530" t="e">
        <f ca="1">+IF(AND(ISNUMBER(OFFSET('Sanitation Data'!$I$12,0,10*ROW('Sanitation Data'!I119))),'Data Summary'!DN125="Yes"),OFFSET('Sanitation Data'!$I$12,0,10*ROW('Sanitation Data'!I119)),NA())</f>
        <v>#N/A</v>
      </c>
      <c r="AZ125" s="531" t="e">
        <f ca="1">+IF(AND(ISNUMBER(OFFSET('Hygiene Data'!$D$5,0,10*ROW('Hygiene Data'!D119))),'Data Summary'!DO125="Yes"),OFFSET('Hygiene Data'!$D$5,0,10*ROW('Hygiene Data'!D119)),NA())</f>
        <v>#N/A</v>
      </c>
      <c r="BA125" s="531" t="e">
        <f ca="1">+IF(AND(ISNUMBER(OFFSET('Hygiene Data'!$D$7,0,10*ROW('Hygiene Data'!D119))),'Data Summary'!DP125="Yes"),OFFSET('Hygiene Data'!$D$7,0,10*ROW('Hygiene Data'!D119)),NA())</f>
        <v>#N/A</v>
      </c>
      <c r="BB125" s="531" t="e">
        <f ca="1">+IF(AND(ISNUMBER(OFFSET('Hygiene Data'!$D$9,0,10*ROW('Hygiene Data'!D119))),'Data Summary'!DQ125="Yes"),OFFSET('Hygiene Data'!$D$9,0,10*ROW('Hygiene Data'!D119)),NA())</f>
        <v>#N/A</v>
      </c>
      <c r="BC125" s="531" t="e">
        <f ca="1">+IF(AND(ISNUMBER(OFFSET('Hygiene Data'!$E$5,0,10*ROW('Hygiene Data'!E119))),'Data Summary'!DR125="Yes"),OFFSET('Hygiene Data'!$E$5,0,10*ROW('Hygiene Data'!E119)),NA())</f>
        <v>#N/A</v>
      </c>
      <c r="BD125" s="531" t="e">
        <f ca="1">+IF(AND(ISNUMBER(OFFSET('Hygiene Data'!$E$7,0,10*ROW('Hygiene Data'!E119))),'Data Summary'!DS125="Yes"),OFFSET('Hygiene Data'!$E$7,0,10*ROW('Hygiene Data'!E119)),NA())</f>
        <v>#N/A</v>
      </c>
      <c r="BE125" s="531" t="e">
        <f ca="1">+IF(AND(ISNUMBER(OFFSET('Hygiene Data'!$E$9,0,10*ROW('Hygiene Data'!E119))),'Data Summary'!DT125="Yes"),OFFSET('Hygiene Data'!$E$9,0,10*ROW('Hygiene Data'!E119)),NA())</f>
        <v>#N/A</v>
      </c>
      <c r="BF125" s="531" t="e">
        <f ca="1">+IF(AND(ISNUMBER(OFFSET('Hygiene Data'!$F$5,0,10*ROW('Hygiene Data'!F119))),'Data Summary'!DU125="Yes"),OFFSET('Hygiene Data'!$F$5,0,10*ROW('Hygiene Data'!F119)),NA())</f>
        <v>#N/A</v>
      </c>
      <c r="BG125" s="531" t="e">
        <f ca="1">+IF(AND(ISNUMBER(OFFSET('Hygiene Data'!$F$7,0,10*ROW('Hygiene Data'!F119))),'Data Summary'!DV125="Yes"),OFFSET('Hygiene Data'!$F$7,0,10*ROW('Hygiene Data'!F119)),NA())</f>
        <v>#N/A</v>
      </c>
      <c r="BH125" s="531" t="e">
        <f ca="1">+IF(AND(ISNUMBER(OFFSET('Hygiene Data'!$F$9,0,10*ROW('Hygiene Data'!F119))),'Data Summary'!DW125="Yes"),OFFSET('Hygiene Data'!$F$9,0,10*ROW('Hygiene Data'!F119)),NA())</f>
        <v>#N/A</v>
      </c>
      <c r="BI125" s="531" t="e">
        <f ca="1">+IF(AND(ISNUMBER(OFFSET('Hygiene Data'!$G$5,0,10*ROW('Hygiene Data'!G119))),'Data Summary'!DX125="Yes"),OFFSET('Hygiene Data'!$G$5,0,10*ROW('Hygiene Data'!G119)),NA())</f>
        <v>#N/A</v>
      </c>
      <c r="BJ125" s="531" t="e">
        <f ca="1">+IF(AND(ISNUMBER(OFFSET('Hygiene Data'!$G$7,0,10*ROW('Hygiene Data'!G119))),'Data Summary'!DY125="Yes"),OFFSET('Hygiene Data'!$G$7,0,10*ROW('Hygiene Data'!G119)),NA())</f>
        <v>#N/A</v>
      </c>
      <c r="BK125" s="531" t="e">
        <f ca="1">+IF(AND(ISNUMBER(OFFSET('Hygiene Data'!$G$9,0,10*ROW('Hygiene Data'!G119))),'Data Summary'!DZ125="Yes"),OFFSET('Hygiene Data'!$G$9,0,10*ROW('Hygiene Data'!G119)),NA())</f>
        <v>#N/A</v>
      </c>
      <c r="BL125" s="531" t="e">
        <f ca="1">+IF(AND(ISNUMBER(OFFSET('Hygiene Data'!$H$5,0,10*ROW('Hygiene Data'!H119))),'Data Summary'!EA125="Yes"),OFFSET('Hygiene Data'!$H$5,0,10*ROW('Hygiene Data'!H119)),NA())</f>
        <v>#N/A</v>
      </c>
      <c r="BM125" s="531" t="e">
        <f ca="1">+IF(AND(ISNUMBER(OFFSET('Hygiene Data'!$H$7,0,10*ROW('Hygiene Data'!H119))),'Data Summary'!EB125="Yes"),OFFSET('Hygiene Data'!$H$7,0,10*ROW('Hygiene Data'!H119)),NA())</f>
        <v>#N/A</v>
      </c>
      <c r="BN125" s="531" t="e">
        <f ca="1">+IF(AND(ISNUMBER(OFFSET('Hygiene Data'!$H$9,0,10*ROW('Hygiene Data'!H119))),'Data Summary'!EC125="Yes"),OFFSET('Hygiene Data'!$H$9,0,10*ROW('Hygiene Data'!H119)),NA())</f>
        <v>#N/A</v>
      </c>
      <c r="BO125" s="531" t="e">
        <f ca="1">+IF(AND(ISNUMBER(OFFSET('Hygiene Data'!$I$5,0,10*ROW('Hygiene Data'!I119))),'Data Summary'!ED125="Yes"),OFFSET('Hygiene Data'!$I$5,0,10*ROW('Hygiene Data'!I119)),NA())</f>
        <v>#N/A</v>
      </c>
      <c r="BP125" s="531" t="e">
        <f ca="1">+IF(AND(ISNUMBER(OFFSET('Hygiene Data'!$I$7,0,10*ROW('Hygiene Data'!I119))),'Data Summary'!EE125="Yes"),OFFSET('Hygiene Data'!$I$7,0,10*ROW('Hygiene Data'!I119)),NA())</f>
        <v>#N/A</v>
      </c>
      <c r="BQ125" s="531" t="e">
        <f ca="1">+IF(AND(ISNUMBER(OFFSET('Hygiene Data'!$I$9,0,10*ROW('Hygiene Data'!I119))),'Data Summary'!EF125="Yes"),OFFSET('Hygiene Data'!$I$9,0,10*ROW('Hygiene Data'!I119)),NA())</f>
        <v>#N/A</v>
      </c>
    </row>
    <row r="126" spans="1:69" x14ac:dyDescent="0.25">
      <c r="A126" s="527" t="e">
        <f ca="1">+RIGHT('Data Summary'!A126,LEN('Data Summary'!A126)-9)</f>
        <v>#VALUE!</v>
      </c>
      <c r="B126" s="501" t="str">
        <f ca="1">+IF(ISTEXT('Data Summary'!B126),'Data Summary'!B126,"")</f>
        <v/>
      </c>
      <c r="C126" s="528" t="e">
        <f ca="1">+VALUE('Data Summary'!C126)</f>
        <v>#VALUE!</v>
      </c>
      <c r="D126" s="529" t="e">
        <f ca="1">+IF(AND(ISNUMBER(OFFSET('Water Data'!$D$4,0,10*ROW('Water Data'!D120))),'Data Summary'!BS126="Yes"),100-OFFSET('Water Data'!$D$4,0,10*ROW('Water Data'!D120)),NA())</f>
        <v>#N/A</v>
      </c>
      <c r="E126" s="529" t="e">
        <f ca="1">+IF(AND(ISNUMBER(OFFSET('Water Data'!$D$6,0,10*ROW('Water Data'!D120))),'Data Summary'!BT126="Yes"),OFFSET('Water Data'!$D$6,0,10*ROW('Water Data'!D120)),NA())</f>
        <v>#N/A</v>
      </c>
      <c r="F126" s="529" t="e">
        <f ca="1">+IF(AND(ISNUMBER(OFFSET('Water Data'!$D$9,0,10*ROW('Water Data'!D120))),'Data Summary'!BU126="Yes"),OFFSET('Water Data'!$D$9,0,10*ROW('Water Data'!D120)),NA())</f>
        <v>#N/A</v>
      </c>
      <c r="G126" s="529" t="e">
        <f ca="1">+IF(AND(ISNUMBER(OFFSET('Water Data'!$E$4,0,10*ROW('Water Data'!E120))),'Data Summary'!BV126="Yes"),100-OFFSET('Water Data'!$E$4,0,10*ROW('Water Data'!E120)),NA())</f>
        <v>#N/A</v>
      </c>
      <c r="H126" s="529" t="e">
        <f ca="1">+IF(AND(ISNUMBER(OFFSET('Water Data'!$E$6,0,10*ROW('Water Data'!E120))),'Data Summary'!BW126="Yes"),OFFSET('Water Data'!$E$6,0,10*ROW('Water Data'!E120)),NA())</f>
        <v>#N/A</v>
      </c>
      <c r="I126" s="529" t="e">
        <f ca="1">+IF(AND(ISNUMBER(OFFSET('Water Data'!$E$9,0,10*ROW('Water Data'!E120))),'Data Summary'!BX126="Yes"),OFFSET('Water Data'!$E$9,0,10*ROW('Water Data'!E120)),NA())</f>
        <v>#N/A</v>
      </c>
      <c r="J126" s="529" t="e">
        <f ca="1">+IF(AND(ISNUMBER(OFFSET('Water Data'!$F$4,0,10*ROW('Water Data'!F120))),'Data Summary'!BY126="Yes"),100-OFFSET('Water Data'!$F$4,0,10*ROW('Water Data'!F120)),NA())</f>
        <v>#N/A</v>
      </c>
      <c r="K126" s="529" t="e">
        <f ca="1">+IF(AND(ISNUMBER(OFFSET('Water Data'!$F$6,0,10*ROW('Water Data'!F120))),'Data Summary'!BZ126="Yes"),OFFSET('Water Data'!$F$6,0,10*ROW('Water Data'!F120)),NA())</f>
        <v>#N/A</v>
      </c>
      <c r="L126" s="529" t="e">
        <f ca="1">+IF(AND(ISNUMBER(OFFSET('Water Data'!$F$9,0,10*ROW('Water Data'!F120))),'Data Summary'!CA126="Yes"),OFFSET('Water Data'!$F$9,0,10*ROW('Water Data'!F120)),NA())</f>
        <v>#N/A</v>
      </c>
      <c r="M126" s="529" t="e">
        <f ca="1">+IF(AND(ISNUMBER(OFFSET('Water Data'!$G$4,0,10*ROW('Water Data'!G120))),'Data Summary'!CB126="Yes"),100-OFFSET('Water Data'!$G$4,0,10*ROW('Water Data'!G120)),NA())</f>
        <v>#N/A</v>
      </c>
      <c r="N126" s="529" t="e">
        <f ca="1">+IF(AND(ISNUMBER(OFFSET('Water Data'!$G$6,0,10*ROW('Water Data'!G120))),'Data Summary'!CC126="Yes"),OFFSET('Water Data'!$G$6,0,10*ROW('Water Data'!G120)),NA())</f>
        <v>#N/A</v>
      </c>
      <c r="O126" s="529" t="e">
        <f ca="1">+IF(AND(ISNUMBER(OFFSET('Water Data'!$G$9,0,10*ROW('Water Data'!G120))),'Data Summary'!CD126="Yes"),OFFSET('Water Data'!$G$9,0,10*ROW('Water Data'!G120)),NA())</f>
        <v>#N/A</v>
      </c>
      <c r="P126" s="529" t="e">
        <f ca="1">+IF(AND(ISNUMBER(OFFSET('Water Data'!$H$4,0,10*ROW('Water Data'!H120))),'Data Summary'!CE126="Yes"),100-OFFSET('Water Data'!$H$4,0,10*ROW('Water Data'!H120)),NA())</f>
        <v>#N/A</v>
      </c>
      <c r="Q126" s="529" t="e">
        <f ca="1">+IF(AND(ISNUMBER(OFFSET('Water Data'!$H$6,0,10*ROW('Water Data'!H120))),'Data Summary'!CF126="Yes"),OFFSET('Water Data'!$H$6,0,10*ROW('Water Data'!H120)),NA())</f>
        <v>#N/A</v>
      </c>
      <c r="R126" s="529" t="e">
        <f ca="1">+IF(AND(ISNUMBER(OFFSET('Water Data'!$H$9,0,10*ROW('Water Data'!H120))),'Data Summary'!CG126="Yes"),OFFSET('Water Data'!$H$9,0,10*ROW('Water Data'!H120)),NA())</f>
        <v>#N/A</v>
      </c>
      <c r="S126" s="529" t="e">
        <f ca="1">+IF(AND(ISNUMBER(OFFSET('Water Data'!$I$4,0,10*ROW('Water Data'!I120))),'Data Summary'!CH126="Yes"),100-OFFSET('Water Data'!$I$4,0,10*ROW('Water Data'!I120)),NA())</f>
        <v>#N/A</v>
      </c>
      <c r="T126" s="529" t="e">
        <f ca="1">+IF(AND(ISNUMBER(OFFSET('Water Data'!$I$6,0,10*ROW('Water Data'!I120))),'Data Summary'!CI126="Yes"),OFFSET('Water Data'!$I$6,0,10*ROW('Water Data'!I120)),NA())</f>
        <v>#N/A</v>
      </c>
      <c r="U126" s="529" t="e">
        <f ca="1">+IF(AND(ISNUMBER(OFFSET('Water Data'!$I$9,0,10*ROW('Water Data'!I120))),'Data Summary'!CJ126="Yes"),OFFSET('Water Data'!$I$9,0,10*ROW('Water Data'!I120)),NA())</f>
        <v>#N/A</v>
      </c>
      <c r="V126" s="530" t="e">
        <f ca="1">+IF(AND(ISNUMBER(OFFSET('Sanitation Data'!$D$4,0,10*ROW('Sanitation Data'!D120))),'Data Summary'!CK126="Yes"),100-OFFSET('Sanitation Data'!$D$4,0,10*ROW('Sanitation Data'!D120)),NA())</f>
        <v>#N/A</v>
      </c>
      <c r="W126" s="530" t="e">
        <f ca="1">+IF(AND(ISNUMBER(OFFSET('Sanitation Data'!$D$6,0,10*ROW('Sanitation Data'!D120))),'Data Summary'!CL126="Yes"),OFFSET('Sanitation Data'!$D$6,0,10*ROW('Sanitation Data'!D120)),NA())</f>
        <v>#N/A</v>
      </c>
      <c r="X126" s="530" t="e">
        <f ca="1">+IF(AND(ISNUMBER(OFFSET('Sanitation Data'!$D$10,0,10*ROW('Sanitation Data'!D120))),'Data Summary'!CM126="Yes"),OFFSET('Sanitation Data'!$D$10,0,10*ROW('Sanitation Data'!D120)),NA())</f>
        <v>#N/A</v>
      </c>
      <c r="Y126" s="530" t="e">
        <f ca="1">+IF(AND(ISNUMBER(OFFSET('Sanitation Data'!$D$11,0,10*ROW('Sanitation Data'!D120))),'Data Summary'!CN126="Yes"),OFFSET('Sanitation Data'!$D$11,0,10*ROW('Sanitation Data'!D120)),NA())</f>
        <v>#N/A</v>
      </c>
      <c r="Z126" s="530" t="e">
        <f ca="1">+IF(AND(ISNUMBER(OFFSET('Sanitation Data'!$D$12,0,10*ROW('Sanitation Data'!D120))),'Data Summary'!CO126="Yes"),OFFSET('Sanitation Data'!$D$12,0,10*ROW('Sanitation Data'!D120)),NA())</f>
        <v>#N/A</v>
      </c>
      <c r="AA126" s="530" t="e">
        <f ca="1">+IF(AND(ISNUMBER(OFFSET('Sanitation Data'!$E$4,0,10*ROW('Sanitation Data'!E120))),'Data Summary'!CP126="Yes"),100-OFFSET('Sanitation Data'!$E$4,0,10*ROW('Sanitation Data'!E120)),NA())</f>
        <v>#N/A</v>
      </c>
      <c r="AB126" s="530" t="e">
        <f ca="1">+IF(AND(ISNUMBER(OFFSET('Sanitation Data'!$E$6,0,10*ROW('Sanitation Data'!E120))),'Data Summary'!CQ126="Yes"),OFFSET('Sanitation Data'!$E$6,0,10*ROW('Sanitation Data'!E120)),NA())</f>
        <v>#N/A</v>
      </c>
      <c r="AC126" s="530" t="e">
        <f ca="1">+IF(AND(ISNUMBER(OFFSET('Sanitation Data'!$E$10,0,10*ROW('Sanitation Data'!E120))),'Data Summary'!CR126="Yes"),OFFSET('Sanitation Data'!$E$10,0,10*ROW('Sanitation Data'!E120)),NA())</f>
        <v>#N/A</v>
      </c>
      <c r="AD126" s="530" t="e">
        <f ca="1">+IF(AND(ISNUMBER(OFFSET('Sanitation Data'!$E$11,0,10*ROW('Sanitation Data'!E120))),'Data Summary'!CS126="Yes"),OFFSET('Sanitation Data'!$E$11,0,10*ROW('Sanitation Data'!E120)),NA())</f>
        <v>#N/A</v>
      </c>
      <c r="AE126" s="530" t="e">
        <f ca="1">+IF(AND(ISNUMBER(OFFSET('Sanitation Data'!$E$12,0,10*ROW('Sanitation Data'!E120))),'Data Summary'!CT126="Yes"),OFFSET('Sanitation Data'!$E$12,0,10*ROW('Sanitation Data'!E120)),NA())</f>
        <v>#N/A</v>
      </c>
      <c r="AF126" s="530" t="e">
        <f ca="1">+IF(AND(ISNUMBER(OFFSET('Sanitation Data'!$F$4,0,10*ROW('Sanitation Data'!F120))),'Data Summary'!CU126="Yes"),100-OFFSET('Sanitation Data'!$F$4,0,10*ROW('Sanitation Data'!F120)),NA())</f>
        <v>#N/A</v>
      </c>
      <c r="AG126" s="530" t="e">
        <f ca="1">+IF(AND(ISNUMBER(OFFSET('Sanitation Data'!$F$6,0,10*ROW('Sanitation Data'!F120))),'Data Summary'!CV126="Yes"),OFFSET('Sanitation Data'!$F$6,0,10*ROW('Sanitation Data'!F120)),NA())</f>
        <v>#N/A</v>
      </c>
      <c r="AH126" s="530" t="e">
        <f ca="1">+IF(AND(ISNUMBER(OFFSET('Sanitation Data'!$F$10,0,10*ROW('Sanitation Data'!F120))),'Data Summary'!CW126="Yes"),OFFSET('Sanitation Data'!$F$10,0,10*ROW('Sanitation Data'!F120)),NA())</f>
        <v>#N/A</v>
      </c>
      <c r="AI126" s="530" t="e">
        <f ca="1">+IF(AND(ISNUMBER(OFFSET('Sanitation Data'!$F$11,0,10*ROW('Sanitation Data'!F120))),'Data Summary'!CX126="Yes"),OFFSET('Sanitation Data'!$F$11,0,10*ROW('Sanitation Data'!F120)),NA())</f>
        <v>#N/A</v>
      </c>
      <c r="AJ126" s="530" t="e">
        <f ca="1">+IF(AND(ISNUMBER(OFFSET('Sanitation Data'!$F$12,0,10*ROW('Sanitation Data'!F120))),'Data Summary'!CY126="Yes"),OFFSET('Sanitation Data'!$F$12,0,10*ROW('Sanitation Data'!F120)),NA())</f>
        <v>#N/A</v>
      </c>
      <c r="AK126" s="530" t="e">
        <f ca="1">+IF(AND(ISNUMBER(OFFSET('Sanitation Data'!$G$4,0,10*ROW('Sanitation Data'!G120))),'Data Summary'!CZ126="Yes"),100-OFFSET('Sanitation Data'!$G$4,0,10*ROW('Sanitation Data'!G120)),NA())</f>
        <v>#N/A</v>
      </c>
      <c r="AL126" s="530" t="e">
        <f ca="1">+IF(AND(ISNUMBER(OFFSET('Sanitation Data'!$G$6,0,10*ROW('Sanitation Data'!G120))),'Data Summary'!DA126="Yes"),OFFSET('Sanitation Data'!$G$6,0,10*ROW('Sanitation Data'!G120)),NA())</f>
        <v>#N/A</v>
      </c>
      <c r="AM126" s="530" t="e">
        <f ca="1">+IF(AND(ISNUMBER(OFFSET('Sanitation Data'!$G$10,0,10*ROW('Sanitation Data'!G120))),'Data Summary'!DB126="Yes"),OFFSET('Sanitation Data'!$G$10,0,10*ROW('Sanitation Data'!G120)),NA())</f>
        <v>#N/A</v>
      </c>
      <c r="AN126" s="530" t="e">
        <f ca="1">+IF(AND(ISNUMBER(OFFSET('Sanitation Data'!$G$11,0,10*ROW('Sanitation Data'!G120))),'Data Summary'!DC126="Yes"),OFFSET('Sanitation Data'!$G$11,0,10*ROW('Sanitation Data'!G120)),NA())</f>
        <v>#N/A</v>
      </c>
      <c r="AO126" s="530" t="e">
        <f ca="1">+IF(AND(ISNUMBER(OFFSET('Sanitation Data'!$G$12,0,10*ROW('Sanitation Data'!G120))),'Data Summary'!DD126="Yes"),OFFSET('Sanitation Data'!$G$12,0,10*ROW('Sanitation Data'!G120)),NA())</f>
        <v>#N/A</v>
      </c>
      <c r="AP126" s="530" t="e">
        <f ca="1">+IF(AND(ISNUMBER(OFFSET('Sanitation Data'!$H$4,0,10*ROW('Sanitation Data'!H120))),'Data Summary'!DE126="Yes"),100-OFFSET('Sanitation Data'!$H$4,0,10*ROW('Sanitation Data'!H120)),NA())</f>
        <v>#N/A</v>
      </c>
      <c r="AQ126" s="530" t="e">
        <f ca="1">+IF(AND(ISNUMBER(OFFSET('Sanitation Data'!$H$6,0,10*ROW('Sanitation Data'!H120))),'Data Summary'!DF126="Yes"),OFFSET('Sanitation Data'!$H$6,0,10*ROW('Sanitation Data'!H120)),NA())</f>
        <v>#N/A</v>
      </c>
      <c r="AR126" s="530" t="e">
        <f ca="1">+IF(AND(ISNUMBER(OFFSET('Sanitation Data'!$H$10,0,10*ROW('Sanitation Data'!H120))),'Data Summary'!DG126="Yes"),OFFSET('Sanitation Data'!$H$10,0,10*ROW('Sanitation Data'!H120)),NA())</f>
        <v>#N/A</v>
      </c>
      <c r="AS126" s="530" t="e">
        <f ca="1">+IF(AND(ISNUMBER(OFFSET('Sanitation Data'!$H$11,0,10*ROW('Sanitation Data'!H120))),'Data Summary'!DH126="Yes"),OFFSET('Sanitation Data'!$H$11,0,10*ROW('Sanitation Data'!H120)),NA())</f>
        <v>#N/A</v>
      </c>
      <c r="AT126" s="530" t="e">
        <f ca="1">+IF(AND(ISNUMBER(OFFSET('Sanitation Data'!$H$12,0,10*ROW('Sanitation Data'!H120))),'Data Summary'!DI126="Yes"),OFFSET('Sanitation Data'!$H$12,0,10*ROW('Sanitation Data'!H120)),NA())</f>
        <v>#N/A</v>
      </c>
      <c r="AU126" s="530" t="e">
        <f ca="1">+IF(AND(ISNUMBER(OFFSET('Sanitation Data'!$I$4,0,10*ROW('Sanitation Data'!I120))),'Data Summary'!DJ126="Yes"),100-OFFSET('Sanitation Data'!$I$4,0,10*ROW('Sanitation Data'!I120)),NA())</f>
        <v>#N/A</v>
      </c>
      <c r="AV126" s="530" t="e">
        <f ca="1">+IF(AND(ISNUMBER(OFFSET('Sanitation Data'!$I$6,0,10*ROW('Sanitation Data'!I120))),'Data Summary'!DK126="Yes"),OFFSET('Sanitation Data'!$I$6,0,10*ROW('Sanitation Data'!I120)),NA())</f>
        <v>#N/A</v>
      </c>
      <c r="AW126" s="530" t="e">
        <f ca="1">+IF(AND(ISNUMBER(OFFSET('Sanitation Data'!$I$10,0,10*ROW('Sanitation Data'!I120))),'Data Summary'!DL126="Yes"),OFFSET('Sanitation Data'!$I$10,0,10*ROW('Sanitation Data'!I120)),NA())</f>
        <v>#N/A</v>
      </c>
      <c r="AX126" s="530" t="e">
        <f ca="1">+IF(AND(ISNUMBER(OFFSET('Sanitation Data'!$I$11,0,10*ROW('Sanitation Data'!I120))),'Data Summary'!DM126="Yes"),OFFSET('Sanitation Data'!$I$11,0,10*ROW('Sanitation Data'!I120)),NA())</f>
        <v>#N/A</v>
      </c>
      <c r="AY126" s="530" t="e">
        <f ca="1">+IF(AND(ISNUMBER(OFFSET('Sanitation Data'!$I$12,0,10*ROW('Sanitation Data'!I120))),'Data Summary'!DN126="Yes"),OFFSET('Sanitation Data'!$I$12,0,10*ROW('Sanitation Data'!I120)),NA())</f>
        <v>#N/A</v>
      </c>
      <c r="AZ126" s="531" t="e">
        <f ca="1">+IF(AND(ISNUMBER(OFFSET('Hygiene Data'!$D$5,0,10*ROW('Hygiene Data'!D120))),'Data Summary'!DO126="Yes"),OFFSET('Hygiene Data'!$D$5,0,10*ROW('Hygiene Data'!D120)),NA())</f>
        <v>#N/A</v>
      </c>
      <c r="BA126" s="531" t="e">
        <f ca="1">+IF(AND(ISNUMBER(OFFSET('Hygiene Data'!$D$7,0,10*ROW('Hygiene Data'!D120))),'Data Summary'!DP126="Yes"),OFFSET('Hygiene Data'!$D$7,0,10*ROW('Hygiene Data'!D120)),NA())</f>
        <v>#N/A</v>
      </c>
      <c r="BB126" s="531" t="e">
        <f ca="1">+IF(AND(ISNUMBER(OFFSET('Hygiene Data'!$D$9,0,10*ROW('Hygiene Data'!D120))),'Data Summary'!DQ126="Yes"),OFFSET('Hygiene Data'!$D$9,0,10*ROW('Hygiene Data'!D120)),NA())</f>
        <v>#N/A</v>
      </c>
      <c r="BC126" s="531" t="e">
        <f ca="1">+IF(AND(ISNUMBER(OFFSET('Hygiene Data'!$E$5,0,10*ROW('Hygiene Data'!E120))),'Data Summary'!DR126="Yes"),OFFSET('Hygiene Data'!$E$5,0,10*ROW('Hygiene Data'!E120)),NA())</f>
        <v>#N/A</v>
      </c>
      <c r="BD126" s="531" t="e">
        <f ca="1">+IF(AND(ISNUMBER(OFFSET('Hygiene Data'!$E$7,0,10*ROW('Hygiene Data'!E120))),'Data Summary'!DS126="Yes"),OFFSET('Hygiene Data'!$E$7,0,10*ROW('Hygiene Data'!E120)),NA())</f>
        <v>#N/A</v>
      </c>
      <c r="BE126" s="531" t="e">
        <f ca="1">+IF(AND(ISNUMBER(OFFSET('Hygiene Data'!$E$9,0,10*ROW('Hygiene Data'!E120))),'Data Summary'!DT126="Yes"),OFFSET('Hygiene Data'!$E$9,0,10*ROW('Hygiene Data'!E120)),NA())</f>
        <v>#N/A</v>
      </c>
      <c r="BF126" s="531" t="e">
        <f ca="1">+IF(AND(ISNUMBER(OFFSET('Hygiene Data'!$F$5,0,10*ROW('Hygiene Data'!F120))),'Data Summary'!DU126="Yes"),OFFSET('Hygiene Data'!$F$5,0,10*ROW('Hygiene Data'!F120)),NA())</f>
        <v>#N/A</v>
      </c>
      <c r="BG126" s="531" t="e">
        <f ca="1">+IF(AND(ISNUMBER(OFFSET('Hygiene Data'!$F$7,0,10*ROW('Hygiene Data'!F120))),'Data Summary'!DV126="Yes"),OFFSET('Hygiene Data'!$F$7,0,10*ROW('Hygiene Data'!F120)),NA())</f>
        <v>#N/A</v>
      </c>
      <c r="BH126" s="531" t="e">
        <f ca="1">+IF(AND(ISNUMBER(OFFSET('Hygiene Data'!$F$9,0,10*ROW('Hygiene Data'!F120))),'Data Summary'!DW126="Yes"),OFFSET('Hygiene Data'!$F$9,0,10*ROW('Hygiene Data'!F120)),NA())</f>
        <v>#N/A</v>
      </c>
      <c r="BI126" s="531" t="e">
        <f ca="1">+IF(AND(ISNUMBER(OFFSET('Hygiene Data'!$G$5,0,10*ROW('Hygiene Data'!G120))),'Data Summary'!DX126="Yes"),OFFSET('Hygiene Data'!$G$5,0,10*ROW('Hygiene Data'!G120)),NA())</f>
        <v>#N/A</v>
      </c>
      <c r="BJ126" s="531" t="e">
        <f ca="1">+IF(AND(ISNUMBER(OFFSET('Hygiene Data'!$G$7,0,10*ROW('Hygiene Data'!G120))),'Data Summary'!DY126="Yes"),OFFSET('Hygiene Data'!$G$7,0,10*ROW('Hygiene Data'!G120)),NA())</f>
        <v>#N/A</v>
      </c>
      <c r="BK126" s="531" t="e">
        <f ca="1">+IF(AND(ISNUMBER(OFFSET('Hygiene Data'!$G$9,0,10*ROW('Hygiene Data'!G120))),'Data Summary'!DZ126="Yes"),OFFSET('Hygiene Data'!$G$9,0,10*ROW('Hygiene Data'!G120)),NA())</f>
        <v>#N/A</v>
      </c>
      <c r="BL126" s="531" t="e">
        <f ca="1">+IF(AND(ISNUMBER(OFFSET('Hygiene Data'!$H$5,0,10*ROW('Hygiene Data'!H120))),'Data Summary'!EA126="Yes"),OFFSET('Hygiene Data'!$H$5,0,10*ROW('Hygiene Data'!H120)),NA())</f>
        <v>#N/A</v>
      </c>
      <c r="BM126" s="531" t="e">
        <f ca="1">+IF(AND(ISNUMBER(OFFSET('Hygiene Data'!$H$7,0,10*ROW('Hygiene Data'!H120))),'Data Summary'!EB126="Yes"),OFFSET('Hygiene Data'!$H$7,0,10*ROW('Hygiene Data'!H120)),NA())</f>
        <v>#N/A</v>
      </c>
      <c r="BN126" s="531" t="e">
        <f ca="1">+IF(AND(ISNUMBER(OFFSET('Hygiene Data'!$H$9,0,10*ROW('Hygiene Data'!H120))),'Data Summary'!EC126="Yes"),OFFSET('Hygiene Data'!$H$9,0,10*ROW('Hygiene Data'!H120)),NA())</f>
        <v>#N/A</v>
      </c>
      <c r="BO126" s="531" t="e">
        <f ca="1">+IF(AND(ISNUMBER(OFFSET('Hygiene Data'!$I$5,0,10*ROW('Hygiene Data'!I120))),'Data Summary'!ED126="Yes"),OFFSET('Hygiene Data'!$I$5,0,10*ROW('Hygiene Data'!I120)),NA())</f>
        <v>#N/A</v>
      </c>
      <c r="BP126" s="531" t="e">
        <f ca="1">+IF(AND(ISNUMBER(OFFSET('Hygiene Data'!$I$7,0,10*ROW('Hygiene Data'!I120))),'Data Summary'!EE126="Yes"),OFFSET('Hygiene Data'!$I$7,0,10*ROW('Hygiene Data'!I120)),NA())</f>
        <v>#N/A</v>
      </c>
      <c r="BQ126" s="531" t="e">
        <f ca="1">+IF(AND(ISNUMBER(OFFSET('Hygiene Data'!$I$9,0,10*ROW('Hygiene Data'!I120))),'Data Summary'!EF126="Yes"),OFFSET('Hygiene Data'!$I$9,0,10*ROW('Hygiene Data'!I120)),NA())</f>
        <v>#N/A</v>
      </c>
    </row>
    <row r="127" spans="1:69" x14ac:dyDescent="0.25">
      <c r="A127" s="527" t="e">
        <f ca="1">+RIGHT('Data Summary'!A127,LEN('Data Summary'!A127)-9)</f>
        <v>#VALUE!</v>
      </c>
      <c r="B127" s="501" t="str">
        <f ca="1">+IF(ISTEXT('Data Summary'!B127),'Data Summary'!B127,"")</f>
        <v/>
      </c>
      <c r="C127" s="528" t="e">
        <f ca="1">+VALUE('Data Summary'!C127)</f>
        <v>#VALUE!</v>
      </c>
      <c r="D127" s="529" t="e">
        <f ca="1">+IF(AND(ISNUMBER(OFFSET('Water Data'!$D$4,0,10*ROW('Water Data'!D121))),'Data Summary'!BS127="Yes"),100-OFFSET('Water Data'!$D$4,0,10*ROW('Water Data'!D121)),NA())</f>
        <v>#N/A</v>
      </c>
      <c r="E127" s="529" t="e">
        <f ca="1">+IF(AND(ISNUMBER(OFFSET('Water Data'!$D$6,0,10*ROW('Water Data'!D121))),'Data Summary'!BT127="Yes"),OFFSET('Water Data'!$D$6,0,10*ROW('Water Data'!D121)),NA())</f>
        <v>#N/A</v>
      </c>
      <c r="F127" s="529" t="e">
        <f ca="1">+IF(AND(ISNUMBER(OFFSET('Water Data'!$D$9,0,10*ROW('Water Data'!D121))),'Data Summary'!BU127="Yes"),OFFSET('Water Data'!$D$9,0,10*ROW('Water Data'!D121)),NA())</f>
        <v>#N/A</v>
      </c>
      <c r="G127" s="529" t="e">
        <f ca="1">+IF(AND(ISNUMBER(OFFSET('Water Data'!$E$4,0,10*ROW('Water Data'!E121))),'Data Summary'!BV127="Yes"),100-OFFSET('Water Data'!$E$4,0,10*ROW('Water Data'!E121)),NA())</f>
        <v>#N/A</v>
      </c>
      <c r="H127" s="529" t="e">
        <f ca="1">+IF(AND(ISNUMBER(OFFSET('Water Data'!$E$6,0,10*ROW('Water Data'!E121))),'Data Summary'!BW127="Yes"),OFFSET('Water Data'!$E$6,0,10*ROW('Water Data'!E121)),NA())</f>
        <v>#N/A</v>
      </c>
      <c r="I127" s="529" t="e">
        <f ca="1">+IF(AND(ISNUMBER(OFFSET('Water Data'!$E$9,0,10*ROW('Water Data'!E121))),'Data Summary'!BX127="Yes"),OFFSET('Water Data'!$E$9,0,10*ROW('Water Data'!E121)),NA())</f>
        <v>#N/A</v>
      </c>
      <c r="J127" s="529" t="e">
        <f ca="1">+IF(AND(ISNUMBER(OFFSET('Water Data'!$F$4,0,10*ROW('Water Data'!F121))),'Data Summary'!BY127="Yes"),100-OFFSET('Water Data'!$F$4,0,10*ROW('Water Data'!F121)),NA())</f>
        <v>#N/A</v>
      </c>
      <c r="K127" s="529" t="e">
        <f ca="1">+IF(AND(ISNUMBER(OFFSET('Water Data'!$F$6,0,10*ROW('Water Data'!F121))),'Data Summary'!BZ127="Yes"),OFFSET('Water Data'!$F$6,0,10*ROW('Water Data'!F121)),NA())</f>
        <v>#N/A</v>
      </c>
      <c r="L127" s="529" t="e">
        <f ca="1">+IF(AND(ISNUMBER(OFFSET('Water Data'!$F$9,0,10*ROW('Water Data'!F121))),'Data Summary'!CA127="Yes"),OFFSET('Water Data'!$F$9,0,10*ROW('Water Data'!F121)),NA())</f>
        <v>#N/A</v>
      </c>
      <c r="M127" s="529" t="e">
        <f ca="1">+IF(AND(ISNUMBER(OFFSET('Water Data'!$G$4,0,10*ROW('Water Data'!G121))),'Data Summary'!CB127="Yes"),100-OFFSET('Water Data'!$G$4,0,10*ROW('Water Data'!G121)),NA())</f>
        <v>#N/A</v>
      </c>
      <c r="N127" s="529" t="e">
        <f ca="1">+IF(AND(ISNUMBER(OFFSET('Water Data'!$G$6,0,10*ROW('Water Data'!G121))),'Data Summary'!CC127="Yes"),OFFSET('Water Data'!$G$6,0,10*ROW('Water Data'!G121)),NA())</f>
        <v>#N/A</v>
      </c>
      <c r="O127" s="529" t="e">
        <f ca="1">+IF(AND(ISNUMBER(OFFSET('Water Data'!$G$9,0,10*ROW('Water Data'!G121))),'Data Summary'!CD127="Yes"),OFFSET('Water Data'!$G$9,0,10*ROW('Water Data'!G121)),NA())</f>
        <v>#N/A</v>
      </c>
      <c r="P127" s="529" t="e">
        <f ca="1">+IF(AND(ISNUMBER(OFFSET('Water Data'!$H$4,0,10*ROW('Water Data'!H121))),'Data Summary'!CE127="Yes"),100-OFFSET('Water Data'!$H$4,0,10*ROW('Water Data'!H121)),NA())</f>
        <v>#N/A</v>
      </c>
      <c r="Q127" s="529" t="e">
        <f ca="1">+IF(AND(ISNUMBER(OFFSET('Water Data'!$H$6,0,10*ROW('Water Data'!H121))),'Data Summary'!CF127="Yes"),OFFSET('Water Data'!$H$6,0,10*ROW('Water Data'!H121)),NA())</f>
        <v>#N/A</v>
      </c>
      <c r="R127" s="529" t="e">
        <f ca="1">+IF(AND(ISNUMBER(OFFSET('Water Data'!$H$9,0,10*ROW('Water Data'!H121))),'Data Summary'!CG127="Yes"),OFFSET('Water Data'!$H$9,0,10*ROW('Water Data'!H121)),NA())</f>
        <v>#N/A</v>
      </c>
      <c r="S127" s="529" t="e">
        <f ca="1">+IF(AND(ISNUMBER(OFFSET('Water Data'!$I$4,0,10*ROW('Water Data'!I121))),'Data Summary'!CH127="Yes"),100-OFFSET('Water Data'!$I$4,0,10*ROW('Water Data'!I121)),NA())</f>
        <v>#N/A</v>
      </c>
      <c r="T127" s="529" t="e">
        <f ca="1">+IF(AND(ISNUMBER(OFFSET('Water Data'!$I$6,0,10*ROW('Water Data'!I121))),'Data Summary'!CI127="Yes"),OFFSET('Water Data'!$I$6,0,10*ROW('Water Data'!I121)),NA())</f>
        <v>#N/A</v>
      </c>
      <c r="U127" s="529" t="e">
        <f ca="1">+IF(AND(ISNUMBER(OFFSET('Water Data'!$I$9,0,10*ROW('Water Data'!I121))),'Data Summary'!CJ127="Yes"),OFFSET('Water Data'!$I$9,0,10*ROW('Water Data'!I121)),NA())</f>
        <v>#N/A</v>
      </c>
      <c r="V127" s="530" t="e">
        <f ca="1">+IF(AND(ISNUMBER(OFFSET('Sanitation Data'!$D$4,0,10*ROW('Sanitation Data'!D121))),'Data Summary'!CK127="Yes"),100-OFFSET('Sanitation Data'!$D$4,0,10*ROW('Sanitation Data'!D121)),NA())</f>
        <v>#N/A</v>
      </c>
      <c r="W127" s="530" t="e">
        <f ca="1">+IF(AND(ISNUMBER(OFFSET('Sanitation Data'!$D$6,0,10*ROW('Sanitation Data'!D121))),'Data Summary'!CL127="Yes"),OFFSET('Sanitation Data'!$D$6,0,10*ROW('Sanitation Data'!D121)),NA())</f>
        <v>#N/A</v>
      </c>
      <c r="X127" s="530" t="e">
        <f ca="1">+IF(AND(ISNUMBER(OFFSET('Sanitation Data'!$D$10,0,10*ROW('Sanitation Data'!D121))),'Data Summary'!CM127="Yes"),OFFSET('Sanitation Data'!$D$10,0,10*ROW('Sanitation Data'!D121)),NA())</f>
        <v>#N/A</v>
      </c>
      <c r="Y127" s="530" t="e">
        <f ca="1">+IF(AND(ISNUMBER(OFFSET('Sanitation Data'!$D$11,0,10*ROW('Sanitation Data'!D121))),'Data Summary'!CN127="Yes"),OFFSET('Sanitation Data'!$D$11,0,10*ROW('Sanitation Data'!D121)),NA())</f>
        <v>#N/A</v>
      </c>
      <c r="Z127" s="530" t="e">
        <f ca="1">+IF(AND(ISNUMBER(OFFSET('Sanitation Data'!$D$12,0,10*ROW('Sanitation Data'!D121))),'Data Summary'!CO127="Yes"),OFFSET('Sanitation Data'!$D$12,0,10*ROW('Sanitation Data'!D121)),NA())</f>
        <v>#N/A</v>
      </c>
      <c r="AA127" s="530" t="e">
        <f ca="1">+IF(AND(ISNUMBER(OFFSET('Sanitation Data'!$E$4,0,10*ROW('Sanitation Data'!E121))),'Data Summary'!CP127="Yes"),100-OFFSET('Sanitation Data'!$E$4,0,10*ROW('Sanitation Data'!E121)),NA())</f>
        <v>#N/A</v>
      </c>
      <c r="AB127" s="530" t="e">
        <f ca="1">+IF(AND(ISNUMBER(OFFSET('Sanitation Data'!$E$6,0,10*ROW('Sanitation Data'!E121))),'Data Summary'!CQ127="Yes"),OFFSET('Sanitation Data'!$E$6,0,10*ROW('Sanitation Data'!E121)),NA())</f>
        <v>#N/A</v>
      </c>
      <c r="AC127" s="530" t="e">
        <f ca="1">+IF(AND(ISNUMBER(OFFSET('Sanitation Data'!$E$10,0,10*ROW('Sanitation Data'!E121))),'Data Summary'!CR127="Yes"),OFFSET('Sanitation Data'!$E$10,0,10*ROW('Sanitation Data'!E121)),NA())</f>
        <v>#N/A</v>
      </c>
      <c r="AD127" s="530" t="e">
        <f ca="1">+IF(AND(ISNUMBER(OFFSET('Sanitation Data'!$E$11,0,10*ROW('Sanitation Data'!E121))),'Data Summary'!CS127="Yes"),OFFSET('Sanitation Data'!$E$11,0,10*ROW('Sanitation Data'!E121)),NA())</f>
        <v>#N/A</v>
      </c>
      <c r="AE127" s="530" t="e">
        <f ca="1">+IF(AND(ISNUMBER(OFFSET('Sanitation Data'!$E$12,0,10*ROW('Sanitation Data'!E121))),'Data Summary'!CT127="Yes"),OFFSET('Sanitation Data'!$E$12,0,10*ROW('Sanitation Data'!E121)),NA())</f>
        <v>#N/A</v>
      </c>
      <c r="AF127" s="530" t="e">
        <f ca="1">+IF(AND(ISNUMBER(OFFSET('Sanitation Data'!$F$4,0,10*ROW('Sanitation Data'!F121))),'Data Summary'!CU127="Yes"),100-OFFSET('Sanitation Data'!$F$4,0,10*ROW('Sanitation Data'!F121)),NA())</f>
        <v>#N/A</v>
      </c>
      <c r="AG127" s="530" t="e">
        <f ca="1">+IF(AND(ISNUMBER(OFFSET('Sanitation Data'!$F$6,0,10*ROW('Sanitation Data'!F121))),'Data Summary'!CV127="Yes"),OFFSET('Sanitation Data'!$F$6,0,10*ROW('Sanitation Data'!F121)),NA())</f>
        <v>#N/A</v>
      </c>
      <c r="AH127" s="530" t="e">
        <f ca="1">+IF(AND(ISNUMBER(OFFSET('Sanitation Data'!$F$10,0,10*ROW('Sanitation Data'!F121))),'Data Summary'!CW127="Yes"),OFFSET('Sanitation Data'!$F$10,0,10*ROW('Sanitation Data'!F121)),NA())</f>
        <v>#N/A</v>
      </c>
      <c r="AI127" s="530" t="e">
        <f ca="1">+IF(AND(ISNUMBER(OFFSET('Sanitation Data'!$F$11,0,10*ROW('Sanitation Data'!F121))),'Data Summary'!CX127="Yes"),OFFSET('Sanitation Data'!$F$11,0,10*ROW('Sanitation Data'!F121)),NA())</f>
        <v>#N/A</v>
      </c>
      <c r="AJ127" s="530" t="e">
        <f ca="1">+IF(AND(ISNUMBER(OFFSET('Sanitation Data'!$F$12,0,10*ROW('Sanitation Data'!F121))),'Data Summary'!CY127="Yes"),OFFSET('Sanitation Data'!$F$12,0,10*ROW('Sanitation Data'!F121)),NA())</f>
        <v>#N/A</v>
      </c>
      <c r="AK127" s="530" t="e">
        <f ca="1">+IF(AND(ISNUMBER(OFFSET('Sanitation Data'!$G$4,0,10*ROW('Sanitation Data'!G121))),'Data Summary'!CZ127="Yes"),100-OFFSET('Sanitation Data'!$G$4,0,10*ROW('Sanitation Data'!G121)),NA())</f>
        <v>#N/A</v>
      </c>
      <c r="AL127" s="530" t="e">
        <f ca="1">+IF(AND(ISNUMBER(OFFSET('Sanitation Data'!$G$6,0,10*ROW('Sanitation Data'!G121))),'Data Summary'!DA127="Yes"),OFFSET('Sanitation Data'!$G$6,0,10*ROW('Sanitation Data'!G121)),NA())</f>
        <v>#N/A</v>
      </c>
      <c r="AM127" s="530" t="e">
        <f ca="1">+IF(AND(ISNUMBER(OFFSET('Sanitation Data'!$G$10,0,10*ROW('Sanitation Data'!G121))),'Data Summary'!DB127="Yes"),OFFSET('Sanitation Data'!$G$10,0,10*ROW('Sanitation Data'!G121)),NA())</f>
        <v>#N/A</v>
      </c>
      <c r="AN127" s="530" t="e">
        <f ca="1">+IF(AND(ISNUMBER(OFFSET('Sanitation Data'!$G$11,0,10*ROW('Sanitation Data'!G121))),'Data Summary'!DC127="Yes"),OFFSET('Sanitation Data'!$G$11,0,10*ROW('Sanitation Data'!G121)),NA())</f>
        <v>#N/A</v>
      </c>
      <c r="AO127" s="530" t="e">
        <f ca="1">+IF(AND(ISNUMBER(OFFSET('Sanitation Data'!$G$12,0,10*ROW('Sanitation Data'!G121))),'Data Summary'!DD127="Yes"),OFFSET('Sanitation Data'!$G$12,0,10*ROW('Sanitation Data'!G121)),NA())</f>
        <v>#N/A</v>
      </c>
      <c r="AP127" s="530" t="e">
        <f ca="1">+IF(AND(ISNUMBER(OFFSET('Sanitation Data'!$H$4,0,10*ROW('Sanitation Data'!H121))),'Data Summary'!DE127="Yes"),100-OFFSET('Sanitation Data'!$H$4,0,10*ROW('Sanitation Data'!H121)),NA())</f>
        <v>#N/A</v>
      </c>
      <c r="AQ127" s="530" t="e">
        <f ca="1">+IF(AND(ISNUMBER(OFFSET('Sanitation Data'!$H$6,0,10*ROW('Sanitation Data'!H121))),'Data Summary'!DF127="Yes"),OFFSET('Sanitation Data'!$H$6,0,10*ROW('Sanitation Data'!H121)),NA())</f>
        <v>#N/A</v>
      </c>
      <c r="AR127" s="530" t="e">
        <f ca="1">+IF(AND(ISNUMBER(OFFSET('Sanitation Data'!$H$10,0,10*ROW('Sanitation Data'!H121))),'Data Summary'!DG127="Yes"),OFFSET('Sanitation Data'!$H$10,0,10*ROW('Sanitation Data'!H121)),NA())</f>
        <v>#N/A</v>
      </c>
      <c r="AS127" s="530" t="e">
        <f ca="1">+IF(AND(ISNUMBER(OFFSET('Sanitation Data'!$H$11,0,10*ROW('Sanitation Data'!H121))),'Data Summary'!DH127="Yes"),OFFSET('Sanitation Data'!$H$11,0,10*ROW('Sanitation Data'!H121)),NA())</f>
        <v>#N/A</v>
      </c>
      <c r="AT127" s="530" t="e">
        <f ca="1">+IF(AND(ISNUMBER(OFFSET('Sanitation Data'!$H$12,0,10*ROW('Sanitation Data'!H121))),'Data Summary'!DI127="Yes"),OFFSET('Sanitation Data'!$H$12,0,10*ROW('Sanitation Data'!H121)),NA())</f>
        <v>#N/A</v>
      </c>
      <c r="AU127" s="530" t="e">
        <f ca="1">+IF(AND(ISNUMBER(OFFSET('Sanitation Data'!$I$4,0,10*ROW('Sanitation Data'!I121))),'Data Summary'!DJ127="Yes"),100-OFFSET('Sanitation Data'!$I$4,0,10*ROW('Sanitation Data'!I121)),NA())</f>
        <v>#N/A</v>
      </c>
      <c r="AV127" s="530" t="e">
        <f ca="1">+IF(AND(ISNUMBER(OFFSET('Sanitation Data'!$I$6,0,10*ROW('Sanitation Data'!I121))),'Data Summary'!DK127="Yes"),OFFSET('Sanitation Data'!$I$6,0,10*ROW('Sanitation Data'!I121)),NA())</f>
        <v>#N/A</v>
      </c>
      <c r="AW127" s="530" t="e">
        <f ca="1">+IF(AND(ISNUMBER(OFFSET('Sanitation Data'!$I$10,0,10*ROW('Sanitation Data'!I121))),'Data Summary'!DL127="Yes"),OFFSET('Sanitation Data'!$I$10,0,10*ROW('Sanitation Data'!I121)),NA())</f>
        <v>#N/A</v>
      </c>
      <c r="AX127" s="530" t="e">
        <f ca="1">+IF(AND(ISNUMBER(OFFSET('Sanitation Data'!$I$11,0,10*ROW('Sanitation Data'!I121))),'Data Summary'!DM127="Yes"),OFFSET('Sanitation Data'!$I$11,0,10*ROW('Sanitation Data'!I121)),NA())</f>
        <v>#N/A</v>
      </c>
      <c r="AY127" s="530" t="e">
        <f ca="1">+IF(AND(ISNUMBER(OFFSET('Sanitation Data'!$I$12,0,10*ROW('Sanitation Data'!I121))),'Data Summary'!DN127="Yes"),OFFSET('Sanitation Data'!$I$12,0,10*ROW('Sanitation Data'!I121)),NA())</f>
        <v>#N/A</v>
      </c>
      <c r="AZ127" s="531" t="e">
        <f ca="1">+IF(AND(ISNUMBER(OFFSET('Hygiene Data'!$D$5,0,10*ROW('Hygiene Data'!D121))),'Data Summary'!DO127="Yes"),OFFSET('Hygiene Data'!$D$5,0,10*ROW('Hygiene Data'!D121)),NA())</f>
        <v>#N/A</v>
      </c>
      <c r="BA127" s="531" t="e">
        <f ca="1">+IF(AND(ISNUMBER(OFFSET('Hygiene Data'!$D$7,0,10*ROW('Hygiene Data'!D121))),'Data Summary'!DP127="Yes"),OFFSET('Hygiene Data'!$D$7,0,10*ROW('Hygiene Data'!D121)),NA())</f>
        <v>#N/A</v>
      </c>
      <c r="BB127" s="531" t="e">
        <f ca="1">+IF(AND(ISNUMBER(OFFSET('Hygiene Data'!$D$9,0,10*ROW('Hygiene Data'!D121))),'Data Summary'!DQ127="Yes"),OFFSET('Hygiene Data'!$D$9,0,10*ROW('Hygiene Data'!D121)),NA())</f>
        <v>#N/A</v>
      </c>
      <c r="BC127" s="531" t="e">
        <f ca="1">+IF(AND(ISNUMBER(OFFSET('Hygiene Data'!$E$5,0,10*ROW('Hygiene Data'!E121))),'Data Summary'!DR127="Yes"),OFFSET('Hygiene Data'!$E$5,0,10*ROW('Hygiene Data'!E121)),NA())</f>
        <v>#N/A</v>
      </c>
      <c r="BD127" s="531" t="e">
        <f ca="1">+IF(AND(ISNUMBER(OFFSET('Hygiene Data'!$E$7,0,10*ROW('Hygiene Data'!E121))),'Data Summary'!DS127="Yes"),OFFSET('Hygiene Data'!$E$7,0,10*ROW('Hygiene Data'!E121)),NA())</f>
        <v>#N/A</v>
      </c>
      <c r="BE127" s="531" t="e">
        <f ca="1">+IF(AND(ISNUMBER(OFFSET('Hygiene Data'!$E$9,0,10*ROW('Hygiene Data'!E121))),'Data Summary'!DT127="Yes"),OFFSET('Hygiene Data'!$E$9,0,10*ROW('Hygiene Data'!E121)),NA())</f>
        <v>#N/A</v>
      </c>
      <c r="BF127" s="531" t="e">
        <f ca="1">+IF(AND(ISNUMBER(OFFSET('Hygiene Data'!$F$5,0,10*ROW('Hygiene Data'!F121))),'Data Summary'!DU127="Yes"),OFFSET('Hygiene Data'!$F$5,0,10*ROW('Hygiene Data'!F121)),NA())</f>
        <v>#N/A</v>
      </c>
      <c r="BG127" s="531" t="e">
        <f ca="1">+IF(AND(ISNUMBER(OFFSET('Hygiene Data'!$F$7,0,10*ROW('Hygiene Data'!F121))),'Data Summary'!DV127="Yes"),OFFSET('Hygiene Data'!$F$7,0,10*ROW('Hygiene Data'!F121)),NA())</f>
        <v>#N/A</v>
      </c>
      <c r="BH127" s="531" t="e">
        <f ca="1">+IF(AND(ISNUMBER(OFFSET('Hygiene Data'!$F$9,0,10*ROW('Hygiene Data'!F121))),'Data Summary'!DW127="Yes"),OFFSET('Hygiene Data'!$F$9,0,10*ROW('Hygiene Data'!F121)),NA())</f>
        <v>#N/A</v>
      </c>
      <c r="BI127" s="531" t="e">
        <f ca="1">+IF(AND(ISNUMBER(OFFSET('Hygiene Data'!$G$5,0,10*ROW('Hygiene Data'!G121))),'Data Summary'!DX127="Yes"),OFFSET('Hygiene Data'!$G$5,0,10*ROW('Hygiene Data'!G121)),NA())</f>
        <v>#N/A</v>
      </c>
      <c r="BJ127" s="531" t="e">
        <f ca="1">+IF(AND(ISNUMBER(OFFSET('Hygiene Data'!$G$7,0,10*ROW('Hygiene Data'!G121))),'Data Summary'!DY127="Yes"),OFFSET('Hygiene Data'!$G$7,0,10*ROW('Hygiene Data'!G121)),NA())</f>
        <v>#N/A</v>
      </c>
      <c r="BK127" s="531" t="e">
        <f ca="1">+IF(AND(ISNUMBER(OFFSET('Hygiene Data'!$G$9,0,10*ROW('Hygiene Data'!G121))),'Data Summary'!DZ127="Yes"),OFFSET('Hygiene Data'!$G$9,0,10*ROW('Hygiene Data'!G121)),NA())</f>
        <v>#N/A</v>
      </c>
      <c r="BL127" s="531" t="e">
        <f ca="1">+IF(AND(ISNUMBER(OFFSET('Hygiene Data'!$H$5,0,10*ROW('Hygiene Data'!H121))),'Data Summary'!EA127="Yes"),OFFSET('Hygiene Data'!$H$5,0,10*ROW('Hygiene Data'!H121)),NA())</f>
        <v>#N/A</v>
      </c>
      <c r="BM127" s="531" t="e">
        <f ca="1">+IF(AND(ISNUMBER(OFFSET('Hygiene Data'!$H$7,0,10*ROW('Hygiene Data'!H121))),'Data Summary'!EB127="Yes"),OFFSET('Hygiene Data'!$H$7,0,10*ROW('Hygiene Data'!H121)),NA())</f>
        <v>#N/A</v>
      </c>
      <c r="BN127" s="531" t="e">
        <f ca="1">+IF(AND(ISNUMBER(OFFSET('Hygiene Data'!$H$9,0,10*ROW('Hygiene Data'!H121))),'Data Summary'!EC127="Yes"),OFFSET('Hygiene Data'!$H$9,0,10*ROW('Hygiene Data'!H121)),NA())</f>
        <v>#N/A</v>
      </c>
      <c r="BO127" s="531" t="e">
        <f ca="1">+IF(AND(ISNUMBER(OFFSET('Hygiene Data'!$I$5,0,10*ROW('Hygiene Data'!I121))),'Data Summary'!ED127="Yes"),OFFSET('Hygiene Data'!$I$5,0,10*ROW('Hygiene Data'!I121)),NA())</f>
        <v>#N/A</v>
      </c>
      <c r="BP127" s="531" t="e">
        <f ca="1">+IF(AND(ISNUMBER(OFFSET('Hygiene Data'!$I$7,0,10*ROW('Hygiene Data'!I121))),'Data Summary'!EE127="Yes"),OFFSET('Hygiene Data'!$I$7,0,10*ROW('Hygiene Data'!I121)),NA())</f>
        <v>#N/A</v>
      </c>
      <c r="BQ127" s="531" t="e">
        <f ca="1">+IF(AND(ISNUMBER(OFFSET('Hygiene Data'!$I$9,0,10*ROW('Hygiene Data'!I121))),'Data Summary'!EF127="Yes"),OFFSET('Hygiene Data'!$I$9,0,10*ROW('Hygiene Data'!I121)),NA())</f>
        <v>#N/A</v>
      </c>
    </row>
    <row r="128" spans="1:69" x14ac:dyDescent="0.25">
      <c r="A128" s="527" t="e">
        <f ca="1">+RIGHT('Data Summary'!A128,LEN('Data Summary'!A128)-9)</f>
        <v>#VALUE!</v>
      </c>
      <c r="B128" s="501" t="str">
        <f ca="1">+IF(ISTEXT('Data Summary'!B128),'Data Summary'!B128,"")</f>
        <v/>
      </c>
      <c r="C128" s="528" t="e">
        <f ca="1">+VALUE('Data Summary'!C128)</f>
        <v>#VALUE!</v>
      </c>
      <c r="D128" s="529" t="e">
        <f ca="1">+IF(AND(ISNUMBER(OFFSET('Water Data'!$D$4,0,10*ROW('Water Data'!D122))),'Data Summary'!BS128="Yes"),100-OFFSET('Water Data'!$D$4,0,10*ROW('Water Data'!D122)),NA())</f>
        <v>#N/A</v>
      </c>
      <c r="E128" s="529" t="e">
        <f ca="1">+IF(AND(ISNUMBER(OFFSET('Water Data'!$D$6,0,10*ROW('Water Data'!D122))),'Data Summary'!BT128="Yes"),OFFSET('Water Data'!$D$6,0,10*ROW('Water Data'!D122)),NA())</f>
        <v>#N/A</v>
      </c>
      <c r="F128" s="529" t="e">
        <f ca="1">+IF(AND(ISNUMBER(OFFSET('Water Data'!$D$9,0,10*ROW('Water Data'!D122))),'Data Summary'!BU128="Yes"),OFFSET('Water Data'!$D$9,0,10*ROW('Water Data'!D122)),NA())</f>
        <v>#N/A</v>
      </c>
      <c r="G128" s="529" t="e">
        <f ca="1">+IF(AND(ISNUMBER(OFFSET('Water Data'!$E$4,0,10*ROW('Water Data'!E122))),'Data Summary'!BV128="Yes"),100-OFFSET('Water Data'!$E$4,0,10*ROW('Water Data'!E122)),NA())</f>
        <v>#N/A</v>
      </c>
      <c r="H128" s="529" t="e">
        <f ca="1">+IF(AND(ISNUMBER(OFFSET('Water Data'!$E$6,0,10*ROW('Water Data'!E122))),'Data Summary'!BW128="Yes"),OFFSET('Water Data'!$E$6,0,10*ROW('Water Data'!E122)),NA())</f>
        <v>#N/A</v>
      </c>
      <c r="I128" s="529" t="e">
        <f ca="1">+IF(AND(ISNUMBER(OFFSET('Water Data'!$E$9,0,10*ROW('Water Data'!E122))),'Data Summary'!BX128="Yes"),OFFSET('Water Data'!$E$9,0,10*ROW('Water Data'!E122)),NA())</f>
        <v>#N/A</v>
      </c>
      <c r="J128" s="529" t="e">
        <f ca="1">+IF(AND(ISNUMBER(OFFSET('Water Data'!$F$4,0,10*ROW('Water Data'!F122))),'Data Summary'!BY128="Yes"),100-OFFSET('Water Data'!$F$4,0,10*ROW('Water Data'!F122)),NA())</f>
        <v>#N/A</v>
      </c>
      <c r="K128" s="529" t="e">
        <f ca="1">+IF(AND(ISNUMBER(OFFSET('Water Data'!$F$6,0,10*ROW('Water Data'!F122))),'Data Summary'!BZ128="Yes"),OFFSET('Water Data'!$F$6,0,10*ROW('Water Data'!F122)),NA())</f>
        <v>#N/A</v>
      </c>
      <c r="L128" s="529" t="e">
        <f ca="1">+IF(AND(ISNUMBER(OFFSET('Water Data'!$F$9,0,10*ROW('Water Data'!F122))),'Data Summary'!CA128="Yes"),OFFSET('Water Data'!$F$9,0,10*ROW('Water Data'!F122)),NA())</f>
        <v>#N/A</v>
      </c>
      <c r="M128" s="529" t="e">
        <f ca="1">+IF(AND(ISNUMBER(OFFSET('Water Data'!$G$4,0,10*ROW('Water Data'!G122))),'Data Summary'!CB128="Yes"),100-OFFSET('Water Data'!$G$4,0,10*ROW('Water Data'!G122)),NA())</f>
        <v>#N/A</v>
      </c>
      <c r="N128" s="529" t="e">
        <f ca="1">+IF(AND(ISNUMBER(OFFSET('Water Data'!$G$6,0,10*ROW('Water Data'!G122))),'Data Summary'!CC128="Yes"),OFFSET('Water Data'!$G$6,0,10*ROW('Water Data'!G122)),NA())</f>
        <v>#N/A</v>
      </c>
      <c r="O128" s="529" t="e">
        <f ca="1">+IF(AND(ISNUMBER(OFFSET('Water Data'!$G$9,0,10*ROW('Water Data'!G122))),'Data Summary'!CD128="Yes"),OFFSET('Water Data'!$G$9,0,10*ROW('Water Data'!G122)),NA())</f>
        <v>#N/A</v>
      </c>
      <c r="P128" s="529" t="e">
        <f ca="1">+IF(AND(ISNUMBER(OFFSET('Water Data'!$H$4,0,10*ROW('Water Data'!H122))),'Data Summary'!CE128="Yes"),100-OFFSET('Water Data'!$H$4,0,10*ROW('Water Data'!H122)),NA())</f>
        <v>#N/A</v>
      </c>
      <c r="Q128" s="529" t="e">
        <f ca="1">+IF(AND(ISNUMBER(OFFSET('Water Data'!$H$6,0,10*ROW('Water Data'!H122))),'Data Summary'!CF128="Yes"),OFFSET('Water Data'!$H$6,0,10*ROW('Water Data'!H122)),NA())</f>
        <v>#N/A</v>
      </c>
      <c r="R128" s="529" t="e">
        <f ca="1">+IF(AND(ISNUMBER(OFFSET('Water Data'!$H$9,0,10*ROW('Water Data'!H122))),'Data Summary'!CG128="Yes"),OFFSET('Water Data'!$H$9,0,10*ROW('Water Data'!H122)),NA())</f>
        <v>#N/A</v>
      </c>
      <c r="S128" s="529" t="e">
        <f ca="1">+IF(AND(ISNUMBER(OFFSET('Water Data'!$I$4,0,10*ROW('Water Data'!I122))),'Data Summary'!CH128="Yes"),100-OFFSET('Water Data'!$I$4,0,10*ROW('Water Data'!I122)),NA())</f>
        <v>#N/A</v>
      </c>
      <c r="T128" s="529" t="e">
        <f ca="1">+IF(AND(ISNUMBER(OFFSET('Water Data'!$I$6,0,10*ROW('Water Data'!I122))),'Data Summary'!CI128="Yes"),OFFSET('Water Data'!$I$6,0,10*ROW('Water Data'!I122)),NA())</f>
        <v>#N/A</v>
      </c>
      <c r="U128" s="529" t="e">
        <f ca="1">+IF(AND(ISNUMBER(OFFSET('Water Data'!$I$9,0,10*ROW('Water Data'!I122))),'Data Summary'!CJ128="Yes"),OFFSET('Water Data'!$I$9,0,10*ROW('Water Data'!I122)),NA())</f>
        <v>#N/A</v>
      </c>
      <c r="V128" s="530" t="e">
        <f ca="1">+IF(AND(ISNUMBER(OFFSET('Sanitation Data'!$D$4,0,10*ROW('Sanitation Data'!D122))),'Data Summary'!CK128="Yes"),100-OFFSET('Sanitation Data'!$D$4,0,10*ROW('Sanitation Data'!D122)),NA())</f>
        <v>#N/A</v>
      </c>
      <c r="W128" s="530" t="e">
        <f ca="1">+IF(AND(ISNUMBER(OFFSET('Sanitation Data'!$D$6,0,10*ROW('Sanitation Data'!D122))),'Data Summary'!CL128="Yes"),OFFSET('Sanitation Data'!$D$6,0,10*ROW('Sanitation Data'!D122)),NA())</f>
        <v>#N/A</v>
      </c>
      <c r="X128" s="530" t="e">
        <f ca="1">+IF(AND(ISNUMBER(OFFSET('Sanitation Data'!$D$10,0,10*ROW('Sanitation Data'!D122))),'Data Summary'!CM128="Yes"),OFFSET('Sanitation Data'!$D$10,0,10*ROW('Sanitation Data'!D122)),NA())</f>
        <v>#N/A</v>
      </c>
      <c r="Y128" s="530" t="e">
        <f ca="1">+IF(AND(ISNUMBER(OFFSET('Sanitation Data'!$D$11,0,10*ROW('Sanitation Data'!D122))),'Data Summary'!CN128="Yes"),OFFSET('Sanitation Data'!$D$11,0,10*ROW('Sanitation Data'!D122)),NA())</f>
        <v>#N/A</v>
      </c>
      <c r="Z128" s="530" t="e">
        <f ca="1">+IF(AND(ISNUMBER(OFFSET('Sanitation Data'!$D$12,0,10*ROW('Sanitation Data'!D122))),'Data Summary'!CO128="Yes"),OFFSET('Sanitation Data'!$D$12,0,10*ROW('Sanitation Data'!D122)),NA())</f>
        <v>#N/A</v>
      </c>
      <c r="AA128" s="530" t="e">
        <f ca="1">+IF(AND(ISNUMBER(OFFSET('Sanitation Data'!$E$4,0,10*ROW('Sanitation Data'!E122))),'Data Summary'!CP128="Yes"),100-OFFSET('Sanitation Data'!$E$4,0,10*ROW('Sanitation Data'!E122)),NA())</f>
        <v>#N/A</v>
      </c>
      <c r="AB128" s="530" t="e">
        <f ca="1">+IF(AND(ISNUMBER(OFFSET('Sanitation Data'!$E$6,0,10*ROW('Sanitation Data'!E122))),'Data Summary'!CQ128="Yes"),OFFSET('Sanitation Data'!$E$6,0,10*ROW('Sanitation Data'!E122)),NA())</f>
        <v>#N/A</v>
      </c>
      <c r="AC128" s="530" t="e">
        <f ca="1">+IF(AND(ISNUMBER(OFFSET('Sanitation Data'!$E$10,0,10*ROW('Sanitation Data'!E122))),'Data Summary'!CR128="Yes"),OFFSET('Sanitation Data'!$E$10,0,10*ROW('Sanitation Data'!E122)),NA())</f>
        <v>#N/A</v>
      </c>
      <c r="AD128" s="530" t="e">
        <f ca="1">+IF(AND(ISNUMBER(OFFSET('Sanitation Data'!$E$11,0,10*ROW('Sanitation Data'!E122))),'Data Summary'!CS128="Yes"),OFFSET('Sanitation Data'!$E$11,0,10*ROW('Sanitation Data'!E122)),NA())</f>
        <v>#N/A</v>
      </c>
      <c r="AE128" s="530" t="e">
        <f ca="1">+IF(AND(ISNUMBER(OFFSET('Sanitation Data'!$E$12,0,10*ROW('Sanitation Data'!E122))),'Data Summary'!CT128="Yes"),OFFSET('Sanitation Data'!$E$12,0,10*ROW('Sanitation Data'!E122)),NA())</f>
        <v>#N/A</v>
      </c>
      <c r="AF128" s="530" t="e">
        <f ca="1">+IF(AND(ISNUMBER(OFFSET('Sanitation Data'!$F$4,0,10*ROW('Sanitation Data'!F122))),'Data Summary'!CU128="Yes"),100-OFFSET('Sanitation Data'!$F$4,0,10*ROW('Sanitation Data'!F122)),NA())</f>
        <v>#N/A</v>
      </c>
      <c r="AG128" s="530" t="e">
        <f ca="1">+IF(AND(ISNUMBER(OFFSET('Sanitation Data'!$F$6,0,10*ROW('Sanitation Data'!F122))),'Data Summary'!CV128="Yes"),OFFSET('Sanitation Data'!$F$6,0,10*ROW('Sanitation Data'!F122)),NA())</f>
        <v>#N/A</v>
      </c>
      <c r="AH128" s="530" t="e">
        <f ca="1">+IF(AND(ISNUMBER(OFFSET('Sanitation Data'!$F$10,0,10*ROW('Sanitation Data'!F122))),'Data Summary'!CW128="Yes"),OFFSET('Sanitation Data'!$F$10,0,10*ROW('Sanitation Data'!F122)),NA())</f>
        <v>#N/A</v>
      </c>
      <c r="AI128" s="530" t="e">
        <f ca="1">+IF(AND(ISNUMBER(OFFSET('Sanitation Data'!$F$11,0,10*ROW('Sanitation Data'!F122))),'Data Summary'!CX128="Yes"),OFFSET('Sanitation Data'!$F$11,0,10*ROW('Sanitation Data'!F122)),NA())</f>
        <v>#N/A</v>
      </c>
      <c r="AJ128" s="530" t="e">
        <f ca="1">+IF(AND(ISNUMBER(OFFSET('Sanitation Data'!$F$12,0,10*ROW('Sanitation Data'!F122))),'Data Summary'!CY128="Yes"),OFFSET('Sanitation Data'!$F$12,0,10*ROW('Sanitation Data'!F122)),NA())</f>
        <v>#N/A</v>
      </c>
      <c r="AK128" s="530" t="e">
        <f ca="1">+IF(AND(ISNUMBER(OFFSET('Sanitation Data'!$G$4,0,10*ROW('Sanitation Data'!G122))),'Data Summary'!CZ128="Yes"),100-OFFSET('Sanitation Data'!$G$4,0,10*ROW('Sanitation Data'!G122)),NA())</f>
        <v>#N/A</v>
      </c>
      <c r="AL128" s="530" t="e">
        <f ca="1">+IF(AND(ISNUMBER(OFFSET('Sanitation Data'!$G$6,0,10*ROW('Sanitation Data'!G122))),'Data Summary'!DA128="Yes"),OFFSET('Sanitation Data'!$G$6,0,10*ROW('Sanitation Data'!G122)),NA())</f>
        <v>#N/A</v>
      </c>
      <c r="AM128" s="530" t="e">
        <f ca="1">+IF(AND(ISNUMBER(OFFSET('Sanitation Data'!$G$10,0,10*ROW('Sanitation Data'!G122))),'Data Summary'!DB128="Yes"),OFFSET('Sanitation Data'!$G$10,0,10*ROW('Sanitation Data'!G122)),NA())</f>
        <v>#N/A</v>
      </c>
      <c r="AN128" s="530" t="e">
        <f ca="1">+IF(AND(ISNUMBER(OFFSET('Sanitation Data'!$G$11,0,10*ROW('Sanitation Data'!G122))),'Data Summary'!DC128="Yes"),OFFSET('Sanitation Data'!$G$11,0,10*ROW('Sanitation Data'!G122)),NA())</f>
        <v>#N/A</v>
      </c>
      <c r="AO128" s="530" t="e">
        <f ca="1">+IF(AND(ISNUMBER(OFFSET('Sanitation Data'!$G$12,0,10*ROW('Sanitation Data'!G122))),'Data Summary'!DD128="Yes"),OFFSET('Sanitation Data'!$G$12,0,10*ROW('Sanitation Data'!G122)),NA())</f>
        <v>#N/A</v>
      </c>
      <c r="AP128" s="530" t="e">
        <f ca="1">+IF(AND(ISNUMBER(OFFSET('Sanitation Data'!$H$4,0,10*ROW('Sanitation Data'!H122))),'Data Summary'!DE128="Yes"),100-OFFSET('Sanitation Data'!$H$4,0,10*ROW('Sanitation Data'!H122)),NA())</f>
        <v>#N/A</v>
      </c>
      <c r="AQ128" s="530" t="e">
        <f ca="1">+IF(AND(ISNUMBER(OFFSET('Sanitation Data'!$H$6,0,10*ROW('Sanitation Data'!H122))),'Data Summary'!DF128="Yes"),OFFSET('Sanitation Data'!$H$6,0,10*ROW('Sanitation Data'!H122)),NA())</f>
        <v>#N/A</v>
      </c>
      <c r="AR128" s="530" t="e">
        <f ca="1">+IF(AND(ISNUMBER(OFFSET('Sanitation Data'!$H$10,0,10*ROW('Sanitation Data'!H122))),'Data Summary'!DG128="Yes"),OFFSET('Sanitation Data'!$H$10,0,10*ROW('Sanitation Data'!H122)),NA())</f>
        <v>#N/A</v>
      </c>
      <c r="AS128" s="530" t="e">
        <f ca="1">+IF(AND(ISNUMBER(OFFSET('Sanitation Data'!$H$11,0,10*ROW('Sanitation Data'!H122))),'Data Summary'!DH128="Yes"),OFFSET('Sanitation Data'!$H$11,0,10*ROW('Sanitation Data'!H122)),NA())</f>
        <v>#N/A</v>
      </c>
      <c r="AT128" s="530" t="e">
        <f ca="1">+IF(AND(ISNUMBER(OFFSET('Sanitation Data'!$H$12,0,10*ROW('Sanitation Data'!H122))),'Data Summary'!DI128="Yes"),OFFSET('Sanitation Data'!$H$12,0,10*ROW('Sanitation Data'!H122)),NA())</f>
        <v>#N/A</v>
      </c>
      <c r="AU128" s="530" t="e">
        <f ca="1">+IF(AND(ISNUMBER(OFFSET('Sanitation Data'!$I$4,0,10*ROW('Sanitation Data'!I122))),'Data Summary'!DJ128="Yes"),100-OFFSET('Sanitation Data'!$I$4,0,10*ROW('Sanitation Data'!I122)),NA())</f>
        <v>#N/A</v>
      </c>
      <c r="AV128" s="530" t="e">
        <f ca="1">+IF(AND(ISNUMBER(OFFSET('Sanitation Data'!$I$6,0,10*ROW('Sanitation Data'!I122))),'Data Summary'!DK128="Yes"),OFFSET('Sanitation Data'!$I$6,0,10*ROW('Sanitation Data'!I122)),NA())</f>
        <v>#N/A</v>
      </c>
      <c r="AW128" s="530" t="e">
        <f ca="1">+IF(AND(ISNUMBER(OFFSET('Sanitation Data'!$I$10,0,10*ROW('Sanitation Data'!I122))),'Data Summary'!DL128="Yes"),OFFSET('Sanitation Data'!$I$10,0,10*ROW('Sanitation Data'!I122)),NA())</f>
        <v>#N/A</v>
      </c>
      <c r="AX128" s="530" t="e">
        <f ca="1">+IF(AND(ISNUMBER(OFFSET('Sanitation Data'!$I$11,0,10*ROW('Sanitation Data'!I122))),'Data Summary'!DM128="Yes"),OFFSET('Sanitation Data'!$I$11,0,10*ROW('Sanitation Data'!I122)),NA())</f>
        <v>#N/A</v>
      </c>
      <c r="AY128" s="530" t="e">
        <f ca="1">+IF(AND(ISNUMBER(OFFSET('Sanitation Data'!$I$12,0,10*ROW('Sanitation Data'!I122))),'Data Summary'!DN128="Yes"),OFFSET('Sanitation Data'!$I$12,0,10*ROW('Sanitation Data'!I122)),NA())</f>
        <v>#N/A</v>
      </c>
      <c r="AZ128" s="531" t="e">
        <f ca="1">+IF(AND(ISNUMBER(OFFSET('Hygiene Data'!$D$5,0,10*ROW('Hygiene Data'!D122))),'Data Summary'!DO128="Yes"),OFFSET('Hygiene Data'!$D$5,0,10*ROW('Hygiene Data'!D122)),NA())</f>
        <v>#N/A</v>
      </c>
      <c r="BA128" s="531" t="e">
        <f ca="1">+IF(AND(ISNUMBER(OFFSET('Hygiene Data'!$D$7,0,10*ROW('Hygiene Data'!D122))),'Data Summary'!DP128="Yes"),OFFSET('Hygiene Data'!$D$7,0,10*ROW('Hygiene Data'!D122)),NA())</f>
        <v>#N/A</v>
      </c>
      <c r="BB128" s="531" t="e">
        <f ca="1">+IF(AND(ISNUMBER(OFFSET('Hygiene Data'!$D$9,0,10*ROW('Hygiene Data'!D122))),'Data Summary'!DQ128="Yes"),OFFSET('Hygiene Data'!$D$9,0,10*ROW('Hygiene Data'!D122)),NA())</f>
        <v>#N/A</v>
      </c>
      <c r="BC128" s="531" t="e">
        <f ca="1">+IF(AND(ISNUMBER(OFFSET('Hygiene Data'!$E$5,0,10*ROW('Hygiene Data'!E122))),'Data Summary'!DR128="Yes"),OFFSET('Hygiene Data'!$E$5,0,10*ROW('Hygiene Data'!E122)),NA())</f>
        <v>#N/A</v>
      </c>
      <c r="BD128" s="531" t="e">
        <f ca="1">+IF(AND(ISNUMBER(OFFSET('Hygiene Data'!$E$7,0,10*ROW('Hygiene Data'!E122))),'Data Summary'!DS128="Yes"),OFFSET('Hygiene Data'!$E$7,0,10*ROW('Hygiene Data'!E122)),NA())</f>
        <v>#N/A</v>
      </c>
      <c r="BE128" s="531" t="e">
        <f ca="1">+IF(AND(ISNUMBER(OFFSET('Hygiene Data'!$E$9,0,10*ROW('Hygiene Data'!E122))),'Data Summary'!DT128="Yes"),OFFSET('Hygiene Data'!$E$9,0,10*ROW('Hygiene Data'!E122)),NA())</f>
        <v>#N/A</v>
      </c>
      <c r="BF128" s="531" t="e">
        <f ca="1">+IF(AND(ISNUMBER(OFFSET('Hygiene Data'!$F$5,0,10*ROW('Hygiene Data'!F122))),'Data Summary'!DU128="Yes"),OFFSET('Hygiene Data'!$F$5,0,10*ROW('Hygiene Data'!F122)),NA())</f>
        <v>#N/A</v>
      </c>
      <c r="BG128" s="531" t="e">
        <f ca="1">+IF(AND(ISNUMBER(OFFSET('Hygiene Data'!$F$7,0,10*ROW('Hygiene Data'!F122))),'Data Summary'!DV128="Yes"),OFFSET('Hygiene Data'!$F$7,0,10*ROW('Hygiene Data'!F122)),NA())</f>
        <v>#N/A</v>
      </c>
      <c r="BH128" s="531" t="e">
        <f ca="1">+IF(AND(ISNUMBER(OFFSET('Hygiene Data'!$F$9,0,10*ROW('Hygiene Data'!F122))),'Data Summary'!DW128="Yes"),OFFSET('Hygiene Data'!$F$9,0,10*ROW('Hygiene Data'!F122)),NA())</f>
        <v>#N/A</v>
      </c>
      <c r="BI128" s="531" t="e">
        <f ca="1">+IF(AND(ISNUMBER(OFFSET('Hygiene Data'!$G$5,0,10*ROW('Hygiene Data'!G122))),'Data Summary'!DX128="Yes"),OFFSET('Hygiene Data'!$G$5,0,10*ROW('Hygiene Data'!G122)),NA())</f>
        <v>#N/A</v>
      </c>
      <c r="BJ128" s="531" t="e">
        <f ca="1">+IF(AND(ISNUMBER(OFFSET('Hygiene Data'!$G$7,0,10*ROW('Hygiene Data'!G122))),'Data Summary'!DY128="Yes"),OFFSET('Hygiene Data'!$G$7,0,10*ROW('Hygiene Data'!G122)),NA())</f>
        <v>#N/A</v>
      </c>
      <c r="BK128" s="531" t="e">
        <f ca="1">+IF(AND(ISNUMBER(OFFSET('Hygiene Data'!$G$9,0,10*ROW('Hygiene Data'!G122))),'Data Summary'!DZ128="Yes"),OFFSET('Hygiene Data'!$G$9,0,10*ROW('Hygiene Data'!G122)),NA())</f>
        <v>#N/A</v>
      </c>
      <c r="BL128" s="531" t="e">
        <f ca="1">+IF(AND(ISNUMBER(OFFSET('Hygiene Data'!$H$5,0,10*ROW('Hygiene Data'!H122))),'Data Summary'!EA128="Yes"),OFFSET('Hygiene Data'!$H$5,0,10*ROW('Hygiene Data'!H122)),NA())</f>
        <v>#N/A</v>
      </c>
      <c r="BM128" s="531" t="e">
        <f ca="1">+IF(AND(ISNUMBER(OFFSET('Hygiene Data'!$H$7,0,10*ROW('Hygiene Data'!H122))),'Data Summary'!EB128="Yes"),OFFSET('Hygiene Data'!$H$7,0,10*ROW('Hygiene Data'!H122)),NA())</f>
        <v>#N/A</v>
      </c>
      <c r="BN128" s="531" t="e">
        <f ca="1">+IF(AND(ISNUMBER(OFFSET('Hygiene Data'!$H$9,0,10*ROW('Hygiene Data'!H122))),'Data Summary'!EC128="Yes"),OFFSET('Hygiene Data'!$H$9,0,10*ROW('Hygiene Data'!H122)),NA())</f>
        <v>#N/A</v>
      </c>
      <c r="BO128" s="531" t="e">
        <f ca="1">+IF(AND(ISNUMBER(OFFSET('Hygiene Data'!$I$5,0,10*ROW('Hygiene Data'!I122))),'Data Summary'!ED128="Yes"),OFFSET('Hygiene Data'!$I$5,0,10*ROW('Hygiene Data'!I122)),NA())</f>
        <v>#N/A</v>
      </c>
      <c r="BP128" s="531" t="e">
        <f ca="1">+IF(AND(ISNUMBER(OFFSET('Hygiene Data'!$I$7,0,10*ROW('Hygiene Data'!I122))),'Data Summary'!EE128="Yes"),OFFSET('Hygiene Data'!$I$7,0,10*ROW('Hygiene Data'!I122)),NA())</f>
        <v>#N/A</v>
      </c>
      <c r="BQ128" s="531" t="e">
        <f ca="1">+IF(AND(ISNUMBER(OFFSET('Hygiene Data'!$I$9,0,10*ROW('Hygiene Data'!I122))),'Data Summary'!EF128="Yes"),OFFSET('Hygiene Data'!$I$9,0,10*ROW('Hygiene Data'!I122)),NA())</f>
        <v>#N/A</v>
      </c>
    </row>
    <row r="129" spans="1:69" x14ac:dyDescent="0.25">
      <c r="A129" s="527" t="e">
        <f ca="1">+RIGHT('Data Summary'!A129,LEN('Data Summary'!A129)-9)</f>
        <v>#VALUE!</v>
      </c>
      <c r="B129" s="501" t="str">
        <f ca="1">+IF(ISTEXT('Data Summary'!B129),'Data Summary'!B129,"")</f>
        <v/>
      </c>
      <c r="C129" s="528" t="e">
        <f ca="1">+VALUE('Data Summary'!C129)</f>
        <v>#VALUE!</v>
      </c>
      <c r="D129" s="529" t="e">
        <f ca="1">+IF(AND(ISNUMBER(OFFSET('Water Data'!$D$4,0,10*ROW('Water Data'!D123))),'Data Summary'!BS129="Yes"),100-OFFSET('Water Data'!$D$4,0,10*ROW('Water Data'!D123)),NA())</f>
        <v>#N/A</v>
      </c>
      <c r="E129" s="529" t="e">
        <f ca="1">+IF(AND(ISNUMBER(OFFSET('Water Data'!$D$6,0,10*ROW('Water Data'!D123))),'Data Summary'!BT129="Yes"),OFFSET('Water Data'!$D$6,0,10*ROW('Water Data'!D123)),NA())</f>
        <v>#N/A</v>
      </c>
      <c r="F129" s="529" t="e">
        <f ca="1">+IF(AND(ISNUMBER(OFFSET('Water Data'!$D$9,0,10*ROW('Water Data'!D123))),'Data Summary'!BU129="Yes"),OFFSET('Water Data'!$D$9,0,10*ROW('Water Data'!D123)),NA())</f>
        <v>#N/A</v>
      </c>
      <c r="G129" s="529" t="e">
        <f ca="1">+IF(AND(ISNUMBER(OFFSET('Water Data'!$E$4,0,10*ROW('Water Data'!E123))),'Data Summary'!BV129="Yes"),100-OFFSET('Water Data'!$E$4,0,10*ROW('Water Data'!E123)),NA())</f>
        <v>#N/A</v>
      </c>
      <c r="H129" s="529" t="e">
        <f ca="1">+IF(AND(ISNUMBER(OFFSET('Water Data'!$E$6,0,10*ROW('Water Data'!E123))),'Data Summary'!BW129="Yes"),OFFSET('Water Data'!$E$6,0,10*ROW('Water Data'!E123)),NA())</f>
        <v>#N/A</v>
      </c>
      <c r="I129" s="529" t="e">
        <f ca="1">+IF(AND(ISNUMBER(OFFSET('Water Data'!$E$9,0,10*ROW('Water Data'!E123))),'Data Summary'!BX129="Yes"),OFFSET('Water Data'!$E$9,0,10*ROW('Water Data'!E123)),NA())</f>
        <v>#N/A</v>
      </c>
      <c r="J129" s="529" t="e">
        <f ca="1">+IF(AND(ISNUMBER(OFFSET('Water Data'!$F$4,0,10*ROW('Water Data'!F123))),'Data Summary'!BY129="Yes"),100-OFFSET('Water Data'!$F$4,0,10*ROW('Water Data'!F123)),NA())</f>
        <v>#N/A</v>
      </c>
      <c r="K129" s="529" t="e">
        <f ca="1">+IF(AND(ISNUMBER(OFFSET('Water Data'!$F$6,0,10*ROW('Water Data'!F123))),'Data Summary'!BZ129="Yes"),OFFSET('Water Data'!$F$6,0,10*ROW('Water Data'!F123)),NA())</f>
        <v>#N/A</v>
      </c>
      <c r="L129" s="529" t="e">
        <f ca="1">+IF(AND(ISNUMBER(OFFSET('Water Data'!$F$9,0,10*ROW('Water Data'!F123))),'Data Summary'!CA129="Yes"),OFFSET('Water Data'!$F$9,0,10*ROW('Water Data'!F123)),NA())</f>
        <v>#N/A</v>
      </c>
      <c r="M129" s="529" t="e">
        <f ca="1">+IF(AND(ISNUMBER(OFFSET('Water Data'!$G$4,0,10*ROW('Water Data'!G123))),'Data Summary'!CB129="Yes"),100-OFFSET('Water Data'!$G$4,0,10*ROW('Water Data'!G123)),NA())</f>
        <v>#N/A</v>
      </c>
      <c r="N129" s="529" t="e">
        <f ca="1">+IF(AND(ISNUMBER(OFFSET('Water Data'!$G$6,0,10*ROW('Water Data'!G123))),'Data Summary'!CC129="Yes"),OFFSET('Water Data'!$G$6,0,10*ROW('Water Data'!G123)),NA())</f>
        <v>#N/A</v>
      </c>
      <c r="O129" s="529" t="e">
        <f ca="1">+IF(AND(ISNUMBER(OFFSET('Water Data'!$G$9,0,10*ROW('Water Data'!G123))),'Data Summary'!CD129="Yes"),OFFSET('Water Data'!$G$9,0,10*ROW('Water Data'!G123)),NA())</f>
        <v>#N/A</v>
      </c>
      <c r="P129" s="529" t="e">
        <f ca="1">+IF(AND(ISNUMBER(OFFSET('Water Data'!$H$4,0,10*ROW('Water Data'!H123))),'Data Summary'!CE129="Yes"),100-OFFSET('Water Data'!$H$4,0,10*ROW('Water Data'!H123)),NA())</f>
        <v>#N/A</v>
      </c>
      <c r="Q129" s="529" t="e">
        <f ca="1">+IF(AND(ISNUMBER(OFFSET('Water Data'!$H$6,0,10*ROW('Water Data'!H123))),'Data Summary'!CF129="Yes"),OFFSET('Water Data'!$H$6,0,10*ROW('Water Data'!H123)),NA())</f>
        <v>#N/A</v>
      </c>
      <c r="R129" s="529" t="e">
        <f ca="1">+IF(AND(ISNUMBER(OFFSET('Water Data'!$H$9,0,10*ROW('Water Data'!H123))),'Data Summary'!CG129="Yes"),OFFSET('Water Data'!$H$9,0,10*ROW('Water Data'!H123)),NA())</f>
        <v>#N/A</v>
      </c>
      <c r="S129" s="529" t="e">
        <f ca="1">+IF(AND(ISNUMBER(OFFSET('Water Data'!$I$4,0,10*ROW('Water Data'!I123))),'Data Summary'!CH129="Yes"),100-OFFSET('Water Data'!$I$4,0,10*ROW('Water Data'!I123)),NA())</f>
        <v>#N/A</v>
      </c>
      <c r="T129" s="529" t="e">
        <f ca="1">+IF(AND(ISNUMBER(OFFSET('Water Data'!$I$6,0,10*ROW('Water Data'!I123))),'Data Summary'!CI129="Yes"),OFFSET('Water Data'!$I$6,0,10*ROW('Water Data'!I123)),NA())</f>
        <v>#N/A</v>
      </c>
      <c r="U129" s="529" t="e">
        <f ca="1">+IF(AND(ISNUMBER(OFFSET('Water Data'!$I$9,0,10*ROW('Water Data'!I123))),'Data Summary'!CJ129="Yes"),OFFSET('Water Data'!$I$9,0,10*ROW('Water Data'!I123)),NA())</f>
        <v>#N/A</v>
      </c>
      <c r="V129" s="530" t="e">
        <f ca="1">+IF(AND(ISNUMBER(OFFSET('Sanitation Data'!$D$4,0,10*ROW('Sanitation Data'!D123))),'Data Summary'!CK129="Yes"),100-OFFSET('Sanitation Data'!$D$4,0,10*ROW('Sanitation Data'!D123)),NA())</f>
        <v>#N/A</v>
      </c>
      <c r="W129" s="530" t="e">
        <f ca="1">+IF(AND(ISNUMBER(OFFSET('Sanitation Data'!$D$6,0,10*ROW('Sanitation Data'!D123))),'Data Summary'!CL129="Yes"),OFFSET('Sanitation Data'!$D$6,0,10*ROW('Sanitation Data'!D123)),NA())</f>
        <v>#N/A</v>
      </c>
      <c r="X129" s="530" t="e">
        <f ca="1">+IF(AND(ISNUMBER(OFFSET('Sanitation Data'!$D$10,0,10*ROW('Sanitation Data'!D123))),'Data Summary'!CM129="Yes"),OFFSET('Sanitation Data'!$D$10,0,10*ROW('Sanitation Data'!D123)),NA())</f>
        <v>#N/A</v>
      </c>
      <c r="Y129" s="530" t="e">
        <f ca="1">+IF(AND(ISNUMBER(OFFSET('Sanitation Data'!$D$11,0,10*ROW('Sanitation Data'!D123))),'Data Summary'!CN129="Yes"),OFFSET('Sanitation Data'!$D$11,0,10*ROW('Sanitation Data'!D123)),NA())</f>
        <v>#N/A</v>
      </c>
      <c r="Z129" s="530" t="e">
        <f ca="1">+IF(AND(ISNUMBER(OFFSET('Sanitation Data'!$D$12,0,10*ROW('Sanitation Data'!D123))),'Data Summary'!CO129="Yes"),OFFSET('Sanitation Data'!$D$12,0,10*ROW('Sanitation Data'!D123)),NA())</f>
        <v>#N/A</v>
      </c>
      <c r="AA129" s="530" t="e">
        <f ca="1">+IF(AND(ISNUMBER(OFFSET('Sanitation Data'!$E$4,0,10*ROW('Sanitation Data'!E123))),'Data Summary'!CP129="Yes"),100-OFFSET('Sanitation Data'!$E$4,0,10*ROW('Sanitation Data'!E123)),NA())</f>
        <v>#N/A</v>
      </c>
      <c r="AB129" s="530" t="e">
        <f ca="1">+IF(AND(ISNUMBER(OFFSET('Sanitation Data'!$E$6,0,10*ROW('Sanitation Data'!E123))),'Data Summary'!CQ129="Yes"),OFFSET('Sanitation Data'!$E$6,0,10*ROW('Sanitation Data'!E123)),NA())</f>
        <v>#N/A</v>
      </c>
      <c r="AC129" s="530" t="e">
        <f ca="1">+IF(AND(ISNUMBER(OFFSET('Sanitation Data'!$E$10,0,10*ROW('Sanitation Data'!E123))),'Data Summary'!CR129="Yes"),OFFSET('Sanitation Data'!$E$10,0,10*ROW('Sanitation Data'!E123)),NA())</f>
        <v>#N/A</v>
      </c>
      <c r="AD129" s="530" t="e">
        <f ca="1">+IF(AND(ISNUMBER(OFFSET('Sanitation Data'!$E$11,0,10*ROW('Sanitation Data'!E123))),'Data Summary'!CS129="Yes"),OFFSET('Sanitation Data'!$E$11,0,10*ROW('Sanitation Data'!E123)),NA())</f>
        <v>#N/A</v>
      </c>
      <c r="AE129" s="530" t="e">
        <f ca="1">+IF(AND(ISNUMBER(OFFSET('Sanitation Data'!$E$12,0,10*ROW('Sanitation Data'!E123))),'Data Summary'!CT129="Yes"),OFFSET('Sanitation Data'!$E$12,0,10*ROW('Sanitation Data'!E123)),NA())</f>
        <v>#N/A</v>
      </c>
      <c r="AF129" s="530" t="e">
        <f ca="1">+IF(AND(ISNUMBER(OFFSET('Sanitation Data'!$F$4,0,10*ROW('Sanitation Data'!F123))),'Data Summary'!CU129="Yes"),100-OFFSET('Sanitation Data'!$F$4,0,10*ROW('Sanitation Data'!F123)),NA())</f>
        <v>#N/A</v>
      </c>
      <c r="AG129" s="530" t="e">
        <f ca="1">+IF(AND(ISNUMBER(OFFSET('Sanitation Data'!$F$6,0,10*ROW('Sanitation Data'!F123))),'Data Summary'!CV129="Yes"),OFFSET('Sanitation Data'!$F$6,0,10*ROW('Sanitation Data'!F123)),NA())</f>
        <v>#N/A</v>
      </c>
      <c r="AH129" s="530" t="e">
        <f ca="1">+IF(AND(ISNUMBER(OFFSET('Sanitation Data'!$F$10,0,10*ROW('Sanitation Data'!F123))),'Data Summary'!CW129="Yes"),OFFSET('Sanitation Data'!$F$10,0,10*ROW('Sanitation Data'!F123)),NA())</f>
        <v>#N/A</v>
      </c>
      <c r="AI129" s="530" t="e">
        <f ca="1">+IF(AND(ISNUMBER(OFFSET('Sanitation Data'!$F$11,0,10*ROW('Sanitation Data'!F123))),'Data Summary'!CX129="Yes"),OFFSET('Sanitation Data'!$F$11,0,10*ROW('Sanitation Data'!F123)),NA())</f>
        <v>#N/A</v>
      </c>
      <c r="AJ129" s="530" t="e">
        <f ca="1">+IF(AND(ISNUMBER(OFFSET('Sanitation Data'!$F$12,0,10*ROW('Sanitation Data'!F123))),'Data Summary'!CY129="Yes"),OFFSET('Sanitation Data'!$F$12,0,10*ROW('Sanitation Data'!F123)),NA())</f>
        <v>#N/A</v>
      </c>
      <c r="AK129" s="530" t="e">
        <f ca="1">+IF(AND(ISNUMBER(OFFSET('Sanitation Data'!$G$4,0,10*ROW('Sanitation Data'!G123))),'Data Summary'!CZ129="Yes"),100-OFFSET('Sanitation Data'!$G$4,0,10*ROW('Sanitation Data'!G123)),NA())</f>
        <v>#N/A</v>
      </c>
      <c r="AL129" s="530" t="e">
        <f ca="1">+IF(AND(ISNUMBER(OFFSET('Sanitation Data'!$G$6,0,10*ROW('Sanitation Data'!G123))),'Data Summary'!DA129="Yes"),OFFSET('Sanitation Data'!$G$6,0,10*ROW('Sanitation Data'!G123)),NA())</f>
        <v>#N/A</v>
      </c>
      <c r="AM129" s="530" t="e">
        <f ca="1">+IF(AND(ISNUMBER(OFFSET('Sanitation Data'!$G$10,0,10*ROW('Sanitation Data'!G123))),'Data Summary'!DB129="Yes"),OFFSET('Sanitation Data'!$G$10,0,10*ROW('Sanitation Data'!G123)),NA())</f>
        <v>#N/A</v>
      </c>
      <c r="AN129" s="530" t="e">
        <f ca="1">+IF(AND(ISNUMBER(OFFSET('Sanitation Data'!$G$11,0,10*ROW('Sanitation Data'!G123))),'Data Summary'!DC129="Yes"),OFFSET('Sanitation Data'!$G$11,0,10*ROW('Sanitation Data'!G123)),NA())</f>
        <v>#N/A</v>
      </c>
      <c r="AO129" s="530" t="e">
        <f ca="1">+IF(AND(ISNUMBER(OFFSET('Sanitation Data'!$G$12,0,10*ROW('Sanitation Data'!G123))),'Data Summary'!DD129="Yes"),OFFSET('Sanitation Data'!$G$12,0,10*ROW('Sanitation Data'!G123)),NA())</f>
        <v>#N/A</v>
      </c>
      <c r="AP129" s="530" t="e">
        <f ca="1">+IF(AND(ISNUMBER(OFFSET('Sanitation Data'!$H$4,0,10*ROW('Sanitation Data'!H123))),'Data Summary'!DE129="Yes"),100-OFFSET('Sanitation Data'!$H$4,0,10*ROW('Sanitation Data'!H123)),NA())</f>
        <v>#N/A</v>
      </c>
      <c r="AQ129" s="530" t="e">
        <f ca="1">+IF(AND(ISNUMBER(OFFSET('Sanitation Data'!$H$6,0,10*ROW('Sanitation Data'!H123))),'Data Summary'!DF129="Yes"),OFFSET('Sanitation Data'!$H$6,0,10*ROW('Sanitation Data'!H123)),NA())</f>
        <v>#N/A</v>
      </c>
      <c r="AR129" s="530" t="e">
        <f ca="1">+IF(AND(ISNUMBER(OFFSET('Sanitation Data'!$H$10,0,10*ROW('Sanitation Data'!H123))),'Data Summary'!DG129="Yes"),OFFSET('Sanitation Data'!$H$10,0,10*ROW('Sanitation Data'!H123)),NA())</f>
        <v>#N/A</v>
      </c>
      <c r="AS129" s="530" t="e">
        <f ca="1">+IF(AND(ISNUMBER(OFFSET('Sanitation Data'!$H$11,0,10*ROW('Sanitation Data'!H123))),'Data Summary'!DH129="Yes"),OFFSET('Sanitation Data'!$H$11,0,10*ROW('Sanitation Data'!H123)),NA())</f>
        <v>#N/A</v>
      </c>
      <c r="AT129" s="530" t="e">
        <f ca="1">+IF(AND(ISNUMBER(OFFSET('Sanitation Data'!$H$12,0,10*ROW('Sanitation Data'!H123))),'Data Summary'!DI129="Yes"),OFFSET('Sanitation Data'!$H$12,0,10*ROW('Sanitation Data'!H123)),NA())</f>
        <v>#N/A</v>
      </c>
      <c r="AU129" s="530" t="e">
        <f ca="1">+IF(AND(ISNUMBER(OFFSET('Sanitation Data'!$I$4,0,10*ROW('Sanitation Data'!I123))),'Data Summary'!DJ129="Yes"),100-OFFSET('Sanitation Data'!$I$4,0,10*ROW('Sanitation Data'!I123)),NA())</f>
        <v>#N/A</v>
      </c>
      <c r="AV129" s="530" t="e">
        <f ca="1">+IF(AND(ISNUMBER(OFFSET('Sanitation Data'!$I$6,0,10*ROW('Sanitation Data'!I123))),'Data Summary'!DK129="Yes"),OFFSET('Sanitation Data'!$I$6,0,10*ROW('Sanitation Data'!I123)),NA())</f>
        <v>#N/A</v>
      </c>
      <c r="AW129" s="530" t="e">
        <f ca="1">+IF(AND(ISNUMBER(OFFSET('Sanitation Data'!$I$10,0,10*ROW('Sanitation Data'!I123))),'Data Summary'!DL129="Yes"),OFFSET('Sanitation Data'!$I$10,0,10*ROW('Sanitation Data'!I123)),NA())</f>
        <v>#N/A</v>
      </c>
      <c r="AX129" s="530" t="e">
        <f ca="1">+IF(AND(ISNUMBER(OFFSET('Sanitation Data'!$I$11,0,10*ROW('Sanitation Data'!I123))),'Data Summary'!DM129="Yes"),OFFSET('Sanitation Data'!$I$11,0,10*ROW('Sanitation Data'!I123)),NA())</f>
        <v>#N/A</v>
      </c>
      <c r="AY129" s="530" t="e">
        <f ca="1">+IF(AND(ISNUMBER(OFFSET('Sanitation Data'!$I$12,0,10*ROW('Sanitation Data'!I123))),'Data Summary'!DN129="Yes"),OFFSET('Sanitation Data'!$I$12,0,10*ROW('Sanitation Data'!I123)),NA())</f>
        <v>#N/A</v>
      </c>
      <c r="AZ129" s="531" t="e">
        <f ca="1">+IF(AND(ISNUMBER(OFFSET('Hygiene Data'!$D$5,0,10*ROW('Hygiene Data'!D123))),'Data Summary'!DO129="Yes"),OFFSET('Hygiene Data'!$D$5,0,10*ROW('Hygiene Data'!D123)),NA())</f>
        <v>#N/A</v>
      </c>
      <c r="BA129" s="531" t="e">
        <f ca="1">+IF(AND(ISNUMBER(OFFSET('Hygiene Data'!$D$7,0,10*ROW('Hygiene Data'!D123))),'Data Summary'!DP129="Yes"),OFFSET('Hygiene Data'!$D$7,0,10*ROW('Hygiene Data'!D123)),NA())</f>
        <v>#N/A</v>
      </c>
      <c r="BB129" s="531" t="e">
        <f ca="1">+IF(AND(ISNUMBER(OFFSET('Hygiene Data'!$D$9,0,10*ROW('Hygiene Data'!D123))),'Data Summary'!DQ129="Yes"),OFFSET('Hygiene Data'!$D$9,0,10*ROW('Hygiene Data'!D123)),NA())</f>
        <v>#N/A</v>
      </c>
      <c r="BC129" s="531" t="e">
        <f ca="1">+IF(AND(ISNUMBER(OFFSET('Hygiene Data'!$E$5,0,10*ROW('Hygiene Data'!E123))),'Data Summary'!DR129="Yes"),OFFSET('Hygiene Data'!$E$5,0,10*ROW('Hygiene Data'!E123)),NA())</f>
        <v>#N/A</v>
      </c>
      <c r="BD129" s="531" t="e">
        <f ca="1">+IF(AND(ISNUMBER(OFFSET('Hygiene Data'!$E$7,0,10*ROW('Hygiene Data'!E123))),'Data Summary'!DS129="Yes"),OFFSET('Hygiene Data'!$E$7,0,10*ROW('Hygiene Data'!E123)),NA())</f>
        <v>#N/A</v>
      </c>
      <c r="BE129" s="531" t="e">
        <f ca="1">+IF(AND(ISNUMBER(OFFSET('Hygiene Data'!$E$9,0,10*ROW('Hygiene Data'!E123))),'Data Summary'!DT129="Yes"),OFFSET('Hygiene Data'!$E$9,0,10*ROW('Hygiene Data'!E123)),NA())</f>
        <v>#N/A</v>
      </c>
      <c r="BF129" s="531" t="e">
        <f ca="1">+IF(AND(ISNUMBER(OFFSET('Hygiene Data'!$F$5,0,10*ROW('Hygiene Data'!F123))),'Data Summary'!DU129="Yes"),OFFSET('Hygiene Data'!$F$5,0,10*ROW('Hygiene Data'!F123)),NA())</f>
        <v>#N/A</v>
      </c>
      <c r="BG129" s="531" t="e">
        <f ca="1">+IF(AND(ISNUMBER(OFFSET('Hygiene Data'!$F$7,0,10*ROW('Hygiene Data'!F123))),'Data Summary'!DV129="Yes"),OFFSET('Hygiene Data'!$F$7,0,10*ROW('Hygiene Data'!F123)),NA())</f>
        <v>#N/A</v>
      </c>
      <c r="BH129" s="531" t="e">
        <f ca="1">+IF(AND(ISNUMBER(OFFSET('Hygiene Data'!$F$9,0,10*ROW('Hygiene Data'!F123))),'Data Summary'!DW129="Yes"),OFFSET('Hygiene Data'!$F$9,0,10*ROW('Hygiene Data'!F123)),NA())</f>
        <v>#N/A</v>
      </c>
      <c r="BI129" s="531" t="e">
        <f ca="1">+IF(AND(ISNUMBER(OFFSET('Hygiene Data'!$G$5,0,10*ROW('Hygiene Data'!G123))),'Data Summary'!DX129="Yes"),OFFSET('Hygiene Data'!$G$5,0,10*ROW('Hygiene Data'!G123)),NA())</f>
        <v>#N/A</v>
      </c>
      <c r="BJ129" s="531" t="e">
        <f ca="1">+IF(AND(ISNUMBER(OFFSET('Hygiene Data'!$G$7,0,10*ROW('Hygiene Data'!G123))),'Data Summary'!DY129="Yes"),OFFSET('Hygiene Data'!$G$7,0,10*ROW('Hygiene Data'!G123)),NA())</f>
        <v>#N/A</v>
      </c>
      <c r="BK129" s="531" t="e">
        <f ca="1">+IF(AND(ISNUMBER(OFFSET('Hygiene Data'!$G$9,0,10*ROW('Hygiene Data'!G123))),'Data Summary'!DZ129="Yes"),OFFSET('Hygiene Data'!$G$9,0,10*ROW('Hygiene Data'!G123)),NA())</f>
        <v>#N/A</v>
      </c>
      <c r="BL129" s="531" t="e">
        <f ca="1">+IF(AND(ISNUMBER(OFFSET('Hygiene Data'!$H$5,0,10*ROW('Hygiene Data'!H123))),'Data Summary'!EA129="Yes"),OFFSET('Hygiene Data'!$H$5,0,10*ROW('Hygiene Data'!H123)),NA())</f>
        <v>#N/A</v>
      </c>
      <c r="BM129" s="531" t="e">
        <f ca="1">+IF(AND(ISNUMBER(OFFSET('Hygiene Data'!$H$7,0,10*ROW('Hygiene Data'!H123))),'Data Summary'!EB129="Yes"),OFFSET('Hygiene Data'!$H$7,0,10*ROW('Hygiene Data'!H123)),NA())</f>
        <v>#N/A</v>
      </c>
      <c r="BN129" s="531" t="e">
        <f ca="1">+IF(AND(ISNUMBER(OFFSET('Hygiene Data'!$H$9,0,10*ROW('Hygiene Data'!H123))),'Data Summary'!EC129="Yes"),OFFSET('Hygiene Data'!$H$9,0,10*ROW('Hygiene Data'!H123)),NA())</f>
        <v>#N/A</v>
      </c>
      <c r="BO129" s="531" t="e">
        <f ca="1">+IF(AND(ISNUMBER(OFFSET('Hygiene Data'!$I$5,0,10*ROW('Hygiene Data'!I123))),'Data Summary'!ED129="Yes"),OFFSET('Hygiene Data'!$I$5,0,10*ROW('Hygiene Data'!I123)),NA())</f>
        <v>#N/A</v>
      </c>
      <c r="BP129" s="531" t="e">
        <f ca="1">+IF(AND(ISNUMBER(OFFSET('Hygiene Data'!$I$7,0,10*ROW('Hygiene Data'!I123))),'Data Summary'!EE129="Yes"),OFFSET('Hygiene Data'!$I$7,0,10*ROW('Hygiene Data'!I123)),NA())</f>
        <v>#N/A</v>
      </c>
      <c r="BQ129" s="531" t="e">
        <f ca="1">+IF(AND(ISNUMBER(OFFSET('Hygiene Data'!$I$9,0,10*ROW('Hygiene Data'!I123))),'Data Summary'!EF129="Yes"),OFFSET('Hygiene Data'!$I$9,0,10*ROW('Hygiene Data'!I123)),NA())</f>
        <v>#N/A</v>
      </c>
    </row>
    <row r="130" spans="1:69" x14ac:dyDescent="0.25">
      <c r="A130" s="527" t="e">
        <f ca="1">+RIGHT('Data Summary'!A130,LEN('Data Summary'!A130)-9)</f>
        <v>#VALUE!</v>
      </c>
      <c r="B130" s="501" t="str">
        <f ca="1">+IF(ISTEXT('Data Summary'!B130),'Data Summary'!B130,"")</f>
        <v/>
      </c>
      <c r="C130" s="528" t="e">
        <f ca="1">+VALUE('Data Summary'!C130)</f>
        <v>#VALUE!</v>
      </c>
      <c r="D130" s="529" t="e">
        <f ca="1">+IF(AND(ISNUMBER(OFFSET('Water Data'!$D$4,0,10*ROW('Water Data'!D124))),'Data Summary'!BS130="Yes"),100-OFFSET('Water Data'!$D$4,0,10*ROW('Water Data'!D124)),NA())</f>
        <v>#N/A</v>
      </c>
      <c r="E130" s="529" t="e">
        <f ca="1">+IF(AND(ISNUMBER(OFFSET('Water Data'!$D$6,0,10*ROW('Water Data'!D124))),'Data Summary'!BT130="Yes"),OFFSET('Water Data'!$D$6,0,10*ROW('Water Data'!D124)),NA())</f>
        <v>#N/A</v>
      </c>
      <c r="F130" s="529" t="e">
        <f ca="1">+IF(AND(ISNUMBER(OFFSET('Water Data'!$D$9,0,10*ROW('Water Data'!D124))),'Data Summary'!BU130="Yes"),OFFSET('Water Data'!$D$9,0,10*ROW('Water Data'!D124)),NA())</f>
        <v>#N/A</v>
      </c>
      <c r="G130" s="529" t="e">
        <f ca="1">+IF(AND(ISNUMBER(OFFSET('Water Data'!$E$4,0,10*ROW('Water Data'!E124))),'Data Summary'!BV130="Yes"),100-OFFSET('Water Data'!$E$4,0,10*ROW('Water Data'!E124)),NA())</f>
        <v>#N/A</v>
      </c>
      <c r="H130" s="529" t="e">
        <f ca="1">+IF(AND(ISNUMBER(OFFSET('Water Data'!$E$6,0,10*ROW('Water Data'!E124))),'Data Summary'!BW130="Yes"),OFFSET('Water Data'!$E$6,0,10*ROW('Water Data'!E124)),NA())</f>
        <v>#N/A</v>
      </c>
      <c r="I130" s="529" t="e">
        <f ca="1">+IF(AND(ISNUMBER(OFFSET('Water Data'!$E$9,0,10*ROW('Water Data'!E124))),'Data Summary'!BX130="Yes"),OFFSET('Water Data'!$E$9,0,10*ROW('Water Data'!E124)),NA())</f>
        <v>#N/A</v>
      </c>
      <c r="J130" s="529" t="e">
        <f ca="1">+IF(AND(ISNUMBER(OFFSET('Water Data'!$F$4,0,10*ROW('Water Data'!F124))),'Data Summary'!BY130="Yes"),100-OFFSET('Water Data'!$F$4,0,10*ROW('Water Data'!F124)),NA())</f>
        <v>#N/A</v>
      </c>
      <c r="K130" s="529" t="e">
        <f ca="1">+IF(AND(ISNUMBER(OFFSET('Water Data'!$F$6,0,10*ROW('Water Data'!F124))),'Data Summary'!BZ130="Yes"),OFFSET('Water Data'!$F$6,0,10*ROW('Water Data'!F124)),NA())</f>
        <v>#N/A</v>
      </c>
      <c r="L130" s="529" t="e">
        <f ca="1">+IF(AND(ISNUMBER(OFFSET('Water Data'!$F$9,0,10*ROW('Water Data'!F124))),'Data Summary'!CA130="Yes"),OFFSET('Water Data'!$F$9,0,10*ROW('Water Data'!F124)),NA())</f>
        <v>#N/A</v>
      </c>
      <c r="M130" s="529" t="e">
        <f ca="1">+IF(AND(ISNUMBER(OFFSET('Water Data'!$G$4,0,10*ROW('Water Data'!G124))),'Data Summary'!CB130="Yes"),100-OFFSET('Water Data'!$G$4,0,10*ROW('Water Data'!G124)),NA())</f>
        <v>#N/A</v>
      </c>
      <c r="N130" s="529" t="e">
        <f ca="1">+IF(AND(ISNUMBER(OFFSET('Water Data'!$G$6,0,10*ROW('Water Data'!G124))),'Data Summary'!CC130="Yes"),OFFSET('Water Data'!$G$6,0,10*ROW('Water Data'!G124)),NA())</f>
        <v>#N/A</v>
      </c>
      <c r="O130" s="529" t="e">
        <f ca="1">+IF(AND(ISNUMBER(OFFSET('Water Data'!$G$9,0,10*ROW('Water Data'!G124))),'Data Summary'!CD130="Yes"),OFFSET('Water Data'!$G$9,0,10*ROW('Water Data'!G124)),NA())</f>
        <v>#N/A</v>
      </c>
      <c r="P130" s="529" t="e">
        <f ca="1">+IF(AND(ISNUMBER(OFFSET('Water Data'!$H$4,0,10*ROW('Water Data'!H124))),'Data Summary'!CE130="Yes"),100-OFFSET('Water Data'!$H$4,0,10*ROW('Water Data'!H124)),NA())</f>
        <v>#N/A</v>
      </c>
      <c r="Q130" s="529" t="e">
        <f ca="1">+IF(AND(ISNUMBER(OFFSET('Water Data'!$H$6,0,10*ROW('Water Data'!H124))),'Data Summary'!CF130="Yes"),OFFSET('Water Data'!$H$6,0,10*ROW('Water Data'!H124)),NA())</f>
        <v>#N/A</v>
      </c>
      <c r="R130" s="529" t="e">
        <f ca="1">+IF(AND(ISNUMBER(OFFSET('Water Data'!$H$9,0,10*ROW('Water Data'!H124))),'Data Summary'!CG130="Yes"),OFFSET('Water Data'!$H$9,0,10*ROW('Water Data'!H124)),NA())</f>
        <v>#N/A</v>
      </c>
      <c r="S130" s="529" t="e">
        <f ca="1">+IF(AND(ISNUMBER(OFFSET('Water Data'!$I$4,0,10*ROW('Water Data'!I124))),'Data Summary'!CH130="Yes"),100-OFFSET('Water Data'!$I$4,0,10*ROW('Water Data'!I124)),NA())</f>
        <v>#N/A</v>
      </c>
      <c r="T130" s="529" t="e">
        <f ca="1">+IF(AND(ISNUMBER(OFFSET('Water Data'!$I$6,0,10*ROW('Water Data'!I124))),'Data Summary'!CI130="Yes"),OFFSET('Water Data'!$I$6,0,10*ROW('Water Data'!I124)),NA())</f>
        <v>#N/A</v>
      </c>
      <c r="U130" s="529" t="e">
        <f ca="1">+IF(AND(ISNUMBER(OFFSET('Water Data'!$I$9,0,10*ROW('Water Data'!I124))),'Data Summary'!CJ130="Yes"),OFFSET('Water Data'!$I$9,0,10*ROW('Water Data'!I124)),NA())</f>
        <v>#N/A</v>
      </c>
      <c r="V130" s="530" t="e">
        <f ca="1">+IF(AND(ISNUMBER(OFFSET('Sanitation Data'!$D$4,0,10*ROW('Sanitation Data'!D124))),'Data Summary'!CK130="Yes"),100-OFFSET('Sanitation Data'!$D$4,0,10*ROW('Sanitation Data'!D124)),NA())</f>
        <v>#N/A</v>
      </c>
      <c r="W130" s="530" t="e">
        <f ca="1">+IF(AND(ISNUMBER(OFFSET('Sanitation Data'!$D$6,0,10*ROW('Sanitation Data'!D124))),'Data Summary'!CL130="Yes"),OFFSET('Sanitation Data'!$D$6,0,10*ROW('Sanitation Data'!D124)),NA())</f>
        <v>#N/A</v>
      </c>
      <c r="X130" s="530" t="e">
        <f ca="1">+IF(AND(ISNUMBER(OFFSET('Sanitation Data'!$D$10,0,10*ROW('Sanitation Data'!D124))),'Data Summary'!CM130="Yes"),OFFSET('Sanitation Data'!$D$10,0,10*ROW('Sanitation Data'!D124)),NA())</f>
        <v>#N/A</v>
      </c>
      <c r="Y130" s="530" t="e">
        <f ca="1">+IF(AND(ISNUMBER(OFFSET('Sanitation Data'!$D$11,0,10*ROW('Sanitation Data'!D124))),'Data Summary'!CN130="Yes"),OFFSET('Sanitation Data'!$D$11,0,10*ROW('Sanitation Data'!D124)),NA())</f>
        <v>#N/A</v>
      </c>
      <c r="Z130" s="530" t="e">
        <f ca="1">+IF(AND(ISNUMBER(OFFSET('Sanitation Data'!$D$12,0,10*ROW('Sanitation Data'!D124))),'Data Summary'!CO130="Yes"),OFFSET('Sanitation Data'!$D$12,0,10*ROW('Sanitation Data'!D124)),NA())</f>
        <v>#N/A</v>
      </c>
      <c r="AA130" s="530" t="e">
        <f ca="1">+IF(AND(ISNUMBER(OFFSET('Sanitation Data'!$E$4,0,10*ROW('Sanitation Data'!E124))),'Data Summary'!CP130="Yes"),100-OFFSET('Sanitation Data'!$E$4,0,10*ROW('Sanitation Data'!E124)),NA())</f>
        <v>#N/A</v>
      </c>
      <c r="AB130" s="530" t="e">
        <f ca="1">+IF(AND(ISNUMBER(OFFSET('Sanitation Data'!$E$6,0,10*ROW('Sanitation Data'!E124))),'Data Summary'!CQ130="Yes"),OFFSET('Sanitation Data'!$E$6,0,10*ROW('Sanitation Data'!E124)),NA())</f>
        <v>#N/A</v>
      </c>
      <c r="AC130" s="530" t="e">
        <f ca="1">+IF(AND(ISNUMBER(OFFSET('Sanitation Data'!$E$10,0,10*ROW('Sanitation Data'!E124))),'Data Summary'!CR130="Yes"),OFFSET('Sanitation Data'!$E$10,0,10*ROW('Sanitation Data'!E124)),NA())</f>
        <v>#N/A</v>
      </c>
      <c r="AD130" s="530" t="e">
        <f ca="1">+IF(AND(ISNUMBER(OFFSET('Sanitation Data'!$E$11,0,10*ROW('Sanitation Data'!E124))),'Data Summary'!CS130="Yes"),OFFSET('Sanitation Data'!$E$11,0,10*ROW('Sanitation Data'!E124)),NA())</f>
        <v>#N/A</v>
      </c>
      <c r="AE130" s="530" t="e">
        <f ca="1">+IF(AND(ISNUMBER(OFFSET('Sanitation Data'!$E$12,0,10*ROW('Sanitation Data'!E124))),'Data Summary'!CT130="Yes"),OFFSET('Sanitation Data'!$E$12,0,10*ROW('Sanitation Data'!E124)),NA())</f>
        <v>#N/A</v>
      </c>
      <c r="AF130" s="530" t="e">
        <f ca="1">+IF(AND(ISNUMBER(OFFSET('Sanitation Data'!$F$4,0,10*ROW('Sanitation Data'!F124))),'Data Summary'!CU130="Yes"),100-OFFSET('Sanitation Data'!$F$4,0,10*ROW('Sanitation Data'!F124)),NA())</f>
        <v>#N/A</v>
      </c>
      <c r="AG130" s="530" t="e">
        <f ca="1">+IF(AND(ISNUMBER(OFFSET('Sanitation Data'!$F$6,0,10*ROW('Sanitation Data'!F124))),'Data Summary'!CV130="Yes"),OFFSET('Sanitation Data'!$F$6,0,10*ROW('Sanitation Data'!F124)),NA())</f>
        <v>#N/A</v>
      </c>
      <c r="AH130" s="530" t="e">
        <f ca="1">+IF(AND(ISNUMBER(OFFSET('Sanitation Data'!$F$10,0,10*ROW('Sanitation Data'!F124))),'Data Summary'!CW130="Yes"),OFFSET('Sanitation Data'!$F$10,0,10*ROW('Sanitation Data'!F124)),NA())</f>
        <v>#N/A</v>
      </c>
      <c r="AI130" s="530" t="e">
        <f ca="1">+IF(AND(ISNUMBER(OFFSET('Sanitation Data'!$F$11,0,10*ROW('Sanitation Data'!F124))),'Data Summary'!CX130="Yes"),OFFSET('Sanitation Data'!$F$11,0,10*ROW('Sanitation Data'!F124)),NA())</f>
        <v>#N/A</v>
      </c>
      <c r="AJ130" s="530" t="e">
        <f ca="1">+IF(AND(ISNUMBER(OFFSET('Sanitation Data'!$F$12,0,10*ROW('Sanitation Data'!F124))),'Data Summary'!CY130="Yes"),OFFSET('Sanitation Data'!$F$12,0,10*ROW('Sanitation Data'!F124)),NA())</f>
        <v>#N/A</v>
      </c>
      <c r="AK130" s="530" t="e">
        <f ca="1">+IF(AND(ISNUMBER(OFFSET('Sanitation Data'!$G$4,0,10*ROW('Sanitation Data'!G124))),'Data Summary'!CZ130="Yes"),100-OFFSET('Sanitation Data'!$G$4,0,10*ROW('Sanitation Data'!G124)),NA())</f>
        <v>#N/A</v>
      </c>
      <c r="AL130" s="530" t="e">
        <f ca="1">+IF(AND(ISNUMBER(OFFSET('Sanitation Data'!$G$6,0,10*ROW('Sanitation Data'!G124))),'Data Summary'!DA130="Yes"),OFFSET('Sanitation Data'!$G$6,0,10*ROW('Sanitation Data'!G124)),NA())</f>
        <v>#N/A</v>
      </c>
      <c r="AM130" s="530" t="e">
        <f ca="1">+IF(AND(ISNUMBER(OFFSET('Sanitation Data'!$G$10,0,10*ROW('Sanitation Data'!G124))),'Data Summary'!DB130="Yes"),OFFSET('Sanitation Data'!$G$10,0,10*ROW('Sanitation Data'!G124)),NA())</f>
        <v>#N/A</v>
      </c>
      <c r="AN130" s="530" t="e">
        <f ca="1">+IF(AND(ISNUMBER(OFFSET('Sanitation Data'!$G$11,0,10*ROW('Sanitation Data'!G124))),'Data Summary'!DC130="Yes"),OFFSET('Sanitation Data'!$G$11,0,10*ROW('Sanitation Data'!G124)),NA())</f>
        <v>#N/A</v>
      </c>
      <c r="AO130" s="530" t="e">
        <f ca="1">+IF(AND(ISNUMBER(OFFSET('Sanitation Data'!$G$12,0,10*ROW('Sanitation Data'!G124))),'Data Summary'!DD130="Yes"),OFFSET('Sanitation Data'!$G$12,0,10*ROW('Sanitation Data'!G124)),NA())</f>
        <v>#N/A</v>
      </c>
      <c r="AP130" s="530" t="e">
        <f ca="1">+IF(AND(ISNUMBER(OFFSET('Sanitation Data'!$H$4,0,10*ROW('Sanitation Data'!H124))),'Data Summary'!DE130="Yes"),100-OFFSET('Sanitation Data'!$H$4,0,10*ROW('Sanitation Data'!H124)),NA())</f>
        <v>#N/A</v>
      </c>
      <c r="AQ130" s="530" t="e">
        <f ca="1">+IF(AND(ISNUMBER(OFFSET('Sanitation Data'!$H$6,0,10*ROW('Sanitation Data'!H124))),'Data Summary'!DF130="Yes"),OFFSET('Sanitation Data'!$H$6,0,10*ROW('Sanitation Data'!H124)),NA())</f>
        <v>#N/A</v>
      </c>
      <c r="AR130" s="530" t="e">
        <f ca="1">+IF(AND(ISNUMBER(OFFSET('Sanitation Data'!$H$10,0,10*ROW('Sanitation Data'!H124))),'Data Summary'!DG130="Yes"),OFFSET('Sanitation Data'!$H$10,0,10*ROW('Sanitation Data'!H124)),NA())</f>
        <v>#N/A</v>
      </c>
      <c r="AS130" s="530" t="e">
        <f ca="1">+IF(AND(ISNUMBER(OFFSET('Sanitation Data'!$H$11,0,10*ROW('Sanitation Data'!H124))),'Data Summary'!DH130="Yes"),OFFSET('Sanitation Data'!$H$11,0,10*ROW('Sanitation Data'!H124)),NA())</f>
        <v>#N/A</v>
      </c>
      <c r="AT130" s="530" t="e">
        <f ca="1">+IF(AND(ISNUMBER(OFFSET('Sanitation Data'!$H$12,0,10*ROW('Sanitation Data'!H124))),'Data Summary'!DI130="Yes"),OFFSET('Sanitation Data'!$H$12,0,10*ROW('Sanitation Data'!H124)),NA())</f>
        <v>#N/A</v>
      </c>
      <c r="AU130" s="530" t="e">
        <f ca="1">+IF(AND(ISNUMBER(OFFSET('Sanitation Data'!$I$4,0,10*ROW('Sanitation Data'!I124))),'Data Summary'!DJ130="Yes"),100-OFFSET('Sanitation Data'!$I$4,0,10*ROW('Sanitation Data'!I124)),NA())</f>
        <v>#N/A</v>
      </c>
      <c r="AV130" s="530" t="e">
        <f ca="1">+IF(AND(ISNUMBER(OFFSET('Sanitation Data'!$I$6,0,10*ROW('Sanitation Data'!I124))),'Data Summary'!DK130="Yes"),OFFSET('Sanitation Data'!$I$6,0,10*ROW('Sanitation Data'!I124)),NA())</f>
        <v>#N/A</v>
      </c>
      <c r="AW130" s="530" t="e">
        <f ca="1">+IF(AND(ISNUMBER(OFFSET('Sanitation Data'!$I$10,0,10*ROW('Sanitation Data'!I124))),'Data Summary'!DL130="Yes"),OFFSET('Sanitation Data'!$I$10,0,10*ROW('Sanitation Data'!I124)),NA())</f>
        <v>#N/A</v>
      </c>
      <c r="AX130" s="530" t="e">
        <f ca="1">+IF(AND(ISNUMBER(OFFSET('Sanitation Data'!$I$11,0,10*ROW('Sanitation Data'!I124))),'Data Summary'!DM130="Yes"),OFFSET('Sanitation Data'!$I$11,0,10*ROW('Sanitation Data'!I124)),NA())</f>
        <v>#N/A</v>
      </c>
      <c r="AY130" s="530" t="e">
        <f ca="1">+IF(AND(ISNUMBER(OFFSET('Sanitation Data'!$I$12,0,10*ROW('Sanitation Data'!I124))),'Data Summary'!DN130="Yes"),OFFSET('Sanitation Data'!$I$12,0,10*ROW('Sanitation Data'!I124)),NA())</f>
        <v>#N/A</v>
      </c>
      <c r="AZ130" s="531" t="e">
        <f ca="1">+IF(AND(ISNUMBER(OFFSET('Hygiene Data'!$D$5,0,10*ROW('Hygiene Data'!D124))),'Data Summary'!DO130="Yes"),OFFSET('Hygiene Data'!$D$5,0,10*ROW('Hygiene Data'!D124)),NA())</f>
        <v>#N/A</v>
      </c>
      <c r="BA130" s="531" t="e">
        <f ca="1">+IF(AND(ISNUMBER(OFFSET('Hygiene Data'!$D$7,0,10*ROW('Hygiene Data'!D124))),'Data Summary'!DP130="Yes"),OFFSET('Hygiene Data'!$D$7,0,10*ROW('Hygiene Data'!D124)),NA())</f>
        <v>#N/A</v>
      </c>
      <c r="BB130" s="531" t="e">
        <f ca="1">+IF(AND(ISNUMBER(OFFSET('Hygiene Data'!$D$9,0,10*ROW('Hygiene Data'!D124))),'Data Summary'!DQ130="Yes"),OFFSET('Hygiene Data'!$D$9,0,10*ROW('Hygiene Data'!D124)),NA())</f>
        <v>#N/A</v>
      </c>
      <c r="BC130" s="531" t="e">
        <f ca="1">+IF(AND(ISNUMBER(OFFSET('Hygiene Data'!$E$5,0,10*ROW('Hygiene Data'!E124))),'Data Summary'!DR130="Yes"),OFFSET('Hygiene Data'!$E$5,0,10*ROW('Hygiene Data'!E124)),NA())</f>
        <v>#N/A</v>
      </c>
      <c r="BD130" s="531" t="e">
        <f ca="1">+IF(AND(ISNUMBER(OFFSET('Hygiene Data'!$E$7,0,10*ROW('Hygiene Data'!E124))),'Data Summary'!DS130="Yes"),OFFSET('Hygiene Data'!$E$7,0,10*ROW('Hygiene Data'!E124)),NA())</f>
        <v>#N/A</v>
      </c>
      <c r="BE130" s="531" t="e">
        <f ca="1">+IF(AND(ISNUMBER(OFFSET('Hygiene Data'!$E$9,0,10*ROW('Hygiene Data'!E124))),'Data Summary'!DT130="Yes"),OFFSET('Hygiene Data'!$E$9,0,10*ROW('Hygiene Data'!E124)),NA())</f>
        <v>#N/A</v>
      </c>
      <c r="BF130" s="531" t="e">
        <f ca="1">+IF(AND(ISNUMBER(OFFSET('Hygiene Data'!$F$5,0,10*ROW('Hygiene Data'!F124))),'Data Summary'!DU130="Yes"),OFFSET('Hygiene Data'!$F$5,0,10*ROW('Hygiene Data'!F124)),NA())</f>
        <v>#N/A</v>
      </c>
      <c r="BG130" s="531" t="e">
        <f ca="1">+IF(AND(ISNUMBER(OFFSET('Hygiene Data'!$F$7,0,10*ROW('Hygiene Data'!F124))),'Data Summary'!DV130="Yes"),OFFSET('Hygiene Data'!$F$7,0,10*ROW('Hygiene Data'!F124)),NA())</f>
        <v>#N/A</v>
      </c>
      <c r="BH130" s="531" t="e">
        <f ca="1">+IF(AND(ISNUMBER(OFFSET('Hygiene Data'!$F$9,0,10*ROW('Hygiene Data'!F124))),'Data Summary'!DW130="Yes"),OFFSET('Hygiene Data'!$F$9,0,10*ROW('Hygiene Data'!F124)),NA())</f>
        <v>#N/A</v>
      </c>
      <c r="BI130" s="531" t="e">
        <f ca="1">+IF(AND(ISNUMBER(OFFSET('Hygiene Data'!$G$5,0,10*ROW('Hygiene Data'!G124))),'Data Summary'!DX130="Yes"),OFFSET('Hygiene Data'!$G$5,0,10*ROW('Hygiene Data'!G124)),NA())</f>
        <v>#N/A</v>
      </c>
      <c r="BJ130" s="531" t="e">
        <f ca="1">+IF(AND(ISNUMBER(OFFSET('Hygiene Data'!$G$7,0,10*ROW('Hygiene Data'!G124))),'Data Summary'!DY130="Yes"),OFFSET('Hygiene Data'!$G$7,0,10*ROW('Hygiene Data'!G124)),NA())</f>
        <v>#N/A</v>
      </c>
      <c r="BK130" s="531" t="e">
        <f ca="1">+IF(AND(ISNUMBER(OFFSET('Hygiene Data'!$G$9,0,10*ROW('Hygiene Data'!G124))),'Data Summary'!DZ130="Yes"),OFFSET('Hygiene Data'!$G$9,0,10*ROW('Hygiene Data'!G124)),NA())</f>
        <v>#N/A</v>
      </c>
      <c r="BL130" s="531" t="e">
        <f ca="1">+IF(AND(ISNUMBER(OFFSET('Hygiene Data'!$H$5,0,10*ROW('Hygiene Data'!H124))),'Data Summary'!EA130="Yes"),OFFSET('Hygiene Data'!$H$5,0,10*ROW('Hygiene Data'!H124)),NA())</f>
        <v>#N/A</v>
      </c>
      <c r="BM130" s="531" t="e">
        <f ca="1">+IF(AND(ISNUMBER(OFFSET('Hygiene Data'!$H$7,0,10*ROW('Hygiene Data'!H124))),'Data Summary'!EB130="Yes"),OFFSET('Hygiene Data'!$H$7,0,10*ROW('Hygiene Data'!H124)),NA())</f>
        <v>#N/A</v>
      </c>
      <c r="BN130" s="531" t="e">
        <f ca="1">+IF(AND(ISNUMBER(OFFSET('Hygiene Data'!$H$9,0,10*ROW('Hygiene Data'!H124))),'Data Summary'!EC130="Yes"),OFFSET('Hygiene Data'!$H$9,0,10*ROW('Hygiene Data'!H124)),NA())</f>
        <v>#N/A</v>
      </c>
      <c r="BO130" s="531" t="e">
        <f ca="1">+IF(AND(ISNUMBER(OFFSET('Hygiene Data'!$I$5,0,10*ROW('Hygiene Data'!I124))),'Data Summary'!ED130="Yes"),OFFSET('Hygiene Data'!$I$5,0,10*ROW('Hygiene Data'!I124)),NA())</f>
        <v>#N/A</v>
      </c>
      <c r="BP130" s="531" t="e">
        <f ca="1">+IF(AND(ISNUMBER(OFFSET('Hygiene Data'!$I$7,0,10*ROW('Hygiene Data'!I124))),'Data Summary'!EE130="Yes"),OFFSET('Hygiene Data'!$I$7,0,10*ROW('Hygiene Data'!I124)),NA())</f>
        <v>#N/A</v>
      </c>
      <c r="BQ130" s="531" t="e">
        <f ca="1">+IF(AND(ISNUMBER(OFFSET('Hygiene Data'!$I$9,0,10*ROW('Hygiene Data'!I124))),'Data Summary'!EF130="Yes"),OFFSET('Hygiene Data'!$I$9,0,10*ROW('Hygiene Data'!I124)),NA())</f>
        <v>#N/A</v>
      </c>
    </row>
    <row r="131" spans="1:69" x14ac:dyDescent="0.25">
      <c r="A131" s="527" t="e">
        <f ca="1">+RIGHT('Data Summary'!A131,LEN('Data Summary'!A131)-9)</f>
        <v>#VALUE!</v>
      </c>
      <c r="B131" s="501" t="str">
        <f ca="1">+IF(ISTEXT('Data Summary'!B131),'Data Summary'!B131,"")</f>
        <v/>
      </c>
      <c r="C131" s="528" t="e">
        <f ca="1">+VALUE('Data Summary'!C131)</f>
        <v>#VALUE!</v>
      </c>
      <c r="D131" s="529" t="e">
        <f ca="1">+IF(AND(ISNUMBER(OFFSET('Water Data'!$D$4,0,10*ROW('Water Data'!D125))),'Data Summary'!BS131="Yes"),100-OFFSET('Water Data'!$D$4,0,10*ROW('Water Data'!D125)),NA())</f>
        <v>#N/A</v>
      </c>
      <c r="E131" s="529" t="e">
        <f ca="1">+IF(AND(ISNUMBER(OFFSET('Water Data'!$D$6,0,10*ROW('Water Data'!D125))),'Data Summary'!BT131="Yes"),OFFSET('Water Data'!$D$6,0,10*ROW('Water Data'!D125)),NA())</f>
        <v>#N/A</v>
      </c>
      <c r="F131" s="529" t="e">
        <f ca="1">+IF(AND(ISNUMBER(OFFSET('Water Data'!$D$9,0,10*ROW('Water Data'!D125))),'Data Summary'!BU131="Yes"),OFFSET('Water Data'!$D$9,0,10*ROW('Water Data'!D125)),NA())</f>
        <v>#N/A</v>
      </c>
      <c r="G131" s="529" t="e">
        <f ca="1">+IF(AND(ISNUMBER(OFFSET('Water Data'!$E$4,0,10*ROW('Water Data'!E125))),'Data Summary'!BV131="Yes"),100-OFFSET('Water Data'!$E$4,0,10*ROW('Water Data'!E125)),NA())</f>
        <v>#N/A</v>
      </c>
      <c r="H131" s="529" t="e">
        <f ca="1">+IF(AND(ISNUMBER(OFFSET('Water Data'!$E$6,0,10*ROW('Water Data'!E125))),'Data Summary'!BW131="Yes"),OFFSET('Water Data'!$E$6,0,10*ROW('Water Data'!E125)),NA())</f>
        <v>#N/A</v>
      </c>
      <c r="I131" s="529" t="e">
        <f ca="1">+IF(AND(ISNUMBER(OFFSET('Water Data'!$E$9,0,10*ROW('Water Data'!E125))),'Data Summary'!BX131="Yes"),OFFSET('Water Data'!$E$9,0,10*ROW('Water Data'!E125)),NA())</f>
        <v>#N/A</v>
      </c>
      <c r="J131" s="529" t="e">
        <f ca="1">+IF(AND(ISNUMBER(OFFSET('Water Data'!$F$4,0,10*ROW('Water Data'!F125))),'Data Summary'!BY131="Yes"),100-OFFSET('Water Data'!$F$4,0,10*ROW('Water Data'!F125)),NA())</f>
        <v>#N/A</v>
      </c>
      <c r="K131" s="529" t="e">
        <f ca="1">+IF(AND(ISNUMBER(OFFSET('Water Data'!$F$6,0,10*ROW('Water Data'!F125))),'Data Summary'!BZ131="Yes"),OFFSET('Water Data'!$F$6,0,10*ROW('Water Data'!F125)),NA())</f>
        <v>#N/A</v>
      </c>
      <c r="L131" s="529" t="e">
        <f ca="1">+IF(AND(ISNUMBER(OFFSET('Water Data'!$F$9,0,10*ROW('Water Data'!F125))),'Data Summary'!CA131="Yes"),OFFSET('Water Data'!$F$9,0,10*ROW('Water Data'!F125)),NA())</f>
        <v>#N/A</v>
      </c>
      <c r="M131" s="529" t="e">
        <f ca="1">+IF(AND(ISNUMBER(OFFSET('Water Data'!$G$4,0,10*ROW('Water Data'!G125))),'Data Summary'!CB131="Yes"),100-OFFSET('Water Data'!$G$4,0,10*ROW('Water Data'!G125)),NA())</f>
        <v>#N/A</v>
      </c>
      <c r="N131" s="529" t="e">
        <f ca="1">+IF(AND(ISNUMBER(OFFSET('Water Data'!$G$6,0,10*ROW('Water Data'!G125))),'Data Summary'!CC131="Yes"),OFFSET('Water Data'!$G$6,0,10*ROW('Water Data'!G125)),NA())</f>
        <v>#N/A</v>
      </c>
      <c r="O131" s="529" t="e">
        <f ca="1">+IF(AND(ISNUMBER(OFFSET('Water Data'!$G$9,0,10*ROW('Water Data'!G125))),'Data Summary'!CD131="Yes"),OFFSET('Water Data'!$G$9,0,10*ROW('Water Data'!G125)),NA())</f>
        <v>#N/A</v>
      </c>
      <c r="P131" s="529" t="e">
        <f ca="1">+IF(AND(ISNUMBER(OFFSET('Water Data'!$H$4,0,10*ROW('Water Data'!H125))),'Data Summary'!CE131="Yes"),100-OFFSET('Water Data'!$H$4,0,10*ROW('Water Data'!H125)),NA())</f>
        <v>#N/A</v>
      </c>
      <c r="Q131" s="529" t="e">
        <f ca="1">+IF(AND(ISNUMBER(OFFSET('Water Data'!$H$6,0,10*ROW('Water Data'!H125))),'Data Summary'!CF131="Yes"),OFFSET('Water Data'!$H$6,0,10*ROW('Water Data'!H125)),NA())</f>
        <v>#N/A</v>
      </c>
      <c r="R131" s="529" t="e">
        <f ca="1">+IF(AND(ISNUMBER(OFFSET('Water Data'!$H$9,0,10*ROW('Water Data'!H125))),'Data Summary'!CG131="Yes"),OFFSET('Water Data'!$H$9,0,10*ROW('Water Data'!H125)),NA())</f>
        <v>#N/A</v>
      </c>
      <c r="S131" s="529" t="e">
        <f ca="1">+IF(AND(ISNUMBER(OFFSET('Water Data'!$I$4,0,10*ROW('Water Data'!I125))),'Data Summary'!CH131="Yes"),100-OFFSET('Water Data'!$I$4,0,10*ROW('Water Data'!I125)),NA())</f>
        <v>#N/A</v>
      </c>
      <c r="T131" s="529" t="e">
        <f ca="1">+IF(AND(ISNUMBER(OFFSET('Water Data'!$I$6,0,10*ROW('Water Data'!I125))),'Data Summary'!CI131="Yes"),OFFSET('Water Data'!$I$6,0,10*ROW('Water Data'!I125)),NA())</f>
        <v>#N/A</v>
      </c>
      <c r="U131" s="529" t="e">
        <f ca="1">+IF(AND(ISNUMBER(OFFSET('Water Data'!$I$9,0,10*ROW('Water Data'!I125))),'Data Summary'!CJ131="Yes"),OFFSET('Water Data'!$I$9,0,10*ROW('Water Data'!I125)),NA())</f>
        <v>#N/A</v>
      </c>
      <c r="V131" s="530" t="e">
        <f ca="1">+IF(AND(ISNUMBER(OFFSET('Sanitation Data'!$D$4,0,10*ROW('Sanitation Data'!D125))),'Data Summary'!CK131="Yes"),100-OFFSET('Sanitation Data'!$D$4,0,10*ROW('Sanitation Data'!D125)),NA())</f>
        <v>#N/A</v>
      </c>
      <c r="W131" s="530" t="e">
        <f ca="1">+IF(AND(ISNUMBER(OFFSET('Sanitation Data'!$D$6,0,10*ROW('Sanitation Data'!D125))),'Data Summary'!CL131="Yes"),OFFSET('Sanitation Data'!$D$6,0,10*ROW('Sanitation Data'!D125)),NA())</f>
        <v>#N/A</v>
      </c>
      <c r="X131" s="530" t="e">
        <f ca="1">+IF(AND(ISNUMBER(OFFSET('Sanitation Data'!$D$10,0,10*ROW('Sanitation Data'!D125))),'Data Summary'!CM131="Yes"),OFFSET('Sanitation Data'!$D$10,0,10*ROW('Sanitation Data'!D125)),NA())</f>
        <v>#N/A</v>
      </c>
      <c r="Y131" s="530" t="e">
        <f ca="1">+IF(AND(ISNUMBER(OFFSET('Sanitation Data'!$D$11,0,10*ROW('Sanitation Data'!D125))),'Data Summary'!CN131="Yes"),OFFSET('Sanitation Data'!$D$11,0,10*ROW('Sanitation Data'!D125)),NA())</f>
        <v>#N/A</v>
      </c>
      <c r="Z131" s="530" t="e">
        <f ca="1">+IF(AND(ISNUMBER(OFFSET('Sanitation Data'!$D$12,0,10*ROW('Sanitation Data'!D125))),'Data Summary'!CO131="Yes"),OFFSET('Sanitation Data'!$D$12,0,10*ROW('Sanitation Data'!D125)),NA())</f>
        <v>#N/A</v>
      </c>
      <c r="AA131" s="530" t="e">
        <f ca="1">+IF(AND(ISNUMBER(OFFSET('Sanitation Data'!$E$4,0,10*ROW('Sanitation Data'!E125))),'Data Summary'!CP131="Yes"),100-OFFSET('Sanitation Data'!$E$4,0,10*ROW('Sanitation Data'!E125)),NA())</f>
        <v>#N/A</v>
      </c>
      <c r="AB131" s="530" t="e">
        <f ca="1">+IF(AND(ISNUMBER(OFFSET('Sanitation Data'!$E$6,0,10*ROW('Sanitation Data'!E125))),'Data Summary'!CQ131="Yes"),OFFSET('Sanitation Data'!$E$6,0,10*ROW('Sanitation Data'!E125)),NA())</f>
        <v>#N/A</v>
      </c>
      <c r="AC131" s="530" t="e">
        <f ca="1">+IF(AND(ISNUMBER(OFFSET('Sanitation Data'!$E$10,0,10*ROW('Sanitation Data'!E125))),'Data Summary'!CR131="Yes"),OFFSET('Sanitation Data'!$E$10,0,10*ROW('Sanitation Data'!E125)),NA())</f>
        <v>#N/A</v>
      </c>
      <c r="AD131" s="530" t="e">
        <f ca="1">+IF(AND(ISNUMBER(OFFSET('Sanitation Data'!$E$11,0,10*ROW('Sanitation Data'!E125))),'Data Summary'!CS131="Yes"),OFFSET('Sanitation Data'!$E$11,0,10*ROW('Sanitation Data'!E125)),NA())</f>
        <v>#N/A</v>
      </c>
      <c r="AE131" s="530" t="e">
        <f ca="1">+IF(AND(ISNUMBER(OFFSET('Sanitation Data'!$E$12,0,10*ROW('Sanitation Data'!E125))),'Data Summary'!CT131="Yes"),OFFSET('Sanitation Data'!$E$12,0,10*ROW('Sanitation Data'!E125)),NA())</f>
        <v>#N/A</v>
      </c>
      <c r="AF131" s="530" t="e">
        <f ca="1">+IF(AND(ISNUMBER(OFFSET('Sanitation Data'!$F$4,0,10*ROW('Sanitation Data'!F125))),'Data Summary'!CU131="Yes"),100-OFFSET('Sanitation Data'!$F$4,0,10*ROW('Sanitation Data'!F125)),NA())</f>
        <v>#N/A</v>
      </c>
      <c r="AG131" s="530" t="e">
        <f ca="1">+IF(AND(ISNUMBER(OFFSET('Sanitation Data'!$F$6,0,10*ROW('Sanitation Data'!F125))),'Data Summary'!CV131="Yes"),OFFSET('Sanitation Data'!$F$6,0,10*ROW('Sanitation Data'!F125)),NA())</f>
        <v>#N/A</v>
      </c>
      <c r="AH131" s="530" t="e">
        <f ca="1">+IF(AND(ISNUMBER(OFFSET('Sanitation Data'!$F$10,0,10*ROW('Sanitation Data'!F125))),'Data Summary'!CW131="Yes"),OFFSET('Sanitation Data'!$F$10,0,10*ROW('Sanitation Data'!F125)),NA())</f>
        <v>#N/A</v>
      </c>
      <c r="AI131" s="530" t="e">
        <f ca="1">+IF(AND(ISNUMBER(OFFSET('Sanitation Data'!$F$11,0,10*ROW('Sanitation Data'!F125))),'Data Summary'!CX131="Yes"),OFFSET('Sanitation Data'!$F$11,0,10*ROW('Sanitation Data'!F125)),NA())</f>
        <v>#N/A</v>
      </c>
      <c r="AJ131" s="530" t="e">
        <f ca="1">+IF(AND(ISNUMBER(OFFSET('Sanitation Data'!$F$12,0,10*ROW('Sanitation Data'!F125))),'Data Summary'!CY131="Yes"),OFFSET('Sanitation Data'!$F$12,0,10*ROW('Sanitation Data'!F125)),NA())</f>
        <v>#N/A</v>
      </c>
      <c r="AK131" s="530" t="e">
        <f ca="1">+IF(AND(ISNUMBER(OFFSET('Sanitation Data'!$G$4,0,10*ROW('Sanitation Data'!G125))),'Data Summary'!CZ131="Yes"),100-OFFSET('Sanitation Data'!$G$4,0,10*ROW('Sanitation Data'!G125)),NA())</f>
        <v>#N/A</v>
      </c>
      <c r="AL131" s="530" t="e">
        <f ca="1">+IF(AND(ISNUMBER(OFFSET('Sanitation Data'!$G$6,0,10*ROW('Sanitation Data'!G125))),'Data Summary'!DA131="Yes"),OFFSET('Sanitation Data'!$G$6,0,10*ROW('Sanitation Data'!G125)),NA())</f>
        <v>#N/A</v>
      </c>
      <c r="AM131" s="530" t="e">
        <f ca="1">+IF(AND(ISNUMBER(OFFSET('Sanitation Data'!$G$10,0,10*ROW('Sanitation Data'!G125))),'Data Summary'!DB131="Yes"),OFFSET('Sanitation Data'!$G$10,0,10*ROW('Sanitation Data'!G125)),NA())</f>
        <v>#N/A</v>
      </c>
      <c r="AN131" s="530" t="e">
        <f ca="1">+IF(AND(ISNUMBER(OFFSET('Sanitation Data'!$G$11,0,10*ROW('Sanitation Data'!G125))),'Data Summary'!DC131="Yes"),OFFSET('Sanitation Data'!$G$11,0,10*ROW('Sanitation Data'!G125)),NA())</f>
        <v>#N/A</v>
      </c>
      <c r="AO131" s="530" t="e">
        <f ca="1">+IF(AND(ISNUMBER(OFFSET('Sanitation Data'!$G$12,0,10*ROW('Sanitation Data'!G125))),'Data Summary'!DD131="Yes"),OFFSET('Sanitation Data'!$G$12,0,10*ROW('Sanitation Data'!G125)),NA())</f>
        <v>#N/A</v>
      </c>
      <c r="AP131" s="530" t="e">
        <f ca="1">+IF(AND(ISNUMBER(OFFSET('Sanitation Data'!$H$4,0,10*ROW('Sanitation Data'!H125))),'Data Summary'!DE131="Yes"),100-OFFSET('Sanitation Data'!$H$4,0,10*ROW('Sanitation Data'!H125)),NA())</f>
        <v>#N/A</v>
      </c>
      <c r="AQ131" s="530" t="e">
        <f ca="1">+IF(AND(ISNUMBER(OFFSET('Sanitation Data'!$H$6,0,10*ROW('Sanitation Data'!H125))),'Data Summary'!DF131="Yes"),OFFSET('Sanitation Data'!$H$6,0,10*ROW('Sanitation Data'!H125)),NA())</f>
        <v>#N/A</v>
      </c>
      <c r="AR131" s="530" t="e">
        <f ca="1">+IF(AND(ISNUMBER(OFFSET('Sanitation Data'!$H$10,0,10*ROW('Sanitation Data'!H125))),'Data Summary'!DG131="Yes"),OFFSET('Sanitation Data'!$H$10,0,10*ROW('Sanitation Data'!H125)),NA())</f>
        <v>#N/A</v>
      </c>
      <c r="AS131" s="530" t="e">
        <f ca="1">+IF(AND(ISNUMBER(OFFSET('Sanitation Data'!$H$11,0,10*ROW('Sanitation Data'!H125))),'Data Summary'!DH131="Yes"),OFFSET('Sanitation Data'!$H$11,0,10*ROW('Sanitation Data'!H125)),NA())</f>
        <v>#N/A</v>
      </c>
      <c r="AT131" s="530" t="e">
        <f ca="1">+IF(AND(ISNUMBER(OFFSET('Sanitation Data'!$H$12,0,10*ROW('Sanitation Data'!H125))),'Data Summary'!DI131="Yes"),OFFSET('Sanitation Data'!$H$12,0,10*ROW('Sanitation Data'!H125)),NA())</f>
        <v>#N/A</v>
      </c>
      <c r="AU131" s="530" t="e">
        <f ca="1">+IF(AND(ISNUMBER(OFFSET('Sanitation Data'!$I$4,0,10*ROW('Sanitation Data'!I125))),'Data Summary'!DJ131="Yes"),100-OFFSET('Sanitation Data'!$I$4,0,10*ROW('Sanitation Data'!I125)),NA())</f>
        <v>#N/A</v>
      </c>
      <c r="AV131" s="530" t="e">
        <f ca="1">+IF(AND(ISNUMBER(OFFSET('Sanitation Data'!$I$6,0,10*ROW('Sanitation Data'!I125))),'Data Summary'!DK131="Yes"),OFFSET('Sanitation Data'!$I$6,0,10*ROW('Sanitation Data'!I125)),NA())</f>
        <v>#N/A</v>
      </c>
      <c r="AW131" s="530" t="e">
        <f ca="1">+IF(AND(ISNUMBER(OFFSET('Sanitation Data'!$I$10,0,10*ROW('Sanitation Data'!I125))),'Data Summary'!DL131="Yes"),OFFSET('Sanitation Data'!$I$10,0,10*ROW('Sanitation Data'!I125)),NA())</f>
        <v>#N/A</v>
      </c>
      <c r="AX131" s="530" t="e">
        <f ca="1">+IF(AND(ISNUMBER(OFFSET('Sanitation Data'!$I$11,0,10*ROW('Sanitation Data'!I125))),'Data Summary'!DM131="Yes"),OFFSET('Sanitation Data'!$I$11,0,10*ROW('Sanitation Data'!I125)),NA())</f>
        <v>#N/A</v>
      </c>
      <c r="AY131" s="530" t="e">
        <f ca="1">+IF(AND(ISNUMBER(OFFSET('Sanitation Data'!$I$12,0,10*ROW('Sanitation Data'!I125))),'Data Summary'!DN131="Yes"),OFFSET('Sanitation Data'!$I$12,0,10*ROW('Sanitation Data'!I125)),NA())</f>
        <v>#N/A</v>
      </c>
      <c r="AZ131" s="531" t="e">
        <f ca="1">+IF(AND(ISNUMBER(OFFSET('Hygiene Data'!$D$5,0,10*ROW('Hygiene Data'!D125))),'Data Summary'!DO131="Yes"),OFFSET('Hygiene Data'!$D$5,0,10*ROW('Hygiene Data'!D125)),NA())</f>
        <v>#N/A</v>
      </c>
      <c r="BA131" s="531" t="e">
        <f ca="1">+IF(AND(ISNUMBER(OFFSET('Hygiene Data'!$D$7,0,10*ROW('Hygiene Data'!D125))),'Data Summary'!DP131="Yes"),OFFSET('Hygiene Data'!$D$7,0,10*ROW('Hygiene Data'!D125)),NA())</f>
        <v>#N/A</v>
      </c>
      <c r="BB131" s="531" t="e">
        <f ca="1">+IF(AND(ISNUMBER(OFFSET('Hygiene Data'!$D$9,0,10*ROW('Hygiene Data'!D125))),'Data Summary'!DQ131="Yes"),OFFSET('Hygiene Data'!$D$9,0,10*ROW('Hygiene Data'!D125)),NA())</f>
        <v>#N/A</v>
      </c>
      <c r="BC131" s="531" t="e">
        <f ca="1">+IF(AND(ISNUMBER(OFFSET('Hygiene Data'!$E$5,0,10*ROW('Hygiene Data'!E125))),'Data Summary'!DR131="Yes"),OFFSET('Hygiene Data'!$E$5,0,10*ROW('Hygiene Data'!E125)),NA())</f>
        <v>#N/A</v>
      </c>
      <c r="BD131" s="531" t="e">
        <f ca="1">+IF(AND(ISNUMBER(OFFSET('Hygiene Data'!$E$7,0,10*ROW('Hygiene Data'!E125))),'Data Summary'!DS131="Yes"),OFFSET('Hygiene Data'!$E$7,0,10*ROW('Hygiene Data'!E125)),NA())</f>
        <v>#N/A</v>
      </c>
      <c r="BE131" s="531" t="e">
        <f ca="1">+IF(AND(ISNUMBER(OFFSET('Hygiene Data'!$E$9,0,10*ROW('Hygiene Data'!E125))),'Data Summary'!DT131="Yes"),OFFSET('Hygiene Data'!$E$9,0,10*ROW('Hygiene Data'!E125)),NA())</f>
        <v>#N/A</v>
      </c>
      <c r="BF131" s="531" t="e">
        <f ca="1">+IF(AND(ISNUMBER(OFFSET('Hygiene Data'!$F$5,0,10*ROW('Hygiene Data'!F125))),'Data Summary'!DU131="Yes"),OFFSET('Hygiene Data'!$F$5,0,10*ROW('Hygiene Data'!F125)),NA())</f>
        <v>#N/A</v>
      </c>
      <c r="BG131" s="531" t="e">
        <f ca="1">+IF(AND(ISNUMBER(OFFSET('Hygiene Data'!$F$7,0,10*ROW('Hygiene Data'!F125))),'Data Summary'!DV131="Yes"),OFFSET('Hygiene Data'!$F$7,0,10*ROW('Hygiene Data'!F125)),NA())</f>
        <v>#N/A</v>
      </c>
      <c r="BH131" s="531" t="e">
        <f ca="1">+IF(AND(ISNUMBER(OFFSET('Hygiene Data'!$F$9,0,10*ROW('Hygiene Data'!F125))),'Data Summary'!DW131="Yes"),OFFSET('Hygiene Data'!$F$9,0,10*ROW('Hygiene Data'!F125)),NA())</f>
        <v>#N/A</v>
      </c>
      <c r="BI131" s="531" t="e">
        <f ca="1">+IF(AND(ISNUMBER(OFFSET('Hygiene Data'!$G$5,0,10*ROW('Hygiene Data'!G125))),'Data Summary'!DX131="Yes"),OFFSET('Hygiene Data'!$G$5,0,10*ROW('Hygiene Data'!G125)),NA())</f>
        <v>#N/A</v>
      </c>
      <c r="BJ131" s="531" t="e">
        <f ca="1">+IF(AND(ISNUMBER(OFFSET('Hygiene Data'!$G$7,0,10*ROW('Hygiene Data'!G125))),'Data Summary'!DY131="Yes"),OFFSET('Hygiene Data'!$G$7,0,10*ROW('Hygiene Data'!G125)),NA())</f>
        <v>#N/A</v>
      </c>
      <c r="BK131" s="531" t="e">
        <f ca="1">+IF(AND(ISNUMBER(OFFSET('Hygiene Data'!$G$9,0,10*ROW('Hygiene Data'!G125))),'Data Summary'!DZ131="Yes"),OFFSET('Hygiene Data'!$G$9,0,10*ROW('Hygiene Data'!G125)),NA())</f>
        <v>#N/A</v>
      </c>
      <c r="BL131" s="531" t="e">
        <f ca="1">+IF(AND(ISNUMBER(OFFSET('Hygiene Data'!$H$5,0,10*ROW('Hygiene Data'!H125))),'Data Summary'!EA131="Yes"),OFFSET('Hygiene Data'!$H$5,0,10*ROW('Hygiene Data'!H125)),NA())</f>
        <v>#N/A</v>
      </c>
      <c r="BM131" s="531" t="e">
        <f ca="1">+IF(AND(ISNUMBER(OFFSET('Hygiene Data'!$H$7,0,10*ROW('Hygiene Data'!H125))),'Data Summary'!EB131="Yes"),OFFSET('Hygiene Data'!$H$7,0,10*ROW('Hygiene Data'!H125)),NA())</f>
        <v>#N/A</v>
      </c>
      <c r="BN131" s="531" t="e">
        <f ca="1">+IF(AND(ISNUMBER(OFFSET('Hygiene Data'!$H$9,0,10*ROW('Hygiene Data'!H125))),'Data Summary'!EC131="Yes"),OFFSET('Hygiene Data'!$H$9,0,10*ROW('Hygiene Data'!H125)),NA())</f>
        <v>#N/A</v>
      </c>
      <c r="BO131" s="531" t="e">
        <f ca="1">+IF(AND(ISNUMBER(OFFSET('Hygiene Data'!$I$5,0,10*ROW('Hygiene Data'!I125))),'Data Summary'!ED131="Yes"),OFFSET('Hygiene Data'!$I$5,0,10*ROW('Hygiene Data'!I125)),NA())</f>
        <v>#N/A</v>
      </c>
      <c r="BP131" s="531" t="e">
        <f ca="1">+IF(AND(ISNUMBER(OFFSET('Hygiene Data'!$I$7,0,10*ROW('Hygiene Data'!I125))),'Data Summary'!EE131="Yes"),OFFSET('Hygiene Data'!$I$7,0,10*ROW('Hygiene Data'!I125)),NA())</f>
        <v>#N/A</v>
      </c>
      <c r="BQ131" s="531" t="e">
        <f ca="1">+IF(AND(ISNUMBER(OFFSET('Hygiene Data'!$I$9,0,10*ROW('Hygiene Data'!I125))),'Data Summary'!EF131="Yes"),OFFSET('Hygiene Data'!$I$9,0,10*ROW('Hygiene Data'!I125)),NA())</f>
        <v>#N/A</v>
      </c>
    </row>
    <row r="132" spans="1:69" x14ac:dyDescent="0.25">
      <c r="A132" s="527" t="e">
        <f ca="1">+RIGHT('Data Summary'!A132,LEN('Data Summary'!A132)-9)</f>
        <v>#VALUE!</v>
      </c>
      <c r="B132" s="501" t="str">
        <f ca="1">+IF(ISTEXT('Data Summary'!B132),'Data Summary'!B132,"")</f>
        <v/>
      </c>
      <c r="C132" s="528" t="e">
        <f ca="1">+VALUE('Data Summary'!C132)</f>
        <v>#VALUE!</v>
      </c>
      <c r="D132" s="529" t="e">
        <f ca="1">+IF(AND(ISNUMBER(OFFSET('Water Data'!$D$4,0,10*ROW('Water Data'!D126))),'Data Summary'!BS132="Yes"),100-OFFSET('Water Data'!$D$4,0,10*ROW('Water Data'!D126)),NA())</f>
        <v>#N/A</v>
      </c>
      <c r="E132" s="529" t="e">
        <f ca="1">+IF(AND(ISNUMBER(OFFSET('Water Data'!$D$6,0,10*ROW('Water Data'!D126))),'Data Summary'!BT132="Yes"),OFFSET('Water Data'!$D$6,0,10*ROW('Water Data'!D126)),NA())</f>
        <v>#N/A</v>
      </c>
      <c r="F132" s="529" t="e">
        <f ca="1">+IF(AND(ISNUMBER(OFFSET('Water Data'!$D$9,0,10*ROW('Water Data'!D126))),'Data Summary'!BU132="Yes"),OFFSET('Water Data'!$D$9,0,10*ROW('Water Data'!D126)),NA())</f>
        <v>#N/A</v>
      </c>
      <c r="G132" s="529" t="e">
        <f ca="1">+IF(AND(ISNUMBER(OFFSET('Water Data'!$E$4,0,10*ROW('Water Data'!E126))),'Data Summary'!BV132="Yes"),100-OFFSET('Water Data'!$E$4,0,10*ROW('Water Data'!E126)),NA())</f>
        <v>#N/A</v>
      </c>
      <c r="H132" s="529" t="e">
        <f ca="1">+IF(AND(ISNUMBER(OFFSET('Water Data'!$E$6,0,10*ROW('Water Data'!E126))),'Data Summary'!BW132="Yes"),OFFSET('Water Data'!$E$6,0,10*ROW('Water Data'!E126)),NA())</f>
        <v>#N/A</v>
      </c>
      <c r="I132" s="529" t="e">
        <f ca="1">+IF(AND(ISNUMBER(OFFSET('Water Data'!$E$9,0,10*ROW('Water Data'!E126))),'Data Summary'!BX132="Yes"),OFFSET('Water Data'!$E$9,0,10*ROW('Water Data'!E126)),NA())</f>
        <v>#N/A</v>
      </c>
      <c r="J132" s="529" t="e">
        <f ca="1">+IF(AND(ISNUMBER(OFFSET('Water Data'!$F$4,0,10*ROW('Water Data'!F126))),'Data Summary'!BY132="Yes"),100-OFFSET('Water Data'!$F$4,0,10*ROW('Water Data'!F126)),NA())</f>
        <v>#N/A</v>
      </c>
      <c r="K132" s="529" t="e">
        <f ca="1">+IF(AND(ISNUMBER(OFFSET('Water Data'!$F$6,0,10*ROW('Water Data'!F126))),'Data Summary'!BZ132="Yes"),OFFSET('Water Data'!$F$6,0,10*ROW('Water Data'!F126)),NA())</f>
        <v>#N/A</v>
      </c>
      <c r="L132" s="529" t="e">
        <f ca="1">+IF(AND(ISNUMBER(OFFSET('Water Data'!$F$9,0,10*ROW('Water Data'!F126))),'Data Summary'!CA132="Yes"),OFFSET('Water Data'!$F$9,0,10*ROW('Water Data'!F126)),NA())</f>
        <v>#N/A</v>
      </c>
      <c r="M132" s="529" t="e">
        <f ca="1">+IF(AND(ISNUMBER(OFFSET('Water Data'!$G$4,0,10*ROW('Water Data'!G126))),'Data Summary'!CB132="Yes"),100-OFFSET('Water Data'!$G$4,0,10*ROW('Water Data'!G126)),NA())</f>
        <v>#N/A</v>
      </c>
      <c r="N132" s="529" t="e">
        <f ca="1">+IF(AND(ISNUMBER(OFFSET('Water Data'!$G$6,0,10*ROW('Water Data'!G126))),'Data Summary'!CC132="Yes"),OFFSET('Water Data'!$G$6,0,10*ROW('Water Data'!G126)),NA())</f>
        <v>#N/A</v>
      </c>
      <c r="O132" s="529" t="e">
        <f ca="1">+IF(AND(ISNUMBER(OFFSET('Water Data'!$G$9,0,10*ROW('Water Data'!G126))),'Data Summary'!CD132="Yes"),OFFSET('Water Data'!$G$9,0,10*ROW('Water Data'!G126)),NA())</f>
        <v>#N/A</v>
      </c>
      <c r="P132" s="529" t="e">
        <f ca="1">+IF(AND(ISNUMBER(OFFSET('Water Data'!$H$4,0,10*ROW('Water Data'!H126))),'Data Summary'!CE132="Yes"),100-OFFSET('Water Data'!$H$4,0,10*ROW('Water Data'!H126)),NA())</f>
        <v>#N/A</v>
      </c>
      <c r="Q132" s="529" t="e">
        <f ca="1">+IF(AND(ISNUMBER(OFFSET('Water Data'!$H$6,0,10*ROW('Water Data'!H126))),'Data Summary'!CF132="Yes"),OFFSET('Water Data'!$H$6,0,10*ROW('Water Data'!H126)),NA())</f>
        <v>#N/A</v>
      </c>
      <c r="R132" s="529" t="e">
        <f ca="1">+IF(AND(ISNUMBER(OFFSET('Water Data'!$H$9,0,10*ROW('Water Data'!H126))),'Data Summary'!CG132="Yes"),OFFSET('Water Data'!$H$9,0,10*ROW('Water Data'!H126)),NA())</f>
        <v>#N/A</v>
      </c>
      <c r="S132" s="529" t="e">
        <f ca="1">+IF(AND(ISNUMBER(OFFSET('Water Data'!$I$4,0,10*ROW('Water Data'!I126))),'Data Summary'!CH132="Yes"),100-OFFSET('Water Data'!$I$4,0,10*ROW('Water Data'!I126)),NA())</f>
        <v>#N/A</v>
      </c>
      <c r="T132" s="529" t="e">
        <f ca="1">+IF(AND(ISNUMBER(OFFSET('Water Data'!$I$6,0,10*ROW('Water Data'!I126))),'Data Summary'!CI132="Yes"),OFFSET('Water Data'!$I$6,0,10*ROW('Water Data'!I126)),NA())</f>
        <v>#N/A</v>
      </c>
      <c r="U132" s="529" t="e">
        <f ca="1">+IF(AND(ISNUMBER(OFFSET('Water Data'!$I$9,0,10*ROW('Water Data'!I126))),'Data Summary'!CJ132="Yes"),OFFSET('Water Data'!$I$9,0,10*ROW('Water Data'!I126)),NA())</f>
        <v>#N/A</v>
      </c>
      <c r="V132" s="530" t="e">
        <f ca="1">+IF(AND(ISNUMBER(OFFSET('Sanitation Data'!$D$4,0,10*ROW('Sanitation Data'!D126))),'Data Summary'!CK132="Yes"),100-OFFSET('Sanitation Data'!$D$4,0,10*ROW('Sanitation Data'!D126)),NA())</f>
        <v>#N/A</v>
      </c>
      <c r="W132" s="530" t="e">
        <f ca="1">+IF(AND(ISNUMBER(OFFSET('Sanitation Data'!$D$6,0,10*ROW('Sanitation Data'!D126))),'Data Summary'!CL132="Yes"),OFFSET('Sanitation Data'!$D$6,0,10*ROW('Sanitation Data'!D126)),NA())</f>
        <v>#N/A</v>
      </c>
      <c r="X132" s="530" t="e">
        <f ca="1">+IF(AND(ISNUMBER(OFFSET('Sanitation Data'!$D$10,0,10*ROW('Sanitation Data'!D126))),'Data Summary'!CM132="Yes"),OFFSET('Sanitation Data'!$D$10,0,10*ROW('Sanitation Data'!D126)),NA())</f>
        <v>#N/A</v>
      </c>
      <c r="Y132" s="530" t="e">
        <f ca="1">+IF(AND(ISNUMBER(OFFSET('Sanitation Data'!$D$11,0,10*ROW('Sanitation Data'!D126))),'Data Summary'!CN132="Yes"),OFFSET('Sanitation Data'!$D$11,0,10*ROW('Sanitation Data'!D126)),NA())</f>
        <v>#N/A</v>
      </c>
      <c r="Z132" s="530" t="e">
        <f ca="1">+IF(AND(ISNUMBER(OFFSET('Sanitation Data'!$D$12,0,10*ROW('Sanitation Data'!D126))),'Data Summary'!CO132="Yes"),OFFSET('Sanitation Data'!$D$12,0,10*ROW('Sanitation Data'!D126)),NA())</f>
        <v>#N/A</v>
      </c>
      <c r="AA132" s="530" t="e">
        <f ca="1">+IF(AND(ISNUMBER(OFFSET('Sanitation Data'!$E$4,0,10*ROW('Sanitation Data'!E126))),'Data Summary'!CP132="Yes"),100-OFFSET('Sanitation Data'!$E$4,0,10*ROW('Sanitation Data'!E126)),NA())</f>
        <v>#N/A</v>
      </c>
      <c r="AB132" s="530" t="e">
        <f ca="1">+IF(AND(ISNUMBER(OFFSET('Sanitation Data'!$E$6,0,10*ROW('Sanitation Data'!E126))),'Data Summary'!CQ132="Yes"),OFFSET('Sanitation Data'!$E$6,0,10*ROW('Sanitation Data'!E126)),NA())</f>
        <v>#N/A</v>
      </c>
      <c r="AC132" s="530" t="e">
        <f ca="1">+IF(AND(ISNUMBER(OFFSET('Sanitation Data'!$E$10,0,10*ROW('Sanitation Data'!E126))),'Data Summary'!CR132="Yes"),OFFSET('Sanitation Data'!$E$10,0,10*ROW('Sanitation Data'!E126)),NA())</f>
        <v>#N/A</v>
      </c>
      <c r="AD132" s="530" t="e">
        <f ca="1">+IF(AND(ISNUMBER(OFFSET('Sanitation Data'!$E$11,0,10*ROW('Sanitation Data'!E126))),'Data Summary'!CS132="Yes"),OFFSET('Sanitation Data'!$E$11,0,10*ROW('Sanitation Data'!E126)),NA())</f>
        <v>#N/A</v>
      </c>
      <c r="AE132" s="530" t="e">
        <f ca="1">+IF(AND(ISNUMBER(OFFSET('Sanitation Data'!$E$12,0,10*ROW('Sanitation Data'!E126))),'Data Summary'!CT132="Yes"),OFFSET('Sanitation Data'!$E$12,0,10*ROW('Sanitation Data'!E126)),NA())</f>
        <v>#N/A</v>
      </c>
      <c r="AF132" s="530" t="e">
        <f ca="1">+IF(AND(ISNUMBER(OFFSET('Sanitation Data'!$F$4,0,10*ROW('Sanitation Data'!F126))),'Data Summary'!CU132="Yes"),100-OFFSET('Sanitation Data'!$F$4,0,10*ROW('Sanitation Data'!F126)),NA())</f>
        <v>#N/A</v>
      </c>
      <c r="AG132" s="530" t="e">
        <f ca="1">+IF(AND(ISNUMBER(OFFSET('Sanitation Data'!$F$6,0,10*ROW('Sanitation Data'!F126))),'Data Summary'!CV132="Yes"),OFFSET('Sanitation Data'!$F$6,0,10*ROW('Sanitation Data'!F126)),NA())</f>
        <v>#N/A</v>
      </c>
      <c r="AH132" s="530" t="e">
        <f ca="1">+IF(AND(ISNUMBER(OFFSET('Sanitation Data'!$F$10,0,10*ROW('Sanitation Data'!F126))),'Data Summary'!CW132="Yes"),OFFSET('Sanitation Data'!$F$10,0,10*ROW('Sanitation Data'!F126)),NA())</f>
        <v>#N/A</v>
      </c>
      <c r="AI132" s="530" t="e">
        <f ca="1">+IF(AND(ISNUMBER(OFFSET('Sanitation Data'!$F$11,0,10*ROW('Sanitation Data'!F126))),'Data Summary'!CX132="Yes"),OFFSET('Sanitation Data'!$F$11,0,10*ROW('Sanitation Data'!F126)),NA())</f>
        <v>#N/A</v>
      </c>
      <c r="AJ132" s="530" t="e">
        <f ca="1">+IF(AND(ISNUMBER(OFFSET('Sanitation Data'!$F$12,0,10*ROW('Sanitation Data'!F126))),'Data Summary'!CY132="Yes"),OFFSET('Sanitation Data'!$F$12,0,10*ROW('Sanitation Data'!F126)),NA())</f>
        <v>#N/A</v>
      </c>
      <c r="AK132" s="530" t="e">
        <f ca="1">+IF(AND(ISNUMBER(OFFSET('Sanitation Data'!$G$4,0,10*ROW('Sanitation Data'!G126))),'Data Summary'!CZ132="Yes"),100-OFFSET('Sanitation Data'!$G$4,0,10*ROW('Sanitation Data'!G126)),NA())</f>
        <v>#N/A</v>
      </c>
      <c r="AL132" s="530" t="e">
        <f ca="1">+IF(AND(ISNUMBER(OFFSET('Sanitation Data'!$G$6,0,10*ROW('Sanitation Data'!G126))),'Data Summary'!DA132="Yes"),OFFSET('Sanitation Data'!$G$6,0,10*ROW('Sanitation Data'!G126)),NA())</f>
        <v>#N/A</v>
      </c>
      <c r="AM132" s="530" t="e">
        <f ca="1">+IF(AND(ISNUMBER(OFFSET('Sanitation Data'!$G$10,0,10*ROW('Sanitation Data'!G126))),'Data Summary'!DB132="Yes"),OFFSET('Sanitation Data'!$G$10,0,10*ROW('Sanitation Data'!G126)),NA())</f>
        <v>#N/A</v>
      </c>
      <c r="AN132" s="530" t="e">
        <f ca="1">+IF(AND(ISNUMBER(OFFSET('Sanitation Data'!$G$11,0,10*ROW('Sanitation Data'!G126))),'Data Summary'!DC132="Yes"),OFFSET('Sanitation Data'!$G$11,0,10*ROW('Sanitation Data'!G126)),NA())</f>
        <v>#N/A</v>
      </c>
      <c r="AO132" s="530" t="e">
        <f ca="1">+IF(AND(ISNUMBER(OFFSET('Sanitation Data'!$G$12,0,10*ROW('Sanitation Data'!G126))),'Data Summary'!DD132="Yes"),OFFSET('Sanitation Data'!$G$12,0,10*ROW('Sanitation Data'!G126)),NA())</f>
        <v>#N/A</v>
      </c>
      <c r="AP132" s="530" t="e">
        <f ca="1">+IF(AND(ISNUMBER(OFFSET('Sanitation Data'!$H$4,0,10*ROW('Sanitation Data'!H126))),'Data Summary'!DE132="Yes"),100-OFFSET('Sanitation Data'!$H$4,0,10*ROW('Sanitation Data'!H126)),NA())</f>
        <v>#N/A</v>
      </c>
      <c r="AQ132" s="530" t="e">
        <f ca="1">+IF(AND(ISNUMBER(OFFSET('Sanitation Data'!$H$6,0,10*ROW('Sanitation Data'!H126))),'Data Summary'!DF132="Yes"),OFFSET('Sanitation Data'!$H$6,0,10*ROW('Sanitation Data'!H126)),NA())</f>
        <v>#N/A</v>
      </c>
      <c r="AR132" s="530" t="e">
        <f ca="1">+IF(AND(ISNUMBER(OFFSET('Sanitation Data'!$H$10,0,10*ROW('Sanitation Data'!H126))),'Data Summary'!DG132="Yes"),OFFSET('Sanitation Data'!$H$10,0,10*ROW('Sanitation Data'!H126)),NA())</f>
        <v>#N/A</v>
      </c>
      <c r="AS132" s="530" t="e">
        <f ca="1">+IF(AND(ISNUMBER(OFFSET('Sanitation Data'!$H$11,0,10*ROW('Sanitation Data'!H126))),'Data Summary'!DH132="Yes"),OFFSET('Sanitation Data'!$H$11,0,10*ROW('Sanitation Data'!H126)),NA())</f>
        <v>#N/A</v>
      </c>
      <c r="AT132" s="530" t="e">
        <f ca="1">+IF(AND(ISNUMBER(OFFSET('Sanitation Data'!$H$12,0,10*ROW('Sanitation Data'!H126))),'Data Summary'!DI132="Yes"),OFFSET('Sanitation Data'!$H$12,0,10*ROW('Sanitation Data'!H126)),NA())</f>
        <v>#N/A</v>
      </c>
      <c r="AU132" s="530" t="e">
        <f ca="1">+IF(AND(ISNUMBER(OFFSET('Sanitation Data'!$I$4,0,10*ROW('Sanitation Data'!I126))),'Data Summary'!DJ132="Yes"),100-OFFSET('Sanitation Data'!$I$4,0,10*ROW('Sanitation Data'!I126)),NA())</f>
        <v>#N/A</v>
      </c>
      <c r="AV132" s="530" t="e">
        <f ca="1">+IF(AND(ISNUMBER(OFFSET('Sanitation Data'!$I$6,0,10*ROW('Sanitation Data'!I126))),'Data Summary'!DK132="Yes"),OFFSET('Sanitation Data'!$I$6,0,10*ROW('Sanitation Data'!I126)),NA())</f>
        <v>#N/A</v>
      </c>
      <c r="AW132" s="530" t="e">
        <f ca="1">+IF(AND(ISNUMBER(OFFSET('Sanitation Data'!$I$10,0,10*ROW('Sanitation Data'!I126))),'Data Summary'!DL132="Yes"),OFFSET('Sanitation Data'!$I$10,0,10*ROW('Sanitation Data'!I126)),NA())</f>
        <v>#N/A</v>
      </c>
      <c r="AX132" s="530" t="e">
        <f ca="1">+IF(AND(ISNUMBER(OFFSET('Sanitation Data'!$I$11,0,10*ROW('Sanitation Data'!I126))),'Data Summary'!DM132="Yes"),OFFSET('Sanitation Data'!$I$11,0,10*ROW('Sanitation Data'!I126)),NA())</f>
        <v>#N/A</v>
      </c>
      <c r="AY132" s="530" t="e">
        <f ca="1">+IF(AND(ISNUMBER(OFFSET('Sanitation Data'!$I$12,0,10*ROW('Sanitation Data'!I126))),'Data Summary'!DN132="Yes"),OFFSET('Sanitation Data'!$I$12,0,10*ROW('Sanitation Data'!I126)),NA())</f>
        <v>#N/A</v>
      </c>
      <c r="AZ132" s="531" t="e">
        <f ca="1">+IF(AND(ISNUMBER(OFFSET('Hygiene Data'!$D$5,0,10*ROW('Hygiene Data'!D126))),'Data Summary'!DO132="Yes"),OFFSET('Hygiene Data'!$D$5,0,10*ROW('Hygiene Data'!D126)),NA())</f>
        <v>#N/A</v>
      </c>
      <c r="BA132" s="531" t="e">
        <f ca="1">+IF(AND(ISNUMBER(OFFSET('Hygiene Data'!$D$7,0,10*ROW('Hygiene Data'!D126))),'Data Summary'!DP132="Yes"),OFFSET('Hygiene Data'!$D$7,0,10*ROW('Hygiene Data'!D126)),NA())</f>
        <v>#N/A</v>
      </c>
      <c r="BB132" s="531" t="e">
        <f ca="1">+IF(AND(ISNUMBER(OFFSET('Hygiene Data'!$D$9,0,10*ROW('Hygiene Data'!D126))),'Data Summary'!DQ132="Yes"),OFFSET('Hygiene Data'!$D$9,0,10*ROW('Hygiene Data'!D126)),NA())</f>
        <v>#N/A</v>
      </c>
      <c r="BC132" s="531" t="e">
        <f ca="1">+IF(AND(ISNUMBER(OFFSET('Hygiene Data'!$E$5,0,10*ROW('Hygiene Data'!E126))),'Data Summary'!DR132="Yes"),OFFSET('Hygiene Data'!$E$5,0,10*ROW('Hygiene Data'!E126)),NA())</f>
        <v>#N/A</v>
      </c>
      <c r="BD132" s="531" t="e">
        <f ca="1">+IF(AND(ISNUMBER(OFFSET('Hygiene Data'!$E$7,0,10*ROW('Hygiene Data'!E126))),'Data Summary'!DS132="Yes"),OFFSET('Hygiene Data'!$E$7,0,10*ROW('Hygiene Data'!E126)),NA())</f>
        <v>#N/A</v>
      </c>
      <c r="BE132" s="531" t="e">
        <f ca="1">+IF(AND(ISNUMBER(OFFSET('Hygiene Data'!$E$9,0,10*ROW('Hygiene Data'!E126))),'Data Summary'!DT132="Yes"),OFFSET('Hygiene Data'!$E$9,0,10*ROW('Hygiene Data'!E126)),NA())</f>
        <v>#N/A</v>
      </c>
      <c r="BF132" s="531" t="e">
        <f ca="1">+IF(AND(ISNUMBER(OFFSET('Hygiene Data'!$F$5,0,10*ROW('Hygiene Data'!F126))),'Data Summary'!DU132="Yes"),OFFSET('Hygiene Data'!$F$5,0,10*ROW('Hygiene Data'!F126)),NA())</f>
        <v>#N/A</v>
      </c>
      <c r="BG132" s="531" t="e">
        <f ca="1">+IF(AND(ISNUMBER(OFFSET('Hygiene Data'!$F$7,0,10*ROW('Hygiene Data'!F126))),'Data Summary'!DV132="Yes"),OFFSET('Hygiene Data'!$F$7,0,10*ROW('Hygiene Data'!F126)),NA())</f>
        <v>#N/A</v>
      </c>
      <c r="BH132" s="531" t="e">
        <f ca="1">+IF(AND(ISNUMBER(OFFSET('Hygiene Data'!$F$9,0,10*ROW('Hygiene Data'!F126))),'Data Summary'!DW132="Yes"),OFFSET('Hygiene Data'!$F$9,0,10*ROW('Hygiene Data'!F126)),NA())</f>
        <v>#N/A</v>
      </c>
      <c r="BI132" s="531" t="e">
        <f ca="1">+IF(AND(ISNUMBER(OFFSET('Hygiene Data'!$G$5,0,10*ROW('Hygiene Data'!G126))),'Data Summary'!DX132="Yes"),OFFSET('Hygiene Data'!$G$5,0,10*ROW('Hygiene Data'!G126)),NA())</f>
        <v>#N/A</v>
      </c>
      <c r="BJ132" s="531" t="e">
        <f ca="1">+IF(AND(ISNUMBER(OFFSET('Hygiene Data'!$G$7,0,10*ROW('Hygiene Data'!G126))),'Data Summary'!DY132="Yes"),OFFSET('Hygiene Data'!$G$7,0,10*ROW('Hygiene Data'!G126)),NA())</f>
        <v>#N/A</v>
      </c>
      <c r="BK132" s="531" t="e">
        <f ca="1">+IF(AND(ISNUMBER(OFFSET('Hygiene Data'!$G$9,0,10*ROW('Hygiene Data'!G126))),'Data Summary'!DZ132="Yes"),OFFSET('Hygiene Data'!$G$9,0,10*ROW('Hygiene Data'!G126)),NA())</f>
        <v>#N/A</v>
      </c>
      <c r="BL132" s="531" t="e">
        <f ca="1">+IF(AND(ISNUMBER(OFFSET('Hygiene Data'!$H$5,0,10*ROW('Hygiene Data'!H126))),'Data Summary'!EA132="Yes"),OFFSET('Hygiene Data'!$H$5,0,10*ROW('Hygiene Data'!H126)),NA())</f>
        <v>#N/A</v>
      </c>
      <c r="BM132" s="531" t="e">
        <f ca="1">+IF(AND(ISNUMBER(OFFSET('Hygiene Data'!$H$7,0,10*ROW('Hygiene Data'!H126))),'Data Summary'!EB132="Yes"),OFFSET('Hygiene Data'!$H$7,0,10*ROW('Hygiene Data'!H126)),NA())</f>
        <v>#N/A</v>
      </c>
      <c r="BN132" s="531" t="e">
        <f ca="1">+IF(AND(ISNUMBER(OFFSET('Hygiene Data'!$H$9,0,10*ROW('Hygiene Data'!H126))),'Data Summary'!EC132="Yes"),OFFSET('Hygiene Data'!$H$9,0,10*ROW('Hygiene Data'!H126)),NA())</f>
        <v>#N/A</v>
      </c>
      <c r="BO132" s="531" t="e">
        <f ca="1">+IF(AND(ISNUMBER(OFFSET('Hygiene Data'!$I$5,0,10*ROW('Hygiene Data'!I126))),'Data Summary'!ED132="Yes"),OFFSET('Hygiene Data'!$I$5,0,10*ROW('Hygiene Data'!I126)),NA())</f>
        <v>#N/A</v>
      </c>
      <c r="BP132" s="531" t="e">
        <f ca="1">+IF(AND(ISNUMBER(OFFSET('Hygiene Data'!$I$7,0,10*ROW('Hygiene Data'!I126))),'Data Summary'!EE132="Yes"),OFFSET('Hygiene Data'!$I$7,0,10*ROW('Hygiene Data'!I126)),NA())</f>
        <v>#N/A</v>
      </c>
      <c r="BQ132" s="531" t="e">
        <f ca="1">+IF(AND(ISNUMBER(OFFSET('Hygiene Data'!$I$9,0,10*ROW('Hygiene Data'!I126))),'Data Summary'!EF132="Yes"),OFFSET('Hygiene Data'!$I$9,0,10*ROW('Hygiene Data'!I126)),NA())</f>
        <v>#N/A</v>
      </c>
    </row>
    <row r="133" spans="1:69" x14ac:dyDescent="0.25">
      <c r="A133" s="527" t="e">
        <f ca="1">+RIGHT('Data Summary'!A133,LEN('Data Summary'!A133)-9)</f>
        <v>#VALUE!</v>
      </c>
      <c r="B133" s="501" t="str">
        <f ca="1">+IF(ISTEXT('Data Summary'!B133),'Data Summary'!B133,"")</f>
        <v/>
      </c>
      <c r="C133" s="528" t="e">
        <f ca="1">+VALUE('Data Summary'!C133)</f>
        <v>#VALUE!</v>
      </c>
      <c r="D133" s="529" t="e">
        <f ca="1">+IF(AND(ISNUMBER(OFFSET('Water Data'!$D$4,0,10*ROW('Water Data'!D127))),'Data Summary'!BS133="Yes"),100-OFFSET('Water Data'!$D$4,0,10*ROW('Water Data'!D127)),NA())</f>
        <v>#N/A</v>
      </c>
      <c r="E133" s="529" t="e">
        <f ca="1">+IF(AND(ISNUMBER(OFFSET('Water Data'!$D$6,0,10*ROW('Water Data'!D127))),'Data Summary'!BT133="Yes"),OFFSET('Water Data'!$D$6,0,10*ROW('Water Data'!D127)),NA())</f>
        <v>#N/A</v>
      </c>
      <c r="F133" s="529" t="e">
        <f ca="1">+IF(AND(ISNUMBER(OFFSET('Water Data'!$D$9,0,10*ROW('Water Data'!D127))),'Data Summary'!BU133="Yes"),OFFSET('Water Data'!$D$9,0,10*ROW('Water Data'!D127)),NA())</f>
        <v>#N/A</v>
      </c>
      <c r="G133" s="529" t="e">
        <f ca="1">+IF(AND(ISNUMBER(OFFSET('Water Data'!$E$4,0,10*ROW('Water Data'!E127))),'Data Summary'!BV133="Yes"),100-OFFSET('Water Data'!$E$4,0,10*ROW('Water Data'!E127)),NA())</f>
        <v>#N/A</v>
      </c>
      <c r="H133" s="529" t="e">
        <f ca="1">+IF(AND(ISNUMBER(OFFSET('Water Data'!$E$6,0,10*ROW('Water Data'!E127))),'Data Summary'!BW133="Yes"),OFFSET('Water Data'!$E$6,0,10*ROW('Water Data'!E127)),NA())</f>
        <v>#N/A</v>
      </c>
      <c r="I133" s="529" t="e">
        <f ca="1">+IF(AND(ISNUMBER(OFFSET('Water Data'!$E$9,0,10*ROW('Water Data'!E127))),'Data Summary'!BX133="Yes"),OFFSET('Water Data'!$E$9,0,10*ROW('Water Data'!E127)),NA())</f>
        <v>#N/A</v>
      </c>
      <c r="J133" s="529" t="e">
        <f ca="1">+IF(AND(ISNUMBER(OFFSET('Water Data'!$F$4,0,10*ROW('Water Data'!F127))),'Data Summary'!BY133="Yes"),100-OFFSET('Water Data'!$F$4,0,10*ROW('Water Data'!F127)),NA())</f>
        <v>#N/A</v>
      </c>
      <c r="K133" s="529" t="e">
        <f ca="1">+IF(AND(ISNUMBER(OFFSET('Water Data'!$F$6,0,10*ROW('Water Data'!F127))),'Data Summary'!BZ133="Yes"),OFFSET('Water Data'!$F$6,0,10*ROW('Water Data'!F127)),NA())</f>
        <v>#N/A</v>
      </c>
      <c r="L133" s="529" t="e">
        <f ca="1">+IF(AND(ISNUMBER(OFFSET('Water Data'!$F$9,0,10*ROW('Water Data'!F127))),'Data Summary'!CA133="Yes"),OFFSET('Water Data'!$F$9,0,10*ROW('Water Data'!F127)),NA())</f>
        <v>#N/A</v>
      </c>
      <c r="M133" s="529" t="e">
        <f ca="1">+IF(AND(ISNUMBER(OFFSET('Water Data'!$G$4,0,10*ROW('Water Data'!G127))),'Data Summary'!CB133="Yes"),100-OFFSET('Water Data'!$G$4,0,10*ROW('Water Data'!G127)),NA())</f>
        <v>#N/A</v>
      </c>
      <c r="N133" s="529" t="e">
        <f ca="1">+IF(AND(ISNUMBER(OFFSET('Water Data'!$G$6,0,10*ROW('Water Data'!G127))),'Data Summary'!CC133="Yes"),OFFSET('Water Data'!$G$6,0,10*ROW('Water Data'!G127)),NA())</f>
        <v>#N/A</v>
      </c>
      <c r="O133" s="529" t="e">
        <f ca="1">+IF(AND(ISNUMBER(OFFSET('Water Data'!$G$9,0,10*ROW('Water Data'!G127))),'Data Summary'!CD133="Yes"),OFFSET('Water Data'!$G$9,0,10*ROW('Water Data'!G127)),NA())</f>
        <v>#N/A</v>
      </c>
      <c r="P133" s="529" t="e">
        <f ca="1">+IF(AND(ISNUMBER(OFFSET('Water Data'!$H$4,0,10*ROW('Water Data'!H127))),'Data Summary'!CE133="Yes"),100-OFFSET('Water Data'!$H$4,0,10*ROW('Water Data'!H127)),NA())</f>
        <v>#N/A</v>
      </c>
      <c r="Q133" s="529" t="e">
        <f ca="1">+IF(AND(ISNUMBER(OFFSET('Water Data'!$H$6,0,10*ROW('Water Data'!H127))),'Data Summary'!CF133="Yes"),OFFSET('Water Data'!$H$6,0,10*ROW('Water Data'!H127)),NA())</f>
        <v>#N/A</v>
      </c>
      <c r="R133" s="529" t="e">
        <f ca="1">+IF(AND(ISNUMBER(OFFSET('Water Data'!$H$9,0,10*ROW('Water Data'!H127))),'Data Summary'!CG133="Yes"),OFFSET('Water Data'!$H$9,0,10*ROW('Water Data'!H127)),NA())</f>
        <v>#N/A</v>
      </c>
      <c r="S133" s="529" t="e">
        <f ca="1">+IF(AND(ISNUMBER(OFFSET('Water Data'!$I$4,0,10*ROW('Water Data'!I127))),'Data Summary'!CH133="Yes"),100-OFFSET('Water Data'!$I$4,0,10*ROW('Water Data'!I127)),NA())</f>
        <v>#N/A</v>
      </c>
      <c r="T133" s="529" t="e">
        <f ca="1">+IF(AND(ISNUMBER(OFFSET('Water Data'!$I$6,0,10*ROW('Water Data'!I127))),'Data Summary'!CI133="Yes"),OFFSET('Water Data'!$I$6,0,10*ROW('Water Data'!I127)),NA())</f>
        <v>#N/A</v>
      </c>
      <c r="U133" s="529" t="e">
        <f ca="1">+IF(AND(ISNUMBER(OFFSET('Water Data'!$I$9,0,10*ROW('Water Data'!I127))),'Data Summary'!CJ133="Yes"),OFFSET('Water Data'!$I$9,0,10*ROW('Water Data'!I127)),NA())</f>
        <v>#N/A</v>
      </c>
      <c r="V133" s="530" t="e">
        <f ca="1">+IF(AND(ISNUMBER(OFFSET('Sanitation Data'!$D$4,0,10*ROW('Sanitation Data'!D127))),'Data Summary'!CK133="Yes"),100-OFFSET('Sanitation Data'!$D$4,0,10*ROW('Sanitation Data'!D127)),NA())</f>
        <v>#N/A</v>
      </c>
      <c r="W133" s="530" t="e">
        <f ca="1">+IF(AND(ISNUMBER(OFFSET('Sanitation Data'!$D$6,0,10*ROW('Sanitation Data'!D127))),'Data Summary'!CL133="Yes"),OFFSET('Sanitation Data'!$D$6,0,10*ROW('Sanitation Data'!D127)),NA())</f>
        <v>#N/A</v>
      </c>
      <c r="X133" s="530" t="e">
        <f ca="1">+IF(AND(ISNUMBER(OFFSET('Sanitation Data'!$D$10,0,10*ROW('Sanitation Data'!D127))),'Data Summary'!CM133="Yes"),OFFSET('Sanitation Data'!$D$10,0,10*ROW('Sanitation Data'!D127)),NA())</f>
        <v>#N/A</v>
      </c>
      <c r="Y133" s="530" t="e">
        <f ca="1">+IF(AND(ISNUMBER(OFFSET('Sanitation Data'!$D$11,0,10*ROW('Sanitation Data'!D127))),'Data Summary'!CN133="Yes"),OFFSET('Sanitation Data'!$D$11,0,10*ROW('Sanitation Data'!D127)),NA())</f>
        <v>#N/A</v>
      </c>
      <c r="Z133" s="530" t="e">
        <f ca="1">+IF(AND(ISNUMBER(OFFSET('Sanitation Data'!$D$12,0,10*ROW('Sanitation Data'!D127))),'Data Summary'!CO133="Yes"),OFFSET('Sanitation Data'!$D$12,0,10*ROW('Sanitation Data'!D127)),NA())</f>
        <v>#N/A</v>
      </c>
      <c r="AA133" s="530" t="e">
        <f ca="1">+IF(AND(ISNUMBER(OFFSET('Sanitation Data'!$E$4,0,10*ROW('Sanitation Data'!E127))),'Data Summary'!CP133="Yes"),100-OFFSET('Sanitation Data'!$E$4,0,10*ROW('Sanitation Data'!E127)),NA())</f>
        <v>#N/A</v>
      </c>
      <c r="AB133" s="530" t="e">
        <f ca="1">+IF(AND(ISNUMBER(OFFSET('Sanitation Data'!$E$6,0,10*ROW('Sanitation Data'!E127))),'Data Summary'!CQ133="Yes"),OFFSET('Sanitation Data'!$E$6,0,10*ROW('Sanitation Data'!E127)),NA())</f>
        <v>#N/A</v>
      </c>
      <c r="AC133" s="530" t="e">
        <f ca="1">+IF(AND(ISNUMBER(OFFSET('Sanitation Data'!$E$10,0,10*ROW('Sanitation Data'!E127))),'Data Summary'!CR133="Yes"),OFFSET('Sanitation Data'!$E$10,0,10*ROW('Sanitation Data'!E127)),NA())</f>
        <v>#N/A</v>
      </c>
      <c r="AD133" s="530" t="e">
        <f ca="1">+IF(AND(ISNUMBER(OFFSET('Sanitation Data'!$E$11,0,10*ROW('Sanitation Data'!E127))),'Data Summary'!CS133="Yes"),OFFSET('Sanitation Data'!$E$11,0,10*ROW('Sanitation Data'!E127)),NA())</f>
        <v>#N/A</v>
      </c>
      <c r="AE133" s="530" t="e">
        <f ca="1">+IF(AND(ISNUMBER(OFFSET('Sanitation Data'!$E$12,0,10*ROW('Sanitation Data'!E127))),'Data Summary'!CT133="Yes"),OFFSET('Sanitation Data'!$E$12,0,10*ROW('Sanitation Data'!E127)),NA())</f>
        <v>#N/A</v>
      </c>
      <c r="AF133" s="530" t="e">
        <f ca="1">+IF(AND(ISNUMBER(OFFSET('Sanitation Data'!$F$4,0,10*ROW('Sanitation Data'!F127))),'Data Summary'!CU133="Yes"),100-OFFSET('Sanitation Data'!$F$4,0,10*ROW('Sanitation Data'!F127)),NA())</f>
        <v>#N/A</v>
      </c>
      <c r="AG133" s="530" t="e">
        <f ca="1">+IF(AND(ISNUMBER(OFFSET('Sanitation Data'!$F$6,0,10*ROW('Sanitation Data'!F127))),'Data Summary'!CV133="Yes"),OFFSET('Sanitation Data'!$F$6,0,10*ROW('Sanitation Data'!F127)),NA())</f>
        <v>#N/A</v>
      </c>
      <c r="AH133" s="530" t="e">
        <f ca="1">+IF(AND(ISNUMBER(OFFSET('Sanitation Data'!$F$10,0,10*ROW('Sanitation Data'!F127))),'Data Summary'!CW133="Yes"),OFFSET('Sanitation Data'!$F$10,0,10*ROW('Sanitation Data'!F127)),NA())</f>
        <v>#N/A</v>
      </c>
      <c r="AI133" s="530" t="e">
        <f ca="1">+IF(AND(ISNUMBER(OFFSET('Sanitation Data'!$F$11,0,10*ROW('Sanitation Data'!F127))),'Data Summary'!CX133="Yes"),OFFSET('Sanitation Data'!$F$11,0,10*ROW('Sanitation Data'!F127)),NA())</f>
        <v>#N/A</v>
      </c>
      <c r="AJ133" s="530" t="e">
        <f ca="1">+IF(AND(ISNUMBER(OFFSET('Sanitation Data'!$F$12,0,10*ROW('Sanitation Data'!F127))),'Data Summary'!CY133="Yes"),OFFSET('Sanitation Data'!$F$12,0,10*ROW('Sanitation Data'!F127)),NA())</f>
        <v>#N/A</v>
      </c>
      <c r="AK133" s="530" t="e">
        <f ca="1">+IF(AND(ISNUMBER(OFFSET('Sanitation Data'!$G$4,0,10*ROW('Sanitation Data'!G127))),'Data Summary'!CZ133="Yes"),100-OFFSET('Sanitation Data'!$G$4,0,10*ROW('Sanitation Data'!G127)),NA())</f>
        <v>#N/A</v>
      </c>
      <c r="AL133" s="530" t="e">
        <f ca="1">+IF(AND(ISNUMBER(OFFSET('Sanitation Data'!$G$6,0,10*ROW('Sanitation Data'!G127))),'Data Summary'!DA133="Yes"),OFFSET('Sanitation Data'!$G$6,0,10*ROW('Sanitation Data'!G127)),NA())</f>
        <v>#N/A</v>
      </c>
      <c r="AM133" s="530" t="e">
        <f ca="1">+IF(AND(ISNUMBER(OFFSET('Sanitation Data'!$G$10,0,10*ROW('Sanitation Data'!G127))),'Data Summary'!DB133="Yes"),OFFSET('Sanitation Data'!$G$10,0,10*ROW('Sanitation Data'!G127)),NA())</f>
        <v>#N/A</v>
      </c>
      <c r="AN133" s="530" t="e">
        <f ca="1">+IF(AND(ISNUMBER(OFFSET('Sanitation Data'!$G$11,0,10*ROW('Sanitation Data'!G127))),'Data Summary'!DC133="Yes"),OFFSET('Sanitation Data'!$G$11,0,10*ROW('Sanitation Data'!G127)),NA())</f>
        <v>#N/A</v>
      </c>
      <c r="AO133" s="530" t="e">
        <f ca="1">+IF(AND(ISNUMBER(OFFSET('Sanitation Data'!$G$12,0,10*ROW('Sanitation Data'!G127))),'Data Summary'!DD133="Yes"),OFFSET('Sanitation Data'!$G$12,0,10*ROW('Sanitation Data'!G127)),NA())</f>
        <v>#N/A</v>
      </c>
      <c r="AP133" s="530" t="e">
        <f ca="1">+IF(AND(ISNUMBER(OFFSET('Sanitation Data'!$H$4,0,10*ROW('Sanitation Data'!H127))),'Data Summary'!DE133="Yes"),100-OFFSET('Sanitation Data'!$H$4,0,10*ROW('Sanitation Data'!H127)),NA())</f>
        <v>#N/A</v>
      </c>
      <c r="AQ133" s="530" t="e">
        <f ca="1">+IF(AND(ISNUMBER(OFFSET('Sanitation Data'!$H$6,0,10*ROW('Sanitation Data'!H127))),'Data Summary'!DF133="Yes"),OFFSET('Sanitation Data'!$H$6,0,10*ROW('Sanitation Data'!H127)),NA())</f>
        <v>#N/A</v>
      </c>
      <c r="AR133" s="530" t="e">
        <f ca="1">+IF(AND(ISNUMBER(OFFSET('Sanitation Data'!$H$10,0,10*ROW('Sanitation Data'!H127))),'Data Summary'!DG133="Yes"),OFFSET('Sanitation Data'!$H$10,0,10*ROW('Sanitation Data'!H127)),NA())</f>
        <v>#N/A</v>
      </c>
      <c r="AS133" s="530" t="e">
        <f ca="1">+IF(AND(ISNUMBER(OFFSET('Sanitation Data'!$H$11,0,10*ROW('Sanitation Data'!H127))),'Data Summary'!DH133="Yes"),OFFSET('Sanitation Data'!$H$11,0,10*ROW('Sanitation Data'!H127)),NA())</f>
        <v>#N/A</v>
      </c>
      <c r="AT133" s="530" t="e">
        <f ca="1">+IF(AND(ISNUMBER(OFFSET('Sanitation Data'!$H$12,0,10*ROW('Sanitation Data'!H127))),'Data Summary'!DI133="Yes"),OFFSET('Sanitation Data'!$H$12,0,10*ROW('Sanitation Data'!H127)),NA())</f>
        <v>#N/A</v>
      </c>
      <c r="AU133" s="530" t="e">
        <f ca="1">+IF(AND(ISNUMBER(OFFSET('Sanitation Data'!$I$4,0,10*ROW('Sanitation Data'!I127))),'Data Summary'!DJ133="Yes"),100-OFFSET('Sanitation Data'!$I$4,0,10*ROW('Sanitation Data'!I127)),NA())</f>
        <v>#N/A</v>
      </c>
      <c r="AV133" s="530" t="e">
        <f ca="1">+IF(AND(ISNUMBER(OFFSET('Sanitation Data'!$I$6,0,10*ROW('Sanitation Data'!I127))),'Data Summary'!DK133="Yes"),OFFSET('Sanitation Data'!$I$6,0,10*ROW('Sanitation Data'!I127)),NA())</f>
        <v>#N/A</v>
      </c>
      <c r="AW133" s="530" t="e">
        <f ca="1">+IF(AND(ISNUMBER(OFFSET('Sanitation Data'!$I$10,0,10*ROW('Sanitation Data'!I127))),'Data Summary'!DL133="Yes"),OFFSET('Sanitation Data'!$I$10,0,10*ROW('Sanitation Data'!I127)),NA())</f>
        <v>#N/A</v>
      </c>
      <c r="AX133" s="530" t="e">
        <f ca="1">+IF(AND(ISNUMBER(OFFSET('Sanitation Data'!$I$11,0,10*ROW('Sanitation Data'!I127))),'Data Summary'!DM133="Yes"),OFFSET('Sanitation Data'!$I$11,0,10*ROW('Sanitation Data'!I127)),NA())</f>
        <v>#N/A</v>
      </c>
      <c r="AY133" s="530" t="e">
        <f ca="1">+IF(AND(ISNUMBER(OFFSET('Sanitation Data'!$I$12,0,10*ROW('Sanitation Data'!I127))),'Data Summary'!DN133="Yes"),OFFSET('Sanitation Data'!$I$12,0,10*ROW('Sanitation Data'!I127)),NA())</f>
        <v>#N/A</v>
      </c>
      <c r="AZ133" s="531" t="e">
        <f ca="1">+IF(AND(ISNUMBER(OFFSET('Hygiene Data'!$D$5,0,10*ROW('Hygiene Data'!D127))),'Data Summary'!DO133="Yes"),OFFSET('Hygiene Data'!$D$5,0,10*ROW('Hygiene Data'!D127)),NA())</f>
        <v>#N/A</v>
      </c>
      <c r="BA133" s="531" t="e">
        <f ca="1">+IF(AND(ISNUMBER(OFFSET('Hygiene Data'!$D$7,0,10*ROW('Hygiene Data'!D127))),'Data Summary'!DP133="Yes"),OFFSET('Hygiene Data'!$D$7,0,10*ROW('Hygiene Data'!D127)),NA())</f>
        <v>#N/A</v>
      </c>
      <c r="BB133" s="531" t="e">
        <f ca="1">+IF(AND(ISNUMBER(OFFSET('Hygiene Data'!$D$9,0,10*ROW('Hygiene Data'!D127))),'Data Summary'!DQ133="Yes"),OFFSET('Hygiene Data'!$D$9,0,10*ROW('Hygiene Data'!D127)),NA())</f>
        <v>#N/A</v>
      </c>
      <c r="BC133" s="531" t="e">
        <f ca="1">+IF(AND(ISNUMBER(OFFSET('Hygiene Data'!$E$5,0,10*ROW('Hygiene Data'!E127))),'Data Summary'!DR133="Yes"),OFFSET('Hygiene Data'!$E$5,0,10*ROW('Hygiene Data'!E127)),NA())</f>
        <v>#N/A</v>
      </c>
      <c r="BD133" s="531" t="e">
        <f ca="1">+IF(AND(ISNUMBER(OFFSET('Hygiene Data'!$E$7,0,10*ROW('Hygiene Data'!E127))),'Data Summary'!DS133="Yes"),OFFSET('Hygiene Data'!$E$7,0,10*ROW('Hygiene Data'!E127)),NA())</f>
        <v>#N/A</v>
      </c>
      <c r="BE133" s="531" t="e">
        <f ca="1">+IF(AND(ISNUMBER(OFFSET('Hygiene Data'!$E$9,0,10*ROW('Hygiene Data'!E127))),'Data Summary'!DT133="Yes"),OFFSET('Hygiene Data'!$E$9,0,10*ROW('Hygiene Data'!E127)),NA())</f>
        <v>#N/A</v>
      </c>
      <c r="BF133" s="531" t="e">
        <f ca="1">+IF(AND(ISNUMBER(OFFSET('Hygiene Data'!$F$5,0,10*ROW('Hygiene Data'!F127))),'Data Summary'!DU133="Yes"),OFFSET('Hygiene Data'!$F$5,0,10*ROW('Hygiene Data'!F127)),NA())</f>
        <v>#N/A</v>
      </c>
      <c r="BG133" s="531" t="e">
        <f ca="1">+IF(AND(ISNUMBER(OFFSET('Hygiene Data'!$F$7,0,10*ROW('Hygiene Data'!F127))),'Data Summary'!DV133="Yes"),OFFSET('Hygiene Data'!$F$7,0,10*ROW('Hygiene Data'!F127)),NA())</f>
        <v>#N/A</v>
      </c>
      <c r="BH133" s="531" t="e">
        <f ca="1">+IF(AND(ISNUMBER(OFFSET('Hygiene Data'!$F$9,0,10*ROW('Hygiene Data'!F127))),'Data Summary'!DW133="Yes"),OFFSET('Hygiene Data'!$F$9,0,10*ROW('Hygiene Data'!F127)),NA())</f>
        <v>#N/A</v>
      </c>
      <c r="BI133" s="531" t="e">
        <f ca="1">+IF(AND(ISNUMBER(OFFSET('Hygiene Data'!$G$5,0,10*ROW('Hygiene Data'!G127))),'Data Summary'!DX133="Yes"),OFFSET('Hygiene Data'!$G$5,0,10*ROW('Hygiene Data'!G127)),NA())</f>
        <v>#N/A</v>
      </c>
      <c r="BJ133" s="531" t="e">
        <f ca="1">+IF(AND(ISNUMBER(OFFSET('Hygiene Data'!$G$7,0,10*ROW('Hygiene Data'!G127))),'Data Summary'!DY133="Yes"),OFFSET('Hygiene Data'!$G$7,0,10*ROW('Hygiene Data'!G127)),NA())</f>
        <v>#N/A</v>
      </c>
      <c r="BK133" s="531" t="e">
        <f ca="1">+IF(AND(ISNUMBER(OFFSET('Hygiene Data'!$G$9,0,10*ROW('Hygiene Data'!G127))),'Data Summary'!DZ133="Yes"),OFFSET('Hygiene Data'!$G$9,0,10*ROW('Hygiene Data'!G127)),NA())</f>
        <v>#N/A</v>
      </c>
      <c r="BL133" s="531" t="e">
        <f ca="1">+IF(AND(ISNUMBER(OFFSET('Hygiene Data'!$H$5,0,10*ROW('Hygiene Data'!H127))),'Data Summary'!EA133="Yes"),OFFSET('Hygiene Data'!$H$5,0,10*ROW('Hygiene Data'!H127)),NA())</f>
        <v>#N/A</v>
      </c>
      <c r="BM133" s="531" t="e">
        <f ca="1">+IF(AND(ISNUMBER(OFFSET('Hygiene Data'!$H$7,0,10*ROW('Hygiene Data'!H127))),'Data Summary'!EB133="Yes"),OFFSET('Hygiene Data'!$H$7,0,10*ROW('Hygiene Data'!H127)),NA())</f>
        <v>#N/A</v>
      </c>
      <c r="BN133" s="531" t="e">
        <f ca="1">+IF(AND(ISNUMBER(OFFSET('Hygiene Data'!$H$9,0,10*ROW('Hygiene Data'!H127))),'Data Summary'!EC133="Yes"),OFFSET('Hygiene Data'!$H$9,0,10*ROW('Hygiene Data'!H127)),NA())</f>
        <v>#N/A</v>
      </c>
      <c r="BO133" s="531" t="e">
        <f ca="1">+IF(AND(ISNUMBER(OFFSET('Hygiene Data'!$I$5,0,10*ROW('Hygiene Data'!I127))),'Data Summary'!ED133="Yes"),OFFSET('Hygiene Data'!$I$5,0,10*ROW('Hygiene Data'!I127)),NA())</f>
        <v>#N/A</v>
      </c>
      <c r="BP133" s="531" t="e">
        <f ca="1">+IF(AND(ISNUMBER(OFFSET('Hygiene Data'!$I$7,0,10*ROW('Hygiene Data'!I127))),'Data Summary'!EE133="Yes"),OFFSET('Hygiene Data'!$I$7,0,10*ROW('Hygiene Data'!I127)),NA())</f>
        <v>#N/A</v>
      </c>
      <c r="BQ133" s="531" t="e">
        <f ca="1">+IF(AND(ISNUMBER(OFFSET('Hygiene Data'!$I$9,0,10*ROW('Hygiene Data'!I127))),'Data Summary'!EF133="Yes"),OFFSET('Hygiene Data'!$I$9,0,10*ROW('Hygiene Data'!I127)),NA())</f>
        <v>#N/A</v>
      </c>
    </row>
    <row r="134" spans="1:69" x14ac:dyDescent="0.25">
      <c r="A134" s="527" t="e">
        <f ca="1">+RIGHT('Data Summary'!A134,LEN('Data Summary'!A134)-9)</f>
        <v>#VALUE!</v>
      </c>
      <c r="B134" s="501" t="str">
        <f ca="1">+IF(ISTEXT('Data Summary'!B134),'Data Summary'!B134,"")</f>
        <v/>
      </c>
      <c r="C134" s="528" t="e">
        <f ca="1">+VALUE('Data Summary'!C134)</f>
        <v>#VALUE!</v>
      </c>
      <c r="D134" s="529" t="e">
        <f ca="1">+IF(AND(ISNUMBER(OFFSET('Water Data'!$D$4,0,10*ROW('Water Data'!D128))),'Data Summary'!BS134="Yes"),100-OFFSET('Water Data'!$D$4,0,10*ROW('Water Data'!D128)),NA())</f>
        <v>#N/A</v>
      </c>
      <c r="E134" s="529" t="e">
        <f ca="1">+IF(AND(ISNUMBER(OFFSET('Water Data'!$D$6,0,10*ROW('Water Data'!D128))),'Data Summary'!BT134="Yes"),OFFSET('Water Data'!$D$6,0,10*ROW('Water Data'!D128)),NA())</f>
        <v>#N/A</v>
      </c>
      <c r="F134" s="529" t="e">
        <f ca="1">+IF(AND(ISNUMBER(OFFSET('Water Data'!$D$9,0,10*ROW('Water Data'!D128))),'Data Summary'!BU134="Yes"),OFFSET('Water Data'!$D$9,0,10*ROW('Water Data'!D128)),NA())</f>
        <v>#N/A</v>
      </c>
      <c r="G134" s="529" t="e">
        <f ca="1">+IF(AND(ISNUMBER(OFFSET('Water Data'!$E$4,0,10*ROW('Water Data'!E128))),'Data Summary'!BV134="Yes"),100-OFFSET('Water Data'!$E$4,0,10*ROW('Water Data'!E128)),NA())</f>
        <v>#N/A</v>
      </c>
      <c r="H134" s="529" t="e">
        <f ca="1">+IF(AND(ISNUMBER(OFFSET('Water Data'!$E$6,0,10*ROW('Water Data'!E128))),'Data Summary'!BW134="Yes"),OFFSET('Water Data'!$E$6,0,10*ROW('Water Data'!E128)),NA())</f>
        <v>#N/A</v>
      </c>
      <c r="I134" s="529" t="e">
        <f ca="1">+IF(AND(ISNUMBER(OFFSET('Water Data'!$E$9,0,10*ROW('Water Data'!E128))),'Data Summary'!BX134="Yes"),OFFSET('Water Data'!$E$9,0,10*ROW('Water Data'!E128)),NA())</f>
        <v>#N/A</v>
      </c>
      <c r="J134" s="529" t="e">
        <f ca="1">+IF(AND(ISNUMBER(OFFSET('Water Data'!$F$4,0,10*ROW('Water Data'!F128))),'Data Summary'!BY134="Yes"),100-OFFSET('Water Data'!$F$4,0,10*ROW('Water Data'!F128)),NA())</f>
        <v>#N/A</v>
      </c>
      <c r="K134" s="529" t="e">
        <f ca="1">+IF(AND(ISNUMBER(OFFSET('Water Data'!$F$6,0,10*ROW('Water Data'!F128))),'Data Summary'!BZ134="Yes"),OFFSET('Water Data'!$F$6,0,10*ROW('Water Data'!F128)),NA())</f>
        <v>#N/A</v>
      </c>
      <c r="L134" s="529" t="e">
        <f ca="1">+IF(AND(ISNUMBER(OFFSET('Water Data'!$F$9,0,10*ROW('Water Data'!F128))),'Data Summary'!CA134="Yes"),OFFSET('Water Data'!$F$9,0,10*ROW('Water Data'!F128)),NA())</f>
        <v>#N/A</v>
      </c>
      <c r="M134" s="529" t="e">
        <f ca="1">+IF(AND(ISNUMBER(OFFSET('Water Data'!$G$4,0,10*ROW('Water Data'!G128))),'Data Summary'!CB134="Yes"),100-OFFSET('Water Data'!$G$4,0,10*ROW('Water Data'!G128)),NA())</f>
        <v>#N/A</v>
      </c>
      <c r="N134" s="529" t="e">
        <f ca="1">+IF(AND(ISNUMBER(OFFSET('Water Data'!$G$6,0,10*ROW('Water Data'!G128))),'Data Summary'!CC134="Yes"),OFFSET('Water Data'!$G$6,0,10*ROW('Water Data'!G128)),NA())</f>
        <v>#N/A</v>
      </c>
      <c r="O134" s="529" t="e">
        <f ca="1">+IF(AND(ISNUMBER(OFFSET('Water Data'!$G$9,0,10*ROW('Water Data'!G128))),'Data Summary'!CD134="Yes"),OFFSET('Water Data'!$G$9,0,10*ROW('Water Data'!G128)),NA())</f>
        <v>#N/A</v>
      </c>
      <c r="P134" s="529" t="e">
        <f ca="1">+IF(AND(ISNUMBER(OFFSET('Water Data'!$H$4,0,10*ROW('Water Data'!H128))),'Data Summary'!CE134="Yes"),100-OFFSET('Water Data'!$H$4,0,10*ROW('Water Data'!H128)),NA())</f>
        <v>#N/A</v>
      </c>
      <c r="Q134" s="529" t="e">
        <f ca="1">+IF(AND(ISNUMBER(OFFSET('Water Data'!$H$6,0,10*ROW('Water Data'!H128))),'Data Summary'!CF134="Yes"),OFFSET('Water Data'!$H$6,0,10*ROW('Water Data'!H128)),NA())</f>
        <v>#N/A</v>
      </c>
      <c r="R134" s="529" t="e">
        <f ca="1">+IF(AND(ISNUMBER(OFFSET('Water Data'!$H$9,0,10*ROW('Water Data'!H128))),'Data Summary'!CG134="Yes"),OFFSET('Water Data'!$H$9,0,10*ROW('Water Data'!H128)),NA())</f>
        <v>#N/A</v>
      </c>
      <c r="S134" s="529" t="e">
        <f ca="1">+IF(AND(ISNUMBER(OFFSET('Water Data'!$I$4,0,10*ROW('Water Data'!I128))),'Data Summary'!CH134="Yes"),100-OFFSET('Water Data'!$I$4,0,10*ROW('Water Data'!I128)),NA())</f>
        <v>#N/A</v>
      </c>
      <c r="T134" s="529" t="e">
        <f ca="1">+IF(AND(ISNUMBER(OFFSET('Water Data'!$I$6,0,10*ROW('Water Data'!I128))),'Data Summary'!CI134="Yes"),OFFSET('Water Data'!$I$6,0,10*ROW('Water Data'!I128)),NA())</f>
        <v>#N/A</v>
      </c>
      <c r="U134" s="529" t="e">
        <f ca="1">+IF(AND(ISNUMBER(OFFSET('Water Data'!$I$9,0,10*ROW('Water Data'!I128))),'Data Summary'!CJ134="Yes"),OFFSET('Water Data'!$I$9,0,10*ROW('Water Data'!I128)),NA())</f>
        <v>#N/A</v>
      </c>
      <c r="V134" s="530" t="e">
        <f ca="1">+IF(AND(ISNUMBER(OFFSET('Sanitation Data'!$D$4,0,10*ROW('Sanitation Data'!D128))),'Data Summary'!CK134="Yes"),100-OFFSET('Sanitation Data'!$D$4,0,10*ROW('Sanitation Data'!D128)),NA())</f>
        <v>#N/A</v>
      </c>
      <c r="W134" s="530" t="e">
        <f ca="1">+IF(AND(ISNUMBER(OFFSET('Sanitation Data'!$D$6,0,10*ROW('Sanitation Data'!D128))),'Data Summary'!CL134="Yes"),OFFSET('Sanitation Data'!$D$6,0,10*ROW('Sanitation Data'!D128)),NA())</f>
        <v>#N/A</v>
      </c>
      <c r="X134" s="530" t="e">
        <f ca="1">+IF(AND(ISNUMBER(OFFSET('Sanitation Data'!$D$10,0,10*ROW('Sanitation Data'!D128))),'Data Summary'!CM134="Yes"),OFFSET('Sanitation Data'!$D$10,0,10*ROW('Sanitation Data'!D128)),NA())</f>
        <v>#N/A</v>
      </c>
      <c r="Y134" s="530" t="e">
        <f ca="1">+IF(AND(ISNUMBER(OFFSET('Sanitation Data'!$D$11,0,10*ROW('Sanitation Data'!D128))),'Data Summary'!CN134="Yes"),OFFSET('Sanitation Data'!$D$11,0,10*ROW('Sanitation Data'!D128)),NA())</f>
        <v>#N/A</v>
      </c>
      <c r="Z134" s="530" t="e">
        <f ca="1">+IF(AND(ISNUMBER(OFFSET('Sanitation Data'!$D$12,0,10*ROW('Sanitation Data'!D128))),'Data Summary'!CO134="Yes"),OFFSET('Sanitation Data'!$D$12,0,10*ROW('Sanitation Data'!D128)),NA())</f>
        <v>#N/A</v>
      </c>
      <c r="AA134" s="530" t="e">
        <f ca="1">+IF(AND(ISNUMBER(OFFSET('Sanitation Data'!$E$4,0,10*ROW('Sanitation Data'!E128))),'Data Summary'!CP134="Yes"),100-OFFSET('Sanitation Data'!$E$4,0,10*ROW('Sanitation Data'!E128)),NA())</f>
        <v>#N/A</v>
      </c>
      <c r="AB134" s="530" t="e">
        <f ca="1">+IF(AND(ISNUMBER(OFFSET('Sanitation Data'!$E$6,0,10*ROW('Sanitation Data'!E128))),'Data Summary'!CQ134="Yes"),OFFSET('Sanitation Data'!$E$6,0,10*ROW('Sanitation Data'!E128)),NA())</f>
        <v>#N/A</v>
      </c>
      <c r="AC134" s="530" t="e">
        <f ca="1">+IF(AND(ISNUMBER(OFFSET('Sanitation Data'!$E$10,0,10*ROW('Sanitation Data'!E128))),'Data Summary'!CR134="Yes"),OFFSET('Sanitation Data'!$E$10,0,10*ROW('Sanitation Data'!E128)),NA())</f>
        <v>#N/A</v>
      </c>
      <c r="AD134" s="530" t="e">
        <f ca="1">+IF(AND(ISNUMBER(OFFSET('Sanitation Data'!$E$11,0,10*ROW('Sanitation Data'!E128))),'Data Summary'!CS134="Yes"),OFFSET('Sanitation Data'!$E$11,0,10*ROW('Sanitation Data'!E128)),NA())</f>
        <v>#N/A</v>
      </c>
      <c r="AE134" s="530" t="e">
        <f ca="1">+IF(AND(ISNUMBER(OFFSET('Sanitation Data'!$E$12,0,10*ROW('Sanitation Data'!E128))),'Data Summary'!CT134="Yes"),OFFSET('Sanitation Data'!$E$12,0,10*ROW('Sanitation Data'!E128)),NA())</f>
        <v>#N/A</v>
      </c>
      <c r="AF134" s="530" t="e">
        <f ca="1">+IF(AND(ISNUMBER(OFFSET('Sanitation Data'!$F$4,0,10*ROW('Sanitation Data'!F128))),'Data Summary'!CU134="Yes"),100-OFFSET('Sanitation Data'!$F$4,0,10*ROW('Sanitation Data'!F128)),NA())</f>
        <v>#N/A</v>
      </c>
      <c r="AG134" s="530" t="e">
        <f ca="1">+IF(AND(ISNUMBER(OFFSET('Sanitation Data'!$F$6,0,10*ROW('Sanitation Data'!F128))),'Data Summary'!CV134="Yes"),OFFSET('Sanitation Data'!$F$6,0,10*ROW('Sanitation Data'!F128)),NA())</f>
        <v>#N/A</v>
      </c>
      <c r="AH134" s="530" t="e">
        <f ca="1">+IF(AND(ISNUMBER(OFFSET('Sanitation Data'!$F$10,0,10*ROW('Sanitation Data'!F128))),'Data Summary'!CW134="Yes"),OFFSET('Sanitation Data'!$F$10,0,10*ROW('Sanitation Data'!F128)),NA())</f>
        <v>#N/A</v>
      </c>
      <c r="AI134" s="530" t="e">
        <f ca="1">+IF(AND(ISNUMBER(OFFSET('Sanitation Data'!$F$11,0,10*ROW('Sanitation Data'!F128))),'Data Summary'!CX134="Yes"),OFFSET('Sanitation Data'!$F$11,0,10*ROW('Sanitation Data'!F128)),NA())</f>
        <v>#N/A</v>
      </c>
      <c r="AJ134" s="530" t="e">
        <f ca="1">+IF(AND(ISNUMBER(OFFSET('Sanitation Data'!$F$12,0,10*ROW('Sanitation Data'!F128))),'Data Summary'!CY134="Yes"),OFFSET('Sanitation Data'!$F$12,0,10*ROW('Sanitation Data'!F128)),NA())</f>
        <v>#N/A</v>
      </c>
      <c r="AK134" s="530" t="e">
        <f ca="1">+IF(AND(ISNUMBER(OFFSET('Sanitation Data'!$G$4,0,10*ROW('Sanitation Data'!G128))),'Data Summary'!CZ134="Yes"),100-OFFSET('Sanitation Data'!$G$4,0,10*ROW('Sanitation Data'!G128)),NA())</f>
        <v>#N/A</v>
      </c>
      <c r="AL134" s="530" t="e">
        <f ca="1">+IF(AND(ISNUMBER(OFFSET('Sanitation Data'!$G$6,0,10*ROW('Sanitation Data'!G128))),'Data Summary'!DA134="Yes"),OFFSET('Sanitation Data'!$G$6,0,10*ROW('Sanitation Data'!G128)),NA())</f>
        <v>#N/A</v>
      </c>
      <c r="AM134" s="530" t="e">
        <f ca="1">+IF(AND(ISNUMBER(OFFSET('Sanitation Data'!$G$10,0,10*ROW('Sanitation Data'!G128))),'Data Summary'!DB134="Yes"),OFFSET('Sanitation Data'!$G$10,0,10*ROW('Sanitation Data'!G128)),NA())</f>
        <v>#N/A</v>
      </c>
      <c r="AN134" s="530" t="e">
        <f ca="1">+IF(AND(ISNUMBER(OFFSET('Sanitation Data'!$G$11,0,10*ROW('Sanitation Data'!G128))),'Data Summary'!DC134="Yes"),OFFSET('Sanitation Data'!$G$11,0,10*ROW('Sanitation Data'!G128)),NA())</f>
        <v>#N/A</v>
      </c>
      <c r="AO134" s="530" t="e">
        <f ca="1">+IF(AND(ISNUMBER(OFFSET('Sanitation Data'!$G$12,0,10*ROW('Sanitation Data'!G128))),'Data Summary'!DD134="Yes"),OFFSET('Sanitation Data'!$G$12,0,10*ROW('Sanitation Data'!G128)),NA())</f>
        <v>#N/A</v>
      </c>
      <c r="AP134" s="530" t="e">
        <f ca="1">+IF(AND(ISNUMBER(OFFSET('Sanitation Data'!$H$4,0,10*ROW('Sanitation Data'!H128))),'Data Summary'!DE134="Yes"),100-OFFSET('Sanitation Data'!$H$4,0,10*ROW('Sanitation Data'!H128)),NA())</f>
        <v>#N/A</v>
      </c>
      <c r="AQ134" s="530" t="e">
        <f ca="1">+IF(AND(ISNUMBER(OFFSET('Sanitation Data'!$H$6,0,10*ROW('Sanitation Data'!H128))),'Data Summary'!DF134="Yes"),OFFSET('Sanitation Data'!$H$6,0,10*ROW('Sanitation Data'!H128)),NA())</f>
        <v>#N/A</v>
      </c>
      <c r="AR134" s="530" t="e">
        <f ca="1">+IF(AND(ISNUMBER(OFFSET('Sanitation Data'!$H$10,0,10*ROW('Sanitation Data'!H128))),'Data Summary'!DG134="Yes"),OFFSET('Sanitation Data'!$H$10,0,10*ROW('Sanitation Data'!H128)),NA())</f>
        <v>#N/A</v>
      </c>
      <c r="AS134" s="530" t="e">
        <f ca="1">+IF(AND(ISNUMBER(OFFSET('Sanitation Data'!$H$11,0,10*ROW('Sanitation Data'!H128))),'Data Summary'!DH134="Yes"),OFFSET('Sanitation Data'!$H$11,0,10*ROW('Sanitation Data'!H128)),NA())</f>
        <v>#N/A</v>
      </c>
      <c r="AT134" s="530" t="e">
        <f ca="1">+IF(AND(ISNUMBER(OFFSET('Sanitation Data'!$H$12,0,10*ROW('Sanitation Data'!H128))),'Data Summary'!DI134="Yes"),OFFSET('Sanitation Data'!$H$12,0,10*ROW('Sanitation Data'!H128)),NA())</f>
        <v>#N/A</v>
      </c>
      <c r="AU134" s="530" t="e">
        <f ca="1">+IF(AND(ISNUMBER(OFFSET('Sanitation Data'!$I$4,0,10*ROW('Sanitation Data'!I128))),'Data Summary'!DJ134="Yes"),100-OFFSET('Sanitation Data'!$I$4,0,10*ROW('Sanitation Data'!I128)),NA())</f>
        <v>#N/A</v>
      </c>
      <c r="AV134" s="530" t="e">
        <f ca="1">+IF(AND(ISNUMBER(OFFSET('Sanitation Data'!$I$6,0,10*ROW('Sanitation Data'!I128))),'Data Summary'!DK134="Yes"),OFFSET('Sanitation Data'!$I$6,0,10*ROW('Sanitation Data'!I128)),NA())</f>
        <v>#N/A</v>
      </c>
      <c r="AW134" s="530" t="e">
        <f ca="1">+IF(AND(ISNUMBER(OFFSET('Sanitation Data'!$I$10,0,10*ROW('Sanitation Data'!I128))),'Data Summary'!DL134="Yes"),OFFSET('Sanitation Data'!$I$10,0,10*ROW('Sanitation Data'!I128)),NA())</f>
        <v>#N/A</v>
      </c>
      <c r="AX134" s="530" t="e">
        <f ca="1">+IF(AND(ISNUMBER(OFFSET('Sanitation Data'!$I$11,0,10*ROW('Sanitation Data'!I128))),'Data Summary'!DM134="Yes"),OFFSET('Sanitation Data'!$I$11,0,10*ROW('Sanitation Data'!I128)),NA())</f>
        <v>#N/A</v>
      </c>
      <c r="AY134" s="530" t="e">
        <f ca="1">+IF(AND(ISNUMBER(OFFSET('Sanitation Data'!$I$12,0,10*ROW('Sanitation Data'!I128))),'Data Summary'!DN134="Yes"),OFFSET('Sanitation Data'!$I$12,0,10*ROW('Sanitation Data'!I128)),NA())</f>
        <v>#N/A</v>
      </c>
      <c r="AZ134" s="531" t="e">
        <f ca="1">+IF(AND(ISNUMBER(OFFSET('Hygiene Data'!$D$5,0,10*ROW('Hygiene Data'!D128))),'Data Summary'!DO134="Yes"),OFFSET('Hygiene Data'!$D$5,0,10*ROW('Hygiene Data'!D128)),NA())</f>
        <v>#N/A</v>
      </c>
      <c r="BA134" s="531" t="e">
        <f ca="1">+IF(AND(ISNUMBER(OFFSET('Hygiene Data'!$D$7,0,10*ROW('Hygiene Data'!D128))),'Data Summary'!DP134="Yes"),OFFSET('Hygiene Data'!$D$7,0,10*ROW('Hygiene Data'!D128)),NA())</f>
        <v>#N/A</v>
      </c>
      <c r="BB134" s="531" t="e">
        <f ca="1">+IF(AND(ISNUMBER(OFFSET('Hygiene Data'!$D$9,0,10*ROW('Hygiene Data'!D128))),'Data Summary'!DQ134="Yes"),OFFSET('Hygiene Data'!$D$9,0,10*ROW('Hygiene Data'!D128)),NA())</f>
        <v>#N/A</v>
      </c>
      <c r="BC134" s="531" t="e">
        <f ca="1">+IF(AND(ISNUMBER(OFFSET('Hygiene Data'!$E$5,0,10*ROW('Hygiene Data'!E128))),'Data Summary'!DR134="Yes"),OFFSET('Hygiene Data'!$E$5,0,10*ROW('Hygiene Data'!E128)),NA())</f>
        <v>#N/A</v>
      </c>
      <c r="BD134" s="531" t="e">
        <f ca="1">+IF(AND(ISNUMBER(OFFSET('Hygiene Data'!$E$7,0,10*ROW('Hygiene Data'!E128))),'Data Summary'!DS134="Yes"),OFFSET('Hygiene Data'!$E$7,0,10*ROW('Hygiene Data'!E128)),NA())</f>
        <v>#N/A</v>
      </c>
      <c r="BE134" s="531" t="e">
        <f ca="1">+IF(AND(ISNUMBER(OFFSET('Hygiene Data'!$E$9,0,10*ROW('Hygiene Data'!E128))),'Data Summary'!DT134="Yes"),OFFSET('Hygiene Data'!$E$9,0,10*ROW('Hygiene Data'!E128)),NA())</f>
        <v>#N/A</v>
      </c>
      <c r="BF134" s="531" t="e">
        <f ca="1">+IF(AND(ISNUMBER(OFFSET('Hygiene Data'!$F$5,0,10*ROW('Hygiene Data'!F128))),'Data Summary'!DU134="Yes"),OFFSET('Hygiene Data'!$F$5,0,10*ROW('Hygiene Data'!F128)),NA())</f>
        <v>#N/A</v>
      </c>
      <c r="BG134" s="531" t="e">
        <f ca="1">+IF(AND(ISNUMBER(OFFSET('Hygiene Data'!$F$7,0,10*ROW('Hygiene Data'!F128))),'Data Summary'!DV134="Yes"),OFFSET('Hygiene Data'!$F$7,0,10*ROW('Hygiene Data'!F128)),NA())</f>
        <v>#N/A</v>
      </c>
      <c r="BH134" s="531" t="e">
        <f ca="1">+IF(AND(ISNUMBER(OFFSET('Hygiene Data'!$F$9,0,10*ROW('Hygiene Data'!F128))),'Data Summary'!DW134="Yes"),OFFSET('Hygiene Data'!$F$9,0,10*ROW('Hygiene Data'!F128)),NA())</f>
        <v>#N/A</v>
      </c>
      <c r="BI134" s="531" t="e">
        <f ca="1">+IF(AND(ISNUMBER(OFFSET('Hygiene Data'!$G$5,0,10*ROW('Hygiene Data'!G128))),'Data Summary'!DX134="Yes"),OFFSET('Hygiene Data'!$G$5,0,10*ROW('Hygiene Data'!G128)),NA())</f>
        <v>#N/A</v>
      </c>
      <c r="BJ134" s="531" t="e">
        <f ca="1">+IF(AND(ISNUMBER(OFFSET('Hygiene Data'!$G$7,0,10*ROW('Hygiene Data'!G128))),'Data Summary'!DY134="Yes"),OFFSET('Hygiene Data'!$G$7,0,10*ROW('Hygiene Data'!G128)),NA())</f>
        <v>#N/A</v>
      </c>
      <c r="BK134" s="531" t="e">
        <f ca="1">+IF(AND(ISNUMBER(OFFSET('Hygiene Data'!$G$9,0,10*ROW('Hygiene Data'!G128))),'Data Summary'!DZ134="Yes"),OFFSET('Hygiene Data'!$G$9,0,10*ROW('Hygiene Data'!G128)),NA())</f>
        <v>#N/A</v>
      </c>
      <c r="BL134" s="531" t="e">
        <f ca="1">+IF(AND(ISNUMBER(OFFSET('Hygiene Data'!$H$5,0,10*ROW('Hygiene Data'!H128))),'Data Summary'!EA134="Yes"),OFFSET('Hygiene Data'!$H$5,0,10*ROW('Hygiene Data'!H128)),NA())</f>
        <v>#N/A</v>
      </c>
      <c r="BM134" s="531" t="e">
        <f ca="1">+IF(AND(ISNUMBER(OFFSET('Hygiene Data'!$H$7,0,10*ROW('Hygiene Data'!H128))),'Data Summary'!EB134="Yes"),OFFSET('Hygiene Data'!$H$7,0,10*ROW('Hygiene Data'!H128)),NA())</f>
        <v>#N/A</v>
      </c>
      <c r="BN134" s="531" t="e">
        <f ca="1">+IF(AND(ISNUMBER(OFFSET('Hygiene Data'!$H$9,0,10*ROW('Hygiene Data'!H128))),'Data Summary'!EC134="Yes"),OFFSET('Hygiene Data'!$H$9,0,10*ROW('Hygiene Data'!H128)),NA())</f>
        <v>#N/A</v>
      </c>
      <c r="BO134" s="531" t="e">
        <f ca="1">+IF(AND(ISNUMBER(OFFSET('Hygiene Data'!$I$5,0,10*ROW('Hygiene Data'!I128))),'Data Summary'!ED134="Yes"),OFFSET('Hygiene Data'!$I$5,0,10*ROW('Hygiene Data'!I128)),NA())</f>
        <v>#N/A</v>
      </c>
      <c r="BP134" s="531" t="e">
        <f ca="1">+IF(AND(ISNUMBER(OFFSET('Hygiene Data'!$I$7,0,10*ROW('Hygiene Data'!I128))),'Data Summary'!EE134="Yes"),OFFSET('Hygiene Data'!$I$7,0,10*ROW('Hygiene Data'!I128)),NA())</f>
        <v>#N/A</v>
      </c>
      <c r="BQ134" s="531" t="e">
        <f ca="1">+IF(AND(ISNUMBER(OFFSET('Hygiene Data'!$I$9,0,10*ROW('Hygiene Data'!I128))),'Data Summary'!EF134="Yes"),OFFSET('Hygiene Data'!$I$9,0,10*ROW('Hygiene Data'!I128)),NA())</f>
        <v>#N/A</v>
      </c>
    </row>
    <row r="135" spans="1:69" x14ac:dyDescent="0.25">
      <c r="A135" s="527" t="e">
        <f ca="1">+RIGHT('Data Summary'!A135,LEN('Data Summary'!A135)-9)</f>
        <v>#VALUE!</v>
      </c>
      <c r="B135" s="501" t="str">
        <f ca="1">+IF(ISTEXT('Data Summary'!B135),'Data Summary'!B135,"")</f>
        <v/>
      </c>
      <c r="C135" s="528" t="e">
        <f ca="1">+VALUE('Data Summary'!C135)</f>
        <v>#VALUE!</v>
      </c>
      <c r="D135" s="529" t="e">
        <f ca="1">+IF(AND(ISNUMBER(OFFSET('Water Data'!$D$4,0,10*ROW('Water Data'!D129))),'Data Summary'!BS135="Yes"),100-OFFSET('Water Data'!$D$4,0,10*ROW('Water Data'!D129)),NA())</f>
        <v>#N/A</v>
      </c>
      <c r="E135" s="529" t="e">
        <f ca="1">+IF(AND(ISNUMBER(OFFSET('Water Data'!$D$6,0,10*ROW('Water Data'!D129))),'Data Summary'!BT135="Yes"),OFFSET('Water Data'!$D$6,0,10*ROW('Water Data'!D129)),NA())</f>
        <v>#N/A</v>
      </c>
      <c r="F135" s="529" t="e">
        <f ca="1">+IF(AND(ISNUMBER(OFFSET('Water Data'!$D$9,0,10*ROW('Water Data'!D129))),'Data Summary'!BU135="Yes"),OFFSET('Water Data'!$D$9,0,10*ROW('Water Data'!D129)),NA())</f>
        <v>#N/A</v>
      </c>
      <c r="G135" s="529" t="e">
        <f ca="1">+IF(AND(ISNUMBER(OFFSET('Water Data'!$E$4,0,10*ROW('Water Data'!E129))),'Data Summary'!BV135="Yes"),100-OFFSET('Water Data'!$E$4,0,10*ROW('Water Data'!E129)),NA())</f>
        <v>#N/A</v>
      </c>
      <c r="H135" s="529" t="e">
        <f ca="1">+IF(AND(ISNUMBER(OFFSET('Water Data'!$E$6,0,10*ROW('Water Data'!E129))),'Data Summary'!BW135="Yes"),OFFSET('Water Data'!$E$6,0,10*ROW('Water Data'!E129)),NA())</f>
        <v>#N/A</v>
      </c>
      <c r="I135" s="529" t="e">
        <f ca="1">+IF(AND(ISNUMBER(OFFSET('Water Data'!$E$9,0,10*ROW('Water Data'!E129))),'Data Summary'!BX135="Yes"),OFFSET('Water Data'!$E$9,0,10*ROW('Water Data'!E129)),NA())</f>
        <v>#N/A</v>
      </c>
      <c r="J135" s="529" t="e">
        <f ca="1">+IF(AND(ISNUMBER(OFFSET('Water Data'!$F$4,0,10*ROW('Water Data'!F129))),'Data Summary'!BY135="Yes"),100-OFFSET('Water Data'!$F$4,0,10*ROW('Water Data'!F129)),NA())</f>
        <v>#N/A</v>
      </c>
      <c r="K135" s="529" t="e">
        <f ca="1">+IF(AND(ISNUMBER(OFFSET('Water Data'!$F$6,0,10*ROW('Water Data'!F129))),'Data Summary'!BZ135="Yes"),OFFSET('Water Data'!$F$6,0,10*ROW('Water Data'!F129)),NA())</f>
        <v>#N/A</v>
      </c>
      <c r="L135" s="529" t="e">
        <f ca="1">+IF(AND(ISNUMBER(OFFSET('Water Data'!$F$9,0,10*ROW('Water Data'!F129))),'Data Summary'!CA135="Yes"),OFFSET('Water Data'!$F$9,0,10*ROW('Water Data'!F129)),NA())</f>
        <v>#N/A</v>
      </c>
      <c r="M135" s="529" t="e">
        <f ca="1">+IF(AND(ISNUMBER(OFFSET('Water Data'!$G$4,0,10*ROW('Water Data'!G129))),'Data Summary'!CB135="Yes"),100-OFFSET('Water Data'!$G$4,0,10*ROW('Water Data'!G129)),NA())</f>
        <v>#N/A</v>
      </c>
      <c r="N135" s="529" t="e">
        <f ca="1">+IF(AND(ISNUMBER(OFFSET('Water Data'!$G$6,0,10*ROW('Water Data'!G129))),'Data Summary'!CC135="Yes"),OFFSET('Water Data'!$G$6,0,10*ROW('Water Data'!G129)),NA())</f>
        <v>#N/A</v>
      </c>
      <c r="O135" s="529" t="e">
        <f ca="1">+IF(AND(ISNUMBER(OFFSET('Water Data'!$G$9,0,10*ROW('Water Data'!G129))),'Data Summary'!CD135="Yes"),OFFSET('Water Data'!$G$9,0,10*ROW('Water Data'!G129)),NA())</f>
        <v>#N/A</v>
      </c>
      <c r="P135" s="529" t="e">
        <f ca="1">+IF(AND(ISNUMBER(OFFSET('Water Data'!$H$4,0,10*ROW('Water Data'!H129))),'Data Summary'!CE135="Yes"),100-OFFSET('Water Data'!$H$4,0,10*ROW('Water Data'!H129)),NA())</f>
        <v>#N/A</v>
      </c>
      <c r="Q135" s="529" t="e">
        <f ca="1">+IF(AND(ISNUMBER(OFFSET('Water Data'!$H$6,0,10*ROW('Water Data'!H129))),'Data Summary'!CF135="Yes"),OFFSET('Water Data'!$H$6,0,10*ROW('Water Data'!H129)),NA())</f>
        <v>#N/A</v>
      </c>
      <c r="R135" s="529" t="e">
        <f ca="1">+IF(AND(ISNUMBER(OFFSET('Water Data'!$H$9,0,10*ROW('Water Data'!H129))),'Data Summary'!CG135="Yes"),OFFSET('Water Data'!$H$9,0,10*ROW('Water Data'!H129)),NA())</f>
        <v>#N/A</v>
      </c>
      <c r="S135" s="529" t="e">
        <f ca="1">+IF(AND(ISNUMBER(OFFSET('Water Data'!$I$4,0,10*ROW('Water Data'!I129))),'Data Summary'!CH135="Yes"),100-OFFSET('Water Data'!$I$4,0,10*ROW('Water Data'!I129)),NA())</f>
        <v>#N/A</v>
      </c>
      <c r="T135" s="529" t="e">
        <f ca="1">+IF(AND(ISNUMBER(OFFSET('Water Data'!$I$6,0,10*ROW('Water Data'!I129))),'Data Summary'!CI135="Yes"),OFFSET('Water Data'!$I$6,0,10*ROW('Water Data'!I129)),NA())</f>
        <v>#N/A</v>
      </c>
      <c r="U135" s="529" t="e">
        <f ca="1">+IF(AND(ISNUMBER(OFFSET('Water Data'!$I$9,0,10*ROW('Water Data'!I129))),'Data Summary'!CJ135="Yes"),OFFSET('Water Data'!$I$9,0,10*ROW('Water Data'!I129)),NA())</f>
        <v>#N/A</v>
      </c>
      <c r="V135" s="530" t="e">
        <f ca="1">+IF(AND(ISNUMBER(OFFSET('Sanitation Data'!$D$4,0,10*ROW('Sanitation Data'!D129))),'Data Summary'!CK135="Yes"),100-OFFSET('Sanitation Data'!$D$4,0,10*ROW('Sanitation Data'!D129)),NA())</f>
        <v>#N/A</v>
      </c>
      <c r="W135" s="530" t="e">
        <f ca="1">+IF(AND(ISNUMBER(OFFSET('Sanitation Data'!$D$6,0,10*ROW('Sanitation Data'!D129))),'Data Summary'!CL135="Yes"),OFFSET('Sanitation Data'!$D$6,0,10*ROW('Sanitation Data'!D129)),NA())</f>
        <v>#N/A</v>
      </c>
      <c r="X135" s="530" t="e">
        <f ca="1">+IF(AND(ISNUMBER(OFFSET('Sanitation Data'!$D$10,0,10*ROW('Sanitation Data'!D129))),'Data Summary'!CM135="Yes"),OFFSET('Sanitation Data'!$D$10,0,10*ROW('Sanitation Data'!D129)),NA())</f>
        <v>#N/A</v>
      </c>
      <c r="Y135" s="530" t="e">
        <f ca="1">+IF(AND(ISNUMBER(OFFSET('Sanitation Data'!$D$11,0,10*ROW('Sanitation Data'!D129))),'Data Summary'!CN135="Yes"),OFFSET('Sanitation Data'!$D$11,0,10*ROW('Sanitation Data'!D129)),NA())</f>
        <v>#N/A</v>
      </c>
      <c r="Z135" s="530" t="e">
        <f ca="1">+IF(AND(ISNUMBER(OFFSET('Sanitation Data'!$D$12,0,10*ROW('Sanitation Data'!D129))),'Data Summary'!CO135="Yes"),OFFSET('Sanitation Data'!$D$12,0,10*ROW('Sanitation Data'!D129)),NA())</f>
        <v>#N/A</v>
      </c>
      <c r="AA135" s="530" t="e">
        <f ca="1">+IF(AND(ISNUMBER(OFFSET('Sanitation Data'!$E$4,0,10*ROW('Sanitation Data'!E129))),'Data Summary'!CP135="Yes"),100-OFFSET('Sanitation Data'!$E$4,0,10*ROW('Sanitation Data'!E129)),NA())</f>
        <v>#N/A</v>
      </c>
      <c r="AB135" s="530" t="e">
        <f ca="1">+IF(AND(ISNUMBER(OFFSET('Sanitation Data'!$E$6,0,10*ROW('Sanitation Data'!E129))),'Data Summary'!CQ135="Yes"),OFFSET('Sanitation Data'!$E$6,0,10*ROW('Sanitation Data'!E129)),NA())</f>
        <v>#N/A</v>
      </c>
      <c r="AC135" s="530" t="e">
        <f ca="1">+IF(AND(ISNUMBER(OFFSET('Sanitation Data'!$E$10,0,10*ROW('Sanitation Data'!E129))),'Data Summary'!CR135="Yes"),OFFSET('Sanitation Data'!$E$10,0,10*ROW('Sanitation Data'!E129)),NA())</f>
        <v>#N/A</v>
      </c>
      <c r="AD135" s="530" t="e">
        <f ca="1">+IF(AND(ISNUMBER(OFFSET('Sanitation Data'!$E$11,0,10*ROW('Sanitation Data'!E129))),'Data Summary'!CS135="Yes"),OFFSET('Sanitation Data'!$E$11,0,10*ROW('Sanitation Data'!E129)),NA())</f>
        <v>#N/A</v>
      </c>
      <c r="AE135" s="530" t="e">
        <f ca="1">+IF(AND(ISNUMBER(OFFSET('Sanitation Data'!$E$12,0,10*ROW('Sanitation Data'!E129))),'Data Summary'!CT135="Yes"),OFFSET('Sanitation Data'!$E$12,0,10*ROW('Sanitation Data'!E129)),NA())</f>
        <v>#N/A</v>
      </c>
      <c r="AF135" s="530" t="e">
        <f ca="1">+IF(AND(ISNUMBER(OFFSET('Sanitation Data'!$F$4,0,10*ROW('Sanitation Data'!F129))),'Data Summary'!CU135="Yes"),100-OFFSET('Sanitation Data'!$F$4,0,10*ROW('Sanitation Data'!F129)),NA())</f>
        <v>#N/A</v>
      </c>
      <c r="AG135" s="530" t="e">
        <f ca="1">+IF(AND(ISNUMBER(OFFSET('Sanitation Data'!$F$6,0,10*ROW('Sanitation Data'!F129))),'Data Summary'!CV135="Yes"),OFFSET('Sanitation Data'!$F$6,0,10*ROW('Sanitation Data'!F129)),NA())</f>
        <v>#N/A</v>
      </c>
      <c r="AH135" s="530" t="e">
        <f ca="1">+IF(AND(ISNUMBER(OFFSET('Sanitation Data'!$F$10,0,10*ROW('Sanitation Data'!F129))),'Data Summary'!CW135="Yes"),OFFSET('Sanitation Data'!$F$10,0,10*ROW('Sanitation Data'!F129)),NA())</f>
        <v>#N/A</v>
      </c>
      <c r="AI135" s="530" t="e">
        <f ca="1">+IF(AND(ISNUMBER(OFFSET('Sanitation Data'!$F$11,0,10*ROW('Sanitation Data'!F129))),'Data Summary'!CX135="Yes"),OFFSET('Sanitation Data'!$F$11,0,10*ROW('Sanitation Data'!F129)),NA())</f>
        <v>#N/A</v>
      </c>
      <c r="AJ135" s="530" t="e">
        <f ca="1">+IF(AND(ISNUMBER(OFFSET('Sanitation Data'!$F$12,0,10*ROW('Sanitation Data'!F129))),'Data Summary'!CY135="Yes"),OFFSET('Sanitation Data'!$F$12,0,10*ROW('Sanitation Data'!F129)),NA())</f>
        <v>#N/A</v>
      </c>
      <c r="AK135" s="530" t="e">
        <f ca="1">+IF(AND(ISNUMBER(OFFSET('Sanitation Data'!$G$4,0,10*ROW('Sanitation Data'!G129))),'Data Summary'!CZ135="Yes"),100-OFFSET('Sanitation Data'!$G$4,0,10*ROW('Sanitation Data'!G129)),NA())</f>
        <v>#N/A</v>
      </c>
      <c r="AL135" s="530" t="e">
        <f ca="1">+IF(AND(ISNUMBER(OFFSET('Sanitation Data'!$G$6,0,10*ROW('Sanitation Data'!G129))),'Data Summary'!DA135="Yes"),OFFSET('Sanitation Data'!$G$6,0,10*ROW('Sanitation Data'!G129)),NA())</f>
        <v>#N/A</v>
      </c>
      <c r="AM135" s="530" t="e">
        <f ca="1">+IF(AND(ISNUMBER(OFFSET('Sanitation Data'!$G$10,0,10*ROW('Sanitation Data'!G129))),'Data Summary'!DB135="Yes"),OFFSET('Sanitation Data'!$G$10,0,10*ROW('Sanitation Data'!G129)),NA())</f>
        <v>#N/A</v>
      </c>
      <c r="AN135" s="530" t="e">
        <f ca="1">+IF(AND(ISNUMBER(OFFSET('Sanitation Data'!$G$11,0,10*ROW('Sanitation Data'!G129))),'Data Summary'!DC135="Yes"),OFFSET('Sanitation Data'!$G$11,0,10*ROW('Sanitation Data'!G129)),NA())</f>
        <v>#N/A</v>
      </c>
      <c r="AO135" s="530" t="e">
        <f ca="1">+IF(AND(ISNUMBER(OFFSET('Sanitation Data'!$G$12,0,10*ROW('Sanitation Data'!G129))),'Data Summary'!DD135="Yes"),OFFSET('Sanitation Data'!$G$12,0,10*ROW('Sanitation Data'!G129)),NA())</f>
        <v>#N/A</v>
      </c>
      <c r="AP135" s="530" t="e">
        <f ca="1">+IF(AND(ISNUMBER(OFFSET('Sanitation Data'!$H$4,0,10*ROW('Sanitation Data'!H129))),'Data Summary'!DE135="Yes"),100-OFFSET('Sanitation Data'!$H$4,0,10*ROW('Sanitation Data'!H129)),NA())</f>
        <v>#N/A</v>
      </c>
      <c r="AQ135" s="530" t="e">
        <f ca="1">+IF(AND(ISNUMBER(OFFSET('Sanitation Data'!$H$6,0,10*ROW('Sanitation Data'!H129))),'Data Summary'!DF135="Yes"),OFFSET('Sanitation Data'!$H$6,0,10*ROW('Sanitation Data'!H129)),NA())</f>
        <v>#N/A</v>
      </c>
      <c r="AR135" s="530" t="e">
        <f ca="1">+IF(AND(ISNUMBER(OFFSET('Sanitation Data'!$H$10,0,10*ROW('Sanitation Data'!H129))),'Data Summary'!DG135="Yes"),OFFSET('Sanitation Data'!$H$10,0,10*ROW('Sanitation Data'!H129)),NA())</f>
        <v>#N/A</v>
      </c>
      <c r="AS135" s="530" t="e">
        <f ca="1">+IF(AND(ISNUMBER(OFFSET('Sanitation Data'!$H$11,0,10*ROW('Sanitation Data'!H129))),'Data Summary'!DH135="Yes"),OFFSET('Sanitation Data'!$H$11,0,10*ROW('Sanitation Data'!H129)),NA())</f>
        <v>#N/A</v>
      </c>
      <c r="AT135" s="530" t="e">
        <f ca="1">+IF(AND(ISNUMBER(OFFSET('Sanitation Data'!$H$12,0,10*ROW('Sanitation Data'!H129))),'Data Summary'!DI135="Yes"),OFFSET('Sanitation Data'!$H$12,0,10*ROW('Sanitation Data'!H129)),NA())</f>
        <v>#N/A</v>
      </c>
      <c r="AU135" s="530" t="e">
        <f ca="1">+IF(AND(ISNUMBER(OFFSET('Sanitation Data'!$I$4,0,10*ROW('Sanitation Data'!I129))),'Data Summary'!DJ135="Yes"),100-OFFSET('Sanitation Data'!$I$4,0,10*ROW('Sanitation Data'!I129)),NA())</f>
        <v>#N/A</v>
      </c>
      <c r="AV135" s="530" t="e">
        <f ca="1">+IF(AND(ISNUMBER(OFFSET('Sanitation Data'!$I$6,0,10*ROW('Sanitation Data'!I129))),'Data Summary'!DK135="Yes"),OFFSET('Sanitation Data'!$I$6,0,10*ROW('Sanitation Data'!I129)),NA())</f>
        <v>#N/A</v>
      </c>
      <c r="AW135" s="530" t="e">
        <f ca="1">+IF(AND(ISNUMBER(OFFSET('Sanitation Data'!$I$10,0,10*ROW('Sanitation Data'!I129))),'Data Summary'!DL135="Yes"),OFFSET('Sanitation Data'!$I$10,0,10*ROW('Sanitation Data'!I129)),NA())</f>
        <v>#N/A</v>
      </c>
      <c r="AX135" s="530" t="e">
        <f ca="1">+IF(AND(ISNUMBER(OFFSET('Sanitation Data'!$I$11,0,10*ROW('Sanitation Data'!I129))),'Data Summary'!DM135="Yes"),OFFSET('Sanitation Data'!$I$11,0,10*ROW('Sanitation Data'!I129)),NA())</f>
        <v>#N/A</v>
      </c>
      <c r="AY135" s="530" t="e">
        <f ca="1">+IF(AND(ISNUMBER(OFFSET('Sanitation Data'!$I$12,0,10*ROW('Sanitation Data'!I129))),'Data Summary'!DN135="Yes"),OFFSET('Sanitation Data'!$I$12,0,10*ROW('Sanitation Data'!I129)),NA())</f>
        <v>#N/A</v>
      </c>
      <c r="AZ135" s="531" t="e">
        <f ca="1">+IF(AND(ISNUMBER(OFFSET('Hygiene Data'!$D$5,0,10*ROW('Hygiene Data'!D129))),'Data Summary'!DO135="Yes"),OFFSET('Hygiene Data'!$D$5,0,10*ROW('Hygiene Data'!D129)),NA())</f>
        <v>#N/A</v>
      </c>
      <c r="BA135" s="531" t="e">
        <f ca="1">+IF(AND(ISNUMBER(OFFSET('Hygiene Data'!$D$7,0,10*ROW('Hygiene Data'!D129))),'Data Summary'!DP135="Yes"),OFFSET('Hygiene Data'!$D$7,0,10*ROW('Hygiene Data'!D129)),NA())</f>
        <v>#N/A</v>
      </c>
      <c r="BB135" s="531" t="e">
        <f ca="1">+IF(AND(ISNUMBER(OFFSET('Hygiene Data'!$D$9,0,10*ROW('Hygiene Data'!D129))),'Data Summary'!DQ135="Yes"),OFFSET('Hygiene Data'!$D$9,0,10*ROW('Hygiene Data'!D129)),NA())</f>
        <v>#N/A</v>
      </c>
      <c r="BC135" s="531" t="e">
        <f ca="1">+IF(AND(ISNUMBER(OFFSET('Hygiene Data'!$E$5,0,10*ROW('Hygiene Data'!E129))),'Data Summary'!DR135="Yes"),OFFSET('Hygiene Data'!$E$5,0,10*ROW('Hygiene Data'!E129)),NA())</f>
        <v>#N/A</v>
      </c>
      <c r="BD135" s="531" t="e">
        <f ca="1">+IF(AND(ISNUMBER(OFFSET('Hygiene Data'!$E$7,0,10*ROW('Hygiene Data'!E129))),'Data Summary'!DS135="Yes"),OFFSET('Hygiene Data'!$E$7,0,10*ROW('Hygiene Data'!E129)),NA())</f>
        <v>#N/A</v>
      </c>
      <c r="BE135" s="531" t="e">
        <f ca="1">+IF(AND(ISNUMBER(OFFSET('Hygiene Data'!$E$9,0,10*ROW('Hygiene Data'!E129))),'Data Summary'!DT135="Yes"),OFFSET('Hygiene Data'!$E$9,0,10*ROW('Hygiene Data'!E129)),NA())</f>
        <v>#N/A</v>
      </c>
      <c r="BF135" s="531" t="e">
        <f ca="1">+IF(AND(ISNUMBER(OFFSET('Hygiene Data'!$F$5,0,10*ROW('Hygiene Data'!F129))),'Data Summary'!DU135="Yes"),OFFSET('Hygiene Data'!$F$5,0,10*ROW('Hygiene Data'!F129)),NA())</f>
        <v>#N/A</v>
      </c>
      <c r="BG135" s="531" t="e">
        <f ca="1">+IF(AND(ISNUMBER(OFFSET('Hygiene Data'!$F$7,0,10*ROW('Hygiene Data'!F129))),'Data Summary'!DV135="Yes"),OFFSET('Hygiene Data'!$F$7,0,10*ROW('Hygiene Data'!F129)),NA())</f>
        <v>#N/A</v>
      </c>
      <c r="BH135" s="531" t="e">
        <f ca="1">+IF(AND(ISNUMBER(OFFSET('Hygiene Data'!$F$9,0,10*ROW('Hygiene Data'!F129))),'Data Summary'!DW135="Yes"),OFFSET('Hygiene Data'!$F$9,0,10*ROW('Hygiene Data'!F129)),NA())</f>
        <v>#N/A</v>
      </c>
      <c r="BI135" s="531" t="e">
        <f ca="1">+IF(AND(ISNUMBER(OFFSET('Hygiene Data'!$G$5,0,10*ROW('Hygiene Data'!G129))),'Data Summary'!DX135="Yes"),OFFSET('Hygiene Data'!$G$5,0,10*ROW('Hygiene Data'!G129)),NA())</f>
        <v>#N/A</v>
      </c>
      <c r="BJ135" s="531" t="e">
        <f ca="1">+IF(AND(ISNUMBER(OFFSET('Hygiene Data'!$G$7,0,10*ROW('Hygiene Data'!G129))),'Data Summary'!DY135="Yes"),OFFSET('Hygiene Data'!$G$7,0,10*ROW('Hygiene Data'!G129)),NA())</f>
        <v>#N/A</v>
      </c>
      <c r="BK135" s="531" t="e">
        <f ca="1">+IF(AND(ISNUMBER(OFFSET('Hygiene Data'!$G$9,0,10*ROW('Hygiene Data'!G129))),'Data Summary'!DZ135="Yes"),OFFSET('Hygiene Data'!$G$9,0,10*ROW('Hygiene Data'!G129)),NA())</f>
        <v>#N/A</v>
      </c>
      <c r="BL135" s="531" t="e">
        <f ca="1">+IF(AND(ISNUMBER(OFFSET('Hygiene Data'!$H$5,0,10*ROW('Hygiene Data'!H129))),'Data Summary'!EA135="Yes"),OFFSET('Hygiene Data'!$H$5,0,10*ROW('Hygiene Data'!H129)),NA())</f>
        <v>#N/A</v>
      </c>
      <c r="BM135" s="531" t="e">
        <f ca="1">+IF(AND(ISNUMBER(OFFSET('Hygiene Data'!$H$7,0,10*ROW('Hygiene Data'!H129))),'Data Summary'!EB135="Yes"),OFFSET('Hygiene Data'!$H$7,0,10*ROW('Hygiene Data'!H129)),NA())</f>
        <v>#N/A</v>
      </c>
      <c r="BN135" s="531" t="e">
        <f ca="1">+IF(AND(ISNUMBER(OFFSET('Hygiene Data'!$H$9,0,10*ROW('Hygiene Data'!H129))),'Data Summary'!EC135="Yes"),OFFSET('Hygiene Data'!$H$9,0,10*ROW('Hygiene Data'!H129)),NA())</f>
        <v>#N/A</v>
      </c>
      <c r="BO135" s="531" t="e">
        <f ca="1">+IF(AND(ISNUMBER(OFFSET('Hygiene Data'!$I$5,0,10*ROW('Hygiene Data'!I129))),'Data Summary'!ED135="Yes"),OFFSET('Hygiene Data'!$I$5,0,10*ROW('Hygiene Data'!I129)),NA())</f>
        <v>#N/A</v>
      </c>
      <c r="BP135" s="531" t="e">
        <f ca="1">+IF(AND(ISNUMBER(OFFSET('Hygiene Data'!$I$7,0,10*ROW('Hygiene Data'!I129))),'Data Summary'!EE135="Yes"),OFFSET('Hygiene Data'!$I$7,0,10*ROW('Hygiene Data'!I129)),NA())</f>
        <v>#N/A</v>
      </c>
      <c r="BQ135" s="531" t="e">
        <f ca="1">+IF(AND(ISNUMBER(OFFSET('Hygiene Data'!$I$9,0,10*ROW('Hygiene Data'!I129))),'Data Summary'!EF135="Yes"),OFFSET('Hygiene Data'!$I$9,0,10*ROW('Hygiene Data'!I129)),NA())</f>
        <v>#N/A</v>
      </c>
    </row>
    <row r="136" spans="1:69" x14ac:dyDescent="0.25">
      <c r="A136" s="527" t="e">
        <f ca="1">+RIGHT('Data Summary'!A136,LEN('Data Summary'!A136)-9)</f>
        <v>#VALUE!</v>
      </c>
      <c r="B136" s="501" t="str">
        <f ca="1">+IF(ISTEXT('Data Summary'!B136),'Data Summary'!B136,"")</f>
        <v/>
      </c>
      <c r="C136" s="528" t="e">
        <f ca="1">+VALUE('Data Summary'!C136)</f>
        <v>#VALUE!</v>
      </c>
      <c r="D136" s="529" t="e">
        <f ca="1">+IF(AND(ISNUMBER(OFFSET('Water Data'!$D$4,0,10*ROW('Water Data'!D130))),'Data Summary'!BS136="Yes"),100-OFFSET('Water Data'!$D$4,0,10*ROW('Water Data'!D130)),NA())</f>
        <v>#N/A</v>
      </c>
      <c r="E136" s="529" t="e">
        <f ca="1">+IF(AND(ISNUMBER(OFFSET('Water Data'!$D$6,0,10*ROW('Water Data'!D130))),'Data Summary'!BT136="Yes"),OFFSET('Water Data'!$D$6,0,10*ROW('Water Data'!D130)),NA())</f>
        <v>#N/A</v>
      </c>
      <c r="F136" s="529" t="e">
        <f ca="1">+IF(AND(ISNUMBER(OFFSET('Water Data'!$D$9,0,10*ROW('Water Data'!D130))),'Data Summary'!BU136="Yes"),OFFSET('Water Data'!$D$9,0,10*ROW('Water Data'!D130)),NA())</f>
        <v>#N/A</v>
      </c>
      <c r="G136" s="529" t="e">
        <f ca="1">+IF(AND(ISNUMBER(OFFSET('Water Data'!$E$4,0,10*ROW('Water Data'!E130))),'Data Summary'!BV136="Yes"),100-OFFSET('Water Data'!$E$4,0,10*ROW('Water Data'!E130)),NA())</f>
        <v>#N/A</v>
      </c>
      <c r="H136" s="529" t="e">
        <f ca="1">+IF(AND(ISNUMBER(OFFSET('Water Data'!$E$6,0,10*ROW('Water Data'!E130))),'Data Summary'!BW136="Yes"),OFFSET('Water Data'!$E$6,0,10*ROW('Water Data'!E130)),NA())</f>
        <v>#N/A</v>
      </c>
      <c r="I136" s="529" t="e">
        <f ca="1">+IF(AND(ISNUMBER(OFFSET('Water Data'!$E$9,0,10*ROW('Water Data'!E130))),'Data Summary'!BX136="Yes"),OFFSET('Water Data'!$E$9,0,10*ROW('Water Data'!E130)),NA())</f>
        <v>#N/A</v>
      </c>
      <c r="J136" s="529" t="e">
        <f ca="1">+IF(AND(ISNUMBER(OFFSET('Water Data'!$F$4,0,10*ROW('Water Data'!F130))),'Data Summary'!BY136="Yes"),100-OFFSET('Water Data'!$F$4,0,10*ROW('Water Data'!F130)),NA())</f>
        <v>#N/A</v>
      </c>
      <c r="K136" s="529" t="e">
        <f ca="1">+IF(AND(ISNUMBER(OFFSET('Water Data'!$F$6,0,10*ROW('Water Data'!F130))),'Data Summary'!BZ136="Yes"),OFFSET('Water Data'!$F$6,0,10*ROW('Water Data'!F130)),NA())</f>
        <v>#N/A</v>
      </c>
      <c r="L136" s="529" t="e">
        <f ca="1">+IF(AND(ISNUMBER(OFFSET('Water Data'!$F$9,0,10*ROW('Water Data'!F130))),'Data Summary'!CA136="Yes"),OFFSET('Water Data'!$F$9,0,10*ROW('Water Data'!F130)),NA())</f>
        <v>#N/A</v>
      </c>
      <c r="M136" s="529" t="e">
        <f ca="1">+IF(AND(ISNUMBER(OFFSET('Water Data'!$G$4,0,10*ROW('Water Data'!G130))),'Data Summary'!CB136="Yes"),100-OFFSET('Water Data'!$G$4,0,10*ROW('Water Data'!G130)),NA())</f>
        <v>#N/A</v>
      </c>
      <c r="N136" s="529" t="e">
        <f ca="1">+IF(AND(ISNUMBER(OFFSET('Water Data'!$G$6,0,10*ROW('Water Data'!G130))),'Data Summary'!CC136="Yes"),OFFSET('Water Data'!$G$6,0,10*ROW('Water Data'!G130)),NA())</f>
        <v>#N/A</v>
      </c>
      <c r="O136" s="529" t="e">
        <f ca="1">+IF(AND(ISNUMBER(OFFSET('Water Data'!$G$9,0,10*ROW('Water Data'!G130))),'Data Summary'!CD136="Yes"),OFFSET('Water Data'!$G$9,0,10*ROW('Water Data'!G130)),NA())</f>
        <v>#N/A</v>
      </c>
      <c r="P136" s="529" t="e">
        <f ca="1">+IF(AND(ISNUMBER(OFFSET('Water Data'!$H$4,0,10*ROW('Water Data'!H130))),'Data Summary'!CE136="Yes"),100-OFFSET('Water Data'!$H$4,0,10*ROW('Water Data'!H130)),NA())</f>
        <v>#N/A</v>
      </c>
      <c r="Q136" s="529" t="e">
        <f ca="1">+IF(AND(ISNUMBER(OFFSET('Water Data'!$H$6,0,10*ROW('Water Data'!H130))),'Data Summary'!CF136="Yes"),OFFSET('Water Data'!$H$6,0,10*ROW('Water Data'!H130)),NA())</f>
        <v>#N/A</v>
      </c>
      <c r="R136" s="529" t="e">
        <f ca="1">+IF(AND(ISNUMBER(OFFSET('Water Data'!$H$9,0,10*ROW('Water Data'!H130))),'Data Summary'!CG136="Yes"),OFFSET('Water Data'!$H$9,0,10*ROW('Water Data'!H130)),NA())</f>
        <v>#N/A</v>
      </c>
      <c r="S136" s="529" t="e">
        <f ca="1">+IF(AND(ISNUMBER(OFFSET('Water Data'!$I$4,0,10*ROW('Water Data'!I130))),'Data Summary'!CH136="Yes"),100-OFFSET('Water Data'!$I$4,0,10*ROW('Water Data'!I130)),NA())</f>
        <v>#N/A</v>
      </c>
      <c r="T136" s="529" t="e">
        <f ca="1">+IF(AND(ISNUMBER(OFFSET('Water Data'!$I$6,0,10*ROW('Water Data'!I130))),'Data Summary'!CI136="Yes"),OFFSET('Water Data'!$I$6,0,10*ROW('Water Data'!I130)),NA())</f>
        <v>#N/A</v>
      </c>
      <c r="U136" s="529" t="e">
        <f ca="1">+IF(AND(ISNUMBER(OFFSET('Water Data'!$I$9,0,10*ROW('Water Data'!I130))),'Data Summary'!CJ136="Yes"),OFFSET('Water Data'!$I$9,0,10*ROW('Water Data'!I130)),NA())</f>
        <v>#N/A</v>
      </c>
      <c r="V136" s="530" t="e">
        <f ca="1">+IF(AND(ISNUMBER(OFFSET('Sanitation Data'!$D$4,0,10*ROW('Sanitation Data'!D130))),'Data Summary'!CK136="Yes"),100-OFFSET('Sanitation Data'!$D$4,0,10*ROW('Sanitation Data'!D130)),NA())</f>
        <v>#N/A</v>
      </c>
      <c r="W136" s="530" t="e">
        <f ca="1">+IF(AND(ISNUMBER(OFFSET('Sanitation Data'!$D$6,0,10*ROW('Sanitation Data'!D130))),'Data Summary'!CL136="Yes"),OFFSET('Sanitation Data'!$D$6,0,10*ROW('Sanitation Data'!D130)),NA())</f>
        <v>#N/A</v>
      </c>
      <c r="X136" s="530" t="e">
        <f ca="1">+IF(AND(ISNUMBER(OFFSET('Sanitation Data'!$D$10,0,10*ROW('Sanitation Data'!D130))),'Data Summary'!CM136="Yes"),OFFSET('Sanitation Data'!$D$10,0,10*ROW('Sanitation Data'!D130)),NA())</f>
        <v>#N/A</v>
      </c>
      <c r="Y136" s="530" t="e">
        <f ca="1">+IF(AND(ISNUMBER(OFFSET('Sanitation Data'!$D$11,0,10*ROW('Sanitation Data'!D130))),'Data Summary'!CN136="Yes"),OFFSET('Sanitation Data'!$D$11,0,10*ROW('Sanitation Data'!D130)),NA())</f>
        <v>#N/A</v>
      </c>
      <c r="Z136" s="530" t="e">
        <f ca="1">+IF(AND(ISNUMBER(OFFSET('Sanitation Data'!$D$12,0,10*ROW('Sanitation Data'!D130))),'Data Summary'!CO136="Yes"),OFFSET('Sanitation Data'!$D$12,0,10*ROW('Sanitation Data'!D130)),NA())</f>
        <v>#N/A</v>
      </c>
      <c r="AA136" s="530" t="e">
        <f ca="1">+IF(AND(ISNUMBER(OFFSET('Sanitation Data'!$E$4,0,10*ROW('Sanitation Data'!E130))),'Data Summary'!CP136="Yes"),100-OFFSET('Sanitation Data'!$E$4,0,10*ROW('Sanitation Data'!E130)),NA())</f>
        <v>#N/A</v>
      </c>
      <c r="AB136" s="530" t="e">
        <f ca="1">+IF(AND(ISNUMBER(OFFSET('Sanitation Data'!$E$6,0,10*ROW('Sanitation Data'!E130))),'Data Summary'!CQ136="Yes"),OFFSET('Sanitation Data'!$E$6,0,10*ROW('Sanitation Data'!E130)),NA())</f>
        <v>#N/A</v>
      </c>
      <c r="AC136" s="530" t="e">
        <f ca="1">+IF(AND(ISNUMBER(OFFSET('Sanitation Data'!$E$10,0,10*ROW('Sanitation Data'!E130))),'Data Summary'!CR136="Yes"),OFFSET('Sanitation Data'!$E$10,0,10*ROW('Sanitation Data'!E130)),NA())</f>
        <v>#N/A</v>
      </c>
      <c r="AD136" s="530" t="e">
        <f ca="1">+IF(AND(ISNUMBER(OFFSET('Sanitation Data'!$E$11,0,10*ROW('Sanitation Data'!E130))),'Data Summary'!CS136="Yes"),OFFSET('Sanitation Data'!$E$11,0,10*ROW('Sanitation Data'!E130)),NA())</f>
        <v>#N/A</v>
      </c>
      <c r="AE136" s="530" t="e">
        <f ca="1">+IF(AND(ISNUMBER(OFFSET('Sanitation Data'!$E$12,0,10*ROW('Sanitation Data'!E130))),'Data Summary'!CT136="Yes"),OFFSET('Sanitation Data'!$E$12,0,10*ROW('Sanitation Data'!E130)),NA())</f>
        <v>#N/A</v>
      </c>
      <c r="AF136" s="530" t="e">
        <f ca="1">+IF(AND(ISNUMBER(OFFSET('Sanitation Data'!$F$4,0,10*ROW('Sanitation Data'!F130))),'Data Summary'!CU136="Yes"),100-OFFSET('Sanitation Data'!$F$4,0,10*ROW('Sanitation Data'!F130)),NA())</f>
        <v>#N/A</v>
      </c>
      <c r="AG136" s="530" t="e">
        <f ca="1">+IF(AND(ISNUMBER(OFFSET('Sanitation Data'!$F$6,0,10*ROW('Sanitation Data'!F130))),'Data Summary'!CV136="Yes"),OFFSET('Sanitation Data'!$F$6,0,10*ROW('Sanitation Data'!F130)),NA())</f>
        <v>#N/A</v>
      </c>
      <c r="AH136" s="530" t="e">
        <f ca="1">+IF(AND(ISNUMBER(OFFSET('Sanitation Data'!$F$10,0,10*ROW('Sanitation Data'!F130))),'Data Summary'!CW136="Yes"),OFFSET('Sanitation Data'!$F$10,0,10*ROW('Sanitation Data'!F130)),NA())</f>
        <v>#N/A</v>
      </c>
      <c r="AI136" s="530" t="e">
        <f ca="1">+IF(AND(ISNUMBER(OFFSET('Sanitation Data'!$F$11,0,10*ROW('Sanitation Data'!F130))),'Data Summary'!CX136="Yes"),OFFSET('Sanitation Data'!$F$11,0,10*ROW('Sanitation Data'!F130)),NA())</f>
        <v>#N/A</v>
      </c>
      <c r="AJ136" s="530" t="e">
        <f ca="1">+IF(AND(ISNUMBER(OFFSET('Sanitation Data'!$F$12,0,10*ROW('Sanitation Data'!F130))),'Data Summary'!CY136="Yes"),OFFSET('Sanitation Data'!$F$12,0,10*ROW('Sanitation Data'!F130)),NA())</f>
        <v>#N/A</v>
      </c>
      <c r="AK136" s="530" t="e">
        <f ca="1">+IF(AND(ISNUMBER(OFFSET('Sanitation Data'!$G$4,0,10*ROW('Sanitation Data'!G130))),'Data Summary'!CZ136="Yes"),100-OFFSET('Sanitation Data'!$G$4,0,10*ROW('Sanitation Data'!G130)),NA())</f>
        <v>#N/A</v>
      </c>
      <c r="AL136" s="530" t="e">
        <f ca="1">+IF(AND(ISNUMBER(OFFSET('Sanitation Data'!$G$6,0,10*ROW('Sanitation Data'!G130))),'Data Summary'!DA136="Yes"),OFFSET('Sanitation Data'!$G$6,0,10*ROW('Sanitation Data'!G130)),NA())</f>
        <v>#N/A</v>
      </c>
      <c r="AM136" s="530" t="e">
        <f ca="1">+IF(AND(ISNUMBER(OFFSET('Sanitation Data'!$G$10,0,10*ROW('Sanitation Data'!G130))),'Data Summary'!DB136="Yes"),OFFSET('Sanitation Data'!$G$10,0,10*ROW('Sanitation Data'!G130)),NA())</f>
        <v>#N/A</v>
      </c>
      <c r="AN136" s="530" t="e">
        <f ca="1">+IF(AND(ISNUMBER(OFFSET('Sanitation Data'!$G$11,0,10*ROW('Sanitation Data'!G130))),'Data Summary'!DC136="Yes"),OFFSET('Sanitation Data'!$G$11,0,10*ROW('Sanitation Data'!G130)),NA())</f>
        <v>#N/A</v>
      </c>
      <c r="AO136" s="530" t="e">
        <f ca="1">+IF(AND(ISNUMBER(OFFSET('Sanitation Data'!$G$12,0,10*ROW('Sanitation Data'!G130))),'Data Summary'!DD136="Yes"),OFFSET('Sanitation Data'!$G$12,0,10*ROW('Sanitation Data'!G130)),NA())</f>
        <v>#N/A</v>
      </c>
      <c r="AP136" s="530" t="e">
        <f ca="1">+IF(AND(ISNUMBER(OFFSET('Sanitation Data'!$H$4,0,10*ROW('Sanitation Data'!H130))),'Data Summary'!DE136="Yes"),100-OFFSET('Sanitation Data'!$H$4,0,10*ROW('Sanitation Data'!H130)),NA())</f>
        <v>#N/A</v>
      </c>
      <c r="AQ136" s="530" t="e">
        <f ca="1">+IF(AND(ISNUMBER(OFFSET('Sanitation Data'!$H$6,0,10*ROW('Sanitation Data'!H130))),'Data Summary'!DF136="Yes"),OFFSET('Sanitation Data'!$H$6,0,10*ROW('Sanitation Data'!H130)),NA())</f>
        <v>#N/A</v>
      </c>
      <c r="AR136" s="530" t="e">
        <f ca="1">+IF(AND(ISNUMBER(OFFSET('Sanitation Data'!$H$10,0,10*ROW('Sanitation Data'!H130))),'Data Summary'!DG136="Yes"),OFFSET('Sanitation Data'!$H$10,0,10*ROW('Sanitation Data'!H130)),NA())</f>
        <v>#N/A</v>
      </c>
      <c r="AS136" s="530" t="e">
        <f ca="1">+IF(AND(ISNUMBER(OFFSET('Sanitation Data'!$H$11,0,10*ROW('Sanitation Data'!H130))),'Data Summary'!DH136="Yes"),OFFSET('Sanitation Data'!$H$11,0,10*ROW('Sanitation Data'!H130)),NA())</f>
        <v>#N/A</v>
      </c>
      <c r="AT136" s="530" t="e">
        <f ca="1">+IF(AND(ISNUMBER(OFFSET('Sanitation Data'!$H$12,0,10*ROW('Sanitation Data'!H130))),'Data Summary'!DI136="Yes"),OFFSET('Sanitation Data'!$H$12,0,10*ROW('Sanitation Data'!H130)),NA())</f>
        <v>#N/A</v>
      </c>
      <c r="AU136" s="530" t="e">
        <f ca="1">+IF(AND(ISNUMBER(OFFSET('Sanitation Data'!$I$4,0,10*ROW('Sanitation Data'!I130))),'Data Summary'!DJ136="Yes"),100-OFFSET('Sanitation Data'!$I$4,0,10*ROW('Sanitation Data'!I130)),NA())</f>
        <v>#N/A</v>
      </c>
      <c r="AV136" s="530" t="e">
        <f ca="1">+IF(AND(ISNUMBER(OFFSET('Sanitation Data'!$I$6,0,10*ROW('Sanitation Data'!I130))),'Data Summary'!DK136="Yes"),OFFSET('Sanitation Data'!$I$6,0,10*ROW('Sanitation Data'!I130)),NA())</f>
        <v>#N/A</v>
      </c>
      <c r="AW136" s="530" t="e">
        <f ca="1">+IF(AND(ISNUMBER(OFFSET('Sanitation Data'!$I$10,0,10*ROW('Sanitation Data'!I130))),'Data Summary'!DL136="Yes"),OFFSET('Sanitation Data'!$I$10,0,10*ROW('Sanitation Data'!I130)),NA())</f>
        <v>#N/A</v>
      </c>
      <c r="AX136" s="530" t="e">
        <f ca="1">+IF(AND(ISNUMBER(OFFSET('Sanitation Data'!$I$11,0,10*ROW('Sanitation Data'!I130))),'Data Summary'!DM136="Yes"),OFFSET('Sanitation Data'!$I$11,0,10*ROW('Sanitation Data'!I130)),NA())</f>
        <v>#N/A</v>
      </c>
      <c r="AY136" s="530" t="e">
        <f ca="1">+IF(AND(ISNUMBER(OFFSET('Sanitation Data'!$I$12,0,10*ROW('Sanitation Data'!I130))),'Data Summary'!DN136="Yes"),OFFSET('Sanitation Data'!$I$12,0,10*ROW('Sanitation Data'!I130)),NA())</f>
        <v>#N/A</v>
      </c>
      <c r="AZ136" s="531" t="e">
        <f ca="1">+IF(AND(ISNUMBER(OFFSET('Hygiene Data'!$D$5,0,10*ROW('Hygiene Data'!D130))),'Data Summary'!DO136="Yes"),OFFSET('Hygiene Data'!$D$5,0,10*ROW('Hygiene Data'!D130)),NA())</f>
        <v>#N/A</v>
      </c>
      <c r="BA136" s="531" t="e">
        <f ca="1">+IF(AND(ISNUMBER(OFFSET('Hygiene Data'!$D$7,0,10*ROW('Hygiene Data'!D130))),'Data Summary'!DP136="Yes"),OFFSET('Hygiene Data'!$D$7,0,10*ROW('Hygiene Data'!D130)),NA())</f>
        <v>#N/A</v>
      </c>
      <c r="BB136" s="531" t="e">
        <f ca="1">+IF(AND(ISNUMBER(OFFSET('Hygiene Data'!$D$9,0,10*ROW('Hygiene Data'!D130))),'Data Summary'!DQ136="Yes"),OFFSET('Hygiene Data'!$D$9,0,10*ROW('Hygiene Data'!D130)),NA())</f>
        <v>#N/A</v>
      </c>
      <c r="BC136" s="531" t="e">
        <f ca="1">+IF(AND(ISNUMBER(OFFSET('Hygiene Data'!$E$5,0,10*ROW('Hygiene Data'!E130))),'Data Summary'!DR136="Yes"),OFFSET('Hygiene Data'!$E$5,0,10*ROW('Hygiene Data'!E130)),NA())</f>
        <v>#N/A</v>
      </c>
      <c r="BD136" s="531" t="e">
        <f ca="1">+IF(AND(ISNUMBER(OFFSET('Hygiene Data'!$E$7,0,10*ROW('Hygiene Data'!E130))),'Data Summary'!DS136="Yes"),OFFSET('Hygiene Data'!$E$7,0,10*ROW('Hygiene Data'!E130)),NA())</f>
        <v>#N/A</v>
      </c>
      <c r="BE136" s="531" t="e">
        <f ca="1">+IF(AND(ISNUMBER(OFFSET('Hygiene Data'!$E$9,0,10*ROW('Hygiene Data'!E130))),'Data Summary'!DT136="Yes"),OFFSET('Hygiene Data'!$E$9,0,10*ROW('Hygiene Data'!E130)),NA())</f>
        <v>#N/A</v>
      </c>
      <c r="BF136" s="531" t="e">
        <f ca="1">+IF(AND(ISNUMBER(OFFSET('Hygiene Data'!$F$5,0,10*ROW('Hygiene Data'!F130))),'Data Summary'!DU136="Yes"),OFFSET('Hygiene Data'!$F$5,0,10*ROW('Hygiene Data'!F130)),NA())</f>
        <v>#N/A</v>
      </c>
      <c r="BG136" s="531" t="e">
        <f ca="1">+IF(AND(ISNUMBER(OFFSET('Hygiene Data'!$F$7,0,10*ROW('Hygiene Data'!F130))),'Data Summary'!DV136="Yes"),OFFSET('Hygiene Data'!$F$7,0,10*ROW('Hygiene Data'!F130)),NA())</f>
        <v>#N/A</v>
      </c>
      <c r="BH136" s="531" t="e">
        <f ca="1">+IF(AND(ISNUMBER(OFFSET('Hygiene Data'!$F$9,0,10*ROW('Hygiene Data'!F130))),'Data Summary'!DW136="Yes"),OFFSET('Hygiene Data'!$F$9,0,10*ROW('Hygiene Data'!F130)),NA())</f>
        <v>#N/A</v>
      </c>
      <c r="BI136" s="531" t="e">
        <f ca="1">+IF(AND(ISNUMBER(OFFSET('Hygiene Data'!$G$5,0,10*ROW('Hygiene Data'!G130))),'Data Summary'!DX136="Yes"),OFFSET('Hygiene Data'!$G$5,0,10*ROW('Hygiene Data'!G130)),NA())</f>
        <v>#N/A</v>
      </c>
      <c r="BJ136" s="531" t="e">
        <f ca="1">+IF(AND(ISNUMBER(OFFSET('Hygiene Data'!$G$7,0,10*ROW('Hygiene Data'!G130))),'Data Summary'!DY136="Yes"),OFFSET('Hygiene Data'!$G$7,0,10*ROW('Hygiene Data'!G130)),NA())</f>
        <v>#N/A</v>
      </c>
      <c r="BK136" s="531" t="e">
        <f ca="1">+IF(AND(ISNUMBER(OFFSET('Hygiene Data'!$G$9,0,10*ROW('Hygiene Data'!G130))),'Data Summary'!DZ136="Yes"),OFFSET('Hygiene Data'!$G$9,0,10*ROW('Hygiene Data'!G130)),NA())</f>
        <v>#N/A</v>
      </c>
      <c r="BL136" s="531" t="e">
        <f ca="1">+IF(AND(ISNUMBER(OFFSET('Hygiene Data'!$H$5,0,10*ROW('Hygiene Data'!H130))),'Data Summary'!EA136="Yes"),OFFSET('Hygiene Data'!$H$5,0,10*ROW('Hygiene Data'!H130)),NA())</f>
        <v>#N/A</v>
      </c>
      <c r="BM136" s="531" t="e">
        <f ca="1">+IF(AND(ISNUMBER(OFFSET('Hygiene Data'!$H$7,0,10*ROW('Hygiene Data'!H130))),'Data Summary'!EB136="Yes"),OFFSET('Hygiene Data'!$H$7,0,10*ROW('Hygiene Data'!H130)),NA())</f>
        <v>#N/A</v>
      </c>
      <c r="BN136" s="531" t="e">
        <f ca="1">+IF(AND(ISNUMBER(OFFSET('Hygiene Data'!$H$9,0,10*ROW('Hygiene Data'!H130))),'Data Summary'!EC136="Yes"),OFFSET('Hygiene Data'!$H$9,0,10*ROW('Hygiene Data'!H130)),NA())</f>
        <v>#N/A</v>
      </c>
      <c r="BO136" s="531" t="e">
        <f ca="1">+IF(AND(ISNUMBER(OFFSET('Hygiene Data'!$I$5,0,10*ROW('Hygiene Data'!I130))),'Data Summary'!ED136="Yes"),OFFSET('Hygiene Data'!$I$5,0,10*ROW('Hygiene Data'!I130)),NA())</f>
        <v>#N/A</v>
      </c>
      <c r="BP136" s="531" t="e">
        <f ca="1">+IF(AND(ISNUMBER(OFFSET('Hygiene Data'!$I$7,0,10*ROW('Hygiene Data'!I130))),'Data Summary'!EE136="Yes"),OFFSET('Hygiene Data'!$I$7,0,10*ROW('Hygiene Data'!I130)),NA())</f>
        <v>#N/A</v>
      </c>
      <c r="BQ136" s="531" t="e">
        <f ca="1">+IF(AND(ISNUMBER(OFFSET('Hygiene Data'!$I$9,0,10*ROW('Hygiene Data'!I130))),'Data Summary'!EF136="Yes"),OFFSET('Hygiene Data'!$I$9,0,10*ROW('Hygiene Data'!I130)),NA())</f>
        <v>#N/A</v>
      </c>
    </row>
    <row r="137" spans="1:69" x14ac:dyDescent="0.25">
      <c r="A137" s="527" t="e">
        <f ca="1">+RIGHT('Data Summary'!A137,LEN('Data Summary'!A137)-9)</f>
        <v>#VALUE!</v>
      </c>
      <c r="B137" s="501" t="str">
        <f ca="1">+IF(ISTEXT('Data Summary'!B137),'Data Summary'!B137,"")</f>
        <v/>
      </c>
      <c r="C137" s="528" t="e">
        <f ca="1">+VALUE('Data Summary'!C137)</f>
        <v>#VALUE!</v>
      </c>
      <c r="D137" s="529" t="e">
        <f ca="1">+IF(AND(ISNUMBER(OFFSET('Water Data'!$D$4,0,10*ROW('Water Data'!D131))),'Data Summary'!BS137="Yes"),100-OFFSET('Water Data'!$D$4,0,10*ROW('Water Data'!D131)),NA())</f>
        <v>#N/A</v>
      </c>
      <c r="E137" s="529" t="e">
        <f ca="1">+IF(AND(ISNUMBER(OFFSET('Water Data'!$D$6,0,10*ROW('Water Data'!D131))),'Data Summary'!BT137="Yes"),OFFSET('Water Data'!$D$6,0,10*ROW('Water Data'!D131)),NA())</f>
        <v>#N/A</v>
      </c>
      <c r="F137" s="529" t="e">
        <f ca="1">+IF(AND(ISNUMBER(OFFSET('Water Data'!$D$9,0,10*ROW('Water Data'!D131))),'Data Summary'!BU137="Yes"),OFFSET('Water Data'!$D$9,0,10*ROW('Water Data'!D131)),NA())</f>
        <v>#N/A</v>
      </c>
      <c r="G137" s="529" t="e">
        <f ca="1">+IF(AND(ISNUMBER(OFFSET('Water Data'!$E$4,0,10*ROW('Water Data'!E131))),'Data Summary'!BV137="Yes"),100-OFFSET('Water Data'!$E$4,0,10*ROW('Water Data'!E131)),NA())</f>
        <v>#N/A</v>
      </c>
      <c r="H137" s="529" t="e">
        <f ca="1">+IF(AND(ISNUMBER(OFFSET('Water Data'!$E$6,0,10*ROW('Water Data'!E131))),'Data Summary'!BW137="Yes"),OFFSET('Water Data'!$E$6,0,10*ROW('Water Data'!E131)),NA())</f>
        <v>#N/A</v>
      </c>
      <c r="I137" s="529" t="e">
        <f ca="1">+IF(AND(ISNUMBER(OFFSET('Water Data'!$E$9,0,10*ROW('Water Data'!E131))),'Data Summary'!BX137="Yes"),OFFSET('Water Data'!$E$9,0,10*ROW('Water Data'!E131)),NA())</f>
        <v>#N/A</v>
      </c>
      <c r="J137" s="529" t="e">
        <f ca="1">+IF(AND(ISNUMBER(OFFSET('Water Data'!$F$4,0,10*ROW('Water Data'!F131))),'Data Summary'!BY137="Yes"),100-OFFSET('Water Data'!$F$4,0,10*ROW('Water Data'!F131)),NA())</f>
        <v>#N/A</v>
      </c>
      <c r="K137" s="529" t="e">
        <f ca="1">+IF(AND(ISNUMBER(OFFSET('Water Data'!$F$6,0,10*ROW('Water Data'!F131))),'Data Summary'!BZ137="Yes"),OFFSET('Water Data'!$F$6,0,10*ROW('Water Data'!F131)),NA())</f>
        <v>#N/A</v>
      </c>
      <c r="L137" s="529" t="e">
        <f ca="1">+IF(AND(ISNUMBER(OFFSET('Water Data'!$F$9,0,10*ROW('Water Data'!F131))),'Data Summary'!CA137="Yes"),OFFSET('Water Data'!$F$9,0,10*ROW('Water Data'!F131)),NA())</f>
        <v>#N/A</v>
      </c>
      <c r="M137" s="529" t="e">
        <f ca="1">+IF(AND(ISNUMBER(OFFSET('Water Data'!$G$4,0,10*ROW('Water Data'!G131))),'Data Summary'!CB137="Yes"),100-OFFSET('Water Data'!$G$4,0,10*ROW('Water Data'!G131)),NA())</f>
        <v>#N/A</v>
      </c>
      <c r="N137" s="529" t="e">
        <f ca="1">+IF(AND(ISNUMBER(OFFSET('Water Data'!$G$6,0,10*ROW('Water Data'!G131))),'Data Summary'!CC137="Yes"),OFFSET('Water Data'!$G$6,0,10*ROW('Water Data'!G131)),NA())</f>
        <v>#N/A</v>
      </c>
      <c r="O137" s="529" t="e">
        <f ca="1">+IF(AND(ISNUMBER(OFFSET('Water Data'!$G$9,0,10*ROW('Water Data'!G131))),'Data Summary'!CD137="Yes"),OFFSET('Water Data'!$G$9,0,10*ROW('Water Data'!G131)),NA())</f>
        <v>#N/A</v>
      </c>
      <c r="P137" s="529" t="e">
        <f ca="1">+IF(AND(ISNUMBER(OFFSET('Water Data'!$H$4,0,10*ROW('Water Data'!H131))),'Data Summary'!CE137="Yes"),100-OFFSET('Water Data'!$H$4,0,10*ROW('Water Data'!H131)),NA())</f>
        <v>#N/A</v>
      </c>
      <c r="Q137" s="529" t="e">
        <f ca="1">+IF(AND(ISNUMBER(OFFSET('Water Data'!$H$6,0,10*ROW('Water Data'!H131))),'Data Summary'!CF137="Yes"),OFFSET('Water Data'!$H$6,0,10*ROW('Water Data'!H131)),NA())</f>
        <v>#N/A</v>
      </c>
      <c r="R137" s="529" t="e">
        <f ca="1">+IF(AND(ISNUMBER(OFFSET('Water Data'!$H$9,0,10*ROW('Water Data'!H131))),'Data Summary'!CG137="Yes"),OFFSET('Water Data'!$H$9,0,10*ROW('Water Data'!H131)),NA())</f>
        <v>#N/A</v>
      </c>
      <c r="S137" s="529" t="e">
        <f ca="1">+IF(AND(ISNUMBER(OFFSET('Water Data'!$I$4,0,10*ROW('Water Data'!I131))),'Data Summary'!CH137="Yes"),100-OFFSET('Water Data'!$I$4,0,10*ROW('Water Data'!I131)),NA())</f>
        <v>#N/A</v>
      </c>
      <c r="T137" s="529" t="e">
        <f ca="1">+IF(AND(ISNUMBER(OFFSET('Water Data'!$I$6,0,10*ROW('Water Data'!I131))),'Data Summary'!CI137="Yes"),OFFSET('Water Data'!$I$6,0,10*ROW('Water Data'!I131)),NA())</f>
        <v>#N/A</v>
      </c>
      <c r="U137" s="529" t="e">
        <f ca="1">+IF(AND(ISNUMBER(OFFSET('Water Data'!$I$9,0,10*ROW('Water Data'!I131))),'Data Summary'!CJ137="Yes"),OFFSET('Water Data'!$I$9,0,10*ROW('Water Data'!I131)),NA())</f>
        <v>#N/A</v>
      </c>
      <c r="V137" s="530" t="e">
        <f ca="1">+IF(AND(ISNUMBER(OFFSET('Sanitation Data'!$D$4,0,10*ROW('Sanitation Data'!D131))),'Data Summary'!CK137="Yes"),100-OFFSET('Sanitation Data'!$D$4,0,10*ROW('Sanitation Data'!D131)),NA())</f>
        <v>#N/A</v>
      </c>
      <c r="W137" s="530" t="e">
        <f ca="1">+IF(AND(ISNUMBER(OFFSET('Sanitation Data'!$D$6,0,10*ROW('Sanitation Data'!D131))),'Data Summary'!CL137="Yes"),OFFSET('Sanitation Data'!$D$6,0,10*ROW('Sanitation Data'!D131)),NA())</f>
        <v>#N/A</v>
      </c>
      <c r="X137" s="530" t="e">
        <f ca="1">+IF(AND(ISNUMBER(OFFSET('Sanitation Data'!$D$10,0,10*ROW('Sanitation Data'!D131))),'Data Summary'!CM137="Yes"),OFFSET('Sanitation Data'!$D$10,0,10*ROW('Sanitation Data'!D131)),NA())</f>
        <v>#N/A</v>
      </c>
      <c r="Y137" s="530" t="e">
        <f ca="1">+IF(AND(ISNUMBER(OFFSET('Sanitation Data'!$D$11,0,10*ROW('Sanitation Data'!D131))),'Data Summary'!CN137="Yes"),OFFSET('Sanitation Data'!$D$11,0,10*ROW('Sanitation Data'!D131)),NA())</f>
        <v>#N/A</v>
      </c>
      <c r="Z137" s="530" t="e">
        <f ca="1">+IF(AND(ISNUMBER(OFFSET('Sanitation Data'!$D$12,0,10*ROW('Sanitation Data'!D131))),'Data Summary'!CO137="Yes"),OFFSET('Sanitation Data'!$D$12,0,10*ROW('Sanitation Data'!D131)),NA())</f>
        <v>#N/A</v>
      </c>
      <c r="AA137" s="530" t="e">
        <f ca="1">+IF(AND(ISNUMBER(OFFSET('Sanitation Data'!$E$4,0,10*ROW('Sanitation Data'!E131))),'Data Summary'!CP137="Yes"),100-OFFSET('Sanitation Data'!$E$4,0,10*ROW('Sanitation Data'!E131)),NA())</f>
        <v>#N/A</v>
      </c>
      <c r="AB137" s="530" t="e">
        <f ca="1">+IF(AND(ISNUMBER(OFFSET('Sanitation Data'!$E$6,0,10*ROW('Sanitation Data'!E131))),'Data Summary'!CQ137="Yes"),OFFSET('Sanitation Data'!$E$6,0,10*ROW('Sanitation Data'!E131)),NA())</f>
        <v>#N/A</v>
      </c>
      <c r="AC137" s="530" t="e">
        <f ca="1">+IF(AND(ISNUMBER(OFFSET('Sanitation Data'!$E$10,0,10*ROW('Sanitation Data'!E131))),'Data Summary'!CR137="Yes"),OFFSET('Sanitation Data'!$E$10,0,10*ROW('Sanitation Data'!E131)),NA())</f>
        <v>#N/A</v>
      </c>
      <c r="AD137" s="530" t="e">
        <f ca="1">+IF(AND(ISNUMBER(OFFSET('Sanitation Data'!$E$11,0,10*ROW('Sanitation Data'!E131))),'Data Summary'!CS137="Yes"),OFFSET('Sanitation Data'!$E$11,0,10*ROW('Sanitation Data'!E131)),NA())</f>
        <v>#N/A</v>
      </c>
      <c r="AE137" s="530" t="e">
        <f ca="1">+IF(AND(ISNUMBER(OFFSET('Sanitation Data'!$E$12,0,10*ROW('Sanitation Data'!E131))),'Data Summary'!CT137="Yes"),OFFSET('Sanitation Data'!$E$12,0,10*ROW('Sanitation Data'!E131)),NA())</f>
        <v>#N/A</v>
      </c>
      <c r="AF137" s="530" t="e">
        <f ca="1">+IF(AND(ISNUMBER(OFFSET('Sanitation Data'!$F$4,0,10*ROW('Sanitation Data'!F131))),'Data Summary'!CU137="Yes"),100-OFFSET('Sanitation Data'!$F$4,0,10*ROW('Sanitation Data'!F131)),NA())</f>
        <v>#N/A</v>
      </c>
      <c r="AG137" s="530" t="e">
        <f ca="1">+IF(AND(ISNUMBER(OFFSET('Sanitation Data'!$F$6,0,10*ROW('Sanitation Data'!F131))),'Data Summary'!CV137="Yes"),OFFSET('Sanitation Data'!$F$6,0,10*ROW('Sanitation Data'!F131)),NA())</f>
        <v>#N/A</v>
      </c>
      <c r="AH137" s="530" t="e">
        <f ca="1">+IF(AND(ISNUMBER(OFFSET('Sanitation Data'!$F$10,0,10*ROW('Sanitation Data'!F131))),'Data Summary'!CW137="Yes"),OFFSET('Sanitation Data'!$F$10,0,10*ROW('Sanitation Data'!F131)),NA())</f>
        <v>#N/A</v>
      </c>
      <c r="AI137" s="530" t="e">
        <f ca="1">+IF(AND(ISNUMBER(OFFSET('Sanitation Data'!$F$11,0,10*ROW('Sanitation Data'!F131))),'Data Summary'!CX137="Yes"),OFFSET('Sanitation Data'!$F$11,0,10*ROW('Sanitation Data'!F131)),NA())</f>
        <v>#N/A</v>
      </c>
      <c r="AJ137" s="530" t="e">
        <f ca="1">+IF(AND(ISNUMBER(OFFSET('Sanitation Data'!$F$12,0,10*ROW('Sanitation Data'!F131))),'Data Summary'!CY137="Yes"),OFFSET('Sanitation Data'!$F$12,0,10*ROW('Sanitation Data'!F131)),NA())</f>
        <v>#N/A</v>
      </c>
      <c r="AK137" s="530" t="e">
        <f ca="1">+IF(AND(ISNUMBER(OFFSET('Sanitation Data'!$G$4,0,10*ROW('Sanitation Data'!G131))),'Data Summary'!CZ137="Yes"),100-OFFSET('Sanitation Data'!$G$4,0,10*ROW('Sanitation Data'!G131)),NA())</f>
        <v>#N/A</v>
      </c>
      <c r="AL137" s="530" t="e">
        <f ca="1">+IF(AND(ISNUMBER(OFFSET('Sanitation Data'!$G$6,0,10*ROW('Sanitation Data'!G131))),'Data Summary'!DA137="Yes"),OFFSET('Sanitation Data'!$G$6,0,10*ROW('Sanitation Data'!G131)),NA())</f>
        <v>#N/A</v>
      </c>
      <c r="AM137" s="530" t="e">
        <f ca="1">+IF(AND(ISNUMBER(OFFSET('Sanitation Data'!$G$10,0,10*ROW('Sanitation Data'!G131))),'Data Summary'!DB137="Yes"),OFFSET('Sanitation Data'!$G$10,0,10*ROW('Sanitation Data'!G131)),NA())</f>
        <v>#N/A</v>
      </c>
      <c r="AN137" s="530" t="e">
        <f ca="1">+IF(AND(ISNUMBER(OFFSET('Sanitation Data'!$G$11,0,10*ROW('Sanitation Data'!G131))),'Data Summary'!DC137="Yes"),OFFSET('Sanitation Data'!$G$11,0,10*ROW('Sanitation Data'!G131)),NA())</f>
        <v>#N/A</v>
      </c>
      <c r="AO137" s="530" t="e">
        <f ca="1">+IF(AND(ISNUMBER(OFFSET('Sanitation Data'!$G$12,0,10*ROW('Sanitation Data'!G131))),'Data Summary'!DD137="Yes"),OFFSET('Sanitation Data'!$G$12,0,10*ROW('Sanitation Data'!G131)),NA())</f>
        <v>#N/A</v>
      </c>
      <c r="AP137" s="530" t="e">
        <f ca="1">+IF(AND(ISNUMBER(OFFSET('Sanitation Data'!$H$4,0,10*ROW('Sanitation Data'!H131))),'Data Summary'!DE137="Yes"),100-OFFSET('Sanitation Data'!$H$4,0,10*ROW('Sanitation Data'!H131)),NA())</f>
        <v>#N/A</v>
      </c>
      <c r="AQ137" s="530" t="e">
        <f ca="1">+IF(AND(ISNUMBER(OFFSET('Sanitation Data'!$H$6,0,10*ROW('Sanitation Data'!H131))),'Data Summary'!DF137="Yes"),OFFSET('Sanitation Data'!$H$6,0,10*ROW('Sanitation Data'!H131)),NA())</f>
        <v>#N/A</v>
      </c>
      <c r="AR137" s="530" t="e">
        <f ca="1">+IF(AND(ISNUMBER(OFFSET('Sanitation Data'!$H$10,0,10*ROW('Sanitation Data'!H131))),'Data Summary'!DG137="Yes"),OFFSET('Sanitation Data'!$H$10,0,10*ROW('Sanitation Data'!H131)),NA())</f>
        <v>#N/A</v>
      </c>
      <c r="AS137" s="530" t="e">
        <f ca="1">+IF(AND(ISNUMBER(OFFSET('Sanitation Data'!$H$11,0,10*ROW('Sanitation Data'!H131))),'Data Summary'!DH137="Yes"),OFFSET('Sanitation Data'!$H$11,0,10*ROW('Sanitation Data'!H131)),NA())</f>
        <v>#N/A</v>
      </c>
      <c r="AT137" s="530" t="e">
        <f ca="1">+IF(AND(ISNUMBER(OFFSET('Sanitation Data'!$H$12,0,10*ROW('Sanitation Data'!H131))),'Data Summary'!DI137="Yes"),OFFSET('Sanitation Data'!$H$12,0,10*ROW('Sanitation Data'!H131)),NA())</f>
        <v>#N/A</v>
      </c>
      <c r="AU137" s="530" t="e">
        <f ca="1">+IF(AND(ISNUMBER(OFFSET('Sanitation Data'!$I$4,0,10*ROW('Sanitation Data'!I131))),'Data Summary'!DJ137="Yes"),100-OFFSET('Sanitation Data'!$I$4,0,10*ROW('Sanitation Data'!I131)),NA())</f>
        <v>#N/A</v>
      </c>
      <c r="AV137" s="530" t="e">
        <f ca="1">+IF(AND(ISNUMBER(OFFSET('Sanitation Data'!$I$6,0,10*ROW('Sanitation Data'!I131))),'Data Summary'!DK137="Yes"),OFFSET('Sanitation Data'!$I$6,0,10*ROW('Sanitation Data'!I131)),NA())</f>
        <v>#N/A</v>
      </c>
      <c r="AW137" s="530" t="e">
        <f ca="1">+IF(AND(ISNUMBER(OFFSET('Sanitation Data'!$I$10,0,10*ROW('Sanitation Data'!I131))),'Data Summary'!DL137="Yes"),OFFSET('Sanitation Data'!$I$10,0,10*ROW('Sanitation Data'!I131)),NA())</f>
        <v>#N/A</v>
      </c>
      <c r="AX137" s="530" t="e">
        <f ca="1">+IF(AND(ISNUMBER(OFFSET('Sanitation Data'!$I$11,0,10*ROW('Sanitation Data'!I131))),'Data Summary'!DM137="Yes"),OFFSET('Sanitation Data'!$I$11,0,10*ROW('Sanitation Data'!I131)),NA())</f>
        <v>#N/A</v>
      </c>
      <c r="AY137" s="530" t="e">
        <f ca="1">+IF(AND(ISNUMBER(OFFSET('Sanitation Data'!$I$12,0,10*ROW('Sanitation Data'!I131))),'Data Summary'!DN137="Yes"),OFFSET('Sanitation Data'!$I$12,0,10*ROW('Sanitation Data'!I131)),NA())</f>
        <v>#N/A</v>
      </c>
      <c r="AZ137" s="531" t="e">
        <f ca="1">+IF(AND(ISNUMBER(OFFSET('Hygiene Data'!$D$5,0,10*ROW('Hygiene Data'!D131))),'Data Summary'!DO137="Yes"),OFFSET('Hygiene Data'!$D$5,0,10*ROW('Hygiene Data'!D131)),NA())</f>
        <v>#N/A</v>
      </c>
      <c r="BA137" s="531" t="e">
        <f ca="1">+IF(AND(ISNUMBER(OFFSET('Hygiene Data'!$D$7,0,10*ROW('Hygiene Data'!D131))),'Data Summary'!DP137="Yes"),OFFSET('Hygiene Data'!$D$7,0,10*ROW('Hygiene Data'!D131)),NA())</f>
        <v>#N/A</v>
      </c>
      <c r="BB137" s="531" t="e">
        <f ca="1">+IF(AND(ISNUMBER(OFFSET('Hygiene Data'!$D$9,0,10*ROW('Hygiene Data'!D131))),'Data Summary'!DQ137="Yes"),OFFSET('Hygiene Data'!$D$9,0,10*ROW('Hygiene Data'!D131)),NA())</f>
        <v>#N/A</v>
      </c>
      <c r="BC137" s="531" t="e">
        <f ca="1">+IF(AND(ISNUMBER(OFFSET('Hygiene Data'!$E$5,0,10*ROW('Hygiene Data'!E131))),'Data Summary'!DR137="Yes"),OFFSET('Hygiene Data'!$E$5,0,10*ROW('Hygiene Data'!E131)),NA())</f>
        <v>#N/A</v>
      </c>
      <c r="BD137" s="531" t="e">
        <f ca="1">+IF(AND(ISNUMBER(OFFSET('Hygiene Data'!$E$7,0,10*ROW('Hygiene Data'!E131))),'Data Summary'!DS137="Yes"),OFFSET('Hygiene Data'!$E$7,0,10*ROW('Hygiene Data'!E131)),NA())</f>
        <v>#N/A</v>
      </c>
      <c r="BE137" s="531" t="e">
        <f ca="1">+IF(AND(ISNUMBER(OFFSET('Hygiene Data'!$E$9,0,10*ROW('Hygiene Data'!E131))),'Data Summary'!DT137="Yes"),OFFSET('Hygiene Data'!$E$9,0,10*ROW('Hygiene Data'!E131)),NA())</f>
        <v>#N/A</v>
      </c>
      <c r="BF137" s="531" t="e">
        <f ca="1">+IF(AND(ISNUMBER(OFFSET('Hygiene Data'!$F$5,0,10*ROW('Hygiene Data'!F131))),'Data Summary'!DU137="Yes"),OFFSET('Hygiene Data'!$F$5,0,10*ROW('Hygiene Data'!F131)),NA())</f>
        <v>#N/A</v>
      </c>
      <c r="BG137" s="531" t="e">
        <f ca="1">+IF(AND(ISNUMBER(OFFSET('Hygiene Data'!$F$7,0,10*ROW('Hygiene Data'!F131))),'Data Summary'!DV137="Yes"),OFFSET('Hygiene Data'!$F$7,0,10*ROW('Hygiene Data'!F131)),NA())</f>
        <v>#N/A</v>
      </c>
      <c r="BH137" s="531" t="e">
        <f ca="1">+IF(AND(ISNUMBER(OFFSET('Hygiene Data'!$F$9,0,10*ROW('Hygiene Data'!F131))),'Data Summary'!DW137="Yes"),OFFSET('Hygiene Data'!$F$9,0,10*ROW('Hygiene Data'!F131)),NA())</f>
        <v>#N/A</v>
      </c>
      <c r="BI137" s="531" t="e">
        <f ca="1">+IF(AND(ISNUMBER(OFFSET('Hygiene Data'!$G$5,0,10*ROW('Hygiene Data'!G131))),'Data Summary'!DX137="Yes"),OFFSET('Hygiene Data'!$G$5,0,10*ROW('Hygiene Data'!G131)),NA())</f>
        <v>#N/A</v>
      </c>
      <c r="BJ137" s="531" t="e">
        <f ca="1">+IF(AND(ISNUMBER(OFFSET('Hygiene Data'!$G$7,0,10*ROW('Hygiene Data'!G131))),'Data Summary'!DY137="Yes"),OFFSET('Hygiene Data'!$G$7,0,10*ROW('Hygiene Data'!G131)),NA())</f>
        <v>#N/A</v>
      </c>
      <c r="BK137" s="531" t="e">
        <f ca="1">+IF(AND(ISNUMBER(OFFSET('Hygiene Data'!$G$9,0,10*ROW('Hygiene Data'!G131))),'Data Summary'!DZ137="Yes"),OFFSET('Hygiene Data'!$G$9,0,10*ROW('Hygiene Data'!G131)),NA())</f>
        <v>#N/A</v>
      </c>
      <c r="BL137" s="531" t="e">
        <f ca="1">+IF(AND(ISNUMBER(OFFSET('Hygiene Data'!$H$5,0,10*ROW('Hygiene Data'!H131))),'Data Summary'!EA137="Yes"),OFFSET('Hygiene Data'!$H$5,0,10*ROW('Hygiene Data'!H131)),NA())</f>
        <v>#N/A</v>
      </c>
      <c r="BM137" s="531" t="e">
        <f ca="1">+IF(AND(ISNUMBER(OFFSET('Hygiene Data'!$H$7,0,10*ROW('Hygiene Data'!H131))),'Data Summary'!EB137="Yes"),OFFSET('Hygiene Data'!$H$7,0,10*ROW('Hygiene Data'!H131)),NA())</f>
        <v>#N/A</v>
      </c>
      <c r="BN137" s="531" t="e">
        <f ca="1">+IF(AND(ISNUMBER(OFFSET('Hygiene Data'!$H$9,0,10*ROW('Hygiene Data'!H131))),'Data Summary'!EC137="Yes"),OFFSET('Hygiene Data'!$H$9,0,10*ROW('Hygiene Data'!H131)),NA())</f>
        <v>#N/A</v>
      </c>
      <c r="BO137" s="531" t="e">
        <f ca="1">+IF(AND(ISNUMBER(OFFSET('Hygiene Data'!$I$5,0,10*ROW('Hygiene Data'!I131))),'Data Summary'!ED137="Yes"),OFFSET('Hygiene Data'!$I$5,0,10*ROW('Hygiene Data'!I131)),NA())</f>
        <v>#N/A</v>
      </c>
      <c r="BP137" s="531" t="e">
        <f ca="1">+IF(AND(ISNUMBER(OFFSET('Hygiene Data'!$I$7,0,10*ROW('Hygiene Data'!I131))),'Data Summary'!EE137="Yes"),OFFSET('Hygiene Data'!$I$7,0,10*ROW('Hygiene Data'!I131)),NA())</f>
        <v>#N/A</v>
      </c>
      <c r="BQ137" s="531" t="e">
        <f ca="1">+IF(AND(ISNUMBER(OFFSET('Hygiene Data'!$I$9,0,10*ROW('Hygiene Data'!I131))),'Data Summary'!EF137="Yes"),OFFSET('Hygiene Data'!$I$9,0,10*ROW('Hygiene Data'!I131)),NA())</f>
        <v>#N/A</v>
      </c>
    </row>
    <row r="138" spans="1:69" x14ac:dyDescent="0.25">
      <c r="A138" s="527" t="e">
        <f ca="1">+RIGHT('Data Summary'!A138,LEN('Data Summary'!A138)-9)</f>
        <v>#VALUE!</v>
      </c>
      <c r="B138" s="501" t="str">
        <f ca="1">+IF(ISTEXT('Data Summary'!B138),'Data Summary'!B138,"")</f>
        <v/>
      </c>
      <c r="C138" s="528" t="e">
        <f ca="1">+VALUE('Data Summary'!C138)</f>
        <v>#VALUE!</v>
      </c>
      <c r="D138" s="529" t="e">
        <f ca="1">+IF(AND(ISNUMBER(OFFSET('Water Data'!$D$4,0,10*ROW('Water Data'!D132))),'Data Summary'!BS138="Yes"),100-OFFSET('Water Data'!$D$4,0,10*ROW('Water Data'!D132)),NA())</f>
        <v>#N/A</v>
      </c>
      <c r="E138" s="529" t="e">
        <f ca="1">+IF(AND(ISNUMBER(OFFSET('Water Data'!$D$6,0,10*ROW('Water Data'!D132))),'Data Summary'!BT138="Yes"),OFFSET('Water Data'!$D$6,0,10*ROW('Water Data'!D132)),NA())</f>
        <v>#N/A</v>
      </c>
      <c r="F138" s="529" t="e">
        <f ca="1">+IF(AND(ISNUMBER(OFFSET('Water Data'!$D$9,0,10*ROW('Water Data'!D132))),'Data Summary'!BU138="Yes"),OFFSET('Water Data'!$D$9,0,10*ROW('Water Data'!D132)),NA())</f>
        <v>#N/A</v>
      </c>
      <c r="G138" s="529" t="e">
        <f ca="1">+IF(AND(ISNUMBER(OFFSET('Water Data'!$E$4,0,10*ROW('Water Data'!E132))),'Data Summary'!BV138="Yes"),100-OFFSET('Water Data'!$E$4,0,10*ROW('Water Data'!E132)),NA())</f>
        <v>#N/A</v>
      </c>
      <c r="H138" s="529" t="e">
        <f ca="1">+IF(AND(ISNUMBER(OFFSET('Water Data'!$E$6,0,10*ROW('Water Data'!E132))),'Data Summary'!BW138="Yes"),OFFSET('Water Data'!$E$6,0,10*ROW('Water Data'!E132)),NA())</f>
        <v>#N/A</v>
      </c>
      <c r="I138" s="529" t="e">
        <f ca="1">+IF(AND(ISNUMBER(OFFSET('Water Data'!$E$9,0,10*ROW('Water Data'!E132))),'Data Summary'!BX138="Yes"),OFFSET('Water Data'!$E$9,0,10*ROW('Water Data'!E132)),NA())</f>
        <v>#N/A</v>
      </c>
      <c r="J138" s="529" t="e">
        <f ca="1">+IF(AND(ISNUMBER(OFFSET('Water Data'!$F$4,0,10*ROW('Water Data'!F132))),'Data Summary'!BY138="Yes"),100-OFFSET('Water Data'!$F$4,0,10*ROW('Water Data'!F132)),NA())</f>
        <v>#N/A</v>
      </c>
      <c r="K138" s="529" t="e">
        <f ca="1">+IF(AND(ISNUMBER(OFFSET('Water Data'!$F$6,0,10*ROW('Water Data'!F132))),'Data Summary'!BZ138="Yes"),OFFSET('Water Data'!$F$6,0,10*ROW('Water Data'!F132)),NA())</f>
        <v>#N/A</v>
      </c>
      <c r="L138" s="529" t="e">
        <f ca="1">+IF(AND(ISNUMBER(OFFSET('Water Data'!$F$9,0,10*ROW('Water Data'!F132))),'Data Summary'!CA138="Yes"),OFFSET('Water Data'!$F$9,0,10*ROW('Water Data'!F132)),NA())</f>
        <v>#N/A</v>
      </c>
      <c r="M138" s="529" t="e">
        <f ca="1">+IF(AND(ISNUMBER(OFFSET('Water Data'!$G$4,0,10*ROW('Water Data'!G132))),'Data Summary'!CB138="Yes"),100-OFFSET('Water Data'!$G$4,0,10*ROW('Water Data'!G132)),NA())</f>
        <v>#N/A</v>
      </c>
      <c r="N138" s="529" t="e">
        <f ca="1">+IF(AND(ISNUMBER(OFFSET('Water Data'!$G$6,0,10*ROW('Water Data'!G132))),'Data Summary'!CC138="Yes"),OFFSET('Water Data'!$G$6,0,10*ROW('Water Data'!G132)),NA())</f>
        <v>#N/A</v>
      </c>
      <c r="O138" s="529" t="e">
        <f ca="1">+IF(AND(ISNUMBER(OFFSET('Water Data'!$G$9,0,10*ROW('Water Data'!G132))),'Data Summary'!CD138="Yes"),OFFSET('Water Data'!$G$9,0,10*ROW('Water Data'!G132)),NA())</f>
        <v>#N/A</v>
      </c>
      <c r="P138" s="529" t="e">
        <f ca="1">+IF(AND(ISNUMBER(OFFSET('Water Data'!$H$4,0,10*ROW('Water Data'!H132))),'Data Summary'!CE138="Yes"),100-OFFSET('Water Data'!$H$4,0,10*ROW('Water Data'!H132)),NA())</f>
        <v>#N/A</v>
      </c>
      <c r="Q138" s="529" t="e">
        <f ca="1">+IF(AND(ISNUMBER(OFFSET('Water Data'!$H$6,0,10*ROW('Water Data'!H132))),'Data Summary'!CF138="Yes"),OFFSET('Water Data'!$H$6,0,10*ROW('Water Data'!H132)),NA())</f>
        <v>#N/A</v>
      </c>
      <c r="R138" s="529" t="e">
        <f ca="1">+IF(AND(ISNUMBER(OFFSET('Water Data'!$H$9,0,10*ROW('Water Data'!H132))),'Data Summary'!CG138="Yes"),OFFSET('Water Data'!$H$9,0,10*ROW('Water Data'!H132)),NA())</f>
        <v>#N/A</v>
      </c>
      <c r="S138" s="529" t="e">
        <f ca="1">+IF(AND(ISNUMBER(OFFSET('Water Data'!$I$4,0,10*ROW('Water Data'!I132))),'Data Summary'!CH138="Yes"),100-OFFSET('Water Data'!$I$4,0,10*ROW('Water Data'!I132)),NA())</f>
        <v>#N/A</v>
      </c>
      <c r="T138" s="529" t="e">
        <f ca="1">+IF(AND(ISNUMBER(OFFSET('Water Data'!$I$6,0,10*ROW('Water Data'!I132))),'Data Summary'!CI138="Yes"),OFFSET('Water Data'!$I$6,0,10*ROW('Water Data'!I132)),NA())</f>
        <v>#N/A</v>
      </c>
      <c r="U138" s="529" t="e">
        <f ca="1">+IF(AND(ISNUMBER(OFFSET('Water Data'!$I$9,0,10*ROW('Water Data'!I132))),'Data Summary'!CJ138="Yes"),OFFSET('Water Data'!$I$9,0,10*ROW('Water Data'!I132)),NA())</f>
        <v>#N/A</v>
      </c>
      <c r="V138" s="530" t="e">
        <f ca="1">+IF(AND(ISNUMBER(OFFSET('Sanitation Data'!$D$4,0,10*ROW('Sanitation Data'!D132))),'Data Summary'!CK138="Yes"),100-OFFSET('Sanitation Data'!$D$4,0,10*ROW('Sanitation Data'!D132)),NA())</f>
        <v>#N/A</v>
      </c>
      <c r="W138" s="530" t="e">
        <f ca="1">+IF(AND(ISNUMBER(OFFSET('Sanitation Data'!$D$6,0,10*ROW('Sanitation Data'!D132))),'Data Summary'!CL138="Yes"),OFFSET('Sanitation Data'!$D$6,0,10*ROW('Sanitation Data'!D132)),NA())</f>
        <v>#N/A</v>
      </c>
      <c r="X138" s="530" t="e">
        <f ca="1">+IF(AND(ISNUMBER(OFFSET('Sanitation Data'!$D$10,0,10*ROW('Sanitation Data'!D132))),'Data Summary'!CM138="Yes"),OFFSET('Sanitation Data'!$D$10,0,10*ROW('Sanitation Data'!D132)),NA())</f>
        <v>#N/A</v>
      </c>
      <c r="Y138" s="530" t="e">
        <f ca="1">+IF(AND(ISNUMBER(OFFSET('Sanitation Data'!$D$11,0,10*ROW('Sanitation Data'!D132))),'Data Summary'!CN138="Yes"),OFFSET('Sanitation Data'!$D$11,0,10*ROW('Sanitation Data'!D132)),NA())</f>
        <v>#N/A</v>
      </c>
      <c r="Z138" s="530" t="e">
        <f ca="1">+IF(AND(ISNUMBER(OFFSET('Sanitation Data'!$D$12,0,10*ROW('Sanitation Data'!D132))),'Data Summary'!CO138="Yes"),OFFSET('Sanitation Data'!$D$12,0,10*ROW('Sanitation Data'!D132)),NA())</f>
        <v>#N/A</v>
      </c>
      <c r="AA138" s="530" t="e">
        <f ca="1">+IF(AND(ISNUMBER(OFFSET('Sanitation Data'!$E$4,0,10*ROW('Sanitation Data'!E132))),'Data Summary'!CP138="Yes"),100-OFFSET('Sanitation Data'!$E$4,0,10*ROW('Sanitation Data'!E132)),NA())</f>
        <v>#N/A</v>
      </c>
      <c r="AB138" s="530" t="e">
        <f ca="1">+IF(AND(ISNUMBER(OFFSET('Sanitation Data'!$E$6,0,10*ROW('Sanitation Data'!E132))),'Data Summary'!CQ138="Yes"),OFFSET('Sanitation Data'!$E$6,0,10*ROW('Sanitation Data'!E132)),NA())</f>
        <v>#N/A</v>
      </c>
      <c r="AC138" s="530" t="e">
        <f ca="1">+IF(AND(ISNUMBER(OFFSET('Sanitation Data'!$E$10,0,10*ROW('Sanitation Data'!E132))),'Data Summary'!CR138="Yes"),OFFSET('Sanitation Data'!$E$10,0,10*ROW('Sanitation Data'!E132)),NA())</f>
        <v>#N/A</v>
      </c>
      <c r="AD138" s="530" t="e">
        <f ca="1">+IF(AND(ISNUMBER(OFFSET('Sanitation Data'!$E$11,0,10*ROW('Sanitation Data'!E132))),'Data Summary'!CS138="Yes"),OFFSET('Sanitation Data'!$E$11,0,10*ROW('Sanitation Data'!E132)),NA())</f>
        <v>#N/A</v>
      </c>
      <c r="AE138" s="530" t="e">
        <f ca="1">+IF(AND(ISNUMBER(OFFSET('Sanitation Data'!$E$12,0,10*ROW('Sanitation Data'!E132))),'Data Summary'!CT138="Yes"),OFFSET('Sanitation Data'!$E$12,0,10*ROW('Sanitation Data'!E132)),NA())</f>
        <v>#N/A</v>
      </c>
      <c r="AF138" s="530" t="e">
        <f ca="1">+IF(AND(ISNUMBER(OFFSET('Sanitation Data'!$F$4,0,10*ROW('Sanitation Data'!F132))),'Data Summary'!CU138="Yes"),100-OFFSET('Sanitation Data'!$F$4,0,10*ROW('Sanitation Data'!F132)),NA())</f>
        <v>#N/A</v>
      </c>
      <c r="AG138" s="530" t="e">
        <f ca="1">+IF(AND(ISNUMBER(OFFSET('Sanitation Data'!$F$6,0,10*ROW('Sanitation Data'!F132))),'Data Summary'!CV138="Yes"),OFFSET('Sanitation Data'!$F$6,0,10*ROW('Sanitation Data'!F132)),NA())</f>
        <v>#N/A</v>
      </c>
      <c r="AH138" s="530" t="e">
        <f ca="1">+IF(AND(ISNUMBER(OFFSET('Sanitation Data'!$F$10,0,10*ROW('Sanitation Data'!F132))),'Data Summary'!CW138="Yes"),OFFSET('Sanitation Data'!$F$10,0,10*ROW('Sanitation Data'!F132)),NA())</f>
        <v>#N/A</v>
      </c>
      <c r="AI138" s="530" t="e">
        <f ca="1">+IF(AND(ISNUMBER(OFFSET('Sanitation Data'!$F$11,0,10*ROW('Sanitation Data'!F132))),'Data Summary'!CX138="Yes"),OFFSET('Sanitation Data'!$F$11,0,10*ROW('Sanitation Data'!F132)),NA())</f>
        <v>#N/A</v>
      </c>
      <c r="AJ138" s="530" t="e">
        <f ca="1">+IF(AND(ISNUMBER(OFFSET('Sanitation Data'!$F$12,0,10*ROW('Sanitation Data'!F132))),'Data Summary'!CY138="Yes"),OFFSET('Sanitation Data'!$F$12,0,10*ROW('Sanitation Data'!F132)),NA())</f>
        <v>#N/A</v>
      </c>
      <c r="AK138" s="530" t="e">
        <f ca="1">+IF(AND(ISNUMBER(OFFSET('Sanitation Data'!$G$4,0,10*ROW('Sanitation Data'!G132))),'Data Summary'!CZ138="Yes"),100-OFFSET('Sanitation Data'!$G$4,0,10*ROW('Sanitation Data'!G132)),NA())</f>
        <v>#N/A</v>
      </c>
      <c r="AL138" s="530" t="e">
        <f ca="1">+IF(AND(ISNUMBER(OFFSET('Sanitation Data'!$G$6,0,10*ROW('Sanitation Data'!G132))),'Data Summary'!DA138="Yes"),OFFSET('Sanitation Data'!$G$6,0,10*ROW('Sanitation Data'!G132)),NA())</f>
        <v>#N/A</v>
      </c>
      <c r="AM138" s="530" t="e">
        <f ca="1">+IF(AND(ISNUMBER(OFFSET('Sanitation Data'!$G$10,0,10*ROW('Sanitation Data'!G132))),'Data Summary'!DB138="Yes"),OFFSET('Sanitation Data'!$G$10,0,10*ROW('Sanitation Data'!G132)),NA())</f>
        <v>#N/A</v>
      </c>
      <c r="AN138" s="530" t="e">
        <f ca="1">+IF(AND(ISNUMBER(OFFSET('Sanitation Data'!$G$11,0,10*ROW('Sanitation Data'!G132))),'Data Summary'!DC138="Yes"),OFFSET('Sanitation Data'!$G$11,0,10*ROW('Sanitation Data'!G132)),NA())</f>
        <v>#N/A</v>
      </c>
      <c r="AO138" s="530" t="e">
        <f ca="1">+IF(AND(ISNUMBER(OFFSET('Sanitation Data'!$G$12,0,10*ROW('Sanitation Data'!G132))),'Data Summary'!DD138="Yes"),OFFSET('Sanitation Data'!$G$12,0,10*ROW('Sanitation Data'!G132)),NA())</f>
        <v>#N/A</v>
      </c>
      <c r="AP138" s="530" t="e">
        <f ca="1">+IF(AND(ISNUMBER(OFFSET('Sanitation Data'!$H$4,0,10*ROW('Sanitation Data'!H132))),'Data Summary'!DE138="Yes"),100-OFFSET('Sanitation Data'!$H$4,0,10*ROW('Sanitation Data'!H132)),NA())</f>
        <v>#N/A</v>
      </c>
      <c r="AQ138" s="530" t="e">
        <f ca="1">+IF(AND(ISNUMBER(OFFSET('Sanitation Data'!$H$6,0,10*ROW('Sanitation Data'!H132))),'Data Summary'!DF138="Yes"),OFFSET('Sanitation Data'!$H$6,0,10*ROW('Sanitation Data'!H132)),NA())</f>
        <v>#N/A</v>
      </c>
      <c r="AR138" s="530" t="e">
        <f ca="1">+IF(AND(ISNUMBER(OFFSET('Sanitation Data'!$H$10,0,10*ROW('Sanitation Data'!H132))),'Data Summary'!DG138="Yes"),OFFSET('Sanitation Data'!$H$10,0,10*ROW('Sanitation Data'!H132)),NA())</f>
        <v>#N/A</v>
      </c>
      <c r="AS138" s="530" t="e">
        <f ca="1">+IF(AND(ISNUMBER(OFFSET('Sanitation Data'!$H$11,0,10*ROW('Sanitation Data'!H132))),'Data Summary'!DH138="Yes"),OFFSET('Sanitation Data'!$H$11,0,10*ROW('Sanitation Data'!H132)),NA())</f>
        <v>#N/A</v>
      </c>
      <c r="AT138" s="530" t="e">
        <f ca="1">+IF(AND(ISNUMBER(OFFSET('Sanitation Data'!$H$12,0,10*ROW('Sanitation Data'!H132))),'Data Summary'!DI138="Yes"),OFFSET('Sanitation Data'!$H$12,0,10*ROW('Sanitation Data'!H132)),NA())</f>
        <v>#N/A</v>
      </c>
      <c r="AU138" s="530" t="e">
        <f ca="1">+IF(AND(ISNUMBER(OFFSET('Sanitation Data'!$I$4,0,10*ROW('Sanitation Data'!I132))),'Data Summary'!DJ138="Yes"),100-OFFSET('Sanitation Data'!$I$4,0,10*ROW('Sanitation Data'!I132)),NA())</f>
        <v>#N/A</v>
      </c>
      <c r="AV138" s="530" t="e">
        <f ca="1">+IF(AND(ISNUMBER(OFFSET('Sanitation Data'!$I$6,0,10*ROW('Sanitation Data'!I132))),'Data Summary'!DK138="Yes"),OFFSET('Sanitation Data'!$I$6,0,10*ROW('Sanitation Data'!I132)),NA())</f>
        <v>#N/A</v>
      </c>
      <c r="AW138" s="530" t="e">
        <f ca="1">+IF(AND(ISNUMBER(OFFSET('Sanitation Data'!$I$10,0,10*ROW('Sanitation Data'!I132))),'Data Summary'!DL138="Yes"),OFFSET('Sanitation Data'!$I$10,0,10*ROW('Sanitation Data'!I132)),NA())</f>
        <v>#N/A</v>
      </c>
      <c r="AX138" s="530" t="e">
        <f ca="1">+IF(AND(ISNUMBER(OFFSET('Sanitation Data'!$I$11,0,10*ROW('Sanitation Data'!I132))),'Data Summary'!DM138="Yes"),OFFSET('Sanitation Data'!$I$11,0,10*ROW('Sanitation Data'!I132)),NA())</f>
        <v>#N/A</v>
      </c>
      <c r="AY138" s="530" t="e">
        <f ca="1">+IF(AND(ISNUMBER(OFFSET('Sanitation Data'!$I$12,0,10*ROW('Sanitation Data'!I132))),'Data Summary'!DN138="Yes"),OFFSET('Sanitation Data'!$I$12,0,10*ROW('Sanitation Data'!I132)),NA())</f>
        <v>#N/A</v>
      </c>
      <c r="AZ138" s="531" t="e">
        <f ca="1">+IF(AND(ISNUMBER(OFFSET('Hygiene Data'!$D$5,0,10*ROW('Hygiene Data'!D132))),'Data Summary'!DO138="Yes"),OFFSET('Hygiene Data'!$D$5,0,10*ROW('Hygiene Data'!D132)),NA())</f>
        <v>#N/A</v>
      </c>
      <c r="BA138" s="531" t="e">
        <f ca="1">+IF(AND(ISNUMBER(OFFSET('Hygiene Data'!$D$7,0,10*ROW('Hygiene Data'!D132))),'Data Summary'!DP138="Yes"),OFFSET('Hygiene Data'!$D$7,0,10*ROW('Hygiene Data'!D132)),NA())</f>
        <v>#N/A</v>
      </c>
      <c r="BB138" s="531" t="e">
        <f ca="1">+IF(AND(ISNUMBER(OFFSET('Hygiene Data'!$D$9,0,10*ROW('Hygiene Data'!D132))),'Data Summary'!DQ138="Yes"),OFFSET('Hygiene Data'!$D$9,0,10*ROW('Hygiene Data'!D132)),NA())</f>
        <v>#N/A</v>
      </c>
      <c r="BC138" s="531" t="e">
        <f ca="1">+IF(AND(ISNUMBER(OFFSET('Hygiene Data'!$E$5,0,10*ROW('Hygiene Data'!E132))),'Data Summary'!DR138="Yes"),OFFSET('Hygiene Data'!$E$5,0,10*ROW('Hygiene Data'!E132)),NA())</f>
        <v>#N/A</v>
      </c>
      <c r="BD138" s="531" t="e">
        <f ca="1">+IF(AND(ISNUMBER(OFFSET('Hygiene Data'!$E$7,0,10*ROW('Hygiene Data'!E132))),'Data Summary'!DS138="Yes"),OFFSET('Hygiene Data'!$E$7,0,10*ROW('Hygiene Data'!E132)),NA())</f>
        <v>#N/A</v>
      </c>
      <c r="BE138" s="531" t="e">
        <f ca="1">+IF(AND(ISNUMBER(OFFSET('Hygiene Data'!$E$9,0,10*ROW('Hygiene Data'!E132))),'Data Summary'!DT138="Yes"),OFFSET('Hygiene Data'!$E$9,0,10*ROW('Hygiene Data'!E132)),NA())</f>
        <v>#N/A</v>
      </c>
      <c r="BF138" s="531" t="e">
        <f ca="1">+IF(AND(ISNUMBER(OFFSET('Hygiene Data'!$F$5,0,10*ROW('Hygiene Data'!F132))),'Data Summary'!DU138="Yes"),OFFSET('Hygiene Data'!$F$5,0,10*ROW('Hygiene Data'!F132)),NA())</f>
        <v>#N/A</v>
      </c>
      <c r="BG138" s="531" t="e">
        <f ca="1">+IF(AND(ISNUMBER(OFFSET('Hygiene Data'!$F$7,0,10*ROW('Hygiene Data'!F132))),'Data Summary'!DV138="Yes"),OFFSET('Hygiene Data'!$F$7,0,10*ROW('Hygiene Data'!F132)),NA())</f>
        <v>#N/A</v>
      </c>
      <c r="BH138" s="531" t="e">
        <f ca="1">+IF(AND(ISNUMBER(OFFSET('Hygiene Data'!$F$9,0,10*ROW('Hygiene Data'!F132))),'Data Summary'!DW138="Yes"),OFFSET('Hygiene Data'!$F$9,0,10*ROW('Hygiene Data'!F132)),NA())</f>
        <v>#N/A</v>
      </c>
      <c r="BI138" s="531" t="e">
        <f ca="1">+IF(AND(ISNUMBER(OFFSET('Hygiene Data'!$G$5,0,10*ROW('Hygiene Data'!G132))),'Data Summary'!DX138="Yes"),OFFSET('Hygiene Data'!$G$5,0,10*ROW('Hygiene Data'!G132)),NA())</f>
        <v>#N/A</v>
      </c>
      <c r="BJ138" s="531" t="e">
        <f ca="1">+IF(AND(ISNUMBER(OFFSET('Hygiene Data'!$G$7,0,10*ROW('Hygiene Data'!G132))),'Data Summary'!DY138="Yes"),OFFSET('Hygiene Data'!$G$7,0,10*ROW('Hygiene Data'!G132)),NA())</f>
        <v>#N/A</v>
      </c>
      <c r="BK138" s="531" t="e">
        <f ca="1">+IF(AND(ISNUMBER(OFFSET('Hygiene Data'!$G$9,0,10*ROW('Hygiene Data'!G132))),'Data Summary'!DZ138="Yes"),OFFSET('Hygiene Data'!$G$9,0,10*ROW('Hygiene Data'!G132)),NA())</f>
        <v>#N/A</v>
      </c>
      <c r="BL138" s="531" t="e">
        <f ca="1">+IF(AND(ISNUMBER(OFFSET('Hygiene Data'!$H$5,0,10*ROW('Hygiene Data'!H132))),'Data Summary'!EA138="Yes"),OFFSET('Hygiene Data'!$H$5,0,10*ROW('Hygiene Data'!H132)),NA())</f>
        <v>#N/A</v>
      </c>
      <c r="BM138" s="531" t="e">
        <f ca="1">+IF(AND(ISNUMBER(OFFSET('Hygiene Data'!$H$7,0,10*ROW('Hygiene Data'!H132))),'Data Summary'!EB138="Yes"),OFFSET('Hygiene Data'!$H$7,0,10*ROW('Hygiene Data'!H132)),NA())</f>
        <v>#N/A</v>
      </c>
      <c r="BN138" s="531" t="e">
        <f ca="1">+IF(AND(ISNUMBER(OFFSET('Hygiene Data'!$H$9,0,10*ROW('Hygiene Data'!H132))),'Data Summary'!EC138="Yes"),OFFSET('Hygiene Data'!$H$9,0,10*ROW('Hygiene Data'!H132)),NA())</f>
        <v>#N/A</v>
      </c>
      <c r="BO138" s="531" t="e">
        <f ca="1">+IF(AND(ISNUMBER(OFFSET('Hygiene Data'!$I$5,0,10*ROW('Hygiene Data'!I132))),'Data Summary'!ED138="Yes"),OFFSET('Hygiene Data'!$I$5,0,10*ROW('Hygiene Data'!I132)),NA())</f>
        <v>#N/A</v>
      </c>
      <c r="BP138" s="531" t="e">
        <f ca="1">+IF(AND(ISNUMBER(OFFSET('Hygiene Data'!$I$7,0,10*ROW('Hygiene Data'!I132))),'Data Summary'!EE138="Yes"),OFFSET('Hygiene Data'!$I$7,0,10*ROW('Hygiene Data'!I132)),NA())</f>
        <v>#N/A</v>
      </c>
      <c r="BQ138" s="531" t="e">
        <f ca="1">+IF(AND(ISNUMBER(OFFSET('Hygiene Data'!$I$9,0,10*ROW('Hygiene Data'!I132))),'Data Summary'!EF138="Yes"),OFFSET('Hygiene Data'!$I$9,0,10*ROW('Hygiene Data'!I132)),NA())</f>
        <v>#N/A</v>
      </c>
    </row>
    <row r="139" spans="1:69" x14ac:dyDescent="0.25">
      <c r="A139" s="527" t="e">
        <f ca="1">+RIGHT('Data Summary'!A139,LEN('Data Summary'!A139)-9)</f>
        <v>#VALUE!</v>
      </c>
      <c r="B139" s="501" t="str">
        <f ca="1">+IF(ISTEXT('Data Summary'!B139),'Data Summary'!B139,"")</f>
        <v/>
      </c>
      <c r="C139" s="528" t="e">
        <f ca="1">+VALUE('Data Summary'!C139)</f>
        <v>#VALUE!</v>
      </c>
      <c r="D139" s="529" t="e">
        <f ca="1">+IF(AND(ISNUMBER(OFFSET('Water Data'!$D$4,0,10*ROW('Water Data'!D133))),'Data Summary'!BS139="Yes"),100-OFFSET('Water Data'!$D$4,0,10*ROW('Water Data'!D133)),NA())</f>
        <v>#N/A</v>
      </c>
      <c r="E139" s="529" t="e">
        <f ca="1">+IF(AND(ISNUMBER(OFFSET('Water Data'!$D$6,0,10*ROW('Water Data'!D133))),'Data Summary'!BT139="Yes"),OFFSET('Water Data'!$D$6,0,10*ROW('Water Data'!D133)),NA())</f>
        <v>#N/A</v>
      </c>
      <c r="F139" s="529" t="e">
        <f ca="1">+IF(AND(ISNUMBER(OFFSET('Water Data'!$D$9,0,10*ROW('Water Data'!D133))),'Data Summary'!BU139="Yes"),OFFSET('Water Data'!$D$9,0,10*ROW('Water Data'!D133)),NA())</f>
        <v>#N/A</v>
      </c>
      <c r="G139" s="529" t="e">
        <f ca="1">+IF(AND(ISNUMBER(OFFSET('Water Data'!$E$4,0,10*ROW('Water Data'!E133))),'Data Summary'!BV139="Yes"),100-OFFSET('Water Data'!$E$4,0,10*ROW('Water Data'!E133)),NA())</f>
        <v>#N/A</v>
      </c>
      <c r="H139" s="529" t="e">
        <f ca="1">+IF(AND(ISNUMBER(OFFSET('Water Data'!$E$6,0,10*ROW('Water Data'!E133))),'Data Summary'!BW139="Yes"),OFFSET('Water Data'!$E$6,0,10*ROW('Water Data'!E133)),NA())</f>
        <v>#N/A</v>
      </c>
      <c r="I139" s="529" t="e">
        <f ca="1">+IF(AND(ISNUMBER(OFFSET('Water Data'!$E$9,0,10*ROW('Water Data'!E133))),'Data Summary'!BX139="Yes"),OFFSET('Water Data'!$E$9,0,10*ROW('Water Data'!E133)),NA())</f>
        <v>#N/A</v>
      </c>
      <c r="J139" s="529" t="e">
        <f ca="1">+IF(AND(ISNUMBER(OFFSET('Water Data'!$F$4,0,10*ROW('Water Data'!F133))),'Data Summary'!BY139="Yes"),100-OFFSET('Water Data'!$F$4,0,10*ROW('Water Data'!F133)),NA())</f>
        <v>#N/A</v>
      </c>
      <c r="K139" s="529" t="e">
        <f ca="1">+IF(AND(ISNUMBER(OFFSET('Water Data'!$F$6,0,10*ROW('Water Data'!F133))),'Data Summary'!BZ139="Yes"),OFFSET('Water Data'!$F$6,0,10*ROW('Water Data'!F133)),NA())</f>
        <v>#N/A</v>
      </c>
      <c r="L139" s="529" t="e">
        <f ca="1">+IF(AND(ISNUMBER(OFFSET('Water Data'!$F$9,0,10*ROW('Water Data'!F133))),'Data Summary'!CA139="Yes"),OFFSET('Water Data'!$F$9,0,10*ROW('Water Data'!F133)),NA())</f>
        <v>#N/A</v>
      </c>
      <c r="M139" s="529" t="e">
        <f ca="1">+IF(AND(ISNUMBER(OFFSET('Water Data'!$G$4,0,10*ROW('Water Data'!G133))),'Data Summary'!CB139="Yes"),100-OFFSET('Water Data'!$G$4,0,10*ROW('Water Data'!G133)),NA())</f>
        <v>#N/A</v>
      </c>
      <c r="N139" s="529" t="e">
        <f ca="1">+IF(AND(ISNUMBER(OFFSET('Water Data'!$G$6,0,10*ROW('Water Data'!G133))),'Data Summary'!CC139="Yes"),OFFSET('Water Data'!$G$6,0,10*ROW('Water Data'!G133)),NA())</f>
        <v>#N/A</v>
      </c>
      <c r="O139" s="529" t="e">
        <f ca="1">+IF(AND(ISNUMBER(OFFSET('Water Data'!$G$9,0,10*ROW('Water Data'!G133))),'Data Summary'!CD139="Yes"),OFFSET('Water Data'!$G$9,0,10*ROW('Water Data'!G133)),NA())</f>
        <v>#N/A</v>
      </c>
      <c r="P139" s="529" t="e">
        <f ca="1">+IF(AND(ISNUMBER(OFFSET('Water Data'!$H$4,0,10*ROW('Water Data'!H133))),'Data Summary'!CE139="Yes"),100-OFFSET('Water Data'!$H$4,0,10*ROW('Water Data'!H133)),NA())</f>
        <v>#N/A</v>
      </c>
      <c r="Q139" s="529" t="e">
        <f ca="1">+IF(AND(ISNUMBER(OFFSET('Water Data'!$H$6,0,10*ROW('Water Data'!H133))),'Data Summary'!CF139="Yes"),OFFSET('Water Data'!$H$6,0,10*ROW('Water Data'!H133)),NA())</f>
        <v>#N/A</v>
      </c>
      <c r="R139" s="529" t="e">
        <f ca="1">+IF(AND(ISNUMBER(OFFSET('Water Data'!$H$9,0,10*ROW('Water Data'!H133))),'Data Summary'!CG139="Yes"),OFFSET('Water Data'!$H$9,0,10*ROW('Water Data'!H133)),NA())</f>
        <v>#N/A</v>
      </c>
      <c r="S139" s="529" t="e">
        <f ca="1">+IF(AND(ISNUMBER(OFFSET('Water Data'!$I$4,0,10*ROW('Water Data'!I133))),'Data Summary'!CH139="Yes"),100-OFFSET('Water Data'!$I$4,0,10*ROW('Water Data'!I133)),NA())</f>
        <v>#N/A</v>
      </c>
      <c r="T139" s="529" t="e">
        <f ca="1">+IF(AND(ISNUMBER(OFFSET('Water Data'!$I$6,0,10*ROW('Water Data'!I133))),'Data Summary'!CI139="Yes"),OFFSET('Water Data'!$I$6,0,10*ROW('Water Data'!I133)),NA())</f>
        <v>#N/A</v>
      </c>
      <c r="U139" s="529" t="e">
        <f ca="1">+IF(AND(ISNUMBER(OFFSET('Water Data'!$I$9,0,10*ROW('Water Data'!I133))),'Data Summary'!CJ139="Yes"),OFFSET('Water Data'!$I$9,0,10*ROW('Water Data'!I133)),NA())</f>
        <v>#N/A</v>
      </c>
      <c r="V139" s="530" t="e">
        <f ca="1">+IF(AND(ISNUMBER(OFFSET('Sanitation Data'!$D$4,0,10*ROW('Sanitation Data'!D133))),'Data Summary'!CK139="Yes"),100-OFFSET('Sanitation Data'!$D$4,0,10*ROW('Sanitation Data'!D133)),NA())</f>
        <v>#N/A</v>
      </c>
      <c r="W139" s="530" t="e">
        <f ca="1">+IF(AND(ISNUMBER(OFFSET('Sanitation Data'!$D$6,0,10*ROW('Sanitation Data'!D133))),'Data Summary'!CL139="Yes"),OFFSET('Sanitation Data'!$D$6,0,10*ROW('Sanitation Data'!D133)),NA())</f>
        <v>#N/A</v>
      </c>
      <c r="X139" s="530" t="e">
        <f ca="1">+IF(AND(ISNUMBER(OFFSET('Sanitation Data'!$D$10,0,10*ROW('Sanitation Data'!D133))),'Data Summary'!CM139="Yes"),OFFSET('Sanitation Data'!$D$10,0,10*ROW('Sanitation Data'!D133)),NA())</f>
        <v>#N/A</v>
      </c>
      <c r="Y139" s="530" t="e">
        <f ca="1">+IF(AND(ISNUMBER(OFFSET('Sanitation Data'!$D$11,0,10*ROW('Sanitation Data'!D133))),'Data Summary'!CN139="Yes"),OFFSET('Sanitation Data'!$D$11,0,10*ROW('Sanitation Data'!D133)),NA())</f>
        <v>#N/A</v>
      </c>
      <c r="Z139" s="530" t="e">
        <f ca="1">+IF(AND(ISNUMBER(OFFSET('Sanitation Data'!$D$12,0,10*ROW('Sanitation Data'!D133))),'Data Summary'!CO139="Yes"),OFFSET('Sanitation Data'!$D$12,0,10*ROW('Sanitation Data'!D133)),NA())</f>
        <v>#N/A</v>
      </c>
      <c r="AA139" s="530" t="e">
        <f ca="1">+IF(AND(ISNUMBER(OFFSET('Sanitation Data'!$E$4,0,10*ROW('Sanitation Data'!E133))),'Data Summary'!CP139="Yes"),100-OFFSET('Sanitation Data'!$E$4,0,10*ROW('Sanitation Data'!E133)),NA())</f>
        <v>#N/A</v>
      </c>
      <c r="AB139" s="530" t="e">
        <f ca="1">+IF(AND(ISNUMBER(OFFSET('Sanitation Data'!$E$6,0,10*ROW('Sanitation Data'!E133))),'Data Summary'!CQ139="Yes"),OFFSET('Sanitation Data'!$E$6,0,10*ROW('Sanitation Data'!E133)),NA())</f>
        <v>#N/A</v>
      </c>
      <c r="AC139" s="530" t="e">
        <f ca="1">+IF(AND(ISNUMBER(OFFSET('Sanitation Data'!$E$10,0,10*ROW('Sanitation Data'!E133))),'Data Summary'!CR139="Yes"),OFFSET('Sanitation Data'!$E$10,0,10*ROW('Sanitation Data'!E133)),NA())</f>
        <v>#N/A</v>
      </c>
      <c r="AD139" s="530" t="e">
        <f ca="1">+IF(AND(ISNUMBER(OFFSET('Sanitation Data'!$E$11,0,10*ROW('Sanitation Data'!E133))),'Data Summary'!CS139="Yes"),OFFSET('Sanitation Data'!$E$11,0,10*ROW('Sanitation Data'!E133)),NA())</f>
        <v>#N/A</v>
      </c>
      <c r="AE139" s="530" t="e">
        <f ca="1">+IF(AND(ISNUMBER(OFFSET('Sanitation Data'!$E$12,0,10*ROW('Sanitation Data'!E133))),'Data Summary'!CT139="Yes"),OFFSET('Sanitation Data'!$E$12,0,10*ROW('Sanitation Data'!E133)),NA())</f>
        <v>#N/A</v>
      </c>
      <c r="AF139" s="530" t="e">
        <f ca="1">+IF(AND(ISNUMBER(OFFSET('Sanitation Data'!$F$4,0,10*ROW('Sanitation Data'!F133))),'Data Summary'!CU139="Yes"),100-OFFSET('Sanitation Data'!$F$4,0,10*ROW('Sanitation Data'!F133)),NA())</f>
        <v>#N/A</v>
      </c>
      <c r="AG139" s="530" t="e">
        <f ca="1">+IF(AND(ISNUMBER(OFFSET('Sanitation Data'!$F$6,0,10*ROW('Sanitation Data'!F133))),'Data Summary'!CV139="Yes"),OFFSET('Sanitation Data'!$F$6,0,10*ROW('Sanitation Data'!F133)),NA())</f>
        <v>#N/A</v>
      </c>
      <c r="AH139" s="530" t="e">
        <f ca="1">+IF(AND(ISNUMBER(OFFSET('Sanitation Data'!$F$10,0,10*ROW('Sanitation Data'!F133))),'Data Summary'!CW139="Yes"),OFFSET('Sanitation Data'!$F$10,0,10*ROW('Sanitation Data'!F133)),NA())</f>
        <v>#N/A</v>
      </c>
      <c r="AI139" s="530" t="e">
        <f ca="1">+IF(AND(ISNUMBER(OFFSET('Sanitation Data'!$F$11,0,10*ROW('Sanitation Data'!F133))),'Data Summary'!CX139="Yes"),OFFSET('Sanitation Data'!$F$11,0,10*ROW('Sanitation Data'!F133)),NA())</f>
        <v>#N/A</v>
      </c>
      <c r="AJ139" s="530" t="e">
        <f ca="1">+IF(AND(ISNUMBER(OFFSET('Sanitation Data'!$F$12,0,10*ROW('Sanitation Data'!F133))),'Data Summary'!CY139="Yes"),OFFSET('Sanitation Data'!$F$12,0,10*ROW('Sanitation Data'!F133)),NA())</f>
        <v>#N/A</v>
      </c>
      <c r="AK139" s="530" t="e">
        <f ca="1">+IF(AND(ISNUMBER(OFFSET('Sanitation Data'!$G$4,0,10*ROW('Sanitation Data'!G133))),'Data Summary'!CZ139="Yes"),100-OFFSET('Sanitation Data'!$G$4,0,10*ROW('Sanitation Data'!G133)),NA())</f>
        <v>#N/A</v>
      </c>
      <c r="AL139" s="530" t="e">
        <f ca="1">+IF(AND(ISNUMBER(OFFSET('Sanitation Data'!$G$6,0,10*ROW('Sanitation Data'!G133))),'Data Summary'!DA139="Yes"),OFFSET('Sanitation Data'!$G$6,0,10*ROW('Sanitation Data'!G133)),NA())</f>
        <v>#N/A</v>
      </c>
      <c r="AM139" s="530" t="e">
        <f ca="1">+IF(AND(ISNUMBER(OFFSET('Sanitation Data'!$G$10,0,10*ROW('Sanitation Data'!G133))),'Data Summary'!DB139="Yes"),OFFSET('Sanitation Data'!$G$10,0,10*ROW('Sanitation Data'!G133)),NA())</f>
        <v>#N/A</v>
      </c>
      <c r="AN139" s="530" t="e">
        <f ca="1">+IF(AND(ISNUMBER(OFFSET('Sanitation Data'!$G$11,0,10*ROW('Sanitation Data'!G133))),'Data Summary'!DC139="Yes"),OFFSET('Sanitation Data'!$G$11,0,10*ROW('Sanitation Data'!G133)),NA())</f>
        <v>#N/A</v>
      </c>
      <c r="AO139" s="530" t="e">
        <f ca="1">+IF(AND(ISNUMBER(OFFSET('Sanitation Data'!$G$12,0,10*ROW('Sanitation Data'!G133))),'Data Summary'!DD139="Yes"),OFFSET('Sanitation Data'!$G$12,0,10*ROW('Sanitation Data'!G133)),NA())</f>
        <v>#N/A</v>
      </c>
      <c r="AP139" s="530" t="e">
        <f ca="1">+IF(AND(ISNUMBER(OFFSET('Sanitation Data'!$H$4,0,10*ROW('Sanitation Data'!H133))),'Data Summary'!DE139="Yes"),100-OFFSET('Sanitation Data'!$H$4,0,10*ROW('Sanitation Data'!H133)),NA())</f>
        <v>#N/A</v>
      </c>
      <c r="AQ139" s="530" t="e">
        <f ca="1">+IF(AND(ISNUMBER(OFFSET('Sanitation Data'!$H$6,0,10*ROW('Sanitation Data'!H133))),'Data Summary'!DF139="Yes"),OFFSET('Sanitation Data'!$H$6,0,10*ROW('Sanitation Data'!H133)),NA())</f>
        <v>#N/A</v>
      </c>
      <c r="AR139" s="530" t="e">
        <f ca="1">+IF(AND(ISNUMBER(OFFSET('Sanitation Data'!$H$10,0,10*ROW('Sanitation Data'!H133))),'Data Summary'!DG139="Yes"),OFFSET('Sanitation Data'!$H$10,0,10*ROW('Sanitation Data'!H133)),NA())</f>
        <v>#N/A</v>
      </c>
      <c r="AS139" s="530" t="e">
        <f ca="1">+IF(AND(ISNUMBER(OFFSET('Sanitation Data'!$H$11,0,10*ROW('Sanitation Data'!H133))),'Data Summary'!DH139="Yes"),OFFSET('Sanitation Data'!$H$11,0,10*ROW('Sanitation Data'!H133)),NA())</f>
        <v>#N/A</v>
      </c>
      <c r="AT139" s="530" t="e">
        <f ca="1">+IF(AND(ISNUMBER(OFFSET('Sanitation Data'!$H$12,0,10*ROW('Sanitation Data'!H133))),'Data Summary'!DI139="Yes"),OFFSET('Sanitation Data'!$H$12,0,10*ROW('Sanitation Data'!H133)),NA())</f>
        <v>#N/A</v>
      </c>
      <c r="AU139" s="530" t="e">
        <f ca="1">+IF(AND(ISNUMBER(OFFSET('Sanitation Data'!$I$4,0,10*ROW('Sanitation Data'!I133))),'Data Summary'!DJ139="Yes"),100-OFFSET('Sanitation Data'!$I$4,0,10*ROW('Sanitation Data'!I133)),NA())</f>
        <v>#N/A</v>
      </c>
      <c r="AV139" s="530" t="e">
        <f ca="1">+IF(AND(ISNUMBER(OFFSET('Sanitation Data'!$I$6,0,10*ROW('Sanitation Data'!I133))),'Data Summary'!DK139="Yes"),OFFSET('Sanitation Data'!$I$6,0,10*ROW('Sanitation Data'!I133)),NA())</f>
        <v>#N/A</v>
      </c>
      <c r="AW139" s="530" t="e">
        <f ca="1">+IF(AND(ISNUMBER(OFFSET('Sanitation Data'!$I$10,0,10*ROW('Sanitation Data'!I133))),'Data Summary'!DL139="Yes"),OFFSET('Sanitation Data'!$I$10,0,10*ROW('Sanitation Data'!I133)),NA())</f>
        <v>#N/A</v>
      </c>
      <c r="AX139" s="530" t="e">
        <f ca="1">+IF(AND(ISNUMBER(OFFSET('Sanitation Data'!$I$11,0,10*ROW('Sanitation Data'!I133))),'Data Summary'!DM139="Yes"),OFFSET('Sanitation Data'!$I$11,0,10*ROW('Sanitation Data'!I133)),NA())</f>
        <v>#N/A</v>
      </c>
      <c r="AY139" s="530" t="e">
        <f ca="1">+IF(AND(ISNUMBER(OFFSET('Sanitation Data'!$I$12,0,10*ROW('Sanitation Data'!I133))),'Data Summary'!DN139="Yes"),OFFSET('Sanitation Data'!$I$12,0,10*ROW('Sanitation Data'!I133)),NA())</f>
        <v>#N/A</v>
      </c>
      <c r="AZ139" s="531" t="e">
        <f ca="1">+IF(AND(ISNUMBER(OFFSET('Hygiene Data'!$D$5,0,10*ROW('Hygiene Data'!D133))),'Data Summary'!DO139="Yes"),OFFSET('Hygiene Data'!$D$5,0,10*ROW('Hygiene Data'!D133)),NA())</f>
        <v>#N/A</v>
      </c>
      <c r="BA139" s="531" t="e">
        <f ca="1">+IF(AND(ISNUMBER(OFFSET('Hygiene Data'!$D$7,0,10*ROW('Hygiene Data'!D133))),'Data Summary'!DP139="Yes"),OFFSET('Hygiene Data'!$D$7,0,10*ROW('Hygiene Data'!D133)),NA())</f>
        <v>#N/A</v>
      </c>
      <c r="BB139" s="531" t="e">
        <f ca="1">+IF(AND(ISNUMBER(OFFSET('Hygiene Data'!$D$9,0,10*ROW('Hygiene Data'!D133))),'Data Summary'!DQ139="Yes"),OFFSET('Hygiene Data'!$D$9,0,10*ROW('Hygiene Data'!D133)),NA())</f>
        <v>#N/A</v>
      </c>
      <c r="BC139" s="531" t="e">
        <f ca="1">+IF(AND(ISNUMBER(OFFSET('Hygiene Data'!$E$5,0,10*ROW('Hygiene Data'!E133))),'Data Summary'!DR139="Yes"),OFFSET('Hygiene Data'!$E$5,0,10*ROW('Hygiene Data'!E133)),NA())</f>
        <v>#N/A</v>
      </c>
      <c r="BD139" s="531" t="e">
        <f ca="1">+IF(AND(ISNUMBER(OFFSET('Hygiene Data'!$E$7,0,10*ROW('Hygiene Data'!E133))),'Data Summary'!DS139="Yes"),OFFSET('Hygiene Data'!$E$7,0,10*ROW('Hygiene Data'!E133)),NA())</f>
        <v>#N/A</v>
      </c>
      <c r="BE139" s="531" t="e">
        <f ca="1">+IF(AND(ISNUMBER(OFFSET('Hygiene Data'!$E$9,0,10*ROW('Hygiene Data'!E133))),'Data Summary'!DT139="Yes"),OFFSET('Hygiene Data'!$E$9,0,10*ROW('Hygiene Data'!E133)),NA())</f>
        <v>#N/A</v>
      </c>
      <c r="BF139" s="531" t="e">
        <f ca="1">+IF(AND(ISNUMBER(OFFSET('Hygiene Data'!$F$5,0,10*ROW('Hygiene Data'!F133))),'Data Summary'!DU139="Yes"),OFFSET('Hygiene Data'!$F$5,0,10*ROW('Hygiene Data'!F133)),NA())</f>
        <v>#N/A</v>
      </c>
      <c r="BG139" s="531" t="e">
        <f ca="1">+IF(AND(ISNUMBER(OFFSET('Hygiene Data'!$F$7,0,10*ROW('Hygiene Data'!F133))),'Data Summary'!DV139="Yes"),OFFSET('Hygiene Data'!$F$7,0,10*ROW('Hygiene Data'!F133)),NA())</f>
        <v>#N/A</v>
      </c>
      <c r="BH139" s="531" t="e">
        <f ca="1">+IF(AND(ISNUMBER(OFFSET('Hygiene Data'!$F$9,0,10*ROW('Hygiene Data'!F133))),'Data Summary'!DW139="Yes"),OFFSET('Hygiene Data'!$F$9,0,10*ROW('Hygiene Data'!F133)),NA())</f>
        <v>#N/A</v>
      </c>
      <c r="BI139" s="531" t="e">
        <f ca="1">+IF(AND(ISNUMBER(OFFSET('Hygiene Data'!$G$5,0,10*ROW('Hygiene Data'!G133))),'Data Summary'!DX139="Yes"),OFFSET('Hygiene Data'!$G$5,0,10*ROW('Hygiene Data'!G133)),NA())</f>
        <v>#N/A</v>
      </c>
      <c r="BJ139" s="531" t="e">
        <f ca="1">+IF(AND(ISNUMBER(OFFSET('Hygiene Data'!$G$7,0,10*ROW('Hygiene Data'!G133))),'Data Summary'!DY139="Yes"),OFFSET('Hygiene Data'!$G$7,0,10*ROW('Hygiene Data'!G133)),NA())</f>
        <v>#N/A</v>
      </c>
      <c r="BK139" s="531" t="e">
        <f ca="1">+IF(AND(ISNUMBER(OFFSET('Hygiene Data'!$G$9,0,10*ROW('Hygiene Data'!G133))),'Data Summary'!DZ139="Yes"),OFFSET('Hygiene Data'!$G$9,0,10*ROW('Hygiene Data'!G133)),NA())</f>
        <v>#N/A</v>
      </c>
      <c r="BL139" s="531" t="e">
        <f ca="1">+IF(AND(ISNUMBER(OFFSET('Hygiene Data'!$H$5,0,10*ROW('Hygiene Data'!H133))),'Data Summary'!EA139="Yes"),OFFSET('Hygiene Data'!$H$5,0,10*ROW('Hygiene Data'!H133)),NA())</f>
        <v>#N/A</v>
      </c>
      <c r="BM139" s="531" t="e">
        <f ca="1">+IF(AND(ISNUMBER(OFFSET('Hygiene Data'!$H$7,0,10*ROW('Hygiene Data'!H133))),'Data Summary'!EB139="Yes"),OFFSET('Hygiene Data'!$H$7,0,10*ROW('Hygiene Data'!H133)),NA())</f>
        <v>#N/A</v>
      </c>
      <c r="BN139" s="531" t="e">
        <f ca="1">+IF(AND(ISNUMBER(OFFSET('Hygiene Data'!$H$9,0,10*ROW('Hygiene Data'!H133))),'Data Summary'!EC139="Yes"),OFFSET('Hygiene Data'!$H$9,0,10*ROW('Hygiene Data'!H133)),NA())</f>
        <v>#N/A</v>
      </c>
      <c r="BO139" s="531" t="e">
        <f ca="1">+IF(AND(ISNUMBER(OFFSET('Hygiene Data'!$I$5,0,10*ROW('Hygiene Data'!I133))),'Data Summary'!ED139="Yes"),OFFSET('Hygiene Data'!$I$5,0,10*ROW('Hygiene Data'!I133)),NA())</f>
        <v>#N/A</v>
      </c>
      <c r="BP139" s="531" t="e">
        <f ca="1">+IF(AND(ISNUMBER(OFFSET('Hygiene Data'!$I$7,0,10*ROW('Hygiene Data'!I133))),'Data Summary'!EE139="Yes"),OFFSET('Hygiene Data'!$I$7,0,10*ROW('Hygiene Data'!I133)),NA())</f>
        <v>#N/A</v>
      </c>
      <c r="BQ139" s="531" t="e">
        <f ca="1">+IF(AND(ISNUMBER(OFFSET('Hygiene Data'!$I$9,0,10*ROW('Hygiene Data'!I133))),'Data Summary'!EF139="Yes"),OFFSET('Hygiene Data'!$I$9,0,10*ROW('Hygiene Data'!I133)),NA())</f>
        <v>#N/A</v>
      </c>
    </row>
    <row r="140" spans="1:69" x14ac:dyDescent="0.25">
      <c r="A140" s="527" t="e">
        <f ca="1">+RIGHT('Data Summary'!A140,LEN('Data Summary'!A140)-9)</f>
        <v>#VALUE!</v>
      </c>
      <c r="B140" s="501" t="str">
        <f ca="1">+IF(ISTEXT('Data Summary'!B140),'Data Summary'!B140,"")</f>
        <v/>
      </c>
      <c r="C140" s="528" t="e">
        <f ca="1">+VALUE('Data Summary'!C140)</f>
        <v>#VALUE!</v>
      </c>
      <c r="D140" s="529" t="e">
        <f ca="1">+IF(AND(ISNUMBER(OFFSET('Water Data'!$D$4,0,10*ROW('Water Data'!D134))),'Data Summary'!BS140="Yes"),100-OFFSET('Water Data'!$D$4,0,10*ROW('Water Data'!D134)),NA())</f>
        <v>#N/A</v>
      </c>
      <c r="E140" s="529" t="e">
        <f ca="1">+IF(AND(ISNUMBER(OFFSET('Water Data'!$D$6,0,10*ROW('Water Data'!D134))),'Data Summary'!BT140="Yes"),OFFSET('Water Data'!$D$6,0,10*ROW('Water Data'!D134)),NA())</f>
        <v>#N/A</v>
      </c>
      <c r="F140" s="529" t="e">
        <f ca="1">+IF(AND(ISNUMBER(OFFSET('Water Data'!$D$9,0,10*ROW('Water Data'!D134))),'Data Summary'!BU140="Yes"),OFFSET('Water Data'!$D$9,0,10*ROW('Water Data'!D134)),NA())</f>
        <v>#N/A</v>
      </c>
      <c r="G140" s="529" t="e">
        <f ca="1">+IF(AND(ISNUMBER(OFFSET('Water Data'!$E$4,0,10*ROW('Water Data'!E134))),'Data Summary'!BV140="Yes"),100-OFFSET('Water Data'!$E$4,0,10*ROW('Water Data'!E134)),NA())</f>
        <v>#N/A</v>
      </c>
      <c r="H140" s="529" t="e">
        <f ca="1">+IF(AND(ISNUMBER(OFFSET('Water Data'!$E$6,0,10*ROW('Water Data'!E134))),'Data Summary'!BW140="Yes"),OFFSET('Water Data'!$E$6,0,10*ROW('Water Data'!E134)),NA())</f>
        <v>#N/A</v>
      </c>
      <c r="I140" s="529" t="e">
        <f ca="1">+IF(AND(ISNUMBER(OFFSET('Water Data'!$E$9,0,10*ROW('Water Data'!E134))),'Data Summary'!BX140="Yes"),OFFSET('Water Data'!$E$9,0,10*ROW('Water Data'!E134)),NA())</f>
        <v>#N/A</v>
      </c>
      <c r="J140" s="529" t="e">
        <f ca="1">+IF(AND(ISNUMBER(OFFSET('Water Data'!$F$4,0,10*ROW('Water Data'!F134))),'Data Summary'!BY140="Yes"),100-OFFSET('Water Data'!$F$4,0,10*ROW('Water Data'!F134)),NA())</f>
        <v>#N/A</v>
      </c>
      <c r="K140" s="529" t="e">
        <f ca="1">+IF(AND(ISNUMBER(OFFSET('Water Data'!$F$6,0,10*ROW('Water Data'!F134))),'Data Summary'!BZ140="Yes"),OFFSET('Water Data'!$F$6,0,10*ROW('Water Data'!F134)),NA())</f>
        <v>#N/A</v>
      </c>
      <c r="L140" s="529" t="e">
        <f ca="1">+IF(AND(ISNUMBER(OFFSET('Water Data'!$F$9,0,10*ROW('Water Data'!F134))),'Data Summary'!CA140="Yes"),OFFSET('Water Data'!$F$9,0,10*ROW('Water Data'!F134)),NA())</f>
        <v>#N/A</v>
      </c>
      <c r="M140" s="529" t="e">
        <f ca="1">+IF(AND(ISNUMBER(OFFSET('Water Data'!$G$4,0,10*ROW('Water Data'!G134))),'Data Summary'!CB140="Yes"),100-OFFSET('Water Data'!$G$4,0,10*ROW('Water Data'!G134)),NA())</f>
        <v>#N/A</v>
      </c>
      <c r="N140" s="529" t="e">
        <f ca="1">+IF(AND(ISNUMBER(OFFSET('Water Data'!$G$6,0,10*ROW('Water Data'!G134))),'Data Summary'!CC140="Yes"),OFFSET('Water Data'!$G$6,0,10*ROW('Water Data'!G134)),NA())</f>
        <v>#N/A</v>
      </c>
      <c r="O140" s="529" t="e">
        <f ca="1">+IF(AND(ISNUMBER(OFFSET('Water Data'!$G$9,0,10*ROW('Water Data'!G134))),'Data Summary'!CD140="Yes"),OFFSET('Water Data'!$G$9,0,10*ROW('Water Data'!G134)),NA())</f>
        <v>#N/A</v>
      </c>
      <c r="P140" s="529" t="e">
        <f ca="1">+IF(AND(ISNUMBER(OFFSET('Water Data'!$H$4,0,10*ROW('Water Data'!H134))),'Data Summary'!CE140="Yes"),100-OFFSET('Water Data'!$H$4,0,10*ROW('Water Data'!H134)),NA())</f>
        <v>#N/A</v>
      </c>
      <c r="Q140" s="529" t="e">
        <f ca="1">+IF(AND(ISNUMBER(OFFSET('Water Data'!$H$6,0,10*ROW('Water Data'!H134))),'Data Summary'!CF140="Yes"),OFFSET('Water Data'!$H$6,0,10*ROW('Water Data'!H134)),NA())</f>
        <v>#N/A</v>
      </c>
      <c r="R140" s="529" t="e">
        <f ca="1">+IF(AND(ISNUMBER(OFFSET('Water Data'!$H$9,0,10*ROW('Water Data'!H134))),'Data Summary'!CG140="Yes"),OFFSET('Water Data'!$H$9,0,10*ROW('Water Data'!H134)),NA())</f>
        <v>#N/A</v>
      </c>
      <c r="S140" s="529" t="e">
        <f ca="1">+IF(AND(ISNUMBER(OFFSET('Water Data'!$I$4,0,10*ROW('Water Data'!I134))),'Data Summary'!CH140="Yes"),100-OFFSET('Water Data'!$I$4,0,10*ROW('Water Data'!I134)),NA())</f>
        <v>#N/A</v>
      </c>
      <c r="T140" s="529" t="e">
        <f ca="1">+IF(AND(ISNUMBER(OFFSET('Water Data'!$I$6,0,10*ROW('Water Data'!I134))),'Data Summary'!CI140="Yes"),OFFSET('Water Data'!$I$6,0,10*ROW('Water Data'!I134)),NA())</f>
        <v>#N/A</v>
      </c>
      <c r="U140" s="529" t="e">
        <f ca="1">+IF(AND(ISNUMBER(OFFSET('Water Data'!$I$9,0,10*ROW('Water Data'!I134))),'Data Summary'!CJ140="Yes"),OFFSET('Water Data'!$I$9,0,10*ROW('Water Data'!I134)),NA())</f>
        <v>#N/A</v>
      </c>
      <c r="V140" s="530" t="e">
        <f ca="1">+IF(AND(ISNUMBER(OFFSET('Sanitation Data'!$D$4,0,10*ROW('Sanitation Data'!D134))),'Data Summary'!CK140="Yes"),100-OFFSET('Sanitation Data'!$D$4,0,10*ROW('Sanitation Data'!D134)),NA())</f>
        <v>#N/A</v>
      </c>
      <c r="W140" s="530" t="e">
        <f ca="1">+IF(AND(ISNUMBER(OFFSET('Sanitation Data'!$D$6,0,10*ROW('Sanitation Data'!D134))),'Data Summary'!CL140="Yes"),OFFSET('Sanitation Data'!$D$6,0,10*ROW('Sanitation Data'!D134)),NA())</f>
        <v>#N/A</v>
      </c>
      <c r="X140" s="530" t="e">
        <f ca="1">+IF(AND(ISNUMBER(OFFSET('Sanitation Data'!$D$10,0,10*ROW('Sanitation Data'!D134))),'Data Summary'!CM140="Yes"),OFFSET('Sanitation Data'!$D$10,0,10*ROW('Sanitation Data'!D134)),NA())</f>
        <v>#N/A</v>
      </c>
      <c r="Y140" s="530" t="e">
        <f ca="1">+IF(AND(ISNUMBER(OFFSET('Sanitation Data'!$D$11,0,10*ROW('Sanitation Data'!D134))),'Data Summary'!CN140="Yes"),OFFSET('Sanitation Data'!$D$11,0,10*ROW('Sanitation Data'!D134)),NA())</f>
        <v>#N/A</v>
      </c>
      <c r="Z140" s="530" t="e">
        <f ca="1">+IF(AND(ISNUMBER(OFFSET('Sanitation Data'!$D$12,0,10*ROW('Sanitation Data'!D134))),'Data Summary'!CO140="Yes"),OFFSET('Sanitation Data'!$D$12,0,10*ROW('Sanitation Data'!D134)),NA())</f>
        <v>#N/A</v>
      </c>
      <c r="AA140" s="530" t="e">
        <f ca="1">+IF(AND(ISNUMBER(OFFSET('Sanitation Data'!$E$4,0,10*ROW('Sanitation Data'!E134))),'Data Summary'!CP140="Yes"),100-OFFSET('Sanitation Data'!$E$4,0,10*ROW('Sanitation Data'!E134)),NA())</f>
        <v>#N/A</v>
      </c>
      <c r="AB140" s="530" t="e">
        <f ca="1">+IF(AND(ISNUMBER(OFFSET('Sanitation Data'!$E$6,0,10*ROW('Sanitation Data'!E134))),'Data Summary'!CQ140="Yes"),OFFSET('Sanitation Data'!$E$6,0,10*ROW('Sanitation Data'!E134)),NA())</f>
        <v>#N/A</v>
      </c>
      <c r="AC140" s="530" t="e">
        <f ca="1">+IF(AND(ISNUMBER(OFFSET('Sanitation Data'!$E$10,0,10*ROW('Sanitation Data'!E134))),'Data Summary'!CR140="Yes"),OFFSET('Sanitation Data'!$E$10,0,10*ROW('Sanitation Data'!E134)),NA())</f>
        <v>#N/A</v>
      </c>
      <c r="AD140" s="530" t="e">
        <f ca="1">+IF(AND(ISNUMBER(OFFSET('Sanitation Data'!$E$11,0,10*ROW('Sanitation Data'!E134))),'Data Summary'!CS140="Yes"),OFFSET('Sanitation Data'!$E$11,0,10*ROW('Sanitation Data'!E134)),NA())</f>
        <v>#N/A</v>
      </c>
      <c r="AE140" s="530" t="e">
        <f ca="1">+IF(AND(ISNUMBER(OFFSET('Sanitation Data'!$E$12,0,10*ROW('Sanitation Data'!E134))),'Data Summary'!CT140="Yes"),OFFSET('Sanitation Data'!$E$12,0,10*ROW('Sanitation Data'!E134)),NA())</f>
        <v>#N/A</v>
      </c>
      <c r="AF140" s="530" t="e">
        <f ca="1">+IF(AND(ISNUMBER(OFFSET('Sanitation Data'!$F$4,0,10*ROW('Sanitation Data'!F134))),'Data Summary'!CU140="Yes"),100-OFFSET('Sanitation Data'!$F$4,0,10*ROW('Sanitation Data'!F134)),NA())</f>
        <v>#N/A</v>
      </c>
      <c r="AG140" s="530" t="e">
        <f ca="1">+IF(AND(ISNUMBER(OFFSET('Sanitation Data'!$F$6,0,10*ROW('Sanitation Data'!F134))),'Data Summary'!CV140="Yes"),OFFSET('Sanitation Data'!$F$6,0,10*ROW('Sanitation Data'!F134)),NA())</f>
        <v>#N/A</v>
      </c>
      <c r="AH140" s="530" t="e">
        <f ca="1">+IF(AND(ISNUMBER(OFFSET('Sanitation Data'!$F$10,0,10*ROW('Sanitation Data'!F134))),'Data Summary'!CW140="Yes"),OFFSET('Sanitation Data'!$F$10,0,10*ROW('Sanitation Data'!F134)),NA())</f>
        <v>#N/A</v>
      </c>
      <c r="AI140" s="530" t="e">
        <f ca="1">+IF(AND(ISNUMBER(OFFSET('Sanitation Data'!$F$11,0,10*ROW('Sanitation Data'!F134))),'Data Summary'!CX140="Yes"),OFFSET('Sanitation Data'!$F$11,0,10*ROW('Sanitation Data'!F134)),NA())</f>
        <v>#N/A</v>
      </c>
      <c r="AJ140" s="530" t="e">
        <f ca="1">+IF(AND(ISNUMBER(OFFSET('Sanitation Data'!$F$12,0,10*ROW('Sanitation Data'!F134))),'Data Summary'!CY140="Yes"),OFFSET('Sanitation Data'!$F$12,0,10*ROW('Sanitation Data'!F134)),NA())</f>
        <v>#N/A</v>
      </c>
      <c r="AK140" s="530" t="e">
        <f ca="1">+IF(AND(ISNUMBER(OFFSET('Sanitation Data'!$G$4,0,10*ROW('Sanitation Data'!G134))),'Data Summary'!CZ140="Yes"),100-OFFSET('Sanitation Data'!$G$4,0,10*ROW('Sanitation Data'!G134)),NA())</f>
        <v>#N/A</v>
      </c>
      <c r="AL140" s="530" t="e">
        <f ca="1">+IF(AND(ISNUMBER(OFFSET('Sanitation Data'!$G$6,0,10*ROW('Sanitation Data'!G134))),'Data Summary'!DA140="Yes"),OFFSET('Sanitation Data'!$G$6,0,10*ROW('Sanitation Data'!G134)),NA())</f>
        <v>#N/A</v>
      </c>
      <c r="AM140" s="530" t="e">
        <f ca="1">+IF(AND(ISNUMBER(OFFSET('Sanitation Data'!$G$10,0,10*ROW('Sanitation Data'!G134))),'Data Summary'!DB140="Yes"),OFFSET('Sanitation Data'!$G$10,0,10*ROW('Sanitation Data'!G134)),NA())</f>
        <v>#N/A</v>
      </c>
      <c r="AN140" s="530" t="e">
        <f ca="1">+IF(AND(ISNUMBER(OFFSET('Sanitation Data'!$G$11,0,10*ROW('Sanitation Data'!G134))),'Data Summary'!DC140="Yes"),OFFSET('Sanitation Data'!$G$11,0,10*ROW('Sanitation Data'!G134)),NA())</f>
        <v>#N/A</v>
      </c>
      <c r="AO140" s="530" t="e">
        <f ca="1">+IF(AND(ISNUMBER(OFFSET('Sanitation Data'!$G$12,0,10*ROW('Sanitation Data'!G134))),'Data Summary'!DD140="Yes"),OFFSET('Sanitation Data'!$G$12,0,10*ROW('Sanitation Data'!G134)),NA())</f>
        <v>#N/A</v>
      </c>
      <c r="AP140" s="530" t="e">
        <f ca="1">+IF(AND(ISNUMBER(OFFSET('Sanitation Data'!$H$4,0,10*ROW('Sanitation Data'!H134))),'Data Summary'!DE140="Yes"),100-OFFSET('Sanitation Data'!$H$4,0,10*ROW('Sanitation Data'!H134)),NA())</f>
        <v>#N/A</v>
      </c>
      <c r="AQ140" s="530" t="e">
        <f ca="1">+IF(AND(ISNUMBER(OFFSET('Sanitation Data'!$H$6,0,10*ROW('Sanitation Data'!H134))),'Data Summary'!DF140="Yes"),OFFSET('Sanitation Data'!$H$6,0,10*ROW('Sanitation Data'!H134)),NA())</f>
        <v>#N/A</v>
      </c>
      <c r="AR140" s="530" t="e">
        <f ca="1">+IF(AND(ISNUMBER(OFFSET('Sanitation Data'!$H$10,0,10*ROW('Sanitation Data'!H134))),'Data Summary'!DG140="Yes"),OFFSET('Sanitation Data'!$H$10,0,10*ROW('Sanitation Data'!H134)),NA())</f>
        <v>#N/A</v>
      </c>
      <c r="AS140" s="530" t="e">
        <f ca="1">+IF(AND(ISNUMBER(OFFSET('Sanitation Data'!$H$11,0,10*ROW('Sanitation Data'!H134))),'Data Summary'!DH140="Yes"),OFFSET('Sanitation Data'!$H$11,0,10*ROW('Sanitation Data'!H134)),NA())</f>
        <v>#N/A</v>
      </c>
      <c r="AT140" s="530" t="e">
        <f ca="1">+IF(AND(ISNUMBER(OFFSET('Sanitation Data'!$H$12,0,10*ROW('Sanitation Data'!H134))),'Data Summary'!DI140="Yes"),OFFSET('Sanitation Data'!$H$12,0,10*ROW('Sanitation Data'!H134)),NA())</f>
        <v>#N/A</v>
      </c>
      <c r="AU140" s="530" t="e">
        <f ca="1">+IF(AND(ISNUMBER(OFFSET('Sanitation Data'!$I$4,0,10*ROW('Sanitation Data'!I134))),'Data Summary'!DJ140="Yes"),100-OFFSET('Sanitation Data'!$I$4,0,10*ROW('Sanitation Data'!I134)),NA())</f>
        <v>#N/A</v>
      </c>
      <c r="AV140" s="530" t="e">
        <f ca="1">+IF(AND(ISNUMBER(OFFSET('Sanitation Data'!$I$6,0,10*ROW('Sanitation Data'!I134))),'Data Summary'!DK140="Yes"),OFFSET('Sanitation Data'!$I$6,0,10*ROW('Sanitation Data'!I134)),NA())</f>
        <v>#N/A</v>
      </c>
      <c r="AW140" s="530" t="e">
        <f ca="1">+IF(AND(ISNUMBER(OFFSET('Sanitation Data'!$I$10,0,10*ROW('Sanitation Data'!I134))),'Data Summary'!DL140="Yes"),OFFSET('Sanitation Data'!$I$10,0,10*ROW('Sanitation Data'!I134)),NA())</f>
        <v>#N/A</v>
      </c>
      <c r="AX140" s="530" t="e">
        <f ca="1">+IF(AND(ISNUMBER(OFFSET('Sanitation Data'!$I$11,0,10*ROW('Sanitation Data'!I134))),'Data Summary'!DM140="Yes"),OFFSET('Sanitation Data'!$I$11,0,10*ROW('Sanitation Data'!I134)),NA())</f>
        <v>#N/A</v>
      </c>
      <c r="AY140" s="530" t="e">
        <f ca="1">+IF(AND(ISNUMBER(OFFSET('Sanitation Data'!$I$12,0,10*ROW('Sanitation Data'!I134))),'Data Summary'!DN140="Yes"),OFFSET('Sanitation Data'!$I$12,0,10*ROW('Sanitation Data'!I134)),NA())</f>
        <v>#N/A</v>
      </c>
      <c r="AZ140" s="531" t="e">
        <f ca="1">+IF(AND(ISNUMBER(OFFSET('Hygiene Data'!$D$5,0,10*ROW('Hygiene Data'!D134))),'Data Summary'!DO140="Yes"),OFFSET('Hygiene Data'!$D$5,0,10*ROW('Hygiene Data'!D134)),NA())</f>
        <v>#N/A</v>
      </c>
      <c r="BA140" s="531" t="e">
        <f ca="1">+IF(AND(ISNUMBER(OFFSET('Hygiene Data'!$D$7,0,10*ROW('Hygiene Data'!D134))),'Data Summary'!DP140="Yes"),OFFSET('Hygiene Data'!$D$7,0,10*ROW('Hygiene Data'!D134)),NA())</f>
        <v>#N/A</v>
      </c>
      <c r="BB140" s="531" t="e">
        <f ca="1">+IF(AND(ISNUMBER(OFFSET('Hygiene Data'!$D$9,0,10*ROW('Hygiene Data'!D134))),'Data Summary'!DQ140="Yes"),OFFSET('Hygiene Data'!$D$9,0,10*ROW('Hygiene Data'!D134)),NA())</f>
        <v>#N/A</v>
      </c>
      <c r="BC140" s="531" t="e">
        <f ca="1">+IF(AND(ISNUMBER(OFFSET('Hygiene Data'!$E$5,0,10*ROW('Hygiene Data'!E134))),'Data Summary'!DR140="Yes"),OFFSET('Hygiene Data'!$E$5,0,10*ROW('Hygiene Data'!E134)),NA())</f>
        <v>#N/A</v>
      </c>
      <c r="BD140" s="531" t="e">
        <f ca="1">+IF(AND(ISNUMBER(OFFSET('Hygiene Data'!$E$7,0,10*ROW('Hygiene Data'!E134))),'Data Summary'!DS140="Yes"),OFFSET('Hygiene Data'!$E$7,0,10*ROW('Hygiene Data'!E134)),NA())</f>
        <v>#N/A</v>
      </c>
      <c r="BE140" s="531" t="e">
        <f ca="1">+IF(AND(ISNUMBER(OFFSET('Hygiene Data'!$E$9,0,10*ROW('Hygiene Data'!E134))),'Data Summary'!DT140="Yes"),OFFSET('Hygiene Data'!$E$9,0,10*ROW('Hygiene Data'!E134)),NA())</f>
        <v>#N/A</v>
      </c>
      <c r="BF140" s="531" t="e">
        <f ca="1">+IF(AND(ISNUMBER(OFFSET('Hygiene Data'!$F$5,0,10*ROW('Hygiene Data'!F134))),'Data Summary'!DU140="Yes"),OFFSET('Hygiene Data'!$F$5,0,10*ROW('Hygiene Data'!F134)),NA())</f>
        <v>#N/A</v>
      </c>
      <c r="BG140" s="531" t="e">
        <f ca="1">+IF(AND(ISNUMBER(OFFSET('Hygiene Data'!$F$7,0,10*ROW('Hygiene Data'!F134))),'Data Summary'!DV140="Yes"),OFFSET('Hygiene Data'!$F$7,0,10*ROW('Hygiene Data'!F134)),NA())</f>
        <v>#N/A</v>
      </c>
      <c r="BH140" s="531" t="e">
        <f ca="1">+IF(AND(ISNUMBER(OFFSET('Hygiene Data'!$F$9,0,10*ROW('Hygiene Data'!F134))),'Data Summary'!DW140="Yes"),OFFSET('Hygiene Data'!$F$9,0,10*ROW('Hygiene Data'!F134)),NA())</f>
        <v>#N/A</v>
      </c>
      <c r="BI140" s="531" t="e">
        <f ca="1">+IF(AND(ISNUMBER(OFFSET('Hygiene Data'!$G$5,0,10*ROW('Hygiene Data'!G134))),'Data Summary'!DX140="Yes"),OFFSET('Hygiene Data'!$G$5,0,10*ROW('Hygiene Data'!G134)),NA())</f>
        <v>#N/A</v>
      </c>
      <c r="BJ140" s="531" t="e">
        <f ca="1">+IF(AND(ISNUMBER(OFFSET('Hygiene Data'!$G$7,0,10*ROW('Hygiene Data'!G134))),'Data Summary'!DY140="Yes"),OFFSET('Hygiene Data'!$G$7,0,10*ROW('Hygiene Data'!G134)),NA())</f>
        <v>#N/A</v>
      </c>
      <c r="BK140" s="531" t="e">
        <f ca="1">+IF(AND(ISNUMBER(OFFSET('Hygiene Data'!$G$9,0,10*ROW('Hygiene Data'!G134))),'Data Summary'!DZ140="Yes"),OFFSET('Hygiene Data'!$G$9,0,10*ROW('Hygiene Data'!G134)),NA())</f>
        <v>#N/A</v>
      </c>
      <c r="BL140" s="531" t="e">
        <f ca="1">+IF(AND(ISNUMBER(OFFSET('Hygiene Data'!$H$5,0,10*ROW('Hygiene Data'!H134))),'Data Summary'!EA140="Yes"),OFFSET('Hygiene Data'!$H$5,0,10*ROW('Hygiene Data'!H134)),NA())</f>
        <v>#N/A</v>
      </c>
      <c r="BM140" s="531" t="e">
        <f ca="1">+IF(AND(ISNUMBER(OFFSET('Hygiene Data'!$H$7,0,10*ROW('Hygiene Data'!H134))),'Data Summary'!EB140="Yes"),OFFSET('Hygiene Data'!$H$7,0,10*ROW('Hygiene Data'!H134)),NA())</f>
        <v>#N/A</v>
      </c>
      <c r="BN140" s="531" t="e">
        <f ca="1">+IF(AND(ISNUMBER(OFFSET('Hygiene Data'!$H$9,0,10*ROW('Hygiene Data'!H134))),'Data Summary'!EC140="Yes"),OFFSET('Hygiene Data'!$H$9,0,10*ROW('Hygiene Data'!H134)),NA())</f>
        <v>#N/A</v>
      </c>
      <c r="BO140" s="531" t="e">
        <f ca="1">+IF(AND(ISNUMBER(OFFSET('Hygiene Data'!$I$5,0,10*ROW('Hygiene Data'!I134))),'Data Summary'!ED140="Yes"),OFFSET('Hygiene Data'!$I$5,0,10*ROW('Hygiene Data'!I134)),NA())</f>
        <v>#N/A</v>
      </c>
      <c r="BP140" s="531" t="e">
        <f ca="1">+IF(AND(ISNUMBER(OFFSET('Hygiene Data'!$I$7,0,10*ROW('Hygiene Data'!I134))),'Data Summary'!EE140="Yes"),OFFSET('Hygiene Data'!$I$7,0,10*ROW('Hygiene Data'!I134)),NA())</f>
        <v>#N/A</v>
      </c>
      <c r="BQ140" s="531" t="e">
        <f ca="1">+IF(AND(ISNUMBER(OFFSET('Hygiene Data'!$I$9,0,10*ROW('Hygiene Data'!I134))),'Data Summary'!EF140="Yes"),OFFSET('Hygiene Data'!$I$9,0,10*ROW('Hygiene Data'!I134)),NA())</f>
        <v>#N/A</v>
      </c>
    </row>
    <row r="141" spans="1:69" x14ac:dyDescent="0.25">
      <c r="A141" s="527" t="e">
        <f ca="1">+RIGHT('Data Summary'!A141,LEN('Data Summary'!A141)-9)</f>
        <v>#VALUE!</v>
      </c>
      <c r="B141" s="501" t="str">
        <f ca="1">+IF(ISTEXT('Data Summary'!B141),'Data Summary'!B141,"")</f>
        <v/>
      </c>
      <c r="C141" s="528" t="e">
        <f ca="1">+VALUE('Data Summary'!C141)</f>
        <v>#VALUE!</v>
      </c>
      <c r="D141" s="529" t="e">
        <f ca="1">+IF(AND(ISNUMBER(OFFSET('Water Data'!$D$4,0,10*ROW('Water Data'!D135))),'Data Summary'!BS141="Yes"),100-OFFSET('Water Data'!$D$4,0,10*ROW('Water Data'!D135)),NA())</f>
        <v>#N/A</v>
      </c>
      <c r="E141" s="529" t="e">
        <f ca="1">+IF(AND(ISNUMBER(OFFSET('Water Data'!$D$6,0,10*ROW('Water Data'!D135))),'Data Summary'!BT141="Yes"),OFFSET('Water Data'!$D$6,0,10*ROW('Water Data'!D135)),NA())</f>
        <v>#N/A</v>
      </c>
      <c r="F141" s="529" t="e">
        <f ca="1">+IF(AND(ISNUMBER(OFFSET('Water Data'!$D$9,0,10*ROW('Water Data'!D135))),'Data Summary'!BU141="Yes"),OFFSET('Water Data'!$D$9,0,10*ROW('Water Data'!D135)),NA())</f>
        <v>#N/A</v>
      </c>
      <c r="G141" s="529" t="e">
        <f ca="1">+IF(AND(ISNUMBER(OFFSET('Water Data'!$E$4,0,10*ROW('Water Data'!E135))),'Data Summary'!BV141="Yes"),100-OFFSET('Water Data'!$E$4,0,10*ROW('Water Data'!E135)),NA())</f>
        <v>#N/A</v>
      </c>
      <c r="H141" s="529" t="e">
        <f ca="1">+IF(AND(ISNUMBER(OFFSET('Water Data'!$E$6,0,10*ROW('Water Data'!E135))),'Data Summary'!BW141="Yes"),OFFSET('Water Data'!$E$6,0,10*ROW('Water Data'!E135)),NA())</f>
        <v>#N/A</v>
      </c>
      <c r="I141" s="529" t="e">
        <f ca="1">+IF(AND(ISNUMBER(OFFSET('Water Data'!$E$9,0,10*ROW('Water Data'!E135))),'Data Summary'!BX141="Yes"),OFFSET('Water Data'!$E$9,0,10*ROW('Water Data'!E135)),NA())</f>
        <v>#N/A</v>
      </c>
      <c r="J141" s="529" t="e">
        <f ca="1">+IF(AND(ISNUMBER(OFFSET('Water Data'!$F$4,0,10*ROW('Water Data'!F135))),'Data Summary'!BY141="Yes"),100-OFFSET('Water Data'!$F$4,0,10*ROW('Water Data'!F135)),NA())</f>
        <v>#N/A</v>
      </c>
      <c r="K141" s="529" t="e">
        <f ca="1">+IF(AND(ISNUMBER(OFFSET('Water Data'!$F$6,0,10*ROW('Water Data'!F135))),'Data Summary'!BZ141="Yes"),OFFSET('Water Data'!$F$6,0,10*ROW('Water Data'!F135)),NA())</f>
        <v>#N/A</v>
      </c>
      <c r="L141" s="529" t="e">
        <f ca="1">+IF(AND(ISNUMBER(OFFSET('Water Data'!$F$9,0,10*ROW('Water Data'!F135))),'Data Summary'!CA141="Yes"),OFFSET('Water Data'!$F$9,0,10*ROW('Water Data'!F135)),NA())</f>
        <v>#N/A</v>
      </c>
      <c r="M141" s="529" t="e">
        <f ca="1">+IF(AND(ISNUMBER(OFFSET('Water Data'!$G$4,0,10*ROW('Water Data'!G135))),'Data Summary'!CB141="Yes"),100-OFFSET('Water Data'!$G$4,0,10*ROW('Water Data'!G135)),NA())</f>
        <v>#N/A</v>
      </c>
      <c r="N141" s="529" t="e">
        <f ca="1">+IF(AND(ISNUMBER(OFFSET('Water Data'!$G$6,0,10*ROW('Water Data'!G135))),'Data Summary'!CC141="Yes"),OFFSET('Water Data'!$G$6,0,10*ROW('Water Data'!G135)),NA())</f>
        <v>#N/A</v>
      </c>
      <c r="O141" s="529" t="e">
        <f ca="1">+IF(AND(ISNUMBER(OFFSET('Water Data'!$G$9,0,10*ROW('Water Data'!G135))),'Data Summary'!CD141="Yes"),OFFSET('Water Data'!$G$9,0,10*ROW('Water Data'!G135)),NA())</f>
        <v>#N/A</v>
      </c>
      <c r="P141" s="529" t="e">
        <f ca="1">+IF(AND(ISNUMBER(OFFSET('Water Data'!$H$4,0,10*ROW('Water Data'!H135))),'Data Summary'!CE141="Yes"),100-OFFSET('Water Data'!$H$4,0,10*ROW('Water Data'!H135)),NA())</f>
        <v>#N/A</v>
      </c>
      <c r="Q141" s="529" t="e">
        <f ca="1">+IF(AND(ISNUMBER(OFFSET('Water Data'!$H$6,0,10*ROW('Water Data'!H135))),'Data Summary'!CF141="Yes"),OFFSET('Water Data'!$H$6,0,10*ROW('Water Data'!H135)),NA())</f>
        <v>#N/A</v>
      </c>
      <c r="R141" s="529" t="e">
        <f ca="1">+IF(AND(ISNUMBER(OFFSET('Water Data'!$H$9,0,10*ROW('Water Data'!H135))),'Data Summary'!CG141="Yes"),OFFSET('Water Data'!$H$9,0,10*ROW('Water Data'!H135)),NA())</f>
        <v>#N/A</v>
      </c>
      <c r="S141" s="529" t="e">
        <f ca="1">+IF(AND(ISNUMBER(OFFSET('Water Data'!$I$4,0,10*ROW('Water Data'!I135))),'Data Summary'!CH141="Yes"),100-OFFSET('Water Data'!$I$4,0,10*ROW('Water Data'!I135)),NA())</f>
        <v>#N/A</v>
      </c>
      <c r="T141" s="529" t="e">
        <f ca="1">+IF(AND(ISNUMBER(OFFSET('Water Data'!$I$6,0,10*ROW('Water Data'!I135))),'Data Summary'!CI141="Yes"),OFFSET('Water Data'!$I$6,0,10*ROW('Water Data'!I135)),NA())</f>
        <v>#N/A</v>
      </c>
      <c r="U141" s="529" t="e">
        <f ca="1">+IF(AND(ISNUMBER(OFFSET('Water Data'!$I$9,0,10*ROW('Water Data'!I135))),'Data Summary'!CJ141="Yes"),OFFSET('Water Data'!$I$9,0,10*ROW('Water Data'!I135)),NA())</f>
        <v>#N/A</v>
      </c>
      <c r="V141" s="530" t="e">
        <f ca="1">+IF(AND(ISNUMBER(OFFSET('Sanitation Data'!$D$4,0,10*ROW('Sanitation Data'!D135))),'Data Summary'!CK141="Yes"),100-OFFSET('Sanitation Data'!$D$4,0,10*ROW('Sanitation Data'!D135)),NA())</f>
        <v>#N/A</v>
      </c>
      <c r="W141" s="530" t="e">
        <f ca="1">+IF(AND(ISNUMBER(OFFSET('Sanitation Data'!$D$6,0,10*ROW('Sanitation Data'!D135))),'Data Summary'!CL141="Yes"),OFFSET('Sanitation Data'!$D$6,0,10*ROW('Sanitation Data'!D135)),NA())</f>
        <v>#N/A</v>
      </c>
      <c r="X141" s="530" t="e">
        <f ca="1">+IF(AND(ISNUMBER(OFFSET('Sanitation Data'!$D$10,0,10*ROW('Sanitation Data'!D135))),'Data Summary'!CM141="Yes"),OFFSET('Sanitation Data'!$D$10,0,10*ROW('Sanitation Data'!D135)),NA())</f>
        <v>#N/A</v>
      </c>
      <c r="Y141" s="530" t="e">
        <f ca="1">+IF(AND(ISNUMBER(OFFSET('Sanitation Data'!$D$11,0,10*ROW('Sanitation Data'!D135))),'Data Summary'!CN141="Yes"),OFFSET('Sanitation Data'!$D$11,0,10*ROW('Sanitation Data'!D135)),NA())</f>
        <v>#N/A</v>
      </c>
      <c r="Z141" s="530" t="e">
        <f ca="1">+IF(AND(ISNUMBER(OFFSET('Sanitation Data'!$D$12,0,10*ROW('Sanitation Data'!D135))),'Data Summary'!CO141="Yes"),OFFSET('Sanitation Data'!$D$12,0,10*ROW('Sanitation Data'!D135)),NA())</f>
        <v>#N/A</v>
      </c>
      <c r="AA141" s="530" t="e">
        <f ca="1">+IF(AND(ISNUMBER(OFFSET('Sanitation Data'!$E$4,0,10*ROW('Sanitation Data'!E135))),'Data Summary'!CP141="Yes"),100-OFFSET('Sanitation Data'!$E$4,0,10*ROW('Sanitation Data'!E135)),NA())</f>
        <v>#N/A</v>
      </c>
      <c r="AB141" s="530" t="e">
        <f ca="1">+IF(AND(ISNUMBER(OFFSET('Sanitation Data'!$E$6,0,10*ROW('Sanitation Data'!E135))),'Data Summary'!CQ141="Yes"),OFFSET('Sanitation Data'!$E$6,0,10*ROW('Sanitation Data'!E135)),NA())</f>
        <v>#N/A</v>
      </c>
      <c r="AC141" s="530" t="e">
        <f ca="1">+IF(AND(ISNUMBER(OFFSET('Sanitation Data'!$E$10,0,10*ROW('Sanitation Data'!E135))),'Data Summary'!CR141="Yes"),OFFSET('Sanitation Data'!$E$10,0,10*ROW('Sanitation Data'!E135)),NA())</f>
        <v>#N/A</v>
      </c>
      <c r="AD141" s="530" t="e">
        <f ca="1">+IF(AND(ISNUMBER(OFFSET('Sanitation Data'!$E$11,0,10*ROW('Sanitation Data'!E135))),'Data Summary'!CS141="Yes"),OFFSET('Sanitation Data'!$E$11,0,10*ROW('Sanitation Data'!E135)),NA())</f>
        <v>#N/A</v>
      </c>
      <c r="AE141" s="530" t="e">
        <f ca="1">+IF(AND(ISNUMBER(OFFSET('Sanitation Data'!$E$12,0,10*ROW('Sanitation Data'!E135))),'Data Summary'!CT141="Yes"),OFFSET('Sanitation Data'!$E$12,0,10*ROW('Sanitation Data'!E135)),NA())</f>
        <v>#N/A</v>
      </c>
      <c r="AF141" s="530" t="e">
        <f ca="1">+IF(AND(ISNUMBER(OFFSET('Sanitation Data'!$F$4,0,10*ROW('Sanitation Data'!F135))),'Data Summary'!CU141="Yes"),100-OFFSET('Sanitation Data'!$F$4,0,10*ROW('Sanitation Data'!F135)),NA())</f>
        <v>#N/A</v>
      </c>
      <c r="AG141" s="530" t="e">
        <f ca="1">+IF(AND(ISNUMBER(OFFSET('Sanitation Data'!$F$6,0,10*ROW('Sanitation Data'!F135))),'Data Summary'!CV141="Yes"),OFFSET('Sanitation Data'!$F$6,0,10*ROW('Sanitation Data'!F135)),NA())</f>
        <v>#N/A</v>
      </c>
      <c r="AH141" s="530" t="e">
        <f ca="1">+IF(AND(ISNUMBER(OFFSET('Sanitation Data'!$F$10,0,10*ROW('Sanitation Data'!F135))),'Data Summary'!CW141="Yes"),OFFSET('Sanitation Data'!$F$10,0,10*ROW('Sanitation Data'!F135)),NA())</f>
        <v>#N/A</v>
      </c>
      <c r="AI141" s="530" t="e">
        <f ca="1">+IF(AND(ISNUMBER(OFFSET('Sanitation Data'!$F$11,0,10*ROW('Sanitation Data'!F135))),'Data Summary'!CX141="Yes"),OFFSET('Sanitation Data'!$F$11,0,10*ROW('Sanitation Data'!F135)),NA())</f>
        <v>#N/A</v>
      </c>
      <c r="AJ141" s="530" t="e">
        <f ca="1">+IF(AND(ISNUMBER(OFFSET('Sanitation Data'!$F$12,0,10*ROW('Sanitation Data'!F135))),'Data Summary'!CY141="Yes"),OFFSET('Sanitation Data'!$F$12,0,10*ROW('Sanitation Data'!F135)),NA())</f>
        <v>#N/A</v>
      </c>
      <c r="AK141" s="530" t="e">
        <f ca="1">+IF(AND(ISNUMBER(OFFSET('Sanitation Data'!$G$4,0,10*ROW('Sanitation Data'!G135))),'Data Summary'!CZ141="Yes"),100-OFFSET('Sanitation Data'!$G$4,0,10*ROW('Sanitation Data'!G135)),NA())</f>
        <v>#N/A</v>
      </c>
      <c r="AL141" s="530" t="e">
        <f ca="1">+IF(AND(ISNUMBER(OFFSET('Sanitation Data'!$G$6,0,10*ROW('Sanitation Data'!G135))),'Data Summary'!DA141="Yes"),OFFSET('Sanitation Data'!$G$6,0,10*ROW('Sanitation Data'!G135)),NA())</f>
        <v>#N/A</v>
      </c>
      <c r="AM141" s="530" t="e">
        <f ca="1">+IF(AND(ISNUMBER(OFFSET('Sanitation Data'!$G$10,0,10*ROW('Sanitation Data'!G135))),'Data Summary'!DB141="Yes"),OFFSET('Sanitation Data'!$G$10,0,10*ROW('Sanitation Data'!G135)),NA())</f>
        <v>#N/A</v>
      </c>
      <c r="AN141" s="530" t="e">
        <f ca="1">+IF(AND(ISNUMBER(OFFSET('Sanitation Data'!$G$11,0,10*ROW('Sanitation Data'!G135))),'Data Summary'!DC141="Yes"),OFFSET('Sanitation Data'!$G$11,0,10*ROW('Sanitation Data'!G135)),NA())</f>
        <v>#N/A</v>
      </c>
      <c r="AO141" s="530" t="e">
        <f ca="1">+IF(AND(ISNUMBER(OFFSET('Sanitation Data'!$G$12,0,10*ROW('Sanitation Data'!G135))),'Data Summary'!DD141="Yes"),OFFSET('Sanitation Data'!$G$12,0,10*ROW('Sanitation Data'!G135)),NA())</f>
        <v>#N/A</v>
      </c>
      <c r="AP141" s="530" t="e">
        <f ca="1">+IF(AND(ISNUMBER(OFFSET('Sanitation Data'!$H$4,0,10*ROW('Sanitation Data'!H135))),'Data Summary'!DE141="Yes"),100-OFFSET('Sanitation Data'!$H$4,0,10*ROW('Sanitation Data'!H135)),NA())</f>
        <v>#N/A</v>
      </c>
      <c r="AQ141" s="530" t="e">
        <f ca="1">+IF(AND(ISNUMBER(OFFSET('Sanitation Data'!$H$6,0,10*ROW('Sanitation Data'!H135))),'Data Summary'!DF141="Yes"),OFFSET('Sanitation Data'!$H$6,0,10*ROW('Sanitation Data'!H135)),NA())</f>
        <v>#N/A</v>
      </c>
      <c r="AR141" s="530" t="e">
        <f ca="1">+IF(AND(ISNUMBER(OFFSET('Sanitation Data'!$H$10,0,10*ROW('Sanitation Data'!H135))),'Data Summary'!DG141="Yes"),OFFSET('Sanitation Data'!$H$10,0,10*ROW('Sanitation Data'!H135)),NA())</f>
        <v>#N/A</v>
      </c>
      <c r="AS141" s="530" t="e">
        <f ca="1">+IF(AND(ISNUMBER(OFFSET('Sanitation Data'!$H$11,0,10*ROW('Sanitation Data'!H135))),'Data Summary'!DH141="Yes"),OFFSET('Sanitation Data'!$H$11,0,10*ROW('Sanitation Data'!H135)),NA())</f>
        <v>#N/A</v>
      </c>
      <c r="AT141" s="530" t="e">
        <f ca="1">+IF(AND(ISNUMBER(OFFSET('Sanitation Data'!$H$12,0,10*ROW('Sanitation Data'!H135))),'Data Summary'!DI141="Yes"),OFFSET('Sanitation Data'!$H$12,0,10*ROW('Sanitation Data'!H135)),NA())</f>
        <v>#N/A</v>
      </c>
      <c r="AU141" s="530" t="e">
        <f ca="1">+IF(AND(ISNUMBER(OFFSET('Sanitation Data'!$I$4,0,10*ROW('Sanitation Data'!I135))),'Data Summary'!DJ141="Yes"),100-OFFSET('Sanitation Data'!$I$4,0,10*ROW('Sanitation Data'!I135)),NA())</f>
        <v>#N/A</v>
      </c>
      <c r="AV141" s="530" t="e">
        <f ca="1">+IF(AND(ISNUMBER(OFFSET('Sanitation Data'!$I$6,0,10*ROW('Sanitation Data'!I135))),'Data Summary'!DK141="Yes"),OFFSET('Sanitation Data'!$I$6,0,10*ROW('Sanitation Data'!I135)),NA())</f>
        <v>#N/A</v>
      </c>
      <c r="AW141" s="530" t="e">
        <f ca="1">+IF(AND(ISNUMBER(OFFSET('Sanitation Data'!$I$10,0,10*ROW('Sanitation Data'!I135))),'Data Summary'!DL141="Yes"),OFFSET('Sanitation Data'!$I$10,0,10*ROW('Sanitation Data'!I135)),NA())</f>
        <v>#N/A</v>
      </c>
      <c r="AX141" s="530" t="e">
        <f ca="1">+IF(AND(ISNUMBER(OFFSET('Sanitation Data'!$I$11,0,10*ROW('Sanitation Data'!I135))),'Data Summary'!DM141="Yes"),OFFSET('Sanitation Data'!$I$11,0,10*ROW('Sanitation Data'!I135)),NA())</f>
        <v>#N/A</v>
      </c>
      <c r="AY141" s="530" t="e">
        <f ca="1">+IF(AND(ISNUMBER(OFFSET('Sanitation Data'!$I$12,0,10*ROW('Sanitation Data'!I135))),'Data Summary'!DN141="Yes"),OFFSET('Sanitation Data'!$I$12,0,10*ROW('Sanitation Data'!I135)),NA())</f>
        <v>#N/A</v>
      </c>
      <c r="AZ141" s="531" t="e">
        <f ca="1">+IF(AND(ISNUMBER(OFFSET('Hygiene Data'!$D$5,0,10*ROW('Hygiene Data'!D135))),'Data Summary'!DO141="Yes"),OFFSET('Hygiene Data'!$D$5,0,10*ROW('Hygiene Data'!D135)),NA())</f>
        <v>#N/A</v>
      </c>
      <c r="BA141" s="531" t="e">
        <f ca="1">+IF(AND(ISNUMBER(OFFSET('Hygiene Data'!$D$7,0,10*ROW('Hygiene Data'!D135))),'Data Summary'!DP141="Yes"),OFFSET('Hygiene Data'!$D$7,0,10*ROW('Hygiene Data'!D135)),NA())</f>
        <v>#N/A</v>
      </c>
      <c r="BB141" s="531" t="e">
        <f ca="1">+IF(AND(ISNUMBER(OFFSET('Hygiene Data'!$D$9,0,10*ROW('Hygiene Data'!D135))),'Data Summary'!DQ141="Yes"),OFFSET('Hygiene Data'!$D$9,0,10*ROW('Hygiene Data'!D135)),NA())</f>
        <v>#N/A</v>
      </c>
      <c r="BC141" s="531" t="e">
        <f ca="1">+IF(AND(ISNUMBER(OFFSET('Hygiene Data'!$E$5,0,10*ROW('Hygiene Data'!E135))),'Data Summary'!DR141="Yes"),OFFSET('Hygiene Data'!$E$5,0,10*ROW('Hygiene Data'!E135)),NA())</f>
        <v>#N/A</v>
      </c>
      <c r="BD141" s="531" t="e">
        <f ca="1">+IF(AND(ISNUMBER(OFFSET('Hygiene Data'!$E$7,0,10*ROW('Hygiene Data'!E135))),'Data Summary'!DS141="Yes"),OFFSET('Hygiene Data'!$E$7,0,10*ROW('Hygiene Data'!E135)),NA())</f>
        <v>#N/A</v>
      </c>
      <c r="BE141" s="531" t="e">
        <f ca="1">+IF(AND(ISNUMBER(OFFSET('Hygiene Data'!$E$9,0,10*ROW('Hygiene Data'!E135))),'Data Summary'!DT141="Yes"),OFFSET('Hygiene Data'!$E$9,0,10*ROW('Hygiene Data'!E135)),NA())</f>
        <v>#N/A</v>
      </c>
      <c r="BF141" s="531" t="e">
        <f ca="1">+IF(AND(ISNUMBER(OFFSET('Hygiene Data'!$F$5,0,10*ROW('Hygiene Data'!F135))),'Data Summary'!DU141="Yes"),OFFSET('Hygiene Data'!$F$5,0,10*ROW('Hygiene Data'!F135)),NA())</f>
        <v>#N/A</v>
      </c>
      <c r="BG141" s="531" t="e">
        <f ca="1">+IF(AND(ISNUMBER(OFFSET('Hygiene Data'!$F$7,0,10*ROW('Hygiene Data'!F135))),'Data Summary'!DV141="Yes"),OFFSET('Hygiene Data'!$F$7,0,10*ROW('Hygiene Data'!F135)),NA())</f>
        <v>#N/A</v>
      </c>
      <c r="BH141" s="531" t="e">
        <f ca="1">+IF(AND(ISNUMBER(OFFSET('Hygiene Data'!$F$9,0,10*ROW('Hygiene Data'!F135))),'Data Summary'!DW141="Yes"),OFFSET('Hygiene Data'!$F$9,0,10*ROW('Hygiene Data'!F135)),NA())</f>
        <v>#N/A</v>
      </c>
      <c r="BI141" s="531" t="e">
        <f ca="1">+IF(AND(ISNUMBER(OFFSET('Hygiene Data'!$G$5,0,10*ROW('Hygiene Data'!G135))),'Data Summary'!DX141="Yes"),OFFSET('Hygiene Data'!$G$5,0,10*ROW('Hygiene Data'!G135)),NA())</f>
        <v>#N/A</v>
      </c>
      <c r="BJ141" s="531" t="e">
        <f ca="1">+IF(AND(ISNUMBER(OFFSET('Hygiene Data'!$G$7,0,10*ROW('Hygiene Data'!G135))),'Data Summary'!DY141="Yes"),OFFSET('Hygiene Data'!$G$7,0,10*ROW('Hygiene Data'!G135)),NA())</f>
        <v>#N/A</v>
      </c>
      <c r="BK141" s="531" t="e">
        <f ca="1">+IF(AND(ISNUMBER(OFFSET('Hygiene Data'!$G$9,0,10*ROW('Hygiene Data'!G135))),'Data Summary'!DZ141="Yes"),OFFSET('Hygiene Data'!$G$9,0,10*ROW('Hygiene Data'!G135)),NA())</f>
        <v>#N/A</v>
      </c>
      <c r="BL141" s="531" t="e">
        <f ca="1">+IF(AND(ISNUMBER(OFFSET('Hygiene Data'!$H$5,0,10*ROW('Hygiene Data'!H135))),'Data Summary'!EA141="Yes"),OFFSET('Hygiene Data'!$H$5,0,10*ROW('Hygiene Data'!H135)),NA())</f>
        <v>#N/A</v>
      </c>
      <c r="BM141" s="531" t="e">
        <f ca="1">+IF(AND(ISNUMBER(OFFSET('Hygiene Data'!$H$7,0,10*ROW('Hygiene Data'!H135))),'Data Summary'!EB141="Yes"),OFFSET('Hygiene Data'!$H$7,0,10*ROW('Hygiene Data'!H135)),NA())</f>
        <v>#N/A</v>
      </c>
      <c r="BN141" s="531" t="e">
        <f ca="1">+IF(AND(ISNUMBER(OFFSET('Hygiene Data'!$H$9,0,10*ROW('Hygiene Data'!H135))),'Data Summary'!EC141="Yes"),OFFSET('Hygiene Data'!$H$9,0,10*ROW('Hygiene Data'!H135)),NA())</f>
        <v>#N/A</v>
      </c>
      <c r="BO141" s="531" t="e">
        <f ca="1">+IF(AND(ISNUMBER(OFFSET('Hygiene Data'!$I$5,0,10*ROW('Hygiene Data'!I135))),'Data Summary'!ED141="Yes"),OFFSET('Hygiene Data'!$I$5,0,10*ROW('Hygiene Data'!I135)),NA())</f>
        <v>#N/A</v>
      </c>
      <c r="BP141" s="531" t="e">
        <f ca="1">+IF(AND(ISNUMBER(OFFSET('Hygiene Data'!$I$7,0,10*ROW('Hygiene Data'!I135))),'Data Summary'!EE141="Yes"),OFFSET('Hygiene Data'!$I$7,0,10*ROW('Hygiene Data'!I135)),NA())</f>
        <v>#N/A</v>
      </c>
      <c r="BQ141" s="531" t="e">
        <f ca="1">+IF(AND(ISNUMBER(OFFSET('Hygiene Data'!$I$9,0,10*ROW('Hygiene Data'!I135))),'Data Summary'!EF141="Yes"),OFFSET('Hygiene Data'!$I$9,0,10*ROW('Hygiene Data'!I135)),NA())</f>
        <v>#N/A</v>
      </c>
    </row>
    <row r="142" spans="1:69" x14ac:dyDescent="0.25">
      <c r="A142" s="527" t="e">
        <f ca="1">+RIGHT('Data Summary'!A142,LEN('Data Summary'!A142)-9)</f>
        <v>#VALUE!</v>
      </c>
      <c r="B142" s="501" t="str">
        <f ca="1">+IF(ISTEXT('Data Summary'!B142),'Data Summary'!B142,"")</f>
        <v/>
      </c>
      <c r="C142" s="528" t="e">
        <f ca="1">+VALUE('Data Summary'!C142)</f>
        <v>#VALUE!</v>
      </c>
      <c r="D142" s="529" t="e">
        <f ca="1">+IF(AND(ISNUMBER(OFFSET('Water Data'!$D$4,0,10*ROW('Water Data'!D136))),'Data Summary'!BS142="Yes"),100-OFFSET('Water Data'!$D$4,0,10*ROW('Water Data'!D136)),NA())</f>
        <v>#N/A</v>
      </c>
      <c r="E142" s="529" t="e">
        <f ca="1">+IF(AND(ISNUMBER(OFFSET('Water Data'!$D$6,0,10*ROW('Water Data'!D136))),'Data Summary'!BT142="Yes"),OFFSET('Water Data'!$D$6,0,10*ROW('Water Data'!D136)),NA())</f>
        <v>#N/A</v>
      </c>
      <c r="F142" s="529" t="e">
        <f ca="1">+IF(AND(ISNUMBER(OFFSET('Water Data'!$D$9,0,10*ROW('Water Data'!D136))),'Data Summary'!BU142="Yes"),OFFSET('Water Data'!$D$9,0,10*ROW('Water Data'!D136)),NA())</f>
        <v>#N/A</v>
      </c>
      <c r="G142" s="529" t="e">
        <f ca="1">+IF(AND(ISNUMBER(OFFSET('Water Data'!$E$4,0,10*ROW('Water Data'!E136))),'Data Summary'!BV142="Yes"),100-OFFSET('Water Data'!$E$4,0,10*ROW('Water Data'!E136)),NA())</f>
        <v>#N/A</v>
      </c>
      <c r="H142" s="529" t="e">
        <f ca="1">+IF(AND(ISNUMBER(OFFSET('Water Data'!$E$6,0,10*ROW('Water Data'!E136))),'Data Summary'!BW142="Yes"),OFFSET('Water Data'!$E$6,0,10*ROW('Water Data'!E136)),NA())</f>
        <v>#N/A</v>
      </c>
      <c r="I142" s="529" t="e">
        <f ca="1">+IF(AND(ISNUMBER(OFFSET('Water Data'!$E$9,0,10*ROW('Water Data'!E136))),'Data Summary'!BX142="Yes"),OFFSET('Water Data'!$E$9,0,10*ROW('Water Data'!E136)),NA())</f>
        <v>#N/A</v>
      </c>
      <c r="J142" s="529" t="e">
        <f ca="1">+IF(AND(ISNUMBER(OFFSET('Water Data'!$F$4,0,10*ROW('Water Data'!F136))),'Data Summary'!BY142="Yes"),100-OFFSET('Water Data'!$F$4,0,10*ROW('Water Data'!F136)),NA())</f>
        <v>#N/A</v>
      </c>
      <c r="K142" s="529" t="e">
        <f ca="1">+IF(AND(ISNUMBER(OFFSET('Water Data'!$F$6,0,10*ROW('Water Data'!F136))),'Data Summary'!BZ142="Yes"),OFFSET('Water Data'!$F$6,0,10*ROW('Water Data'!F136)),NA())</f>
        <v>#N/A</v>
      </c>
      <c r="L142" s="529" t="e">
        <f ca="1">+IF(AND(ISNUMBER(OFFSET('Water Data'!$F$9,0,10*ROW('Water Data'!F136))),'Data Summary'!CA142="Yes"),OFFSET('Water Data'!$F$9,0,10*ROW('Water Data'!F136)),NA())</f>
        <v>#N/A</v>
      </c>
      <c r="M142" s="529" t="e">
        <f ca="1">+IF(AND(ISNUMBER(OFFSET('Water Data'!$G$4,0,10*ROW('Water Data'!G136))),'Data Summary'!CB142="Yes"),100-OFFSET('Water Data'!$G$4,0,10*ROW('Water Data'!G136)),NA())</f>
        <v>#N/A</v>
      </c>
      <c r="N142" s="529" t="e">
        <f ca="1">+IF(AND(ISNUMBER(OFFSET('Water Data'!$G$6,0,10*ROW('Water Data'!G136))),'Data Summary'!CC142="Yes"),OFFSET('Water Data'!$G$6,0,10*ROW('Water Data'!G136)),NA())</f>
        <v>#N/A</v>
      </c>
      <c r="O142" s="529" t="e">
        <f ca="1">+IF(AND(ISNUMBER(OFFSET('Water Data'!$G$9,0,10*ROW('Water Data'!G136))),'Data Summary'!CD142="Yes"),OFFSET('Water Data'!$G$9,0,10*ROW('Water Data'!G136)),NA())</f>
        <v>#N/A</v>
      </c>
      <c r="P142" s="529" t="e">
        <f ca="1">+IF(AND(ISNUMBER(OFFSET('Water Data'!$H$4,0,10*ROW('Water Data'!H136))),'Data Summary'!CE142="Yes"),100-OFFSET('Water Data'!$H$4,0,10*ROW('Water Data'!H136)),NA())</f>
        <v>#N/A</v>
      </c>
      <c r="Q142" s="529" t="e">
        <f ca="1">+IF(AND(ISNUMBER(OFFSET('Water Data'!$H$6,0,10*ROW('Water Data'!H136))),'Data Summary'!CF142="Yes"),OFFSET('Water Data'!$H$6,0,10*ROW('Water Data'!H136)),NA())</f>
        <v>#N/A</v>
      </c>
      <c r="R142" s="529" t="e">
        <f ca="1">+IF(AND(ISNUMBER(OFFSET('Water Data'!$H$9,0,10*ROW('Water Data'!H136))),'Data Summary'!CG142="Yes"),OFFSET('Water Data'!$H$9,0,10*ROW('Water Data'!H136)),NA())</f>
        <v>#N/A</v>
      </c>
      <c r="S142" s="529" t="e">
        <f ca="1">+IF(AND(ISNUMBER(OFFSET('Water Data'!$I$4,0,10*ROW('Water Data'!I136))),'Data Summary'!CH142="Yes"),100-OFFSET('Water Data'!$I$4,0,10*ROW('Water Data'!I136)),NA())</f>
        <v>#N/A</v>
      </c>
      <c r="T142" s="529" t="e">
        <f ca="1">+IF(AND(ISNUMBER(OFFSET('Water Data'!$I$6,0,10*ROW('Water Data'!I136))),'Data Summary'!CI142="Yes"),OFFSET('Water Data'!$I$6,0,10*ROW('Water Data'!I136)),NA())</f>
        <v>#N/A</v>
      </c>
      <c r="U142" s="529" t="e">
        <f ca="1">+IF(AND(ISNUMBER(OFFSET('Water Data'!$I$9,0,10*ROW('Water Data'!I136))),'Data Summary'!CJ142="Yes"),OFFSET('Water Data'!$I$9,0,10*ROW('Water Data'!I136)),NA())</f>
        <v>#N/A</v>
      </c>
      <c r="V142" s="530" t="e">
        <f ca="1">+IF(AND(ISNUMBER(OFFSET('Sanitation Data'!$D$4,0,10*ROW('Sanitation Data'!D136))),'Data Summary'!CK142="Yes"),100-OFFSET('Sanitation Data'!$D$4,0,10*ROW('Sanitation Data'!D136)),NA())</f>
        <v>#N/A</v>
      </c>
      <c r="W142" s="530" t="e">
        <f ca="1">+IF(AND(ISNUMBER(OFFSET('Sanitation Data'!$D$6,0,10*ROW('Sanitation Data'!D136))),'Data Summary'!CL142="Yes"),OFFSET('Sanitation Data'!$D$6,0,10*ROW('Sanitation Data'!D136)),NA())</f>
        <v>#N/A</v>
      </c>
      <c r="X142" s="530" t="e">
        <f ca="1">+IF(AND(ISNUMBER(OFFSET('Sanitation Data'!$D$10,0,10*ROW('Sanitation Data'!D136))),'Data Summary'!CM142="Yes"),OFFSET('Sanitation Data'!$D$10,0,10*ROW('Sanitation Data'!D136)),NA())</f>
        <v>#N/A</v>
      </c>
      <c r="Y142" s="530" t="e">
        <f ca="1">+IF(AND(ISNUMBER(OFFSET('Sanitation Data'!$D$11,0,10*ROW('Sanitation Data'!D136))),'Data Summary'!CN142="Yes"),OFFSET('Sanitation Data'!$D$11,0,10*ROW('Sanitation Data'!D136)),NA())</f>
        <v>#N/A</v>
      </c>
      <c r="Z142" s="530" t="e">
        <f ca="1">+IF(AND(ISNUMBER(OFFSET('Sanitation Data'!$D$12,0,10*ROW('Sanitation Data'!D136))),'Data Summary'!CO142="Yes"),OFFSET('Sanitation Data'!$D$12,0,10*ROW('Sanitation Data'!D136)),NA())</f>
        <v>#N/A</v>
      </c>
      <c r="AA142" s="530" t="e">
        <f ca="1">+IF(AND(ISNUMBER(OFFSET('Sanitation Data'!$E$4,0,10*ROW('Sanitation Data'!E136))),'Data Summary'!CP142="Yes"),100-OFFSET('Sanitation Data'!$E$4,0,10*ROW('Sanitation Data'!E136)),NA())</f>
        <v>#N/A</v>
      </c>
      <c r="AB142" s="530" t="e">
        <f ca="1">+IF(AND(ISNUMBER(OFFSET('Sanitation Data'!$E$6,0,10*ROW('Sanitation Data'!E136))),'Data Summary'!CQ142="Yes"),OFFSET('Sanitation Data'!$E$6,0,10*ROW('Sanitation Data'!E136)),NA())</f>
        <v>#N/A</v>
      </c>
      <c r="AC142" s="530" t="e">
        <f ca="1">+IF(AND(ISNUMBER(OFFSET('Sanitation Data'!$E$10,0,10*ROW('Sanitation Data'!E136))),'Data Summary'!CR142="Yes"),OFFSET('Sanitation Data'!$E$10,0,10*ROW('Sanitation Data'!E136)),NA())</f>
        <v>#N/A</v>
      </c>
      <c r="AD142" s="530" t="e">
        <f ca="1">+IF(AND(ISNUMBER(OFFSET('Sanitation Data'!$E$11,0,10*ROW('Sanitation Data'!E136))),'Data Summary'!CS142="Yes"),OFFSET('Sanitation Data'!$E$11,0,10*ROW('Sanitation Data'!E136)),NA())</f>
        <v>#N/A</v>
      </c>
      <c r="AE142" s="530" t="e">
        <f ca="1">+IF(AND(ISNUMBER(OFFSET('Sanitation Data'!$E$12,0,10*ROW('Sanitation Data'!E136))),'Data Summary'!CT142="Yes"),OFFSET('Sanitation Data'!$E$12,0,10*ROW('Sanitation Data'!E136)),NA())</f>
        <v>#N/A</v>
      </c>
      <c r="AF142" s="530" t="e">
        <f ca="1">+IF(AND(ISNUMBER(OFFSET('Sanitation Data'!$F$4,0,10*ROW('Sanitation Data'!F136))),'Data Summary'!CU142="Yes"),100-OFFSET('Sanitation Data'!$F$4,0,10*ROW('Sanitation Data'!F136)),NA())</f>
        <v>#N/A</v>
      </c>
      <c r="AG142" s="530" t="e">
        <f ca="1">+IF(AND(ISNUMBER(OFFSET('Sanitation Data'!$F$6,0,10*ROW('Sanitation Data'!F136))),'Data Summary'!CV142="Yes"),OFFSET('Sanitation Data'!$F$6,0,10*ROW('Sanitation Data'!F136)),NA())</f>
        <v>#N/A</v>
      </c>
      <c r="AH142" s="530" t="e">
        <f ca="1">+IF(AND(ISNUMBER(OFFSET('Sanitation Data'!$F$10,0,10*ROW('Sanitation Data'!F136))),'Data Summary'!CW142="Yes"),OFFSET('Sanitation Data'!$F$10,0,10*ROW('Sanitation Data'!F136)),NA())</f>
        <v>#N/A</v>
      </c>
      <c r="AI142" s="530" t="e">
        <f ca="1">+IF(AND(ISNUMBER(OFFSET('Sanitation Data'!$F$11,0,10*ROW('Sanitation Data'!F136))),'Data Summary'!CX142="Yes"),OFFSET('Sanitation Data'!$F$11,0,10*ROW('Sanitation Data'!F136)),NA())</f>
        <v>#N/A</v>
      </c>
      <c r="AJ142" s="530" t="e">
        <f ca="1">+IF(AND(ISNUMBER(OFFSET('Sanitation Data'!$F$12,0,10*ROW('Sanitation Data'!F136))),'Data Summary'!CY142="Yes"),OFFSET('Sanitation Data'!$F$12,0,10*ROW('Sanitation Data'!F136)),NA())</f>
        <v>#N/A</v>
      </c>
      <c r="AK142" s="530" t="e">
        <f ca="1">+IF(AND(ISNUMBER(OFFSET('Sanitation Data'!$G$4,0,10*ROW('Sanitation Data'!G136))),'Data Summary'!CZ142="Yes"),100-OFFSET('Sanitation Data'!$G$4,0,10*ROW('Sanitation Data'!G136)),NA())</f>
        <v>#N/A</v>
      </c>
      <c r="AL142" s="530" t="e">
        <f ca="1">+IF(AND(ISNUMBER(OFFSET('Sanitation Data'!$G$6,0,10*ROW('Sanitation Data'!G136))),'Data Summary'!DA142="Yes"),OFFSET('Sanitation Data'!$G$6,0,10*ROW('Sanitation Data'!G136)),NA())</f>
        <v>#N/A</v>
      </c>
      <c r="AM142" s="530" t="e">
        <f ca="1">+IF(AND(ISNUMBER(OFFSET('Sanitation Data'!$G$10,0,10*ROW('Sanitation Data'!G136))),'Data Summary'!DB142="Yes"),OFFSET('Sanitation Data'!$G$10,0,10*ROW('Sanitation Data'!G136)),NA())</f>
        <v>#N/A</v>
      </c>
      <c r="AN142" s="530" t="e">
        <f ca="1">+IF(AND(ISNUMBER(OFFSET('Sanitation Data'!$G$11,0,10*ROW('Sanitation Data'!G136))),'Data Summary'!DC142="Yes"),OFFSET('Sanitation Data'!$G$11,0,10*ROW('Sanitation Data'!G136)),NA())</f>
        <v>#N/A</v>
      </c>
      <c r="AO142" s="530" t="e">
        <f ca="1">+IF(AND(ISNUMBER(OFFSET('Sanitation Data'!$G$12,0,10*ROW('Sanitation Data'!G136))),'Data Summary'!DD142="Yes"),OFFSET('Sanitation Data'!$G$12,0,10*ROW('Sanitation Data'!G136)),NA())</f>
        <v>#N/A</v>
      </c>
      <c r="AP142" s="530" t="e">
        <f ca="1">+IF(AND(ISNUMBER(OFFSET('Sanitation Data'!$H$4,0,10*ROW('Sanitation Data'!H136))),'Data Summary'!DE142="Yes"),100-OFFSET('Sanitation Data'!$H$4,0,10*ROW('Sanitation Data'!H136)),NA())</f>
        <v>#N/A</v>
      </c>
      <c r="AQ142" s="530" t="e">
        <f ca="1">+IF(AND(ISNUMBER(OFFSET('Sanitation Data'!$H$6,0,10*ROW('Sanitation Data'!H136))),'Data Summary'!DF142="Yes"),OFFSET('Sanitation Data'!$H$6,0,10*ROW('Sanitation Data'!H136)),NA())</f>
        <v>#N/A</v>
      </c>
      <c r="AR142" s="530" t="e">
        <f ca="1">+IF(AND(ISNUMBER(OFFSET('Sanitation Data'!$H$10,0,10*ROW('Sanitation Data'!H136))),'Data Summary'!DG142="Yes"),OFFSET('Sanitation Data'!$H$10,0,10*ROW('Sanitation Data'!H136)),NA())</f>
        <v>#N/A</v>
      </c>
      <c r="AS142" s="530" t="e">
        <f ca="1">+IF(AND(ISNUMBER(OFFSET('Sanitation Data'!$H$11,0,10*ROW('Sanitation Data'!H136))),'Data Summary'!DH142="Yes"),OFFSET('Sanitation Data'!$H$11,0,10*ROW('Sanitation Data'!H136)),NA())</f>
        <v>#N/A</v>
      </c>
      <c r="AT142" s="530" t="e">
        <f ca="1">+IF(AND(ISNUMBER(OFFSET('Sanitation Data'!$H$12,0,10*ROW('Sanitation Data'!H136))),'Data Summary'!DI142="Yes"),OFFSET('Sanitation Data'!$H$12,0,10*ROW('Sanitation Data'!H136)),NA())</f>
        <v>#N/A</v>
      </c>
      <c r="AU142" s="530" t="e">
        <f ca="1">+IF(AND(ISNUMBER(OFFSET('Sanitation Data'!$I$4,0,10*ROW('Sanitation Data'!I136))),'Data Summary'!DJ142="Yes"),100-OFFSET('Sanitation Data'!$I$4,0,10*ROW('Sanitation Data'!I136)),NA())</f>
        <v>#N/A</v>
      </c>
      <c r="AV142" s="530" t="e">
        <f ca="1">+IF(AND(ISNUMBER(OFFSET('Sanitation Data'!$I$6,0,10*ROW('Sanitation Data'!I136))),'Data Summary'!DK142="Yes"),OFFSET('Sanitation Data'!$I$6,0,10*ROW('Sanitation Data'!I136)),NA())</f>
        <v>#N/A</v>
      </c>
      <c r="AW142" s="530" t="e">
        <f ca="1">+IF(AND(ISNUMBER(OFFSET('Sanitation Data'!$I$10,0,10*ROW('Sanitation Data'!I136))),'Data Summary'!DL142="Yes"),OFFSET('Sanitation Data'!$I$10,0,10*ROW('Sanitation Data'!I136)),NA())</f>
        <v>#N/A</v>
      </c>
      <c r="AX142" s="530" t="e">
        <f ca="1">+IF(AND(ISNUMBER(OFFSET('Sanitation Data'!$I$11,0,10*ROW('Sanitation Data'!I136))),'Data Summary'!DM142="Yes"),OFFSET('Sanitation Data'!$I$11,0,10*ROW('Sanitation Data'!I136)),NA())</f>
        <v>#N/A</v>
      </c>
      <c r="AY142" s="530" t="e">
        <f ca="1">+IF(AND(ISNUMBER(OFFSET('Sanitation Data'!$I$12,0,10*ROW('Sanitation Data'!I136))),'Data Summary'!DN142="Yes"),OFFSET('Sanitation Data'!$I$12,0,10*ROW('Sanitation Data'!I136)),NA())</f>
        <v>#N/A</v>
      </c>
      <c r="AZ142" s="531" t="e">
        <f ca="1">+IF(AND(ISNUMBER(OFFSET('Hygiene Data'!$D$5,0,10*ROW('Hygiene Data'!D136))),'Data Summary'!DO142="Yes"),OFFSET('Hygiene Data'!$D$5,0,10*ROW('Hygiene Data'!D136)),NA())</f>
        <v>#N/A</v>
      </c>
      <c r="BA142" s="531" t="e">
        <f ca="1">+IF(AND(ISNUMBER(OFFSET('Hygiene Data'!$D$7,0,10*ROW('Hygiene Data'!D136))),'Data Summary'!DP142="Yes"),OFFSET('Hygiene Data'!$D$7,0,10*ROW('Hygiene Data'!D136)),NA())</f>
        <v>#N/A</v>
      </c>
      <c r="BB142" s="531" t="e">
        <f ca="1">+IF(AND(ISNUMBER(OFFSET('Hygiene Data'!$D$9,0,10*ROW('Hygiene Data'!D136))),'Data Summary'!DQ142="Yes"),OFFSET('Hygiene Data'!$D$9,0,10*ROW('Hygiene Data'!D136)),NA())</f>
        <v>#N/A</v>
      </c>
      <c r="BC142" s="531" t="e">
        <f ca="1">+IF(AND(ISNUMBER(OFFSET('Hygiene Data'!$E$5,0,10*ROW('Hygiene Data'!E136))),'Data Summary'!DR142="Yes"),OFFSET('Hygiene Data'!$E$5,0,10*ROW('Hygiene Data'!E136)),NA())</f>
        <v>#N/A</v>
      </c>
      <c r="BD142" s="531" t="e">
        <f ca="1">+IF(AND(ISNUMBER(OFFSET('Hygiene Data'!$E$7,0,10*ROW('Hygiene Data'!E136))),'Data Summary'!DS142="Yes"),OFFSET('Hygiene Data'!$E$7,0,10*ROW('Hygiene Data'!E136)),NA())</f>
        <v>#N/A</v>
      </c>
      <c r="BE142" s="531" t="e">
        <f ca="1">+IF(AND(ISNUMBER(OFFSET('Hygiene Data'!$E$9,0,10*ROW('Hygiene Data'!E136))),'Data Summary'!DT142="Yes"),OFFSET('Hygiene Data'!$E$9,0,10*ROW('Hygiene Data'!E136)),NA())</f>
        <v>#N/A</v>
      </c>
      <c r="BF142" s="531" t="e">
        <f ca="1">+IF(AND(ISNUMBER(OFFSET('Hygiene Data'!$F$5,0,10*ROW('Hygiene Data'!F136))),'Data Summary'!DU142="Yes"),OFFSET('Hygiene Data'!$F$5,0,10*ROW('Hygiene Data'!F136)),NA())</f>
        <v>#N/A</v>
      </c>
      <c r="BG142" s="531" t="e">
        <f ca="1">+IF(AND(ISNUMBER(OFFSET('Hygiene Data'!$F$7,0,10*ROW('Hygiene Data'!F136))),'Data Summary'!DV142="Yes"),OFFSET('Hygiene Data'!$F$7,0,10*ROW('Hygiene Data'!F136)),NA())</f>
        <v>#N/A</v>
      </c>
      <c r="BH142" s="531" t="e">
        <f ca="1">+IF(AND(ISNUMBER(OFFSET('Hygiene Data'!$F$9,0,10*ROW('Hygiene Data'!F136))),'Data Summary'!DW142="Yes"),OFFSET('Hygiene Data'!$F$9,0,10*ROW('Hygiene Data'!F136)),NA())</f>
        <v>#N/A</v>
      </c>
      <c r="BI142" s="531" t="e">
        <f ca="1">+IF(AND(ISNUMBER(OFFSET('Hygiene Data'!$G$5,0,10*ROW('Hygiene Data'!G136))),'Data Summary'!DX142="Yes"),OFFSET('Hygiene Data'!$G$5,0,10*ROW('Hygiene Data'!G136)),NA())</f>
        <v>#N/A</v>
      </c>
      <c r="BJ142" s="531" t="e">
        <f ca="1">+IF(AND(ISNUMBER(OFFSET('Hygiene Data'!$G$7,0,10*ROW('Hygiene Data'!G136))),'Data Summary'!DY142="Yes"),OFFSET('Hygiene Data'!$G$7,0,10*ROW('Hygiene Data'!G136)),NA())</f>
        <v>#N/A</v>
      </c>
      <c r="BK142" s="531" t="e">
        <f ca="1">+IF(AND(ISNUMBER(OFFSET('Hygiene Data'!$G$9,0,10*ROW('Hygiene Data'!G136))),'Data Summary'!DZ142="Yes"),OFFSET('Hygiene Data'!$G$9,0,10*ROW('Hygiene Data'!G136)),NA())</f>
        <v>#N/A</v>
      </c>
      <c r="BL142" s="531" t="e">
        <f ca="1">+IF(AND(ISNUMBER(OFFSET('Hygiene Data'!$H$5,0,10*ROW('Hygiene Data'!H136))),'Data Summary'!EA142="Yes"),OFFSET('Hygiene Data'!$H$5,0,10*ROW('Hygiene Data'!H136)),NA())</f>
        <v>#N/A</v>
      </c>
      <c r="BM142" s="531" t="e">
        <f ca="1">+IF(AND(ISNUMBER(OFFSET('Hygiene Data'!$H$7,0,10*ROW('Hygiene Data'!H136))),'Data Summary'!EB142="Yes"),OFFSET('Hygiene Data'!$H$7,0,10*ROW('Hygiene Data'!H136)),NA())</f>
        <v>#N/A</v>
      </c>
      <c r="BN142" s="531" t="e">
        <f ca="1">+IF(AND(ISNUMBER(OFFSET('Hygiene Data'!$H$9,0,10*ROW('Hygiene Data'!H136))),'Data Summary'!EC142="Yes"),OFFSET('Hygiene Data'!$H$9,0,10*ROW('Hygiene Data'!H136)),NA())</f>
        <v>#N/A</v>
      </c>
      <c r="BO142" s="531" t="e">
        <f ca="1">+IF(AND(ISNUMBER(OFFSET('Hygiene Data'!$I$5,0,10*ROW('Hygiene Data'!I136))),'Data Summary'!ED142="Yes"),OFFSET('Hygiene Data'!$I$5,0,10*ROW('Hygiene Data'!I136)),NA())</f>
        <v>#N/A</v>
      </c>
      <c r="BP142" s="531" t="e">
        <f ca="1">+IF(AND(ISNUMBER(OFFSET('Hygiene Data'!$I$7,0,10*ROW('Hygiene Data'!I136))),'Data Summary'!EE142="Yes"),OFFSET('Hygiene Data'!$I$7,0,10*ROW('Hygiene Data'!I136)),NA())</f>
        <v>#N/A</v>
      </c>
      <c r="BQ142" s="531" t="e">
        <f ca="1">+IF(AND(ISNUMBER(OFFSET('Hygiene Data'!$I$9,0,10*ROW('Hygiene Data'!I136))),'Data Summary'!EF142="Yes"),OFFSET('Hygiene Data'!$I$9,0,10*ROW('Hygiene Data'!I136)),NA())</f>
        <v>#N/A</v>
      </c>
    </row>
    <row r="143" spans="1:69" x14ac:dyDescent="0.25">
      <c r="A143" s="527" t="e">
        <f ca="1">+RIGHT('Data Summary'!A143,LEN('Data Summary'!A143)-9)</f>
        <v>#VALUE!</v>
      </c>
      <c r="B143" s="501" t="str">
        <f ca="1">+IF(ISTEXT('Data Summary'!B143),'Data Summary'!B143,"")</f>
        <v/>
      </c>
      <c r="C143" s="528" t="e">
        <f ca="1">+VALUE('Data Summary'!C143)</f>
        <v>#VALUE!</v>
      </c>
      <c r="D143" s="529" t="e">
        <f ca="1">+IF(AND(ISNUMBER(OFFSET('Water Data'!$D$4,0,10*ROW('Water Data'!D137))),'Data Summary'!BS143="Yes"),100-OFFSET('Water Data'!$D$4,0,10*ROW('Water Data'!D137)),NA())</f>
        <v>#N/A</v>
      </c>
      <c r="E143" s="529" t="e">
        <f ca="1">+IF(AND(ISNUMBER(OFFSET('Water Data'!$D$6,0,10*ROW('Water Data'!D137))),'Data Summary'!BT143="Yes"),OFFSET('Water Data'!$D$6,0,10*ROW('Water Data'!D137)),NA())</f>
        <v>#N/A</v>
      </c>
      <c r="F143" s="529" t="e">
        <f ca="1">+IF(AND(ISNUMBER(OFFSET('Water Data'!$D$9,0,10*ROW('Water Data'!D137))),'Data Summary'!BU143="Yes"),OFFSET('Water Data'!$D$9,0,10*ROW('Water Data'!D137)),NA())</f>
        <v>#N/A</v>
      </c>
      <c r="G143" s="529" t="e">
        <f ca="1">+IF(AND(ISNUMBER(OFFSET('Water Data'!$E$4,0,10*ROW('Water Data'!E137))),'Data Summary'!BV143="Yes"),100-OFFSET('Water Data'!$E$4,0,10*ROW('Water Data'!E137)),NA())</f>
        <v>#N/A</v>
      </c>
      <c r="H143" s="529" t="e">
        <f ca="1">+IF(AND(ISNUMBER(OFFSET('Water Data'!$E$6,0,10*ROW('Water Data'!E137))),'Data Summary'!BW143="Yes"),OFFSET('Water Data'!$E$6,0,10*ROW('Water Data'!E137)),NA())</f>
        <v>#N/A</v>
      </c>
      <c r="I143" s="529" t="e">
        <f ca="1">+IF(AND(ISNUMBER(OFFSET('Water Data'!$E$9,0,10*ROW('Water Data'!E137))),'Data Summary'!BX143="Yes"),OFFSET('Water Data'!$E$9,0,10*ROW('Water Data'!E137)),NA())</f>
        <v>#N/A</v>
      </c>
      <c r="J143" s="529" t="e">
        <f ca="1">+IF(AND(ISNUMBER(OFFSET('Water Data'!$F$4,0,10*ROW('Water Data'!F137))),'Data Summary'!BY143="Yes"),100-OFFSET('Water Data'!$F$4,0,10*ROW('Water Data'!F137)),NA())</f>
        <v>#N/A</v>
      </c>
      <c r="K143" s="529" t="e">
        <f ca="1">+IF(AND(ISNUMBER(OFFSET('Water Data'!$F$6,0,10*ROW('Water Data'!F137))),'Data Summary'!BZ143="Yes"),OFFSET('Water Data'!$F$6,0,10*ROW('Water Data'!F137)),NA())</f>
        <v>#N/A</v>
      </c>
      <c r="L143" s="529" t="e">
        <f ca="1">+IF(AND(ISNUMBER(OFFSET('Water Data'!$F$9,0,10*ROW('Water Data'!F137))),'Data Summary'!CA143="Yes"),OFFSET('Water Data'!$F$9,0,10*ROW('Water Data'!F137)),NA())</f>
        <v>#N/A</v>
      </c>
      <c r="M143" s="529" t="e">
        <f ca="1">+IF(AND(ISNUMBER(OFFSET('Water Data'!$G$4,0,10*ROW('Water Data'!G137))),'Data Summary'!CB143="Yes"),100-OFFSET('Water Data'!$G$4,0,10*ROW('Water Data'!G137)),NA())</f>
        <v>#N/A</v>
      </c>
      <c r="N143" s="529" t="e">
        <f ca="1">+IF(AND(ISNUMBER(OFFSET('Water Data'!$G$6,0,10*ROW('Water Data'!G137))),'Data Summary'!CC143="Yes"),OFFSET('Water Data'!$G$6,0,10*ROW('Water Data'!G137)),NA())</f>
        <v>#N/A</v>
      </c>
      <c r="O143" s="529" t="e">
        <f ca="1">+IF(AND(ISNUMBER(OFFSET('Water Data'!$G$9,0,10*ROW('Water Data'!G137))),'Data Summary'!CD143="Yes"),OFFSET('Water Data'!$G$9,0,10*ROW('Water Data'!G137)),NA())</f>
        <v>#N/A</v>
      </c>
      <c r="P143" s="529" t="e">
        <f ca="1">+IF(AND(ISNUMBER(OFFSET('Water Data'!$H$4,0,10*ROW('Water Data'!H137))),'Data Summary'!CE143="Yes"),100-OFFSET('Water Data'!$H$4,0,10*ROW('Water Data'!H137)),NA())</f>
        <v>#N/A</v>
      </c>
      <c r="Q143" s="529" t="e">
        <f ca="1">+IF(AND(ISNUMBER(OFFSET('Water Data'!$H$6,0,10*ROW('Water Data'!H137))),'Data Summary'!CF143="Yes"),OFFSET('Water Data'!$H$6,0,10*ROW('Water Data'!H137)),NA())</f>
        <v>#N/A</v>
      </c>
      <c r="R143" s="529" t="e">
        <f ca="1">+IF(AND(ISNUMBER(OFFSET('Water Data'!$H$9,0,10*ROW('Water Data'!H137))),'Data Summary'!CG143="Yes"),OFFSET('Water Data'!$H$9,0,10*ROW('Water Data'!H137)),NA())</f>
        <v>#N/A</v>
      </c>
      <c r="S143" s="529" t="e">
        <f ca="1">+IF(AND(ISNUMBER(OFFSET('Water Data'!$I$4,0,10*ROW('Water Data'!I137))),'Data Summary'!CH143="Yes"),100-OFFSET('Water Data'!$I$4,0,10*ROW('Water Data'!I137)),NA())</f>
        <v>#N/A</v>
      </c>
      <c r="T143" s="529" t="e">
        <f ca="1">+IF(AND(ISNUMBER(OFFSET('Water Data'!$I$6,0,10*ROW('Water Data'!I137))),'Data Summary'!CI143="Yes"),OFFSET('Water Data'!$I$6,0,10*ROW('Water Data'!I137)),NA())</f>
        <v>#N/A</v>
      </c>
      <c r="U143" s="529" t="e">
        <f ca="1">+IF(AND(ISNUMBER(OFFSET('Water Data'!$I$9,0,10*ROW('Water Data'!I137))),'Data Summary'!CJ143="Yes"),OFFSET('Water Data'!$I$9,0,10*ROW('Water Data'!I137)),NA())</f>
        <v>#N/A</v>
      </c>
      <c r="V143" s="530" t="e">
        <f ca="1">+IF(AND(ISNUMBER(OFFSET('Sanitation Data'!$D$4,0,10*ROW('Sanitation Data'!D137))),'Data Summary'!CK143="Yes"),100-OFFSET('Sanitation Data'!$D$4,0,10*ROW('Sanitation Data'!D137)),NA())</f>
        <v>#N/A</v>
      </c>
      <c r="W143" s="530" t="e">
        <f ca="1">+IF(AND(ISNUMBER(OFFSET('Sanitation Data'!$D$6,0,10*ROW('Sanitation Data'!D137))),'Data Summary'!CL143="Yes"),OFFSET('Sanitation Data'!$D$6,0,10*ROW('Sanitation Data'!D137)),NA())</f>
        <v>#N/A</v>
      </c>
      <c r="X143" s="530" t="e">
        <f ca="1">+IF(AND(ISNUMBER(OFFSET('Sanitation Data'!$D$10,0,10*ROW('Sanitation Data'!D137))),'Data Summary'!CM143="Yes"),OFFSET('Sanitation Data'!$D$10,0,10*ROW('Sanitation Data'!D137)),NA())</f>
        <v>#N/A</v>
      </c>
      <c r="Y143" s="530" t="e">
        <f ca="1">+IF(AND(ISNUMBER(OFFSET('Sanitation Data'!$D$11,0,10*ROW('Sanitation Data'!D137))),'Data Summary'!CN143="Yes"),OFFSET('Sanitation Data'!$D$11,0,10*ROW('Sanitation Data'!D137)),NA())</f>
        <v>#N/A</v>
      </c>
      <c r="Z143" s="530" t="e">
        <f ca="1">+IF(AND(ISNUMBER(OFFSET('Sanitation Data'!$D$12,0,10*ROW('Sanitation Data'!D137))),'Data Summary'!CO143="Yes"),OFFSET('Sanitation Data'!$D$12,0,10*ROW('Sanitation Data'!D137)),NA())</f>
        <v>#N/A</v>
      </c>
      <c r="AA143" s="530" t="e">
        <f ca="1">+IF(AND(ISNUMBER(OFFSET('Sanitation Data'!$E$4,0,10*ROW('Sanitation Data'!E137))),'Data Summary'!CP143="Yes"),100-OFFSET('Sanitation Data'!$E$4,0,10*ROW('Sanitation Data'!E137)),NA())</f>
        <v>#N/A</v>
      </c>
      <c r="AB143" s="530" t="e">
        <f ca="1">+IF(AND(ISNUMBER(OFFSET('Sanitation Data'!$E$6,0,10*ROW('Sanitation Data'!E137))),'Data Summary'!CQ143="Yes"),OFFSET('Sanitation Data'!$E$6,0,10*ROW('Sanitation Data'!E137)),NA())</f>
        <v>#N/A</v>
      </c>
      <c r="AC143" s="530" t="e">
        <f ca="1">+IF(AND(ISNUMBER(OFFSET('Sanitation Data'!$E$10,0,10*ROW('Sanitation Data'!E137))),'Data Summary'!CR143="Yes"),OFFSET('Sanitation Data'!$E$10,0,10*ROW('Sanitation Data'!E137)),NA())</f>
        <v>#N/A</v>
      </c>
      <c r="AD143" s="530" t="e">
        <f ca="1">+IF(AND(ISNUMBER(OFFSET('Sanitation Data'!$E$11,0,10*ROW('Sanitation Data'!E137))),'Data Summary'!CS143="Yes"),OFFSET('Sanitation Data'!$E$11,0,10*ROW('Sanitation Data'!E137)),NA())</f>
        <v>#N/A</v>
      </c>
      <c r="AE143" s="530" t="e">
        <f ca="1">+IF(AND(ISNUMBER(OFFSET('Sanitation Data'!$E$12,0,10*ROW('Sanitation Data'!E137))),'Data Summary'!CT143="Yes"),OFFSET('Sanitation Data'!$E$12,0,10*ROW('Sanitation Data'!E137)),NA())</f>
        <v>#N/A</v>
      </c>
      <c r="AF143" s="530" t="e">
        <f ca="1">+IF(AND(ISNUMBER(OFFSET('Sanitation Data'!$F$4,0,10*ROW('Sanitation Data'!F137))),'Data Summary'!CU143="Yes"),100-OFFSET('Sanitation Data'!$F$4,0,10*ROW('Sanitation Data'!F137)),NA())</f>
        <v>#N/A</v>
      </c>
      <c r="AG143" s="530" t="e">
        <f ca="1">+IF(AND(ISNUMBER(OFFSET('Sanitation Data'!$F$6,0,10*ROW('Sanitation Data'!F137))),'Data Summary'!CV143="Yes"),OFFSET('Sanitation Data'!$F$6,0,10*ROW('Sanitation Data'!F137)),NA())</f>
        <v>#N/A</v>
      </c>
      <c r="AH143" s="530" t="e">
        <f ca="1">+IF(AND(ISNUMBER(OFFSET('Sanitation Data'!$F$10,0,10*ROW('Sanitation Data'!F137))),'Data Summary'!CW143="Yes"),OFFSET('Sanitation Data'!$F$10,0,10*ROW('Sanitation Data'!F137)),NA())</f>
        <v>#N/A</v>
      </c>
      <c r="AI143" s="530" t="e">
        <f ca="1">+IF(AND(ISNUMBER(OFFSET('Sanitation Data'!$F$11,0,10*ROW('Sanitation Data'!F137))),'Data Summary'!CX143="Yes"),OFFSET('Sanitation Data'!$F$11,0,10*ROW('Sanitation Data'!F137)),NA())</f>
        <v>#N/A</v>
      </c>
      <c r="AJ143" s="530" t="e">
        <f ca="1">+IF(AND(ISNUMBER(OFFSET('Sanitation Data'!$F$12,0,10*ROW('Sanitation Data'!F137))),'Data Summary'!CY143="Yes"),OFFSET('Sanitation Data'!$F$12,0,10*ROW('Sanitation Data'!F137)),NA())</f>
        <v>#N/A</v>
      </c>
      <c r="AK143" s="530" t="e">
        <f ca="1">+IF(AND(ISNUMBER(OFFSET('Sanitation Data'!$G$4,0,10*ROW('Sanitation Data'!G137))),'Data Summary'!CZ143="Yes"),100-OFFSET('Sanitation Data'!$G$4,0,10*ROW('Sanitation Data'!G137)),NA())</f>
        <v>#N/A</v>
      </c>
      <c r="AL143" s="530" t="e">
        <f ca="1">+IF(AND(ISNUMBER(OFFSET('Sanitation Data'!$G$6,0,10*ROW('Sanitation Data'!G137))),'Data Summary'!DA143="Yes"),OFFSET('Sanitation Data'!$G$6,0,10*ROW('Sanitation Data'!G137)),NA())</f>
        <v>#N/A</v>
      </c>
      <c r="AM143" s="530" t="e">
        <f ca="1">+IF(AND(ISNUMBER(OFFSET('Sanitation Data'!$G$10,0,10*ROW('Sanitation Data'!G137))),'Data Summary'!DB143="Yes"),OFFSET('Sanitation Data'!$G$10,0,10*ROW('Sanitation Data'!G137)),NA())</f>
        <v>#N/A</v>
      </c>
      <c r="AN143" s="530" t="e">
        <f ca="1">+IF(AND(ISNUMBER(OFFSET('Sanitation Data'!$G$11,0,10*ROW('Sanitation Data'!G137))),'Data Summary'!DC143="Yes"),OFFSET('Sanitation Data'!$G$11,0,10*ROW('Sanitation Data'!G137)),NA())</f>
        <v>#N/A</v>
      </c>
      <c r="AO143" s="530" t="e">
        <f ca="1">+IF(AND(ISNUMBER(OFFSET('Sanitation Data'!$G$12,0,10*ROW('Sanitation Data'!G137))),'Data Summary'!DD143="Yes"),OFFSET('Sanitation Data'!$G$12,0,10*ROW('Sanitation Data'!G137)),NA())</f>
        <v>#N/A</v>
      </c>
      <c r="AP143" s="530" t="e">
        <f ca="1">+IF(AND(ISNUMBER(OFFSET('Sanitation Data'!$H$4,0,10*ROW('Sanitation Data'!H137))),'Data Summary'!DE143="Yes"),100-OFFSET('Sanitation Data'!$H$4,0,10*ROW('Sanitation Data'!H137)),NA())</f>
        <v>#N/A</v>
      </c>
      <c r="AQ143" s="530" t="e">
        <f ca="1">+IF(AND(ISNUMBER(OFFSET('Sanitation Data'!$H$6,0,10*ROW('Sanitation Data'!H137))),'Data Summary'!DF143="Yes"),OFFSET('Sanitation Data'!$H$6,0,10*ROW('Sanitation Data'!H137)),NA())</f>
        <v>#N/A</v>
      </c>
      <c r="AR143" s="530" t="e">
        <f ca="1">+IF(AND(ISNUMBER(OFFSET('Sanitation Data'!$H$10,0,10*ROW('Sanitation Data'!H137))),'Data Summary'!DG143="Yes"),OFFSET('Sanitation Data'!$H$10,0,10*ROW('Sanitation Data'!H137)),NA())</f>
        <v>#N/A</v>
      </c>
      <c r="AS143" s="530" t="e">
        <f ca="1">+IF(AND(ISNUMBER(OFFSET('Sanitation Data'!$H$11,0,10*ROW('Sanitation Data'!H137))),'Data Summary'!DH143="Yes"),OFFSET('Sanitation Data'!$H$11,0,10*ROW('Sanitation Data'!H137)),NA())</f>
        <v>#N/A</v>
      </c>
      <c r="AT143" s="530" t="e">
        <f ca="1">+IF(AND(ISNUMBER(OFFSET('Sanitation Data'!$H$12,0,10*ROW('Sanitation Data'!H137))),'Data Summary'!DI143="Yes"),OFFSET('Sanitation Data'!$H$12,0,10*ROW('Sanitation Data'!H137)),NA())</f>
        <v>#N/A</v>
      </c>
      <c r="AU143" s="530" t="e">
        <f ca="1">+IF(AND(ISNUMBER(OFFSET('Sanitation Data'!$I$4,0,10*ROW('Sanitation Data'!I137))),'Data Summary'!DJ143="Yes"),100-OFFSET('Sanitation Data'!$I$4,0,10*ROW('Sanitation Data'!I137)),NA())</f>
        <v>#N/A</v>
      </c>
      <c r="AV143" s="530" t="e">
        <f ca="1">+IF(AND(ISNUMBER(OFFSET('Sanitation Data'!$I$6,0,10*ROW('Sanitation Data'!I137))),'Data Summary'!DK143="Yes"),OFFSET('Sanitation Data'!$I$6,0,10*ROW('Sanitation Data'!I137)),NA())</f>
        <v>#N/A</v>
      </c>
      <c r="AW143" s="530" t="e">
        <f ca="1">+IF(AND(ISNUMBER(OFFSET('Sanitation Data'!$I$10,0,10*ROW('Sanitation Data'!I137))),'Data Summary'!DL143="Yes"),OFFSET('Sanitation Data'!$I$10,0,10*ROW('Sanitation Data'!I137)),NA())</f>
        <v>#N/A</v>
      </c>
      <c r="AX143" s="530" t="e">
        <f ca="1">+IF(AND(ISNUMBER(OFFSET('Sanitation Data'!$I$11,0,10*ROW('Sanitation Data'!I137))),'Data Summary'!DM143="Yes"),OFFSET('Sanitation Data'!$I$11,0,10*ROW('Sanitation Data'!I137)),NA())</f>
        <v>#N/A</v>
      </c>
      <c r="AY143" s="530" t="e">
        <f ca="1">+IF(AND(ISNUMBER(OFFSET('Sanitation Data'!$I$12,0,10*ROW('Sanitation Data'!I137))),'Data Summary'!DN143="Yes"),OFFSET('Sanitation Data'!$I$12,0,10*ROW('Sanitation Data'!I137)),NA())</f>
        <v>#N/A</v>
      </c>
      <c r="AZ143" s="531" t="e">
        <f ca="1">+IF(AND(ISNUMBER(OFFSET('Hygiene Data'!$D$5,0,10*ROW('Hygiene Data'!D137))),'Data Summary'!DO143="Yes"),OFFSET('Hygiene Data'!$D$5,0,10*ROW('Hygiene Data'!D137)),NA())</f>
        <v>#N/A</v>
      </c>
      <c r="BA143" s="531" t="e">
        <f ca="1">+IF(AND(ISNUMBER(OFFSET('Hygiene Data'!$D$7,0,10*ROW('Hygiene Data'!D137))),'Data Summary'!DP143="Yes"),OFFSET('Hygiene Data'!$D$7,0,10*ROW('Hygiene Data'!D137)),NA())</f>
        <v>#N/A</v>
      </c>
      <c r="BB143" s="531" t="e">
        <f ca="1">+IF(AND(ISNUMBER(OFFSET('Hygiene Data'!$D$9,0,10*ROW('Hygiene Data'!D137))),'Data Summary'!DQ143="Yes"),OFFSET('Hygiene Data'!$D$9,0,10*ROW('Hygiene Data'!D137)),NA())</f>
        <v>#N/A</v>
      </c>
      <c r="BC143" s="531" t="e">
        <f ca="1">+IF(AND(ISNUMBER(OFFSET('Hygiene Data'!$E$5,0,10*ROW('Hygiene Data'!E137))),'Data Summary'!DR143="Yes"),OFFSET('Hygiene Data'!$E$5,0,10*ROW('Hygiene Data'!E137)),NA())</f>
        <v>#N/A</v>
      </c>
      <c r="BD143" s="531" t="e">
        <f ca="1">+IF(AND(ISNUMBER(OFFSET('Hygiene Data'!$E$7,0,10*ROW('Hygiene Data'!E137))),'Data Summary'!DS143="Yes"),OFFSET('Hygiene Data'!$E$7,0,10*ROW('Hygiene Data'!E137)),NA())</f>
        <v>#N/A</v>
      </c>
      <c r="BE143" s="531" t="e">
        <f ca="1">+IF(AND(ISNUMBER(OFFSET('Hygiene Data'!$E$9,0,10*ROW('Hygiene Data'!E137))),'Data Summary'!DT143="Yes"),OFFSET('Hygiene Data'!$E$9,0,10*ROW('Hygiene Data'!E137)),NA())</f>
        <v>#N/A</v>
      </c>
      <c r="BF143" s="531" t="e">
        <f ca="1">+IF(AND(ISNUMBER(OFFSET('Hygiene Data'!$F$5,0,10*ROW('Hygiene Data'!F137))),'Data Summary'!DU143="Yes"),OFFSET('Hygiene Data'!$F$5,0,10*ROW('Hygiene Data'!F137)),NA())</f>
        <v>#N/A</v>
      </c>
      <c r="BG143" s="531" t="e">
        <f ca="1">+IF(AND(ISNUMBER(OFFSET('Hygiene Data'!$F$7,0,10*ROW('Hygiene Data'!F137))),'Data Summary'!DV143="Yes"),OFFSET('Hygiene Data'!$F$7,0,10*ROW('Hygiene Data'!F137)),NA())</f>
        <v>#N/A</v>
      </c>
      <c r="BH143" s="531" t="e">
        <f ca="1">+IF(AND(ISNUMBER(OFFSET('Hygiene Data'!$F$9,0,10*ROW('Hygiene Data'!F137))),'Data Summary'!DW143="Yes"),OFFSET('Hygiene Data'!$F$9,0,10*ROW('Hygiene Data'!F137)),NA())</f>
        <v>#N/A</v>
      </c>
      <c r="BI143" s="531" t="e">
        <f ca="1">+IF(AND(ISNUMBER(OFFSET('Hygiene Data'!$G$5,0,10*ROW('Hygiene Data'!G137))),'Data Summary'!DX143="Yes"),OFFSET('Hygiene Data'!$G$5,0,10*ROW('Hygiene Data'!G137)),NA())</f>
        <v>#N/A</v>
      </c>
      <c r="BJ143" s="531" t="e">
        <f ca="1">+IF(AND(ISNUMBER(OFFSET('Hygiene Data'!$G$7,0,10*ROW('Hygiene Data'!G137))),'Data Summary'!DY143="Yes"),OFFSET('Hygiene Data'!$G$7,0,10*ROW('Hygiene Data'!G137)),NA())</f>
        <v>#N/A</v>
      </c>
      <c r="BK143" s="531" t="e">
        <f ca="1">+IF(AND(ISNUMBER(OFFSET('Hygiene Data'!$G$9,0,10*ROW('Hygiene Data'!G137))),'Data Summary'!DZ143="Yes"),OFFSET('Hygiene Data'!$G$9,0,10*ROW('Hygiene Data'!G137)),NA())</f>
        <v>#N/A</v>
      </c>
      <c r="BL143" s="531" t="e">
        <f ca="1">+IF(AND(ISNUMBER(OFFSET('Hygiene Data'!$H$5,0,10*ROW('Hygiene Data'!H137))),'Data Summary'!EA143="Yes"),OFFSET('Hygiene Data'!$H$5,0,10*ROW('Hygiene Data'!H137)),NA())</f>
        <v>#N/A</v>
      </c>
      <c r="BM143" s="531" t="e">
        <f ca="1">+IF(AND(ISNUMBER(OFFSET('Hygiene Data'!$H$7,0,10*ROW('Hygiene Data'!H137))),'Data Summary'!EB143="Yes"),OFFSET('Hygiene Data'!$H$7,0,10*ROW('Hygiene Data'!H137)),NA())</f>
        <v>#N/A</v>
      </c>
      <c r="BN143" s="531" t="e">
        <f ca="1">+IF(AND(ISNUMBER(OFFSET('Hygiene Data'!$H$9,0,10*ROW('Hygiene Data'!H137))),'Data Summary'!EC143="Yes"),OFFSET('Hygiene Data'!$H$9,0,10*ROW('Hygiene Data'!H137)),NA())</f>
        <v>#N/A</v>
      </c>
      <c r="BO143" s="531" t="e">
        <f ca="1">+IF(AND(ISNUMBER(OFFSET('Hygiene Data'!$I$5,0,10*ROW('Hygiene Data'!I137))),'Data Summary'!ED143="Yes"),OFFSET('Hygiene Data'!$I$5,0,10*ROW('Hygiene Data'!I137)),NA())</f>
        <v>#N/A</v>
      </c>
      <c r="BP143" s="531" t="e">
        <f ca="1">+IF(AND(ISNUMBER(OFFSET('Hygiene Data'!$I$7,0,10*ROW('Hygiene Data'!I137))),'Data Summary'!EE143="Yes"),OFFSET('Hygiene Data'!$I$7,0,10*ROW('Hygiene Data'!I137)),NA())</f>
        <v>#N/A</v>
      </c>
      <c r="BQ143" s="531" t="e">
        <f ca="1">+IF(AND(ISNUMBER(OFFSET('Hygiene Data'!$I$9,0,10*ROW('Hygiene Data'!I137))),'Data Summary'!EF143="Yes"),OFFSET('Hygiene Data'!$I$9,0,10*ROW('Hygiene Data'!I137)),NA())</f>
        <v>#N/A</v>
      </c>
    </row>
    <row r="144" spans="1:69" x14ac:dyDescent="0.25">
      <c r="A144" s="527" t="e">
        <f ca="1">+RIGHT('Data Summary'!A144,LEN('Data Summary'!A144)-9)</f>
        <v>#VALUE!</v>
      </c>
      <c r="B144" s="501" t="str">
        <f ca="1">+IF(ISTEXT('Data Summary'!B144),'Data Summary'!B144,"")</f>
        <v/>
      </c>
      <c r="C144" s="528" t="e">
        <f ca="1">+VALUE('Data Summary'!C144)</f>
        <v>#VALUE!</v>
      </c>
      <c r="D144" s="529" t="e">
        <f ca="1">+IF(AND(ISNUMBER(OFFSET('Water Data'!$D$4,0,10*ROW('Water Data'!D138))),'Data Summary'!BS144="Yes"),100-OFFSET('Water Data'!$D$4,0,10*ROW('Water Data'!D138)),NA())</f>
        <v>#N/A</v>
      </c>
      <c r="E144" s="529" t="e">
        <f ca="1">+IF(AND(ISNUMBER(OFFSET('Water Data'!$D$6,0,10*ROW('Water Data'!D138))),'Data Summary'!BT144="Yes"),OFFSET('Water Data'!$D$6,0,10*ROW('Water Data'!D138)),NA())</f>
        <v>#N/A</v>
      </c>
      <c r="F144" s="529" t="e">
        <f ca="1">+IF(AND(ISNUMBER(OFFSET('Water Data'!$D$9,0,10*ROW('Water Data'!D138))),'Data Summary'!BU144="Yes"),OFFSET('Water Data'!$D$9,0,10*ROW('Water Data'!D138)),NA())</f>
        <v>#N/A</v>
      </c>
      <c r="G144" s="529" t="e">
        <f ca="1">+IF(AND(ISNUMBER(OFFSET('Water Data'!$E$4,0,10*ROW('Water Data'!E138))),'Data Summary'!BV144="Yes"),100-OFFSET('Water Data'!$E$4,0,10*ROW('Water Data'!E138)),NA())</f>
        <v>#N/A</v>
      </c>
      <c r="H144" s="529" t="e">
        <f ca="1">+IF(AND(ISNUMBER(OFFSET('Water Data'!$E$6,0,10*ROW('Water Data'!E138))),'Data Summary'!BW144="Yes"),OFFSET('Water Data'!$E$6,0,10*ROW('Water Data'!E138)),NA())</f>
        <v>#N/A</v>
      </c>
      <c r="I144" s="529" t="e">
        <f ca="1">+IF(AND(ISNUMBER(OFFSET('Water Data'!$E$9,0,10*ROW('Water Data'!E138))),'Data Summary'!BX144="Yes"),OFFSET('Water Data'!$E$9,0,10*ROW('Water Data'!E138)),NA())</f>
        <v>#N/A</v>
      </c>
      <c r="J144" s="529" t="e">
        <f ca="1">+IF(AND(ISNUMBER(OFFSET('Water Data'!$F$4,0,10*ROW('Water Data'!F138))),'Data Summary'!BY144="Yes"),100-OFFSET('Water Data'!$F$4,0,10*ROW('Water Data'!F138)),NA())</f>
        <v>#N/A</v>
      </c>
      <c r="K144" s="529" t="e">
        <f ca="1">+IF(AND(ISNUMBER(OFFSET('Water Data'!$F$6,0,10*ROW('Water Data'!F138))),'Data Summary'!BZ144="Yes"),OFFSET('Water Data'!$F$6,0,10*ROW('Water Data'!F138)),NA())</f>
        <v>#N/A</v>
      </c>
      <c r="L144" s="529" t="e">
        <f ca="1">+IF(AND(ISNUMBER(OFFSET('Water Data'!$F$9,0,10*ROW('Water Data'!F138))),'Data Summary'!CA144="Yes"),OFFSET('Water Data'!$F$9,0,10*ROW('Water Data'!F138)),NA())</f>
        <v>#N/A</v>
      </c>
      <c r="M144" s="529" t="e">
        <f ca="1">+IF(AND(ISNUMBER(OFFSET('Water Data'!$G$4,0,10*ROW('Water Data'!G138))),'Data Summary'!CB144="Yes"),100-OFFSET('Water Data'!$G$4,0,10*ROW('Water Data'!G138)),NA())</f>
        <v>#N/A</v>
      </c>
      <c r="N144" s="529" t="e">
        <f ca="1">+IF(AND(ISNUMBER(OFFSET('Water Data'!$G$6,0,10*ROW('Water Data'!G138))),'Data Summary'!CC144="Yes"),OFFSET('Water Data'!$G$6,0,10*ROW('Water Data'!G138)),NA())</f>
        <v>#N/A</v>
      </c>
      <c r="O144" s="529" t="e">
        <f ca="1">+IF(AND(ISNUMBER(OFFSET('Water Data'!$G$9,0,10*ROW('Water Data'!G138))),'Data Summary'!CD144="Yes"),OFFSET('Water Data'!$G$9,0,10*ROW('Water Data'!G138)),NA())</f>
        <v>#N/A</v>
      </c>
      <c r="P144" s="529" t="e">
        <f ca="1">+IF(AND(ISNUMBER(OFFSET('Water Data'!$H$4,0,10*ROW('Water Data'!H138))),'Data Summary'!CE144="Yes"),100-OFFSET('Water Data'!$H$4,0,10*ROW('Water Data'!H138)),NA())</f>
        <v>#N/A</v>
      </c>
      <c r="Q144" s="529" t="e">
        <f ca="1">+IF(AND(ISNUMBER(OFFSET('Water Data'!$H$6,0,10*ROW('Water Data'!H138))),'Data Summary'!CF144="Yes"),OFFSET('Water Data'!$H$6,0,10*ROW('Water Data'!H138)),NA())</f>
        <v>#N/A</v>
      </c>
      <c r="R144" s="529" t="e">
        <f ca="1">+IF(AND(ISNUMBER(OFFSET('Water Data'!$H$9,0,10*ROW('Water Data'!H138))),'Data Summary'!CG144="Yes"),OFFSET('Water Data'!$H$9,0,10*ROW('Water Data'!H138)),NA())</f>
        <v>#N/A</v>
      </c>
      <c r="S144" s="529" t="e">
        <f ca="1">+IF(AND(ISNUMBER(OFFSET('Water Data'!$I$4,0,10*ROW('Water Data'!I138))),'Data Summary'!CH144="Yes"),100-OFFSET('Water Data'!$I$4,0,10*ROW('Water Data'!I138)),NA())</f>
        <v>#N/A</v>
      </c>
      <c r="T144" s="529" t="e">
        <f ca="1">+IF(AND(ISNUMBER(OFFSET('Water Data'!$I$6,0,10*ROW('Water Data'!I138))),'Data Summary'!CI144="Yes"),OFFSET('Water Data'!$I$6,0,10*ROW('Water Data'!I138)),NA())</f>
        <v>#N/A</v>
      </c>
      <c r="U144" s="529" t="e">
        <f ca="1">+IF(AND(ISNUMBER(OFFSET('Water Data'!$I$9,0,10*ROW('Water Data'!I138))),'Data Summary'!CJ144="Yes"),OFFSET('Water Data'!$I$9,0,10*ROW('Water Data'!I138)),NA())</f>
        <v>#N/A</v>
      </c>
      <c r="V144" s="530" t="e">
        <f ca="1">+IF(AND(ISNUMBER(OFFSET('Sanitation Data'!$D$4,0,10*ROW('Sanitation Data'!D138))),'Data Summary'!CK144="Yes"),100-OFFSET('Sanitation Data'!$D$4,0,10*ROW('Sanitation Data'!D138)),NA())</f>
        <v>#N/A</v>
      </c>
      <c r="W144" s="530" t="e">
        <f ca="1">+IF(AND(ISNUMBER(OFFSET('Sanitation Data'!$D$6,0,10*ROW('Sanitation Data'!D138))),'Data Summary'!CL144="Yes"),OFFSET('Sanitation Data'!$D$6,0,10*ROW('Sanitation Data'!D138)),NA())</f>
        <v>#N/A</v>
      </c>
      <c r="X144" s="530" t="e">
        <f ca="1">+IF(AND(ISNUMBER(OFFSET('Sanitation Data'!$D$10,0,10*ROW('Sanitation Data'!D138))),'Data Summary'!CM144="Yes"),OFFSET('Sanitation Data'!$D$10,0,10*ROW('Sanitation Data'!D138)),NA())</f>
        <v>#N/A</v>
      </c>
      <c r="Y144" s="530" t="e">
        <f ca="1">+IF(AND(ISNUMBER(OFFSET('Sanitation Data'!$D$11,0,10*ROW('Sanitation Data'!D138))),'Data Summary'!CN144="Yes"),OFFSET('Sanitation Data'!$D$11,0,10*ROW('Sanitation Data'!D138)),NA())</f>
        <v>#N/A</v>
      </c>
      <c r="Z144" s="530" t="e">
        <f ca="1">+IF(AND(ISNUMBER(OFFSET('Sanitation Data'!$D$12,0,10*ROW('Sanitation Data'!D138))),'Data Summary'!CO144="Yes"),OFFSET('Sanitation Data'!$D$12,0,10*ROW('Sanitation Data'!D138)),NA())</f>
        <v>#N/A</v>
      </c>
      <c r="AA144" s="530" t="e">
        <f ca="1">+IF(AND(ISNUMBER(OFFSET('Sanitation Data'!$E$4,0,10*ROW('Sanitation Data'!E138))),'Data Summary'!CP144="Yes"),100-OFFSET('Sanitation Data'!$E$4,0,10*ROW('Sanitation Data'!E138)),NA())</f>
        <v>#N/A</v>
      </c>
      <c r="AB144" s="530" t="e">
        <f ca="1">+IF(AND(ISNUMBER(OFFSET('Sanitation Data'!$E$6,0,10*ROW('Sanitation Data'!E138))),'Data Summary'!CQ144="Yes"),OFFSET('Sanitation Data'!$E$6,0,10*ROW('Sanitation Data'!E138)),NA())</f>
        <v>#N/A</v>
      </c>
      <c r="AC144" s="530" t="e">
        <f ca="1">+IF(AND(ISNUMBER(OFFSET('Sanitation Data'!$E$10,0,10*ROW('Sanitation Data'!E138))),'Data Summary'!CR144="Yes"),OFFSET('Sanitation Data'!$E$10,0,10*ROW('Sanitation Data'!E138)),NA())</f>
        <v>#N/A</v>
      </c>
      <c r="AD144" s="530" t="e">
        <f ca="1">+IF(AND(ISNUMBER(OFFSET('Sanitation Data'!$E$11,0,10*ROW('Sanitation Data'!E138))),'Data Summary'!CS144="Yes"),OFFSET('Sanitation Data'!$E$11,0,10*ROW('Sanitation Data'!E138)),NA())</f>
        <v>#N/A</v>
      </c>
      <c r="AE144" s="530" t="e">
        <f ca="1">+IF(AND(ISNUMBER(OFFSET('Sanitation Data'!$E$12,0,10*ROW('Sanitation Data'!E138))),'Data Summary'!CT144="Yes"),OFFSET('Sanitation Data'!$E$12,0,10*ROW('Sanitation Data'!E138)),NA())</f>
        <v>#N/A</v>
      </c>
      <c r="AF144" s="530" t="e">
        <f ca="1">+IF(AND(ISNUMBER(OFFSET('Sanitation Data'!$F$4,0,10*ROW('Sanitation Data'!F138))),'Data Summary'!CU144="Yes"),100-OFFSET('Sanitation Data'!$F$4,0,10*ROW('Sanitation Data'!F138)),NA())</f>
        <v>#N/A</v>
      </c>
      <c r="AG144" s="530" t="e">
        <f ca="1">+IF(AND(ISNUMBER(OFFSET('Sanitation Data'!$F$6,0,10*ROW('Sanitation Data'!F138))),'Data Summary'!CV144="Yes"),OFFSET('Sanitation Data'!$F$6,0,10*ROW('Sanitation Data'!F138)),NA())</f>
        <v>#N/A</v>
      </c>
      <c r="AH144" s="530" t="e">
        <f ca="1">+IF(AND(ISNUMBER(OFFSET('Sanitation Data'!$F$10,0,10*ROW('Sanitation Data'!F138))),'Data Summary'!CW144="Yes"),OFFSET('Sanitation Data'!$F$10,0,10*ROW('Sanitation Data'!F138)),NA())</f>
        <v>#N/A</v>
      </c>
      <c r="AI144" s="530" t="e">
        <f ca="1">+IF(AND(ISNUMBER(OFFSET('Sanitation Data'!$F$11,0,10*ROW('Sanitation Data'!F138))),'Data Summary'!CX144="Yes"),OFFSET('Sanitation Data'!$F$11,0,10*ROW('Sanitation Data'!F138)),NA())</f>
        <v>#N/A</v>
      </c>
      <c r="AJ144" s="530" t="e">
        <f ca="1">+IF(AND(ISNUMBER(OFFSET('Sanitation Data'!$F$12,0,10*ROW('Sanitation Data'!F138))),'Data Summary'!CY144="Yes"),OFFSET('Sanitation Data'!$F$12,0,10*ROW('Sanitation Data'!F138)),NA())</f>
        <v>#N/A</v>
      </c>
      <c r="AK144" s="530" t="e">
        <f ca="1">+IF(AND(ISNUMBER(OFFSET('Sanitation Data'!$G$4,0,10*ROW('Sanitation Data'!G138))),'Data Summary'!CZ144="Yes"),100-OFFSET('Sanitation Data'!$G$4,0,10*ROW('Sanitation Data'!G138)),NA())</f>
        <v>#N/A</v>
      </c>
      <c r="AL144" s="530" t="e">
        <f ca="1">+IF(AND(ISNUMBER(OFFSET('Sanitation Data'!$G$6,0,10*ROW('Sanitation Data'!G138))),'Data Summary'!DA144="Yes"),OFFSET('Sanitation Data'!$G$6,0,10*ROW('Sanitation Data'!G138)),NA())</f>
        <v>#N/A</v>
      </c>
      <c r="AM144" s="530" t="e">
        <f ca="1">+IF(AND(ISNUMBER(OFFSET('Sanitation Data'!$G$10,0,10*ROW('Sanitation Data'!G138))),'Data Summary'!DB144="Yes"),OFFSET('Sanitation Data'!$G$10,0,10*ROW('Sanitation Data'!G138)),NA())</f>
        <v>#N/A</v>
      </c>
      <c r="AN144" s="530" t="e">
        <f ca="1">+IF(AND(ISNUMBER(OFFSET('Sanitation Data'!$G$11,0,10*ROW('Sanitation Data'!G138))),'Data Summary'!DC144="Yes"),OFFSET('Sanitation Data'!$G$11,0,10*ROW('Sanitation Data'!G138)),NA())</f>
        <v>#N/A</v>
      </c>
      <c r="AO144" s="530" t="e">
        <f ca="1">+IF(AND(ISNUMBER(OFFSET('Sanitation Data'!$G$12,0,10*ROW('Sanitation Data'!G138))),'Data Summary'!DD144="Yes"),OFFSET('Sanitation Data'!$G$12,0,10*ROW('Sanitation Data'!G138)),NA())</f>
        <v>#N/A</v>
      </c>
      <c r="AP144" s="530" t="e">
        <f ca="1">+IF(AND(ISNUMBER(OFFSET('Sanitation Data'!$H$4,0,10*ROW('Sanitation Data'!H138))),'Data Summary'!DE144="Yes"),100-OFFSET('Sanitation Data'!$H$4,0,10*ROW('Sanitation Data'!H138)),NA())</f>
        <v>#N/A</v>
      </c>
      <c r="AQ144" s="530" t="e">
        <f ca="1">+IF(AND(ISNUMBER(OFFSET('Sanitation Data'!$H$6,0,10*ROW('Sanitation Data'!H138))),'Data Summary'!DF144="Yes"),OFFSET('Sanitation Data'!$H$6,0,10*ROW('Sanitation Data'!H138)),NA())</f>
        <v>#N/A</v>
      </c>
      <c r="AR144" s="530" t="e">
        <f ca="1">+IF(AND(ISNUMBER(OFFSET('Sanitation Data'!$H$10,0,10*ROW('Sanitation Data'!H138))),'Data Summary'!DG144="Yes"),OFFSET('Sanitation Data'!$H$10,0,10*ROW('Sanitation Data'!H138)),NA())</f>
        <v>#N/A</v>
      </c>
      <c r="AS144" s="530" t="e">
        <f ca="1">+IF(AND(ISNUMBER(OFFSET('Sanitation Data'!$H$11,0,10*ROW('Sanitation Data'!H138))),'Data Summary'!DH144="Yes"),OFFSET('Sanitation Data'!$H$11,0,10*ROW('Sanitation Data'!H138)),NA())</f>
        <v>#N/A</v>
      </c>
      <c r="AT144" s="530" t="e">
        <f ca="1">+IF(AND(ISNUMBER(OFFSET('Sanitation Data'!$H$12,0,10*ROW('Sanitation Data'!H138))),'Data Summary'!DI144="Yes"),OFFSET('Sanitation Data'!$H$12,0,10*ROW('Sanitation Data'!H138)),NA())</f>
        <v>#N/A</v>
      </c>
      <c r="AU144" s="530" t="e">
        <f ca="1">+IF(AND(ISNUMBER(OFFSET('Sanitation Data'!$I$4,0,10*ROW('Sanitation Data'!I138))),'Data Summary'!DJ144="Yes"),100-OFFSET('Sanitation Data'!$I$4,0,10*ROW('Sanitation Data'!I138)),NA())</f>
        <v>#N/A</v>
      </c>
      <c r="AV144" s="530" t="e">
        <f ca="1">+IF(AND(ISNUMBER(OFFSET('Sanitation Data'!$I$6,0,10*ROW('Sanitation Data'!I138))),'Data Summary'!DK144="Yes"),OFFSET('Sanitation Data'!$I$6,0,10*ROW('Sanitation Data'!I138)),NA())</f>
        <v>#N/A</v>
      </c>
      <c r="AW144" s="530" t="e">
        <f ca="1">+IF(AND(ISNUMBER(OFFSET('Sanitation Data'!$I$10,0,10*ROW('Sanitation Data'!I138))),'Data Summary'!DL144="Yes"),OFFSET('Sanitation Data'!$I$10,0,10*ROW('Sanitation Data'!I138)),NA())</f>
        <v>#N/A</v>
      </c>
      <c r="AX144" s="530" t="e">
        <f ca="1">+IF(AND(ISNUMBER(OFFSET('Sanitation Data'!$I$11,0,10*ROW('Sanitation Data'!I138))),'Data Summary'!DM144="Yes"),OFFSET('Sanitation Data'!$I$11,0,10*ROW('Sanitation Data'!I138)),NA())</f>
        <v>#N/A</v>
      </c>
      <c r="AY144" s="530" t="e">
        <f ca="1">+IF(AND(ISNUMBER(OFFSET('Sanitation Data'!$I$12,0,10*ROW('Sanitation Data'!I138))),'Data Summary'!DN144="Yes"),OFFSET('Sanitation Data'!$I$12,0,10*ROW('Sanitation Data'!I138)),NA())</f>
        <v>#N/A</v>
      </c>
      <c r="AZ144" s="531" t="e">
        <f ca="1">+IF(AND(ISNUMBER(OFFSET('Hygiene Data'!$D$5,0,10*ROW('Hygiene Data'!D138))),'Data Summary'!DO144="Yes"),OFFSET('Hygiene Data'!$D$5,0,10*ROW('Hygiene Data'!D138)),NA())</f>
        <v>#N/A</v>
      </c>
      <c r="BA144" s="531" t="e">
        <f ca="1">+IF(AND(ISNUMBER(OFFSET('Hygiene Data'!$D$7,0,10*ROW('Hygiene Data'!D138))),'Data Summary'!DP144="Yes"),OFFSET('Hygiene Data'!$D$7,0,10*ROW('Hygiene Data'!D138)),NA())</f>
        <v>#N/A</v>
      </c>
      <c r="BB144" s="531" t="e">
        <f ca="1">+IF(AND(ISNUMBER(OFFSET('Hygiene Data'!$D$9,0,10*ROW('Hygiene Data'!D138))),'Data Summary'!DQ144="Yes"),OFFSET('Hygiene Data'!$D$9,0,10*ROW('Hygiene Data'!D138)),NA())</f>
        <v>#N/A</v>
      </c>
      <c r="BC144" s="531" t="e">
        <f ca="1">+IF(AND(ISNUMBER(OFFSET('Hygiene Data'!$E$5,0,10*ROW('Hygiene Data'!E138))),'Data Summary'!DR144="Yes"),OFFSET('Hygiene Data'!$E$5,0,10*ROW('Hygiene Data'!E138)),NA())</f>
        <v>#N/A</v>
      </c>
      <c r="BD144" s="531" t="e">
        <f ca="1">+IF(AND(ISNUMBER(OFFSET('Hygiene Data'!$E$7,0,10*ROW('Hygiene Data'!E138))),'Data Summary'!DS144="Yes"),OFFSET('Hygiene Data'!$E$7,0,10*ROW('Hygiene Data'!E138)),NA())</f>
        <v>#N/A</v>
      </c>
      <c r="BE144" s="531" t="e">
        <f ca="1">+IF(AND(ISNUMBER(OFFSET('Hygiene Data'!$E$9,0,10*ROW('Hygiene Data'!E138))),'Data Summary'!DT144="Yes"),OFFSET('Hygiene Data'!$E$9,0,10*ROW('Hygiene Data'!E138)),NA())</f>
        <v>#N/A</v>
      </c>
      <c r="BF144" s="531" t="e">
        <f ca="1">+IF(AND(ISNUMBER(OFFSET('Hygiene Data'!$F$5,0,10*ROW('Hygiene Data'!F138))),'Data Summary'!DU144="Yes"),OFFSET('Hygiene Data'!$F$5,0,10*ROW('Hygiene Data'!F138)),NA())</f>
        <v>#N/A</v>
      </c>
      <c r="BG144" s="531" t="e">
        <f ca="1">+IF(AND(ISNUMBER(OFFSET('Hygiene Data'!$F$7,0,10*ROW('Hygiene Data'!F138))),'Data Summary'!DV144="Yes"),OFFSET('Hygiene Data'!$F$7,0,10*ROW('Hygiene Data'!F138)),NA())</f>
        <v>#N/A</v>
      </c>
      <c r="BH144" s="531" t="e">
        <f ca="1">+IF(AND(ISNUMBER(OFFSET('Hygiene Data'!$F$9,0,10*ROW('Hygiene Data'!F138))),'Data Summary'!DW144="Yes"),OFFSET('Hygiene Data'!$F$9,0,10*ROW('Hygiene Data'!F138)),NA())</f>
        <v>#N/A</v>
      </c>
      <c r="BI144" s="531" t="e">
        <f ca="1">+IF(AND(ISNUMBER(OFFSET('Hygiene Data'!$G$5,0,10*ROW('Hygiene Data'!G138))),'Data Summary'!DX144="Yes"),OFFSET('Hygiene Data'!$G$5,0,10*ROW('Hygiene Data'!G138)),NA())</f>
        <v>#N/A</v>
      </c>
      <c r="BJ144" s="531" t="e">
        <f ca="1">+IF(AND(ISNUMBER(OFFSET('Hygiene Data'!$G$7,0,10*ROW('Hygiene Data'!G138))),'Data Summary'!DY144="Yes"),OFFSET('Hygiene Data'!$G$7,0,10*ROW('Hygiene Data'!G138)),NA())</f>
        <v>#N/A</v>
      </c>
      <c r="BK144" s="531" t="e">
        <f ca="1">+IF(AND(ISNUMBER(OFFSET('Hygiene Data'!$G$9,0,10*ROW('Hygiene Data'!G138))),'Data Summary'!DZ144="Yes"),OFFSET('Hygiene Data'!$G$9,0,10*ROW('Hygiene Data'!G138)),NA())</f>
        <v>#N/A</v>
      </c>
      <c r="BL144" s="531" t="e">
        <f ca="1">+IF(AND(ISNUMBER(OFFSET('Hygiene Data'!$H$5,0,10*ROW('Hygiene Data'!H138))),'Data Summary'!EA144="Yes"),OFFSET('Hygiene Data'!$H$5,0,10*ROW('Hygiene Data'!H138)),NA())</f>
        <v>#N/A</v>
      </c>
      <c r="BM144" s="531" t="e">
        <f ca="1">+IF(AND(ISNUMBER(OFFSET('Hygiene Data'!$H$7,0,10*ROW('Hygiene Data'!H138))),'Data Summary'!EB144="Yes"),OFFSET('Hygiene Data'!$H$7,0,10*ROW('Hygiene Data'!H138)),NA())</f>
        <v>#N/A</v>
      </c>
      <c r="BN144" s="531" t="e">
        <f ca="1">+IF(AND(ISNUMBER(OFFSET('Hygiene Data'!$H$9,0,10*ROW('Hygiene Data'!H138))),'Data Summary'!EC144="Yes"),OFFSET('Hygiene Data'!$H$9,0,10*ROW('Hygiene Data'!H138)),NA())</f>
        <v>#N/A</v>
      </c>
      <c r="BO144" s="531" t="e">
        <f ca="1">+IF(AND(ISNUMBER(OFFSET('Hygiene Data'!$I$5,0,10*ROW('Hygiene Data'!I138))),'Data Summary'!ED144="Yes"),OFFSET('Hygiene Data'!$I$5,0,10*ROW('Hygiene Data'!I138)),NA())</f>
        <v>#N/A</v>
      </c>
      <c r="BP144" s="531" t="e">
        <f ca="1">+IF(AND(ISNUMBER(OFFSET('Hygiene Data'!$I$7,0,10*ROW('Hygiene Data'!I138))),'Data Summary'!EE144="Yes"),OFFSET('Hygiene Data'!$I$7,0,10*ROW('Hygiene Data'!I138)),NA())</f>
        <v>#N/A</v>
      </c>
      <c r="BQ144" s="531" t="e">
        <f ca="1">+IF(AND(ISNUMBER(OFFSET('Hygiene Data'!$I$9,0,10*ROW('Hygiene Data'!I138))),'Data Summary'!EF144="Yes"),OFFSET('Hygiene Data'!$I$9,0,10*ROW('Hygiene Data'!I138)),NA())</f>
        <v>#N/A</v>
      </c>
    </row>
    <row r="145" spans="1:69" x14ac:dyDescent="0.25">
      <c r="A145" s="527" t="e">
        <f ca="1">+RIGHT('Data Summary'!A145,LEN('Data Summary'!A145)-9)</f>
        <v>#VALUE!</v>
      </c>
      <c r="B145" s="501" t="str">
        <f ca="1">+IF(ISTEXT('Data Summary'!B145),'Data Summary'!B145,"")</f>
        <v/>
      </c>
      <c r="C145" s="528" t="e">
        <f ca="1">+VALUE('Data Summary'!C145)</f>
        <v>#VALUE!</v>
      </c>
      <c r="D145" s="529" t="e">
        <f ca="1">+IF(AND(ISNUMBER(OFFSET('Water Data'!$D$4,0,10*ROW('Water Data'!D139))),'Data Summary'!BS145="Yes"),100-OFFSET('Water Data'!$D$4,0,10*ROW('Water Data'!D139)),NA())</f>
        <v>#N/A</v>
      </c>
      <c r="E145" s="529" t="e">
        <f ca="1">+IF(AND(ISNUMBER(OFFSET('Water Data'!$D$6,0,10*ROW('Water Data'!D139))),'Data Summary'!BT145="Yes"),OFFSET('Water Data'!$D$6,0,10*ROW('Water Data'!D139)),NA())</f>
        <v>#N/A</v>
      </c>
      <c r="F145" s="529" t="e">
        <f ca="1">+IF(AND(ISNUMBER(OFFSET('Water Data'!$D$9,0,10*ROW('Water Data'!D139))),'Data Summary'!BU145="Yes"),OFFSET('Water Data'!$D$9,0,10*ROW('Water Data'!D139)),NA())</f>
        <v>#N/A</v>
      </c>
      <c r="G145" s="529" t="e">
        <f ca="1">+IF(AND(ISNUMBER(OFFSET('Water Data'!$E$4,0,10*ROW('Water Data'!E139))),'Data Summary'!BV145="Yes"),100-OFFSET('Water Data'!$E$4,0,10*ROW('Water Data'!E139)),NA())</f>
        <v>#N/A</v>
      </c>
      <c r="H145" s="529" t="e">
        <f ca="1">+IF(AND(ISNUMBER(OFFSET('Water Data'!$E$6,0,10*ROW('Water Data'!E139))),'Data Summary'!BW145="Yes"),OFFSET('Water Data'!$E$6,0,10*ROW('Water Data'!E139)),NA())</f>
        <v>#N/A</v>
      </c>
      <c r="I145" s="529" t="e">
        <f ca="1">+IF(AND(ISNUMBER(OFFSET('Water Data'!$E$9,0,10*ROW('Water Data'!E139))),'Data Summary'!BX145="Yes"),OFFSET('Water Data'!$E$9,0,10*ROW('Water Data'!E139)),NA())</f>
        <v>#N/A</v>
      </c>
      <c r="J145" s="529" t="e">
        <f ca="1">+IF(AND(ISNUMBER(OFFSET('Water Data'!$F$4,0,10*ROW('Water Data'!F139))),'Data Summary'!BY145="Yes"),100-OFFSET('Water Data'!$F$4,0,10*ROW('Water Data'!F139)),NA())</f>
        <v>#N/A</v>
      </c>
      <c r="K145" s="529" t="e">
        <f ca="1">+IF(AND(ISNUMBER(OFFSET('Water Data'!$F$6,0,10*ROW('Water Data'!F139))),'Data Summary'!BZ145="Yes"),OFFSET('Water Data'!$F$6,0,10*ROW('Water Data'!F139)),NA())</f>
        <v>#N/A</v>
      </c>
      <c r="L145" s="529" t="e">
        <f ca="1">+IF(AND(ISNUMBER(OFFSET('Water Data'!$F$9,0,10*ROW('Water Data'!F139))),'Data Summary'!CA145="Yes"),OFFSET('Water Data'!$F$9,0,10*ROW('Water Data'!F139)),NA())</f>
        <v>#N/A</v>
      </c>
      <c r="M145" s="529" t="e">
        <f ca="1">+IF(AND(ISNUMBER(OFFSET('Water Data'!$G$4,0,10*ROW('Water Data'!G139))),'Data Summary'!CB145="Yes"),100-OFFSET('Water Data'!$G$4,0,10*ROW('Water Data'!G139)),NA())</f>
        <v>#N/A</v>
      </c>
      <c r="N145" s="529" t="e">
        <f ca="1">+IF(AND(ISNUMBER(OFFSET('Water Data'!$G$6,0,10*ROW('Water Data'!G139))),'Data Summary'!CC145="Yes"),OFFSET('Water Data'!$G$6,0,10*ROW('Water Data'!G139)),NA())</f>
        <v>#N/A</v>
      </c>
      <c r="O145" s="529" t="e">
        <f ca="1">+IF(AND(ISNUMBER(OFFSET('Water Data'!$G$9,0,10*ROW('Water Data'!G139))),'Data Summary'!CD145="Yes"),OFFSET('Water Data'!$G$9,0,10*ROW('Water Data'!G139)),NA())</f>
        <v>#N/A</v>
      </c>
      <c r="P145" s="529" t="e">
        <f ca="1">+IF(AND(ISNUMBER(OFFSET('Water Data'!$H$4,0,10*ROW('Water Data'!H139))),'Data Summary'!CE145="Yes"),100-OFFSET('Water Data'!$H$4,0,10*ROW('Water Data'!H139)),NA())</f>
        <v>#N/A</v>
      </c>
      <c r="Q145" s="529" t="e">
        <f ca="1">+IF(AND(ISNUMBER(OFFSET('Water Data'!$H$6,0,10*ROW('Water Data'!H139))),'Data Summary'!CF145="Yes"),OFFSET('Water Data'!$H$6,0,10*ROW('Water Data'!H139)),NA())</f>
        <v>#N/A</v>
      </c>
      <c r="R145" s="529" t="e">
        <f ca="1">+IF(AND(ISNUMBER(OFFSET('Water Data'!$H$9,0,10*ROW('Water Data'!H139))),'Data Summary'!CG145="Yes"),OFFSET('Water Data'!$H$9,0,10*ROW('Water Data'!H139)),NA())</f>
        <v>#N/A</v>
      </c>
      <c r="S145" s="529" t="e">
        <f ca="1">+IF(AND(ISNUMBER(OFFSET('Water Data'!$I$4,0,10*ROW('Water Data'!I139))),'Data Summary'!CH145="Yes"),100-OFFSET('Water Data'!$I$4,0,10*ROW('Water Data'!I139)),NA())</f>
        <v>#N/A</v>
      </c>
      <c r="T145" s="529" t="e">
        <f ca="1">+IF(AND(ISNUMBER(OFFSET('Water Data'!$I$6,0,10*ROW('Water Data'!I139))),'Data Summary'!CI145="Yes"),OFFSET('Water Data'!$I$6,0,10*ROW('Water Data'!I139)),NA())</f>
        <v>#N/A</v>
      </c>
      <c r="U145" s="529" t="e">
        <f ca="1">+IF(AND(ISNUMBER(OFFSET('Water Data'!$I$9,0,10*ROW('Water Data'!I139))),'Data Summary'!CJ145="Yes"),OFFSET('Water Data'!$I$9,0,10*ROW('Water Data'!I139)),NA())</f>
        <v>#N/A</v>
      </c>
      <c r="V145" s="530" t="e">
        <f ca="1">+IF(AND(ISNUMBER(OFFSET('Sanitation Data'!$D$4,0,10*ROW('Sanitation Data'!D139))),'Data Summary'!CK145="Yes"),100-OFFSET('Sanitation Data'!$D$4,0,10*ROW('Sanitation Data'!D139)),NA())</f>
        <v>#N/A</v>
      </c>
      <c r="W145" s="530" t="e">
        <f ca="1">+IF(AND(ISNUMBER(OFFSET('Sanitation Data'!$D$6,0,10*ROW('Sanitation Data'!D139))),'Data Summary'!CL145="Yes"),OFFSET('Sanitation Data'!$D$6,0,10*ROW('Sanitation Data'!D139)),NA())</f>
        <v>#N/A</v>
      </c>
      <c r="X145" s="530" t="e">
        <f ca="1">+IF(AND(ISNUMBER(OFFSET('Sanitation Data'!$D$10,0,10*ROW('Sanitation Data'!D139))),'Data Summary'!CM145="Yes"),OFFSET('Sanitation Data'!$D$10,0,10*ROW('Sanitation Data'!D139)),NA())</f>
        <v>#N/A</v>
      </c>
      <c r="Y145" s="530" t="e">
        <f ca="1">+IF(AND(ISNUMBER(OFFSET('Sanitation Data'!$D$11,0,10*ROW('Sanitation Data'!D139))),'Data Summary'!CN145="Yes"),OFFSET('Sanitation Data'!$D$11,0,10*ROW('Sanitation Data'!D139)),NA())</f>
        <v>#N/A</v>
      </c>
      <c r="Z145" s="530" t="e">
        <f ca="1">+IF(AND(ISNUMBER(OFFSET('Sanitation Data'!$D$12,0,10*ROW('Sanitation Data'!D139))),'Data Summary'!CO145="Yes"),OFFSET('Sanitation Data'!$D$12,0,10*ROW('Sanitation Data'!D139)),NA())</f>
        <v>#N/A</v>
      </c>
      <c r="AA145" s="530" t="e">
        <f ca="1">+IF(AND(ISNUMBER(OFFSET('Sanitation Data'!$E$4,0,10*ROW('Sanitation Data'!E139))),'Data Summary'!CP145="Yes"),100-OFFSET('Sanitation Data'!$E$4,0,10*ROW('Sanitation Data'!E139)),NA())</f>
        <v>#N/A</v>
      </c>
      <c r="AB145" s="530" t="e">
        <f ca="1">+IF(AND(ISNUMBER(OFFSET('Sanitation Data'!$E$6,0,10*ROW('Sanitation Data'!E139))),'Data Summary'!CQ145="Yes"),OFFSET('Sanitation Data'!$E$6,0,10*ROW('Sanitation Data'!E139)),NA())</f>
        <v>#N/A</v>
      </c>
      <c r="AC145" s="530" t="e">
        <f ca="1">+IF(AND(ISNUMBER(OFFSET('Sanitation Data'!$E$10,0,10*ROW('Sanitation Data'!E139))),'Data Summary'!CR145="Yes"),OFFSET('Sanitation Data'!$E$10,0,10*ROW('Sanitation Data'!E139)),NA())</f>
        <v>#N/A</v>
      </c>
      <c r="AD145" s="530" t="e">
        <f ca="1">+IF(AND(ISNUMBER(OFFSET('Sanitation Data'!$E$11,0,10*ROW('Sanitation Data'!E139))),'Data Summary'!CS145="Yes"),OFFSET('Sanitation Data'!$E$11,0,10*ROW('Sanitation Data'!E139)),NA())</f>
        <v>#N/A</v>
      </c>
      <c r="AE145" s="530" t="e">
        <f ca="1">+IF(AND(ISNUMBER(OFFSET('Sanitation Data'!$E$12,0,10*ROW('Sanitation Data'!E139))),'Data Summary'!CT145="Yes"),OFFSET('Sanitation Data'!$E$12,0,10*ROW('Sanitation Data'!E139)),NA())</f>
        <v>#N/A</v>
      </c>
      <c r="AF145" s="530" t="e">
        <f ca="1">+IF(AND(ISNUMBER(OFFSET('Sanitation Data'!$F$4,0,10*ROW('Sanitation Data'!F139))),'Data Summary'!CU145="Yes"),100-OFFSET('Sanitation Data'!$F$4,0,10*ROW('Sanitation Data'!F139)),NA())</f>
        <v>#N/A</v>
      </c>
      <c r="AG145" s="530" t="e">
        <f ca="1">+IF(AND(ISNUMBER(OFFSET('Sanitation Data'!$F$6,0,10*ROW('Sanitation Data'!F139))),'Data Summary'!CV145="Yes"),OFFSET('Sanitation Data'!$F$6,0,10*ROW('Sanitation Data'!F139)),NA())</f>
        <v>#N/A</v>
      </c>
      <c r="AH145" s="530" t="e">
        <f ca="1">+IF(AND(ISNUMBER(OFFSET('Sanitation Data'!$F$10,0,10*ROW('Sanitation Data'!F139))),'Data Summary'!CW145="Yes"),OFFSET('Sanitation Data'!$F$10,0,10*ROW('Sanitation Data'!F139)),NA())</f>
        <v>#N/A</v>
      </c>
      <c r="AI145" s="530" t="e">
        <f ca="1">+IF(AND(ISNUMBER(OFFSET('Sanitation Data'!$F$11,0,10*ROW('Sanitation Data'!F139))),'Data Summary'!CX145="Yes"),OFFSET('Sanitation Data'!$F$11,0,10*ROW('Sanitation Data'!F139)),NA())</f>
        <v>#N/A</v>
      </c>
      <c r="AJ145" s="530" t="e">
        <f ca="1">+IF(AND(ISNUMBER(OFFSET('Sanitation Data'!$F$12,0,10*ROW('Sanitation Data'!F139))),'Data Summary'!CY145="Yes"),OFFSET('Sanitation Data'!$F$12,0,10*ROW('Sanitation Data'!F139)),NA())</f>
        <v>#N/A</v>
      </c>
      <c r="AK145" s="530" t="e">
        <f ca="1">+IF(AND(ISNUMBER(OFFSET('Sanitation Data'!$G$4,0,10*ROW('Sanitation Data'!G139))),'Data Summary'!CZ145="Yes"),100-OFFSET('Sanitation Data'!$G$4,0,10*ROW('Sanitation Data'!G139)),NA())</f>
        <v>#N/A</v>
      </c>
      <c r="AL145" s="530" t="e">
        <f ca="1">+IF(AND(ISNUMBER(OFFSET('Sanitation Data'!$G$6,0,10*ROW('Sanitation Data'!G139))),'Data Summary'!DA145="Yes"),OFFSET('Sanitation Data'!$G$6,0,10*ROW('Sanitation Data'!G139)),NA())</f>
        <v>#N/A</v>
      </c>
      <c r="AM145" s="530" t="e">
        <f ca="1">+IF(AND(ISNUMBER(OFFSET('Sanitation Data'!$G$10,0,10*ROW('Sanitation Data'!G139))),'Data Summary'!DB145="Yes"),OFFSET('Sanitation Data'!$G$10,0,10*ROW('Sanitation Data'!G139)),NA())</f>
        <v>#N/A</v>
      </c>
      <c r="AN145" s="530" t="e">
        <f ca="1">+IF(AND(ISNUMBER(OFFSET('Sanitation Data'!$G$11,0,10*ROW('Sanitation Data'!G139))),'Data Summary'!DC145="Yes"),OFFSET('Sanitation Data'!$G$11,0,10*ROW('Sanitation Data'!G139)),NA())</f>
        <v>#N/A</v>
      </c>
      <c r="AO145" s="530" t="e">
        <f ca="1">+IF(AND(ISNUMBER(OFFSET('Sanitation Data'!$G$12,0,10*ROW('Sanitation Data'!G139))),'Data Summary'!DD145="Yes"),OFFSET('Sanitation Data'!$G$12,0,10*ROW('Sanitation Data'!G139)),NA())</f>
        <v>#N/A</v>
      </c>
      <c r="AP145" s="530" t="e">
        <f ca="1">+IF(AND(ISNUMBER(OFFSET('Sanitation Data'!$H$4,0,10*ROW('Sanitation Data'!H139))),'Data Summary'!DE145="Yes"),100-OFFSET('Sanitation Data'!$H$4,0,10*ROW('Sanitation Data'!H139)),NA())</f>
        <v>#N/A</v>
      </c>
      <c r="AQ145" s="530" t="e">
        <f ca="1">+IF(AND(ISNUMBER(OFFSET('Sanitation Data'!$H$6,0,10*ROW('Sanitation Data'!H139))),'Data Summary'!DF145="Yes"),OFFSET('Sanitation Data'!$H$6,0,10*ROW('Sanitation Data'!H139)),NA())</f>
        <v>#N/A</v>
      </c>
      <c r="AR145" s="530" t="e">
        <f ca="1">+IF(AND(ISNUMBER(OFFSET('Sanitation Data'!$H$10,0,10*ROW('Sanitation Data'!H139))),'Data Summary'!DG145="Yes"),OFFSET('Sanitation Data'!$H$10,0,10*ROW('Sanitation Data'!H139)),NA())</f>
        <v>#N/A</v>
      </c>
      <c r="AS145" s="530" t="e">
        <f ca="1">+IF(AND(ISNUMBER(OFFSET('Sanitation Data'!$H$11,0,10*ROW('Sanitation Data'!H139))),'Data Summary'!DH145="Yes"),OFFSET('Sanitation Data'!$H$11,0,10*ROW('Sanitation Data'!H139)),NA())</f>
        <v>#N/A</v>
      </c>
      <c r="AT145" s="530" t="e">
        <f ca="1">+IF(AND(ISNUMBER(OFFSET('Sanitation Data'!$H$12,0,10*ROW('Sanitation Data'!H139))),'Data Summary'!DI145="Yes"),OFFSET('Sanitation Data'!$H$12,0,10*ROW('Sanitation Data'!H139)),NA())</f>
        <v>#N/A</v>
      </c>
      <c r="AU145" s="530" t="e">
        <f ca="1">+IF(AND(ISNUMBER(OFFSET('Sanitation Data'!$I$4,0,10*ROW('Sanitation Data'!I139))),'Data Summary'!DJ145="Yes"),100-OFFSET('Sanitation Data'!$I$4,0,10*ROW('Sanitation Data'!I139)),NA())</f>
        <v>#N/A</v>
      </c>
      <c r="AV145" s="530" t="e">
        <f ca="1">+IF(AND(ISNUMBER(OFFSET('Sanitation Data'!$I$6,0,10*ROW('Sanitation Data'!I139))),'Data Summary'!DK145="Yes"),OFFSET('Sanitation Data'!$I$6,0,10*ROW('Sanitation Data'!I139)),NA())</f>
        <v>#N/A</v>
      </c>
      <c r="AW145" s="530" t="e">
        <f ca="1">+IF(AND(ISNUMBER(OFFSET('Sanitation Data'!$I$10,0,10*ROW('Sanitation Data'!I139))),'Data Summary'!DL145="Yes"),OFFSET('Sanitation Data'!$I$10,0,10*ROW('Sanitation Data'!I139)),NA())</f>
        <v>#N/A</v>
      </c>
      <c r="AX145" s="530" t="e">
        <f ca="1">+IF(AND(ISNUMBER(OFFSET('Sanitation Data'!$I$11,0,10*ROW('Sanitation Data'!I139))),'Data Summary'!DM145="Yes"),OFFSET('Sanitation Data'!$I$11,0,10*ROW('Sanitation Data'!I139)),NA())</f>
        <v>#N/A</v>
      </c>
      <c r="AY145" s="530" t="e">
        <f ca="1">+IF(AND(ISNUMBER(OFFSET('Sanitation Data'!$I$12,0,10*ROW('Sanitation Data'!I139))),'Data Summary'!DN145="Yes"),OFFSET('Sanitation Data'!$I$12,0,10*ROW('Sanitation Data'!I139)),NA())</f>
        <v>#N/A</v>
      </c>
      <c r="AZ145" s="531" t="e">
        <f ca="1">+IF(AND(ISNUMBER(OFFSET('Hygiene Data'!$D$5,0,10*ROW('Hygiene Data'!D139))),'Data Summary'!DO145="Yes"),OFFSET('Hygiene Data'!$D$5,0,10*ROW('Hygiene Data'!D139)),NA())</f>
        <v>#N/A</v>
      </c>
      <c r="BA145" s="531" t="e">
        <f ca="1">+IF(AND(ISNUMBER(OFFSET('Hygiene Data'!$D$7,0,10*ROW('Hygiene Data'!D139))),'Data Summary'!DP145="Yes"),OFFSET('Hygiene Data'!$D$7,0,10*ROW('Hygiene Data'!D139)),NA())</f>
        <v>#N/A</v>
      </c>
      <c r="BB145" s="531" t="e">
        <f ca="1">+IF(AND(ISNUMBER(OFFSET('Hygiene Data'!$D$9,0,10*ROW('Hygiene Data'!D139))),'Data Summary'!DQ145="Yes"),OFFSET('Hygiene Data'!$D$9,0,10*ROW('Hygiene Data'!D139)),NA())</f>
        <v>#N/A</v>
      </c>
      <c r="BC145" s="531" t="e">
        <f ca="1">+IF(AND(ISNUMBER(OFFSET('Hygiene Data'!$E$5,0,10*ROW('Hygiene Data'!E139))),'Data Summary'!DR145="Yes"),OFFSET('Hygiene Data'!$E$5,0,10*ROW('Hygiene Data'!E139)),NA())</f>
        <v>#N/A</v>
      </c>
      <c r="BD145" s="531" t="e">
        <f ca="1">+IF(AND(ISNUMBER(OFFSET('Hygiene Data'!$E$7,0,10*ROW('Hygiene Data'!E139))),'Data Summary'!DS145="Yes"),OFFSET('Hygiene Data'!$E$7,0,10*ROW('Hygiene Data'!E139)),NA())</f>
        <v>#N/A</v>
      </c>
      <c r="BE145" s="531" t="e">
        <f ca="1">+IF(AND(ISNUMBER(OFFSET('Hygiene Data'!$E$9,0,10*ROW('Hygiene Data'!E139))),'Data Summary'!DT145="Yes"),OFFSET('Hygiene Data'!$E$9,0,10*ROW('Hygiene Data'!E139)),NA())</f>
        <v>#N/A</v>
      </c>
      <c r="BF145" s="531" t="e">
        <f ca="1">+IF(AND(ISNUMBER(OFFSET('Hygiene Data'!$F$5,0,10*ROW('Hygiene Data'!F139))),'Data Summary'!DU145="Yes"),OFFSET('Hygiene Data'!$F$5,0,10*ROW('Hygiene Data'!F139)),NA())</f>
        <v>#N/A</v>
      </c>
      <c r="BG145" s="531" t="e">
        <f ca="1">+IF(AND(ISNUMBER(OFFSET('Hygiene Data'!$F$7,0,10*ROW('Hygiene Data'!F139))),'Data Summary'!DV145="Yes"),OFFSET('Hygiene Data'!$F$7,0,10*ROW('Hygiene Data'!F139)),NA())</f>
        <v>#N/A</v>
      </c>
      <c r="BH145" s="531" t="e">
        <f ca="1">+IF(AND(ISNUMBER(OFFSET('Hygiene Data'!$F$9,0,10*ROW('Hygiene Data'!F139))),'Data Summary'!DW145="Yes"),OFFSET('Hygiene Data'!$F$9,0,10*ROW('Hygiene Data'!F139)),NA())</f>
        <v>#N/A</v>
      </c>
      <c r="BI145" s="531" t="e">
        <f ca="1">+IF(AND(ISNUMBER(OFFSET('Hygiene Data'!$G$5,0,10*ROW('Hygiene Data'!G139))),'Data Summary'!DX145="Yes"),OFFSET('Hygiene Data'!$G$5,0,10*ROW('Hygiene Data'!G139)),NA())</f>
        <v>#N/A</v>
      </c>
      <c r="BJ145" s="531" t="e">
        <f ca="1">+IF(AND(ISNUMBER(OFFSET('Hygiene Data'!$G$7,0,10*ROW('Hygiene Data'!G139))),'Data Summary'!DY145="Yes"),OFFSET('Hygiene Data'!$G$7,0,10*ROW('Hygiene Data'!G139)),NA())</f>
        <v>#N/A</v>
      </c>
      <c r="BK145" s="531" t="e">
        <f ca="1">+IF(AND(ISNUMBER(OFFSET('Hygiene Data'!$G$9,0,10*ROW('Hygiene Data'!G139))),'Data Summary'!DZ145="Yes"),OFFSET('Hygiene Data'!$G$9,0,10*ROW('Hygiene Data'!G139)),NA())</f>
        <v>#N/A</v>
      </c>
      <c r="BL145" s="531" t="e">
        <f ca="1">+IF(AND(ISNUMBER(OFFSET('Hygiene Data'!$H$5,0,10*ROW('Hygiene Data'!H139))),'Data Summary'!EA145="Yes"),OFFSET('Hygiene Data'!$H$5,0,10*ROW('Hygiene Data'!H139)),NA())</f>
        <v>#N/A</v>
      </c>
      <c r="BM145" s="531" t="e">
        <f ca="1">+IF(AND(ISNUMBER(OFFSET('Hygiene Data'!$H$7,0,10*ROW('Hygiene Data'!H139))),'Data Summary'!EB145="Yes"),OFFSET('Hygiene Data'!$H$7,0,10*ROW('Hygiene Data'!H139)),NA())</f>
        <v>#N/A</v>
      </c>
      <c r="BN145" s="531" t="e">
        <f ca="1">+IF(AND(ISNUMBER(OFFSET('Hygiene Data'!$H$9,0,10*ROW('Hygiene Data'!H139))),'Data Summary'!EC145="Yes"),OFFSET('Hygiene Data'!$H$9,0,10*ROW('Hygiene Data'!H139)),NA())</f>
        <v>#N/A</v>
      </c>
      <c r="BO145" s="531" t="e">
        <f ca="1">+IF(AND(ISNUMBER(OFFSET('Hygiene Data'!$I$5,0,10*ROW('Hygiene Data'!I139))),'Data Summary'!ED145="Yes"),OFFSET('Hygiene Data'!$I$5,0,10*ROW('Hygiene Data'!I139)),NA())</f>
        <v>#N/A</v>
      </c>
      <c r="BP145" s="531" t="e">
        <f ca="1">+IF(AND(ISNUMBER(OFFSET('Hygiene Data'!$I$7,0,10*ROW('Hygiene Data'!I139))),'Data Summary'!EE145="Yes"),OFFSET('Hygiene Data'!$I$7,0,10*ROW('Hygiene Data'!I139)),NA())</f>
        <v>#N/A</v>
      </c>
      <c r="BQ145" s="531" t="e">
        <f ca="1">+IF(AND(ISNUMBER(OFFSET('Hygiene Data'!$I$9,0,10*ROW('Hygiene Data'!I139))),'Data Summary'!EF145="Yes"),OFFSET('Hygiene Data'!$I$9,0,10*ROW('Hygiene Data'!I139)),NA())</f>
        <v>#N/A</v>
      </c>
    </row>
    <row r="146" spans="1:69" x14ac:dyDescent="0.25">
      <c r="A146" s="527" t="e">
        <f ca="1">+RIGHT('Data Summary'!A146,LEN('Data Summary'!A146)-9)</f>
        <v>#VALUE!</v>
      </c>
      <c r="B146" s="501" t="str">
        <f ca="1">+IF(ISTEXT('Data Summary'!B146),'Data Summary'!B146,"")</f>
        <v/>
      </c>
      <c r="C146" s="528" t="e">
        <f ca="1">+VALUE('Data Summary'!C146)</f>
        <v>#VALUE!</v>
      </c>
      <c r="D146" s="529" t="e">
        <f ca="1">+IF(AND(ISNUMBER(OFFSET('Water Data'!$D$4,0,10*ROW('Water Data'!D140))),'Data Summary'!BS146="Yes"),100-OFFSET('Water Data'!$D$4,0,10*ROW('Water Data'!D140)),NA())</f>
        <v>#N/A</v>
      </c>
      <c r="E146" s="529" t="e">
        <f ca="1">+IF(AND(ISNUMBER(OFFSET('Water Data'!$D$6,0,10*ROW('Water Data'!D140))),'Data Summary'!BT146="Yes"),OFFSET('Water Data'!$D$6,0,10*ROW('Water Data'!D140)),NA())</f>
        <v>#N/A</v>
      </c>
      <c r="F146" s="529" t="e">
        <f ca="1">+IF(AND(ISNUMBER(OFFSET('Water Data'!$D$9,0,10*ROW('Water Data'!D140))),'Data Summary'!BU146="Yes"),OFFSET('Water Data'!$D$9,0,10*ROW('Water Data'!D140)),NA())</f>
        <v>#N/A</v>
      </c>
      <c r="G146" s="529" t="e">
        <f ca="1">+IF(AND(ISNUMBER(OFFSET('Water Data'!$E$4,0,10*ROW('Water Data'!E140))),'Data Summary'!BV146="Yes"),100-OFFSET('Water Data'!$E$4,0,10*ROW('Water Data'!E140)),NA())</f>
        <v>#N/A</v>
      </c>
      <c r="H146" s="529" t="e">
        <f ca="1">+IF(AND(ISNUMBER(OFFSET('Water Data'!$E$6,0,10*ROW('Water Data'!E140))),'Data Summary'!BW146="Yes"),OFFSET('Water Data'!$E$6,0,10*ROW('Water Data'!E140)),NA())</f>
        <v>#N/A</v>
      </c>
      <c r="I146" s="529" t="e">
        <f ca="1">+IF(AND(ISNUMBER(OFFSET('Water Data'!$E$9,0,10*ROW('Water Data'!E140))),'Data Summary'!BX146="Yes"),OFFSET('Water Data'!$E$9,0,10*ROW('Water Data'!E140)),NA())</f>
        <v>#N/A</v>
      </c>
      <c r="J146" s="529" t="e">
        <f ca="1">+IF(AND(ISNUMBER(OFFSET('Water Data'!$F$4,0,10*ROW('Water Data'!F140))),'Data Summary'!BY146="Yes"),100-OFFSET('Water Data'!$F$4,0,10*ROW('Water Data'!F140)),NA())</f>
        <v>#N/A</v>
      </c>
      <c r="K146" s="529" t="e">
        <f ca="1">+IF(AND(ISNUMBER(OFFSET('Water Data'!$F$6,0,10*ROW('Water Data'!F140))),'Data Summary'!BZ146="Yes"),OFFSET('Water Data'!$F$6,0,10*ROW('Water Data'!F140)),NA())</f>
        <v>#N/A</v>
      </c>
      <c r="L146" s="529" t="e">
        <f ca="1">+IF(AND(ISNUMBER(OFFSET('Water Data'!$F$9,0,10*ROW('Water Data'!F140))),'Data Summary'!CA146="Yes"),OFFSET('Water Data'!$F$9,0,10*ROW('Water Data'!F140)),NA())</f>
        <v>#N/A</v>
      </c>
      <c r="M146" s="529" t="e">
        <f ca="1">+IF(AND(ISNUMBER(OFFSET('Water Data'!$G$4,0,10*ROW('Water Data'!G140))),'Data Summary'!CB146="Yes"),100-OFFSET('Water Data'!$G$4,0,10*ROW('Water Data'!G140)),NA())</f>
        <v>#N/A</v>
      </c>
      <c r="N146" s="529" t="e">
        <f ca="1">+IF(AND(ISNUMBER(OFFSET('Water Data'!$G$6,0,10*ROW('Water Data'!G140))),'Data Summary'!CC146="Yes"),OFFSET('Water Data'!$G$6,0,10*ROW('Water Data'!G140)),NA())</f>
        <v>#N/A</v>
      </c>
      <c r="O146" s="529" t="e">
        <f ca="1">+IF(AND(ISNUMBER(OFFSET('Water Data'!$G$9,0,10*ROW('Water Data'!G140))),'Data Summary'!CD146="Yes"),OFFSET('Water Data'!$G$9,0,10*ROW('Water Data'!G140)),NA())</f>
        <v>#N/A</v>
      </c>
      <c r="P146" s="529" t="e">
        <f ca="1">+IF(AND(ISNUMBER(OFFSET('Water Data'!$H$4,0,10*ROW('Water Data'!H140))),'Data Summary'!CE146="Yes"),100-OFFSET('Water Data'!$H$4,0,10*ROW('Water Data'!H140)),NA())</f>
        <v>#N/A</v>
      </c>
      <c r="Q146" s="529" t="e">
        <f ca="1">+IF(AND(ISNUMBER(OFFSET('Water Data'!$H$6,0,10*ROW('Water Data'!H140))),'Data Summary'!CF146="Yes"),OFFSET('Water Data'!$H$6,0,10*ROW('Water Data'!H140)),NA())</f>
        <v>#N/A</v>
      </c>
      <c r="R146" s="529" t="e">
        <f ca="1">+IF(AND(ISNUMBER(OFFSET('Water Data'!$H$9,0,10*ROW('Water Data'!H140))),'Data Summary'!CG146="Yes"),OFFSET('Water Data'!$H$9,0,10*ROW('Water Data'!H140)),NA())</f>
        <v>#N/A</v>
      </c>
      <c r="S146" s="529" t="e">
        <f ca="1">+IF(AND(ISNUMBER(OFFSET('Water Data'!$I$4,0,10*ROW('Water Data'!I140))),'Data Summary'!CH146="Yes"),100-OFFSET('Water Data'!$I$4,0,10*ROW('Water Data'!I140)),NA())</f>
        <v>#N/A</v>
      </c>
      <c r="T146" s="529" t="e">
        <f ca="1">+IF(AND(ISNUMBER(OFFSET('Water Data'!$I$6,0,10*ROW('Water Data'!I140))),'Data Summary'!CI146="Yes"),OFFSET('Water Data'!$I$6,0,10*ROW('Water Data'!I140)),NA())</f>
        <v>#N/A</v>
      </c>
      <c r="U146" s="529" t="e">
        <f ca="1">+IF(AND(ISNUMBER(OFFSET('Water Data'!$I$9,0,10*ROW('Water Data'!I140))),'Data Summary'!CJ146="Yes"),OFFSET('Water Data'!$I$9,0,10*ROW('Water Data'!I140)),NA())</f>
        <v>#N/A</v>
      </c>
      <c r="V146" s="530" t="e">
        <f ca="1">+IF(AND(ISNUMBER(OFFSET('Sanitation Data'!$D$4,0,10*ROW('Sanitation Data'!D140))),'Data Summary'!CK146="Yes"),100-OFFSET('Sanitation Data'!$D$4,0,10*ROW('Sanitation Data'!D140)),NA())</f>
        <v>#N/A</v>
      </c>
      <c r="W146" s="530" t="e">
        <f ca="1">+IF(AND(ISNUMBER(OFFSET('Sanitation Data'!$D$6,0,10*ROW('Sanitation Data'!D140))),'Data Summary'!CL146="Yes"),OFFSET('Sanitation Data'!$D$6,0,10*ROW('Sanitation Data'!D140)),NA())</f>
        <v>#N/A</v>
      </c>
      <c r="X146" s="530" t="e">
        <f ca="1">+IF(AND(ISNUMBER(OFFSET('Sanitation Data'!$D$10,0,10*ROW('Sanitation Data'!D140))),'Data Summary'!CM146="Yes"),OFFSET('Sanitation Data'!$D$10,0,10*ROW('Sanitation Data'!D140)),NA())</f>
        <v>#N/A</v>
      </c>
      <c r="Y146" s="530" t="e">
        <f ca="1">+IF(AND(ISNUMBER(OFFSET('Sanitation Data'!$D$11,0,10*ROW('Sanitation Data'!D140))),'Data Summary'!CN146="Yes"),OFFSET('Sanitation Data'!$D$11,0,10*ROW('Sanitation Data'!D140)),NA())</f>
        <v>#N/A</v>
      </c>
      <c r="Z146" s="530" t="e">
        <f ca="1">+IF(AND(ISNUMBER(OFFSET('Sanitation Data'!$D$12,0,10*ROW('Sanitation Data'!D140))),'Data Summary'!CO146="Yes"),OFFSET('Sanitation Data'!$D$12,0,10*ROW('Sanitation Data'!D140)),NA())</f>
        <v>#N/A</v>
      </c>
      <c r="AA146" s="530" t="e">
        <f ca="1">+IF(AND(ISNUMBER(OFFSET('Sanitation Data'!$E$4,0,10*ROW('Sanitation Data'!E140))),'Data Summary'!CP146="Yes"),100-OFFSET('Sanitation Data'!$E$4,0,10*ROW('Sanitation Data'!E140)),NA())</f>
        <v>#N/A</v>
      </c>
      <c r="AB146" s="530" t="e">
        <f ca="1">+IF(AND(ISNUMBER(OFFSET('Sanitation Data'!$E$6,0,10*ROW('Sanitation Data'!E140))),'Data Summary'!CQ146="Yes"),OFFSET('Sanitation Data'!$E$6,0,10*ROW('Sanitation Data'!E140)),NA())</f>
        <v>#N/A</v>
      </c>
      <c r="AC146" s="530" t="e">
        <f ca="1">+IF(AND(ISNUMBER(OFFSET('Sanitation Data'!$E$10,0,10*ROW('Sanitation Data'!E140))),'Data Summary'!CR146="Yes"),OFFSET('Sanitation Data'!$E$10,0,10*ROW('Sanitation Data'!E140)),NA())</f>
        <v>#N/A</v>
      </c>
      <c r="AD146" s="530" t="e">
        <f ca="1">+IF(AND(ISNUMBER(OFFSET('Sanitation Data'!$E$11,0,10*ROW('Sanitation Data'!E140))),'Data Summary'!CS146="Yes"),OFFSET('Sanitation Data'!$E$11,0,10*ROW('Sanitation Data'!E140)),NA())</f>
        <v>#N/A</v>
      </c>
      <c r="AE146" s="530" t="e">
        <f ca="1">+IF(AND(ISNUMBER(OFFSET('Sanitation Data'!$E$12,0,10*ROW('Sanitation Data'!E140))),'Data Summary'!CT146="Yes"),OFFSET('Sanitation Data'!$E$12,0,10*ROW('Sanitation Data'!E140)),NA())</f>
        <v>#N/A</v>
      </c>
      <c r="AF146" s="530" t="e">
        <f ca="1">+IF(AND(ISNUMBER(OFFSET('Sanitation Data'!$F$4,0,10*ROW('Sanitation Data'!F140))),'Data Summary'!CU146="Yes"),100-OFFSET('Sanitation Data'!$F$4,0,10*ROW('Sanitation Data'!F140)),NA())</f>
        <v>#N/A</v>
      </c>
      <c r="AG146" s="530" t="e">
        <f ca="1">+IF(AND(ISNUMBER(OFFSET('Sanitation Data'!$F$6,0,10*ROW('Sanitation Data'!F140))),'Data Summary'!CV146="Yes"),OFFSET('Sanitation Data'!$F$6,0,10*ROW('Sanitation Data'!F140)),NA())</f>
        <v>#N/A</v>
      </c>
      <c r="AH146" s="530" t="e">
        <f ca="1">+IF(AND(ISNUMBER(OFFSET('Sanitation Data'!$F$10,0,10*ROW('Sanitation Data'!F140))),'Data Summary'!CW146="Yes"),OFFSET('Sanitation Data'!$F$10,0,10*ROW('Sanitation Data'!F140)),NA())</f>
        <v>#N/A</v>
      </c>
      <c r="AI146" s="530" t="e">
        <f ca="1">+IF(AND(ISNUMBER(OFFSET('Sanitation Data'!$F$11,0,10*ROW('Sanitation Data'!F140))),'Data Summary'!CX146="Yes"),OFFSET('Sanitation Data'!$F$11,0,10*ROW('Sanitation Data'!F140)),NA())</f>
        <v>#N/A</v>
      </c>
      <c r="AJ146" s="530" t="e">
        <f ca="1">+IF(AND(ISNUMBER(OFFSET('Sanitation Data'!$F$12,0,10*ROW('Sanitation Data'!F140))),'Data Summary'!CY146="Yes"),OFFSET('Sanitation Data'!$F$12,0,10*ROW('Sanitation Data'!F140)),NA())</f>
        <v>#N/A</v>
      </c>
      <c r="AK146" s="530" t="e">
        <f ca="1">+IF(AND(ISNUMBER(OFFSET('Sanitation Data'!$G$4,0,10*ROW('Sanitation Data'!G140))),'Data Summary'!CZ146="Yes"),100-OFFSET('Sanitation Data'!$G$4,0,10*ROW('Sanitation Data'!G140)),NA())</f>
        <v>#N/A</v>
      </c>
      <c r="AL146" s="530" t="e">
        <f ca="1">+IF(AND(ISNUMBER(OFFSET('Sanitation Data'!$G$6,0,10*ROW('Sanitation Data'!G140))),'Data Summary'!DA146="Yes"),OFFSET('Sanitation Data'!$G$6,0,10*ROW('Sanitation Data'!G140)),NA())</f>
        <v>#N/A</v>
      </c>
      <c r="AM146" s="530" t="e">
        <f ca="1">+IF(AND(ISNUMBER(OFFSET('Sanitation Data'!$G$10,0,10*ROW('Sanitation Data'!G140))),'Data Summary'!DB146="Yes"),OFFSET('Sanitation Data'!$G$10,0,10*ROW('Sanitation Data'!G140)),NA())</f>
        <v>#N/A</v>
      </c>
      <c r="AN146" s="530" t="e">
        <f ca="1">+IF(AND(ISNUMBER(OFFSET('Sanitation Data'!$G$11,0,10*ROW('Sanitation Data'!G140))),'Data Summary'!DC146="Yes"),OFFSET('Sanitation Data'!$G$11,0,10*ROW('Sanitation Data'!G140)),NA())</f>
        <v>#N/A</v>
      </c>
      <c r="AO146" s="530" t="e">
        <f ca="1">+IF(AND(ISNUMBER(OFFSET('Sanitation Data'!$G$12,0,10*ROW('Sanitation Data'!G140))),'Data Summary'!DD146="Yes"),OFFSET('Sanitation Data'!$G$12,0,10*ROW('Sanitation Data'!G140)),NA())</f>
        <v>#N/A</v>
      </c>
      <c r="AP146" s="530" t="e">
        <f ca="1">+IF(AND(ISNUMBER(OFFSET('Sanitation Data'!$H$4,0,10*ROW('Sanitation Data'!H140))),'Data Summary'!DE146="Yes"),100-OFFSET('Sanitation Data'!$H$4,0,10*ROW('Sanitation Data'!H140)),NA())</f>
        <v>#N/A</v>
      </c>
      <c r="AQ146" s="530" t="e">
        <f ca="1">+IF(AND(ISNUMBER(OFFSET('Sanitation Data'!$H$6,0,10*ROW('Sanitation Data'!H140))),'Data Summary'!DF146="Yes"),OFFSET('Sanitation Data'!$H$6,0,10*ROW('Sanitation Data'!H140)),NA())</f>
        <v>#N/A</v>
      </c>
      <c r="AR146" s="530" t="e">
        <f ca="1">+IF(AND(ISNUMBER(OFFSET('Sanitation Data'!$H$10,0,10*ROW('Sanitation Data'!H140))),'Data Summary'!DG146="Yes"),OFFSET('Sanitation Data'!$H$10,0,10*ROW('Sanitation Data'!H140)),NA())</f>
        <v>#N/A</v>
      </c>
      <c r="AS146" s="530" t="e">
        <f ca="1">+IF(AND(ISNUMBER(OFFSET('Sanitation Data'!$H$11,0,10*ROW('Sanitation Data'!H140))),'Data Summary'!DH146="Yes"),OFFSET('Sanitation Data'!$H$11,0,10*ROW('Sanitation Data'!H140)),NA())</f>
        <v>#N/A</v>
      </c>
      <c r="AT146" s="530" t="e">
        <f ca="1">+IF(AND(ISNUMBER(OFFSET('Sanitation Data'!$H$12,0,10*ROW('Sanitation Data'!H140))),'Data Summary'!DI146="Yes"),OFFSET('Sanitation Data'!$H$12,0,10*ROW('Sanitation Data'!H140)),NA())</f>
        <v>#N/A</v>
      </c>
      <c r="AU146" s="530" t="e">
        <f ca="1">+IF(AND(ISNUMBER(OFFSET('Sanitation Data'!$I$4,0,10*ROW('Sanitation Data'!I140))),'Data Summary'!DJ146="Yes"),100-OFFSET('Sanitation Data'!$I$4,0,10*ROW('Sanitation Data'!I140)),NA())</f>
        <v>#N/A</v>
      </c>
      <c r="AV146" s="530" t="e">
        <f ca="1">+IF(AND(ISNUMBER(OFFSET('Sanitation Data'!$I$6,0,10*ROW('Sanitation Data'!I140))),'Data Summary'!DK146="Yes"),OFFSET('Sanitation Data'!$I$6,0,10*ROW('Sanitation Data'!I140)),NA())</f>
        <v>#N/A</v>
      </c>
      <c r="AW146" s="530" t="e">
        <f ca="1">+IF(AND(ISNUMBER(OFFSET('Sanitation Data'!$I$10,0,10*ROW('Sanitation Data'!I140))),'Data Summary'!DL146="Yes"),OFFSET('Sanitation Data'!$I$10,0,10*ROW('Sanitation Data'!I140)),NA())</f>
        <v>#N/A</v>
      </c>
      <c r="AX146" s="530" t="e">
        <f ca="1">+IF(AND(ISNUMBER(OFFSET('Sanitation Data'!$I$11,0,10*ROW('Sanitation Data'!I140))),'Data Summary'!DM146="Yes"),OFFSET('Sanitation Data'!$I$11,0,10*ROW('Sanitation Data'!I140)),NA())</f>
        <v>#N/A</v>
      </c>
      <c r="AY146" s="530" t="e">
        <f ca="1">+IF(AND(ISNUMBER(OFFSET('Sanitation Data'!$I$12,0,10*ROW('Sanitation Data'!I140))),'Data Summary'!DN146="Yes"),OFFSET('Sanitation Data'!$I$12,0,10*ROW('Sanitation Data'!I140)),NA())</f>
        <v>#N/A</v>
      </c>
      <c r="AZ146" s="531" t="e">
        <f ca="1">+IF(AND(ISNUMBER(OFFSET('Hygiene Data'!$D$5,0,10*ROW('Hygiene Data'!D140))),'Data Summary'!DO146="Yes"),OFFSET('Hygiene Data'!$D$5,0,10*ROW('Hygiene Data'!D140)),NA())</f>
        <v>#N/A</v>
      </c>
      <c r="BA146" s="531" t="e">
        <f ca="1">+IF(AND(ISNUMBER(OFFSET('Hygiene Data'!$D$7,0,10*ROW('Hygiene Data'!D140))),'Data Summary'!DP146="Yes"),OFFSET('Hygiene Data'!$D$7,0,10*ROW('Hygiene Data'!D140)),NA())</f>
        <v>#N/A</v>
      </c>
      <c r="BB146" s="531" t="e">
        <f ca="1">+IF(AND(ISNUMBER(OFFSET('Hygiene Data'!$D$9,0,10*ROW('Hygiene Data'!D140))),'Data Summary'!DQ146="Yes"),OFFSET('Hygiene Data'!$D$9,0,10*ROW('Hygiene Data'!D140)),NA())</f>
        <v>#N/A</v>
      </c>
      <c r="BC146" s="531" t="e">
        <f ca="1">+IF(AND(ISNUMBER(OFFSET('Hygiene Data'!$E$5,0,10*ROW('Hygiene Data'!E140))),'Data Summary'!DR146="Yes"),OFFSET('Hygiene Data'!$E$5,0,10*ROW('Hygiene Data'!E140)),NA())</f>
        <v>#N/A</v>
      </c>
      <c r="BD146" s="531" t="e">
        <f ca="1">+IF(AND(ISNUMBER(OFFSET('Hygiene Data'!$E$7,0,10*ROW('Hygiene Data'!E140))),'Data Summary'!DS146="Yes"),OFFSET('Hygiene Data'!$E$7,0,10*ROW('Hygiene Data'!E140)),NA())</f>
        <v>#N/A</v>
      </c>
      <c r="BE146" s="531" t="e">
        <f ca="1">+IF(AND(ISNUMBER(OFFSET('Hygiene Data'!$E$9,0,10*ROW('Hygiene Data'!E140))),'Data Summary'!DT146="Yes"),OFFSET('Hygiene Data'!$E$9,0,10*ROW('Hygiene Data'!E140)),NA())</f>
        <v>#N/A</v>
      </c>
      <c r="BF146" s="531" t="e">
        <f ca="1">+IF(AND(ISNUMBER(OFFSET('Hygiene Data'!$F$5,0,10*ROW('Hygiene Data'!F140))),'Data Summary'!DU146="Yes"),OFFSET('Hygiene Data'!$F$5,0,10*ROW('Hygiene Data'!F140)),NA())</f>
        <v>#N/A</v>
      </c>
      <c r="BG146" s="531" t="e">
        <f ca="1">+IF(AND(ISNUMBER(OFFSET('Hygiene Data'!$F$7,0,10*ROW('Hygiene Data'!F140))),'Data Summary'!DV146="Yes"),OFFSET('Hygiene Data'!$F$7,0,10*ROW('Hygiene Data'!F140)),NA())</f>
        <v>#N/A</v>
      </c>
      <c r="BH146" s="531" t="e">
        <f ca="1">+IF(AND(ISNUMBER(OFFSET('Hygiene Data'!$F$9,0,10*ROW('Hygiene Data'!F140))),'Data Summary'!DW146="Yes"),OFFSET('Hygiene Data'!$F$9,0,10*ROW('Hygiene Data'!F140)),NA())</f>
        <v>#N/A</v>
      </c>
      <c r="BI146" s="531" t="e">
        <f ca="1">+IF(AND(ISNUMBER(OFFSET('Hygiene Data'!$G$5,0,10*ROW('Hygiene Data'!G140))),'Data Summary'!DX146="Yes"),OFFSET('Hygiene Data'!$G$5,0,10*ROW('Hygiene Data'!G140)),NA())</f>
        <v>#N/A</v>
      </c>
      <c r="BJ146" s="531" t="e">
        <f ca="1">+IF(AND(ISNUMBER(OFFSET('Hygiene Data'!$G$7,0,10*ROW('Hygiene Data'!G140))),'Data Summary'!DY146="Yes"),OFFSET('Hygiene Data'!$G$7,0,10*ROW('Hygiene Data'!G140)),NA())</f>
        <v>#N/A</v>
      </c>
      <c r="BK146" s="531" t="e">
        <f ca="1">+IF(AND(ISNUMBER(OFFSET('Hygiene Data'!$G$9,0,10*ROW('Hygiene Data'!G140))),'Data Summary'!DZ146="Yes"),OFFSET('Hygiene Data'!$G$9,0,10*ROW('Hygiene Data'!G140)),NA())</f>
        <v>#N/A</v>
      </c>
      <c r="BL146" s="531" t="e">
        <f ca="1">+IF(AND(ISNUMBER(OFFSET('Hygiene Data'!$H$5,0,10*ROW('Hygiene Data'!H140))),'Data Summary'!EA146="Yes"),OFFSET('Hygiene Data'!$H$5,0,10*ROW('Hygiene Data'!H140)),NA())</f>
        <v>#N/A</v>
      </c>
      <c r="BM146" s="531" t="e">
        <f ca="1">+IF(AND(ISNUMBER(OFFSET('Hygiene Data'!$H$7,0,10*ROW('Hygiene Data'!H140))),'Data Summary'!EB146="Yes"),OFFSET('Hygiene Data'!$H$7,0,10*ROW('Hygiene Data'!H140)),NA())</f>
        <v>#N/A</v>
      </c>
      <c r="BN146" s="531" t="e">
        <f ca="1">+IF(AND(ISNUMBER(OFFSET('Hygiene Data'!$H$9,0,10*ROW('Hygiene Data'!H140))),'Data Summary'!EC146="Yes"),OFFSET('Hygiene Data'!$H$9,0,10*ROW('Hygiene Data'!H140)),NA())</f>
        <v>#N/A</v>
      </c>
      <c r="BO146" s="531" t="e">
        <f ca="1">+IF(AND(ISNUMBER(OFFSET('Hygiene Data'!$I$5,0,10*ROW('Hygiene Data'!I140))),'Data Summary'!ED146="Yes"),OFFSET('Hygiene Data'!$I$5,0,10*ROW('Hygiene Data'!I140)),NA())</f>
        <v>#N/A</v>
      </c>
      <c r="BP146" s="531" t="e">
        <f ca="1">+IF(AND(ISNUMBER(OFFSET('Hygiene Data'!$I$7,0,10*ROW('Hygiene Data'!I140))),'Data Summary'!EE146="Yes"),OFFSET('Hygiene Data'!$I$7,0,10*ROW('Hygiene Data'!I140)),NA())</f>
        <v>#N/A</v>
      </c>
      <c r="BQ146" s="531" t="e">
        <f ca="1">+IF(AND(ISNUMBER(OFFSET('Hygiene Data'!$I$9,0,10*ROW('Hygiene Data'!I140))),'Data Summary'!EF146="Yes"),OFFSET('Hygiene Data'!$I$9,0,10*ROW('Hygiene Data'!I140)),NA())</f>
        <v>#N/A</v>
      </c>
    </row>
    <row r="147" spans="1:69" x14ac:dyDescent="0.25">
      <c r="A147" s="527" t="e">
        <f ca="1">+RIGHT('Data Summary'!A147,LEN('Data Summary'!A147)-9)</f>
        <v>#VALUE!</v>
      </c>
      <c r="B147" s="501" t="str">
        <f ca="1">+IF(ISTEXT('Data Summary'!B147),'Data Summary'!B147,"")</f>
        <v/>
      </c>
      <c r="C147" s="528" t="e">
        <f ca="1">+VALUE('Data Summary'!C147)</f>
        <v>#VALUE!</v>
      </c>
      <c r="D147" s="529" t="e">
        <f ca="1">+IF(AND(ISNUMBER(OFFSET('Water Data'!$D$4,0,10*ROW('Water Data'!D141))),'Data Summary'!BS147="Yes"),100-OFFSET('Water Data'!$D$4,0,10*ROW('Water Data'!D141)),NA())</f>
        <v>#N/A</v>
      </c>
      <c r="E147" s="529" t="e">
        <f ca="1">+IF(AND(ISNUMBER(OFFSET('Water Data'!$D$6,0,10*ROW('Water Data'!D141))),'Data Summary'!BT147="Yes"),OFFSET('Water Data'!$D$6,0,10*ROW('Water Data'!D141)),NA())</f>
        <v>#N/A</v>
      </c>
      <c r="F147" s="529" t="e">
        <f ca="1">+IF(AND(ISNUMBER(OFFSET('Water Data'!$D$9,0,10*ROW('Water Data'!D141))),'Data Summary'!BU147="Yes"),OFFSET('Water Data'!$D$9,0,10*ROW('Water Data'!D141)),NA())</f>
        <v>#N/A</v>
      </c>
      <c r="G147" s="529" t="e">
        <f ca="1">+IF(AND(ISNUMBER(OFFSET('Water Data'!$E$4,0,10*ROW('Water Data'!E141))),'Data Summary'!BV147="Yes"),100-OFFSET('Water Data'!$E$4,0,10*ROW('Water Data'!E141)),NA())</f>
        <v>#N/A</v>
      </c>
      <c r="H147" s="529" t="e">
        <f ca="1">+IF(AND(ISNUMBER(OFFSET('Water Data'!$E$6,0,10*ROW('Water Data'!E141))),'Data Summary'!BW147="Yes"),OFFSET('Water Data'!$E$6,0,10*ROW('Water Data'!E141)),NA())</f>
        <v>#N/A</v>
      </c>
      <c r="I147" s="529" t="e">
        <f ca="1">+IF(AND(ISNUMBER(OFFSET('Water Data'!$E$9,0,10*ROW('Water Data'!E141))),'Data Summary'!BX147="Yes"),OFFSET('Water Data'!$E$9,0,10*ROW('Water Data'!E141)),NA())</f>
        <v>#N/A</v>
      </c>
      <c r="J147" s="529" t="e">
        <f ca="1">+IF(AND(ISNUMBER(OFFSET('Water Data'!$F$4,0,10*ROW('Water Data'!F141))),'Data Summary'!BY147="Yes"),100-OFFSET('Water Data'!$F$4,0,10*ROW('Water Data'!F141)),NA())</f>
        <v>#N/A</v>
      </c>
      <c r="K147" s="529" t="e">
        <f ca="1">+IF(AND(ISNUMBER(OFFSET('Water Data'!$F$6,0,10*ROW('Water Data'!F141))),'Data Summary'!BZ147="Yes"),OFFSET('Water Data'!$F$6,0,10*ROW('Water Data'!F141)),NA())</f>
        <v>#N/A</v>
      </c>
      <c r="L147" s="529" t="e">
        <f ca="1">+IF(AND(ISNUMBER(OFFSET('Water Data'!$F$9,0,10*ROW('Water Data'!F141))),'Data Summary'!CA147="Yes"),OFFSET('Water Data'!$F$9,0,10*ROW('Water Data'!F141)),NA())</f>
        <v>#N/A</v>
      </c>
      <c r="M147" s="529" t="e">
        <f ca="1">+IF(AND(ISNUMBER(OFFSET('Water Data'!$G$4,0,10*ROW('Water Data'!G141))),'Data Summary'!CB147="Yes"),100-OFFSET('Water Data'!$G$4,0,10*ROW('Water Data'!G141)),NA())</f>
        <v>#N/A</v>
      </c>
      <c r="N147" s="529" t="e">
        <f ca="1">+IF(AND(ISNUMBER(OFFSET('Water Data'!$G$6,0,10*ROW('Water Data'!G141))),'Data Summary'!CC147="Yes"),OFFSET('Water Data'!$G$6,0,10*ROW('Water Data'!G141)),NA())</f>
        <v>#N/A</v>
      </c>
      <c r="O147" s="529" t="e">
        <f ca="1">+IF(AND(ISNUMBER(OFFSET('Water Data'!$G$9,0,10*ROW('Water Data'!G141))),'Data Summary'!CD147="Yes"),OFFSET('Water Data'!$G$9,0,10*ROW('Water Data'!G141)),NA())</f>
        <v>#N/A</v>
      </c>
      <c r="P147" s="529" t="e">
        <f ca="1">+IF(AND(ISNUMBER(OFFSET('Water Data'!$H$4,0,10*ROW('Water Data'!H141))),'Data Summary'!CE147="Yes"),100-OFFSET('Water Data'!$H$4,0,10*ROW('Water Data'!H141)),NA())</f>
        <v>#N/A</v>
      </c>
      <c r="Q147" s="529" t="e">
        <f ca="1">+IF(AND(ISNUMBER(OFFSET('Water Data'!$H$6,0,10*ROW('Water Data'!H141))),'Data Summary'!CF147="Yes"),OFFSET('Water Data'!$H$6,0,10*ROW('Water Data'!H141)),NA())</f>
        <v>#N/A</v>
      </c>
      <c r="R147" s="529" t="e">
        <f ca="1">+IF(AND(ISNUMBER(OFFSET('Water Data'!$H$9,0,10*ROW('Water Data'!H141))),'Data Summary'!CG147="Yes"),OFFSET('Water Data'!$H$9,0,10*ROW('Water Data'!H141)),NA())</f>
        <v>#N/A</v>
      </c>
      <c r="S147" s="529" t="e">
        <f ca="1">+IF(AND(ISNUMBER(OFFSET('Water Data'!$I$4,0,10*ROW('Water Data'!I141))),'Data Summary'!CH147="Yes"),100-OFFSET('Water Data'!$I$4,0,10*ROW('Water Data'!I141)),NA())</f>
        <v>#N/A</v>
      </c>
      <c r="T147" s="529" t="e">
        <f ca="1">+IF(AND(ISNUMBER(OFFSET('Water Data'!$I$6,0,10*ROW('Water Data'!I141))),'Data Summary'!CI147="Yes"),OFFSET('Water Data'!$I$6,0,10*ROW('Water Data'!I141)),NA())</f>
        <v>#N/A</v>
      </c>
      <c r="U147" s="529" t="e">
        <f ca="1">+IF(AND(ISNUMBER(OFFSET('Water Data'!$I$9,0,10*ROW('Water Data'!I141))),'Data Summary'!CJ147="Yes"),OFFSET('Water Data'!$I$9,0,10*ROW('Water Data'!I141)),NA())</f>
        <v>#N/A</v>
      </c>
      <c r="V147" s="530" t="e">
        <f ca="1">+IF(AND(ISNUMBER(OFFSET('Sanitation Data'!$D$4,0,10*ROW('Sanitation Data'!D141))),'Data Summary'!CK147="Yes"),100-OFFSET('Sanitation Data'!$D$4,0,10*ROW('Sanitation Data'!D141)),NA())</f>
        <v>#N/A</v>
      </c>
      <c r="W147" s="530" t="e">
        <f ca="1">+IF(AND(ISNUMBER(OFFSET('Sanitation Data'!$D$6,0,10*ROW('Sanitation Data'!D141))),'Data Summary'!CL147="Yes"),OFFSET('Sanitation Data'!$D$6,0,10*ROW('Sanitation Data'!D141)),NA())</f>
        <v>#N/A</v>
      </c>
      <c r="X147" s="530" t="e">
        <f ca="1">+IF(AND(ISNUMBER(OFFSET('Sanitation Data'!$D$10,0,10*ROW('Sanitation Data'!D141))),'Data Summary'!CM147="Yes"),OFFSET('Sanitation Data'!$D$10,0,10*ROW('Sanitation Data'!D141)),NA())</f>
        <v>#N/A</v>
      </c>
      <c r="Y147" s="530" t="e">
        <f ca="1">+IF(AND(ISNUMBER(OFFSET('Sanitation Data'!$D$11,0,10*ROW('Sanitation Data'!D141))),'Data Summary'!CN147="Yes"),OFFSET('Sanitation Data'!$D$11,0,10*ROW('Sanitation Data'!D141)),NA())</f>
        <v>#N/A</v>
      </c>
      <c r="Z147" s="530" t="e">
        <f ca="1">+IF(AND(ISNUMBER(OFFSET('Sanitation Data'!$D$12,0,10*ROW('Sanitation Data'!D141))),'Data Summary'!CO147="Yes"),OFFSET('Sanitation Data'!$D$12,0,10*ROW('Sanitation Data'!D141)),NA())</f>
        <v>#N/A</v>
      </c>
      <c r="AA147" s="530" t="e">
        <f ca="1">+IF(AND(ISNUMBER(OFFSET('Sanitation Data'!$E$4,0,10*ROW('Sanitation Data'!E141))),'Data Summary'!CP147="Yes"),100-OFFSET('Sanitation Data'!$E$4,0,10*ROW('Sanitation Data'!E141)),NA())</f>
        <v>#N/A</v>
      </c>
      <c r="AB147" s="530" t="e">
        <f ca="1">+IF(AND(ISNUMBER(OFFSET('Sanitation Data'!$E$6,0,10*ROW('Sanitation Data'!E141))),'Data Summary'!CQ147="Yes"),OFFSET('Sanitation Data'!$E$6,0,10*ROW('Sanitation Data'!E141)),NA())</f>
        <v>#N/A</v>
      </c>
      <c r="AC147" s="530" t="e">
        <f ca="1">+IF(AND(ISNUMBER(OFFSET('Sanitation Data'!$E$10,0,10*ROW('Sanitation Data'!E141))),'Data Summary'!CR147="Yes"),OFFSET('Sanitation Data'!$E$10,0,10*ROW('Sanitation Data'!E141)),NA())</f>
        <v>#N/A</v>
      </c>
      <c r="AD147" s="530" t="e">
        <f ca="1">+IF(AND(ISNUMBER(OFFSET('Sanitation Data'!$E$11,0,10*ROW('Sanitation Data'!E141))),'Data Summary'!CS147="Yes"),OFFSET('Sanitation Data'!$E$11,0,10*ROW('Sanitation Data'!E141)),NA())</f>
        <v>#N/A</v>
      </c>
      <c r="AE147" s="530" t="e">
        <f ca="1">+IF(AND(ISNUMBER(OFFSET('Sanitation Data'!$E$12,0,10*ROW('Sanitation Data'!E141))),'Data Summary'!CT147="Yes"),OFFSET('Sanitation Data'!$E$12,0,10*ROW('Sanitation Data'!E141)),NA())</f>
        <v>#N/A</v>
      </c>
      <c r="AF147" s="530" t="e">
        <f ca="1">+IF(AND(ISNUMBER(OFFSET('Sanitation Data'!$F$4,0,10*ROW('Sanitation Data'!F141))),'Data Summary'!CU147="Yes"),100-OFFSET('Sanitation Data'!$F$4,0,10*ROW('Sanitation Data'!F141)),NA())</f>
        <v>#N/A</v>
      </c>
      <c r="AG147" s="530" t="e">
        <f ca="1">+IF(AND(ISNUMBER(OFFSET('Sanitation Data'!$F$6,0,10*ROW('Sanitation Data'!F141))),'Data Summary'!CV147="Yes"),OFFSET('Sanitation Data'!$F$6,0,10*ROW('Sanitation Data'!F141)),NA())</f>
        <v>#N/A</v>
      </c>
      <c r="AH147" s="530" t="e">
        <f ca="1">+IF(AND(ISNUMBER(OFFSET('Sanitation Data'!$F$10,0,10*ROW('Sanitation Data'!F141))),'Data Summary'!CW147="Yes"),OFFSET('Sanitation Data'!$F$10,0,10*ROW('Sanitation Data'!F141)),NA())</f>
        <v>#N/A</v>
      </c>
      <c r="AI147" s="530" t="e">
        <f ca="1">+IF(AND(ISNUMBER(OFFSET('Sanitation Data'!$F$11,0,10*ROW('Sanitation Data'!F141))),'Data Summary'!CX147="Yes"),OFFSET('Sanitation Data'!$F$11,0,10*ROW('Sanitation Data'!F141)),NA())</f>
        <v>#N/A</v>
      </c>
      <c r="AJ147" s="530" t="e">
        <f ca="1">+IF(AND(ISNUMBER(OFFSET('Sanitation Data'!$F$12,0,10*ROW('Sanitation Data'!F141))),'Data Summary'!CY147="Yes"),OFFSET('Sanitation Data'!$F$12,0,10*ROW('Sanitation Data'!F141)),NA())</f>
        <v>#N/A</v>
      </c>
      <c r="AK147" s="530" t="e">
        <f ca="1">+IF(AND(ISNUMBER(OFFSET('Sanitation Data'!$G$4,0,10*ROW('Sanitation Data'!G141))),'Data Summary'!CZ147="Yes"),100-OFFSET('Sanitation Data'!$G$4,0,10*ROW('Sanitation Data'!G141)),NA())</f>
        <v>#N/A</v>
      </c>
      <c r="AL147" s="530" t="e">
        <f ca="1">+IF(AND(ISNUMBER(OFFSET('Sanitation Data'!$G$6,0,10*ROW('Sanitation Data'!G141))),'Data Summary'!DA147="Yes"),OFFSET('Sanitation Data'!$G$6,0,10*ROW('Sanitation Data'!G141)),NA())</f>
        <v>#N/A</v>
      </c>
      <c r="AM147" s="530" t="e">
        <f ca="1">+IF(AND(ISNUMBER(OFFSET('Sanitation Data'!$G$10,0,10*ROW('Sanitation Data'!G141))),'Data Summary'!DB147="Yes"),OFFSET('Sanitation Data'!$G$10,0,10*ROW('Sanitation Data'!G141)),NA())</f>
        <v>#N/A</v>
      </c>
      <c r="AN147" s="530" t="e">
        <f ca="1">+IF(AND(ISNUMBER(OFFSET('Sanitation Data'!$G$11,0,10*ROW('Sanitation Data'!G141))),'Data Summary'!DC147="Yes"),OFFSET('Sanitation Data'!$G$11,0,10*ROW('Sanitation Data'!G141)),NA())</f>
        <v>#N/A</v>
      </c>
      <c r="AO147" s="530" t="e">
        <f ca="1">+IF(AND(ISNUMBER(OFFSET('Sanitation Data'!$G$12,0,10*ROW('Sanitation Data'!G141))),'Data Summary'!DD147="Yes"),OFFSET('Sanitation Data'!$G$12,0,10*ROW('Sanitation Data'!G141)),NA())</f>
        <v>#N/A</v>
      </c>
      <c r="AP147" s="530" t="e">
        <f ca="1">+IF(AND(ISNUMBER(OFFSET('Sanitation Data'!$H$4,0,10*ROW('Sanitation Data'!H141))),'Data Summary'!DE147="Yes"),100-OFFSET('Sanitation Data'!$H$4,0,10*ROW('Sanitation Data'!H141)),NA())</f>
        <v>#N/A</v>
      </c>
      <c r="AQ147" s="530" t="e">
        <f ca="1">+IF(AND(ISNUMBER(OFFSET('Sanitation Data'!$H$6,0,10*ROW('Sanitation Data'!H141))),'Data Summary'!DF147="Yes"),OFFSET('Sanitation Data'!$H$6,0,10*ROW('Sanitation Data'!H141)),NA())</f>
        <v>#N/A</v>
      </c>
      <c r="AR147" s="530" t="e">
        <f ca="1">+IF(AND(ISNUMBER(OFFSET('Sanitation Data'!$H$10,0,10*ROW('Sanitation Data'!H141))),'Data Summary'!DG147="Yes"),OFFSET('Sanitation Data'!$H$10,0,10*ROW('Sanitation Data'!H141)),NA())</f>
        <v>#N/A</v>
      </c>
      <c r="AS147" s="530" t="e">
        <f ca="1">+IF(AND(ISNUMBER(OFFSET('Sanitation Data'!$H$11,0,10*ROW('Sanitation Data'!H141))),'Data Summary'!DH147="Yes"),OFFSET('Sanitation Data'!$H$11,0,10*ROW('Sanitation Data'!H141)),NA())</f>
        <v>#N/A</v>
      </c>
      <c r="AT147" s="530" t="e">
        <f ca="1">+IF(AND(ISNUMBER(OFFSET('Sanitation Data'!$H$12,0,10*ROW('Sanitation Data'!H141))),'Data Summary'!DI147="Yes"),OFFSET('Sanitation Data'!$H$12,0,10*ROW('Sanitation Data'!H141)),NA())</f>
        <v>#N/A</v>
      </c>
      <c r="AU147" s="530" t="e">
        <f ca="1">+IF(AND(ISNUMBER(OFFSET('Sanitation Data'!$I$4,0,10*ROW('Sanitation Data'!I141))),'Data Summary'!DJ147="Yes"),100-OFFSET('Sanitation Data'!$I$4,0,10*ROW('Sanitation Data'!I141)),NA())</f>
        <v>#N/A</v>
      </c>
      <c r="AV147" s="530" t="e">
        <f ca="1">+IF(AND(ISNUMBER(OFFSET('Sanitation Data'!$I$6,0,10*ROW('Sanitation Data'!I141))),'Data Summary'!DK147="Yes"),OFFSET('Sanitation Data'!$I$6,0,10*ROW('Sanitation Data'!I141)),NA())</f>
        <v>#N/A</v>
      </c>
      <c r="AW147" s="530" t="e">
        <f ca="1">+IF(AND(ISNUMBER(OFFSET('Sanitation Data'!$I$10,0,10*ROW('Sanitation Data'!I141))),'Data Summary'!DL147="Yes"),OFFSET('Sanitation Data'!$I$10,0,10*ROW('Sanitation Data'!I141)),NA())</f>
        <v>#N/A</v>
      </c>
      <c r="AX147" s="530" t="e">
        <f ca="1">+IF(AND(ISNUMBER(OFFSET('Sanitation Data'!$I$11,0,10*ROW('Sanitation Data'!I141))),'Data Summary'!DM147="Yes"),OFFSET('Sanitation Data'!$I$11,0,10*ROW('Sanitation Data'!I141)),NA())</f>
        <v>#N/A</v>
      </c>
      <c r="AY147" s="530" t="e">
        <f ca="1">+IF(AND(ISNUMBER(OFFSET('Sanitation Data'!$I$12,0,10*ROW('Sanitation Data'!I141))),'Data Summary'!DN147="Yes"),OFFSET('Sanitation Data'!$I$12,0,10*ROW('Sanitation Data'!I141)),NA())</f>
        <v>#N/A</v>
      </c>
      <c r="AZ147" s="531" t="e">
        <f ca="1">+IF(AND(ISNUMBER(OFFSET('Hygiene Data'!$D$5,0,10*ROW('Hygiene Data'!D141))),'Data Summary'!DO147="Yes"),OFFSET('Hygiene Data'!$D$5,0,10*ROW('Hygiene Data'!D141)),NA())</f>
        <v>#N/A</v>
      </c>
      <c r="BA147" s="531" t="e">
        <f ca="1">+IF(AND(ISNUMBER(OFFSET('Hygiene Data'!$D$7,0,10*ROW('Hygiene Data'!D141))),'Data Summary'!DP147="Yes"),OFFSET('Hygiene Data'!$D$7,0,10*ROW('Hygiene Data'!D141)),NA())</f>
        <v>#N/A</v>
      </c>
      <c r="BB147" s="531" t="e">
        <f ca="1">+IF(AND(ISNUMBER(OFFSET('Hygiene Data'!$D$9,0,10*ROW('Hygiene Data'!D141))),'Data Summary'!DQ147="Yes"),OFFSET('Hygiene Data'!$D$9,0,10*ROW('Hygiene Data'!D141)),NA())</f>
        <v>#N/A</v>
      </c>
      <c r="BC147" s="531" t="e">
        <f ca="1">+IF(AND(ISNUMBER(OFFSET('Hygiene Data'!$E$5,0,10*ROW('Hygiene Data'!E141))),'Data Summary'!DR147="Yes"),OFFSET('Hygiene Data'!$E$5,0,10*ROW('Hygiene Data'!E141)),NA())</f>
        <v>#N/A</v>
      </c>
      <c r="BD147" s="531" t="e">
        <f ca="1">+IF(AND(ISNUMBER(OFFSET('Hygiene Data'!$E$7,0,10*ROW('Hygiene Data'!E141))),'Data Summary'!DS147="Yes"),OFFSET('Hygiene Data'!$E$7,0,10*ROW('Hygiene Data'!E141)),NA())</f>
        <v>#N/A</v>
      </c>
      <c r="BE147" s="531" t="e">
        <f ca="1">+IF(AND(ISNUMBER(OFFSET('Hygiene Data'!$E$9,0,10*ROW('Hygiene Data'!E141))),'Data Summary'!DT147="Yes"),OFFSET('Hygiene Data'!$E$9,0,10*ROW('Hygiene Data'!E141)),NA())</f>
        <v>#N/A</v>
      </c>
      <c r="BF147" s="531" t="e">
        <f ca="1">+IF(AND(ISNUMBER(OFFSET('Hygiene Data'!$F$5,0,10*ROW('Hygiene Data'!F141))),'Data Summary'!DU147="Yes"),OFFSET('Hygiene Data'!$F$5,0,10*ROW('Hygiene Data'!F141)),NA())</f>
        <v>#N/A</v>
      </c>
      <c r="BG147" s="531" t="e">
        <f ca="1">+IF(AND(ISNUMBER(OFFSET('Hygiene Data'!$F$7,0,10*ROW('Hygiene Data'!F141))),'Data Summary'!DV147="Yes"),OFFSET('Hygiene Data'!$F$7,0,10*ROW('Hygiene Data'!F141)),NA())</f>
        <v>#N/A</v>
      </c>
      <c r="BH147" s="531" t="e">
        <f ca="1">+IF(AND(ISNUMBER(OFFSET('Hygiene Data'!$F$9,0,10*ROW('Hygiene Data'!F141))),'Data Summary'!DW147="Yes"),OFFSET('Hygiene Data'!$F$9,0,10*ROW('Hygiene Data'!F141)),NA())</f>
        <v>#N/A</v>
      </c>
      <c r="BI147" s="531" t="e">
        <f ca="1">+IF(AND(ISNUMBER(OFFSET('Hygiene Data'!$G$5,0,10*ROW('Hygiene Data'!G141))),'Data Summary'!DX147="Yes"),OFFSET('Hygiene Data'!$G$5,0,10*ROW('Hygiene Data'!G141)),NA())</f>
        <v>#N/A</v>
      </c>
      <c r="BJ147" s="531" t="e">
        <f ca="1">+IF(AND(ISNUMBER(OFFSET('Hygiene Data'!$G$7,0,10*ROW('Hygiene Data'!G141))),'Data Summary'!DY147="Yes"),OFFSET('Hygiene Data'!$G$7,0,10*ROW('Hygiene Data'!G141)),NA())</f>
        <v>#N/A</v>
      </c>
      <c r="BK147" s="531" t="e">
        <f ca="1">+IF(AND(ISNUMBER(OFFSET('Hygiene Data'!$G$9,0,10*ROW('Hygiene Data'!G141))),'Data Summary'!DZ147="Yes"),OFFSET('Hygiene Data'!$G$9,0,10*ROW('Hygiene Data'!G141)),NA())</f>
        <v>#N/A</v>
      </c>
      <c r="BL147" s="531" t="e">
        <f ca="1">+IF(AND(ISNUMBER(OFFSET('Hygiene Data'!$H$5,0,10*ROW('Hygiene Data'!H141))),'Data Summary'!EA147="Yes"),OFFSET('Hygiene Data'!$H$5,0,10*ROW('Hygiene Data'!H141)),NA())</f>
        <v>#N/A</v>
      </c>
      <c r="BM147" s="531" t="e">
        <f ca="1">+IF(AND(ISNUMBER(OFFSET('Hygiene Data'!$H$7,0,10*ROW('Hygiene Data'!H141))),'Data Summary'!EB147="Yes"),OFFSET('Hygiene Data'!$H$7,0,10*ROW('Hygiene Data'!H141)),NA())</f>
        <v>#N/A</v>
      </c>
      <c r="BN147" s="531" t="e">
        <f ca="1">+IF(AND(ISNUMBER(OFFSET('Hygiene Data'!$H$9,0,10*ROW('Hygiene Data'!H141))),'Data Summary'!EC147="Yes"),OFFSET('Hygiene Data'!$H$9,0,10*ROW('Hygiene Data'!H141)),NA())</f>
        <v>#N/A</v>
      </c>
      <c r="BO147" s="531" t="e">
        <f ca="1">+IF(AND(ISNUMBER(OFFSET('Hygiene Data'!$I$5,0,10*ROW('Hygiene Data'!I141))),'Data Summary'!ED147="Yes"),OFFSET('Hygiene Data'!$I$5,0,10*ROW('Hygiene Data'!I141)),NA())</f>
        <v>#N/A</v>
      </c>
      <c r="BP147" s="531" t="e">
        <f ca="1">+IF(AND(ISNUMBER(OFFSET('Hygiene Data'!$I$7,0,10*ROW('Hygiene Data'!I141))),'Data Summary'!EE147="Yes"),OFFSET('Hygiene Data'!$I$7,0,10*ROW('Hygiene Data'!I141)),NA())</f>
        <v>#N/A</v>
      </c>
      <c r="BQ147" s="531" t="e">
        <f ca="1">+IF(AND(ISNUMBER(OFFSET('Hygiene Data'!$I$9,0,10*ROW('Hygiene Data'!I141))),'Data Summary'!EF147="Yes"),OFFSET('Hygiene Data'!$I$9,0,10*ROW('Hygiene Data'!I141)),NA())</f>
        <v>#N/A</v>
      </c>
    </row>
    <row r="148" spans="1:69" x14ac:dyDescent="0.25">
      <c r="A148" s="527" t="e">
        <f ca="1">+RIGHT('Data Summary'!A148,LEN('Data Summary'!A148)-9)</f>
        <v>#VALUE!</v>
      </c>
      <c r="B148" s="501" t="str">
        <f ca="1">+IF(ISTEXT('Data Summary'!B148),'Data Summary'!B148,"")</f>
        <v/>
      </c>
      <c r="C148" s="528" t="e">
        <f ca="1">+VALUE('Data Summary'!C148)</f>
        <v>#VALUE!</v>
      </c>
      <c r="D148" s="529" t="e">
        <f ca="1">+IF(AND(ISNUMBER(OFFSET('Water Data'!$D$4,0,10*ROW('Water Data'!D142))),'Data Summary'!BS148="Yes"),100-OFFSET('Water Data'!$D$4,0,10*ROW('Water Data'!D142)),NA())</f>
        <v>#N/A</v>
      </c>
      <c r="E148" s="529" t="e">
        <f ca="1">+IF(AND(ISNUMBER(OFFSET('Water Data'!$D$6,0,10*ROW('Water Data'!D142))),'Data Summary'!BT148="Yes"),OFFSET('Water Data'!$D$6,0,10*ROW('Water Data'!D142)),NA())</f>
        <v>#N/A</v>
      </c>
      <c r="F148" s="529" t="e">
        <f ca="1">+IF(AND(ISNUMBER(OFFSET('Water Data'!$D$9,0,10*ROW('Water Data'!D142))),'Data Summary'!BU148="Yes"),OFFSET('Water Data'!$D$9,0,10*ROW('Water Data'!D142)),NA())</f>
        <v>#N/A</v>
      </c>
      <c r="G148" s="529" t="e">
        <f ca="1">+IF(AND(ISNUMBER(OFFSET('Water Data'!$E$4,0,10*ROW('Water Data'!E142))),'Data Summary'!BV148="Yes"),100-OFFSET('Water Data'!$E$4,0,10*ROW('Water Data'!E142)),NA())</f>
        <v>#N/A</v>
      </c>
      <c r="H148" s="529" t="e">
        <f ca="1">+IF(AND(ISNUMBER(OFFSET('Water Data'!$E$6,0,10*ROW('Water Data'!E142))),'Data Summary'!BW148="Yes"),OFFSET('Water Data'!$E$6,0,10*ROW('Water Data'!E142)),NA())</f>
        <v>#N/A</v>
      </c>
      <c r="I148" s="529" t="e">
        <f ca="1">+IF(AND(ISNUMBER(OFFSET('Water Data'!$E$9,0,10*ROW('Water Data'!E142))),'Data Summary'!BX148="Yes"),OFFSET('Water Data'!$E$9,0,10*ROW('Water Data'!E142)),NA())</f>
        <v>#N/A</v>
      </c>
      <c r="J148" s="529" t="e">
        <f ca="1">+IF(AND(ISNUMBER(OFFSET('Water Data'!$F$4,0,10*ROW('Water Data'!F142))),'Data Summary'!BY148="Yes"),100-OFFSET('Water Data'!$F$4,0,10*ROW('Water Data'!F142)),NA())</f>
        <v>#N/A</v>
      </c>
      <c r="K148" s="529" t="e">
        <f ca="1">+IF(AND(ISNUMBER(OFFSET('Water Data'!$F$6,0,10*ROW('Water Data'!F142))),'Data Summary'!BZ148="Yes"),OFFSET('Water Data'!$F$6,0,10*ROW('Water Data'!F142)),NA())</f>
        <v>#N/A</v>
      </c>
      <c r="L148" s="529" t="e">
        <f ca="1">+IF(AND(ISNUMBER(OFFSET('Water Data'!$F$9,0,10*ROW('Water Data'!F142))),'Data Summary'!CA148="Yes"),OFFSET('Water Data'!$F$9,0,10*ROW('Water Data'!F142)),NA())</f>
        <v>#N/A</v>
      </c>
      <c r="M148" s="529" t="e">
        <f ca="1">+IF(AND(ISNUMBER(OFFSET('Water Data'!$G$4,0,10*ROW('Water Data'!G142))),'Data Summary'!CB148="Yes"),100-OFFSET('Water Data'!$G$4,0,10*ROW('Water Data'!G142)),NA())</f>
        <v>#N/A</v>
      </c>
      <c r="N148" s="529" t="e">
        <f ca="1">+IF(AND(ISNUMBER(OFFSET('Water Data'!$G$6,0,10*ROW('Water Data'!G142))),'Data Summary'!CC148="Yes"),OFFSET('Water Data'!$G$6,0,10*ROW('Water Data'!G142)),NA())</f>
        <v>#N/A</v>
      </c>
      <c r="O148" s="529" t="e">
        <f ca="1">+IF(AND(ISNUMBER(OFFSET('Water Data'!$G$9,0,10*ROW('Water Data'!G142))),'Data Summary'!CD148="Yes"),OFFSET('Water Data'!$G$9,0,10*ROW('Water Data'!G142)),NA())</f>
        <v>#N/A</v>
      </c>
      <c r="P148" s="529" t="e">
        <f ca="1">+IF(AND(ISNUMBER(OFFSET('Water Data'!$H$4,0,10*ROW('Water Data'!H142))),'Data Summary'!CE148="Yes"),100-OFFSET('Water Data'!$H$4,0,10*ROW('Water Data'!H142)),NA())</f>
        <v>#N/A</v>
      </c>
      <c r="Q148" s="529" t="e">
        <f ca="1">+IF(AND(ISNUMBER(OFFSET('Water Data'!$H$6,0,10*ROW('Water Data'!H142))),'Data Summary'!CF148="Yes"),OFFSET('Water Data'!$H$6,0,10*ROW('Water Data'!H142)),NA())</f>
        <v>#N/A</v>
      </c>
      <c r="R148" s="529" t="e">
        <f ca="1">+IF(AND(ISNUMBER(OFFSET('Water Data'!$H$9,0,10*ROW('Water Data'!H142))),'Data Summary'!CG148="Yes"),OFFSET('Water Data'!$H$9,0,10*ROW('Water Data'!H142)),NA())</f>
        <v>#N/A</v>
      </c>
      <c r="S148" s="529" t="e">
        <f ca="1">+IF(AND(ISNUMBER(OFFSET('Water Data'!$I$4,0,10*ROW('Water Data'!I142))),'Data Summary'!CH148="Yes"),100-OFFSET('Water Data'!$I$4,0,10*ROW('Water Data'!I142)),NA())</f>
        <v>#N/A</v>
      </c>
      <c r="T148" s="529" t="e">
        <f ca="1">+IF(AND(ISNUMBER(OFFSET('Water Data'!$I$6,0,10*ROW('Water Data'!I142))),'Data Summary'!CI148="Yes"),OFFSET('Water Data'!$I$6,0,10*ROW('Water Data'!I142)),NA())</f>
        <v>#N/A</v>
      </c>
      <c r="U148" s="529" t="e">
        <f ca="1">+IF(AND(ISNUMBER(OFFSET('Water Data'!$I$9,0,10*ROW('Water Data'!I142))),'Data Summary'!CJ148="Yes"),OFFSET('Water Data'!$I$9,0,10*ROW('Water Data'!I142)),NA())</f>
        <v>#N/A</v>
      </c>
      <c r="V148" s="530" t="e">
        <f ca="1">+IF(AND(ISNUMBER(OFFSET('Sanitation Data'!$D$4,0,10*ROW('Sanitation Data'!D142))),'Data Summary'!CK148="Yes"),100-OFFSET('Sanitation Data'!$D$4,0,10*ROW('Sanitation Data'!D142)),NA())</f>
        <v>#N/A</v>
      </c>
      <c r="W148" s="530" t="e">
        <f ca="1">+IF(AND(ISNUMBER(OFFSET('Sanitation Data'!$D$6,0,10*ROW('Sanitation Data'!D142))),'Data Summary'!CL148="Yes"),OFFSET('Sanitation Data'!$D$6,0,10*ROW('Sanitation Data'!D142)),NA())</f>
        <v>#N/A</v>
      </c>
      <c r="X148" s="530" t="e">
        <f ca="1">+IF(AND(ISNUMBER(OFFSET('Sanitation Data'!$D$10,0,10*ROW('Sanitation Data'!D142))),'Data Summary'!CM148="Yes"),OFFSET('Sanitation Data'!$D$10,0,10*ROW('Sanitation Data'!D142)),NA())</f>
        <v>#N/A</v>
      </c>
      <c r="Y148" s="530" t="e">
        <f ca="1">+IF(AND(ISNUMBER(OFFSET('Sanitation Data'!$D$11,0,10*ROW('Sanitation Data'!D142))),'Data Summary'!CN148="Yes"),OFFSET('Sanitation Data'!$D$11,0,10*ROW('Sanitation Data'!D142)),NA())</f>
        <v>#N/A</v>
      </c>
      <c r="Z148" s="530" t="e">
        <f ca="1">+IF(AND(ISNUMBER(OFFSET('Sanitation Data'!$D$12,0,10*ROW('Sanitation Data'!D142))),'Data Summary'!CO148="Yes"),OFFSET('Sanitation Data'!$D$12,0,10*ROW('Sanitation Data'!D142)),NA())</f>
        <v>#N/A</v>
      </c>
      <c r="AA148" s="530" t="e">
        <f ca="1">+IF(AND(ISNUMBER(OFFSET('Sanitation Data'!$E$4,0,10*ROW('Sanitation Data'!E142))),'Data Summary'!CP148="Yes"),100-OFFSET('Sanitation Data'!$E$4,0,10*ROW('Sanitation Data'!E142)),NA())</f>
        <v>#N/A</v>
      </c>
      <c r="AB148" s="530" t="e">
        <f ca="1">+IF(AND(ISNUMBER(OFFSET('Sanitation Data'!$E$6,0,10*ROW('Sanitation Data'!E142))),'Data Summary'!CQ148="Yes"),OFFSET('Sanitation Data'!$E$6,0,10*ROW('Sanitation Data'!E142)),NA())</f>
        <v>#N/A</v>
      </c>
      <c r="AC148" s="530" t="e">
        <f ca="1">+IF(AND(ISNUMBER(OFFSET('Sanitation Data'!$E$10,0,10*ROW('Sanitation Data'!E142))),'Data Summary'!CR148="Yes"),OFFSET('Sanitation Data'!$E$10,0,10*ROW('Sanitation Data'!E142)),NA())</f>
        <v>#N/A</v>
      </c>
      <c r="AD148" s="530" t="e">
        <f ca="1">+IF(AND(ISNUMBER(OFFSET('Sanitation Data'!$E$11,0,10*ROW('Sanitation Data'!E142))),'Data Summary'!CS148="Yes"),OFFSET('Sanitation Data'!$E$11,0,10*ROW('Sanitation Data'!E142)),NA())</f>
        <v>#N/A</v>
      </c>
      <c r="AE148" s="530" t="e">
        <f ca="1">+IF(AND(ISNUMBER(OFFSET('Sanitation Data'!$E$12,0,10*ROW('Sanitation Data'!E142))),'Data Summary'!CT148="Yes"),OFFSET('Sanitation Data'!$E$12,0,10*ROW('Sanitation Data'!E142)),NA())</f>
        <v>#N/A</v>
      </c>
      <c r="AF148" s="530" t="e">
        <f ca="1">+IF(AND(ISNUMBER(OFFSET('Sanitation Data'!$F$4,0,10*ROW('Sanitation Data'!F142))),'Data Summary'!CU148="Yes"),100-OFFSET('Sanitation Data'!$F$4,0,10*ROW('Sanitation Data'!F142)),NA())</f>
        <v>#N/A</v>
      </c>
      <c r="AG148" s="530" t="e">
        <f ca="1">+IF(AND(ISNUMBER(OFFSET('Sanitation Data'!$F$6,0,10*ROW('Sanitation Data'!F142))),'Data Summary'!CV148="Yes"),OFFSET('Sanitation Data'!$F$6,0,10*ROW('Sanitation Data'!F142)),NA())</f>
        <v>#N/A</v>
      </c>
      <c r="AH148" s="530" t="e">
        <f ca="1">+IF(AND(ISNUMBER(OFFSET('Sanitation Data'!$F$10,0,10*ROW('Sanitation Data'!F142))),'Data Summary'!CW148="Yes"),OFFSET('Sanitation Data'!$F$10,0,10*ROW('Sanitation Data'!F142)),NA())</f>
        <v>#N/A</v>
      </c>
      <c r="AI148" s="530" t="e">
        <f ca="1">+IF(AND(ISNUMBER(OFFSET('Sanitation Data'!$F$11,0,10*ROW('Sanitation Data'!F142))),'Data Summary'!CX148="Yes"),OFFSET('Sanitation Data'!$F$11,0,10*ROW('Sanitation Data'!F142)),NA())</f>
        <v>#N/A</v>
      </c>
      <c r="AJ148" s="530" t="e">
        <f ca="1">+IF(AND(ISNUMBER(OFFSET('Sanitation Data'!$F$12,0,10*ROW('Sanitation Data'!F142))),'Data Summary'!CY148="Yes"),OFFSET('Sanitation Data'!$F$12,0,10*ROW('Sanitation Data'!F142)),NA())</f>
        <v>#N/A</v>
      </c>
      <c r="AK148" s="530" t="e">
        <f ca="1">+IF(AND(ISNUMBER(OFFSET('Sanitation Data'!$G$4,0,10*ROW('Sanitation Data'!G142))),'Data Summary'!CZ148="Yes"),100-OFFSET('Sanitation Data'!$G$4,0,10*ROW('Sanitation Data'!G142)),NA())</f>
        <v>#N/A</v>
      </c>
      <c r="AL148" s="530" t="e">
        <f ca="1">+IF(AND(ISNUMBER(OFFSET('Sanitation Data'!$G$6,0,10*ROW('Sanitation Data'!G142))),'Data Summary'!DA148="Yes"),OFFSET('Sanitation Data'!$G$6,0,10*ROW('Sanitation Data'!G142)),NA())</f>
        <v>#N/A</v>
      </c>
      <c r="AM148" s="530" t="e">
        <f ca="1">+IF(AND(ISNUMBER(OFFSET('Sanitation Data'!$G$10,0,10*ROW('Sanitation Data'!G142))),'Data Summary'!DB148="Yes"),OFFSET('Sanitation Data'!$G$10,0,10*ROW('Sanitation Data'!G142)),NA())</f>
        <v>#N/A</v>
      </c>
      <c r="AN148" s="530" t="e">
        <f ca="1">+IF(AND(ISNUMBER(OFFSET('Sanitation Data'!$G$11,0,10*ROW('Sanitation Data'!G142))),'Data Summary'!DC148="Yes"),OFFSET('Sanitation Data'!$G$11,0,10*ROW('Sanitation Data'!G142)),NA())</f>
        <v>#N/A</v>
      </c>
      <c r="AO148" s="530" t="e">
        <f ca="1">+IF(AND(ISNUMBER(OFFSET('Sanitation Data'!$G$12,0,10*ROW('Sanitation Data'!G142))),'Data Summary'!DD148="Yes"),OFFSET('Sanitation Data'!$G$12,0,10*ROW('Sanitation Data'!G142)),NA())</f>
        <v>#N/A</v>
      </c>
      <c r="AP148" s="530" t="e">
        <f ca="1">+IF(AND(ISNUMBER(OFFSET('Sanitation Data'!$H$4,0,10*ROW('Sanitation Data'!H142))),'Data Summary'!DE148="Yes"),100-OFFSET('Sanitation Data'!$H$4,0,10*ROW('Sanitation Data'!H142)),NA())</f>
        <v>#N/A</v>
      </c>
      <c r="AQ148" s="530" t="e">
        <f ca="1">+IF(AND(ISNUMBER(OFFSET('Sanitation Data'!$H$6,0,10*ROW('Sanitation Data'!H142))),'Data Summary'!DF148="Yes"),OFFSET('Sanitation Data'!$H$6,0,10*ROW('Sanitation Data'!H142)),NA())</f>
        <v>#N/A</v>
      </c>
      <c r="AR148" s="530" t="e">
        <f ca="1">+IF(AND(ISNUMBER(OFFSET('Sanitation Data'!$H$10,0,10*ROW('Sanitation Data'!H142))),'Data Summary'!DG148="Yes"),OFFSET('Sanitation Data'!$H$10,0,10*ROW('Sanitation Data'!H142)),NA())</f>
        <v>#N/A</v>
      </c>
      <c r="AS148" s="530" t="e">
        <f ca="1">+IF(AND(ISNUMBER(OFFSET('Sanitation Data'!$H$11,0,10*ROW('Sanitation Data'!H142))),'Data Summary'!DH148="Yes"),OFFSET('Sanitation Data'!$H$11,0,10*ROW('Sanitation Data'!H142)),NA())</f>
        <v>#N/A</v>
      </c>
      <c r="AT148" s="530" t="e">
        <f ca="1">+IF(AND(ISNUMBER(OFFSET('Sanitation Data'!$H$12,0,10*ROW('Sanitation Data'!H142))),'Data Summary'!DI148="Yes"),OFFSET('Sanitation Data'!$H$12,0,10*ROW('Sanitation Data'!H142)),NA())</f>
        <v>#N/A</v>
      </c>
      <c r="AU148" s="530" t="e">
        <f ca="1">+IF(AND(ISNUMBER(OFFSET('Sanitation Data'!$I$4,0,10*ROW('Sanitation Data'!I142))),'Data Summary'!DJ148="Yes"),100-OFFSET('Sanitation Data'!$I$4,0,10*ROW('Sanitation Data'!I142)),NA())</f>
        <v>#N/A</v>
      </c>
      <c r="AV148" s="530" t="e">
        <f ca="1">+IF(AND(ISNUMBER(OFFSET('Sanitation Data'!$I$6,0,10*ROW('Sanitation Data'!I142))),'Data Summary'!DK148="Yes"),OFFSET('Sanitation Data'!$I$6,0,10*ROW('Sanitation Data'!I142)),NA())</f>
        <v>#N/A</v>
      </c>
      <c r="AW148" s="530" t="e">
        <f ca="1">+IF(AND(ISNUMBER(OFFSET('Sanitation Data'!$I$10,0,10*ROW('Sanitation Data'!I142))),'Data Summary'!DL148="Yes"),OFFSET('Sanitation Data'!$I$10,0,10*ROW('Sanitation Data'!I142)),NA())</f>
        <v>#N/A</v>
      </c>
      <c r="AX148" s="530" t="e">
        <f ca="1">+IF(AND(ISNUMBER(OFFSET('Sanitation Data'!$I$11,0,10*ROW('Sanitation Data'!I142))),'Data Summary'!DM148="Yes"),OFFSET('Sanitation Data'!$I$11,0,10*ROW('Sanitation Data'!I142)),NA())</f>
        <v>#N/A</v>
      </c>
      <c r="AY148" s="530" t="e">
        <f ca="1">+IF(AND(ISNUMBER(OFFSET('Sanitation Data'!$I$12,0,10*ROW('Sanitation Data'!I142))),'Data Summary'!DN148="Yes"),OFFSET('Sanitation Data'!$I$12,0,10*ROW('Sanitation Data'!I142)),NA())</f>
        <v>#N/A</v>
      </c>
      <c r="AZ148" s="531" t="e">
        <f ca="1">+IF(AND(ISNUMBER(OFFSET('Hygiene Data'!$D$5,0,10*ROW('Hygiene Data'!D142))),'Data Summary'!DO148="Yes"),OFFSET('Hygiene Data'!$D$5,0,10*ROW('Hygiene Data'!D142)),NA())</f>
        <v>#N/A</v>
      </c>
      <c r="BA148" s="531" t="e">
        <f ca="1">+IF(AND(ISNUMBER(OFFSET('Hygiene Data'!$D$7,0,10*ROW('Hygiene Data'!D142))),'Data Summary'!DP148="Yes"),OFFSET('Hygiene Data'!$D$7,0,10*ROW('Hygiene Data'!D142)),NA())</f>
        <v>#N/A</v>
      </c>
      <c r="BB148" s="531" t="e">
        <f ca="1">+IF(AND(ISNUMBER(OFFSET('Hygiene Data'!$D$9,0,10*ROW('Hygiene Data'!D142))),'Data Summary'!DQ148="Yes"),OFFSET('Hygiene Data'!$D$9,0,10*ROW('Hygiene Data'!D142)),NA())</f>
        <v>#N/A</v>
      </c>
      <c r="BC148" s="531" t="e">
        <f ca="1">+IF(AND(ISNUMBER(OFFSET('Hygiene Data'!$E$5,0,10*ROW('Hygiene Data'!E142))),'Data Summary'!DR148="Yes"),OFFSET('Hygiene Data'!$E$5,0,10*ROW('Hygiene Data'!E142)),NA())</f>
        <v>#N/A</v>
      </c>
      <c r="BD148" s="531" t="e">
        <f ca="1">+IF(AND(ISNUMBER(OFFSET('Hygiene Data'!$E$7,0,10*ROW('Hygiene Data'!E142))),'Data Summary'!DS148="Yes"),OFFSET('Hygiene Data'!$E$7,0,10*ROW('Hygiene Data'!E142)),NA())</f>
        <v>#N/A</v>
      </c>
      <c r="BE148" s="531" t="e">
        <f ca="1">+IF(AND(ISNUMBER(OFFSET('Hygiene Data'!$E$9,0,10*ROW('Hygiene Data'!E142))),'Data Summary'!DT148="Yes"),OFFSET('Hygiene Data'!$E$9,0,10*ROW('Hygiene Data'!E142)),NA())</f>
        <v>#N/A</v>
      </c>
      <c r="BF148" s="531" t="e">
        <f ca="1">+IF(AND(ISNUMBER(OFFSET('Hygiene Data'!$F$5,0,10*ROW('Hygiene Data'!F142))),'Data Summary'!DU148="Yes"),OFFSET('Hygiene Data'!$F$5,0,10*ROW('Hygiene Data'!F142)),NA())</f>
        <v>#N/A</v>
      </c>
      <c r="BG148" s="531" t="e">
        <f ca="1">+IF(AND(ISNUMBER(OFFSET('Hygiene Data'!$F$7,0,10*ROW('Hygiene Data'!F142))),'Data Summary'!DV148="Yes"),OFFSET('Hygiene Data'!$F$7,0,10*ROW('Hygiene Data'!F142)),NA())</f>
        <v>#N/A</v>
      </c>
      <c r="BH148" s="531" t="e">
        <f ca="1">+IF(AND(ISNUMBER(OFFSET('Hygiene Data'!$F$9,0,10*ROW('Hygiene Data'!F142))),'Data Summary'!DW148="Yes"),OFFSET('Hygiene Data'!$F$9,0,10*ROW('Hygiene Data'!F142)),NA())</f>
        <v>#N/A</v>
      </c>
      <c r="BI148" s="531" t="e">
        <f ca="1">+IF(AND(ISNUMBER(OFFSET('Hygiene Data'!$G$5,0,10*ROW('Hygiene Data'!G142))),'Data Summary'!DX148="Yes"),OFFSET('Hygiene Data'!$G$5,0,10*ROW('Hygiene Data'!G142)),NA())</f>
        <v>#N/A</v>
      </c>
      <c r="BJ148" s="531" t="e">
        <f ca="1">+IF(AND(ISNUMBER(OFFSET('Hygiene Data'!$G$7,0,10*ROW('Hygiene Data'!G142))),'Data Summary'!DY148="Yes"),OFFSET('Hygiene Data'!$G$7,0,10*ROW('Hygiene Data'!G142)),NA())</f>
        <v>#N/A</v>
      </c>
      <c r="BK148" s="531" t="e">
        <f ca="1">+IF(AND(ISNUMBER(OFFSET('Hygiene Data'!$G$9,0,10*ROW('Hygiene Data'!G142))),'Data Summary'!DZ148="Yes"),OFFSET('Hygiene Data'!$G$9,0,10*ROW('Hygiene Data'!G142)),NA())</f>
        <v>#N/A</v>
      </c>
      <c r="BL148" s="531" t="e">
        <f ca="1">+IF(AND(ISNUMBER(OFFSET('Hygiene Data'!$H$5,0,10*ROW('Hygiene Data'!H142))),'Data Summary'!EA148="Yes"),OFFSET('Hygiene Data'!$H$5,0,10*ROW('Hygiene Data'!H142)),NA())</f>
        <v>#N/A</v>
      </c>
      <c r="BM148" s="531" t="e">
        <f ca="1">+IF(AND(ISNUMBER(OFFSET('Hygiene Data'!$H$7,0,10*ROW('Hygiene Data'!H142))),'Data Summary'!EB148="Yes"),OFFSET('Hygiene Data'!$H$7,0,10*ROW('Hygiene Data'!H142)),NA())</f>
        <v>#N/A</v>
      </c>
      <c r="BN148" s="531" t="e">
        <f ca="1">+IF(AND(ISNUMBER(OFFSET('Hygiene Data'!$H$9,0,10*ROW('Hygiene Data'!H142))),'Data Summary'!EC148="Yes"),OFFSET('Hygiene Data'!$H$9,0,10*ROW('Hygiene Data'!H142)),NA())</f>
        <v>#N/A</v>
      </c>
      <c r="BO148" s="531" t="e">
        <f ca="1">+IF(AND(ISNUMBER(OFFSET('Hygiene Data'!$I$5,0,10*ROW('Hygiene Data'!I142))),'Data Summary'!ED148="Yes"),OFFSET('Hygiene Data'!$I$5,0,10*ROW('Hygiene Data'!I142)),NA())</f>
        <v>#N/A</v>
      </c>
      <c r="BP148" s="531" t="e">
        <f ca="1">+IF(AND(ISNUMBER(OFFSET('Hygiene Data'!$I$7,0,10*ROW('Hygiene Data'!I142))),'Data Summary'!EE148="Yes"),OFFSET('Hygiene Data'!$I$7,0,10*ROW('Hygiene Data'!I142)),NA())</f>
        <v>#N/A</v>
      </c>
      <c r="BQ148" s="531" t="e">
        <f ca="1">+IF(AND(ISNUMBER(OFFSET('Hygiene Data'!$I$9,0,10*ROW('Hygiene Data'!I142))),'Data Summary'!EF148="Yes"),OFFSET('Hygiene Data'!$I$9,0,10*ROW('Hygiene Data'!I142)),NA())</f>
        <v>#N/A</v>
      </c>
    </row>
    <row r="149" spans="1:69" x14ac:dyDescent="0.25">
      <c r="A149" s="527" t="e">
        <f ca="1">+RIGHT('Data Summary'!A149,LEN('Data Summary'!A149)-9)</f>
        <v>#VALUE!</v>
      </c>
      <c r="B149" s="501" t="str">
        <f ca="1">+IF(ISTEXT('Data Summary'!B149),'Data Summary'!B149,"")</f>
        <v/>
      </c>
      <c r="C149" s="528" t="e">
        <f ca="1">+VALUE('Data Summary'!C149)</f>
        <v>#VALUE!</v>
      </c>
      <c r="D149" s="529" t="e">
        <f ca="1">+IF(AND(ISNUMBER(OFFSET('Water Data'!$D$4,0,10*ROW('Water Data'!D143))),'Data Summary'!BS149="Yes"),100-OFFSET('Water Data'!$D$4,0,10*ROW('Water Data'!D143)),NA())</f>
        <v>#N/A</v>
      </c>
      <c r="E149" s="529" t="e">
        <f ca="1">+IF(AND(ISNUMBER(OFFSET('Water Data'!$D$6,0,10*ROW('Water Data'!D143))),'Data Summary'!BT149="Yes"),OFFSET('Water Data'!$D$6,0,10*ROW('Water Data'!D143)),NA())</f>
        <v>#N/A</v>
      </c>
      <c r="F149" s="529" t="e">
        <f ca="1">+IF(AND(ISNUMBER(OFFSET('Water Data'!$D$9,0,10*ROW('Water Data'!D143))),'Data Summary'!BU149="Yes"),OFFSET('Water Data'!$D$9,0,10*ROW('Water Data'!D143)),NA())</f>
        <v>#N/A</v>
      </c>
      <c r="G149" s="529" t="e">
        <f ca="1">+IF(AND(ISNUMBER(OFFSET('Water Data'!$E$4,0,10*ROW('Water Data'!E143))),'Data Summary'!BV149="Yes"),100-OFFSET('Water Data'!$E$4,0,10*ROW('Water Data'!E143)),NA())</f>
        <v>#N/A</v>
      </c>
      <c r="H149" s="529" t="e">
        <f ca="1">+IF(AND(ISNUMBER(OFFSET('Water Data'!$E$6,0,10*ROW('Water Data'!E143))),'Data Summary'!BW149="Yes"),OFFSET('Water Data'!$E$6,0,10*ROW('Water Data'!E143)),NA())</f>
        <v>#N/A</v>
      </c>
      <c r="I149" s="529" t="e">
        <f ca="1">+IF(AND(ISNUMBER(OFFSET('Water Data'!$E$9,0,10*ROW('Water Data'!E143))),'Data Summary'!BX149="Yes"),OFFSET('Water Data'!$E$9,0,10*ROW('Water Data'!E143)),NA())</f>
        <v>#N/A</v>
      </c>
      <c r="J149" s="529" t="e">
        <f ca="1">+IF(AND(ISNUMBER(OFFSET('Water Data'!$F$4,0,10*ROW('Water Data'!F143))),'Data Summary'!BY149="Yes"),100-OFFSET('Water Data'!$F$4,0,10*ROW('Water Data'!F143)),NA())</f>
        <v>#N/A</v>
      </c>
      <c r="K149" s="529" t="e">
        <f ca="1">+IF(AND(ISNUMBER(OFFSET('Water Data'!$F$6,0,10*ROW('Water Data'!F143))),'Data Summary'!BZ149="Yes"),OFFSET('Water Data'!$F$6,0,10*ROW('Water Data'!F143)),NA())</f>
        <v>#N/A</v>
      </c>
      <c r="L149" s="529" t="e">
        <f ca="1">+IF(AND(ISNUMBER(OFFSET('Water Data'!$F$9,0,10*ROW('Water Data'!F143))),'Data Summary'!CA149="Yes"),OFFSET('Water Data'!$F$9,0,10*ROW('Water Data'!F143)),NA())</f>
        <v>#N/A</v>
      </c>
      <c r="M149" s="529" t="e">
        <f ca="1">+IF(AND(ISNUMBER(OFFSET('Water Data'!$G$4,0,10*ROW('Water Data'!G143))),'Data Summary'!CB149="Yes"),100-OFFSET('Water Data'!$G$4,0,10*ROW('Water Data'!G143)),NA())</f>
        <v>#N/A</v>
      </c>
      <c r="N149" s="529" t="e">
        <f ca="1">+IF(AND(ISNUMBER(OFFSET('Water Data'!$G$6,0,10*ROW('Water Data'!G143))),'Data Summary'!CC149="Yes"),OFFSET('Water Data'!$G$6,0,10*ROW('Water Data'!G143)),NA())</f>
        <v>#N/A</v>
      </c>
      <c r="O149" s="529" t="e">
        <f ca="1">+IF(AND(ISNUMBER(OFFSET('Water Data'!$G$9,0,10*ROW('Water Data'!G143))),'Data Summary'!CD149="Yes"),OFFSET('Water Data'!$G$9,0,10*ROW('Water Data'!G143)),NA())</f>
        <v>#N/A</v>
      </c>
      <c r="P149" s="529" t="e">
        <f ca="1">+IF(AND(ISNUMBER(OFFSET('Water Data'!$H$4,0,10*ROW('Water Data'!H143))),'Data Summary'!CE149="Yes"),100-OFFSET('Water Data'!$H$4,0,10*ROW('Water Data'!H143)),NA())</f>
        <v>#N/A</v>
      </c>
      <c r="Q149" s="529" t="e">
        <f ca="1">+IF(AND(ISNUMBER(OFFSET('Water Data'!$H$6,0,10*ROW('Water Data'!H143))),'Data Summary'!CF149="Yes"),OFFSET('Water Data'!$H$6,0,10*ROW('Water Data'!H143)),NA())</f>
        <v>#N/A</v>
      </c>
      <c r="R149" s="529" t="e">
        <f ca="1">+IF(AND(ISNUMBER(OFFSET('Water Data'!$H$9,0,10*ROW('Water Data'!H143))),'Data Summary'!CG149="Yes"),OFFSET('Water Data'!$H$9,0,10*ROW('Water Data'!H143)),NA())</f>
        <v>#N/A</v>
      </c>
      <c r="S149" s="529" t="e">
        <f ca="1">+IF(AND(ISNUMBER(OFFSET('Water Data'!$I$4,0,10*ROW('Water Data'!I143))),'Data Summary'!CH149="Yes"),100-OFFSET('Water Data'!$I$4,0,10*ROW('Water Data'!I143)),NA())</f>
        <v>#N/A</v>
      </c>
      <c r="T149" s="529" t="e">
        <f ca="1">+IF(AND(ISNUMBER(OFFSET('Water Data'!$I$6,0,10*ROW('Water Data'!I143))),'Data Summary'!CI149="Yes"),OFFSET('Water Data'!$I$6,0,10*ROW('Water Data'!I143)),NA())</f>
        <v>#N/A</v>
      </c>
      <c r="U149" s="529" t="e">
        <f ca="1">+IF(AND(ISNUMBER(OFFSET('Water Data'!$I$9,0,10*ROW('Water Data'!I143))),'Data Summary'!CJ149="Yes"),OFFSET('Water Data'!$I$9,0,10*ROW('Water Data'!I143)),NA())</f>
        <v>#N/A</v>
      </c>
      <c r="V149" s="530" t="e">
        <f ca="1">+IF(AND(ISNUMBER(OFFSET('Sanitation Data'!$D$4,0,10*ROW('Sanitation Data'!D143))),'Data Summary'!CK149="Yes"),100-OFFSET('Sanitation Data'!$D$4,0,10*ROW('Sanitation Data'!D143)),NA())</f>
        <v>#N/A</v>
      </c>
      <c r="W149" s="530" t="e">
        <f ca="1">+IF(AND(ISNUMBER(OFFSET('Sanitation Data'!$D$6,0,10*ROW('Sanitation Data'!D143))),'Data Summary'!CL149="Yes"),OFFSET('Sanitation Data'!$D$6,0,10*ROW('Sanitation Data'!D143)),NA())</f>
        <v>#N/A</v>
      </c>
      <c r="X149" s="530" t="e">
        <f ca="1">+IF(AND(ISNUMBER(OFFSET('Sanitation Data'!$D$10,0,10*ROW('Sanitation Data'!D143))),'Data Summary'!CM149="Yes"),OFFSET('Sanitation Data'!$D$10,0,10*ROW('Sanitation Data'!D143)),NA())</f>
        <v>#N/A</v>
      </c>
      <c r="Y149" s="530" t="e">
        <f ca="1">+IF(AND(ISNUMBER(OFFSET('Sanitation Data'!$D$11,0,10*ROW('Sanitation Data'!D143))),'Data Summary'!CN149="Yes"),OFFSET('Sanitation Data'!$D$11,0,10*ROW('Sanitation Data'!D143)),NA())</f>
        <v>#N/A</v>
      </c>
      <c r="Z149" s="530" t="e">
        <f ca="1">+IF(AND(ISNUMBER(OFFSET('Sanitation Data'!$D$12,0,10*ROW('Sanitation Data'!D143))),'Data Summary'!CO149="Yes"),OFFSET('Sanitation Data'!$D$12,0,10*ROW('Sanitation Data'!D143)),NA())</f>
        <v>#N/A</v>
      </c>
      <c r="AA149" s="530" t="e">
        <f ca="1">+IF(AND(ISNUMBER(OFFSET('Sanitation Data'!$E$4,0,10*ROW('Sanitation Data'!E143))),'Data Summary'!CP149="Yes"),100-OFFSET('Sanitation Data'!$E$4,0,10*ROW('Sanitation Data'!E143)),NA())</f>
        <v>#N/A</v>
      </c>
      <c r="AB149" s="530" t="e">
        <f ca="1">+IF(AND(ISNUMBER(OFFSET('Sanitation Data'!$E$6,0,10*ROW('Sanitation Data'!E143))),'Data Summary'!CQ149="Yes"),OFFSET('Sanitation Data'!$E$6,0,10*ROW('Sanitation Data'!E143)),NA())</f>
        <v>#N/A</v>
      </c>
      <c r="AC149" s="530" t="e">
        <f ca="1">+IF(AND(ISNUMBER(OFFSET('Sanitation Data'!$E$10,0,10*ROW('Sanitation Data'!E143))),'Data Summary'!CR149="Yes"),OFFSET('Sanitation Data'!$E$10,0,10*ROW('Sanitation Data'!E143)),NA())</f>
        <v>#N/A</v>
      </c>
      <c r="AD149" s="530" t="e">
        <f ca="1">+IF(AND(ISNUMBER(OFFSET('Sanitation Data'!$E$11,0,10*ROW('Sanitation Data'!E143))),'Data Summary'!CS149="Yes"),OFFSET('Sanitation Data'!$E$11,0,10*ROW('Sanitation Data'!E143)),NA())</f>
        <v>#N/A</v>
      </c>
      <c r="AE149" s="530" t="e">
        <f ca="1">+IF(AND(ISNUMBER(OFFSET('Sanitation Data'!$E$12,0,10*ROW('Sanitation Data'!E143))),'Data Summary'!CT149="Yes"),OFFSET('Sanitation Data'!$E$12,0,10*ROW('Sanitation Data'!E143)),NA())</f>
        <v>#N/A</v>
      </c>
      <c r="AF149" s="530" t="e">
        <f ca="1">+IF(AND(ISNUMBER(OFFSET('Sanitation Data'!$F$4,0,10*ROW('Sanitation Data'!F143))),'Data Summary'!CU149="Yes"),100-OFFSET('Sanitation Data'!$F$4,0,10*ROW('Sanitation Data'!F143)),NA())</f>
        <v>#N/A</v>
      </c>
      <c r="AG149" s="530" t="e">
        <f ca="1">+IF(AND(ISNUMBER(OFFSET('Sanitation Data'!$F$6,0,10*ROW('Sanitation Data'!F143))),'Data Summary'!CV149="Yes"),OFFSET('Sanitation Data'!$F$6,0,10*ROW('Sanitation Data'!F143)),NA())</f>
        <v>#N/A</v>
      </c>
      <c r="AH149" s="530" t="e">
        <f ca="1">+IF(AND(ISNUMBER(OFFSET('Sanitation Data'!$F$10,0,10*ROW('Sanitation Data'!F143))),'Data Summary'!CW149="Yes"),OFFSET('Sanitation Data'!$F$10,0,10*ROW('Sanitation Data'!F143)),NA())</f>
        <v>#N/A</v>
      </c>
      <c r="AI149" s="530" t="e">
        <f ca="1">+IF(AND(ISNUMBER(OFFSET('Sanitation Data'!$F$11,0,10*ROW('Sanitation Data'!F143))),'Data Summary'!CX149="Yes"),OFFSET('Sanitation Data'!$F$11,0,10*ROW('Sanitation Data'!F143)),NA())</f>
        <v>#N/A</v>
      </c>
      <c r="AJ149" s="530" t="e">
        <f ca="1">+IF(AND(ISNUMBER(OFFSET('Sanitation Data'!$F$12,0,10*ROW('Sanitation Data'!F143))),'Data Summary'!CY149="Yes"),OFFSET('Sanitation Data'!$F$12,0,10*ROW('Sanitation Data'!F143)),NA())</f>
        <v>#N/A</v>
      </c>
      <c r="AK149" s="530" t="e">
        <f ca="1">+IF(AND(ISNUMBER(OFFSET('Sanitation Data'!$G$4,0,10*ROW('Sanitation Data'!G143))),'Data Summary'!CZ149="Yes"),100-OFFSET('Sanitation Data'!$G$4,0,10*ROW('Sanitation Data'!G143)),NA())</f>
        <v>#N/A</v>
      </c>
      <c r="AL149" s="530" t="e">
        <f ca="1">+IF(AND(ISNUMBER(OFFSET('Sanitation Data'!$G$6,0,10*ROW('Sanitation Data'!G143))),'Data Summary'!DA149="Yes"),OFFSET('Sanitation Data'!$G$6,0,10*ROW('Sanitation Data'!G143)),NA())</f>
        <v>#N/A</v>
      </c>
      <c r="AM149" s="530" t="e">
        <f ca="1">+IF(AND(ISNUMBER(OFFSET('Sanitation Data'!$G$10,0,10*ROW('Sanitation Data'!G143))),'Data Summary'!DB149="Yes"),OFFSET('Sanitation Data'!$G$10,0,10*ROW('Sanitation Data'!G143)),NA())</f>
        <v>#N/A</v>
      </c>
      <c r="AN149" s="530" t="e">
        <f ca="1">+IF(AND(ISNUMBER(OFFSET('Sanitation Data'!$G$11,0,10*ROW('Sanitation Data'!G143))),'Data Summary'!DC149="Yes"),OFFSET('Sanitation Data'!$G$11,0,10*ROW('Sanitation Data'!G143)),NA())</f>
        <v>#N/A</v>
      </c>
      <c r="AO149" s="530" t="e">
        <f ca="1">+IF(AND(ISNUMBER(OFFSET('Sanitation Data'!$G$12,0,10*ROW('Sanitation Data'!G143))),'Data Summary'!DD149="Yes"),OFFSET('Sanitation Data'!$G$12,0,10*ROW('Sanitation Data'!G143)),NA())</f>
        <v>#N/A</v>
      </c>
      <c r="AP149" s="530" t="e">
        <f ca="1">+IF(AND(ISNUMBER(OFFSET('Sanitation Data'!$H$4,0,10*ROW('Sanitation Data'!H143))),'Data Summary'!DE149="Yes"),100-OFFSET('Sanitation Data'!$H$4,0,10*ROW('Sanitation Data'!H143)),NA())</f>
        <v>#N/A</v>
      </c>
      <c r="AQ149" s="530" t="e">
        <f ca="1">+IF(AND(ISNUMBER(OFFSET('Sanitation Data'!$H$6,0,10*ROW('Sanitation Data'!H143))),'Data Summary'!DF149="Yes"),OFFSET('Sanitation Data'!$H$6,0,10*ROW('Sanitation Data'!H143)),NA())</f>
        <v>#N/A</v>
      </c>
      <c r="AR149" s="530" t="e">
        <f ca="1">+IF(AND(ISNUMBER(OFFSET('Sanitation Data'!$H$10,0,10*ROW('Sanitation Data'!H143))),'Data Summary'!DG149="Yes"),OFFSET('Sanitation Data'!$H$10,0,10*ROW('Sanitation Data'!H143)),NA())</f>
        <v>#N/A</v>
      </c>
      <c r="AS149" s="530" t="e">
        <f ca="1">+IF(AND(ISNUMBER(OFFSET('Sanitation Data'!$H$11,0,10*ROW('Sanitation Data'!H143))),'Data Summary'!DH149="Yes"),OFFSET('Sanitation Data'!$H$11,0,10*ROW('Sanitation Data'!H143)),NA())</f>
        <v>#N/A</v>
      </c>
      <c r="AT149" s="530" t="e">
        <f ca="1">+IF(AND(ISNUMBER(OFFSET('Sanitation Data'!$H$12,0,10*ROW('Sanitation Data'!H143))),'Data Summary'!DI149="Yes"),OFFSET('Sanitation Data'!$H$12,0,10*ROW('Sanitation Data'!H143)),NA())</f>
        <v>#N/A</v>
      </c>
      <c r="AU149" s="530" t="e">
        <f ca="1">+IF(AND(ISNUMBER(OFFSET('Sanitation Data'!$I$4,0,10*ROW('Sanitation Data'!I143))),'Data Summary'!DJ149="Yes"),100-OFFSET('Sanitation Data'!$I$4,0,10*ROW('Sanitation Data'!I143)),NA())</f>
        <v>#N/A</v>
      </c>
      <c r="AV149" s="530" t="e">
        <f ca="1">+IF(AND(ISNUMBER(OFFSET('Sanitation Data'!$I$6,0,10*ROW('Sanitation Data'!I143))),'Data Summary'!DK149="Yes"),OFFSET('Sanitation Data'!$I$6,0,10*ROW('Sanitation Data'!I143)),NA())</f>
        <v>#N/A</v>
      </c>
      <c r="AW149" s="530" t="e">
        <f ca="1">+IF(AND(ISNUMBER(OFFSET('Sanitation Data'!$I$10,0,10*ROW('Sanitation Data'!I143))),'Data Summary'!DL149="Yes"),OFFSET('Sanitation Data'!$I$10,0,10*ROW('Sanitation Data'!I143)),NA())</f>
        <v>#N/A</v>
      </c>
      <c r="AX149" s="530" t="e">
        <f ca="1">+IF(AND(ISNUMBER(OFFSET('Sanitation Data'!$I$11,0,10*ROW('Sanitation Data'!I143))),'Data Summary'!DM149="Yes"),OFFSET('Sanitation Data'!$I$11,0,10*ROW('Sanitation Data'!I143)),NA())</f>
        <v>#N/A</v>
      </c>
      <c r="AY149" s="530" t="e">
        <f ca="1">+IF(AND(ISNUMBER(OFFSET('Sanitation Data'!$I$12,0,10*ROW('Sanitation Data'!I143))),'Data Summary'!DN149="Yes"),OFFSET('Sanitation Data'!$I$12,0,10*ROW('Sanitation Data'!I143)),NA())</f>
        <v>#N/A</v>
      </c>
      <c r="AZ149" s="531" t="e">
        <f ca="1">+IF(AND(ISNUMBER(OFFSET('Hygiene Data'!$D$5,0,10*ROW('Hygiene Data'!D143))),'Data Summary'!DO149="Yes"),OFFSET('Hygiene Data'!$D$5,0,10*ROW('Hygiene Data'!D143)),NA())</f>
        <v>#N/A</v>
      </c>
      <c r="BA149" s="531" t="e">
        <f ca="1">+IF(AND(ISNUMBER(OFFSET('Hygiene Data'!$D$7,0,10*ROW('Hygiene Data'!D143))),'Data Summary'!DP149="Yes"),OFFSET('Hygiene Data'!$D$7,0,10*ROW('Hygiene Data'!D143)),NA())</f>
        <v>#N/A</v>
      </c>
      <c r="BB149" s="531" t="e">
        <f ca="1">+IF(AND(ISNUMBER(OFFSET('Hygiene Data'!$D$9,0,10*ROW('Hygiene Data'!D143))),'Data Summary'!DQ149="Yes"),OFFSET('Hygiene Data'!$D$9,0,10*ROW('Hygiene Data'!D143)),NA())</f>
        <v>#N/A</v>
      </c>
      <c r="BC149" s="531" t="e">
        <f ca="1">+IF(AND(ISNUMBER(OFFSET('Hygiene Data'!$E$5,0,10*ROW('Hygiene Data'!E143))),'Data Summary'!DR149="Yes"),OFFSET('Hygiene Data'!$E$5,0,10*ROW('Hygiene Data'!E143)),NA())</f>
        <v>#N/A</v>
      </c>
      <c r="BD149" s="531" t="e">
        <f ca="1">+IF(AND(ISNUMBER(OFFSET('Hygiene Data'!$E$7,0,10*ROW('Hygiene Data'!E143))),'Data Summary'!DS149="Yes"),OFFSET('Hygiene Data'!$E$7,0,10*ROW('Hygiene Data'!E143)),NA())</f>
        <v>#N/A</v>
      </c>
      <c r="BE149" s="531" t="e">
        <f ca="1">+IF(AND(ISNUMBER(OFFSET('Hygiene Data'!$E$9,0,10*ROW('Hygiene Data'!E143))),'Data Summary'!DT149="Yes"),OFFSET('Hygiene Data'!$E$9,0,10*ROW('Hygiene Data'!E143)),NA())</f>
        <v>#N/A</v>
      </c>
      <c r="BF149" s="531" t="e">
        <f ca="1">+IF(AND(ISNUMBER(OFFSET('Hygiene Data'!$F$5,0,10*ROW('Hygiene Data'!F143))),'Data Summary'!DU149="Yes"),OFFSET('Hygiene Data'!$F$5,0,10*ROW('Hygiene Data'!F143)),NA())</f>
        <v>#N/A</v>
      </c>
      <c r="BG149" s="531" t="e">
        <f ca="1">+IF(AND(ISNUMBER(OFFSET('Hygiene Data'!$F$7,0,10*ROW('Hygiene Data'!F143))),'Data Summary'!DV149="Yes"),OFFSET('Hygiene Data'!$F$7,0,10*ROW('Hygiene Data'!F143)),NA())</f>
        <v>#N/A</v>
      </c>
      <c r="BH149" s="531" t="e">
        <f ca="1">+IF(AND(ISNUMBER(OFFSET('Hygiene Data'!$F$9,0,10*ROW('Hygiene Data'!F143))),'Data Summary'!DW149="Yes"),OFFSET('Hygiene Data'!$F$9,0,10*ROW('Hygiene Data'!F143)),NA())</f>
        <v>#N/A</v>
      </c>
      <c r="BI149" s="531" t="e">
        <f ca="1">+IF(AND(ISNUMBER(OFFSET('Hygiene Data'!$G$5,0,10*ROW('Hygiene Data'!G143))),'Data Summary'!DX149="Yes"),OFFSET('Hygiene Data'!$G$5,0,10*ROW('Hygiene Data'!G143)),NA())</f>
        <v>#N/A</v>
      </c>
      <c r="BJ149" s="531" t="e">
        <f ca="1">+IF(AND(ISNUMBER(OFFSET('Hygiene Data'!$G$7,0,10*ROW('Hygiene Data'!G143))),'Data Summary'!DY149="Yes"),OFFSET('Hygiene Data'!$G$7,0,10*ROW('Hygiene Data'!G143)),NA())</f>
        <v>#N/A</v>
      </c>
      <c r="BK149" s="531" t="e">
        <f ca="1">+IF(AND(ISNUMBER(OFFSET('Hygiene Data'!$G$9,0,10*ROW('Hygiene Data'!G143))),'Data Summary'!DZ149="Yes"),OFFSET('Hygiene Data'!$G$9,0,10*ROW('Hygiene Data'!G143)),NA())</f>
        <v>#N/A</v>
      </c>
      <c r="BL149" s="531" t="e">
        <f ca="1">+IF(AND(ISNUMBER(OFFSET('Hygiene Data'!$H$5,0,10*ROW('Hygiene Data'!H143))),'Data Summary'!EA149="Yes"),OFFSET('Hygiene Data'!$H$5,0,10*ROW('Hygiene Data'!H143)),NA())</f>
        <v>#N/A</v>
      </c>
      <c r="BM149" s="531" t="e">
        <f ca="1">+IF(AND(ISNUMBER(OFFSET('Hygiene Data'!$H$7,0,10*ROW('Hygiene Data'!H143))),'Data Summary'!EB149="Yes"),OFFSET('Hygiene Data'!$H$7,0,10*ROW('Hygiene Data'!H143)),NA())</f>
        <v>#N/A</v>
      </c>
      <c r="BN149" s="531" t="e">
        <f ca="1">+IF(AND(ISNUMBER(OFFSET('Hygiene Data'!$H$9,0,10*ROW('Hygiene Data'!H143))),'Data Summary'!EC149="Yes"),OFFSET('Hygiene Data'!$H$9,0,10*ROW('Hygiene Data'!H143)),NA())</f>
        <v>#N/A</v>
      </c>
      <c r="BO149" s="531" t="e">
        <f ca="1">+IF(AND(ISNUMBER(OFFSET('Hygiene Data'!$I$5,0,10*ROW('Hygiene Data'!I143))),'Data Summary'!ED149="Yes"),OFFSET('Hygiene Data'!$I$5,0,10*ROW('Hygiene Data'!I143)),NA())</f>
        <v>#N/A</v>
      </c>
      <c r="BP149" s="531" t="e">
        <f ca="1">+IF(AND(ISNUMBER(OFFSET('Hygiene Data'!$I$7,0,10*ROW('Hygiene Data'!I143))),'Data Summary'!EE149="Yes"),OFFSET('Hygiene Data'!$I$7,0,10*ROW('Hygiene Data'!I143)),NA())</f>
        <v>#N/A</v>
      </c>
      <c r="BQ149" s="531" t="e">
        <f ca="1">+IF(AND(ISNUMBER(OFFSET('Hygiene Data'!$I$9,0,10*ROW('Hygiene Data'!I143))),'Data Summary'!EF149="Yes"),OFFSET('Hygiene Data'!$I$9,0,10*ROW('Hygiene Data'!I143)),NA())</f>
        <v>#N/A</v>
      </c>
    </row>
    <row r="150" spans="1:69" x14ac:dyDescent="0.25">
      <c r="A150" s="527" t="e">
        <f ca="1">+RIGHT('Data Summary'!A150,LEN('Data Summary'!A150)-9)</f>
        <v>#VALUE!</v>
      </c>
      <c r="B150" s="501" t="str">
        <f ca="1">+IF(ISTEXT('Data Summary'!B150),'Data Summary'!B150,"")</f>
        <v/>
      </c>
      <c r="C150" s="528" t="e">
        <f ca="1">+VALUE('Data Summary'!C150)</f>
        <v>#VALUE!</v>
      </c>
      <c r="D150" s="529" t="e">
        <f ca="1">+IF(AND(ISNUMBER(OFFSET('Water Data'!$D$4,0,10*ROW('Water Data'!D144))),'Data Summary'!BS150="Yes"),100-OFFSET('Water Data'!$D$4,0,10*ROW('Water Data'!D144)),NA())</f>
        <v>#N/A</v>
      </c>
      <c r="E150" s="529" t="e">
        <f ca="1">+IF(AND(ISNUMBER(OFFSET('Water Data'!$D$6,0,10*ROW('Water Data'!D144))),'Data Summary'!BT150="Yes"),OFFSET('Water Data'!$D$6,0,10*ROW('Water Data'!D144)),NA())</f>
        <v>#N/A</v>
      </c>
      <c r="F150" s="529" t="e">
        <f ca="1">+IF(AND(ISNUMBER(OFFSET('Water Data'!$D$9,0,10*ROW('Water Data'!D144))),'Data Summary'!BU150="Yes"),OFFSET('Water Data'!$D$9,0,10*ROW('Water Data'!D144)),NA())</f>
        <v>#N/A</v>
      </c>
      <c r="G150" s="529" t="e">
        <f ca="1">+IF(AND(ISNUMBER(OFFSET('Water Data'!$E$4,0,10*ROW('Water Data'!E144))),'Data Summary'!BV150="Yes"),100-OFFSET('Water Data'!$E$4,0,10*ROW('Water Data'!E144)),NA())</f>
        <v>#N/A</v>
      </c>
      <c r="H150" s="529" t="e">
        <f ca="1">+IF(AND(ISNUMBER(OFFSET('Water Data'!$E$6,0,10*ROW('Water Data'!E144))),'Data Summary'!BW150="Yes"),OFFSET('Water Data'!$E$6,0,10*ROW('Water Data'!E144)),NA())</f>
        <v>#N/A</v>
      </c>
      <c r="I150" s="529" t="e">
        <f ca="1">+IF(AND(ISNUMBER(OFFSET('Water Data'!$E$9,0,10*ROW('Water Data'!E144))),'Data Summary'!BX150="Yes"),OFFSET('Water Data'!$E$9,0,10*ROW('Water Data'!E144)),NA())</f>
        <v>#N/A</v>
      </c>
      <c r="J150" s="529" t="e">
        <f ca="1">+IF(AND(ISNUMBER(OFFSET('Water Data'!$F$4,0,10*ROW('Water Data'!F144))),'Data Summary'!BY150="Yes"),100-OFFSET('Water Data'!$F$4,0,10*ROW('Water Data'!F144)),NA())</f>
        <v>#N/A</v>
      </c>
      <c r="K150" s="529" t="e">
        <f ca="1">+IF(AND(ISNUMBER(OFFSET('Water Data'!$F$6,0,10*ROW('Water Data'!F144))),'Data Summary'!BZ150="Yes"),OFFSET('Water Data'!$F$6,0,10*ROW('Water Data'!F144)),NA())</f>
        <v>#N/A</v>
      </c>
      <c r="L150" s="529" t="e">
        <f ca="1">+IF(AND(ISNUMBER(OFFSET('Water Data'!$F$9,0,10*ROW('Water Data'!F144))),'Data Summary'!CA150="Yes"),OFFSET('Water Data'!$F$9,0,10*ROW('Water Data'!F144)),NA())</f>
        <v>#N/A</v>
      </c>
      <c r="M150" s="529" t="e">
        <f ca="1">+IF(AND(ISNUMBER(OFFSET('Water Data'!$G$4,0,10*ROW('Water Data'!G144))),'Data Summary'!CB150="Yes"),100-OFFSET('Water Data'!$G$4,0,10*ROW('Water Data'!G144)),NA())</f>
        <v>#N/A</v>
      </c>
      <c r="N150" s="529" t="e">
        <f ca="1">+IF(AND(ISNUMBER(OFFSET('Water Data'!$G$6,0,10*ROW('Water Data'!G144))),'Data Summary'!CC150="Yes"),OFFSET('Water Data'!$G$6,0,10*ROW('Water Data'!G144)),NA())</f>
        <v>#N/A</v>
      </c>
      <c r="O150" s="529" t="e">
        <f ca="1">+IF(AND(ISNUMBER(OFFSET('Water Data'!$G$9,0,10*ROW('Water Data'!G144))),'Data Summary'!CD150="Yes"),OFFSET('Water Data'!$G$9,0,10*ROW('Water Data'!G144)),NA())</f>
        <v>#N/A</v>
      </c>
      <c r="P150" s="529" t="e">
        <f ca="1">+IF(AND(ISNUMBER(OFFSET('Water Data'!$H$4,0,10*ROW('Water Data'!H144))),'Data Summary'!CE150="Yes"),100-OFFSET('Water Data'!$H$4,0,10*ROW('Water Data'!H144)),NA())</f>
        <v>#N/A</v>
      </c>
      <c r="Q150" s="529" t="e">
        <f ca="1">+IF(AND(ISNUMBER(OFFSET('Water Data'!$H$6,0,10*ROW('Water Data'!H144))),'Data Summary'!CF150="Yes"),OFFSET('Water Data'!$H$6,0,10*ROW('Water Data'!H144)),NA())</f>
        <v>#N/A</v>
      </c>
      <c r="R150" s="529" t="e">
        <f ca="1">+IF(AND(ISNUMBER(OFFSET('Water Data'!$H$9,0,10*ROW('Water Data'!H144))),'Data Summary'!CG150="Yes"),OFFSET('Water Data'!$H$9,0,10*ROW('Water Data'!H144)),NA())</f>
        <v>#N/A</v>
      </c>
      <c r="S150" s="529" t="e">
        <f ca="1">+IF(AND(ISNUMBER(OFFSET('Water Data'!$I$4,0,10*ROW('Water Data'!I144))),'Data Summary'!CH150="Yes"),100-OFFSET('Water Data'!$I$4,0,10*ROW('Water Data'!I144)),NA())</f>
        <v>#N/A</v>
      </c>
      <c r="T150" s="529" t="e">
        <f ca="1">+IF(AND(ISNUMBER(OFFSET('Water Data'!$I$6,0,10*ROW('Water Data'!I144))),'Data Summary'!CI150="Yes"),OFFSET('Water Data'!$I$6,0,10*ROW('Water Data'!I144)),NA())</f>
        <v>#N/A</v>
      </c>
      <c r="U150" s="529" t="e">
        <f ca="1">+IF(AND(ISNUMBER(OFFSET('Water Data'!$I$9,0,10*ROW('Water Data'!I144))),'Data Summary'!CJ150="Yes"),OFFSET('Water Data'!$I$9,0,10*ROW('Water Data'!I144)),NA())</f>
        <v>#N/A</v>
      </c>
      <c r="V150" s="530" t="e">
        <f ca="1">+IF(AND(ISNUMBER(OFFSET('Sanitation Data'!$D$4,0,10*ROW('Sanitation Data'!D144))),'Data Summary'!CK150="Yes"),100-OFFSET('Sanitation Data'!$D$4,0,10*ROW('Sanitation Data'!D144)),NA())</f>
        <v>#N/A</v>
      </c>
      <c r="W150" s="530" t="e">
        <f ca="1">+IF(AND(ISNUMBER(OFFSET('Sanitation Data'!$D$6,0,10*ROW('Sanitation Data'!D144))),'Data Summary'!CL150="Yes"),OFFSET('Sanitation Data'!$D$6,0,10*ROW('Sanitation Data'!D144)),NA())</f>
        <v>#N/A</v>
      </c>
      <c r="X150" s="530" t="e">
        <f ca="1">+IF(AND(ISNUMBER(OFFSET('Sanitation Data'!$D$10,0,10*ROW('Sanitation Data'!D144))),'Data Summary'!CM150="Yes"),OFFSET('Sanitation Data'!$D$10,0,10*ROW('Sanitation Data'!D144)),NA())</f>
        <v>#N/A</v>
      </c>
      <c r="Y150" s="530" t="e">
        <f ca="1">+IF(AND(ISNUMBER(OFFSET('Sanitation Data'!$D$11,0,10*ROW('Sanitation Data'!D144))),'Data Summary'!CN150="Yes"),OFFSET('Sanitation Data'!$D$11,0,10*ROW('Sanitation Data'!D144)),NA())</f>
        <v>#N/A</v>
      </c>
      <c r="Z150" s="530" t="e">
        <f ca="1">+IF(AND(ISNUMBER(OFFSET('Sanitation Data'!$D$12,0,10*ROW('Sanitation Data'!D144))),'Data Summary'!CO150="Yes"),OFFSET('Sanitation Data'!$D$12,0,10*ROW('Sanitation Data'!D144)),NA())</f>
        <v>#N/A</v>
      </c>
      <c r="AA150" s="530" t="e">
        <f ca="1">+IF(AND(ISNUMBER(OFFSET('Sanitation Data'!$E$4,0,10*ROW('Sanitation Data'!E144))),'Data Summary'!CP150="Yes"),100-OFFSET('Sanitation Data'!$E$4,0,10*ROW('Sanitation Data'!E144)),NA())</f>
        <v>#N/A</v>
      </c>
      <c r="AB150" s="530" t="e">
        <f ca="1">+IF(AND(ISNUMBER(OFFSET('Sanitation Data'!$E$6,0,10*ROW('Sanitation Data'!E144))),'Data Summary'!CQ150="Yes"),OFFSET('Sanitation Data'!$E$6,0,10*ROW('Sanitation Data'!E144)),NA())</f>
        <v>#N/A</v>
      </c>
      <c r="AC150" s="530" t="e">
        <f ca="1">+IF(AND(ISNUMBER(OFFSET('Sanitation Data'!$E$10,0,10*ROW('Sanitation Data'!E144))),'Data Summary'!CR150="Yes"),OFFSET('Sanitation Data'!$E$10,0,10*ROW('Sanitation Data'!E144)),NA())</f>
        <v>#N/A</v>
      </c>
      <c r="AD150" s="530" t="e">
        <f ca="1">+IF(AND(ISNUMBER(OFFSET('Sanitation Data'!$E$11,0,10*ROW('Sanitation Data'!E144))),'Data Summary'!CS150="Yes"),OFFSET('Sanitation Data'!$E$11,0,10*ROW('Sanitation Data'!E144)),NA())</f>
        <v>#N/A</v>
      </c>
      <c r="AE150" s="530" t="e">
        <f ca="1">+IF(AND(ISNUMBER(OFFSET('Sanitation Data'!$E$12,0,10*ROW('Sanitation Data'!E144))),'Data Summary'!CT150="Yes"),OFFSET('Sanitation Data'!$E$12,0,10*ROW('Sanitation Data'!E144)),NA())</f>
        <v>#N/A</v>
      </c>
      <c r="AF150" s="530" t="e">
        <f ca="1">+IF(AND(ISNUMBER(OFFSET('Sanitation Data'!$F$4,0,10*ROW('Sanitation Data'!F144))),'Data Summary'!CU150="Yes"),100-OFFSET('Sanitation Data'!$F$4,0,10*ROW('Sanitation Data'!F144)),NA())</f>
        <v>#N/A</v>
      </c>
      <c r="AG150" s="530" t="e">
        <f ca="1">+IF(AND(ISNUMBER(OFFSET('Sanitation Data'!$F$6,0,10*ROW('Sanitation Data'!F144))),'Data Summary'!CV150="Yes"),OFFSET('Sanitation Data'!$F$6,0,10*ROW('Sanitation Data'!F144)),NA())</f>
        <v>#N/A</v>
      </c>
      <c r="AH150" s="530" t="e">
        <f ca="1">+IF(AND(ISNUMBER(OFFSET('Sanitation Data'!$F$10,0,10*ROW('Sanitation Data'!F144))),'Data Summary'!CW150="Yes"),OFFSET('Sanitation Data'!$F$10,0,10*ROW('Sanitation Data'!F144)),NA())</f>
        <v>#N/A</v>
      </c>
      <c r="AI150" s="530" t="e">
        <f ca="1">+IF(AND(ISNUMBER(OFFSET('Sanitation Data'!$F$11,0,10*ROW('Sanitation Data'!F144))),'Data Summary'!CX150="Yes"),OFFSET('Sanitation Data'!$F$11,0,10*ROW('Sanitation Data'!F144)),NA())</f>
        <v>#N/A</v>
      </c>
      <c r="AJ150" s="530" t="e">
        <f ca="1">+IF(AND(ISNUMBER(OFFSET('Sanitation Data'!$F$12,0,10*ROW('Sanitation Data'!F144))),'Data Summary'!CY150="Yes"),OFFSET('Sanitation Data'!$F$12,0,10*ROW('Sanitation Data'!F144)),NA())</f>
        <v>#N/A</v>
      </c>
      <c r="AK150" s="530" t="e">
        <f ca="1">+IF(AND(ISNUMBER(OFFSET('Sanitation Data'!$G$4,0,10*ROW('Sanitation Data'!G144))),'Data Summary'!CZ150="Yes"),100-OFFSET('Sanitation Data'!$G$4,0,10*ROW('Sanitation Data'!G144)),NA())</f>
        <v>#N/A</v>
      </c>
      <c r="AL150" s="530" t="e">
        <f ca="1">+IF(AND(ISNUMBER(OFFSET('Sanitation Data'!$G$6,0,10*ROW('Sanitation Data'!G144))),'Data Summary'!DA150="Yes"),OFFSET('Sanitation Data'!$G$6,0,10*ROW('Sanitation Data'!G144)),NA())</f>
        <v>#N/A</v>
      </c>
      <c r="AM150" s="530" t="e">
        <f ca="1">+IF(AND(ISNUMBER(OFFSET('Sanitation Data'!$G$10,0,10*ROW('Sanitation Data'!G144))),'Data Summary'!DB150="Yes"),OFFSET('Sanitation Data'!$G$10,0,10*ROW('Sanitation Data'!G144)),NA())</f>
        <v>#N/A</v>
      </c>
      <c r="AN150" s="530" t="e">
        <f ca="1">+IF(AND(ISNUMBER(OFFSET('Sanitation Data'!$G$11,0,10*ROW('Sanitation Data'!G144))),'Data Summary'!DC150="Yes"),OFFSET('Sanitation Data'!$G$11,0,10*ROW('Sanitation Data'!G144)),NA())</f>
        <v>#N/A</v>
      </c>
      <c r="AO150" s="530" t="e">
        <f ca="1">+IF(AND(ISNUMBER(OFFSET('Sanitation Data'!$G$12,0,10*ROW('Sanitation Data'!G144))),'Data Summary'!DD150="Yes"),OFFSET('Sanitation Data'!$G$12,0,10*ROW('Sanitation Data'!G144)),NA())</f>
        <v>#N/A</v>
      </c>
      <c r="AP150" s="530" t="e">
        <f ca="1">+IF(AND(ISNUMBER(OFFSET('Sanitation Data'!$H$4,0,10*ROW('Sanitation Data'!H144))),'Data Summary'!DE150="Yes"),100-OFFSET('Sanitation Data'!$H$4,0,10*ROW('Sanitation Data'!H144)),NA())</f>
        <v>#N/A</v>
      </c>
      <c r="AQ150" s="530" t="e">
        <f ca="1">+IF(AND(ISNUMBER(OFFSET('Sanitation Data'!$H$6,0,10*ROW('Sanitation Data'!H144))),'Data Summary'!DF150="Yes"),OFFSET('Sanitation Data'!$H$6,0,10*ROW('Sanitation Data'!H144)),NA())</f>
        <v>#N/A</v>
      </c>
      <c r="AR150" s="530" t="e">
        <f ca="1">+IF(AND(ISNUMBER(OFFSET('Sanitation Data'!$H$10,0,10*ROW('Sanitation Data'!H144))),'Data Summary'!DG150="Yes"),OFFSET('Sanitation Data'!$H$10,0,10*ROW('Sanitation Data'!H144)),NA())</f>
        <v>#N/A</v>
      </c>
      <c r="AS150" s="530" t="e">
        <f ca="1">+IF(AND(ISNUMBER(OFFSET('Sanitation Data'!$H$11,0,10*ROW('Sanitation Data'!H144))),'Data Summary'!DH150="Yes"),OFFSET('Sanitation Data'!$H$11,0,10*ROW('Sanitation Data'!H144)),NA())</f>
        <v>#N/A</v>
      </c>
      <c r="AT150" s="530" t="e">
        <f ca="1">+IF(AND(ISNUMBER(OFFSET('Sanitation Data'!$H$12,0,10*ROW('Sanitation Data'!H144))),'Data Summary'!DI150="Yes"),OFFSET('Sanitation Data'!$H$12,0,10*ROW('Sanitation Data'!H144)),NA())</f>
        <v>#N/A</v>
      </c>
      <c r="AU150" s="530" t="e">
        <f ca="1">+IF(AND(ISNUMBER(OFFSET('Sanitation Data'!$I$4,0,10*ROW('Sanitation Data'!I144))),'Data Summary'!DJ150="Yes"),100-OFFSET('Sanitation Data'!$I$4,0,10*ROW('Sanitation Data'!I144)),NA())</f>
        <v>#N/A</v>
      </c>
      <c r="AV150" s="530" t="e">
        <f ca="1">+IF(AND(ISNUMBER(OFFSET('Sanitation Data'!$I$6,0,10*ROW('Sanitation Data'!I144))),'Data Summary'!DK150="Yes"),OFFSET('Sanitation Data'!$I$6,0,10*ROW('Sanitation Data'!I144)),NA())</f>
        <v>#N/A</v>
      </c>
      <c r="AW150" s="530" t="e">
        <f ca="1">+IF(AND(ISNUMBER(OFFSET('Sanitation Data'!$I$10,0,10*ROW('Sanitation Data'!I144))),'Data Summary'!DL150="Yes"),OFFSET('Sanitation Data'!$I$10,0,10*ROW('Sanitation Data'!I144)),NA())</f>
        <v>#N/A</v>
      </c>
      <c r="AX150" s="530" t="e">
        <f ca="1">+IF(AND(ISNUMBER(OFFSET('Sanitation Data'!$I$11,0,10*ROW('Sanitation Data'!I144))),'Data Summary'!DM150="Yes"),OFFSET('Sanitation Data'!$I$11,0,10*ROW('Sanitation Data'!I144)),NA())</f>
        <v>#N/A</v>
      </c>
      <c r="AY150" s="530" t="e">
        <f ca="1">+IF(AND(ISNUMBER(OFFSET('Sanitation Data'!$I$12,0,10*ROW('Sanitation Data'!I144))),'Data Summary'!DN150="Yes"),OFFSET('Sanitation Data'!$I$12,0,10*ROW('Sanitation Data'!I144)),NA())</f>
        <v>#N/A</v>
      </c>
      <c r="AZ150" s="531" t="e">
        <f ca="1">+IF(AND(ISNUMBER(OFFSET('Hygiene Data'!$D$5,0,10*ROW('Hygiene Data'!D144))),'Data Summary'!DO150="Yes"),OFFSET('Hygiene Data'!$D$5,0,10*ROW('Hygiene Data'!D144)),NA())</f>
        <v>#N/A</v>
      </c>
      <c r="BA150" s="531" t="e">
        <f ca="1">+IF(AND(ISNUMBER(OFFSET('Hygiene Data'!$D$7,0,10*ROW('Hygiene Data'!D144))),'Data Summary'!DP150="Yes"),OFFSET('Hygiene Data'!$D$7,0,10*ROW('Hygiene Data'!D144)),NA())</f>
        <v>#N/A</v>
      </c>
      <c r="BB150" s="531" t="e">
        <f ca="1">+IF(AND(ISNUMBER(OFFSET('Hygiene Data'!$D$9,0,10*ROW('Hygiene Data'!D144))),'Data Summary'!DQ150="Yes"),OFFSET('Hygiene Data'!$D$9,0,10*ROW('Hygiene Data'!D144)),NA())</f>
        <v>#N/A</v>
      </c>
      <c r="BC150" s="531" t="e">
        <f ca="1">+IF(AND(ISNUMBER(OFFSET('Hygiene Data'!$E$5,0,10*ROW('Hygiene Data'!E144))),'Data Summary'!DR150="Yes"),OFFSET('Hygiene Data'!$E$5,0,10*ROW('Hygiene Data'!E144)),NA())</f>
        <v>#N/A</v>
      </c>
      <c r="BD150" s="531" t="e">
        <f ca="1">+IF(AND(ISNUMBER(OFFSET('Hygiene Data'!$E$7,0,10*ROW('Hygiene Data'!E144))),'Data Summary'!DS150="Yes"),OFFSET('Hygiene Data'!$E$7,0,10*ROW('Hygiene Data'!E144)),NA())</f>
        <v>#N/A</v>
      </c>
      <c r="BE150" s="531" t="e">
        <f ca="1">+IF(AND(ISNUMBER(OFFSET('Hygiene Data'!$E$9,0,10*ROW('Hygiene Data'!E144))),'Data Summary'!DT150="Yes"),OFFSET('Hygiene Data'!$E$9,0,10*ROW('Hygiene Data'!E144)),NA())</f>
        <v>#N/A</v>
      </c>
      <c r="BF150" s="531" t="e">
        <f ca="1">+IF(AND(ISNUMBER(OFFSET('Hygiene Data'!$F$5,0,10*ROW('Hygiene Data'!F144))),'Data Summary'!DU150="Yes"),OFFSET('Hygiene Data'!$F$5,0,10*ROW('Hygiene Data'!F144)),NA())</f>
        <v>#N/A</v>
      </c>
      <c r="BG150" s="531" t="e">
        <f ca="1">+IF(AND(ISNUMBER(OFFSET('Hygiene Data'!$F$7,0,10*ROW('Hygiene Data'!F144))),'Data Summary'!DV150="Yes"),OFFSET('Hygiene Data'!$F$7,0,10*ROW('Hygiene Data'!F144)),NA())</f>
        <v>#N/A</v>
      </c>
      <c r="BH150" s="531" t="e">
        <f ca="1">+IF(AND(ISNUMBER(OFFSET('Hygiene Data'!$F$9,0,10*ROW('Hygiene Data'!F144))),'Data Summary'!DW150="Yes"),OFFSET('Hygiene Data'!$F$9,0,10*ROW('Hygiene Data'!F144)),NA())</f>
        <v>#N/A</v>
      </c>
      <c r="BI150" s="531" t="e">
        <f ca="1">+IF(AND(ISNUMBER(OFFSET('Hygiene Data'!$G$5,0,10*ROW('Hygiene Data'!G144))),'Data Summary'!DX150="Yes"),OFFSET('Hygiene Data'!$G$5,0,10*ROW('Hygiene Data'!G144)),NA())</f>
        <v>#N/A</v>
      </c>
      <c r="BJ150" s="531" t="e">
        <f ca="1">+IF(AND(ISNUMBER(OFFSET('Hygiene Data'!$G$7,0,10*ROW('Hygiene Data'!G144))),'Data Summary'!DY150="Yes"),OFFSET('Hygiene Data'!$G$7,0,10*ROW('Hygiene Data'!G144)),NA())</f>
        <v>#N/A</v>
      </c>
      <c r="BK150" s="531" t="e">
        <f ca="1">+IF(AND(ISNUMBER(OFFSET('Hygiene Data'!$G$9,0,10*ROW('Hygiene Data'!G144))),'Data Summary'!DZ150="Yes"),OFFSET('Hygiene Data'!$G$9,0,10*ROW('Hygiene Data'!G144)),NA())</f>
        <v>#N/A</v>
      </c>
      <c r="BL150" s="531" t="e">
        <f ca="1">+IF(AND(ISNUMBER(OFFSET('Hygiene Data'!$H$5,0,10*ROW('Hygiene Data'!H144))),'Data Summary'!EA150="Yes"),OFFSET('Hygiene Data'!$H$5,0,10*ROW('Hygiene Data'!H144)),NA())</f>
        <v>#N/A</v>
      </c>
      <c r="BM150" s="531" t="e">
        <f ca="1">+IF(AND(ISNUMBER(OFFSET('Hygiene Data'!$H$7,0,10*ROW('Hygiene Data'!H144))),'Data Summary'!EB150="Yes"),OFFSET('Hygiene Data'!$H$7,0,10*ROW('Hygiene Data'!H144)),NA())</f>
        <v>#N/A</v>
      </c>
      <c r="BN150" s="531" t="e">
        <f ca="1">+IF(AND(ISNUMBER(OFFSET('Hygiene Data'!$H$9,0,10*ROW('Hygiene Data'!H144))),'Data Summary'!EC150="Yes"),OFFSET('Hygiene Data'!$H$9,0,10*ROW('Hygiene Data'!H144)),NA())</f>
        <v>#N/A</v>
      </c>
      <c r="BO150" s="531" t="e">
        <f ca="1">+IF(AND(ISNUMBER(OFFSET('Hygiene Data'!$I$5,0,10*ROW('Hygiene Data'!I144))),'Data Summary'!ED150="Yes"),OFFSET('Hygiene Data'!$I$5,0,10*ROW('Hygiene Data'!I144)),NA())</f>
        <v>#N/A</v>
      </c>
      <c r="BP150" s="531" t="e">
        <f ca="1">+IF(AND(ISNUMBER(OFFSET('Hygiene Data'!$I$7,0,10*ROW('Hygiene Data'!I144))),'Data Summary'!EE150="Yes"),OFFSET('Hygiene Data'!$I$7,0,10*ROW('Hygiene Data'!I144)),NA())</f>
        <v>#N/A</v>
      </c>
      <c r="BQ150" s="531" t="e">
        <f ca="1">+IF(AND(ISNUMBER(OFFSET('Hygiene Data'!$I$9,0,10*ROW('Hygiene Data'!I144))),'Data Summary'!EF150="Yes"),OFFSET('Hygiene Data'!$I$9,0,10*ROW('Hygiene Data'!I144)),NA())</f>
        <v>#N/A</v>
      </c>
    </row>
    <row r="151" spans="1:69" x14ac:dyDescent="0.25">
      <c r="A151" s="527" t="e">
        <f ca="1">+RIGHT('Data Summary'!A151,LEN('Data Summary'!A151)-9)</f>
        <v>#VALUE!</v>
      </c>
      <c r="B151" s="501" t="str">
        <f ca="1">+IF(ISTEXT('Data Summary'!B151),'Data Summary'!B151,"")</f>
        <v/>
      </c>
      <c r="C151" s="528" t="e">
        <f ca="1">+VALUE('Data Summary'!C151)</f>
        <v>#VALUE!</v>
      </c>
      <c r="D151" s="529" t="e">
        <f ca="1">+IF(AND(ISNUMBER(OFFSET('Water Data'!$D$4,0,10*ROW('Water Data'!D145))),'Data Summary'!BS151="Yes"),100-OFFSET('Water Data'!$D$4,0,10*ROW('Water Data'!D145)),NA())</f>
        <v>#N/A</v>
      </c>
      <c r="E151" s="529" t="e">
        <f ca="1">+IF(AND(ISNUMBER(OFFSET('Water Data'!$D$6,0,10*ROW('Water Data'!D145))),'Data Summary'!BT151="Yes"),OFFSET('Water Data'!$D$6,0,10*ROW('Water Data'!D145)),NA())</f>
        <v>#N/A</v>
      </c>
      <c r="F151" s="529" t="e">
        <f ca="1">+IF(AND(ISNUMBER(OFFSET('Water Data'!$D$9,0,10*ROW('Water Data'!D145))),'Data Summary'!BU151="Yes"),OFFSET('Water Data'!$D$9,0,10*ROW('Water Data'!D145)),NA())</f>
        <v>#N/A</v>
      </c>
      <c r="G151" s="529" t="e">
        <f ca="1">+IF(AND(ISNUMBER(OFFSET('Water Data'!$E$4,0,10*ROW('Water Data'!E145))),'Data Summary'!BV151="Yes"),100-OFFSET('Water Data'!$E$4,0,10*ROW('Water Data'!E145)),NA())</f>
        <v>#N/A</v>
      </c>
      <c r="H151" s="529" t="e">
        <f ca="1">+IF(AND(ISNUMBER(OFFSET('Water Data'!$E$6,0,10*ROW('Water Data'!E145))),'Data Summary'!BW151="Yes"),OFFSET('Water Data'!$E$6,0,10*ROW('Water Data'!E145)),NA())</f>
        <v>#N/A</v>
      </c>
      <c r="I151" s="529" t="e">
        <f ca="1">+IF(AND(ISNUMBER(OFFSET('Water Data'!$E$9,0,10*ROW('Water Data'!E145))),'Data Summary'!BX151="Yes"),OFFSET('Water Data'!$E$9,0,10*ROW('Water Data'!E145)),NA())</f>
        <v>#N/A</v>
      </c>
      <c r="J151" s="529" t="e">
        <f ca="1">+IF(AND(ISNUMBER(OFFSET('Water Data'!$F$4,0,10*ROW('Water Data'!F145))),'Data Summary'!BY151="Yes"),100-OFFSET('Water Data'!$F$4,0,10*ROW('Water Data'!F145)),NA())</f>
        <v>#N/A</v>
      </c>
      <c r="K151" s="529" t="e">
        <f ca="1">+IF(AND(ISNUMBER(OFFSET('Water Data'!$F$6,0,10*ROW('Water Data'!F145))),'Data Summary'!BZ151="Yes"),OFFSET('Water Data'!$F$6,0,10*ROW('Water Data'!F145)),NA())</f>
        <v>#N/A</v>
      </c>
      <c r="L151" s="529" t="e">
        <f ca="1">+IF(AND(ISNUMBER(OFFSET('Water Data'!$F$9,0,10*ROW('Water Data'!F145))),'Data Summary'!CA151="Yes"),OFFSET('Water Data'!$F$9,0,10*ROW('Water Data'!F145)),NA())</f>
        <v>#N/A</v>
      </c>
      <c r="M151" s="529" t="e">
        <f ca="1">+IF(AND(ISNUMBER(OFFSET('Water Data'!$G$4,0,10*ROW('Water Data'!G145))),'Data Summary'!CB151="Yes"),100-OFFSET('Water Data'!$G$4,0,10*ROW('Water Data'!G145)),NA())</f>
        <v>#N/A</v>
      </c>
      <c r="N151" s="529" t="e">
        <f ca="1">+IF(AND(ISNUMBER(OFFSET('Water Data'!$G$6,0,10*ROW('Water Data'!G145))),'Data Summary'!CC151="Yes"),OFFSET('Water Data'!$G$6,0,10*ROW('Water Data'!G145)),NA())</f>
        <v>#N/A</v>
      </c>
      <c r="O151" s="529" t="e">
        <f ca="1">+IF(AND(ISNUMBER(OFFSET('Water Data'!$G$9,0,10*ROW('Water Data'!G145))),'Data Summary'!CD151="Yes"),OFFSET('Water Data'!$G$9,0,10*ROW('Water Data'!G145)),NA())</f>
        <v>#N/A</v>
      </c>
      <c r="P151" s="529" t="e">
        <f ca="1">+IF(AND(ISNUMBER(OFFSET('Water Data'!$H$4,0,10*ROW('Water Data'!H145))),'Data Summary'!CE151="Yes"),100-OFFSET('Water Data'!$H$4,0,10*ROW('Water Data'!H145)),NA())</f>
        <v>#N/A</v>
      </c>
      <c r="Q151" s="529" t="e">
        <f ca="1">+IF(AND(ISNUMBER(OFFSET('Water Data'!$H$6,0,10*ROW('Water Data'!H145))),'Data Summary'!CF151="Yes"),OFFSET('Water Data'!$H$6,0,10*ROW('Water Data'!H145)),NA())</f>
        <v>#N/A</v>
      </c>
      <c r="R151" s="529" t="e">
        <f ca="1">+IF(AND(ISNUMBER(OFFSET('Water Data'!$H$9,0,10*ROW('Water Data'!H145))),'Data Summary'!CG151="Yes"),OFFSET('Water Data'!$H$9,0,10*ROW('Water Data'!H145)),NA())</f>
        <v>#N/A</v>
      </c>
      <c r="S151" s="529" t="e">
        <f ca="1">+IF(AND(ISNUMBER(OFFSET('Water Data'!$I$4,0,10*ROW('Water Data'!I145))),'Data Summary'!CH151="Yes"),100-OFFSET('Water Data'!$I$4,0,10*ROW('Water Data'!I145)),NA())</f>
        <v>#N/A</v>
      </c>
      <c r="T151" s="529" t="e">
        <f ca="1">+IF(AND(ISNUMBER(OFFSET('Water Data'!$I$6,0,10*ROW('Water Data'!I145))),'Data Summary'!CI151="Yes"),OFFSET('Water Data'!$I$6,0,10*ROW('Water Data'!I145)),NA())</f>
        <v>#N/A</v>
      </c>
      <c r="U151" s="529" t="e">
        <f ca="1">+IF(AND(ISNUMBER(OFFSET('Water Data'!$I$9,0,10*ROW('Water Data'!I145))),'Data Summary'!CJ151="Yes"),OFFSET('Water Data'!$I$9,0,10*ROW('Water Data'!I145)),NA())</f>
        <v>#N/A</v>
      </c>
      <c r="V151" s="530" t="e">
        <f ca="1">+IF(AND(ISNUMBER(OFFSET('Sanitation Data'!$D$4,0,10*ROW('Sanitation Data'!D145))),'Data Summary'!CK151="Yes"),100-OFFSET('Sanitation Data'!$D$4,0,10*ROW('Sanitation Data'!D145)),NA())</f>
        <v>#N/A</v>
      </c>
      <c r="W151" s="530" t="e">
        <f ca="1">+IF(AND(ISNUMBER(OFFSET('Sanitation Data'!$D$6,0,10*ROW('Sanitation Data'!D145))),'Data Summary'!CL151="Yes"),OFFSET('Sanitation Data'!$D$6,0,10*ROW('Sanitation Data'!D145)),NA())</f>
        <v>#N/A</v>
      </c>
      <c r="X151" s="530" t="e">
        <f ca="1">+IF(AND(ISNUMBER(OFFSET('Sanitation Data'!$D$10,0,10*ROW('Sanitation Data'!D145))),'Data Summary'!CM151="Yes"),OFFSET('Sanitation Data'!$D$10,0,10*ROW('Sanitation Data'!D145)),NA())</f>
        <v>#N/A</v>
      </c>
      <c r="Y151" s="530" t="e">
        <f ca="1">+IF(AND(ISNUMBER(OFFSET('Sanitation Data'!$D$11,0,10*ROW('Sanitation Data'!D145))),'Data Summary'!CN151="Yes"),OFFSET('Sanitation Data'!$D$11,0,10*ROW('Sanitation Data'!D145)),NA())</f>
        <v>#N/A</v>
      </c>
      <c r="Z151" s="530" t="e">
        <f ca="1">+IF(AND(ISNUMBER(OFFSET('Sanitation Data'!$D$12,0,10*ROW('Sanitation Data'!D145))),'Data Summary'!CO151="Yes"),OFFSET('Sanitation Data'!$D$12,0,10*ROW('Sanitation Data'!D145)),NA())</f>
        <v>#N/A</v>
      </c>
      <c r="AA151" s="530" t="e">
        <f ca="1">+IF(AND(ISNUMBER(OFFSET('Sanitation Data'!$E$4,0,10*ROW('Sanitation Data'!E145))),'Data Summary'!CP151="Yes"),100-OFFSET('Sanitation Data'!$E$4,0,10*ROW('Sanitation Data'!E145)),NA())</f>
        <v>#N/A</v>
      </c>
      <c r="AB151" s="530" t="e">
        <f ca="1">+IF(AND(ISNUMBER(OFFSET('Sanitation Data'!$E$6,0,10*ROW('Sanitation Data'!E145))),'Data Summary'!CQ151="Yes"),OFFSET('Sanitation Data'!$E$6,0,10*ROW('Sanitation Data'!E145)),NA())</f>
        <v>#N/A</v>
      </c>
      <c r="AC151" s="530" t="e">
        <f ca="1">+IF(AND(ISNUMBER(OFFSET('Sanitation Data'!$E$10,0,10*ROW('Sanitation Data'!E145))),'Data Summary'!CR151="Yes"),OFFSET('Sanitation Data'!$E$10,0,10*ROW('Sanitation Data'!E145)),NA())</f>
        <v>#N/A</v>
      </c>
      <c r="AD151" s="530" t="e">
        <f ca="1">+IF(AND(ISNUMBER(OFFSET('Sanitation Data'!$E$11,0,10*ROW('Sanitation Data'!E145))),'Data Summary'!CS151="Yes"),OFFSET('Sanitation Data'!$E$11,0,10*ROW('Sanitation Data'!E145)),NA())</f>
        <v>#N/A</v>
      </c>
      <c r="AE151" s="530" t="e">
        <f ca="1">+IF(AND(ISNUMBER(OFFSET('Sanitation Data'!$E$12,0,10*ROW('Sanitation Data'!E145))),'Data Summary'!CT151="Yes"),OFFSET('Sanitation Data'!$E$12,0,10*ROW('Sanitation Data'!E145)),NA())</f>
        <v>#N/A</v>
      </c>
      <c r="AF151" s="530" t="e">
        <f ca="1">+IF(AND(ISNUMBER(OFFSET('Sanitation Data'!$F$4,0,10*ROW('Sanitation Data'!F145))),'Data Summary'!CU151="Yes"),100-OFFSET('Sanitation Data'!$F$4,0,10*ROW('Sanitation Data'!F145)),NA())</f>
        <v>#N/A</v>
      </c>
      <c r="AG151" s="530" t="e">
        <f ca="1">+IF(AND(ISNUMBER(OFFSET('Sanitation Data'!$F$6,0,10*ROW('Sanitation Data'!F145))),'Data Summary'!CV151="Yes"),OFFSET('Sanitation Data'!$F$6,0,10*ROW('Sanitation Data'!F145)),NA())</f>
        <v>#N/A</v>
      </c>
      <c r="AH151" s="530" t="e">
        <f ca="1">+IF(AND(ISNUMBER(OFFSET('Sanitation Data'!$F$10,0,10*ROW('Sanitation Data'!F145))),'Data Summary'!CW151="Yes"),OFFSET('Sanitation Data'!$F$10,0,10*ROW('Sanitation Data'!F145)),NA())</f>
        <v>#N/A</v>
      </c>
      <c r="AI151" s="530" t="e">
        <f ca="1">+IF(AND(ISNUMBER(OFFSET('Sanitation Data'!$F$11,0,10*ROW('Sanitation Data'!F145))),'Data Summary'!CX151="Yes"),OFFSET('Sanitation Data'!$F$11,0,10*ROW('Sanitation Data'!F145)),NA())</f>
        <v>#N/A</v>
      </c>
      <c r="AJ151" s="530" t="e">
        <f ca="1">+IF(AND(ISNUMBER(OFFSET('Sanitation Data'!$F$12,0,10*ROW('Sanitation Data'!F145))),'Data Summary'!CY151="Yes"),OFFSET('Sanitation Data'!$F$12,0,10*ROW('Sanitation Data'!F145)),NA())</f>
        <v>#N/A</v>
      </c>
      <c r="AK151" s="530" t="e">
        <f ca="1">+IF(AND(ISNUMBER(OFFSET('Sanitation Data'!$G$4,0,10*ROW('Sanitation Data'!G145))),'Data Summary'!CZ151="Yes"),100-OFFSET('Sanitation Data'!$G$4,0,10*ROW('Sanitation Data'!G145)),NA())</f>
        <v>#N/A</v>
      </c>
      <c r="AL151" s="530" t="e">
        <f ca="1">+IF(AND(ISNUMBER(OFFSET('Sanitation Data'!$G$6,0,10*ROW('Sanitation Data'!G145))),'Data Summary'!DA151="Yes"),OFFSET('Sanitation Data'!$G$6,0,10*ROW('Sanitation Data'!G145)),NA())</f>
        <v>#N/A</v>
      </c>
      <c r="AM151" s="530" t="e">
        <f ca="1">+IF(AND(ISNUMBER(OFFSET('Sanitation Data'!$G$10,0,10*ROW('Sanitation Data'!G145))),'Data Summary'!DB151="Yes"),OFFSET('Sanitation Data'!$G$10,0,10*ROW('Sanitation Data'!G145)),NA())</f>
        <v>#N/A</v>
      </c>
      <c r="AN151" s="530" t="e">
        <f ca="1">+IF(AND(ISNUMBER(OFFSET('Sanitation Data'!$G$11,0,10*ROW('Sanitation Data'!G145))),'Data Summary'!DC151="Yes"),OFFSET('Sanitation Data'!$G$11,0,10*ROW('Sanitation Data'!G145)),NA())</f>
        <v>#N/A</v>
      </c>
      <c r="AO151" s="530" t="e">
        <f ca="1">+IF(AND(ISNUMBER(OFFSET('Sanitation Data'!$G$12,0,10*ROW('Sanitation Data'!G145))),'Data Summary'!DD151="Yes"),OFFSET('Sanitation Data'!$G$12,0,10*ROW('Sanitation Data'!G145)),NA())</f>
        <v>#N/A</v>
      </c>
      <c r="AP151" s="530" t="e">
        <f ca="1">+IF(AND(ISNUMBER(OFFSET('Sanitation Data'!$H$4,0,10*ROW('Sanitation Data'!H145))),'Data Summary'!DE151="Yes"),100-OFFSET('Sanitation Data'!$H$4,0,10*ROW('Sanitation Data'!H145)),NA())</f>
        <v>#N/A</v>
      </c>
      <c r="AQ151" s="530" t="e">
        <f ca="1">+IF(AND(ISNUMBER(OFFSET('Sanitation Data'!$H$6,0,10*ROW('Sanitation Data'!H145))),'Data Summary'!DF151="Yes"),OFFSET('Sanitation Data'!$H$6,0,10*ROW('Sanitation Data'!H145)),NA())</f>
        <v>#N/A</v>
      </c>
      <c r="AR151" s="530" t="e">
        <f ca="1">+IF(AND(ISNUMBER(OFFSET('Sanitation Data'!$H$10,0,10*ROW('Sanitation Data'!H145))),'Data Summary'!DG151="Yes"),OFFSET('Sanitation Data'!$H$10,0,10*ROW('Sanitation Data'!H145)),NA())</f>
        <v>#N/A</v>
      </c>
      <c r="AS151" s="530" t="e">
        <f ca="1">+IF(AND(ISNUMBER(OFFSET('Sanitation Data'!$H$11,0,10*ROW('Sanitation Data'!H145))),'Data Summary'!DH151="Yes"),OFFSET('Sanitation Data'!$H$11,0,10*ROW('Sanitation Data'!H145)),NA())</f>
        <v>#N/A</v>
      </c>
      <c r="AT151" s="530" t="e">
        <f ca="1">+IF(AND(ISNUMBER(OFFSET('Sanitation Data'!$H$12,0,10*ROW('Sanitation Data'!H145))),'Data Summary'!DI151="Yes"),OFFSET('Sanitation Data'!$H$12,0,10*ROW('Sanitation Data'!H145)),NA())</f>
        <v>#N/A</v>
      </c>
      <c r="AU151" s="530" t="e">
        <f ca="1">+IF(AND(ISNUMBER(OFFSET('Sanitation Data'!$I$4,0,10*ROW('Sanitation Data'!I145))),'Data Summary'!DJ151="Yes"),100-OFFSET('Sanitation Data'!$I$4,0,10*ROW('Sanitation Data'!I145)),NA())</f>
        <v>#N/A</v>
      </c>
      <c r="AV151" s="530" t="e">
        <f ca="1">+IF(AND(ISNUMBER(OFFSET('Sanitation Data'!$I$6,0,10*ROW('Sanitation Data'!I145))),'Data Summary'!DK151="Yes"),OFFSET('Sanitation Data'!$I$6,0,10*ROW('Sanitation Data'!I145)),NA())</f>
        <v>#N/A</v>
      </c>
      <c r="AW151" s="530" t="e">
        <f ca="1">+IF(AND(ISNUMBER(OFFSET('Sanitation Data'!$I$10,0,10*ROW('Sanitation Data'!I145))),'Data Summary'!DL151="Yes"),OFFSET('Sanitation Data'!$I$10,0,10*ROW('Sanitation Data'!I145)),NA())</f>
        <v>#N/A</v>
      </c>
      <c r="AX151" s="530" t="e">
        <f ca="1">+IF(AND(ISNUMBER(OFFSET('Sanitation Data'!$I$11,0,10*ROW('Sanitation Data'!I145))),'Data Summary'!DM151="Yes"),OFFSET('Sanitation Data'!$I$11,0,10*ROW('Sanitation Data'!I145)),NA())</f>
        <v>#N/A</v>
      </c>
      <c r="AY151" s="530" t="e">
        <f ca="1">+IF(AND(ISNUMBER(OFFSET('Sanitation Data'!$I$12,0,10*ROW('Sanitation Data'!I145))),'Data Summary'!DN151="Yes"),OFFSET('Sanitation Data'!$I$12,0,10*ROW('Sanitation Data'!I145)),NA())</f>
        <v>#N/A</v>
      </c>
      <c r="AZ151" s="531" t="e">
        <f ca="1">+IF(AND(ISNUMBER(OFFSET('Hygiene Data'!$D$5,0,10*ROW('Hygiene Data'!D145))),'Data Summary'!DO151="Yes"),OFFSET('Hygiene Data'!$D$5,0,10*ROW('Hygiene Data'!D145)),NA())</f>
        <v>#N/A</v>
      </c>
      <c r="BA151" s="531" t="e">
        <f ca="1">+IF(AND(ISNUMBER(OFFSET('Hygiene Data'!$D$7,0,10*ROW('Hygiene Data'!D145))),'Data Summary'!DP151="Yes"),OFFSET('Hygiene Data'!$D$7,0,10*ROW('Hygiene Data'!D145)),NA())</f>
        <v>#N/A</v>
      </c>
      <c r="BB151" s="531" t="e">
        <f ca="1">+IF(AND(ISNUMBER(OFFSET('Hygiene Data'!$D$9,0,10*ROW('Hygiene Data'!D145))),'Data Summary'!DQ151="Yes"),OFFSET('Hygiene Data'!$D$9,0,10*ROW('Hygiene Data'!D145)),NA())</f>
        <v>#N/A</v>
      </c>
      <c r="BC151" s="531" t="e">
        <f ca="1">+IF(AND(ISNUMBER(OFFSET('Hygiene Data'!$E$5,0,10*ROW('Hygiene Data'!E145))),'Data Summary'!DR151="Yes"),OFFSET('Hygiene Data'!$E$5,0,10*ROW('Hygiene Data'!E145)),NA())</f>
        <v>#N/A</v>
      </c>
      <c r="BD151" s="531" t="e">
        <f ca="1">+IF(AND(ISNUMBER(OFFSET('Hygiene Data'!$E$7,0,10*ROW('Hygiene Data'!E145))),'Data Summary'!DS151="Yes"),OFFSET('Hygiene Data'!$E$7,0,10*ROW('Hygiene Data'!E145)),NA())</f>
        <v>#N/A</v>
      </c>
      <c r="BE151" s="531" t="e">
        <f ca="1">+IF(AND(ISNUMBER(OFFSET('Hygiene Data'!$E$9,0,10*ROW('Hygiene Data'!E145))),'Data Summary'!DT151="Yes"),OFFSET('Hygiene Data'!$E$9,0,10*ROW('Hygiene Data'!E145)),NA())</f>
        <v>#N/A</v>
      </c>
      <c r="BF151" s="531" t="e">
        <f ca="1">+IF(AND(ISNUMBER(OFFSET('Hygiene Data'!$F$5,0,10*ROW('Hygiene Data'!F145))),'Data Summary'!DU151="Yes"),OFFSET('Hygiene Data'!$F$5,0,10*ROW('Hygiene Data'!F145)),NA())</f>
        <v>#N/A</v>
      </c>
      <c r="BG151" s="531" t="e">
        <f ca="1">+IF(AND(ISNUMBER(OFFSET('Hygiene Data'!$F$7,0,10*ROW('Hygiene Data'!F145))),'Data Summary'!DV151="Yes"),OFFSET('Hygiene Data'!$F$7,0,10*ROW('Hygiene Data'!F145)),NA())</f>
        <v>#N/A</v>
      </c>
      <c r="BH151" s="531" t="e">
        <f ca="1">+IF(AND(ISNUMBER(OFFSET('Hygiene Data'!$F$9,0,10*ROW('Hygiene Data'!F145))),'Data Summary'!DW151="Yes"),OFFSET('Hygiene Data'!$F$9,0,10*ROW('Hygiene Data'!F145)),NA())</f>
        <v>#N/A</v>
      </c>
      <c r="BI151" s="531" t="e">
        <f ca="1">+IF(AND(ISNUMBER(OFFSET('Hygiene Data'!$G$5,0,10*ROW('Hygiene Data'!G145))),'Data Summary'!DX151="Yes"),OFFSET('Hygiene Data'!$G$5,0,10*ROW('Hygiene Data'!G145)),NA())</f>
        <v>#N/A</v>
      </c>
      <c r="BJ151" s="531" t="e">
        <f ca="1">+IF(AND(ISNUMBER(OFFSET('Hygiene Data'!$G$7,0,10*ROW('Hygiene Data'!G145))),'Data Summary'!DY151="Yes"),OFFSET('Hygiene Data'!$G$7,0,10*ROW('Hygiene Data'!G145)),NA())</f>
        <v>#N/A</v>
      </c>
      <c r="BK151" s="531" t="e">
        <f ca="1">+IF(AND(ISNUMBER(OFFSET('Hygiene Data'!$G$9,0,10*ROW('Hygiene Data'!G145))),'Data Summary'!DZ151="Yes"),OFFSET('Hygiene Data'!$G$9,0,10*ROW('Hygiene Data'!G145)),NA())</f>
        <v>#N/A</v>
      </c>
      <c r="BL151" s="531" t="e">
        <f ca="1">+IF(AND(ISNUMBER(OFFSET('Hygiene Data'!$H$5,0,10*ROW('Hygiene Data'!H145))),'Data Summary'!EA151="Yes"),OFFSET('Hygiene Data'!$H$5,0,10*ROW('Hygiene Data'!H145)),NA())</f>
        <v>#N/A</v>
      </c>
      <c r="BM151" s="531" t="e">
        <f ca="1">+IF(AND(ISNUMBER(OFFSET('Hygiene Data'!$H$7,0,10*ROW('Hygiene Data'!H145))),'Data Summary'!EB151="Yes"),OFFSET('Hygiene Data'!$H$7,0,10*ROW('Hygiene Data'!H145)),NA())</f>
        <v>#N/A</v>
      </c>
      <c r="BN151" s="531" t="e">
        <f ca="1">+IF(AND(ISNUMBER(OFFSET('Hygiene Data'!$H$9,0,10*ROW('Hygiene Data'!H145))),'Data Summary'!EC151="Yes"),OFFSET('Hygiene Data'!$H$9,0,10*ROW('Hygiene Data'!H145)),NA())</f>
        <v>#N/A</v>
      </c>
      <c r="BO151" s="531" t="e">
        <f ca="1">+IF(AND(ISNUMBER(OFFSET('Hygiene Data'!$I$5,0,10*ROW('Hygiene Data'!I145))),'Data Summary'!ED151="Yes"),OFFSET('Hygiene Data'!$I$5,0,10*ROW('Hygiene Data'!I145)),NA())</f>
        <v>#N/A</v>
      </c>
      <c r="BP151" s="531" t="e">
        <f ca="1">+IF(AND(ISNUMBER(OFFSET('Hygiene Data'!$I$7,0,10*ROW('Hygiene Data'!I145))),'Data Summary'!EE151="Yes"),OFFSET('Hygiene Data'!$I$7,0,10*ROW('Hygiene Data'!I145)),NA())</f>
        <v>#N/A</v>
      </c>
      <c r="BQ151" s="531" t="e">
        <f ca="1">+IF(AND(ISNUMBER(OFFSET('Hygiene Data'!$I$9,0,10*ROW('Hygiene Data'!I145))),'Data Summary'!EF151="Yes"),OFFSET('Hygiene Data'!$I$9,0,10*ROW('Hygiene Data'!I145)),NA())</f>
        <v>#N/A</v>
      </c>
    </row>
    <row r="152" spans="1:69" x14ac:dyDescent="0.25">
      <c r="A152" s="527" t="e">
        <f ca="1">+RIGHT('Data Summary'!A152,LEN('Data Summary'!A152)-9)</f>
        <v>#VALUE!</v>
      </c>
      <c r="B152" s="501" t="str">
        <f ca="1">+IF(ISTEXT('Data Summary'!B152),'Data Summary'!B152,"")</f>
        <v/>
      </c>
      <c r="C152" s="528" t="e">
        <f ca="1">+VALUE('Data Summary'!C152)</f>
        <v>#VALUE!</v>
      </c>
      <c r="D152" s="529" t="e">
        <f ca="1">+IF(AND(ISNUMBER(OFFSET('Water Data'!$D$4,0,10*ROW('Water Data'!D146))),'Data Summary'!BS152="Yes"),100-OFFSET('Water Data'!$D$4,0,10*ROW('Water Data'!D146)),NA())</f>
        <v>#N/A</v>
      </c>
      <c r="E152" s="529" t="e">
        <f ca="1">+IF(AND(ISNUMBER(OFFSET('Water Data'!$D$6,0,10*ROW('Water Data'!D146))),'Data Summary'!BT152="Yes"),OFFSET('Water Data'!$D$6,0,10*ROW('Water Data'!D146)),NA())</f>
        <v>#N/A</v>
      </c>
      <c r="F152" s="529" t="e">
        <f ca="1">+IF(AND(ISNUMBER(OFFSET('Water Data'!$D$9,0,10*ROW('Water Data'!D146))),'Data Summary'!BU152="Yes"),OFFSET('Water Data'!$D$9,0,10*ROW('Water Data'!D146)),NA())</f>
        <v>#N/A</v>
      </c>
      <c r="G152" s="529" t="e">
        <f ca="1">+IF(AND(ISNUMBER(OFFSET('Water Data'!$E$4,0,10*ROW('Water Data'!E146))),'Data Summary'!BV152="Yes"),100-OFFSET('Water Data'!$E$4,0,10*ROW('Water Data'!E146)),NA())</f>
        <v>#N/A</v>
      </c>
      <c r="H152" s="529" t="e">
        <f ca="1">+IF(AND(ISNUMBER(OFFSET('Water Data'!$E$6,0,10*ROW('Water Data'!E146))),'Data Summary'!BW152="Yes"),OFFSET('Water Data'!$E$6,0,10*ROW('Water Data'!E146)),NA())</f>
        <v>#N/A</v>
      </c>
      <c r="I152" s="529" t="e">
        <f ca="1">+IF(AND(ISNUMBER(OFFSET('Water Data'!$E$9,0,10*ROW('Water Data'!E146))),'Data Summary'!BX152="Yes"),OFFSET('Water Data'!$E$9,0,10*ROW('Water Data'!E146)),NA())</f>
        <v>#N/A</v>
      </c>
      <c r="J152" s="529" t="e">
        <f ca="1">+IF(AND(ISNUMBER(OFFSET('Water Data'!$F$4,0,10*ROW('Water Data'!F146))),'Data Summary'!BY152="Yes"),100-OFFSET('Water Data'!$F$4,0,10*ROW('Water Data'!F146)),NA())</f>
        <v>#N/A</v>
      </c>
      <c r="K152" s="529" t="e">
        <f ca="1">+IF(AND(ISNUMBER(OFFSET('Water Data'!$F$6,0,10*ROW('Water Data'!F146))),'Data Summary'!BZ152="Yes"),OFFSET('Water Data'!$F$6,0,10*ROW('Water Data'!F146)),NA())</f>
        <v>#N/A</v>
      </c>
      <c r="L152" s="529" t="e">
        <f ca="1">+IF(AND(ISNUMBER(OFFSET('Water Data'!$F$9,0,10*ROW('Water Data'!F146))),'Data Summary'!CA152="Yes"),OFFSET('Water Data'!$F$9,0,10*ROW('Water Data'!F146)),NA())</f>
        <v>#N/A</v>
      </c>
      <c r="M152" s="529" t="e">
        <f ca="1">+IF(AND(ISNUMBER(OFFSET('Water Data'!$G$4,0,10*ROW('Water Data'!G146))),'Data Summary'!CB152="Yes"),100-OFFSET('Water Data'!$G$4,0,10*ROW('Water Data'!G146)),NA())</f>
        <v>#N/A</v>
      </c>
      <c r="N152" s="529" t="e">
        <f ca="1">+IF(AND(ISNUMBER(OFFSET('Water Data'!$G$6,0,10*ROW('Water Data'!G146))),'Data Summary'!CC152="Yes"),OFFSET('Water Data'!$G$6,0,10*ROW('Water Data'!G146)),NA())</f>
        <v>#N/A</v>
      </c>
      <c r="O152" s="529" t="e">
        <f ca="1">+IF(AND(ISNUMBER(OFFSET('Water Data'!$G$9,0,10*ROW('Water Data'!G146))),'Data Summary'!CD152="Yes"),OFFSET('Water Data'!$G$9,0,10*ROW('Water Data'!G146)),NA())</f>
        <v>#N/A</v>
      </c>
      <c r="P152" s="529" t="e">
        <f ca="1">+IF(AND(ISNUMBER(OFFSET('Water Data'!$H$4,0,10*ROW('Water Data'!H146))),'Data Summary'!CE152="Yes"),100-OFFSET('Water Data'!$H$4,0,10*ROW('Water Data'!H146)),NA())</f>
        <v>#N/A</v>
      </c>
      <c r="Q152" s="529" t="e">
        <f ca="1">+IF(AND(ISNUMBER(OFFSET('Water Data'!$H$6,0,10*ROW('Water Data'!H146))),'Data Summary'!CF152="Yes"),OFFSET('Water Data'!$H$6,0,10*ROW('Water Data'!H146)),NA())</f>
        <v>#N/A</v>
      </c>
      <c r="R152" s="529" t="e">
        <f ca="1">+IF(AND(ISNUMBER(OFFSET('Water Data'!$H$9,0,10*ROW('Water Data'!H146))),'Data Summary'!CG152="Yes"),OFFSET('Water Data'!$H$9,0,10*ROW('Water Data'!H146)),NA())</f>
        <v>#N/A</v>
      </c>
      <c r="S152" s="529" t="e">
        <f ca="1">+IF(AND(ISNUMBER(OFFSET('Water Data'!$I$4,0,10*ROW('Water Data'!I146))),'Data Summary'!CH152="Yes"),100-OFFSET('Water Data'!$I$4,0,10*ROW('Water Data'!I146)),NA())</f>
        <v>#N/A</v>
      </c>
      <c r="T152" s="529" t="e">
        <f ca="1">+IF(AND(ISNUMBER(OFFSET('Water Data'!$I$6,0,10*ROW('Water Data'!I146))),'Data Summary'!CI152="Yes"),OFFSET('Water Data'!$I$6,0,10*ROW('Water Data'!I146)),NA())</f>
        <v>#N/A</v>
      </c>
      <c r="U152" s="529" t="e">
        <f ca="1">+IF(AND(ISNUMBER(OFFSET('Water Data'!$I$9,0,10*ROW('Water Data'!I146))),'Data Summary'!CJ152="Yes"),OFFSET('Water Data'!$I$9,0,10*ROW('Water Data'!I146)),NA())</f>
        <v>#N/A</v>
      </c>
      <c r="V152" s="530" t="e">
        <f ca="1">+IF(AND(ISNUMBER(OFFSET('Sanitation Data'!$D$4,0,10*ROW('Sanitation Data'!D146))),'Data Summary'!CK152="Yes"),100-OFFSET('Sanitation Data'!$D$4,0,10*ROW('Sanitation Data'!D146)),NA())</f>
        <v>#N/A</v>
      </c>
      <c r="W152" s="530" t="e">
        <f ca="1">+IF(AND(ISNUMBER(OFFSET('Sanitation Data'!$D$6,0,10*ROW('Sanitation Data'!D146))),'Data Summary'!CL152="Yes"),OFFSET('Sanitation Data'!$D$6,0,10*ROW('Sanitation Data'!D146)),NA())</f>
        <v>#N/A</v>
      </c>
      <c r="X152" s="530" t="e">
        <f ca="1">+IF(AND(ISNUMBER(OFFSET('Sanitation Data'!$D$10,0,10*ROW('Sanitation Data'!D146))),'Data Summary'!CM152="Yes"),OFFSET('Sanitation Data'!$D$10,0,10*ROW('Sanitation Data'!D146)),NA())</f>
        <v>#N/A</v>
      </c>
      <c r="Y152" s="530" t="e">
        <f ca="1">+IF(AND(ISNUMBER(OFFSET('Sanitation Data'!$D$11,0,10*ROW('Sanitation Data'!D146))),'Data Summary'!CN152="Yes"),OFFSET('Sanitation Data'!$D$11,0,10*ROW('Sanitation Data'!D146)),NA())</f>
        <v>#N/A</v>
      </c>
      <c r="Z152" s="530" t="e">
        <f ca="1">+IF(AND(ISNUMBER(OFFSET('Sanitation Data'!$D$12,0,10*ROW('Sanitation Data'!D146))),'Data Summary'!CO152="Yes"),OFFSET('Sanitation Data'!$D$12,0,10*ROW('Sanitation Data'!D146)),NA())</f>
        <v>#N/A</v>
      </c>
      <c r="AA152" s="530" t="e">
        <f ca="1">+IF(AND(ISNUMBER(OFFSET('Sanitation Data'!$E$4,0,10*ROW('Sanitation Data'!E146))),'Data Summary'!CP152="Yes"),100-OFFSET('Sanitation Data'!$E$4,0,10*ROW('Sanitation Data'!E146)),NA())</f>
        <v>#N/A</v>
      </c>
      <c r="AB152" s="530" t="e">
        <f ca="1">+IF(AND(ISNUMBER(OFFSET('Sanitation Data'!$E$6,0,10*ROW('Sanitation Data'!E146))),'Data Summary'!CQ152="Yes"),OFFSET('Sanitation Data'!$E$6,0,10*ROW('Sanitation Data'!E146)),NA())</f>
        <v>#N/A</v>
      </c>
      <c r="AC152" s="530" t="e">
        <f ca="1">+IF(AND(ISNUMBER(OFFSET('Sanitation Data'!$E$10,0,10*ROW('Sanitation Data'!E146))),'Data Summary'!CR152="Yes"),OFFSET('Sanitation Data'!$E$10,0,10*ROW('Sanitation Data'!E146)),NA())</f>
        <v>#N/A</v>
      </c>
      <c r="AD152" s="530" t="e">
        <f ca="1">+IF(AND(ISNUMBER(OFFSET('Sanitation Data'!$E$11,0,10*ROW('Sanitation Data'!E146))),'Data Summary'!CS152="Yes"),OFFSET('Sanitation Data'!$E$11,0,10*ROW('Sanitation Data'!E146)),NA())</f>
        <v>#N/A</v>
      </c>
      <c r="AE152" s="530" t="e">
        <f ca="1">+IF(AND(ISNUMBER(OFFSET('Sanitation Data'!$E$12,0,10*ROW('Sanitation Data'!E146))),'Data Summary'!CT152="Yes"),OFFSET('Sanitation Data'!$E$12,0,10*ROW('Sanitation Data'!E146)),NA())</f>
        <v>#N/A</v>
      </c>
      <c r="AF152" s="530" t="e">
        <f ca="1">+IF(AND(ISNUMBER(OFFSET('Sanitation Data'!$F$4,0,10*ROW('Sanitation Data'!F146))),'Data Summary'!CU152="Yes"),100-OFFSET('Sanitation Data'!$F$4,0,10*ROW('Sanitation Data'!F146)),NA())</f>
        <v>#N/A</v>
      </c>
      <c r="AG152" s="530" t="e">
        <f ca="1">+IF(AND(ISNUMBER(OFFSET('Sanitation Data'!$F$6,0,10*ROW('Sanitation Data'!F146))),'Data Summary'!CV152="Yes"),OFFSET('Sanitation Data'!$F$6,0,10*ROW('Sanitation Data'!F146)),NA())</f>
        <v>#N/A</v>
      </c>
      <c r="AH152" s="530" t="e">
        <f ca="1">+IF(AND(ISNUMBER(OFFSET('Sanitation Data'!$F$10,0,10*ROW('Sanitation Data'!F146))),'Data Summary'!CW152="Yes"),OFFSET('Sanitation Data'!$F$10,0,10*ROW('Sanitation Data'!F146)),NA())</f>
        <v>#N/A</v>
      </c>
      <c r="AI152" s="530" t="e">
        <f ca="1">+IF(AND(ISNUMBER(OFFSET('Sanitation Data'!$F$11,0,10*ROW('Sanitation Data'!F146))),'Data Summary'!CX152="Yes"),OFFSET('Sanitation Data'!$F$11,0,10*ROW('Sanitation Data'!F146)),NA())</f>
        <v>#N/A</v>
      </c>
      <c r="AJ152" s="530" t="e">
        <f ca="1">+IF(AND(ISNUMBER(OFFSET('Sanitation Data'!$F$12,0,10*ROW('Sanitation Data'!F146))),'Data Summary'!CY152="Yes"),OFFSET('Sanitation Data'!$F$12,0,10*ROW('Sanitation Data'!F146)),NA())</f>
        <v>#N/A</v>
      </c>
      <c r="AK152" s="530" t="e">
        <f ca="1">+IF(AND(ISNUMBER(OFFSET('Sanitation Data'!$G$4,0,10*ROW('Sanitation Data'!G146))),'Data Summary'!CZ152="Yes"),100-OFFSET('Sanitation Data'!$G$4,0,10*ROW('Sanitation Data'!G146)),NA())</f>
        <v>#N/A</v>
      </c>
      <c r="AL152" s="530" t="e">
        <f ca="1">+IF(AND(ISNUMBER(OFFSET('Sanitation Data'!$G$6,0,10*ROW('Sanitation Data'!G146))),'Data Summary'!DA152="Yes"),OFFSET('Sanitation Data'!$G$6,0,10*ROW('Sanitation Data'!G146)),NA())</f>
        <v>#N/A</v>
      </c>
      <c r="AM152" s="530" t="e">
        <f ca="1">+IF(AND(ISNUMBER(OFFSET('Sanitation Data'!$G$10,0,10*ROW('Sanitation Data'!G146))),'Data Summary'!DB152="Yes"),OFFSET('Sanitation Data'!$G$10,0,10*ROW('Sanitation Data'!G146)),NA())</f>
        <v>#N/A</v>
      </c>
      <c r="AN152" s="530" t="e">
        <f ca="1">+IF(AND(ISNUMBER(OFFSET('Sanitation Data'!$G$11,0,10*ROW('Sanitation Data'!G146))),'Data Summary'!DC152="Yes"),OFFSET('Sanitation Data'!$G$11,0,10*ROW('Sanitation Data'!G146)),NA())</f>
        <v>#N/A</v>
      </c>
      <c r="AO152" s="530" t="e">
        <f ca="1">+IF(AND(ISNUMBER(OFFSET('Sanitation Data'!$G$12,0,10*ROW('Sanitation Data'!G146))),'Data Summary'!DD152="Yes"),OFFSET('Sanitation Data'!$G$12,0,10*ROW('Sanitation Data'!G146)),NA())</f>
        <v>#N/A</v>
      </c>
      <c r="AP152" s="530" t="e">
        <f ca="1">+IF(AND(ISNUMBER(OFFSET('Sanitation Data'!$H$4,0,10*ROW('Sanitation Data'!H146))),'Data Summary'!DE152="Yes"),100-OFFSET('Sanitation Data'!$H$4,0,10*ROW('Sanitation Data'!H146)),NA())</f>
        <v>#N/A</v>
      </c>
      <c r="AQ152" s="530" t="e">
        <f ca="1">+IF(AND(ISNUMBER(OFFSET('Sanitation Data'!$H$6,0,10*ROW('Sanitation Data'!H146))),'Data Summary'!DF152="Yes"),OFFSET('Sanitation Data'!$H$6,0,10*ROW('Sanitation Data'!H146)),NA())</f>
        <v>#N/A</v>
      </c>
      <c r="AR152" s="530" t="e">
        <f ca="1">+IF(AND(ISNUMBER(OFFSET('Sanitation Data'!$H$10,0,10*ROW('Sanitation Data'!H146))),'Data Summary'!DG152="Yes"),OFFSET('Sanitation Data'!$H$10,0,10*ROW('Sanitation Data'!H146)),NA())</f>
        <v>#N/A</v>
      </c>
      <c r="AS152" s="530" t="e">
        <f ca="1">+IF(AND(ISNUMBER(OFFSET('Sanitation Data'!$H$11,0,10*ROW('Sanitation Data'!H146))),'Data Summary'!DH152="Yes"),OFFSET('Sanitation Data'!$H$11,0,10*ROW('Sanitation Data'!H146)),NA())</f>
        <v>#N/A</v>
      </c>
      <c r="AT152" s="530" t="e">
        <f ca="1">+IF(AND(ISNUMBER(OFFSET('Sanitation Data'!$H$12,0,10*ROW('Sanitation Data'!H146))),'Data Summary'!DI152="Yes"),OFFSET('Sanitation Data'!$H$12,0,10*ROW('Sanitation Data'!H146)),NA())</f>
        <v>#N/A</v>
      </c>
      <c r="AU152" s="530" t="e">
        <f ca="1">+IF(AND(ISNUMBER(OFFSET('Sanitation Data'!$I$4,0,10*ROW('Sanitation Data'!I146))),'Data Summary'!DJ152="Yes"),100-OFFSET('Sanitation Data'!$I$4,0,10*ROW('Sanitation Data'!I146)),NA())</f>
        <v>#N/A</v>
      </c>
      <c r="AV152" s="530" t="e">
        <f ca="1">+IF(AND(ISNUMBER(OFFSET('Sanitation Data'!$I$6,0,10*ROW('Sanitation Data'!I146))),'Data Summary'!DK152="Yes"),OFFSET('Sanitation Data'!$I$6,0,10*ROW('Sanitation Data'!I146)),NA())</f>
        <v>#N/A</v>
      </c>
      <c r="AW152" s="530" t="e">
        <f ca="1">+IF(AND(ISNUMBER(OFFSET('Sanitation Data'!$I$10,0,10*ROW('Sanitation Data'!I146))),'Data Summary'!DL152="Yes"),OFFSET('Sanitation Data'!$I$10,0,10*ROW('Sanitation Data'!I146)),NA())</f>
        <v>#N/A</v>
      </c>
      <c r="AX152" s="530" t="e">
        <f ca="1">+IF(AND(ISNUMBER(OFFSET('Sanitation Data'!$I$11,0,10*ROW('Sanitation Data'!I146))),'Data Summary'!DM152="Yes"),OFFSET('Sanitation Data'!$I$11,0,10*ROW('Sanitation Data'!I146)),NA())</f>
        <v>#N/A</v>
      </c>
      <c r="AY152" s="530" t="e">
        <f ca="1">+IF(AND(ISNUMBER(OFFSET('Sanitation Data'!$I$12,0,10*ROW('Sanitation Data'!I146))),'Data Summary'!DN152="Yes"),OFFSET('Sanitation Data'!$I$12,0,10*ROW('Sanitation Data'!I146)),NA())</f>
        <v>#N/A</v>
      </c>
      <c r="AZ152" s="531" t="e">
        <f ca="1">+IF(AND(ISNUMBER(OFFSET('Hygiene Data'!$D$5,0,10*ROW('Hygiene Data'!D146))),'Data Summary'!DO152="Yes"),OFFSET('Hygiene Data'!$D$5,0,10*ROW('Hygiene Data'!D146)),NA())</f>
        <v>#N/A</v>
      </c>
      <c r="BA152" s="531" t="e">
        <f ca="1">+IF(AND(ISNUMBER(OFFSET('Hygiene Data'!$D$7,0,10*ROW('Hygiene Data'!D146))),'Data Summary'!DP152="Yes"),OFFSET('Hygiene Data'!$D$7,0,10*ROW('Hygiene Data'!D146)),NA())</f>
        <v>#N/A</v>
      </c>
      <c r="BB152" s="531" t="e">
        <f ca="1">+IF(AND(ISNUMBER(OFFSET('Hygiene Data'!$D$9,0,10*ROW('Hygiene Data'!D146))),'Data Summary'!DQ152="Yes"),OFFSET('Hygiene Data'!$D$9,0,10*ROW('Hygiene Data'!D146)),NA())</f>
        <v>#N/A</v>
      </c>
      <c r="BC152" s="531" t="e">
        <f ca="1">+IF(AND(ISNUMBER(OFFSET('Hygiene Data'!$E$5,0,10*ROW('Hygiene Data'!E146))),'Data Summary'!DR152="Yes"),OFFSET('Hygiene Data'!$E$5,0,10*ROW('Hygiene Data'!E146)),NA())</f>
        <v>#N/A</v>
      </c>
      <c r="BD152" s="531" t="e">
        <f ca="1">+IF(AND(ISNUMBER(OFFSET('Hygiene Data'!$E$7,0,10*ROW('Hygiene Data'!E146))),'Data Summary'!DS152="Yes"),OFFSET('Hygiene Data'!$E$7,0,10*ROW('Hygiene Data'!E146)),NA())</f>
        <v>#N/A</v>
      </c>
      <c r="BE152" s="531" t="e">
        <f ca="1">+IF(AND(ISNUMBER(OFFSET('Hygiene Data'!$E$9,0,10*ROW('Hygiene Data'!E146))),'Data Summary'!DT152="Yes"),OFFSET('Hygiene Data'!$E$9,0,10*ROW('Hygiene Data'!E146)),NA())</f>
        <v>#N/A</v>
      </c>
      <c r="BF152" s="531" t="e">
        <f ca="1">+IF(AND(ISNUMBER(OFFSET('Hygiene Data'!$F$5,0,10*ROW('Hygiene Data'!F146))),'Data Summary'!DU152="Yes"),OFFSET('Hygiene Data'!$F$5,0,10*ROW('Hygiene Data'!F146)),NA())</f>
        <v>#N/A</v>
      </c>
      <c r="BG152" s="531" t="e">
        <f ca="1">+IF(AND(ISNUMBER(OFFSET('Hygiene Data'!$F$7,0,10*ROW('Hygiene Data'!F146))),'Data Summary'!DV152="Yes"),OFFSET('Hygiene Data'!$F$7,0,10*ROW('Hygiene Data'!F146)),NA())</f>
        <v>#N/A</v>
      </c>
      <c r="BH152" s="531" t="e">
        <f ca="1">+IF(AND(ISNUMBER(OFFSET('Hygiene Data'!$F$9,0,10*ROW('Hygiene Data'!F146))),'Data Summary'!DW152="Yes"),OFFSET('Hygiene Data'!$F$9,0,10*ROW('Hygiene Data'!F146)),NA())</f>
        <v>#N/A</v>
      </c>
      <c r="BI152" s="531" t="e">
        <f ca="1">+IF(AND(ISNUMBER(OFFSET('Hygiene Data'!$G$5,0,10*ROW('Hygiene Data'!G146))),'Data Summary'!DX152="Yes"),OFFSET('Hygiene Data'!$G$5,0,10*ROW('Hygiene Data'!G146)),NA())</f>
        <v>#N/A</v>
      </c>
      <c r="BJ152" s="531" t="e">
        <f ca="1">+IF(AND(ISNUMBER(OFFSET('Hygiene Data'!$G$7,0,10*ROW('Hygiene Data'!G146))),'Data Summary'!DY152="Yes"),OFFSET('Hygiene Data'!$G$7,0,10*ROW('Hygiene Data'!G146)),NA())</f>
        <v>#N/A</v>
      </c>
      <c r="BK152" s="531" t="e">
        <f ca="1">+IF(AND(ISNUMBER(OFFSET('Hygiene Data'!$G$9,0,10*ROW('Hygiene Data'!G146))),'Data Summary'!DZ152="Yes"),OFFSET('Hygiene Data'!$G$9,0,10*ROW('Hygiene Data'!G146)),NA())</f>
        <v>#N/A</v>
      </c>
      <c r="BL152" s="531" t="e">
        <f ca="1">+IF(AND(ISNUMBER(OFFSET('Hygiene Data'!$H$5,0,10*ROW('Hygiene Data'!H146))),'Data Summary'!EA152="Yes"),OFFSET('Hygiene Data'!$H$5,0,10*ROW('Hygiene Data'!H146)),NA())</f>
        <v>#N/A</v>
      </c>
      <c r="BM152" s="531" t="e">
        <f ca="1">+IF(AND(ISNUMBER(OFFSET('Hygiene Data'!$H$7,0,10*ROW('Hygiene Data'!H146))),'Data Summary'!EB152="Yes"),OFFSET('Hygiene Data'!$H$7,0,10*ROW('Hygiene Data'!H146)),NA())</f>
        <v>#N/A</v>
      </c>
      <c r="BN152" s="531" t="e">
        <f ca="1">+IF(AND(ISNUMBER(OFFSET('Hygiene Data'!$H$9,0,10*ROW('Hygiene Data'!H146))),'Data Summary'!EC152="Yes"),OFFSET('Hygiene Data'!$H$9,0,10*ROW('Hygiene Data'!H146)),NA())</f>
        <v>#N/A</v>
      </c>
      <c r="BO152" s="531" t="e">
        <f ca="1">+IF(AND(ISNUMBER(OFFSET('Hygiene Data'!$I$5,0,10*ROW('Hygiene Data'!I146))),'Data Summary'!ED152="Yes"),OFFSET('Hygiene Data'!$I$5,0,10*ROW('Hygiene Data'!I146)),NA())</f>
        <v>#N/A</v>
      </c>
      <c r="BP152" s="531" t="e">
        <f ca="1">+IF(AND(ISNUMBER(OFFSET('Hygiene Data'!$I$7,0,10*ROW('Hygiene Data'!I146))),'Data Summary'!EE152="Yes"),OFFSET('Hygiene Data'!$I$7,0,10*ROW('Hygiene Data'!I146)),NA())</f>
        <v>#N/A</v>
      </c>
      <c r="BQ152" s="531" t="e">
        <f ca="1">+IF(AND(ISNUMBER(OFFSET('Hygiene Data'!$I$9,0,10*ROW('Hygiene Data'!I146))),'Data Summary'!EF152="Yes"),OFFSET('Hygiene Data'!$I$9,0,10*ROW('Hygiene Data'!I146)),NA())</f>
        <v>#N/A</v>
      </c>
    </row>
    <row r="153" spans="1:69" x14ac:dyDescent="0.25">
      <c r="A153" s="527" t="e">
        <f ca="1">+RIGHT('Data Summary'!A153,LEN('Data Summary'!A153)-9)</f>
        <v>#VALUE!</v>
      </c>
      <c r="B153" s="501" t="str">
        <f ca="1">+IF(ISTEXT('Data Summary'!B153),'Data Summary'!B153,"")</f>
        <v/>
      </c>
      <c r="C153" s="528" t="e">
        <f ca="1">+VALUE('Data Summary'!C153)</f>
        <v>#VALUE!</v>
      </c>
      <c r="D153" s="529" t="e">
        <f ca="1">+IF(AND(ISNUMBER(OFFSET('Water Data'!$D$4,0,10*ROW('Water Data'!D147))),'Data Summary'!BS153="Yes"),100-OFFSET('Water Data'!$D$4,0,10*ROW('Water Data'!D147)),NA())</f>
        <v>#N/A</v>
      </c>
      <c r="E153" s="529" t="e">
        <f ca="1">+IF(AND(ISNUMBER(OFFSET('Water Data'!$D$6,0,10*ROW('Water Data'!D147))),'Data Summary'!BT153="Yes"),OFFSET('Water Data'!$D$6,0,10*ROW('Water Data'!D147)),NA())</f>
        <v>#N/A</v>
      </c>
      <c r="F153" s="529" t="e">
        <f ca="1">+IF(AND(ISNUMBER(OFFSET('Water Data'!$D$9,0,10*ROW('Water Data'!D147))),'Data Summary'!BU153="Yes"),OFFSET('Water Data'!$D$9,0,10*ROW('Water Data'!D147)),NA())</f>
        <v>#N/A</v>
      </c>
      <c r="G153" s="529" t="e">
        <f ca="1">+IF(AND(ISNUMBER(OFFSET('Water Data'!$E$4,0,10*ROW('Water Data'!E147))),'Data Summary'!BV153="Yes"),100-OFFSET('Water Data'!$E$4,0,10*ROW('Water Data'!E147)),NA())</f>
        <v>#N/A</v>
      </c>
      <c r="H153" s="529" t="e">
        <f ca="1">+IF(AND(ISNUMBER(OFFSET('Water Data'!$E$6,0,10*ROW('Water Data'!E147))),'Data Summary'!BW153="Yes"),OFFSET('Water Data'!$E$6,0,10*ROW('Water Data'!E147)),NA())</f>
        <v>#N/A</v>
      </c>
      <c r="I153" s="529" t="e">
        <f ca="1">+IF(AND(ISNUMBER(OFFSET('Water Data'!$E$9,0,10*ROW('Water Data'!E147))),'Data Summary'!BX153="Yes"),OFFSET('Water Data'!$E$9,0,10*ROW('Water Data'!E147)),NA())</f>
        <v>#N/A</v>
      </c>
      <c r="J153" s="529" t="e">
        <f ca="1">+IF(AND(ISNUMBER(OFFSET('Water Data'!$F$4,0,10*ROW('Water Data'!F147))),'Data Summary'!BY153="Yes"),100-OFFSET('Water Data'!$F$4,0,10*ROW('Water Data'!F147)),NA())</f>
        <v>#N/A</v>
      </c>
      <c r="K153" s="529" t="e">
        <f ca="1">+IF(AND(ISNUMBER(OFFSET('Water Data'!$F$6,0,10*ROW('Water Data'!F147))),'Data Summary'!BZ153="Yes"),OFFSET('Water Data'!$F$6,0,10*ROW('Water Data'!F147)),NA())</f>
        <v>#N/A</v>
      </c>
      <c r="L153" s="529" t="e">
        <f ca="1">+IF(AND(ISNUMBER(OFFSET('Water Data'!$F$9,0,10*ROW('Water Data'!F147))),'Data Summary'!CA153="Yes"),OFFSET('Water Data'!$F$9,0,10*ROW('Water Data'!F147)),NA())</f>
        <v>#N/A</v>
      </c>
      <c r="M153" s="529" t="e">
        <f ca="1">+IF(AND(ISNUMBER(OFFSET('Water Data'!$G$4,0,10*ROW('Water Data'!G147))),'Data Summary'!CB153="Yes"),100-OFFSET('Water Data'!$G$4,0,10*ROW('Water Data'!G147)),NA())</f>
        <v>#N/A</v>
      </c>
      <c r="N153" s="529" t="e">
        <f ca="1">+IF(AND(ISNUMBER(OFFSET('Water Data'!$G$6,0,10*ROW('Water Data'!G147))),'Data Summary'!CC153="Yes"),OFFSET('Water Data'!$G$6,0,10*ROW('Water Data'!G147)),NA())</f>
        <v>#N/A</v>
      </c>
      <c r="O153" s="529" t="e">
        <f ca="1">+IF(AND(ISNUMBER(OFFSET('Water Data'!$G$9,0,10*ROW('Water Data'!G147))),'Data Summary'!CD153="Yes"),OFFSET('Water Data'!$G$9,0,10*ROW('Water Data'!G147)),NA())</f>
        <v>#N/A</v>
      </c>
      <c r="P153" s="529" t="e">
        <f ca="1">+IF(AND(ISNUMBER(OFFSET('Water Data'!$H$4,0,10*ROW('Water Data'!H147))),'Data Summary'!CE153="Yes"),100-OFFSET('Water Data'!$H$4,0,10*ROW('Water Data'!H147)),NA())</f>
        <v>#N/A</v>
      </c>
      <c r="Q153" s="529" t="e">
        <f ca="1">+IF(AND(ISNUMBER(OFFSET('Water Data'!$H$6,0,10*ROW('Water Data'!H147))),'Data Summary'!CF153="Yes"),OFFSET('Water Data'!$H$6,0,10*ROW('Water Data'!H147)),NA())</f>
        <v>#N/A</v>
      </c>
      <c r="R153" s="529" t="e">
        <f ca="1">+IF(AND(ISNUMBER(OFFSET('Water Data'!$H$9,0,10*ROW('Water Data'!H147))),'Data Summary'!CG153="Yes"),OFFSET('Water Data'!$H$9,0,10*ROW('Water Data'!H147)),NA())</f>
        <v>#N/A</v>
      </c>
      <c r="S153" s="529" t="e">
        <f ca="1">+IF(AND(ISNUMBER(OFFSET('Water Data'!$I$4,0,10*ROW('Water Data'!I147))),'Data Summary'!CH153="Yes"),100-OFFSET('Water Data'!$I$4,0,10*ROW('Water Data'!I147)),NA())</f>
        <v>#N/A</v>
      </c>
      <c r="T153" s="529" t="e">
        <f ca="1">+IF(AND(ISNUMBER(OFFSET('Water Data'!$I$6,0,10*ROW('Water Data'!I147))),'Data Summary'!CI153="Yes"),OFFSET('Water Data'!$I$6,0,10*ROW('Water Data'!I147)),NA())</f>
        <v>#N/A</v>
      </c>
      <c r="U153" s="529" t="e">
        <f ca="1">+IF(AND(ISNUMBER(OFFSET('Water Data'!$I$9,0,10*ROW('Water Data'!I147))),'Data Summary'!CJ153="Yes"),OFFSET('Water Data'!$I$9,0,10*ROW('Water Data'!I147)),NA())</f>
        <v>#N/A</v>
      </c>
      <c r="V153" s="530" t="e">
        <f ca="1">+IF(AND(ISNUMBER(OFFSET('Sanitation Data'!$D$4,0,10*ROW('Sanitation Data'!D147))),'Data Summary'!CK153="Yes"),100-OFFSET('Sanitation Data'!$D$4,0,10*ROW('Sanitation Data'!D147)),NA())</f>
        <v>#N/A</v>
      </c>
      <c r="W153" s="530" t="e">
        <f ca="1">+IF(AND(ISNUMBER(OFFSET('Sanitation Data'!$D$6,0,10*ROW('Sanitation Data'!D147))),'Data Summary'!CL153="Yes"),OFFSET('Sanitation Data'!$D$6,0,10*ROW('Sanitation Data'!D147)),NA())</f>
        <v>#N/A</v>
      </c>
      <c r="X153" s="530" t="e">
        <f ca="1">+IF(AND(ISNUMBER(OFFSET('Sanitation Data'!$D$10,0,10*ROW('Sanitation Data'!D147))),'Data Summary'!CM153="Yes"),OFFSET('Sanitation Data'!$D$10,0,10*ROW('Sanitation Data'!D147)),NA())</f>
        <v>#N/A</v>
      </c>
      <c r="Y153" s="530" t="e">
        <f ca="1">+IF(AND(ISNUMBER(OFFSET('Sanitation Data'!$D$11,0,10*ROW('Sanitation Data'!D147))),'Data Summary'!CN153="Yes"),OFFSET('Sanitation Data'!$D$11,0,10*ROW('Sanitation Data'!D147)),NA())</f>
        <v>#N/A</v>
      </c>
      <c r="Z153" s="530" t="e">
        <f ca="1">+IF(AND(ISNUMBER(OFFSET('Sanitation Data'!$D$12,0,10*ROW('Sanitation Data'!D147))),'Data Summary'!CO153="Yes"),OFFSET('Sanitation Data'!$D$12,0,10*ROW('Sanitation Data'!D147)),NA())</f>
        <v>#N/A</v>
      </c>
      <c r="AA153" s="530" t="e">
        <f ca="1">+IF(AND(ISNUMBER(OFFSET('Sanitation Data'!$E$4,0,10*ROW('Sanitation Data'!E147))),'Data Summary'!CP153="Yes"),100-OFFSET('Sanitation Data'!$E$4,0,10*ROW('Sanitation Data'!E147)),NA())</f>
        <v>#N/A</v>
      </c>
      <c r="AB153" s="530" t="e">
        <f ca="1">+IF(AND(ISNUMBER(OFFSET('Sanitation Data'!$E$6,0,10*ROW('Sanitation Data'!E147))),'Data Summary'!CQ153="Yes"),OFFSET('Sanitation Data'!$E$6,0,10*ROW('Sanitation Data'!E147)),NA())</f>
        <v>#N/A</v>
      </c>
      <c r="AC153" s="530" t="e">
        <f ca="1">+IF(AND(ISNUMBER(OFFSET('Sanitation Data'!$E$10,0,10*ROW('Sanitation Data'!E147))),'Data Summary'!CR153="Yes"),OFFSET('Sanitation Data'!$E$10,0,10*ROW('Sanitation Data'!E147)),NA())</f>
        <v>#N/A</v>
      </c>
      <c r="AD153" s="530" t="e">
        <f ca="1">+IF(AND(ISNUMBER(OFFSET('Sanitation Data'!$E$11,0,10*ROW('Sanitation Data'!E147))),'Data Summary'!CS153="Yes"),OFFSET('Sanitation Data'!$E$11,0,10*ROW('Sanitation Data'!E147)),NA())</f>
        <v>#N/A</v>
      </c>
      <c r="AE153" s="530" t="e">
        <f ca="1">+IF(AND(ISNUMBER(OFFSET('Sanitation Data'!$E$12,0,10*ROW('Sanitation Data'!E147))),'Data Summary'!CT153="Yes"),OFFSET('Sanitation Data'!$E$12,0,10*ROW('Sanitation Data'!E147)),NA())</f>
        <v>#N/A</v>
      </c>
      <c r="AF153" s="530" t="e">
        <f ca="1">+IF(AND(ISNUMBER(OFFSET('Sanitation Data'!$F$4,0,10*ROW('Sanitation Data'!F147))),'Data Summary'!CU153="Yes"),100-OFFSET('Sanitation Data'!$F$4,0,10*ROW('Sanitation Data'!F147)),NA())</f>
        <v>#N/A</v>
      </c>
      <c r="AG153" s="530" t="e">
        <f ca="1">+IF(AND(ISNUMBER(OFFSET('Sanitation Data'!$F$6,0,10*ROW('Sanitation Data'!F147))),'Data Summary'!CV153="Yes"),OFFSET('Sanitation Data'!$F$6,0,10*ROW('Sanitation Data'!F147)),NA())</f>
        <v>#N/A</v>
      </c>
      <c r="AH153" s="530" t="e">
        <f ca="1">+IF(AND(ISNUMBER(OFFSET('Sanitation Data'!$F$10,0,10*ROW('Sanitation Data'!F147))),'Data Summary'!CW153="Yes"),OFFSET('Sanitation Data'!$F$10,0,10*ROW('Sanitation Data'!F147)),NA())</f>
        <v>#N/A</v>
      </c>
      <c r="AI153" s="530" t="e">
        <f ca="1">+IF(AND(ISNUMBER(OFFSET('Sanitation Data'!$F$11,0,10*ROW('Sanitation Data'!F147))),'Data Summary'!CX153="Yes"),OFFSET('Sanitation Data'!$F$11,0,10*ROW('Sanitation Data'!F147)),NA())</f>
        <v>#N/A</v>
      </c>
      <c r="AJ153" s="530" t="e">
        <f ca="1">+IF(AND(ISNUMBER(OFFSET('Sanitation Data'!$F$12,0,10*ROW('Sanitation Data'!F147))),'Data Summary'!CY153="Yes"),OFFSET('Sanitation Data'!$F$12,0,10*ROW('Sanitation Data'!F147)),NA())</f>
        <v>#N/A</v>
      </c>
      <c r="AK153" s="530" t="e">
        <f ca="1">+IF(AND(ISNUMBER(OFFSET('Sanitation Data'!$G$4,0,10*ROW('Sanitation Data'!G147))),'Data Summary'!CZ153="Yes"),100-OFFSET('Sanitation Data'!$G$4,0,10*ROW('Sanitation Data'!G147)),NA())</f>
        <v>#N/A</v>
      </c>
      <c r="AL153" s="530" t="e">
        <f ca="1">+IF(AND(ISNUMBER(OFFSET('Sanitation Data'!$G$6,0,10*ROW('Sanitation Data'!G147))),'Data Summary'!DA153="Yes"),OFFSET('Sanitation Data'!$G$6,0,10*ROW('Sanitation Data'!G147)),NA())</f>
        <v>#N/A</v>
      </c>
      <c r="AM153" s="530" t="e">
        <f ca="1">+IF(AND(ISNUMBER(OFFSET('Sanitation Data'!$G$10,0,10*ROW('Sanitation Data'!G147))),'Data Summary'!DB153="Yes"),OFFSET('Sanitation Data'!$G$10,0,10*ROW('Sanitation Data'!G147)),NA())</f>
        <v>#N/A</v>
      </c>
      <c r="AN153" s="530" t="e">
        <f ca="1">+IF(AND(ISNUMBER(OFFSET('Sanitation Data'!$G$11,0,10*ROW('Sanitation Data'!G147))),'Data Summary'!DC153="Yes"),OFFSET('Sanitation Data'!$G$11,0,10*ROW('Sanitation Data'!G147)),NA())</f>
        <v>#N/A</v>
      </c>
      <c r="AO153" s="530" t="e">
        <f ca="1">+IF(AND(ISNUMBER(OFFSET('Sanitation Data'!$G$12,0,10*ROW('Sanitation Data'!G147))),'Data Summary'!DD153="Yes"),OFFSET('Sanitation Data'!$G$12,0,10*ROW('Sanitation Data'!G147)),NA())</f>
        <v>#N/A</v>
      </c>
      <c r="AP153" s="530" t="e">
        <f ca="1">+IF(AND(ISNUMBER(OFFSET('Sanitation Data'!$H$4,0,10*ROW('Sanitation Data'!H147))),'Data Summary'!DE153="Yes"),100-OFFSET('Sanitation Data'!$H$4,0,10*ROW('Sanitation Data'!H147)),NA())</f>
        <v>#N/A</v>
      </c>
      <c r="AQ153" s="530" t="e">
        <f ca="1">+IF(AND(ISNUMBER(OFFSET('Sanitation Data'!$H$6,0,10*ROW('Sanitation Data'!H147))),'Data Summary'!DF153="Yes"),OFFSET('Sanitation Data'!$H$6,0,10*ROW('Sanitation Data'!H147)),NA())</f>
        <v>#N/A</v>
      </c>
      <c r="AR153" s="530" t="e">
        <f ca="1">+IF(AND(ISNUMBER(OFFSET('Sanitation Data'!$H$10,0,10*ROW('Sanitation Data'!H147))),'Data Summary'!DG153="Yes"),OFFSET('Sanitation Data'!$H$10,0,10*ROW('Sanitation Data'!H147)),NA())</f>
        <v>#N/A</v>
      </c>
      <c r="AS153" s="530" t="e">
        <f ca="1">+IF(AND(ISNUMBER(OFFSET('Sanitation Data'!$H$11,0,10*ROW('Sanitation Data'!H147))),'Data Summary'!DH153="Yes"),OFFSET('Sanitation Data'!$H$11,0,10*ROW('Sanitation Data'!H147)),NA())</f>
        <v>#N/A</v>
      </c>
      <c r="AT153" s="530" t="e">
        <f ca="1">+IF(AND(ISNUMBER(OFFSET('Sanitation Data'!$H$12,0,10*ROW('Sanitation Data'!H147))),'Data Summary'!DI153="Yes"),OFFSET('Sanitation Data'!$H$12,0,10*ROW('Sanitation Data'!H147)),NA())</f>
        <v>#N/A</v>
      </c>
      <c r="AU153" s="530" t="e">
        <f ca="1">+IF(AND(ISNUMBER(OFFSET('Sanitation Data'!$I$4,0,10*ROW('Sanitation Data'!I147))),'Data Summary'!DJ153="Yes"),100-OFFSET('Sanitation Data'!$I$4,0,10*ROW('Sanitation Data'!I147)),NA())</f>
        <v>#N/A</v>
      </c>
      <c r="AV153" s="530" t="e">
        <f ca="1">+IF(AND(ISNUMBER(OFFSET('Sanitation Data'!$I$6,0,10*ROW('Sanitation Data'!I147))),'Data Summary'!DK153="Yes"),OFFSET('Sanitation Data'!$I$6,0,10*ROW('Sanitation Data'!I147)),NA())</f>
        <v>#N/A</v>
      </c>
      <c r="AW153" s="530" t="e">
        <f ca="1">+IF(AND(ISNUMBER(OFFSET('Sanitation Data'!$I$10,0,10*ROW('Sanitation Data'!I147))),'Data Summary'!DL153="Yes"),OFFSET('Sanitation Data'!$I$10,0,10*ROW('Sanitation Data'!I147)),NA())</f>
        <v>#N/A</v>
      </c>
      <c r="AX153" s="530" t="e">
        <f ca="1">+IF(AND(ISNUMBER(OFFSET('Sanitation Data'!$I$11,0,10*ROW('Sanitation Data'!I147))),'Data Summary'!DM153="Yes"),OFFSET('Sanitation Data'!$I$11,0,10*ROW('Sanitation Data'!I147)),NA())</f>
        <v>#N/A</v>
      </c>
      <c r="AY153" s="530" t="e">
        <f ca="1">+IF(AND(ISNUMBER(OFFSET('Sanitation Data'!$I$12,0,10*ROW('Sanitation Data'!I147))),'Data Summary'!DN153="Yes"),OFFSET('Sanitation Data'!$I$12,0,10*ROW('Sanitation Data'!I147)),NA())</f>
        <v>#N/A</v>
      </c>
      <c r="AZ153" s="531" t="e">
        <f ca="1">+IF(AND(ISNUMBER(OFFSET('Hygiene Data'!$D$5,0,10*ROW('Hygiene Data'!D147))),'Data Summary'!DO153="Yes"),OFFSET('Hygiene Data'!$D$5,0,10*ROW('Hygiene Data'!D147)),NA())</f>
        <v>#N/A</v>
      </c>
      <c r="BA153" s="531" t="e">
        <f ca="1">+IF(AND(ISNUMBER(OFFSET('Hygiene Data'!$D$7,0,10*ROW('Hygiene Data'!D147))),'Data Summary'!DP153="Yes"),OFFSET('Hygiene Data'!$D$7,0,10*ROW('Hygiene Data'!D147)),NA())</f>
        <v>#N/A</v>
      </c>
      <c r="BB153" s="531" t="e">
        <f ca="1">+IF(AND(ISNUMBER(OFFSET('Hygiene Data'!$D$9,0,10*ROW('Hygiene Data'!D147))),'Data Summary'!DQ153="Yes"),OFFSET('Hygiene Data'!$D$9,0,10*ROW('Hygiene Data'!D147)),NA())</f>
        <v>#N/A</v>
      </c>
      <c r="BC153" s="531" t="e">
        <f ca="1">+IF(AND(ISNUMBER(OFFSET('Hygiene Data'!$E$5,0,10*ROW('Hygiene Data'!E147))),'Data Summary'!DR153="Yes"),OFFSET('Hygiene Data'!$E$5,0,10*ROW('Hygiene Data'!E147)),NA())</f>
        <v>#N/A</v>
      </c>
      <c r="BD153" s="531" t="e">
        <f ca="1">+IF(AND(ISNUMBER(OFFSET('Hygiene Data'!$E$7,0,10*ROW('Hygiene Data'!E147))),'Data Summary'!DS153="Yes"),OFFSET('Hygiene Data'!$E$7,0,10*ROW('Hygiene Data'!E147)),NA())</f>
        <v>#N/A</v>
      </c>
      <c r="BE153" s="531" t="e">
        <f ca="1">+IF(AND(ISNUMBER(OFFSET('Hygiene Data'!$E$9,0,10*ROW('Hygiene Data'!E147))),'Data Summary'!DT153="Yes"),OFFSET('Hygiene Data'!$E$9,0,10*ROW('Hygiene Data'!E147)),NA())</f>
        <v>#N/A</v>
      </c>
      <c r="BF153" s="531" t="e">
        <f ca="1">+IF(AND(ISNUMBER(OFFSET('Hygiene Data'!$F$5,0,10*ROW('Hygiene Data'!F147))),'Data Summary'!DU153="Yes"),OFFSET('Hygiene Data'!$F$5,0,10*ROW('Hygiene Data'!F147)),NA())</f>
        <v>#N/A</v>
      </c>
      <c r="BG153" s="531" t="e">
        <f ca="1">+IF(AND(ISNUMBER(OFFSET('Hygiene Data'!$F$7,0,10*ROW('Hygiene Data'!F147))),'Data Summary'!DV153="Yes"),OFFSET('Hygiene Data'!$F$7,0,10*ROW('Hygiene Data'!F147)),NA())</f>
        <v>#N/A</v>
      </c>
      <c r="BH153" s="531" t="e">
        <f ca="1">+IF(AND(ISNUMBER(OFFSET('Hygiene Data'!$F$9,0,10*ROW('Hygiene Data'!F147))),'Data Summary'!DW153="Yes"),OFFSET('Hygiene Data'!$F$9,0,10*ROW('Hygiene Data'!F147)),NA())</f>
        <v>#N/A</v>
      </c>
      <c r="BI153" s="531" t="e">
        <f ca="1">+IF(AND(ISNUMBER(OFFSET('Hygiene Data'!$G$5,0,10*ROW('Hygiene Data'!G147))),'Data Summary'!DX153="Yes"),OFFSET('Hygiene Data'!$G$5,0,10*ROW('Hygiene Data'!G147)),NA())</f>
        <v>#N/A</v>
      </c>
      <c r="BJ153" s="531" t="e">
        <f ca="1">+IF(AND(ISNUMBER(OFFSET('Hygiene Data'!$G$7,0,10*ROW('Hygiene Data'!G147))),'Data Summary'!DY153="Yes"),OFFSET('Hygiene Data'!$G$7,0,10*ROW('Hygiene Data'!G147)),NA())</f>
        <v>#N/A</v>
      </c>
      <c r="BK153" s="531" t="e">
        <f ca="1">+IF(AND(ISNUMBER(OFFSET('Hygiene Data'!$G$9,0,10*ROW('Hygiene Data'!G147))),'Data Summary'!DZ153="Yes"),OFFSET('Hygiene Data'!$G$9,0,10*ROW('Hygiene Data'!G147)),NA())</f>
        <v>#N/A</v>
      </c>
      <c r="BL153" s="531" t="e">
        <f ca="1">+IF(AND(ISNUMBER(OFFSET('Hygiene Data'!$H$5,0,10*ROW('Hygiene Data'!H147))),'Data Summary'!EA153="Yes"),OFFSET('Hygiene Data'!$H$5,0,10*ROW('Hygiene Data'!H147)),NA())</f>
        <v>#N/A</v>
      </c>
      <c r="BM153" s="531" t="e">
        <f ca="1">+IF(AND(ISNUMBER(OFFSET('Hygiene Data'!$H$7,0,10*ROW('Hygiene Data'!H147))),'Data Summary'!EB153="Yes"),OFFSET('Hygiene Data'!$H$7,0,10*ROW('Hygiene Data'!H147)),NA())</f>
        <v>#N/A</v>
      </c>
      <c r="BN153" s="531" t="e">
        <f ca="1">+IF(AND(ISNUMBER(OFFSET('Hygiene Data'!$H$9,0,10*ROW('Hygiene Data'!H147))),'Data Summary'!EC153="Yes"),OFFSET('Hygiene Data'!$H$9,0,10*ROW('Hygiene Data'!H147)),NA())</f>
        <v>#N/A</v>
      </c>
      <c r="BO153" s="531" t="e">
        <f ca="1">+IF(AND(ISNUMBER(OFFSET('Hygiene Data'!$I$5,0,10*ROW('Hygiene Data'!I147))),'Data Summary'!ED153="Yes"),OFFSET('Hygiene Data'!$I$5,0,10*ROW('Hygiene Data'!I147)),NA())</f>
        <v>#N/A</v>
      </c>
      <c r="BP153" s="531" t="e">
        <f ca="1">+IF(AND(ISNUMBER(OFFSET('Hygiene Data'!$I$7,0,10*ROW('Hygiene Data'!I147))),'Data Summary'!EE153="Yes"),OFFSET('Hygiene Data'!$I$7,0,10*ROW('Hygiene Data'!I147)),NA())</f>
        <v>#N/A</v>
      </c>
      <c r="BQ153" s="531" t="e">
        <f ca="1">+IF(AND(ISNUMBER(OFFSET('Hygiene Data'!$I$9,0,10*ROW('Hygiene Data'!I147))),'Data Summary'!EF153="Yes"),OFFSET('Hygiene Data'!$I$9,0,10*ROW('Hygiene Data'!I147)),NA())</f>
        <v>#N/A</v>
      </c>
    </row>
    <row r="154" spans="1:69" x14ac:dyDescent="0.25">
      <c r="A154" s="527" t="e">
        <f ca="1">+RIGHT('Data Summary'!A154,LEN('Data Summary'!A154)-9)</f>
        <v>#VALUE!</v>
      </c>
      <c r="B154" s="501" t="str">
        <f ca="1">+IF(ISTEXT('Data Summary'!B154),'Data Summary'!B154,"")</f>
        <v/>
      </c>
      <c r="C154" s="528" t="e">
        <f ca="1">+VALUE('Data Summary'!C154)</f>
        <v>#VALUE!</v>
      </c>
      <c r="D154" s="529" t="e">
        <f ca="1">+IF(AND(ISNUMBER(OFFSET('Water Data'!$D$4,0,10*ROW('Water Data'!D148))),'Data Summary'!BS154="Yes"),100-OFFSET('Water Data'!$D$4,0,10*ROW('Water Data'!D148)),NA())</f>
        <v>#N/A</v>
      </c>
      <c r="E154" s="529" t="e">
        <f ca="1">+IF(AND(ISNUMBER(OFFSET('Water Data'!$D$6,0,10*ROW('Water Data'!D148))),'Data Summary'!BT154="Yes"),OFFSET('Water Data'!$D$6,0,10*ROW('Water Data'!D148)),NA())</f>
        <v>#N/A</v>
      </c>
      <c r="F154" s="529" t="e">
        <f ca="1">+IF(AND(ISNUMBER(OFFSET('Water Data'!$D$9,0,10*ROW('Water Data'!D148))),'Data Summary'!BU154="Yes"),OFFSET('Water Data'!$D$9,0,10*ROW('Water Data'!D148)),NA())</f>
        <v>#N/A</v>
      </c>
      <c r="G154" s="529" t="e">
        <f ca="1">+IF(AND(ISNUMBER(OFFSET('Water Data'!$E$4,0,10*ROW('Water Data'!E148))),'Data Summary'!BV154="Yes"),100-OFFSET('Water Data'!$E$4,0,10*ROW('Water Data'!E148)),NA())</f>
        <v>#N/A</v>
      </c>
      <c r="H154" s="529" t="e">
        <f ca="1">+IF(AND(ISNUMBER(OFFSET('Water Data'!$E$6,0,10*ROW('Water Data'!E148))),'Data Summary'!BW154="Yes"),OFFSET('Water Data'!$E$6,0,10*ROW('Water Data'!E148)),NA())</f>
        <v>#N/A</v>
      </c>
      <c r="I154" s="529" t="e">
        <f ca="1">+IF(AND(ISNUMBER(OFFSET('Water Data'!$E$9,0,10*ROW('Water Data'!E148))),'Data Summary'!BX154="Yes"),OFFSET('Water Data'!$E$9,0,10*ROW('Water Data'!E148)),NA())</f>
        <v>#N/A</v>
      </c>
      <c r="J154" s="529" t="e">
        <f ca="1">+IF(AND(ISNUMBER(OFFSET('Water Data'!$F$4,0,10*ROW('Water Data'!F148))),'Data Summary'!BY154="Yes"),100-OFFSET('Water Data'!$F$4,0,10*ROW('Water Data'!F148)),NA())</f>
        <v>#N/A</v>
      </c>
      <c r="K154" s="529" t="e">
        <f ca="1">+IF(AND(ISNUMBER(OFFSET('Water Data'!$F$6,0,10*ROW('Water Data'!F148))),'Data Summary'!BZ154="Yes"),OFFSET('Water Data'!$F$6,0,10*ROW('Water Data'!F148)),NA())</f>
        <v>#N/A</v>
      </c>
      <c r="L154" s="529" t="e">
        <f ca="1">+IF(AND(ISNUMBER(OFFSET('Water Data'!$F$9,0,10*ROW('Water Data'!F148))),'Data Summary'!CA154="Yes"),OFFSET('Water Data'!$F$9,0,10*ROW('Water Data'!F148)),NA())</f>
        <v>#N/A</v>
      </c>
      <c r="M154" s="529" t="e">
        <f ca="1">+IF(AND(ISNUMBER(OFFSET('Water Data'!$G$4,0,10*ROW('Water Data'!G148))),'Data Summary'!CB154="Yes"),100-OFFSET('Water Data'!$G$4,0,10*ROW('Water Data'!G148)),NA())</f>
        <v>#N/A</v>
      </c>
      <c r="N154" s="529" t="e">
        <f ca="1">+IF(AND(ISNUMBER(OFFSET('Water Data'!$G$6,0,10*ROW('Water Data'!G148))),'Data Summary'!CC154="Yes"),OFFSET('Water Data'!$G$6,0,10*ROW('Water Data'!G148)),NA())</f>
        <v>#N/A</v>
      </c>
      <c r="O154" s="529" t="e">
        <f ca="1">+IF(AND(ISNUMBER(OFFSET('Water Data'!$G$9,0,10*ROW('Water Data'!G148))),'Data Summary'!CD154="Yes"),OFFSET('Water Data'!$G$9,0,10*ROW('Water Data'!G148)),NA())</f>
        <v>#N/A</v>
      </c>
      <c r="P154" s="529" t="e">
        <f ca="1">+IF(AND(ISNUMBER(OFFSET('Water Data'!$H$4,0,10*ROW('Water Data'!H148))),'Data Summary'!CE154="Yes"),100-OFFSET('Water Data'!$H$4,0,10*ROW('Water Data'!H148)),NA())</f>
        <v>#N/A</v>
      </c>
      <c r="Q154" s="529" t="e">
        <f ca="1">+IF(AND(ISNUMBER(OFFSET('Water Data'!$H$6,0,10*ROW('Water Data'!H148))),'Data Summary'!CF154="Yes"),OFFSET('Water Data'!$H$6,0,10*ROW('Water Data'!H148)),NA())</f>
        <v>#N/A</v>
      </c>
      <c r="R154" s="529" t="e">
        <f ca="1">+IF(AND(ISNUMBER(OFFSET('Water Data'!$H$9,0,10*ROW('Water Data'!H148))),'Data Summary'!CG154="Yes"),OFFSET('Water Data'!$H$9,0,10*ROW('Water Data'!H148)),NA())</f>
        <v>#N/A</v>
      </c>
      <c r="S154" s="529" t="e">
        <f ca="1">+IF(AND(ISNUMBER(OFFSET('Water Data'!$I$4,0,10*ROW('Water Data'!I148))),'Data Summary'!CH154="Yes"),100-OFFSET('Water Data'!$I$4,0,10*ROW('Water Data'!I148)),NA())</f>
        <v>#N/A</v>
      </c>
      <c r="T154" s="529" t="e">
        <f ca="1">+IF(AND(ISNUMBER(OFFSET('Water Data'!$I$6,0,10*ROW('Water Data'!I148))),'Data Summary'!CI154="Yes"),OFFSET('Water Data'!$I$6,0,10*ROW('Water Data'!I148)),NA())</f>
        <v>#N/A</v>
      </c>
      <c r="U154" s="529" t="e">
        <f ca="1">+IF(AND(ISNUMBER(OFFSET('Water Data'!$I$9,0,10*ROW('Water Data'!I148))),'Data Summary'!CJ154="Yes"),OFFSET('Water Data'!$I$9,0,10*ROW('Water Data'!I148)),NA())</f>
        <v>#N/A</v>
      </c>
      <c r="V154" s="530" t="e">
        <f ca="1">+IF(AND(ISNUMBER(OFFSET('Sanitation Data'!$D$4,0,10*ROW('Sanitation Data'!D148))),'Data Summary'!CK154="Yes"),100-OFFSET('Sanitation Data'!$D$4,0,10*ROW('Sanitation Data'!D148)),NA())</f>
        <v>#N/A</v>
      </c>
      <c r="W154" s="530" t="e">
        <f ca="1">+IF(AND(ISNUMBER(OFFSET('Sanitation Data'!$D$6,0,10*ROW('Sanitation Data'!D148))),'Data Summary'!CL154="Yes"),OFFSET('Sanitation Data'!$D$6,0,10*ROW('Sanitation Data'!D148)),NA())</f>
        <v>#N/A</v>
      </c>
      <c r="X154" s="530" t="e">
        <f ca="1">+IF(AND(ISNUMBER(OFFSET('Sanitation Data'!$D$10,0,10*ROW('Sanitation Data'!D148))),'Data Summary'!CM154="Yes"),OFFSET('Sanitation Data'!$D$10,0,10*ROW('Sanitation Data'!D148)),NA())</f>
        <v>#N/A</v>
      </c>
      <c r="Y154" s="530" t="e">
        <f ca="1">+IF(AND(ISNUMBER(OFFSET('Sanitation Data'!$D$11,0,10*ROW('Sanitation Data'!D148))),'Data Summary'!CN154="Yes"),OFFSET('Sanitation Data'!$D$11,0,10*ROW('Sanitation Data'!D148)),NA())</f>
        <v>#N/A</v>
      </c>
      <c r="Z154" s="530" t="e">
        <f ca="1">+IF(AND(ISNUMBER(OFFSET('Sanitation Data'!$D$12,0,10*ROW('Sanitation Data'!D148))),'Data Summary'!CO154="Yes"),OFFSET('Sanitation Data'!$D$12,0,10*ROW('Sanitation Data'!D148)),NA())</f>
        <v>#N/A</v>
      </c>
      <c r="AA154" s="530" t="e">
        <f ca="1">+IF(AND(ISNUMBER(OFFSET('Sanitation Data'!$E$4,0,10*ROW('Sanitation Data'!E148))),'Data Summary'!CP154="Yes"),100-OFFSET('Sanitation Data'!$E$4,0,10*ROW('Sanitation Data'!E148)),NA())</f>
        <v>#N/A</v>
      </c>
      <c r="AB154" s="530" t="e">
        <f ca="1">+IF(AND(ISNUMBER(OFFSET('Sanitation Data'!$E$6,0,10*ROW('Sanitation Data'!E148))),'Data Summary'!CQ154="Yes"),OFFSET('Sanitation Data'!$E$6,0,10*ROW('Sanitation Data'!E148)),NA())</f>
        <v>#N/A</v>
      </c>
      <c r="AC154" s="530" t="e">
        <f ca="1">+IF(AND(ISNUMBER(OFFSET('Sanitation Data'!$E$10,0,10*ROW('Sanitation Data'!E148))),'Data Summary'!CR154="Yes"),OFFSET('Sanitation Data'!$E$10,0,10*ROW('Sanitation Data'!E148)),NA())</f>
        <v>#N/A</v>
      </c>
      <c r="AD154" s="530" t="e">
        <f ca="1">+IF(AND(ISNUMBER(OFFSET('Sanitation Data'!$E$11,0,10*ROW('Sanitation Data'!E148))),'Data Summary'!CS154="Yes"),OFFSET('Sanitation Data'!$E$11,0,10*ROW('Sanitation Data'!E148)),NA())</f>
        <v>#N/A</v>
      </c>
      <c r="AE154" s="530" t="e">
        <f ca="1">+IF(AND(ISNUMBER(OFFSET('Sanitation Data'!$E$12,0,10*ROW('Sanitation Data'!E148))),'Data Summary'!CT154="Yes"),OFFSET('Sanitation Data'!$E$12,0,10*ROW('Sanitation Data'!E148)),NA())</f>
        <v>#N/A</v>
      </c>
      <c r="AF154" s="530" t="e">
        <f ca="1">+IF(AND(ISNUMBER(OFFSET('Sanitation Data'!$F$4,0,10*ROW('Sanitation Data'!F148))),'Data Summary'!CU154="Yes"),100-OFFSET('Sanitation Data'!$F$4,0,10*ROW('Sanitation Data'!F148)),NA())</f>
        <v>#N/A</v>
      </c>
      <c r="AG154" s="530" t="e">
        <f ca="1">+IF(AND(ISNUMBER(OFFSET('Sanitation Data'!$F$6,0,10*ROW('Sanitation Data'!F148))),'Data Summary'!CV154="Yes"),OFFSET('Sanitation Data'!$F$6,0,10*ROW('Sanitation Data'!F148)),NA())</f>
        <v>#N/A</v>
      </c>
      <c r="AH154" s="530" t="e">
        <f ca="1">+IF(AND(ISNUMBER(OFFSET('Sanitation Data'!$F$10,0,10*ROW('Sanitation Data'!F148))),'Data Summary'!CW154="Yes"),OFFSET('Sanitation Data'!$F$10,0,10*ROW('Sanitation Data'!F148)),NA())</f>
        <v>#N/A</v>
      </c>
      <c r="AI154" s="530" t="e">
        <f ca="1">+IF(AND(ISNUMBER(OFFSET('Sanitation Data'!$F$11,0,10*ROW('Sanitation Data'!F148))),'Data Summary'!CX154="Yes"),OFFSET('Sanitation Data'!$F$11,0,10*ROW('Sanitation Data'!F148)),NA())</f>
        <v>#N/A</v>
      </c>
      <c r="AJ154" s="530" t="e">
        <f ca="1">+IF(AND(ISNUMBER(OFFSET('Sanitation Data'!$F$12,0,10*ROW('Sanitation Data'!F148))),'Data Summary'!CY154="Yes"),OFFSET('Sanitation Data'!$F$12,0,10*ROW('Sanitation Data'!F148)),NA())</f>
        <v>#N/A</v>
      </c>
      <c r="AK154" s="530" t="e">
        <f ca="1">+IF(AND(ISNUMBER(OFFSET('Sanitation Data'!$G$4,0,10*ROW('Sanitation Data'!G148))),'Data Summary'!CZ154="Yes"),100-OFFSET('Sanitation Data'!$G$4,0,10*ROW('Sanitation Data'!G148)),NA())</f>
        <v>#N/A</v>
      </c>
      <c r="AL154" s="530" t="e">
        <f ca="1">+IF(AND(ISNUMBER(OFFSET('Sanitation Data'!$G$6,0,10*ROW('Sanitation Data'!G148))),'Data Summary'!DA154="Yes"),OFFSET('Sanitation Data'!$G$6,0,10*ROW('Sanitation Data'!G148)),NA())</f>
        <v>#N/A</v>
      </c>
      <c r="AM154" s="530" t="e">
        <f ca="1">+IF(AND(ISNUMBER(OFFSET('Sanitation Data'!$G$10,0,10*ROW('Sanitation Data'!G148))),'Data Summary'!DB154="Yes"),OFFSET('Sanitation Data'!$G$10,0,10*ROW('Sanitation Data'!G148)),NA())</f>
        <v>#N/A</v>
      </c>
      <c r="AN154" s="530" t="e">
        <f ca="1">+IF(AND(ISNUMBER(OFFSET('Sanitation Data'!$G$11,0,10*ROW('Sanitation Data'!G148))),'Data Summary'!DC154="Yes"),OFFSET('Sanitation Data'!$G$11,0,10*ROW('Sanitation Data'!G148)),NA())</f>
        <v>#N/A</v>
      </c>
      <c r="AO154" s="530" t="e">
        <f ca="1">+IF(AND(ISNUMBER(OFFSET('Sanitation Data'!$G$12,0,10*ROW('Sanitation Data'!G148))),'Data Summary'!DD154="Yes"),OFFSET('Sanitation Data'!$G$12,0,10*ROW('Sanitation Data'!G148)),NA())</f>
        <v>#N/A</v>
      </c>
      <c r="AP154" s="530" t="e">
        <f ca="1">+IF(AND(ISNUMBER(OFFSET('Sanitation Data'!$H$4,0,10*ROW('Sanitation Data'!H148))),'Data Summary'!DE154="Yes"),100-OFFSET('Sanitation Data'!$H$4,0,10*ROW('Sanitation Data'!H148)),NA())</f>
        <v>#N/A</v>
      </c>
      <c r="AQ154" s="530" t="e">
        <f ca="1">+IF(AND(ISNUMBER(OFFSET('Sanitation Data'!$H$6,0,10*ROW('Sanitation Data'!H148))),'Data Summary'!DF154="Yes"),OFFSET('Sanitation Data'!$H$6,0,10*ROW('Sanitation Data'!H148)),NA())</f>
        <v>#N/A</v>
      </c>
      <c r="AR154" s="530" t="e">
        <f ca="1">+IF(AND(ISNUMBER(OFFSET('Sanitation Data'!$H$10,0,10*ROW('Sanitation Data'!H148))),'Data Summary'!DG154="Yes"),OFFSET('Sanitation Data'!$H$10,0,10*ROW('Sanitation Data'!H148)),NA())</f>
        <v>#N/A</v>
      </c>
      <c r="AS154" s="530" t="e">
        <f ca="1">+IF(AND(ISNUMBER(OFFSET('Sanitation Data'!$H$11,0,10*ROW('Sanitation Data'!H148))),'Data Summary'!DH154="Yes"),OFFSET('Sanitation Data'!$H$11,0,10*ROW('Sanitation Data'!H148)),NA())</f>
        <v>#N/A</v>
      </c>
      <c r="AT154" s="530" t="e">
        <f ca="1">+IF(AND(ISNUMBER(OFFSET('Sanitation Data'!$H$12,0,10*ROW('Sanitation Data'!H148))),'Data Summary'!DI154="Yes"),OFFSET('Sanitation Data'!$H$12,0,10*ROW('Sanitation Data'!H148)),NA())</f>
        <v>#N/A</v>
      </c>
      <c r="AU154" s="530" t="e">
        <f ca="1">+IF(AND(ISNUMBER(OFFSET('Sanitation Data'!$I$4,0,10*ROW('Sanitation Data'!I148))),'Data Summary'!DJ154="Yes"),100-OFFSET('Sanitation Data'!$I$4,0,10*ROW('Sanitation Data'!I148)),NA())</f>
        <v>#N/A</v>
      </c>
      <c r="AV154" s="530" t="e">
        <f ca="1">+IF(AND(ISNUMBER(OFFSET('Sanitation Data'!$I$6,0,10*ROW('Sanitation Data'!I148))),'Data Summary'!DK154="Yes"),OFFSET('Sanitation Data'!$I$6,0,10*ROW('Sanitation Data'!I148)),NA())</f>
        <v>#N/A</v>
      </c>
      <c r="AW154" s="530" t="e">
        <f ca="1">+IF(AND(ISNUMBER(OFFSET('Sanitation Data'!$I$10,0,10*ROW('Sanitation Data'!I148))),'Data Summary'!DL154="Yes"),OFFSET('Sanitation Data'!$I$10,0,10*ROW('Sanitation Data'!I148)),NA())</f>
        <v>#N/A</v>
      </c>
      <c r="AX154" s="530" t="e">
        <f ca="1">+IF(AND(ISNUMBER(OFFSET('Sanitation Data'!$I$11,0,10*ROW('Sanitation Data'!I148))),'Data Summary'!DM154="Yes"),OFFSET('Sanitation Data'!$I$11,0,10*ROW('Sanitation Data'!I148)),NA())</f>
        <v>#N/A</v>
      </c>
      <c r="AY154" s="530" t="e">
        <f ca="1">+IF(AND(ISNUMBER(OFFSET('Sanitation Data'!$I$12,0,10*ROW('Sanitation Data'!I148))),'Data Summary'!DN154="Yes"),OFFSET('Sanitation Data'!$I$12,0,10*ROW('Sanitation Data'!I148)),NA())</f>
        <v>#N/A</v>
      </c>
      <c r="AZ154" s="531" t="e">
        <f ca="1">+IF(AND(ISNUMBER(OFFSET('Hygiene Data'!$D$5,0,10*ROW('Hygiene Data'!D148))),'Data Summary'!DO154="Yes"),OFFSET('Hygiene Data'!$D$5,0,10*ROW('Hygiene Data'!D148)),NA())</f>
        <v>#N/A</v>
      </c>
      <c r="BA154" s="531" t="e">
        <f ca="1">+IF(AND(ISNUMBER(OFFSET('Hygiene Data'!$D$7,0,10*ROW('Hygiene Data'!D148))),'Data Summary'!DP154="Yes"),OFFSET('Hygiene Data'!$D$7,0,10*ROW('Hygiene Data'!D148)),NA())</f>
        <v>#N/A</v>
      </c>
      <c r="BB154" s="531" t="e">
        <f ca="1">+IF(AND(ISNUMBER(OFFSET('Hygiene Data'!$D$9,0,10*ROW('Hygiene Data'!D148))),'Data Summary'!DQ154="Yes"),OFFSET('Hygiene Data'!$D$9,0,10*ROW('Hygiene Data'!D148)),NA())</f>
        <v>#N/A</v>
      </c>
      <c r="BC154" s="531" t="e">
        <f ca="1">+IF(AND(ISNUMBER(OFFSET('Hygiene Data'!$E$5,0,10*ROW('Hygiene Data'!E148))),'Data Summary'!DR154="Yes"),OFFSET('Hygiene Data'!$E$5,0,10*ROW('Hygiene Data'!E148)),NA())</f>
        <v>#N/A</v>
      </c>
      <c r="BD154" s="531" t="e">
        <f ca="1">+IF(AND(ISNUMBER(OFFSET('Hygiene Data'!$E$7,0,10*ROW('Hygiene Data'!E148))),'Data Summary'!DS154="Yes"),OFFSET('Hygiene Data'!$E$7,0,10*ROW('Hygiene Data'!E148)),NA())</f>
        <v>#N/A</v>
      </c>
      <c r="BE154" s="531" t="e">
        <f ca="1">+IF(AND(ISNUMBER(OFFSET('Hygiene Data'!$E$9,0,10*ROW('Hygiene Data'!E148))),'Data Summary'!DT154="Yes"),OFFSET('Hygiene Data'!$E$9,0,10*ROW('Hygiene Data'!E148)),NA())</f>
        <v>#N/A</v>
      </c>
      <c r="BF154" s="531" t="e">
        <f ca="1">+IF(AND(ISNUMBER(OFFSET('Hygiene Data'!$F$5,0,10*ROW('Hygiene Data'!F148))),'Data Summary'!DU154="Yes"),OFFSET('Hygiene Data'!$F$5,0,10*ROW('Hygiene Data'!F148)),NA())</f>
        <v>#N/A</v>
      </c>
      <c r="BG154" s="531" t="e">
        <f ca="1">+IF(AND(ISNUMBER(OFFSET('Hygiene Data'!$F$7,0,10*ROW('Hygiene Data'!F148))),'Data Summary'!DV154="Yes"),OFFSET('Hygiene Data'!$F$7,0,10*ROW('Hygiene Data'!F148)),NA())</f>
        <v>#N/A</v>
      </c>
      <c r="BH154" s="531" t="e">
        <f ca="1">+IF(AND(ISNUMBER(OFFSET('Hygiene Data'!$F$9,0,10*ROW('Hygiene Data'!F148))),'Data Summary'!DW154="Yes"),OFFSET('Hygiene Data'!$F$9,0,10*ROW('Hygiene Data'!F148)),NA())</f>
        <v>#N/A</v>
      </c>
      <c r="BI154" s="531" t="e">
        <f ca="1">+IF(AND(ISNUMBER(OFFSET('Hygiene Data'!$G$5,0,10*ROW('Hygiene Data'!G148))),'Data Summary'!DX154="Yes"),OFFSET('Hygiene Data'!$G$5,0,10*ROW('Hygiene Data'!G148)),NA())</f>
        <v>#N/A</v>
      </c>
      <c r="BJ154" s="531" t="e">
        <f ca="1">+IF(AND(ISNUMBER(OFFSET('Hygiene Data'!$G$7,0,10*ROW('Hygiene Data'!G148))),'Data Summary'!DY154="Yes"),OFFSET('Hygiene Data'!$G$7,0,10*ROW('Hygiene Data'!G148)),NA())</f>
        <v>#N/A</v>
      </c>
      <c r="BK154" s="531" t="e">
        <f ca="1">+IF(AND(ISNUMBER(OFFSET('Hygiene Data'!$G$9,0,10*ROW('Hygiene Data'!G148))),'Data Summary'!DZ154="Yes"),OFFSET('Hygiene Data'!$G$9,0,10*ROW('Hygiene Data'!G148)),NA())</f>
        <v>#N/A</v>
      </c>
      <c r="BL154" s="531" t="e">
        <f ca="1">+IF(AND(ISNUMBER(OFFSET('Hygiene Data'!$H$5,0,10*ROW('Hygiene Data'!H148))),'Data Summary'!EA154="Yes"),OFFSET('Hygiene Data'!$H$5,0,10*ROW('Hygiene Data'!H148)),NA())</f>
        <v>#N/A</v>
      </c>
      <c r="BM154" s="531" t="e">
        <f ca="1">+IF(AND(ISNUMBER(OFFSET('Hygiene Data'!$H$7,0,10*ROW('Hygiene Data'!H148))),'Data Summary'!EB154="Yes"),OFFSET('Hygiene Data'!$H$7,0,10*ROW('Hygiene Data'!H148)),NA())</f>
        <v>#N/A</v>
      </c>
      <c r="BN154" s="531" t="e">
        <f ca="1">+IF(AND(ISNUMBER(OFFSET('Hygiene Data'!$H$9,0,10*ROW('Hygiene Data'!H148))),'Data Summary'!EC154="Yes"),OFFSET('Hygiene Data'!$H$9,0,10*ROW('Hygiene Data'!H148)),NA())</f>
        <v>#N/A</v>
      </c>
      <c r="BO154" s="531" t="e">
        <f ca="1">+IF(AND(ISNUMBER(OFFSET('Hygiene Data'!$I$5,0,10*ROW('Hygiene Data'!I148))),'Data Summary'!ED154="Yes"),OFFSET('Hygiene Data'!$I$5,0,10*ROW('Hygiene Data'!I148)),NA())</f>
        <v>#N/A</v>
      </c>
      <c r="BP154" s="531" t="e">
        <f ca="1">+IF(AND(ISNUMBER(OFFSET('Hygiene Data'!$I$7,0,10*ROW('Hygiene Data'!I148))),'Data Summary'!EE154="Yes"),OFFSET('Hygiene Data'!$I$7,0,10*ROW('Hygiene Data'!I148)),NA())</f>
        <v>#N/A</v>
      </c>
      <c r="BQ154" s="531" t="e">
        <f ca="1">+IF(AND(ISNUMBER(OFFSET('Hygiene Data'!$I$9,0,10*ROW('Hygiene Data'!I148))),'Data Summary'!EF154="Yes"),OFFSET('Hygiene Data'!$I$9,0,10*ROW('Hygiene Data'!I148)),NA())</f>
        <v>#N/A</v>
      </c>
    </row>
    <row r="155" spans="1:69" x14ac:dyDescent="0.25">
      <c r="A155" s="527" t="e">
        <f ca="1">+RIGHT('Data Summary'!A155,LEN('Data Summary'!A155)-9)</f>
        <v>#VALUE!</v>
      </c>
      <c r="B155" s="501" t="str">
        <f ca="1">+IF(ISTEXT('Data Summary'!B155),'Data Summary'!B155,"")</f>
        <v/>
      </c>
      <c r="C155" s="528" t="e">
        <f ca="1">+VALUE('Data Summary'!C155)</f>
        <v>#VALUE!</v>
      </c>
      <c r="D155" s="529" t="e">
        <f ca="1">+IF(AND(ISNUMBER(OFFSET('Water Data'!$D$4,0,10*ROW('Water Data'!D149))),'Data Summary'!BS155="Yes"),100-OFFSET('Water Data'!$D$4,0,10*ROW('Water Data'!D149)),NA())</f>
        <v>#N/A</v>
      </c>
      <c r="E155" s="529" t="e">
        <f ca="1">+IF(AND(ISNUMBER(OFFSET('Water Data'!$D$6,0,10*ROW('Water Data'!D149))),'Data Summary'!BT155="Yes"),OFFSET('Water Data'!$D$6,0,10*ROW('Water Data'!D149)),NA())</f>
        <v>#N/A</v>
      </c>
      <c r="F155" s="529" t="e">
        <f ca="1">+IF(AND(ISNUMBER(OFFSET('Water Data'!$D$9,0,10*ROW('Water Data'!D149))),'Data Summary'!BU155="Yes"),OFFSET('Water Data'!$D$9,0,10*ROW('Water Data'!D149)),NA())</f>
        <v>#N/A</v>
      </c>
      <c r="G155" s="529" t="e">
        <f ca="1">+IF(AND(ISNUMBER(OFFSET('Water Data'!$E$4,0,10*ROW('Water Data'!E149))),'Data Summary'!BV155="Yes"),100-OFFSET('Water Data'!$E$4,0,10*ROW('Water Data'!E149)),NA())</f>
        <v>#N/A</v>
      </c>
      <c r="H155" s="529" t="e">
        <f ca="1">+IF(AND(ISNUMBER(OFFSET('Water Data'!$E$6,0,10*ROW('Water Data'!E149))),'Data Summary'!BW155="Yes"),OFFSET('Water Data'!$E$6,0,10*ROW('Water Data'!E149)),NA())</f>
        <v>#N/A</v>
      </c>
      <c r="I155" s="529" t="e">
        <f ca="1">+IF(AND(ISNUMBER(OFFSET('Water Data'!$E$9,0,10*ROW('Water Data'!E149))),'Data Summary'!BX155="Yes"),OFFSET('Water Data'!$E$9,0,10*ROW('Water Data'!E149)),NA())</f>
        <v>#N/A</v>
      </c>
      <c r="J155" s="529" t="e">
        <f ca="1">+IF(AND(ISNUMBER(OFFSET('Water Data'!$F$4,0,10*ROW('Water Data'!F149))),'Data Summary'!BY155="Yes"),100-OFFSET('Water Data'!$F$4,0,10*ROW('Water Data'!F149)),NA())</f>
        <v>#N/A</v>
      </c>
      <c r="K155" s="529" t="e">
        <f ca="1">+IF(AND(ISNUMBER(OFFSET('Water Data'!$F$6,0,10*ROW('Water Data'!F149))),'Data Summary'!BZ155="Yes"),OFFSET('Water Data'!$F$6,0,10*ROW('Water Data'!F149)),NA())</f>
        <v>#N/A</v>
      </c>
      <c r="L155" s="529" t="e">
        <f ca="1">+IF(AND(ISNUMBER(OFFSET('Water Data'!$F$9,0,10*ROW('Water Data'!F149))),'Data Summary'!CA155="Yes"),OFFSET('Water Data'!$F$9,0,10*ROW('Water Data'!F149)),NA())</f>
        <v>#N/A</v>
      </c>
      <c r="M155" s="529" t="e">
        <f ca="1">+IF(AND(ISNUMBER(OFFSET('Water Data'!$G$4,0,10*ROW('Water Data'!G149))),'Data Summary'!CB155="Yes"),100-OFFSET('Water Data'!$G$4,0,10*ROW('Water Data'!G149)),NA())</f>
        <v>#N/A</v>
      </c>
      <c r="N155" s="529" t="e">
        <f ca="1">+IF(AND(ISNUMBER(OFFSET('Water Data'!$G$6,0,10*ROW('Water Data'!G149))),'Data Summary'!CC155="Yes"),OFFSET('Water Data'!$G$6,0,10*ROW('Water Data'!G149)),NA())</f>
        <v>#N/A</v>
      </c>
      <c r="O155" s="529" t="e">
        <f ca="1">+IF(AND(ISNUMBER(OFFSET('Water Data'!$G$9,0,10*ROW('Water Data'!G149))),'Data Summary'!CD155="Yes"),OFFSET('Water Data'!$G$9,0,10*ROW('Water Data'!G149)),NA())</f>
        <v>#N/A</v>
      </c>
      <c r="P155" s="529" t="e">
        <f ca="1">+IF(AND(ISNUMBER(OFFSET('Water Data'!$H$4,0,10*ROW('Water Data'!H149))),'Data Summary'!CE155="Yes"),100-OFFSET('Water Data'!$H$4,0,10*ROW('Water Data'!H149)),NA())</f>
        <v>#N/A</v>
      </c>
      <c r="Q155" s="529" t="e">
        <f ca="1">+IF(AND(ISNUMBER(OFFSET('Water Data'!$H$6,0,10*ROW('Water Data'!H149))),'Data Summary'!CF155="Yes"),OFFSET('Water Data'!$H$6,0,10*ROW('Water Data'!H149)),NA())</f>
        <v>#N/A</v>
      </c>
      <c r="R155" s="529" t="e">
        <f ca="1">+IF(AND(ISNUMBER(OFFSET('Water Data'!$H$9,0,10*ROW('Water Data'!H149))),'Data Summary'!CG155="Yes"),OFFSET('Water Data'!$H$9,0,10*ROW('Water Data'!H149)),NA())</f>
        <v>#N/A</v>
      </c>
      <c r="S155" s="529" t="e">
        <f ca="1">+IF(AND(ISNUMBER(OFFSET('Water Data'!$I$4,0,10*ROW('Water Data'!I149))),'Data Summary'!CH155="Yes"),100-OFFSET('Water Data'!$I$4,0,10*ROW('Water Data'!I149)),NA())</f>
        <v>#N/A</v>
      </c>
      <c r="T155" s="529" t="e">
        <f ca="1">+IF(AND(ISNUMBER(OFFSET('Water Data'!$I$6,0,10*ROW('Water Data'!I149))),'Data Summary'!CI155="Yes"),OFFSET('Water Data'!$I$6,0,10*ROW('Water Data'!I149)),NA())</f>
        <v>#N/A</v>
      </c>
      <c r="U155" s="529" t="e">
        <f ca="1">+IF(AND(ISNUMBER(OFFSET('Water Data'!$I$9,0,10*ROW('Water Data'!I149))),'Data Summary'!CJ155="Yes"),OFFSET('Water Data'!$I$9,0,10*ROW('Water Data'!I149)),NA())</f>
        <v>#N/A</v>
      </c>
      <c r="V155" s="530" t="e">
        <f ca="1">+IF(AND(ISNUMBER(OFFSET('Sanitation Data'!$D$4,0,10*ROW('Sanitation Data'!D149))),'Data Summary'!CK155="Yes"),100-OFFSET('Sanitation Data'!$D$4,0,10*ROW('Sanitation Data'!D149)),NA())</f>
        <v>#N/A</v>
      </c>
      <c r="W155" s="530" t="e">
        <f ca="1">+IF(AND(ISNUMBER(OFFSET('Sanitation Data'!$D$6,0,10*ROW('Sanitation Data'!D149))),'Data Summary'!CL155="Yes"),OFFSET('Sanitation Data'!$D$6,0,10*ROW('Sanitation Data'!D149)),NA())</f>
        <v>#N/A</v>
      </c>
      <c r="X155" s="530" t="e">
        <f ca="1">+IF(AND(ISNUMBER(OFFSET('Sanitation Data'!$D$10,0,10*ROW('Sanitation Data'!D149))),'Data Summary'!CM155="Yes"),OFFSET('Sanitation Data'!$D$10,0,10*ROW('Sanitation Data'!D149)),NA())</f>
        <v>#N/A</v>
      </c>
      <c r="Y155" s="530" t="e">
        <f ca="1">+IF(AND(ISNUMBER(OFFSET('Sanitation Data'!$D$11,0,10*ROW('Sanitation Data'!D149))),'Data Summary'!CN155="Yes"),OFFSET('Sanitation Data'!$D$11,0,10*ROW('Sanitation Data'!D149)),NA())</f>
        <v>#N/A</v>
      </c>
      <c r="Z155" s="530" t="e">
        <f ca="1">+IF(AND(ISNUMBER(OFFSET('Sanitation Data'!$D$12,0,10*ROW('Sanitation Data'!D149))),'Data Summary'!CO155="Yes"),OFFSET('Sanitation Data'!$D$12,0,10*ROW('Sanitation Data'!D149)),NA())</f>
        <v>#N/A</v>
      </c>
      <c r="AA155" s="530" t="e">
        <f ca="1">+IF(AND(ISNUMBER(OFFSET('Sanitation Data'!$E$4,0,10*ROW('Sanitation Data'!E149))),'Data Summary'!CP155="Yes"),100-OFFSET('Sanitation Data'!$E$4,0,10*ROW('Sanitation Data'!E149)),NA())</f>
        <v>#N/A</v>
      </c>
      <c r="AB155" s="530" t="e">
        <f ca="1">+IF(AND(ISNUMBER(OFFSET('Sanitation Data'!$E$6,0,10*ROW('Sanitation Data'!E149))),'Data Summary'!CQ155="Yes"),OFFSET('Sanitation Data'!$E$6,0,10*ROW('Sanitation Data'!E149)),NA())</f>
        <v>#N/A</v>
      </c>
      <c r="AC155" s="530" t="e">
        <f ca="1">+IF(AND(ISNUMBER(OFFSET('Sanitation Data'!$E$10,0,10*ROW('Sanitation Data'!E149))),'Data Summary'!CR155="Yes"),OFFSET('Sanitation Data'!$E$10,0,10*ROW('Sanitation Data'!E149)),NA())</f>
        <v>#N/A</v>
      </c>
      <c r="AD155" s="530" t="e">
        <f ca="1">+IF(AND(ISNUMBER(OFFSET('Sanitation Data'!$E$11,0,10*ROW('Sanitation Data'!E149))),'Data Summary'!CS155="Yes"),OFFSET('Sanitation Data'!$E$11,0,10*ROW('Sanitation Data'!E149)),NA())</f>
        <v>#N/A</v>
      </c>
      <c r="AE155" s="530" t="e">
        <f ca="1">+IF(AND(ISNUMBER(OFFSET('Sanitation Data'!$E$12,0,10*ROW('Sanitation Data'!E149))),'Data Summary'!CT155="Yes"),OFFSET('Sanitation Data'!$E$12,0,10*ROW('Sanitation Data'!E149)),NA())</f>
        <v>#N/A</v>
      </c>
      <c r="AF155" s="530" t="e">
        <f ca="1">+IF(AND(ISNUMBER(OFFSET('Sanitation Data'!$F$4,0,10*ROW('Sanitation Data'!F149))),'Data Summary'!CU155="Yes"),100-OFFSET('Sanitation Data'!$F$4,0,10*ROW('Sanitation Data'!F149)),NA())</f>
        <v>#N/A</v>
      </c>
      <c r="AG155" s="530" t="e">
        <f ca="1">+IF(AND(ISNUMBER(OFFSET('Sanitation Data'!$F$6,0,10*ROW('Sanitation Data'!F149))),'Data Summary'!CV155="Yes"),OFFSET('Sanitation Data'!$F$6,0,10*ROW('Sanitation Data'!F149)),NA())</f>
        <v>#N/A</v>
      </c>
      <c r="AH155" s="530" t="e">
        <f ca="1">+IF(AND(ISNUMBER(OFFSET('Sanitation Data'!$F$10,0,10*ROW('Sanitation Data'!F149))),'Data Summary'!CW155="Yes"),OFFSET('Sanitation Data'!$F$10,0,10*ROW('Sanitation Data'!F149)),NA())</f>
        <v>#N/A</v>
      </c>
      <c r="AI155" s="530" t="e">
        <f ca="1">+IF(AND(ISNUMBER(OFFSET('Sanitation Data'!$F$11,0,10*ROW('Sanitation Data'!F149))),'Data Summary'!CX155="Yes"),OFFSET('Sanitation Data'!$F$11,0,10*ROW('Sanitation Data'!F149)),NA())</f>
        <v>#N/A</v>
      </c>
      <c r="AJ155" s="530" t="e">
        <f ca="1">+IF(AND(ISNUMBER(OFFSET('Sanitation Data'!$F$12,0,10*ROW('Sanitation Data'!F149))),'Data Summary'!CY155="Yes"),OFFSET('Sanitation Data'!$F$12,0,10*ROW('Sanitation Data'!F149)),NA())</f>
        <v>#N/A</v>
      </c>
      <c r="AK155" s="530" t="e">
        <f ca="1">+IF(AND(ISNUMBER(OFFSET('Sanitation Data'!$G$4,0,10*ROW('Sanitation Data'!G149))),'Data Summary'!CZ155="Yes"),100-OFFSET('Sanitation Data'!$G$4,0,10*ROW('Sanitation Data'!G149)),NA())</f>
        <v>#N/A</v>
      </c>
      <c r="AL155" s="530" t="e">
        <f ca="1">+IF(AND(ISNUMBER(OFFSET('Sanitation Data'!$G$6,0,10*ROW('Sanitation Data'!G149))),'Data Summary'!DA155="Yes"),OFFSET('Sanitation Data'!$G$6,0,10*ROW('Sanitation Data'!G149)),NA())</f>
        <v>#N/A</v>
      </c>
      <c r="AM155" s="530" t="e">
        <f ca="1">+IF(AND(ISNUMBER(OFFSET('Sanitation Data'!$G$10,0,10*ROW('Sanitation Data'!G149))),'Data Summary'!DB155="Yes"),OFFSET('Sanitation Data'!$G$10,0,10*ROW('Sanitation Data'!G149)),NA())</f>
        <v>#N/A</v>
      </c>
      <c r="AN155" s="530" t="e">
        <f ca="1">+IF(AND(ISNUMBER(OFFSET('Sanitation Data'!$G$11,0,10*ROW('Sanitation Data'!G149))),'Data Summary'!DC155="Yes"),OFFSET('Sanitation Data'!$G$11,0,10*ROW('Sanitation Data'!G149)),NA())</f>
        <v>#N/A</v>
      </c>
      <c r="AO155" s="530" t="e">
        <f ca="1">+IF(AND(ISNUMBER(OFFSET('Sanitation Data'!$G$12,0,10*ROW('Sanitation Data'!G149))),'Data Summary'!DD155="Yes"),OFFSET('Sanitation Data'!$G$12,0,10*ROW('Sanitation Data'!G149)),NA())</f>
        <v>#N/A</v>
      </c>
      <c r="AP155" s="530" t="e">
        <f ca="1">+IF(AND(ISNUMBER(OFFSET('Sanitation Data'!$H$4,0,10*ROW('Sanitation Data'!H149))),'Data Summary'!DE155="Yes"),100-OFFSET('Sanitation Data'!$H$4,0,10*ROW('Sanitation Data'!H149)),NA())</f>
        <v>#N/A</v>
      </c>
      <c r="AQ155" s="530" t="e">
        <f ca="1">+IF(AND(ISNUMBER(OFFSET('Sanitation Data'!$H$6,0,10*ROW('Sanitation Data'!H149))),'Data Summary'!DF155="Yes"),OFFSET('Sanitation Data'!$H$6,0,10*ROW('Sanitation Data'!H149)),NA())</f>
        <v>#N/A</v>
      </c>
      <c r="AR155" s="530" t="e">
        <f ca="1">+IF(AND(ISNUMBER(OFFSET('Sanitation Data'!$H$10,0,10*ROW('Sanitation Data'!H149))),'Data Summary'!DG155="Yes"),OFFSET('Sanitation Data'!$H$10,0,10*ROW('Sanitation Data'!H149)),NA())</f>
        <v>#N/A</v>
      </c>
      <c r="AS155" s="530" t="e">
        <f ca="1">+IF(AND(ISNUMBER(OFFSET('Sanitation Data'!$H$11,0,10*ROW('Sanitation Data'!H149))),'Data Summary'!DH155="Yes"),OFFSET('Sanitation Data'!$H$11,0,10*ROW('Sanitation Data'!H149)),NA())</f>
        <v>#N/A</v>
      </c>
      <c r="AT155" s="530" t="e">
        <f ca="1">+IF(AND(ISNUMBER(OFFSET('Sanitation Data'!$H$12,0,10*ROW('Sanitation Data'!H149))),'Data Summary'!DI155="Yes"),OFFSET('Sanitation Data'!$H$12,0,10*ROW('Sanitation Data'!H149)),NA())</f>
        <v>#N/A</v>
      </c>
      <c r="AU155" s="530" t="e">
        <f ca="1">+IF(AND(ISNUMBER(OFFSET('Sanitation Data'!$I$4,0,10*ROW('Sanitation Data'!I149))),'Data Summary'!DJ155="Yes"),100-OFFSET('Sanitation Data'!$I$4,0,10*ROW('Sanitation Data'!I149)),NA())</f>
        <v>#N/A</v>
      </c>
      <c r="AV155" s="530" t="e">
        <f ca="1">+IF(AND(ISNUMBER(OFFSET('Sanitation Data'!$I$6,0,10*ROW('Sanitation Data'!I149))),'Data Summary'!DK155="Yes"),OFFSET('Sanitation Data'!$I$6,0,10*ROW('Sanitation Data'!I149)),NA())</f>
        <v>#N/A</v>
      </c>
      <c r="AW155" s="530" t="e">
        <f ca="1">+IF(AND(ISNUMBER(OFFSET('Sanitation Data'!$I$10,0,10*ROW('Sanitation Data'!I149))),'Data Summary'!DL155="Yes"),OFFSET('Sanitation Data'!$I$10,0,10*ROW('Sanitation Data'!I149)),NA())</f>
        <v>#N/A</v>
      </c>
      <c r="AX155" s="530" t="e">
        <f ca="1">+IF(AND(ISNUMBER(OFFSET('Sanitation Data'!$I$11,0,10*ROW('Sanitation Data'!I149))),'Data Summary'!DM155="Yes"),OFFSET('Sanitation Data'!$I$11,0,10*ROW('Sanitation Data'!I149)),NA())</f>
        <v>#N/A</v>
      </c>
      <c r="AY155" s="530" t="e">
        <f ca="1">+IF(AND(ISNUMBER(OFFSET('Sanitation Data'!$I$12,0,10*ROW('Sanitation Data'!I149))),'Data Summary'!DN155="Yes"),OFFSET('Sanitation Data'!$I$12,0,10*ROW('Sanitation Data'!I149)),NA())</f>
        <v>#N/A</v>
      </c>
      <c r="AZ155" s="531" t="e">
        <f ca="1">+IF(AND(ISNUMBER(OFFSET('Hygiene Data'!$D$5,0,10*ROW('Hygiene Data'!D149))),'Data Summary'!DO155="Yes"),OFFSET('Hygiene Data'!$D$5,0,10*ROW('Hygiene Data'!D149)),NA())</f>
        <v>#N/A</v>
      </c>
      <c r="BA155" s="531" t="e">
        <f ca="1">+IF(AND(ISNUMBER(OFFSET('Hygiene Data'!$D$7,0,10*ROW('Hygiene Data'!D149))),'Data Summary'!DP155="Yes"),OFFSET('Hygiene Data'!$D$7,0,10*ROW('Hygiene Data'!D149)),NA())</f>
        <v>#N/A</v>
      </c>
      <c r="BB155" s="531" t="e">
        <f ca="1">+IF(AND(ISNUMBER(OFFSET('Hygiene Data'!$D$9,0,10*ROW('Hygiene Data'!D149))),'Data Summary'!DQ155="Yes"),OFFSET('Hygiene Data'!$D$9,0,10*ROW('Hygiene Data'!D149)),NA())</f>
        <v>#N/A</v>
      </c>
      <c r="BC155" s="531" t="e">
        <f ca="1">+IF(AND(ISNUMBER(OFFSET('Hygiene Data'!$E$5,0,10*ROW('Hygiene Data'!E149))),'Data Summary'!DR155="Yes"),OFFSET('Hygiene Data'!$E$5,0,10*ROW('Hygiene Data'!E149)),NA())</f>
        <v>#N/A</v>
      </c>
      <c r="BD155" s="531" t="e">
        <f ca="1">+IF(AND(ISNUMBER(OFFSET('Hygiene Data'!$E$7,0,10*ROW('Hygiene Data'!E149))),'Data Summary'!DS155="Yes"),OFFSET('Hygiene Data'!$E$7,0,10*ROW('Hygiene Data'!E149)),NA())</f>
        <v>#N/A</v>
      </c>
      <c r="BE155" s="531" t="e">
        <f ca="1">+IF(AND(ISNUMBER(OFFSET('Hygiene Data'!$E$9,0,10*ROW('Hygiene Data'!E149))),'Data Summary'!DT155="Yes"),OFFSET('Hygiene Data'!$E$9,0,10*ROW('Hygiene Data'!E149)),NA())</f>
        <v>#N/A</v>
      </c>
      <c r="BF155" s="531" t="e">
        <f ca="1">+IF(AND(ISNUMBER(OFFSET('Hygiene Data'!$F$5,0,10*ROW('Hygiene Data'!F149))),'Data Summary'!DU155="Yes"),OFFSET('Hygiene Data'!$F$5,0,10*ROW('Hygiene Data'!F149)),NA())</f>
        <v>#N/A</v>
      </c>
      <c r="BG155" s="531" t="e">
        <f ca="1">+IF(AND(ISNUMBER(OFFSET('Hygiene Data'!$F$7,0,10*ROW('Hygiene Data'!F149))),'Data Summary'!DV155="Yes"),OFFSET('Hygiene Data'!$F$7,0,10*ROW('Hygiene Data'!F149)),NA())</f>
        <v>#N/A</v>
      </c>
      <c r="BH155" s="531" t="e">
        <f ca="1">+IF(AND(ISNUMBER(OFFSET('Hygiene Data'!$F$9,0,10*ROW('Hygiene Data'!F149))),'Data Summary'!DW155="Yes"),OFFSET('Hygiene Data'!$F$9,0,10*ROW('Hygiene Data'!F149)),NA())</f>
        <v>#N/A</v>
      </c>
      <c r="BI155" s="531" t="e">
        <f ca="1">+IF(AND(ISNUMBER(OFFSET('Hygiene Data'!$G$5,0,10*ROW('Hygiene Data'!G149))),'Data Summary'!DX155="Yes"),OFFSET('Hygiene Data'!$G$5,0,10*ROW('Hygiene Data'!G149)),NA())</f>
        <v>#N/A</v>
      </c>
      <c r="BJ155" s="531" t="e">
        <f ca="1">+IF(AND(ISNUMBER(OFFSET('Hygiene Data'!$G$7,0,10*ROW('Hygiene Data'!G149))),'Data Summary'!DY155="Yes"),OFFSET('Hygiene Data'!$G$7,0,10*ROW('Hygiene Data'!G149)),NA())</f>
        <v>#N/A</v>
      </c>
      <c r="BK155" s="531" t="e">
        <f ca="1">+IF(AND(ISNUMBER(OFFSET('Hygiene Data'!$G$9,0,10*ROW('Hygiene Data'!G149))),'Data Summary'!DZ155="Yes"),OFFSET('Hygiene Data'!$G$9,0,10*ROW('Hygiene Data'!G149)),NA())</f>
        <v>#N/A</v>
      </c>
      <c r="BL155" s="531" t="e">
        <f ca="1">+IF(AND(ISNUMBER(OFFSET('Hygiene Data'!$H$5,0,10*ROW('Hygiene Data'!H149))),'Data Summary'!EA155="Yes"),OFFSET('Hygiene Data'!$H$5,0,10*ROW('Hygiene Data'!H149)),NA())</f>
        <v>#N/A</v>
      </c>
      <c r="BM155" s="531" t="e">
        <f ca="1">+IF(AND(ISNUMBER(OFFSET('Hygiene Data'!$H$7,0,10*ROW('Hygiene Data'!H149))),'Data Summary'!EB155="Yes"),OFFSET('Hygiene Data'!$H$7,0,10*ROW('Hygiene Data'!H149)),NA())</f>
        <v>#N/A</v>
      </c>
      <c r="BN155" s="531" t="e">
        <f ca="1">+IF(AND(ISNUMBER(OFFSET('Hygiene Data'!$H$9,0,10*ROW('Hygiene Data'!H149))),'Data Summary'!EC155="Yes"),OFFSET('Hygiene Data'!$H$9,0,10*ROW('Hygiene Data'!H149)),NA())</f>
        <v>#N/A</v>
      </c>
      <c r="BO155" s="531" t="e">
        <f ca="1">+IF(AND(ISNUMBER(OFFSET('Hygiene Data'!$I$5,0,10*ROW('Hygiene Data'!I149))),'Data Summary'!ED155="Yes"),OFFSET('Hygiene Data'!$I$5,0,10*ROW('Hygiene Data'!I149)),NA())</f>
        <v>#N/A</v>
      </c>
      <c r="BP155" s="531" t="e">
        <f ca="1">+IF(AND(ISNUMBER(OFFSET('Hygiene Data'!$I$7,0,10*ROW('Hygiene Data'!I149))),'Data Summary'!EE155="Yes"),OFFSET('Hygiene Data'!$I$7,0,10*ROW('Hygiene Data'!I149)),NA())</f>
        <v>#N/A</v>
      </c>
      <c r="BQ155" s="531" t="e">
        <f ca="1">+IF(AND(ISNUMBER(OFFSET('Hygiene Data'!$I$9,0,10*ROW('Hygiene Data'!I149))),'Data Summary'!EF155="Yes"),OFFSET('Hygiene Data'!$I$9,0,10*ROW('Hygiene Data'!I149)),NA())</f>
        <v>#N/A</v>
      </c>
    </row>
    <row r="156" spans="1:69" x14ac:dyDescent="0.25">
      <c r="A156" s="527" t="e">
        <f ca="1">+RIGHT('Data Summary'!A156,LEN('Data Summary'!A156)-9)</f>
        <v>#VALUE!</v>
      </c>
      <c r="B156" s="501" t="str">
        <f ca="1">+IF(ISTEXT('Data Summary'!B156),'Data Summary'!B156,"")</f>
        <v/>
      </c>
      <c r="C156" s="528" t="e">
        <f ca="1">+VALUE('Data Summary'!C156)</f>
        <v>#VALUE!</v>
      </c>
      <c r="D156" s="529" t="e">
        <f ca="1">+IF(AND(ISNUMBER(OFFSET('Water Data'!$D$4,0,10*ROW('Water Data'!D150))),'Data Summary'!BS156="Yes"),100-OFFSET('Water Data'!$D$4,0,10*ROW('Water Data'!D150)),NA())</f>
        <v>#N/A</v>
      </c>
      <c r="E156" s="529" t="e">
        <f ca="1">+IF(AND(ISNUMBER(OFFSET('Water Data'!$D$6,0,10*ROW('Water Data'!D150))),'Data Summary'!BT156="Yes"),OFFSET('Water Data'!$D$6,0,10*ROW('Water Data'!D150)),NA())</f>
        <v>#N/A</v>
      </c>
      <c r="F156" s="529" t="e">
        <f ca="1">+IF(AND(ISNUMBER(OFFSET('Water Data'!$D$9,0,10*ROW('Water Data'!D150))),'Data Summary'!BU156="Yes"),OFFSET('Water Data'!$D$9,0,10*ROW('Water Data'!D150)),NA())</f>
        <v>#N/A</v>
      </c>
      <c r="G156" s="529" t="e">
        <f ca="1">+IF(AND(ISNUMBER(OFFSET('Water Data'!$E$4,0,10*ROW('Water Data'!E150))),'Data Summary'!BV156="Yes"),100-OFFSET('Water Data'!$E$4,0,10*ROW('Water Data'!E150)),NA())</f>
        <v>#N/A</v>
      </c>
      <c r="H156" s="529" t="e">
        <f ca="1">+IF(AND(ISNUMBER(OFFSET('Water Data'!$E$6,0,10*ROW('Water Data'!E150))),'Data Summary'!BW156="Yes"),OFFSET('Water Data'!$E$6,0,10*ROW('Water Data'!E150)),NA())</f>
        <v>#N/A</v>
      </c>
      <c r="I156" s="529" t="e">
        <f ca="1">+IF(AND(ISNUMBER(OFFSET('Water Data'!$E$9,0,10*ROW('Water Data'!E150))),'Data Summary'!BX156="Yes"),OFFSET('Water Data'!$E$9,0,10*ROW('Water Data'!E150)),NA())</f>
        <v>#N/A</v>
      </c>
      <c r="J156" s="529" t="e">
        <f ca="1">+IF(AND(ISNUMBER(OFFSET('Water Data'!$F$4,0,10*ROW('Water Data'!F150))),'Data Summary'!BY156="Yes"),100-OFFSET('Water Data'!$F$4,0,10*ROW('Water Data'!F150)),NA())</f>
        <v>#N/A</v>
      </c>
      <c r="K156" s="529" t="e">
        <f ca="1">+IF(AND(ISNUMBER(OFFSET('Water Data'!$F$6,0,10*ROW('Water Data'!F150))),'Data Summary'!BZ156="Yes"),OFFSET('Water Data'!$F$6,0,10*ROW('Water Data'!F150)),NA())</f>
        <v>#N/A</v>
      </c>
      <c r="L156" s="529" t="e">
        <f ca="1">+IF(AND(ISNUMBER(OFFSET('Water Data'!$F$9,0,10*ROW('Water Data'!F150))),'Data Summary'!CA156="Yes"),OFFSET('Water Data'!$F$9,0,10*ROW('Water Data'!F150)),NA())</f>
        <v>#N/A</v>
      </c>
      <c r="M156" s="529" t="e">
        <f ca="1">+IF(AND(ISNUMBER(OFFSET('Water Data'!$G$4,0,10*ROW('Water Data'!G150))),'Data Summary'!CB156="Yes"),100-OFFSET('Water Data'!$G$4,0,10*ROW('Water Data'!G150)),NA())</f>
        <v>#N/A</v>
      </c>
      <c r="N156" s="529" t="e">
        <f ca="1">+IF(AND(ISNUMBER(OFFSET('Water Data'!$G$6,0,10*ROW('Water Data'!G150))),'Data Summary'!CC156="Yes"),OFFSET('Water Data'!$G$6,0,10*ROW('Water Data'!G150)),NA())</f>
        <v>#N/A</v>
      </c>
      <c r="O156" s="529" t="e">
        <f ca="1">+IF(AND(ISNUMBER(OFFSET('Water Data'!$G$9,0,10*ROW('Water Data'!G150))),'Data Summary'!CD156="Yes"),OFFSET('Water Data'!$G$9,0,10*ROW('Water Data'!G150)),NA())</f>
        <v>#N/A</v>
      </c>
      <c r="P156" s="529" t="e">
        <f ca="1">+IF(AND(ISNUMBER(OFFSET('Water Data'!$H$4,0,10*ROW('Water Data'!H150))),'Data Summary'!CE156="Yes"),100-OFFSET('Water Data'!$H$4,0,10*ROW('Water Data'!H150)),NA())</f>
        <v>#N/A</v>
      </c>
      <c r="Q156" s="529" t="e">
        <f ca="1">+IF(AND(ISNUMBER(OFFSET('Water Data'!$H$6,0,10*ROW('Water Data'!H150))),'Data Summary'!CF156="Yes"),OFFSET('Water Data'!$H$6,0,10*ROW('Water Data'!H150)),NA())</f>
        <v>#N/A</v>
      </c>
      <c r="R156" s="529" t="e">
        <f ca="1">+IF(AND(ISNUMBER(OFFSET('Water Data'!$H$9,0,10*ROW('Water Data'!H150))),'Data Summary'!CG156="Yes"),OFFSET('Water Data'!$H$9,0,10*ROW('Water Data'!H150)),NA())</f>
        <v>#N/A</v>
      </c>
      <c r="S156" s="529" t="e">
        <f ca="1">+IF(AND(ISNUMBER(OFFSET('Water Data'!$I$4,0,10*ROW('Water Data'!I150))),'Data Summary'!CH156="Yes"),100-OFFSET('Water Data'!$I$4,0,10*ROW('Water Data'!I150)),NA())</f>
        <v>#N/A</v>
      </c>
      <c r="T156" s="529" t="e">
        <f ca="1">+IF(AND(ISNUMBER(OFFSET('Water Data'!$I$6,0,10*ROW('Water Data'!I150))),'Data Summary'!CI156="Yes"),OFFSET('Water Data'!$I$6,0,10*ROW('Water Data'!I150)),NA())</f>
        <v>#N/A</v>
      </c>
      <c r="U156" s="529" t="e">
        <f ca="1">+IF(AND(ISNUMBER(OFFSET('Water Data'!$I$9,0,10*ROW('Water Data'!I150))),'Data Summary'!CJ156="Yes"),OFFSET('Water Data'!$I$9,0,10*ROW('Water Data'!I150)),NA())</f>
        <v>#N/A</v>
      </c>
      <c r="V156" s="530" t="e">
        <f ca="1">+IF(AND(ISNUMBER(OFFSET('Sanitation Data'!$D$4,0,10*ROW('Sanitation Data'!D150))),'Data Summary'!CK156="Yes"),100-OFFSET('Sanitation Data'!$D$4,0,10*ROW('Sanitation Data'!D150)),NA())</f>
        <v>#N/A</v>
      </c>
      <c r="W156" s="530" t="e">
        <f ca="1">+IF(AND(ISNUMBER(OFFSET('Sanitation Data'!$D$6,0,10*ROW('Sanitation Data'!D150))),'Data Summary'!CL156="Yes"),OFFSET('Sanitation Data'!$D$6,0,10*ROW('Sanitation Data'!D150)),NA())</f>
        <v>#N/A</v>
      </c>
      <c r="X156" s="530" t="e">
        <f ca="1">+IF(AND(ISNUMBER(OFFSET('Sanitation Data'!$D$10,0,10*ROW('Sanitation Data'!D150))),'Data Summary'!CM156="Yes"),OFFSET('Sanitation Data'!$D$10,0,10*ROW('Sanitation Data'!D150)),NA())</f>
        <v>#N/A</v>
      </c>
      <c r="Y156" s="530" t="e">
        <f ca="1">+IF(AND(ISNUMBER(OFFSET('Sanitation Data'!$D$11,0,10*ROW('Sanitation Data'!D150))),'Data Summary'!CN156="Yes"),OFFSET('Sanitation Data'!$D$11,0,10*ROW('Sanitation Data'!D150)),NA())</f>
        <v>#N/A</v>
      </c>
      <c r="Z156" s="530" t="e">
        <f ca="1">+IF(AND(ISNUMBER(OFFSET('Sanitation Data'!$D$12,0,10*ROW('Sanitation Data'!D150))),'Data Summary'!CO156="Yes"),OFFSET('Sanitation Data'!$D$12,0,10*ROW('Sanitation Data'!D150)),NA())</f>
        <v>#N/A</v>
      </c>
      <c r="AA156" s="530" t="e">
        <f ca="1">+IF(AND(ISNUMBER(OFFSET('Sanitation Data'!$E$4,0,10*ROW('Sanitation Data'!E150))),'Data Summary'!CP156="Yes"),100-OFFSET('Sanitation Data'!$E$4,0,10*ROW('Sanitation Data'!E150)),NA())</f>
        <v>#N/A</v>
      </c>
      <c r="AB156" s="530" t="e">
        <f ca="1">+IF(AND(ISNUMBER(OFFSET('Sanitation Data'!$E$6,0,10*ROW('Sanitation Data'!E150))),'Data Summary'!CQ156="Yes"),OFFSET('Sanitation Data'!$E$6,0,10*ROW('Sanitation Data'!E150)),NA())</f>
        <v>#N/A</v>
      </c>
      <c r="AC156" s="530" t="e">
        <f ca="1">+IF(AND(ISNUMBER(OFFSET('Sanitation Data'!$E$10,0,10*ROW('Sanitation Data'!E150))),'Data Summary'!CR156="Yes"),OFFSET('Sanitation Data'!$E$10,0,10*ROW('Sanitation Data'!E150)),NA())</f>
        <v>#N/A</v>
      </c>
      <c r="AD156" s="530" t="e">
        <f ca="1">+IF(AND(ISNUMBER(OFFSET('Sanitation Data'!$E$11,0,10*ROW('Sanitation Data'!E150))),'Data Summary'!CS156="Yes"),OFFSET('Sanitation Data'!$E$11,0,10*ROW('Sanitation Data'!E150)),NA())</f>
        <v>#N/A</v>
      </c>
      <c r="AE156" s="530" t="e">
        <f ca="1">+IF(AND(ISNUMBER(OFFSET('Sanitation Data'!$E$12,0,10*ROW('Sanitation Data'!E150))),'Data Summary'!CT156="Yes"),OFFSET('Sanitation Data'!$E$12,0,10*ROW('Sanitation Data'!E150)),NA())</f>
        <v>#N/A</v>
      </c>
      <c r="AF156" s="530" t="e">
        <f ca="1">+IF(AND(ISNUMBER(OFFSET('Sanitation Data'!$F$4,0,10*ROW('Sanitation Data'!F150))),'Data Summary'!CU156="Yes"),100-OFFSET('Sanitation Data'!$F$4,0,10*ROW('Sanitation Data'!F150)),NA())</f>
        <v>#N/A</v>
      </c>
      <c r="AG156" s="530" t="e">
        <f ca="1">+IF(AND(ISNUMBER(OFFSET('Sanitation Data'!$F$6,0,10*ROW('Sanitation Data'!F150))),'Data Summary'!CV156="Yes"),OFFSET('Sanitation Data'!$F$6,0,10*ROW('Sanitation Data'!F150)),NA())</f>
        <v>#N/A</v>
      </c>
      <c r="AH156" s="530" t="e">
        <f ca="1">+IF(AND(ISNUMBER(OFFSET('Sanitation Data'!$F$10,0,10*ROW('Sanitation Data'!F150))),'Data Summary'!CW156="Yes"),OFFSET('Sanitation Data'!$F$10,0,10*ROW('Sanitation Data'!F150)),NA())</f>
        <v>#N/A</v>
      </c>
      <c r="AI156" s="530" t="e">
        <f ca="1">+IF(AND(ISNUMBER(OFFSET('Sanitation Data'!$F$11,0,10*ROW('Sanitation Data'!F150))),'Data Summary'!CX156="Yes"),OFFSET('Sanitation Data'!$F$11,0,10*ROW('Sanitation Data'!F150)),NA())</f>
        <v>#N/A</v>
      </c>
      <c r="AJ156" s="530" t="e">
        <f ca="1">+IF(AND(ISNUMBER(OFFSET('Sanitation Data'!$F$12,0,10*ROW('Sanitation Data'!F150))),'Data Summary'!CY156="Yes"),OFFSET('Sanitation Data'!$F$12,0,10*ROW('Sanitation Data'!F150)),NA())</f>
        <v>#N/A</v>
      </c>
      <c r="AK156" s="530" t="e">
        <f ca="1">+IF(AND(ISNUMBER(OFFSET('Sanitation Data'!$G$4,0,10*ROW('Sanitation Data'!G150))),'Data Summary'!CZ156="Yes"),100-OFFSET('Sanitation Data'!$G$4,0,10*ROW('Sanitation Data'!G150)),NA())</f>
        <v>#N/A</v>
      </c>
      <c r="AL156" s="530" t="e">
        <f ca="1">+IF(AND(ISNUMBER(OFFSET('Sanitation Data'!$G$6,0,10*ROW('Sanitation Data'!G150))),'Data Summary'!DA156="Yes"),OFFSET('Sanitation Data'!$G$6,0,10*ROW('Sanitation Data'!G150)),NA())</f>
        <v>#N/A</v>
      </c>
      <c r="AM156" s="530" t="e">
        <f ca="1">+IF(AND(ISNUMBER(OFFSET('Sanitation Data'!$G$10,0,10*ROW('Sanitation Data'!G150))),'Data Summary'!DB156="Yes"),OFFSET('Sanitation Data'!$G$10,0,10*ROW('Sanitation Data'!G150)),NA())</f>
        <v>#N/A</v>
      </c>
      <c r="AN156" s="530" t="e">
        <f ca="1">+IF(AND(ISNUMBER(OFFSET('Sanitation Data'!$G$11,0,10*ROW('Sanitation Data'!G150))),'Data Summary'!DC156="Yes"),OFFSET('Sanitation Data'!$G$11,0,10*ROW('Sanitation Data'!G150)),NA())</f>
        <v>#N/A</v>
      </c>
      <c r="AO156" s="530" t="e">
        <f ca="1">+IF(AND(ISNUMBER(OFFSET('Sanitation Data'!$G$12,0,10*ROW('Sanitation Data'!G150))),'Data Summary'!DD156="Yes"),OFFSET('Sanitation Data'!$G$12,0,10*ROW('Sanitation Data'!G150)),NA())</f>
        <v>#N/A</v>
      </c>
      <c r="AP156" s="530" t="e">
        <f ca="1">+IF(AND(ISNUMBER(OFFSET('Sanitation Data'!$H$4,0,10*ROW('Sanitation Data'!H150))),'Data Summary'!DE156="Yes"),100-OFFSET('Sanitation Data'!$H$4,0,10*ROW('Sanitation Data'!H150)),NA())</f>
        <v>#N/A</v>
      </c>
      <c r="AQ156" s="530" t="e">
        <f ca="1">+IF(AND(ISNUMBER(OFFSET('Sanitation Data'!$H$6,0,10*ROW('Sanitation Data'!H150))),'Data Summary'!DF156="Yes"),OFFSET('Sanitation Data'!$H$6,0,10*ROW('Sanitation Data'!H150)),NA())</f>
        <v>#N/A</v>
      </c>
      <c r="AR156" s="530" t="e">
        <f ca="1">+IF(AND(ISNUMBER(OFFSET('Sanitation Data'!$H$10,0,10*ROW('Sanitation Data'!H150))),'Data Summary'!DG156="Yes"),OFFSET('Sanitation Data'!$H$10,0,10*ROW('Sanitation Data'!H150)),NA())</f>
        <v>#N/A</v>
      </c>
      <c r="AS156" s="530" t="e">
        <f ca="1">+IF(AND(ISNUMBER(OFFSET('Sanitation Data'!$H$11,0,10*ROW('Sanitation Data'!H150))),'Data Summary'!DH156="Yes"),OFFSET('Sanitation Data'!$H$11,0,10*ROW('Sanitation Data'!H150)),NA())</f>
        <v>#N/A</v>
      </c>
      <c r="AT156" s="530" t="e">
        <f ca="1">+IF(AND(ISNUMBER(OFFSET('Sanitation Data'!$H$12,0,10*ROW('Sanitation Data'!H150))),'Data Summary'!DI156="Yes"),OFFSET('Sanitation Data'!$H$12,0,10*ROW('Sanitation Data'!H150)),NA())</f>
        <v>#N/A</v>
      </c>
      <c r="AU156" s="530" t="e">
        <f ca="1">+IF(AND(ISNUMBER(OFFSET('Sanitation Data'!$I$4,0,10*ROW('Sanitation Data'!I150))),'Data Summary'!DJ156="Yes"),100-OFFSET('Sanitation Data'!$I$4,0,10*ROW('Sanitation Data'!I150)),NA())</f>
        <v>#N/A</v>
      </c>
      <c r="AV156" s="530" t="e">
        <f ca="1">+IF(AND(ISNUMBER(OFFSET('Sanitation Data'!$I$6,0,10*ROW('Sanitation Data'!I150))),'Data Summary'!DK156="Yes"),OFFSET('Sanitation Data'!$I$6,0,10*ROW('Sanitation Data'!I150)),NA())</f>
        <v>#N/A</v>
      </c>
      <c r="AW156" s="530" t="e">
        <f ca="1">+IF(AND(ISNUMBER(OFFSET('Sanitation Data'!$I$10,0,10*ROW('Sanitation Data'!I150))),'Data Summary'!DL156="Yes"),OFFSET('Sanitation Data'!$I$10,0,10*ROW('Sanitation Data'!I150)),NA())</f>
        <v>#N/A</v>
      </c>
      <c r="AX156" s="530" t="e">
        <f ca="1">+IF(AND(ISNUMBER(OFFSET('Sanitation Data'!$I$11,0,10*ROW('Sanitation Data'!I150))),'Data Summary'!DM156="Yes"),OFFSET('Sanitation Data'!$I$11,0,10*ROW('Sanitation Data'!I150)),NA())</f>
        <v>#N/A</v>
      </c>
      <c r="AY156" s="530" t="e">
        <f ca="1">+IF(AND(ISNUMBER(OFFSET('Sanitation Data'!$I$12,0,10*ROW('Sanitation Data'!I150))),'Data Summary'!DN156="Yes"),OFFSET('Sanitation Data'!$I$12,0,10*ROW('Sanitation Data'!I150)),NA())</f>
        <v>#N/A</v>
      </c>
      <c r="AZ156" s="531" t="e">
        <f ca="1">+IF(AND(ISNUMBER(OFFSET('Hygiene Data'!$D$5,0,10*ROW('Hygiene Data'!D150))),'Data Summary'!DO156="Yes"),OFFSET('Hygiene Data'!$D$5,0,10*ROW('Hygiene Data'!D150)),NA())</f>
        <v>#N/A</v>
      </c>
      <c r="BA156" s="531" t="e">
        <f ca="1">+IF(AND(ISNUMBER(OFFSET('Hygiene Data'!$D$7,0,10*ROW('Hygiene Data'!D150))),'Data Summary'!DP156="Yes"),OFFSET('Hygiene Data'!$D$7,0,10*ROW('Hygiene Data'!D150)),NA())</f>
        <v>#N/A</v>
      </c>
      <c r="BB156" s="531" t="e">
        <f ca="1">+IF(AND(ISNUMBER(OFFSET('Hygiene Data'!$D$9,0,10*ROW('Hygiene Data'!D150))),'Data Summary'!DQ156="Yes"),OFFSET('Hygiene Data'!$D$9,0,10*ROW('Hygiene Data'!D150)),NA())</f>
        <v>#N/A</v>
      </c>
      <c r="BC156" s="531" t="e">
        <f ca="1">+IF(AND(ISNUMBER(OFFSET('Hygiene Data'!$E$5,0,10*ROW('Hygiene Data'!E150))),'Data Summary'!DR156="Yes"),OFFSET('Hygiene Data'!$E$5,0,10*ROW('Hygiene Data'!E150)),NA())</f>
        <v>#N/A</v>
      </c>
      <c r="BD156" s="531" t="e">
        <f ca="1">+IF(AND(ISNUMBER(OFFSET('Hygiene Data'!$E$7,0,10*ROW('Hygiene Data'!E150))),'Data Summary'!DS156="Yes"),OFFSET('Hygiene Data'!$E$7,0,10*ROW('Hygiene Data'!E150)),NA())</f>
        <v>#N/A</v>
      </c>
      <c r="BE156" s="531" t="e">
        <f ca="1">+IF(AND(ISNUMBER(OFFSET('Hygiene Data'!$E$9,0,10*ROW('Hygiene Data'!E150))),'Data Summary'!DT156="Yes"),OFFSET('Hygiene Data'!$E$9,0,10*ROW('Hygiene Data'!E150)),NA())</f>
        <v>#N/A</v>
      </c>
      <c r="BF156" s="531" t="e">
        <f ca="1">+IF(AND(ISNUMBER(OFFSET('Hygiene Data'!$F$5,0,10*ROW('Hygiene Data'!F150))),'Data Summary'!DU156="Yes"),OFFSET('Hygiene Data'!$F$5,0,10*ROW('Hygiene Data'!F150)),NA())</f>
        <v>#N/A</v>
      </c>
      <c r="BG156" s="531" t="e">
        <f ca="1">+IF(AND(ISNUMBER(OFFSET('Hygiene Data'!$F$7,0,10*ROW('Hygiene Data'!F150))),'Data Summary'!DV156="Yes"),OFFSET('Hygiene Data'!$F$7,0,10*ROW('Hygiene Data'!F150)),NA())</f>
        <v>#N/A</v>
      </c>
      <c r="BH156" s="531" t="e">
        <f ca="1">+IF(AND(ISNUMBER(OFFSET('Hygiene Data'!$F$9,0,10*ROW('Hygiene Data'!F150))),'Data Summary'!DW156="Yes"),OFFSET('Hygiene Data'!$F$9,0,10*ROW('Hygiene Data'!F150)),NA())</f>
        <v>#N/A</v>
      </c>
      <c r="BI156" s="531" t="e">
        <f ca="1">+IF(AND(ISNUMBER(OFFSET('Hygiene Data'!$G$5,0,10*ROW('Hygiene Data'!G150))),'Data Summary'!DX156="Yes"),OFFSET('Hygiene Data'!$G$5,0,10*ROW('Hygiene Data'!G150)),NA())</f>
        <v>#N/A</v>
      </c>
      <c r="BJ156" s="531" t="e">
        <f ca="1">+IF(AND(ISNUMBER(OFFSET('Hygiene Data'!$G$7,0,10*ROW('Hygiene Data'!G150))),'Data Summary'!DY156="Yes"),OFFSET('Hygiene Data'!$G$7,0,10*ROW('Hygiene Data'!G150)),NA())</f>
        <v>#N/A</v>
      </c>
      <c r="BK156" s="531" t="e">
        <f ca="1">+IF(AND(ISNUMBER(OFFSET('Hygiene Data'!$G$9,0,10*ROW('Hygiene Data'!G150))),'Data Summary'!DZ156="Yes"),OFFSET('Hygiene Data'!$G$9,0,10*ROW('Hygiene Data'!G150)),NA())</f>
        <v>#N/A</v>
      </c>
      <c r="BL156" s="531" t="e">
        <f ca="1">+IF(AND(ISNUMBER(OFFSET('Hygiene Data'!$H$5,0,10*ROW('Hygiene Data'!H150))),'Data Summary'!EA156="Yes"),OFFSET('Hygiene Data'!$H$5,0,10*ROW('Hygiene Data'!H150)),NA())</f>
        <v>#N/A</v>
      </c>
      <c r="BM156" s="531" t="e">
        <f ca="1">+IF(AND(ISNUMBER(OFFSET('Hygiene Data'!$H$7,0,10*ROW('Hygiene Data'!H150))),'Data Summary'!EB156="Yes"),OFFSET('Hygiene Data'!$H$7,0,10*ROW('Hygiene Data'!H150)),NA())</f>
        <v>#N/A</v>
      </c>
      <c r="BN156" s="531" t="e">
        <f ca="1">+IF(AND(ISNUMBER(OFFSET('Hygiene Data'!$H$9,0,10*ROW('Hygiene Data'!H150))),'Data Summary'!EC156="Yes"),OFFSET('Hygiene Data'!$H$9,0,10*ROW('Hygiene Data'!H150)),NA())</f>
        <v>#N/A</v>
      </c>
      <c r="BO156" s="531" t="e">
        <f ca="1">+IF(AND(ISNUMBER(OFFSET('Hygiene Data'!$I$5,0,10*ROW('Hygiene Data'!I150))),'Data Summary'!ED156="Yes"),OFFSET('Hygiene Data'!$I$5,0,10*ROW('Hygiene Data'!I150)),NA())</f>
        <v>#N/A</v>
      </c>
      <c r="BP156" s="531" t="e">
        <f ca="1">+IF(AND(ISNUMBER(OFFSET('Hygiene Data'!$I$7,0,10*ROW('Hygiene Data'!I150))),'Data Summary'!EE156="Yes"),OFFSET('Hygiene Data'!$I$7,0,10*ROW('Hygiene Data'!I150)),NA())</f>
        <v>#N/A</v>
      </c>
      <c r="BQ156" s="531" t="e">
        <f ca="1">+IF(AND(ISNUMBER(OFFSET('Hygiene Data'!$I$9,0,10*ROW('Hygiene Data'!I150))),'Data Summary'!EF156="Yes"),OFFSET('Hygiene Data'!$I$9,0,10*ROW('Hygiene Data'!I150)),NA())</f>
        <v>#N/A</v>
      </c>
    </row>
    <row r="157" spans="1:69" x14ac:dyDescent="0.25">
      <c r="A157" s="527" t="e">
        <f ca="1">+RIGHT('Data Summary'!A157,LEN('Data Summary'!A157)-9)</f>
        <v>#VALUE!</v>
      </c>
      <c r="B157" s="501" t="str">
        <f ca="1">+IF(ISTEXT('Data Summary'!B157),'Data Summary'!B157,"")</f>
        <v/>
      </c>
      <c r="C157" s="528" t="e">
        <f ca="1">+VALUE('Data Summary'!C157)</f>
        <v>#VALUE!</v>
      </c>
      <c r="D157" s="529" t="e">
        <f ca="1">+IF(AND(ISNUMBER(OFFSET('Water Data'!$D$4,0,10*ROW('Water Data'!D151))),'Data Summary'!BS157="Yes"),100-OFFSET('Water Data'!$D$4,0,10*ROW('Water Data'!D151)),NA())</f>
        <v>#N/A</v>
      </c>
      <c r="E157" s="529" t="e">
        <f ca="1">+IF(AND(ISNUMBER(OFFSET('Water Data'!$D$6,0,10*ROW('Water Data'!D151))),'Data Summary'!BT157="Yes"),OFFSET('Water Data'!$D$6,0,10*ROW('Water Data'!D151)),NA())</f>
        <v>#N/A</v>
      </c>
      <c r="F157" s="529" t="e">
        <f ca="1">+IF(AND(ISNUMBER(OFFSET('Water Data'!$D$9,0,10*ROW('Water Data'!D151))),'Data Summary'!BU157="Yes"),OFFSET('Water Data'!$D$9,0,10*ROW('Water Data'!D151)),NA())</f>
        <v>#N/A</v>
      </c>
      <c r="G157" s="529" t="e">
        <f ca="1">+IF(AND(ISNUMBER(OFFSET('Water Data'!$E$4,0,10*ROW('Water Data'!E151))),'Data Summary'!BV157="Yes"),100-OFFSET('Water Data'!$E$4,0,10*ROW('Water Data'!E151)),NA())</f>
        <v>#N/A</v>
      </c>
      <c r="H157" s="529" t="e">
        <f ca="1">+IF(AND(ISNUMBER(OFFSET('Water Data'!$E$6,0,10*ROW('Water Data'!E151))),'Data Summary'!BW157="Yes"),OFFSET('Water Data'!$E$6,0,10*ROW('Water Data'!E151)),NA())</f>
        <v>#N/A</v>
      </c>
      <c r="I157" s="529" t="e">
        <f ca="1">+IF(AND(ISNUMBER(OFFSET('Water Data'!$E$9,0,10*ROW('Water Data'!E151))),'Data Summary'!BX157="Yes"),OFFSET('Water Data'!$E$9,0,10*ROW('Water Data'!E151)),NA())</f>
        <v>#N/A</v>
      </c>
      <c r="J157" s="529" t="e">
        <f ca="1">+IF(AND(ISNUMBER(OFFSET('Water Data'!$F$4,0,10*ROW('Water Data'!F151))),'Data Summary'!BY157="Yes"),100-OFFSET('Water Data'!$F$4,0,10*ROW('Water Data'!F151)),NA())</f>
        <v>#N/A</v>
      </c>
      <c r="K157" s="529" t="e">
        <f ca="1">+IF(AND(ISNUMBER(OFFSET('Water Data'!$F$6,0,10*ROW('Water Data'!F151))),'Data Summary'!BZ157="Yes"),OFFSET('Water Data'!$F$6,0,10*ROW('Water Data'!F151)),NA())</f>
        <v>#N/A</v>
      </c>
      <c r="L157" s="529" t="e">
        <f ca="1">+IF(AND(ISNUMBER(OFFSET('Water Data'!$F$9,0,10*ROW('Water Data'!F151))),'Data Summary'!CA157="Yes"),OFFSET('Water Data'!$F$9,0,10*ROW('Water Data'!F151)),NA())</f>
        <v>#N/A</v>
      </c>
      <c r="M157" s="529" t="e">
        <f ca="1">+IF(AND(ISNUMBER(OFFSET('Water Data'!$G$4,0,10*ROW('Water Data'!G151))),'Data Summary'!CB157="Yes"),100-OFFSET('Water Data'!$G$4,0,10*ROW('Water Data'!G151)),NA())</f>
        <v>#N/A</v>
      </c>
      <c r="N157" s="529" t="e">
        <f ca="1">+IF(AND(ISNUMBER(OFFSET('Water Data'!$G$6,0,10*ROW('Water Data'!G151))),'Data Summary'!CC157="Yes"),OFFSET('Water Data'!$G$6,0,10*ROW('Water Data'!G151)),NA())</f>
        <v>#N/A</v>
      </c>
      <c r="O157" s="529" t="e">
        <f ca="1">+IF(AND(ISNUMBER(OFFSET('Water Data'!$G$9,0,10*ROW('Water Data'!G151))),'Data Summary'!CD157="Yes"),OFFSET('Water Data'!$G$9,0,10*ROW('Water Data'!G151)),NA())</f>
        <v>#N/A</v>
      </c>
      <c r="P157" s="529" t="e">
        <f ca="1">+IF(AND(ISNUMBER(OFFSET('Water Data'!$H$4,0,10*ROW('Water Data'!H151))),'Data Summary'!CE157="Yes"),100-OFFSET('Water Data'!$H$4,0,10*ROW('Water Data'!H151)),NA())</f>
        <v>#N/A</v>
      </c>
      <c r="Q157" s="529" t="e">
        <f ca="1">+IF(AND(ISNUMBER(OFFSET('Water Data'!$H$6,0,10*ROW('Water Data'!H151))),'Data Summary'!CF157="Yes"),OFFSET('Water Data'!$H$6,0,10*ROW('Water Data'!H151)),NA())</f>
        <v>#N/A</v>
      </c>
      <c r="R157" s="529" t="e">
        <f ca="1">+IF(AND(ISNUMBER(OFFSET('Water Data'!$H$9,0,10*ROW('Water Data'!H151))),'Data Summary'!CG157="Yes"),OFFSET('Water Data'!$H$9,0,10*ROW('Water Data'!H151)),NA())</f>
        <v>#N/A</v>
      </c>
      <c r="S157" s="529" t="e">
        <f ca="1">+IF(AND(ISNUMBER(OFFSET('Water Data'!$I$4,0,10*ROW('Water Data'!I151))),'Data Summary'!CH157="Yes"),100-OFFSET('Water Data'!$I$4,0,10*ROW('Water Data'!I151)),NA())</f>
        <v>#N/A</v>
      </c>
      <c r="T157" s="529" t="e">
        <f ca="1">+IF(AND(ISNUMBER(OFFSET('Water Data'!$I$6,0,10*ROW('Water Data'!I151))),'Data Summary'!CI157="Yes"),OFFSET('Water Data'!$I$6,0,10*ROW('Water Data'!I151)),NA())</f>
        <v>#N/A</v>
      </c>
      <c r="U157" s="529" t="e">
        <f ca="1">+IF(AND(ISNUMBER(OFFSET('Water Data'!$I$9,0,10*ROW('Water Data'!I151))),'Data Summary'!CJ157="Yes"),OFFSET('Water Data'!$I$9,0,10*ROW('Water Data'!I151)),NA())</f>
        <v>#N/A</v>
      </c>
      <c r="V157" s="530" t="e">
        <f ca="1">+IF(AND(ISNUMBER(OFFSET('Sanitation Data'!$D$4,0,10*ROW('Sanitation Data'!D151))),'Data Summary'!CK157="Yes"),100-OFFSET('Sanitation Data'!$D$4,0,10*ROW('Sanitation Data'!D151)),NA())</f>
        <v>#N/A</v>
      </c>
      <c r="W157" s="530" t="e">
        <f ca="1">+IF(AND(ISNUMBER(OFFSET('Sanitation Data'!$D$6,0,10*ROW('Sanitation Data'!D151))),'Data Summary'!CL157="Yes"),OFFSET('Sanitation Data'!$D$6,0,10*ROW('Sanitation Data'!D151)),NA())</f>
        <v>#N/A</v>
      </c>
      <c r="X157" s="530" t="e">
        <f ca="1">+IF(AND(ISNUMBER(OFFSET('Sanitation Data'!$D$10,0,10*ROW('Sanitation Data'!D151))),'Data Summary'!CM157="Yes"),OFFSET('Sanitation Data'!$D$10,0,10*ROW('Sanitation Data'!D151)),NA())</f>
        <v>#N/A</v>
      </c>
      <c r="Y157" s="530" t="e">
        <f ca="1">+IF(AND(ISNUMBER(OFFSET('Sanitation Data'!$D$11,0,10*ROW('Sanitation Data'!D151))),'Data Summary'!CN157="Yes"),OFFSET('Sanitation Data'!$D$11,0,10*ROW('Sanitation Data'!D151)),NA())</f>
        <v>#N/A</v>
      </c>
      <c r="Z157" s="530" t="e">
        <f ca="1">+IF(AND(ISNUMBER(OFFSET('Sanitation Data'!$D$12,0,10*ROW('Sanitation Data'!D151))),'Data Summary'!CO157="Yes"),OFFSET('Sanitation Data'!$D$12,0,10*ROW('Sanitation Data'!D151)),NA())</f>
        <v>#N/A</v>
      </c>
      <c r="AA157" s="530" t="e">
        <f ca="1">+IF(AND(ISNUMBER(OFFSET('Sanitation Data'!$E$4,0,10*ROW('Sanitation Data'!E151))),'Data Summary'!CP157="Yes"),100-OFFSET('Sanitation Data'!$E$4,0,10*ROW('Sanitation Data'!E151)),NA())</f>
        <v>#N/A</v>
      </c>
      <c r="AB157" s="530" t="e">
        <f ca="1">+IF(AND(ISNUMBER(OFFSET('Sanitation Data'!$E$6,0,10*ROW('Sanitation Data'!E151))),'Data Summary'!CQ157="Yes"),OFFSET('Sanitation Data'!$E$6,0,10*ROW('Sanitation Data'!E151)),NA())</f>
        <v>#N/A</v>
      </c>
      <c r="AC157" s="530" t="e">
        <f ca="1">+IF(AND(ISNUMBER(OFFSET('Sanitation Data'!$E$10,0,10*ROW('Sanitation Data'!E151))),'Data Summary'!CR157="Yes"),OFFSET('Sanitation Data'!$E$10,0,10*ROW('Sanitation Data'!E151)),NA())</f>
        <v>#N/A</v>
      </c>
      <c r="AD157" s="530" t="e">
        <f ca="1">+IF(AND(ISNUMBER(OFFSET('Sanitation Data'!$E$11,0,10*ROW('Sanitation Data'!E151))),'Data Summary'!CS157="Yes"),OFFSET('Sanitation Data'!$E$11,0,10*ROW('Sanitation Data'!E151)),NA())</f>
        <v>#N/A</v>
      </c>
      <c r="AE157" s="530" t="e">
        <f ca="1">+IF(AND(ISNUMBER(OFFSET('Sanitation Data'!$E$12,0,10*ROW('Sanitation Data'!E151))),'Data Summary'!CT157="Yes"),OFFSET('Sanitation Data'!$E$12,0,10*ROW('Sanitation Data'!E151)),NA())</f>
        <v>#N/A</v>
      </c>
      <c r="AF157" s="530" t="e">
        <f ca="1">+IF(AND(ISNUMBER(OFFSET('Sanitation Data'!$F$4,0,10*ROW('Sanitation Data'!F151))),'Data Summary'!CU157="Yes"),100-OFFSET('Sanitation Data'!$F$4,0,10*ROW('Sanitation Data'!F151)),NA())</f>
        <v>#N/A</v>
      </c>
      <c r="AG157" s="530" t="e">
        <f ca="1">+IF(AND(ISNUMBER(OFFSET('Sanitation Data'!$F$6,0,10*ROW('Sanitation Data'!F151))),'Data Summary'!CV157="Yes"),OFFSET('Sanitation Data'!$F$6,0,10*ROW('Sanitation Data'!F151)),NA())</f>
        <v>#N/A</v>
      </c>
      <c r="AH157" s="530" t="e">
        <f ca="1">+IF(AND(ISNUMBER(OFFSET('Sanitation Data'!$F$10,0,10*ROW('Sanitation Data'!F151))),'Data Summary'!CW157="Yes"),OFFSET('Sanitation Data'!$F$10,0,10*ROW('Sanitation Data'!F151)),NA())</f>
        <v>#N/A</v>
      </c>
      <c r="AI157" s="530" t="e">
        <f ca="1">+IF(AND(ISNUMBER(OFFSET('Sanitation Data'!$F$11,0,10*ROW('Sanitation Data'!F151))),'Data Summary'!CX157="Yes"),OFFSET('Sanitation Data'!$F$11,0,10*ROW('Sanitation Data'!F151)),NA())</f>
        <v>#N/A</v>
      </c>
      <c r="AJ157" s="530" t="e">
        <f ca="1">+IF(AND(ISNUMBER(OFFSET('Sanitation Data'!$F$12,0,10*ROW('Sanitation Data'!F151))),'Data Summary'!CY157="Yes"),OFFSET('Sanitation Data'!$F$12,0,10*ROW('Sanitation Data'!F151)),NA())</f>
        <v>#N/A</v>
      </c>
      <c r="AK157" s="530" t="e">
        <f ca="1">+IF(AND(ISNUMBER(OFFSET('Sanitation Data'!$G$4,0,10*ROW('Sanitation Data'!G151))),'Data Summary'!CZ157="Yes"),100-OFFSET('Sanitation Data'!$G$4,0,10*ROW('Sanitation Data'!G151)),NA())</f>
        <v>#N/A</v>
      </c>
      <c r="AL157" s="530" t="e">
        <f ca="1">+IF(AND(ISNUMBER(OFFSET('Sanitation Data'!$G$6,0,10*ROW('Sanitation Data'!G151))),'Data Summary'!DA157="Yes"),OFFSET('Sanitation Data'!$G$6,0,10*ROW('Sanitation Data'!G151)),NA())</f>
        <v>#N/A</v>
      </c>
      <c r="AM157" s="530" t="e">
        <f ca="1">+IF(AND(ISNUMBER(OFFSET('Sanitation Data'!$G$10,0,10*ROW('Sanitation Data'!G151))),'Data Summary'!DB157="Yes"),OFFSET('Sanitation Data'!$G$10,0,10*ROW('Sanitation Data'!G151)),NA())</f>
        <v>#N/A</v>
      </c>
      <c r="AN157" s="530" t="e">
        <f ca="1">+IF(AND(ISNUMBER(OFFSET('Sanitation Data'!$G$11,0,10*ROW('Sanitation Data'!G151))),'Data Summary'!DC157="Yes"),OFFSET('Sanitation Data'!$G$11,0,10*ROW('Sanitation Data'!G151)),NA())</f>
        <v>#N/A</v>
      </c>
      <c r="AO157" s="530" t="e">
        <f ca="1">+IF(AND(ISNUMBER(OFFSET('Sanitation Data'!$G$12,0,10*ROW('Sanitation Data'!G151))),'Data Summary'!DD157="Yes"),OFFSET('Sanitation Data'!$G$12,0,10*ROW('Sanitation Data'!G151)),NA())</f>
        <v>#N/A</v>
      </c>
      <c r="AP157" s="530" t="e">
        <f ca="1">+IF(AND(ISNUMBER(OFFSET('Sanitation Data'!$H$4,0,10*ROW('Sanitation Data'!H151))),'Data Summary'!DE157="Yes"),100-OFFSET('Sanitation Data'!$H$4,0,10*ROW('Sanitation Data'!H151)),NA())</f>
        <v>#N/A</v>
      </c>
      <c r="AQ157" s="530" t="e">
        <f ca="1">+IF(AND(ISNUMBER(OFFSET('Sanitation Data'!$H$6,0,10*ROW('Sanitation Data'!H151))),'Data Summary'!DF157="Yes"),OFFSET('Sanitation Data'!$H$6,0,10*ROW('Sanitation Data'!H151)),NA())</f>
        <v>#N/A</v>
      </c>
      <c r="AR157" s="530" t="e">
        <f ca="1">+IF(AND(ISNUMBER(OFFSET('Sanitation Data'!$H$10,0,10*ROW('Sanitation Data'!H151))),'Data Summary'!DG157="Yes"),OFFSET('Sanitation Data'!$H$10,0,10*ROW('Sanitation Data'!H151)),NA())</f>
        <v>#N/A</v>
      </c>
      <c r="AS157" s="530" t="e">
        <f ca="1">+IF(AND(ISNUMBER(OFFSET('Sanitation Data'!$H$11,0,10*ROW('Sanitation Data'!H151))),'Data Summary'!DH157="Yes"),OFFSET('Sanitation Data'!$H$11,0,10*ROW('Sanitation Data'!H151)),NA())</f>
        <v>#N/A</v>
      </c>
      <c r="AT157" s="530" t="e">
        <f ca="1">+IF(AND(ISNUMBER(OFFSET('Sanitation Data'!$H$12,0,10*ROW('Sanitation Data'!H151))),'Data Summary'!DI157="Yes"),OFFSET('Sanitation Data'!$H$12,0,10*ROW('Sanitation Data'!H151)),NA())</f>
        <v>#N/A</v>
      </c>
      <c r="AU157" s="530" t="e">
        <f ca="1">+IF(AND(ISNUMBER(OFFSET('Sanitation Data'!$I$4,0,10*ROW('Sanitation Data'!I151))),'Data Summary'!DJ157="Yes"),100-OFFSET('Sanitation Data'!$I$4,0,10*ROW('Sanitation Data'!I151)),NA())</f>
        <v>#N/A</v>
      </c>
      <c r="AV157" s="530" t="e">
        <f ca="1">+IF(AND(ISNUMBER(OFFSET('Sanitation Data'!$I$6,0,10*ROW('Sanitation Data'!I151))),'Data Summary'!DK157="Yes"),OFFSET('Sanitation Data'!$I$6,0,10*ROW('Sanitation Data'!I151)),NA())</f>
        <v>#N/A</v>
      </c>
      <c r="AW157" s="530" t="e">
        <f ca="1">+IF(AND(ISNUMBER(OFFSET('Sanitation Data'!$I$10,0,10*ROW('Sanitation Data'!I151))),'Data Summary'!DL157="Yes"),OFFSET('Sanitation Data'!$I$10,0,10*ROW('Sanitation Data'!I151)),NA())</f>
        <v>#N/A</v>
      </c>
      <c r="AX157" s="530" t="e">
        <f ca="1">+IF(AND(ISNUMBER(OFFSET('Sanitation Data'!$I$11,0,10*ROW('Sanitation Data'!I151))),'Data Summary'!DM157="Yes"),OFFSET('Sanitation Data'!$I$11,0,10*ROW('Sanitation Data'!I151)),NA())</f>
        <v>#N/A</v>
      </c>
      <c r="AY157" s="530" t="e">
        <f ca="1">+IF(AND(ISNUMBER(OFFSET('Sanitation Data'!$I$12,0,10*ROW('Sanitation Data'!I151))),'Data Summary'!DN157="Yes"),OFFSET('Sanitation Data'!$I$12,0,10*ROW('Sanitation Data'!I151)),NA())</f>
        <v>#N/A</v>
      </c>
      <c r="AZ157" s="531" t="e">
        <f ca="1">+IF(AND(ISNUMBER(OFFSET('Hygiene Data'!$D$5,0,10*ROW('Hygiene Data'!D151))),'Data Summary'!DO157="Yes"),OFFSET('Hygiene Data'!$D$5,0,10*ROW('Hygiene Data'!D151)),NA())</f>
        <v>#N/A</v>
      </c>
      <c r="BA157" s="531" t="e">
        <f ca="1">+IF(AND(ISNUMBER(OFFSET('Hygiene Data'!$D$7,0,10*ROW('Hygiene Data'!D151))),'Data Summary'!DP157="Yes"),OFFSET('Hygiene Data'!$D$7,0,10*ROW('Hygiene Data'!D151)),NA())</f>
        <v>#N/A</v>
      </c>
      <c r="BB157" s="531" t="e">
        <f ca="1">+IF(AND(ISNUMBER(OFFSET('Hygiene Data'!$D$9,0,10*ROW('Hygiene Data'!D151))),'Data Summary'!DQ157="Yes"),OFFSET('Hygiene Data'!$D$9,0,10*ROW('Hygiene Data'!D151)),NA())</f>
        <v>#N/A</v>
      </c>
      <c r="BC157" s="531" t="e">
        <f ca="1">+IF(AND(ISNUMBER(OFFSET('Hygiene Data'!$E$5,0,10*ROW('Hygiene Data'!E151))),'Data Summary'!DR157="Yes"),OFFSET('Hygiene Data'!$E$5,0,10*ROW('Hygiene Data'!E151)),NA())</f>
        <v>#N/A</v>
      </c>
      <c r="BD157" s="531" t="e">
        <f ca="1">+IF(AND(ISNUMBER(OFFSET('Hygiene Data'!$E$7,0,10*ROW('Hygiene Data'!E151))),'Data Summary'!DS157="Yes"),OFFSET('Hygiene Data'!$E$7,0,10*ROW('Hygiene Data'!E151)),NA())</f>
        <v>#N/A</v>
      </c>
      <c r="BE157" s="531" t="e">
        <f ca="1">+IF(AND(ISNUMBER(OFFSET('Hygiene Data'!$E$9,0,10*ROW('Hygiene Data'!E151))),'Data Summary'!DT157="Yes"),OFFSET('Hygiene Data'!$E$9,0,10*ROW('Hygiene Data'!E151)),NA())</f>
        <v>#N/A</v>
      </c>
      <c r="BF157" s="531" t="e">
        <f ca="1">+IF(AND(ISNUMBER(OFFSET('Hygiene Data'!$F$5,0,10*ROW('Hygiene Data'!F151))),'Data Summary'!DU157="Yes"),OFFSET('Hygiene Data'!$F$5,0,10*ROW('Hygiene Data'!F151)),NA())</f>
        <v>#N/A</v>
      </c>
      <c r="BG157" s="531" t="e">
        <f ca="1">+IF(AND(ISNUMBER(OFFSET('Hygiene Data'!$F$7,0,10*ROW('Hygiene Data'!F151))),'Data Summary'!DV157="Yes"),OFFSET('Hygiene Data'!$F$7,0,10*ROW('Hygiene Data'!F151)),NA())</f>
        <v>#N/A</v>
      </c>
      <c r="BH157" s="531" t="e">
        <f ca="1">+IF(AND(ISNUMBER(OFFSET('Hygiene Data'!$F$9,0,10*ROW('Hygiene Data'!F151))),'Data Summary'!DW157="Yes"),OFFSET('Hygiene Data'!$F$9,0,10*ROW('Hygiene Data'!F151)),NA())</f>
        <v>#N/A</v>
      </c>
      <c r="BI157" s="531" t="e">
        <f ca="1">+IF(AND(ISNUMBER(OFFSET('Hygiene Data'!$G$5,0,10*ROW('Hygiene Data'!G151))),'Data Summary'!DX157="Yes"),OFFSET('Hygiene Data'!$G$5,0,10*ROW('Hygiene Data'!G151)),NA())</f>
        <v>#N/A</v>
      </c>
      <c r="BJ157" s="531" t="e">
        <f ca="1">+IF(AND(ISNUMBER(OFFSET('Hygiene Data'!$G$7,0,10*ROW('Hygiene Data'!G151))),'Data Summary'!DY157="Yes"),OFFSET('Hygiene Data'!$G$7,0,10*ROW('Hygiene Data'!G151)),NA())</f>
        <v>#N/A</v>
      </c>
      <c r="BK157" s="531" t="e">
        <f ca="1">+IF(AND(ISNUMBER(OFFSET('Hygiene Data'!$G$9,0,10*ROW('Hygiene Data'!G151))),'Data Summary'!DZ157="Yes"),OFFSET('Hygiene Data'!$G$9,0,10*ROW('Hygiene Data'!G151)),NA())</f>
        <v>#N/A</v>
      </c>
      <c r="BL157" s="531" t="e">
        <f ca="1">+IF(AND(ISNUMBER(OFFSET('Hygiene Data'!$H$5,0,10*ROW('Hygiene Data'!H151))),'Data Summary'!EA157="Yes"),OFFSET('Hygiene Data'!$H$5,0,10*ROW('Hygiene Data'!H151)),NA())</f>
        <v>#N/A</v>
      </c>
      <c r="BM157" s="531" t="e">
        <f ca="1">+IF(AND(ISNUMBER(OFFSET('Hygiene Data'!$H$7,0,10*ROW('Hygiene Data'!H151))),'Data Summary'!EB157="Yes"),OFFSET('Hygiene Data'!$H$7,0,10*ROW('Hygiene Data'!H151)),NA())</f>
        <v>#N/A</v>
      </c>
      <c r="BN157" s="531" t="e">
        <f ca="1">+IF(AND(ISNUMBER(OFFSET('Hygiene Data'!$H$9,0,10*ROW('Hygiene Data'!H151))),'Data Summary'!EC157="Yes"),OFFSET('Hygiene Data'!$H$9,0,10*ROW('Hygiene Data'!H151)),NA())</f>
        <v>#N/A</v>
      </c>
      <c r="BO157" s="531" t="e">
        <f ca="1">+IF(AND(ISNUMBER(OFFSET('Hygiene Data'!$I$5,0,10*ROW('Hygiene Data'!I151))),'Data Summary'!ED157="Yes"),OFFSET('Hygiene Data'!$I$5,0,10*ROW('Hygiene Data'!I151)),NA())</f>
        <v>#N/A</v>
      </c>
      <c r="BP157" s="531" t="e">
        <f ca="1">+IF(AND(ISNUMBER(OFFSET('Hygiene Data'!$I$7,0,10*ROW('Hygiene Data'!I151))),'Data Summary'!EE157="Yes"),OFFSET('Hygiene Data'!$I$7,0,10*ROW('Hygiene Data'!I151)),NA())</f>
        <v>#N/A</v>
      </c>
      <c r="BQ157" s="531" t="e">
        <f ca="1">+IF(AND(ISNUMBER(OFFSET('Hygiene Data'!$I$9,0,10*ROW('Hygiene Data'!I151))),'Data Summary'!EF157="Yes"),OFFSET('Hygiene Data'!$I$9,0,10*ROW('Hygiene Data'!I151)),NA())</f>
        <v>#N/A</v>
      </c>
    </row>
    <row r="158" spans="1:69" x14ac:dyDescent="0.25">
      <c r="A158" s="527" t="e">
        <f ca="1">+RIGHT('Data Summary'!A158,LEN('Data Summary'!A158)-9)</f>
        <v>#VALUE!</v>
      </c>
      <c r="B158" s="501" t="str">
        <f ca="1">+IF(ISTEXT('Data Summary'!B158),'Data Summary'!B158,"")</f>
        <v/>
      </c>
      <c r="C158" s="528" t="e">
        <f ca="1">+VALUE('Data Summary'!C158)</f>
        <v>#VALUE!</v>
      </c>
      <c r="D158" s="529" t="e">
        <f ca="1">+IF(AND(ISNUMBER(OFFSET('Water Data'!$D$4,0,10*ROW('Water Data'!D152))),'Data Summary'!BS158="Yes"),100-OFFSET('Water Data'!$D$4,0,10*ROW('Water Data'!D152)),NA())</f>
        <v>#N/A</v>
      </c>
      <c r="E158" s="529" t="e">
        <f ca="1">+IF(AND(ISNUMBER(OFFSET('Water Data'!$D$6,0,10*ROW('Water Data'!D152))),'Data Summary'!BT158="Yes"),OFFSET('Water Data'!$D$6,0,10*ROW('Water Data'!D152)),NA())</f>
        <v>#N/A</v>
      </c>
      <c r="F158" s="529" t="e">
        <f ca="1">+IF(AND(ISNUMBER(OFFSET('Water Data'!$D$9,0,10*ROW('Water Data'!D152))),'Data Summary'!BU158="Yes"),OFFSET('Water Data'!$D$9,0,10*ROW('Water Data'!D152)),NA())</f>
        <v>#N/A</v>
      </c>
      <c r="G158" s="529" t="e">
        <f ca="1">+IF(AND(ISNUMBER(OFFSET('Water Data'!$E$4,0,10*ROW('Water Data'!E152))),'Data Summary'!BV158="Yes"),100-OFFSET('Water Data'!$E$4,0,10*ROW('Water Data'!E152)),NA())</f>
        <v>#N/A</v>
      </c>
      <c r="H158" s="529" t="e">
        <f ca="1">+IF(AND(ISNUMBER(OFFSET('Water Data'!$E$6,0,10*ROW('Water Data'!E152))),'Data Summary'!BW158="Yes"),OFFSET('Water Data'!$E$6,0,10*ROW('Water Data'!E152)),NA())</f>
        <v>#N/A</v>
      </c>
      <c r="I158" s="529" t="e">
        <f ca="1">+IF(AND(ISNUMBER(OFFSET('Water Data'!$E$9,0,10*ROW('Water Data'!E152))),'Data Summary'!BX158="Yes"),OFFSET('Water Data'!$E$9,0,10*ROW('Water Data'!E152)),NA())</f>
        <v>#N/A</v>
      </c>
      <c r="J158" s="529" t="e">
        <f ca="1">+IF(AND(ISNUMBER(OFFSET('Water Data'!$F$4,0,10*ROW('Water Data'!F152))),'Data Summary'!BY158="Yes"),100-OFFSET('Water Data'!$F$4,0,10*ROW('Water Data'!F152)),NA())</f>
        <v>#N/A</v>
      </c>
      <c r="K158" s="529" t="e">
        <f ca="1">+IF(AND(ISNUMBER(OFFSET('Water Data'!$F$6,0,10*ROW('Water Data'!F152))),'Data Summary'!BZ158="Yes"),OFFSET('Water Data'!$F$6,0,10*ROW('Water Data'!F152)),NA())</f>
        <v>#N/A</v>
      </c>
      <c r="L158" s="529" t="e">
        <f ca="1">+IF(AND(ISNUMBER(OFFSET('Water Data'!$F$9,0,10*ROW('Water Data'!F152))),'Data Summary'!CA158="Yes"),OFFSET('Water Data'!$F$9,0,10*ROW('Water Data'!F152)),NA())</f>
        <v>#N/A</v>
      </c>
      <c r="M158" s="529" t="e">
        <f ca="1">+IF(AND(ISNUMBER(OFFSET('Water Data'!$G$4,0,10*ROW('Water Data'!G152))),'Data Summary'!CB158="Yes"),100-OFFSET('Water Data'!$G$4,0,10*ROW('Water Data'!G152)),NA())</f>
        <v>#N/A</v>
      </c>
      <c r="N158" s="529" t="e">
        <f ca="1">+IF(AND(ISNUMBER(OFFSET('Water Data'!$G$6,0,10*ROW('Water Data'!G152))),'Data Summary'!CC158="Yes"),OFFSET('Water Data'!$G$6,0,10*ROW('Water Data'!G152)),NA())</f>
        <v>#N/A</v>
      </c>
      <c r="O158" s="529" t="e">
        <f ca="1">+IF(AND(ISNUMBER(OFFSET('Water Data'!$G$9,0,10*ROW('Water Data'!G152))),'Data Summary'!CD158="Yes"),OFFSET('Water Data'!$G$9,0,10*ROW('Water Data'!G152)),NA())</f>
        <v>#N/A</v>
      </c>
      <c r="P158" s="529" t="e">
        <f ca="1">+IF(AND(ISNUMBER(OFFSET('Water Data'!$H$4,0,10*ROW('Water Data'!H152))),'Data Summary'!CE158="Yes"),100-OFFSET('Water Data'!$H$4,0,10*ROW('Water Data'!H152)),NA())</f>
        <v>#N/A</v>
      </c>
      <c r="Q158" s="529" t="e">
        <f ca="1">+IF(AND(ISNUMBER(OFFSET('Water Data'!$H$6,0,10*ROW('Water Data'!H152))),'Data Summary'!CF158="Yes"),OFFSET('Water Data'!$H$6,0,10*ROW('Water Data'!H152)),NA())</f>
        <v>#N/A</v>
      </c>
      <c r="R158" s="529" t="e">
        <f ca="1">+IF(AND(ISNUMBER(OFFSET('Water Data'!$H$9,0,10*ROW('Water Data'!H152))),'Data Summary'!CG158="Yes"),OFFSET('Water Data'!$H$9,0,10*ROW('Water Data'!H152)),NA())</f>
        <v>#N/A</v>
      </c>
      <c r="S158" s="529" t="e">
        <f ca="1">+IF(AND(ISNUMBER(OFFSET('Water Data'!$I$4,0,10*ROW('Water Data'!I152))),'Data Summary'!CH158="Yes"),100-OFFSET('Water Data'!$I$4,0,10*ROW('Water Data'!I152)),NA())</f>
        <v>#N/A</v>
      </c>
      <c r="T158" s="529" t="e">
        <f ca="1">+IF(AND(ISNUMBER(OFFSET('Water Data'!$I$6,0,10*ROW('Water Data'!I152))),'Data Summary'!CI158="Yes"),OFFSET('Water Data'!$I$6,0,10*ROW('Water Data'!I152)),NA())</f>
        <v>#N/A</v>
      </c>
      <c r="U158" s="529" t="e">
        <f ca="1">+IF(AND(ISNUMBER(OFFSET('Water Data'!$I$9,0,10*ROW('Water Data'!I152))),'Data Summary'!CJ158="Yes"),OFFSET('Water Data'!$I$9,0,10*ROW('Water Data'!I152)),NA())</f>
        <v>#N/A</v>
      </c>
      <c r="V158" s="530" t="e">
        <f ca="1">+IF(AND(ISNUMBER(OFFSET('Sanitation Data'!$D$4,0,10*ROW('Sanitation Data'!D152))),'Data Summary'!CK158="Yes"),100-OFFSET('Sanitation Data'!$D$4,0,10*ROW('Sanitation Data'!D152)),NA())</f>
        <v>#N/A</v>
      </c>
      <c r="W158" s="530" t="e">
        <f ca="1">+IF(AND(ISNUMBER(OFFSET('Sanitation Data'!$D$6,0,10*ROW('Sanitation Data'!D152))),'Data Summary'!CL158="Yes"),OFFSET('Sanitation Data'!$D$6,0,10*ROW('Sanitation Data'!D152)),NA())</f>
        <v>#N/A</v>
      </c>
      <c r="X158" s="530" t="e">
        <f ca="1">+IF(AND(ISNUMBER(OFFSET('Sanitation Data'!$D$10,0,10*ROW('Sanitation Data'!D152))),'Data Summary'!CM158="Yes"),OFFSET('Sanitation Data'!$D$10,0,10*ROW('Sanitation Data'!D152)),NA())</f>
        <v>#N/A</v>
      </c>
      <c r="Y158" s="530" t="e">
        <f ca="1">+IF(AND(ISNUMBER(OFFSET('Sanitation Data'!$D$11,0,10*ROW('Sanitation Data'!D152))),'Data Summary'!CN158="Yes"),OFFSET('Sanitation Data'!$D$11,0,10*ROW('Sanitation Data'!D152)),NA())</f>
        <v>#N/A</v>
      </c>
      <c r="Z158" s="530" t="e">
        <f ca="1">+IF(AND(ISNUMBER(OFFSET('Sanitation Data'!$D$12,0,10*ROW('Sanitation Data'!D152))),'Data Summary'!CO158="Yes"),OFFSET('Sanitation Data'!$D$12,0,10*ROW('Sanitation Data'!D152)),NA())</f>
        <v>#N/A</v>
      </c>
      <c r="AA158" s="530" t="e">
        <f ca="1">+IF(AND(ISNUMBER(OFFSET('Sanitation Data'!$E$4,0,10*ROW('Sanitation Data'!E152))),'Data Summary'!CP158="Yes"),100-OFFSET('Sanitation Data'!$E$4,0,10*ROW('Sanitation Data'!E152)),NA())</f>
        <v>#N/A</v>
      </c>
      <c r="AB158" s="530" t="e">
        <f ca="1">+IF(AND(ISNUMBER(OFFSET('Sanitation Data'!$E$6,0,10*ROW('Sanitation Data'!E152))),'Data Summary'!CQ158="Yes"),OFFSET('Sanitation Data'!$E$6,0,10*ROW('Sanitation Data'!E152)),NA())</f>
        <v>#N/A</v>
      </c>
      <c r="AC158" s="530" t="e">
        <f ca="1">+IF(AND(ISNUMBER(OFFSET('Sanitation Data'!$E$10,0,10*ROW('Sanitation Data'!E152))),'Data Summary'!CR158="Yes"),OFFSET('Sanitation Data'!$E$10,0,10*ROW('Sanitation Data'!E152)),NA())</f>
        <v>#N/A</v>
      </c>
      <c r="AD158" s="530" t="e">
        <f ca="1">+IF(AND(ISNUMBER(OFFSET('Sanitation Data'!$E$11,0,10*ROW('Sanitation Data'!E152))),'Data Summary'!CS158="Yes"),OFFSET('Sanitation Data'!$E$11,0,10*ROW('Sanitation Data'!E152)),NA())</f>
        <v>#N/A</v>
      </c>
      <c r="AE158" s="530" t="e">
        <f ca="1">+IF(AND(ISNUMBER(OFFSET('Sanitation Data'!$E$12,0,10*ROW('Sanitation Data'!E152))),'Data Summary'!CT158="Yes"),OFFSET('Sanitation Data'!$E$12,0,10*ROW('Sanitation Data'!E152)),NA())</f>
        <v>#N/A</v>
      </c>
      <c r="AF158" s="530" t="e">
        <f ca="1">+IF(AND(ISNUMBER(OFFSET('Sanitation Data'!$F$4,0,10*ROW('Sanitation Data'!F152))),'Data Summary'!CU158="Yes"),100-OFFSET('Sanitation Data'!$F$4,0,10*ROW('Sanitation Data'!F152)),NA())</f>
        <v>#N/A</v>
      </c>
      <c r="AG158" s="530" t="e">
        <f ca="1">+IF(AND(ISNUMBER(OFFSET('Sanitation Data'!$F$6,0,10*ROW('Sanitation Data'!F152))),'Data Summary'!CV158="Yes"),OFFSET('Sanitation Data'!$F$6,0,10*ROW('Sanitation Data'!F152)),NA())</f>
        <v>#N/A</v>
      </c>
      <c r="AH158" s="530" t="e">
        <f ca="1">+IF(AND(ISNUMBER(OFFSET('Sanitation Data'!$F$10,0,10*ROW('Sanitation Data'!F152))),'Data Summary'!CW158="Yes"),OFFSET('Sanitation Data'!$F$10,0,10*ROW('Sanitation Data'!F152)),NA())</f>
        <v>#N/A</v>
      </c>
      <c r="AI158" s="530" t="e">
        <f ca="1">+IF(AND(ISNUMBER(OFFSET('Sanitation Data'!$F$11,0,10*ROW('Sanitation Data'!F152))),'Data Summary'!CX158="Yes"),OFFSET('Sanitation Data'!$F$11,0,10*ROW('Sanitation Data'!F152)),NA())</f>
        <v>#N/A</v>
      </c>
      <c r="AJ158" s="530" t="e">
        <f ca="1">+IF(AND(ISNUMBER(OFFSET('Sanitation Data'!$F$12,0,10*ROW('Sanitation Data'!F152))),'Data Summary'!CY158="Yes"),OFFSET('Sanitation Data'!$F$12,0,10*ROW('Sanitation Data'!F152)),NA())</f>
        <v>#N/A</v>
      </c>
      <c r="AK158" s="530" t="e">
        <f ca="1">+IF(AND(ISNUMBER(OFFSET('Sanitation Data'!$G$4,0,10*ROW('Sanitation Data'!G152))),'Data Summary'!CZ158="Yes"),100-OFFSET('Sanitation Data'!$G$4,0,10*ROW('Sanitation Data'!G152)),NA())</f>
        <v>#N/A</v>
      </c>
      <c r="AL158" s="530" t="e">
        <f ca="1">+IF(AND(ISNUMBER(OFFSET('Sanitation Data'!$G$6,0,10*ROW('Sanitation Data'!G152))),'Data Summary'!DA158="Yes"),OFFSET('Sanitation Data'!$G$6,0,10*ROW('Sanitation Data'!G152)),NA())</f>
        <v>#N/A</v>
      </c>
      <c r="AM158" s="530" t="e">
        <f ca="1">+IF(AND(ISNUMBER(OFFSET('Sanitation Data'!$G$10,0,10*ROW('Sanitation Data'!G152))),'Data Summary'!DB158="Yes"),OFFSET('Sanitation Data'!$G$10,0,10*ROW('Sanitation Data'!G152)),NA())</f>
        <v>#N/A</v>
      </c>
      <c r="AN158" s="530" t="e">
        <f ca="1">+IF(AND(ISNUMBER(OFFSET('Sanitation Data'!$G$11,0,10*ROW('Sanitation Data'!G152))),'Data Summary'!DC158="Yes"),OFFSET('Sanitation Data'!$G$11,0,10*ROW('Sanitation Data'!G152)),NA())</f>
        <v>#N/A</v>
      </c>
      <c r="AO158" s="530" t="e">
        <f ca="1">+IF(AND(ISNUMBER(OFFSET('Sanitation Data'!$G$12,0,10*ROW('Sanitation Data'!G152))),'Data Summary'!DD158="Yes"),OFFSET('Sanitation Data'!$G$12,0,10*ROW('Sanitation Data'!G152)),NA())</f>
        <v>#N/A</v>
      </c>
      <c r="AP158" s="530" t="e">
        <f ca="1">+IF(AND(ISNUMBER(OFFSET('Sanitation Data'!$H$4,0,10*ROW('Sanitation Data'!H152))),'Data Summary'!DE158="Yes"),100-OFFSET('Sanitation Data'!$H$4,0,10*ROW('Sanitation Data'!H152)),NA())</f>
        <v>#N/A</v>
      </c>
      <c r="AQ158" s="530" t="e">
        <f ca="1">+IF(AND(ISNUMBER(OFFSET('Sanitation Data'!$H$6,0,10*ROW('Sanitation Data'!H152))),'Data Summary'!DF158="Yes"),OFFSET('Sanitation Data'!$H$6,0,10*ROW('Sanitation Data'!H152)),NA())</f>
        <v>#N/A</v>
      </c>
      <c r="AR158" s="530" t="e">
        <f ca="1">+IF(AND(ISNUMBER(OFFSET('Sanitation Data'!$H$10,0,10*ROW('Sanitation Data'!H152))),'Data Summary'!DG158="Yes"),OFFSET('Sanitation Data'!$H$10,0,10*ROW('Sanitation Data'!H152)),NA())</f>
        <v>#N/A</v>
      </c>
      <c r="AS158" s="530" t="e">
        <f ca="1">+IF(AND(ISNUMBER(OFFSET('Sanitation Data'!$H$11,0,10*ROW('Sanitation Data'!H152))),'Data Summary'!DH158="Yes"),OFFSET('Sanitation Data'!$H$11,0,10*ROW('Sanitation Data'!H152)),NA())</f>
        <v>#N/A</v>
      </c>
      <c r="AT158" s="530" t="e">
        <f ca="1">+IF(AND(ISNUMBER(OFFSET('Sanitation Data'!$H$12,0,10*ROW('Sanitation Data'!H152))),'Data Summary'!DI158="Yes"),OFFSET('Sanitation Data'!$H$12,0,10*ROW('Sanitation Data'!H152)),NA())</f>
        <v>#N/A</v>
      </c>
      <c r="AU158" s="530" t="e">
        <f ca="1">+IF(AND(ISNUMBER(OFFSET('Sanitation Data'!$I$4,0,10*ROW('Sanitation Data'!I152))),'Data Summary'!DJ158="Yes"),100-OFFSET('Sanitation Data'!$I$4,0,10*ROW('Sanitation Data'!I152)),NA())</f>
        <v>#N/A</v>
      </c>
      <c r="AV158" s="530" t="e">
        <f ca="1">+IF(AND(ISNUMBER(OFFSET('Sanitation Data'!$I$6,0,10*ROW('Sanitation Data'!I152))),'Data Summary'!DK158="Yes"),OFFSET('Sanitation Data'!$I$6,0,10*ROW('Sanitation Data'!I152)),NA())</f>
        <v>#N/A</v>
      </c>
      <c r="AW158" s="530" t="e">
        <f ca="1">+IF(AND(ISNUMBER(OFFSET('Sanitation Data'!$I$10,0,10*ROW('Sanitation Data'!I152))),'Data Summary'!DL158="Yes"),OFFSET('Sanitation Data'!$I$10,0,10*ROW('Sanitation Data'!I152)),NA())</f>
        <v>#N/A</v>
      </c>
      <c r="AX158" s="530" t="e">
        <f ca="1">+IF(AND(ISNUMBER(OFFSET('Sanitation Data'!$I$11,0,10*ROW('Sanitation Data'!I152))),'Data Summary'!DM158="Yes"),OFFSET('Sanitation Data'!$I$11,0,10*ROW('Sanitation Data'!I152)),NA())</f>
        <v>#N/A</v>
      </c>
      <c r="AY158" s="530" t="e">
        <f ca="1">+IF(AND(ISNUMBER(OFFSET('Sanitation Data'!$I$12,0,10*ROW('Sanitation Data'!I152))),'Data Summary'!DN158="Yes"),OFFSET('Sanitation Data'!$I$12,0,10*ROW('Sanitation Data'!I152)),NA())</f>
        <v>#N/A</v>
      </c>
      <c r="AZ158" s="531" t="e">
        <f ca="1">+IF(AND(ISNUMBER(OFFSET('Hygiene Data'!$D$5,0,10*ROW('Hygiene Data'!D152))),'Data Summary'!DO158="Yes"),OFFSET('Hygiene Data'!$D$5,0,10*ROW('Hygiene Data'!D152)),NA())</f>
        <v>#N/A</v>
      </c>
      <c r="BA158" s="531" t="e">
        <f ca="1">+IF(AND(ISNUMBER(OFFSET('Hygiene Data'!$D$7,0,10*ROW('Hygiene Data'!D152))),'Data Summary'!DP158="Yes"),OFFSET('Hygiene Data'!$D$7,0,10*ROW('Hygiene Data'!D152)),NA())</f>
        <v>#N/A</v>
      </c>
      <c r="BB158" s="531" t="e">
        <f ca="1">+IF(AND(ISNUMBER(OFFSET('Hygiene Data'!$D$9,0,10*ROW('Hygiene Data'!D152))),'Data Summary'!DQ158="Yes"),OFFSET('Hygiene Data'!$D$9,0,10*ROW('Hygiene Data'!D152)),NA())</f>
        <v>#N/A</v>
      </c>
      <c r="BC158" s="531" t="e">
        <f ca="1">+IF(AND(ISNUMBER(OFFSET('Hygiene Data'!$E$5,0,10*ROW('Hygiene Data'!E152))),'Data Summary'!DR158="Yes"),OFFSET('Hygiene Data'!$E$5,0,10*ROW('Hygiene Data'!E152)),NA())</f>
        <v>#N/A</v>
      </c>
      <c r="BD158" s="531" t="e">
        <f ca="1">+IF(AND(ISNUMBER(OFFSET('Hygiene Data'!$E$7,0,10*ROW('Hygiene Data'!E152))),'Data Summary'!DS158="Yes"),OFFSET('Hygiene Data'!$E$7,0,10*ROW('Hygiene Data'!E152)),NA())</f>
        <v>#N/A</v>
      </c>
      <c r="BE158" s="531" t="e">
        <f ca="1">+IF(AND(ISNUMBER(OFFSET('Hygiene Data'!$E$9,0,10*ROW('Hygiene Data'!E152))),'Data Summary'!DT158="Yes"),OFFSET('Hygiene Data'!$E$9,0,10*ROW('Hygiene Data'!E152)),NA())</f>
        <v>#N/A</v>
      </c>
      <c r="BF158" s="531" t="e">
        <f ca="1">+IF(AND(ISNUMBER(OFFSET('Hygiene Data'!$F$5,0,10*ROW('Hygiene Data'!F152))),'Data Summary'!DU158="Yes"),OFFSET('Hygiene Data'!$F$5,0,10*ROW('Hygiene Data'!F152)),NA())</f>
        <v>#N/A</v>
      </c>
      <c r="BG158" s="531" t="e">
        <f ca="1">+IF(AND(ISNUMBER(OFFSET('Hygiene Data'!$F$7,0,10*ROW('Hygiene Data'!F152))),'Data Summary'!DV158="Yes"),OFFSET('Hygiene Data'!$F$7,0,10*ROW('Hygiene Data'!F152)),NA())</f>
        <v>#N/A</v>
      </c>
      <c r="BH158" s="531" t="e">
        <f ca="1">+IF(AND(ISNUMBER(OFFSET('Hygiene Data'!$F$9,0,10*ROW('Hygiene Data'!F152))),'Data Summary'!DW158="Yes"),OFFSET('Hygiene Data'!$F$9,0,10*ROW('Hygiene Data'!F152)),NA())</f>
        <v>#N/A</v>
      </c>
      <c r="BI158" s="531" t="e">
        <f ca="1">+IF(AND(ISNUMBER(OFFSET('Hygiene Data'!$G$5,0,10*ROW('Hygiene Data'!G152))),'Data Summary'!DX158="Yes"),OFFSET('Hygiene Data'!$G$5,0,10*ROW('Hygiene Data'!G152)),NA())</f>
        <v>#N/A</v>
      </c>
      <c r="BJ158" s="531" t="e">
        <f ca="1">+IF(AND(ISNUMBER(OFFSET('Hygiene Data'!$G$7,0,10*ROW('Hygiene Data'!G152))),'Data Summary'!DY158="Yes"),OFFSET('Hygiene Data'!$G$7,0,10*ROW('Hygiene Data'!G152)),NA())</f>
        <v>#N/A</v>
      </c>
      <c r="BK158" s="531" t="e">
        <f ca="1">+IF(AND(ISNUMBER(OFFSET('Hygiene Data'!$G$9,0,10*ROW('Hygiene Data'!G152))),'Data Summary'!DZ158="Yes"),OFFSET('Hygiene Data'!$G$9,0,10*ROW('Hygiene Data'!G152)),NA())</f>
        <v>#N/A</v>
      </c>
      <c r="BL158" s="531" t="e">
        <f ca="1">+IF(AND(ISNUMBER(OFFSET('Hygiene Data'!$H$5,0,10*ROW('Hygiene Data'!H152))),'Data Summary'!EA158="Yes"),OFFSET('Hygiene Data'!$H$5,0,10*ROW('Hygiene Data'!H152)),NA())</f>
        <v>#N/A</v>
      </c>
      <c r="BM158" s="531" t="e">
        <f ca="1">+IF(AND(ISNUMBER(OFFSET('Hygiene Data'!$H$7,0,10*ROW('Hygiene Data'!H152))),'Data Summary'!EB158="Yes"),OFFSET('Hygiene Data'!$H$7,0,10*ROW('Hygiene Data'!H152)),NA())</f>
        <v>#N/A</v>
      </c>
      <c r="BN158" s="531" t="e">
        <f ca="1">+IF(AND(ISNUMBER(OFFSET('Hygiene Data'!$H$9,0,10*ROW('Hygiene Data'!H152))),'Data Summary'!EC158="Yes"),OFFSET('Hygiene Data'!$H$9,0,10*ROW('Hygiene Data'!H152)),NA())</f>
        <v>#N/A</v>
      </c>
      <c r="BO158" s="531" t="e">
        <f ca="1">+IF(AND(ISNUMBER(OFFSET('Hygiene Data'!$I$5,0,10*ROW('Hygiene Data'!I152))),'Data Summary'!ED158="Yes"),OFFSET('Hygiene Data'!$I$5,0,10*ROW('Hygiene Data'!I152)),NA())</f>
        <v>#N/A</v>
      </c>
      <c r="BP158" s="531" t="e">
        <f ca="1">+IF(AND(ISNUMBER(OFFSET('Hygiene Data'!$I$7,0,10*ROW('Hygiene Data'!I152))),'Data Summary'!EE158="Yes"),OFFSET('Hygiene Data'!$I$7,0,10*ROW('Hygiene Data'!I152)),NA())</f>
        <v>#N/A</v>
      </c>
      <c r="BQ158" s="531" t="e">
        <f ca="1">+IF(AND(ISNUMBER(OFFSET('Hygiene Data'!$I$9,0,10*ROW('Hygiene Data'!I152))),'Data Summary'!EF158="Yes"),OFFSET('Hygiene Data'!$I$9,0,10*ROW('Hygiene Data'!I152)),NA())</f>
        <v>#N/A</v>
      </c>
    </row>
    <row r="159" spans="1:69" x14ac:dyDescent="0.25">
      <c r="A159" s="527" t="e">
        <f ca="1">+RIGHT('Data Summary'!A159,LEN('Data Summary'!A159)-9)</f>
        <v>#VALUE!</v>
      </c>
      <c r="B159" s="501" t="str">
        <f ca="1">+IF(ISTEXT('Data Summary'!B159),'Data Summary'!B159,"")</f>
        <v/>
      </c>
      <c r="C159" s="528" t="e">
        <f ca="1">+VALUE('Data Summary'!C159)</f>
        <v>#VALUE!</v>
      </c>
      <c r="D159" s="529" t="e">
        <f ca="1">+IF(AND(ISNUMBER(OFFSET('Water Data'!$D$4,0,10*ROW('Water Data'!D153))),'Data Summary'!BS159="Yes"),100-OFFSET('Water Data'!$D$4,0,10*ROW('Water Data'!D153)),NA())</f>
        <v>#N/A</v>
      </c>
      <c r="E159" s="529" t="e">
        <f ca="1">+IF(AND(ISNUMBER(OFFSET('Water Data'!$D$6,0,10*ROW('Water Data'!D153))),'Data Summary'!BT159="Yes"),OFFSET('Water Data'!$D$6,0,10*ROW('Water Data'!D153)),NA())</f>
        <v>#N/A</v>
      </c>
      <c r="F159" s="529" t="e">
        <f ca="1">+IF(AND(ISNUMBER(OFFSET('Water Data'!$D$9,0,10*ROW('Water Data'!D153))),'Data Summary'!BU159="Yes"),OFFSET('Water Data'!$D$9,0,10*ROW('Water Data'!D153)),NA())</f>
        <v>#N/A</v>
      </c>
      <c r="G159" s="529" t="e">
        <f ca="1">+IF(AND(ISNUMBER(OFFSET('Water Data'!$E$4,0,10*ROW('Water Data'!E153))),'Data Summary'!BV159="Yes"),100-OFFSET('Water Data'!$E$4,0,10*ROW('Water Data'!E153)),NA())</f>
        <v>#N/A</v>
      </c>
      <c r="H159" s="529" t="e">
        <f ca="1">+IF(AND(ISNUMBER(OFFSET('Water Data'!$E$6,0,10*ROW('Water Data'!E153))),'Data Summary'!BW159="Yes"),OFFSET('Water Data'!$E$6,0,10*ROW('Water Data'!E153)),NA())</f>
        <v>#N/A</v>
      </c>
      <c r="I159" s="529" t="e">
        <f ca="1">+IF(AND(ISNUMBER(OFFSET('Water Data'!$E$9,0,10*ROW('Water Data'!E153))),'Data Summary'!BX159="Yes"),OFFSET('Water Data'!$E$9,0,10*ROW('Water Data'!E153)),NA())</f>
        <v>#N/A</v>
      </c>
      <c r="J159" s="529" t="e">
        <f ca="1">+IF(AND(ISNUMBER(OFFSET('Water Data'!$F$4,0,10*ROW('Water Data'!F153))),'Data Summary'!BY159="Yes"),100-OFFSET('Water Data'!$F$4,0,10*ROW('Water Data'!F153)),NA())</f>
        <v>#N/A</v>
      </c>
      <c r="K159" s="529" t="e">
        <f ca="1">+IF(AND(ISNUMBER(OFFSET('Water Data'!$F$6,0,10*ROW('Water Data'!F153))),'Data Summary'!BZ159="Yes"),OFFSET('Water Data'!$F$6,0,10*ROW('Water Data'!F153)),NA())</f>
        <v>#N/A</v>
      </c>
      <c r="L159" s="529" t="e">
        <f ca="1">+IF(AND(ISNUMBER(OFFSET('Water Data'!$F$9,0,10*ROW('Water Data'!F153))),'Data Summary'!CA159="Yes"),OFFSET('Water Data'!$F$9,0,10*ROW('Water Data'!F153)),NA())</f>
        <v>#N/A</v>
      </c>
      <c r="M159" s="529" t="e">
        <f ca="1">+IF(AND(ISNUMBER(OFFSET('Water Data'!$G$4,0,10*ROW('Water Data'!G153))),'Data Summary'!CB159="Yes"),100-OFFSET('Water Data'!$G$4,0,10*ROW('Water Data'!G153)),NA())</f>
        <v>#N/A</v>
      </c>
      <c r="N159" s="529" t="e">
        <f ca="1">+IF(AND(ISNUMBER(OFFSET('Water Data'!$G$6,0,10*ROW('Water Data'!G153))),'Data Summary'!CC159="Yes"),OFFSET('Water Data'!$G$6,0,10*ROW('Water Data'!G153)),NA())</f>
        <v>#N/A</v>
      </c>
      <c r="O159" s="529" t="e">
        <f ca="1">+IF(AND(ISNUMBER(OFFSET('Water Data'!$G$9,0,10*ROW('Water Data'!G153))),'Data Summary'!CD159="Yes"),OFFSET('Water Data'!$G$9,0,10*ROW('Water Data'!G153)),NA())</f>
        <v>#N/A</v>
      </c>
      <c r="P159" s="529" t="e">
        <f ca="1">+IF(AND(ISNUMBER(OFFSET('Water Data'!$H$4,0,10*ROW('Water Data'!H153))),'Data Summary'!CE159="Yes"),100-OFFSET('Water Data'!$H$4,0,10*ROW('Water Data'!H153)),NA())</f>
        <v>#N/A</v>
      </c>
      <c r="Q159" s="529" t="e">
        <f ca="1">+IF(AND(ISNUMBER(OFFSET('Water Data'!$H$6,0,10*ROW('Water Data'!H153))),'Data Summary'!CF159="Yes"),OFFSET('Water Data'!$H$6,0,10*ROW('Water Data'!H153)),NA())</f>
        <v>#N/A</v>
      </c>
      <c r="R159" s="529" t="e">
        <f ca="1">+IF(AND(ISNUMBER(OFFSET('Water Data'!$H$9,0,10*ROW('Water Data'!H153))),'Data Summary'!CG159="Yes"),OFFSET('Water Data'!$H$9,0,10*ROW('Water Data'!H153)),NA())</f>
        <v>#N/A</v>
      </c>
      <c r="S159" s="529" t="e">
        <f ca="1">+IF(AND(ISNUMBER(OFFSET('Water Data'!$I$4,0,10*ROW('Water Data'!I153))),'Data Summary'!CH159="Yes"),100-OFFSET('Water Data'!$I$4,0,10*ROW('Water Data'!I153)),NA())</f>
        <v>#N/A</v>
      </c>
      <c r="T159" s="529" t="e">
        <f ca="1">+IF(AND(ISNUMBER(OFFSET('Water Data'!$I$6,0,10*ROW('Water Data'!I153))),'Data Summary'!CI159="Yes"),OFFSET('Water Data'!$I$6,0,10*ROW('Water Data'!I153)),NA())</f>
        <v>#N/A</v>
      </c>
      <c r="U159" s="529" t="e">
        <f ca="1">+IF(AND(ISNUMBER(OFFSET('Water Data'!$I$9,0,10*ROW('Water Data'!I153))),'Data Summary'!CJ159="Yes"),OFFSET('Water Data'!$I$9,0,10*ROW('Water Data'!I153)),NA())</f>
        <v>#N/A</v>
      </c>
      <c r="V159" s="530" t="e">
        <f ca="1">+IF(AND(ISNUMBER(OFFSET('Sanitation Data'!$D$4,0,10*ROW('Sanitation Data'!D153))),'Data Summary'!CK159="Yes"),100-OFFSET('Sanitation Data'!$D$4,0,10*ROW('Sanitation Data'!D153)),NA())</f>
        <v>#N/A</v>
      </c>
      <c r="W159" s="530" t="e">
        <f ca="1">+IF(AND(ISNUMBER(OFFSET('Sanitation Data'!$D$6,0,10*ROW('Sanitation Data'!D153))),'Data Summary'!CL159="Yes"),OFFSET('Sanitation Data'!$D$6,0,10*ROW('Sanitation Data'!D153)),NA())</f>
        <v>#N/A</v>
      </c>
      <c r="X159" s="530" t="e">
        <f ca="1">+IF(AND(ISNUMBER(OFFSET('Sanitation Data'!$D$10,0,10*ROW('Sanitation Data'!D153))),'Data Summary'!CM159="Yes"),OFFSET('Sanitation Data'!$D$10,0,10*ROW('Sanitation Data'!D153)),NA())</f>
        <v>#N/A</v>
      </c>
      <c r="Y159" s="530" t="e">
        <f ca="1">+IF(AND(ISNUMBER(OFFSET('Sanitation Data'!$D$11,0,10*ROW('Sanitation Data'!D153))),'Data Summary'!CN159="Yes"),OFFSET('Sanitation Data'!$D$11,0,10*ROW('Sanitation Data'!D153)),NA())</f>
        <v>#N/A</v>
      </c>
      <c r="Z159" s="530" t="e">
        <f ca="1">+IF(AND(ISNUMBER(OFFSET('Sanitation Data'!$D$12,0,10*ROW('Sanitation Data'!D153))),'Data Summary'!CO159="Yes"),OFFSET('Sanitation Data'!$D$12,0,10*ROW('Sanitation Data'!D153)),NA())</f>
        <v>#N/A</v>
      </c>
      <c r="AA159" s="530" t="e">
        <f ca="1">+IF(AND(ISNUMBER(OFFSET('Sanitation Data'!$E$4,0,10*ROW('Sanitation Data'!E153))),'Data Summary'!CP159="Yes"),100-OFFSET('Sanitation Data'!$E$4,0,10*ROW('Sanitation Data'!E153)),NA())</f>
        <v>#N/A</v>
      </c>
      <c r="AB159" s="530" t="e">
        <f ca="1">+IF(AND(ISNUMBER(OFFSET('Sanitation Data'!$E$6,0,10*ROW('Sanitation Data'!E153))),'Data Summary'!CQ159="Yes"),OFFSET('Sanitation Data'!$E$6,0,10*ROW('Sanitation Data'!E153)),NA())</f>
        <v>#N/A</v>
      </c>
      <c r="AC159" s="530" t="e">
        <f ca="1">+IF(AND(ISNUMBER(OFFSET('Sanitation Data'!$E$10,0,10*ROW('Sanitation Data'!E153))),'Data Summary'!CR159="Yes"),OFFSET('Sanitation Data'!$E$10,0,10*ROW('Sanitation Data'!E153)),NA())</f>
        <v>#N/A</v>
      </c>
      <c r="AD159" s="530" t="e">
        <f ca="1">+IF(AND(ISNUMBER(OFFSET('Sanitation Data'!$E$11,0,10*ROW('Sanitation Data'!E153))),'Data Summary'!CS159="Yes"),OFFSET('Sanitation Data'!$E$11,0,10*ROW('Sanitation Data'!E153)),NA())</f>
        <v>#N/A</v>
      </c>
      <c r="AE159" s="530" t="e">
        <f ca="1">+IF(AND(ISNUMBER(OFFSET('Sanitation Data'!$E$12,0,10*ROW('Sanitation Data'!E153))),'Data Summary'!CT159="Yes"),OFFSET('Sanitation Data'!$E$12,0,10*ROW('Sanitation Data'!E153)),NA())</f>
        <v>#N/A</v>
      </c>
      <c r="AF159" s="530" t="e">
        <f ca="1">+IF(AND(ISNUMBER(OFFSET('Sanitation Data'!$F$4,0,10*ROW('Sanitation Data'!F153))),'Data Summary'!CU159="Yes"),100-OFFSET('Sanitation Data'!$F$4,0,10*ROW('Sanitation Data'!F153)),NA())</f>
        <v>#N/A</v>
      </c>
      <c r="AG159" s="530" t="e">
        <f ca="1">+IF(AND(ISNUMBER(OFFSET('Sanitation Data'!$F$6,0,10*ROW('Sanitation Data'!F153))),'Data Summary'!CV159="Yes"),OFFSET('Sanitation Data'!$F$6,0,10*ROW('Sanitation Data'!F153)),NA())</f>
        <v>#N/A</v>
      </c>
      <c r="AH159" s="530" t="e">
        <f ca="1">+IF(AND(ISNUMBER(OFFSET('Sanitation Data'!$F$10,0,10*ROW('Sanitation Data'!F153))),'Data Summary'!CW159="Yes"),OFFSET('Sanitation Data'!$F$10,0,10*ROW('Sanitation Data'!F153)),NA())</f>
        <v>#N/A</v>
      </c>
      <c r="AI159" s="530" t="e">
        <f ca="1">+IF(AND(ISNUMBER(OFFSET('Sanitation Data'!$F$11,0,10*ROW('Sanitation Data'!F153))),'Data Summary'!CX159="Yes"),OFFSET('Sanitation Data'!$F$11,0,10*ROW('Sanitation Data'!F153)),NA())</f>
        <v>#N/A</v>
      </c>
      <c r="AJ159" s="530" t="e">
        <f ca="1">+IF(AND(ISNUMBER(OFFSET('Sanitation Data'!$F$12,0,10*ROW('Sanitation Data'!F153))),'Data Summary'!CY159="Yes"),OFFSET('Sanitation Data'!$F$12,0,10*ROW('Sanitation Data'!F153)),NA())</f>
        <v>#N/A</v>
      </c>
      <c r="AK159" s="530" t="e">
        <f ca="1">+IF(AND(ISNUMBER(OFFSET('Sanitation Data'!$G$4,0,10*ROW('Sanitation Data'!G153))),'Data Summary'!CZ159="Yes"),100-OFFSET('Sanitation Data'!$G$4,0,10*ROW('Sanitation Data'!G153)),NA())</f>
        <v>#N/A</v>
      </c>
      <c r="AL159" s="530" t="e">
        <f ca="1">+IF(AND(ISNUMBER(OFFSET('Sanitation Data'!$G$6,0,10*ROW('Sanitation Data'!G153))),'Data Summary'!DA159="Yes"),OFFSET('Sanitation Data'!$G$6,0,10*ROW('Sanitation Data'!G153)),NA())</f>
        <v>#N/A</v>
      </c>
      <c r="AM159" s="530" t="e">
        <f ca="1">+IF(AND(ISNUMBER(OFFSET('Sanitation Data'!$G$10,0,10*ROW('Sanitation Data'!G153))),'Data Summary'!DB159="Yes"),OFFSET('Sanitation Data'!$G$10,0,10*ROW('Sanitation Data'!G153)),NA())</f>
        <v>#N/A</v>
      </c>
      <c r="AN159" s="530" t="e">
        <f ca="1">+IF(AND(ISNUMBER(OFFSET('Sanitation Data'!$G$11,0,10*ROW('Sanitation Data'!G153))),'Data Summary'!DC159="Yes"),OFFSET('Sanitation Data'!$G$11,0,10*ROW('Sanitation Data'!G153)),NA())</f>
        <v>#N/A</v>
      </c>
      <c r="AO159" s="530" t="e">
        <f ca="1">+IF(AND(ISNUMBER(OFFSET('Sanitation Data'!$G$12,0,10*ROW('Sanitation Data'!G153))),'Data Summary'!DD159="Yes"),OFFSET('Sanitation Data'!$G$12,0,10*ROW('Sanitation Data'!G153)),NA())</f>
        <v>#N/A</v>
      </c>
      <c r="AP159" s="530" t="e">
        <f ca="1">+IF(AND(ISNUMBER(OFFSET('Sanitation Data'!$H$4,0,10*ROW('Sanitation Data'!H153))),'Data Summary'!DE159="Yes"),100-OFFSET('Sanitation Data'!$H$4,0,10*ROW('Sanitation Data'!H153)),NA())</f>
        <v>#N/A</v>
      </c>
      <c r="AQ159" s="530" t="e">
        <f ca="1">+IF(AND(ISNUMBER(OFFSET('Sanitation Data'!$H$6,0,10*ROW('Sanitation Data'!H153))),'Data Summary'!DF159="Yes"),OFFSET('Sanitation Data'!$H$6,0,10*ROW('Sanitation Data'!H153)),NA())</f>
        <v>#N/A</v>
      </c>
      <c r="AR159" s="530" t="e">
        <f ca="1">+IF(AND(ISNUMBER(OFFSET('Sanitation Data'!$H$10,0,10*ROW('Sanitation Data'!H153))),'Data Summary'!DG159="Yes"),OFFSET('Sanitation Data'!$H$10,0,10*ROW('Sanitation Data'!H153)),NA())</f>
        <v>#N/A</v>
      </c>
      <c r="AS159" s="530" t="e">
        <f ca="1">+IF(AND(ISNUMBER(OFFSET('Sanitation Data'!$H$11,0,10*ROW('Sanitation Data'!H153))),'Data Summary'!DH159="Yes"),OFFSET('Sanitation Data'!$H$11,0,10*ROW('Sanitation Data'!H153)),NA())</f>
        <v>#N/A</v>
      </c>
      <c r="AT159" s="530" t="e">
        <f ca="1">+IF(AND(ISNUMBER(OFFSET('Sanitation Data'!$H$12,0,10*ROW('Sanitation Data'!H153))),'Data Summary'!DI159="Yes"),OFFSET('Sanitation Data'!$H$12,0,10*ROW('Sanitation Data'!H153)),NA())</f>
        <v>#N/A</v>
      </c>
      <c r="AU159" s="530" t="e">
        <f ca="1">+IF(AND(ISNUMBER(OFFSET('Sanitation Data'!$I$4,0,10*ROW('Sanitation Data'!I153))),'Data Summary'!DJ159="Yes"),100-OFFSET('Sanitation Data'!$I$4,0,10*ROW('Sanitation Data'!I153)),NA())</f>
        <v>#N/A</v>
      </c>
      <c r="AV159" s="530" t="e">
        <f ca="1">+IF(AND(ISNUMBER(OFFSET('Sanitation Data'!$I$6,0,10*ROW('Sanitation Data'!I153))),'Data Summary'!DK159="Yes"),OFFSET('Sanitation Data'!$I$6,0,10*ROW('Sanitation Data'!I153)),NA())</f>
        <v>#N/A</v>
      </c>
      <c r="AW159" s="530" t="e">
        <f ca="1">+IF(AND(ISNUMBER(OFFSET('Sanitation Data'!$I$10,0,10*ROW('Sanitation Data'!I153))),'Data Summary'!DL159="Yes"),OFFSET('Sanitation Data'!$I$10,0,10*ROW('Sanitation Data'!I153)),NA())</f>
        <v>#N/A</v>
      </c>
      <c r="AX159" s="530" t="e">
        <f ca="1">+IF(AND(ISNUMBER(OFFSET('Sanitation Data'!$I$11,0,10*ROW('Sanitation Data'!I153))),'Data Summary'!DM159="Yes"),OFFSET('Sanitation Data'!$I$11,0,10*ROW('Sanitation Data'!I153)),NA())</f>
        <v>#N/A</v>
      </c>
      <c r="AY159" s="530" t="e">
        <f ca="1">+IF(AND(ISNUMBER(OFFSET('Sanitation Data'!$I$12,0,10*ROW('Sanitation Data'!I153))),'Data Summary'!DN159="Yes"),OFFSET('Sanitation Data'!$I$12,0,10*ROW('Sanitation Data'!I153)),NA())</f>
        <v>#N/A</v>
      </c>
      <c r="AZ159" s="531" t="e">
        <f ca="1">+IF(AND(ISNUMBER(OFFSET('Hygiene Data'!$D$5,0,10*ROW('Hygiene Data'!D153))),'Data Summary'!DO159="Yes"),OFFSET('Hygiene Data'!$D$5,0,10*ROW('Hygiene Data'!D153)),NA())</f>
        <v>#N/A</v>
      </c>
      <c r="BA159" s="531" t="e">
        <f ca="1">+IF(AND(ISNUMBER(OFFSET('Hygiene Data'!$D$7,0,10*ROW('Hygiene Data'!D153))),'Data Summary'!DP159="Yes"),OFFSET('Hygiene Data'!$D$7,0,10*ROW('Hygiene Data'!D153)),NA())</f>
        <v>#N/A</v>
      </c>
      <c r="BB159" s="531" t="e">
        <f ca="1">+IF(AND(ISNUMBER(OFFSET('Hygiene Data'!$D$9,0,10*ROW('Hygiene Data'!D153))),'Data Summary'!DQ159="Yes"),OFFSET('Hygiene Data'!$D$9,0,10*ROW('Hygiene Data'!D153)),NA())</f>
        <v>#N/A</v>
      </c>
      <c r="BC159" s="531" t="e">
        <f ca="1">+IF(AND(ISNUMBER(OFFSET('Hygiene Data'!$E$5,0,10*ROW('Hygiene Data'!E153))),'Data Summary'!DR159="Yes"),OFFSET('Hygiene Data'!$E$5,0,10*ROW('Hygiene Data'!E153)),NA())</f>
        <v>#N/A</v>
      </c>
      <c r="BD159" s="531" t="e">
        <f ca="1">+IF(AND(ISNUMBER(OFFSET('Hygiene Data'!$E$7,0,10*ROW('Hygiene Data'!E153))),'Data Summary'!DS159="Yes"),OFFSET('Hygiene Data'!$E$7,0,10*ROW('Hygiene Data'!E153)),NA())</f>
        <v>#N/A</v>
      </c>
      <c r="BE159" s="531" t="e">
        <f ca="1">+IF(AND(ISNUMBER(OFFSET('Hygiene Data'!$E$9,0,10*ROW('Hygiene Data'!E153))),'Data Summary'!DT159="Yes"),OFFSET('Hygiene Data'!$E$9,0,10*ROW('Hygiene Data'!E153)),NA())</f>
        <v>#N/A</v>
      </c>
      <c r="BF159" s="531" t="e">
        <f ca="1">+IF(AND(ISNUMBER(OFFSET('Hygiene Data'!$F$5,0,10*ROW('Hygiene Data'!F153))),'Data Summary'!DU159="Yes"),OFFSET('Hygiene Data'!$F$5,0,10*ROW('Hygiene Data'!F153)),NA())</f>
        <v>#N/A</v>
      </c>
      <c r="BG159" s="531" t="e">
        <f ca="1">+IF(AND(ISNUMBER(OFFSET('Hygiene Data'!$F$7,0,10*ROW('Hygiene Data'!F153))),'Data Summary'!DV159="Yes"),OFFSET('Hygiene Data'!$F$7,0,10*ROW('Hygiene Data'!F153)),NA())</f>
        <v>#N/A</v>
      </c>
      <c r="BH159" s="531" t="e">
        <f ca="1">+IF(AND(ISNUMBER(OFFSET('Hygiene Data'!$F$9,0,10*ROW('Hygiene Data'!F153))),'Data Summary'!DW159="Yes"),OFFSET('Hygiene Data'!$F$9,0,10*ROW('Hygiene Data'!F153)),NA())</f>
        <v>#N/A</v>
      </c>
      <c r="BI159" s="531" t="e">
        <f ca="1">+IF(AND(ISNUMBER(OFFSET('Hygiene Data'!$G$5,0,10*ROW('Hygiene Data'!G153))),'Data Summary'!DX159="Yes"),OFFSET('Hygiene Data'!$G$5,0,10*ROW('Hygiene Data'!G153)),NA())</f>
        <v>#N/A</v>
      </c>
      <c r="BJ159" s="531" t="e">
        <f ca="1">+IF(AND(ISNUMBER(OFFSET('Hygiene Data'!$G$7,0,10*ROW('Hygiene Data'!G153))),'Data Summary'!DY159="Yes"),OFFSET('Hygiene Data'!$G$7,0,10*ROW('Hygiene Data'!G153)),NA())</f>
        <v>#N/A</v>
      </c>
      <c r="BK159" s="531" t="e">
        <f ca="1">+IF(AND(ISNUMBER(OFFSET('Hygiene Data'!$G$9,0,10*ROW('Hygiene Data'!G153))),'Data Summary'!DZ159="Yes"),OFFSET('Hygiene Data'!$G$9,0,10*ROW('Hygiene Data'!G153)),NA())</f>
        <v>#N/A</v>
      </c>
      <c r="BL159" s="531" t="e">
        <f ca="1">+IF(AND(ISNUMBER(OFFSET('Hygiene Data'!$H$5,0,10*ROW('Hygiene Data'!H153))),'Data Summary'!EA159="Yes"),OFFSET('Hygiene Data'!$H$5,0,10*ROW('Hygiene Data'!H153)),NA())</f>
        <v>#N/A</v>
      </c>
      <c r="BM159" s="531" t="e">
        <f ca="1">+IF(AND(ISNUMBER(OFFSET('Hygiene Data'!$H$7,0,10*ROW('Hygiene Data'!H153))),'Data Summary'!EB159="Yes"),OFFSET('Hygiene Data'!$H$7,0,10*ROW('Hygiene Data'!H153)),NA())</f>
        <v>#N/A</v>
      </c>
      <c r="BN159" s="531" t="e">
        <f ca="1">+IF(AND(ISNUMBER(OFFSET('Hygiene Data'!$H$9,0,10*ROW('Hygiene Data'!H153))),'Data Summary'!EC159="Yes"),OFFSET('Hygiene Data'!$H$9,0,10*ROW('Hygiene Data'!H153)),NA())</f>
        <v>#N/A</v>
      </c>
      <c r="BO159" s="531" t="e">
        <f ca="1">+IF(AND(ISNUMBER(OFFSET('Hygiene Data'!$I$5,0,10*ROW('Hygiene Data'!I153))),'Data Summary'!ED159="Yes"),OFFSET('Hygiene Data'!$I$5,0,10*ROW('Hygiene Data'!I153)),NA())</f>
        <v>#N/A</v>
      </c>
      <c r="BP159" s="531" t="e">
        <f ca="1">+IF(AND(ISNUMBER(OFFSET('Hygiene Data'!$I$7,0,10*ROW('Hygiene Data'!I153))),'Data Summary'!EE159="Yes"),OFFSET('Hygiene Data'!$I$7,0,10*ROW('Hygiene Data'!I153)),NA())</f>
        <v>#N/A</v>
      </c>
      <c r="BQ159" s="531" t="e">
        <f ca="1">+IF(AND(ISNUMBER(OFFSET('Hygiene Data'!$I$9,0,10*ROW('Hygiene Data'!I153))),'Data Summary'!EF159="Yes"),OFFSET('Hygiene Data'!$I$9,0,10*ROW('Hygiene Data'!I153)),NA())</f>
        <v>#N/A</v>
      </c>
    </row>
    <row r="160" spans="1:69" x14ac:dyDescent="0.25">
      <c r="A160" s="527" t="e">
        <f ca="1">+RIGHT('Data Summary'!A160,LEN('Data Summary'!A160)-9)</f>
        <v>#VALUE!</v>
      </c>
      <c r="B160" s="501" t="str">
        <f ca="1">+IF(ISTEXT('Data Summary'!B160),'Data Summary'!B160,"")</f>
        <v/>
      </c>
      <c r="C160" s="528" t="e">
        <f ca="1">+VALUE('Data Summary'!C160)</f>
        <v>#VALUE!</v>
      </c>
      <c r="D160" s="529" t="e">
        <f ca="1">+IF(AND(ISNUMBER(OFFSET('Water Data'!$D$4,0,10*ROW('Water Data'!D154))),'Data Summary'!BS160="Yes"),100-OFFSET('Water Data'!$D$4,0,10*ROW('Water Data'!D154)),NA())</f>
        <v>#N/A</v>
      </c>
      <c r="E160" s="529" t="e">
        <f ca="1">+IF(AND(ISNUMBER(OFFSET('Water Data'!$D$6,0,10*ROW('Water Data'!D154))),'Data Summary'!BT160="Yes"),OFFSET('Water Data'!$D$6,0,10*ROW('Water Data'!D154)),NA())</f>
        <v>#N/A</v>
      </c>
      <c r="F160" s="529" t="e">
        <f ca="1">+IF(AND(ISNUMBER(OFFSET('Water Data'!$D$9,0,10*ROW('Water Data'!D154))),'Data Summary'!BU160="Yes"),OFFSET('Water Data'!$D$9,0,10*ROW('Water Data'!D154)),NA())</f>
        <v>#N/A</v>
      </c>
      <c r="G160" s="529" t="e">
        <f ca="1">+IF(AND(ISNUMBER(OFFSET('Water Data'!$E$4,0,10*ROW('Water Data'!E154))),'Data Summary'!BV160="Yes"),100-OFFSET('Water Data'!$E$4,0,10*ROW('Water Data'!E154)),NA())</f>
        <v>#N/A</v>
      </c>
      <c r="H160" s="529" t="e">
        <f ca="1">+IF(AND(ISNUMBER(OFFSET('Water Data'!$E$6,0,10*ROW('Water Data'!E154))),'Data Summary'!BW160="Yes"),OFFSET('Water Data'!$E$6,0,10*ROW('Water Data'!E154)),NA())</f>
        <v>#N/A</v>
      </c>
      <c r="I160" s="529" t="e">
        <f ca="1">+IF(AND(ISNUMBER(OFFSET('Water Data'!$E$9,0,10*ROW('Water Data'!E154))),'Data Summary'!BX160="Yes"),OFFSET('Water Data'!$E$9,0,10*ROW('Water Data'!E154)),NA())</f>
        <v>#N/A</v>
      </c>
      <c r="J160" s="529" t="e">
        <f ca="1">+IF(AND(ISNUMBER(OFFSET('Water Data'!$F$4,0,10*ROW('Water Data'!F154))),'Data Summary'!BY160="Yes"),100-OFFSET('Water Data'!$F$4,0,10*ROW('Water Data'!F154)),NA())</f>
        <v>#N/A</v>
      </c>
      <c r="K160" s="529" t="e">
        <f ca="1">+IF(AND(ISNUMBER(OFFSET('Water Data'!$F$6,0,10*ROW('Water Data'!F154))),'Data Summary'!BZ160="Yes"),OFFSET('Water Data'!$F$6,0,10*ROW('Water Data'!F154)),NA())</f>
        <v>#N/A</v>
      </c>
      <c r="L160" s="529" t="e">
        <f ca="1">+IF(AND(ISNUMBER(OFFSET('Water Data'!$F$9,0,10*ROW('Water Data'!F154))),'Data Summary'!CA160="Yes"),OFFSET('Water Data'!$F$9,0,10*ROW('Water Data'!F154)),NA())</f>
        <v>#N/A</v>
      </c>
      <c r="M160" s="529" t="e">
        <f ca="1">+IF(AND(ISNUMBER(OFFSET('Water Data'!$G$4,0,10*ROW('Water Data'!G154))),'Data Summary'!CB160="Yes"),100-OFFSET('Water Data'!$G$4,0,10*ROW('Water Data'!G154)),NA())</f>
        <v>#N/A</v>
      </c>
      <c r="N160" s="529" t="e">
        <f ca="1">+IF(AND(ISNUMBER(OFFSET('Water Data'!$G$6,0,10*ROW('Water Data'!G154))),'Data Summary'!CC160="Yes"),OFFSET('Water Data'!$G$6,0,10*ROW('Water Data'!G154)),NA())</f>
        <v>#N/A</v>
      </c>
      <c r="O160" s="529" t="e">
        <f ca="1">+IF(AND(ISNUMBER(OFFSET('Water Data'!$G$9,0,10*ROW('Water Data'!G154))),'Data Summary'!CD160="Yes"),OFFSET('Water Data'!$G$9,0,10*ROW('Water Data'!G154)),NA())</f>
        <v>#N/A</v>
      </c>
      <c r="P160" s="529" t="e">
        <f ca="1">+IF(AND(ISNUMBER(OFFSET('Water Data'!$H$4,0,10*ROW('Water Data'!H154))),'Data Summary'!CE160="Yes"),100-OFFSET('Water Data'!$H$4,0,10*ROW('Water Data'!H154)),NA())</f>
        <v>#N/A</v>
      </c>
      <c r="Q160" s="529" t="e">
        <f ca="1">+IF(AND(ISNUMBER(OFFSET('Water Data'!$H$6,0,10*ROW('Water Data'!H154))),'Data Summary'!CF160="Yes"),OFFSET('Water Data'!$H$6,0,10*ROW('Water Data'!H154)),NA())</f>
        <v>#N/A</v>
      </c>
      <c r="R160" s="529" t="e">
        <f ca="1">+IF(AND(ISNUMBER(OFFSET('Water Data'!$H$9,0,10*ROW('Water Data'!H154))),'Data Summary'!CG160="Yes"),OFFSET('Water Data'!$H$9,0,10*ROW('Water Data'!H154)),NA())</f>
        <v>#N/A</v>
      </c>
      <c r="S160" s="529" t="e">
        <f ca="1">+IF(AND(ISNUMBER(OFFSET('Water Data'!$I$4,0,10*ROW('Water Data'!I154))),'Data Summary'!CH160="Yes"),100-OFFSET('Water Data'!$I$4,0,10*ROW('Water Data'!I154)),NA())</f>
        <v>#N/A</v>
      </c>
      <c r="T160" s="529" t="e">
        <f ca="1">+IF(AND(ISNUMBER(OFFSET('Water Data'!$I$6,0,10*ROW('Water Data'!I154))),'Data Summary'!CI160="Yes"),OFFSET('Water Data'!$I$6,0,10*ROW('Water Data'!I154)),NA())</f>
        <v>#N/A</v>
      </c>
      <c r="U160" s="529" t="e">
        <f ca="1">+IF(AND(ISNUMBER(OFFSET('Water Data'!$I$9,0,10*ROW('Water Data'!I154))),'Data Summary'!CJ160="Yes"),OFFSET('Water Data'!$I$9,0,10*ROW('Water Data'!I154)),NA())</f>
        <v>#N/A</v>
      </c>
      <c r="V160" s="530" t="e">
        <f ca="1">+IF(AND(ISNUMBER(OFFSET('Sanitation Data'!$D$4,0,10*ROW('Sanitation Data'!D154))),'Data Summary'!CK160="Yes"),100-OFFSET('Sanitation Data'!$D$4,0,10*ROW('Sanitation Data'!D154)),NA())</f>
        <v>#N/A</v>
      </c>
      <c r="W160" s="530" t="e">
        <f ca="1">+IF(AND(ISNUMBER(OFFSET('Sanitation Data'!$D$6,0,10*ROW('Sanitation Data'!D154))),'Data Summary'!CL160="Yes"),OFFSET('Sanitation Data'!$D$6,0,10*ROW('Sanitation Data'!D154)),NA())</f>
        <v>#N/A</v>
      </c>
      <c r="X160" s="530" t="e">
        <f ca="1">+IF(AND(ISNUMBER(OFFSET('Sanitation Data'!$D$10,0,10*ROW('Sanitation Data'!D154))),'Data Summary'!CM160="Yes"),OFFSET('Sanitation Data'!$D$10,0,10*ROW('Sanitation Data'!D154)),NA())</f>
        <v>#N/A</v>
      </c>
      <c r="Y160" s="530" t="e">
        <f ca="1">+IF(AND(ISNUMBER(OFFSET('Sanitation Data'!$D$11,0,10*ROW('Sanitation Data'!D154))),'Data Summary'!CN160="Yes"),OFFSET('Sanitation Data'!$D$11,0,10*ROW('Sanitation Data'!D154)),NA())</f>
        <v>#N/A</v>
      </c>
      <c r="Z160" s="530" t="e">
        <f ca="1">+IF(AND(ISNUMBER(OFFSET('Sanitation Data'!$D$12,0,10*ROW('Sanitation Data'!D154))),'Data Summary'!CO160="Yes"),OFFSET('Sanitation Data'!$D$12,0,10*ROW('Sanitation Data'!D154)),NA())</f>
        <v>#N/A</v>
      </c>
      <c r="AA160" s="530" t="e">
        <f ca="1">+IF(AND(ISNUMBER(OFFSET('Sanitation Data'!$E$4,0,10*ROW('Sanitation Data'!E154))),'Data Summary'!CP160="Yes"),100-OFFSET('Sanitation Data'!$E$4,0,10*ROW('Sanitation Data'!E154)),NA())</f>
        <v>#N/A</v>
      </c>
      <c r="AB160" s="530" t="e">
        <f ca="1">+IF(AND(ISNUMBER(OFFSET('Sanitation Data'!$E$6,0,10*ROW('Sanitation Data'!E154))),'Data Summary'!CQ160="Yes"),OFFSET('Sanitation Data'!$E$6,0,10*ROW('Sanitation Data'!E154)),NA())</f>
        <v>#N/A</v>
      </c>
      <c r="AC160" s="530" t="e">
        <f ca="1">+IF(AND(ISNUMBER(OFFSET('Sanitation Data'!$E$10,0,10*ROW('Sanitation Data'!E154))),'Data Summary'!CR160="Yes"),OFFSET('Sanitation Data'!$E$10,0,10*ROW('Sanitation Data'!E154)),NA())</f>
        <v>#N/A</v>
      </c>
      <c r="AD160" s="530" t="e">
        <f ca="1">+IF(AND(ISNUMBER(OFFSET('Sanitation Data'!$E$11,0,10*ROW('Sanitation Data'!E154))),'Data Summary'!CS160="Yes"),OFFSET('Sanitation Data'!$E$11,0,10*ROW('Sanitation Data'!E154)),NA())</f>
        <v>#N/A</v>
      </c>
      <c r="AE160" s="530" t="e">
        <f ca="1">+IF(AND(ISNUMBER(OFFSET('Sanitation Data'!$E$12,0,10*ROW('Sanitation Data'!E154))),'Data Summary'!CT160="Yes"),OFFSET('Sanitation Data'!$E$12,0,10*ROW('Sanitation Data'!E154)),NA())</f>
        <v>#N/A</v>
      </c>
      <c r="AF160" s="530" t="e">
        <f ca="1">+IF(AND(ISNUMBER(OFFSET('Sanitation Data'!$F$4,0,10*ROW('Sanitation Data'!F154))),'Data Summary'!CU160="Yes"),100-OFFSET('Sanitation Data'!$F$4,0,10*ROW('Sanitation Data'!F154)),NA())</f>
        <v>#N/A</v>
      </c>
      <c r="AG160" s="530" t="e">
        <f ca="1">+IF(AND(ISNUMBER(OFFSET('Sanitation Data'!$F$6,0,10*ROW('Sanitation Data'!F154))),'Data Summary'!CV160="Yes"),OFFSET('Sanitation Data'!$F$6,0,10*ROW('Sanitation Data'!F154)),NA())</f>
        <v>#N/A</v>
      </c>
      <c r="AH160" s="530" t="e">
        <f ca="1">+IF(AND(ISNUMBER(OFFSET('Sanitation Data'!$F$10,0,10*ROW('Sanitation Data'!F154))),'Data Summary'!CW160="Yes"),OFFSET('Sanitation Data'!$F$10,0,10*ROW('Sanitation Data'!F154)),NA())</f>
        <v>#N/A</v>
      </c>
      <c r="AI160" s="530" t="e">
        <f ca="1">+IF(AND(ISNUMBER(OFFSET('Sanitation Data'!$F$11,0,10*ROW('Sanitation Data'!F154))),'Data Summary'!CX160="Yes"),OFFSET('Sanitation Data'!$F$11,0,10*ROW('Sanitation Data'!F154)),NA())</f>
        <v>#N/A</v>
      </c>
      <c r="AJ160" s="530" t="e">
        <f ca="1">+IF(AND(ISNUMBER(OFFSET('Sanitation Data'!$F$12,0,10*ROW('Sanitation Data'!F154))),'Data Summary'!CY160="Yes"),OFFSET('Sanitation Data'!$F$12,0,10*ROW('Sanitation Data'!F154)),NA())</f>
        <v>#N/A</v>
      </c>
      <c r="AK160" s="530" t="e">
        <f ca="1">+IF(AND(ISNUMBER(OFFSET('Sanitation Data'!$G$4,0,10*ROW('Sanitation Data'!G154))),'Data Summary'!CZ160="Yes"),100-OFFSET('Sanitation Data'!$G$4,0,10*ROW('Sanitation Data'!G154)),NA())</f>
        <v>#N/A</v>
      </c>
      <c r="AL160" s="530" t="e">
        <f ca="1">+IF(AND(ISNUMBER(OFFSET('Sanitation Data'!$G$6,0,10*ROW('Sanitation Data'!G154))),'Data Summary'!DA160="Yes"),OFFSET('Sanitation Data'!$G$6,0,10*ROW('Sanitation Data'!G154)),NA())</f>
        <v>#N/A</v>
      </c>
      <c r="AM160" s="530" t="e">
        <f ca="1">+IF(AND(ISNUMBER(OFFSET('Sanitation Data'!$G$10,0,10*ROW('Sanitation Data'!G154))),'Data Summary'!DB160="Yes"),OFFSET('Sanitation Data'!$G$10,0,10*ROW('Sanitation Data'!G154)),NA())</f>
        <v>#N/A</v>
      </c>
      <c r="AN160" s="530" t="e">
        <f ca="1">+IF(AND(ISNUMBER(OFFSET('Sanitation Data'!$G$11,0,10*ROW('Sanitation Data'!G154))),'Data Summary'!DC160="Yes"),OFFSET('Sanitation Data'!$G$11,0,10*ROW('Sanitation Data'!G154)),NA())</f>
        <v>#N/A</v>
      </c>
      <c r="AO160" s="530" t="e">
        <f ca="1">+IF(AND(ISNUMBER(OFFSET('Sanitation Data'!$G$12,0,10*ROW('Sanitation Data'!G154))),'Data Summary'!DD160="Yes"),OFFSET('Sanitation Data'!$G$12,0,10*ROW('Sanitation Data'!G154)),NA())</f>
        <v>#N/A</v>
      </c>
      <c r="AP160" s="530" t="e">
        <f ca="1">+IF(AND(ISNUMBER(OFFSET('Sanitation Data'!$H$4,0,10*ROW('Sanitation Data'!H154))),'Data Summary'!DE160="Yes"),100-OFFSET('Sanitation Data'!$H$4,0,10*ROW('Sanitation Data'!H154)),NA())</f>
        <v>#N/A</v>
      </c>
      <c r="AQ160" s="530" t="e">
        <f ca="1">+IF(AND(ISNUMBER(OFFSET('Sanitation Data'!$H$6,0,10*ROW('Sanitation Data'!H154))),'Data Summary'!DF160="Yes"),OFFSET('Sanitation Data'!$H$6,0,10*ROW('Sanitation Data'!H154)),NA())</f>
        <v>#N/A</v>
      </c>
      <c r="AR160" s="530" t="e">
        <f ca="1">+IF(AND(ISNUMBER(OFFSET('Sanitation Data'!$H$10,0,10*ROW('Sanitation Data'!H154))),'Data Summary'!DG160="Yes"),OFFSET('Sanitation Data'!$H$10,0,10*ROW('Sanitation Data'!H154)),NA())</f>
        <v>#N/A</v>
      </c>
      <c r="AS160" s="530" t="e">
        <f ca="1">+IF(AND(ISNUMBER(OFFSET('Sanitation Data'!$H$11,0,10*ROW('Sanitation Data'!H154))),'Data Summary'!DH160="Yes"),OFFSET('Sanitation Data'!$H$11,0,10*ROW('Sanitation Data'!H154)),NA())</f>
        <v>#N/A</v>
      </c>
      <c r="AT160" s="530" t="e">
        <f ca="1">+IF(AND(ISNUMBER(OFFSET('Sanitation Data'!$H$12,0,10*ROW('Sanitation Data'!H154))),'Data Summary'!DI160="Yes"),OFFSET('Sanitation Data'!$H$12,0,10*ROW('Sanitation Data'!H154)),NA())</f>
        <v>#N/A</v>
      </c>
      <c r="AU160" s="530" t="e">
        <f ca="1">+IF(AND(ISNUMBER(OFFSET('Sanitation Data'!$I$4,0,10*ROW('Sanitation Data'!I154))),'Data Summary'!DJ160="Yes"),100-OFFSET('Sanitation Data'!$I$4,0,10*ROW('Sanitation Data'!I154)),NA())</f>
        <v>#N/A</v>
      </c>
      <c r="AV160" s="530" t="e">
        <f ca="1">+IF(AND(ISNUMBER(OFFSET('Sanitation Data'!$I$6,0,10*ROW('Sanitation Data'!I154))),'Data Summary'!DK160="Yes"),OFFSET('Sanitation Data'!$I$6,0,10*ROW('Sanitation Data'!I154)),NA())</f>
        <v>#N/A</v>
      </c>
      <c r="AW160" s="530" t="e">
        <f ca="1">+IF(AND(ISNUMBER(OFFSET('Sanitation Data'!$I$10,0,10*ROW('Sanitation Data'!I154))),'Data Summary'!DL160="Yes"),OFFSET('Sanitation Data'!$I$10,0,10*ROW('Sanitation Data'!I154)),NA())</f>
        <v>#N/A</v>
      </c>
      <c r="AX160" s="530" t="e">
        <f ca="1">+IF(AND(ISNUMBER(OFFSET('Sanitation Data'!$I$11,0,10*ROW('Sanitation Data'!I154))),'Data Summary'!DM160="Yes"),OFFSET('Sanitation Data'!$I$11,0,10*ROW('Sanitation Data'!I154)),NA())</f>
        <v>#N/A</v>
      </c>
      <c r="AY160" s="530" t="e">
        <f ca="1">+IF(AND(ISNUMBER(OFFSET('Sanitation Data'!$I$12,0,10*ROW('Sanitation Data'!I154))),'Data Summary'!DN160="Yes"),OFFSET('Sanitation Data'!$I$12,0,10*ROW('Sanitation Data'!I154)),NA())</f>
        <v>#N/A</v>
      </c>
      <c r="AZ160" s="531" t="e">
        <f ca="1">+IF(AND(ISNUMBER(OFFSET('Hygiene Data'!$D$5,0,10*ROW('Hygiene Data'!D154))),'Data Summary'!DO160="Yes"),OFFSET('Hygiene Data'!$D$5,0,10*ROW('Hygiene Data'!D154)),NA())</f>
        <v>#N/A</v>
      </c>
      <c r="BA160" s="531" t="e">
        <f ca="1">+IF(AND(ISNUMBER(OFFSET('Hygiene Data'!$D$7,0,10*ROW('Hygiene Data'!D154))),'Data Summary'!DP160="Yes"),OFFSET('Hygiene Data'!$D$7,0,10*ROW('Hygiene Data'!D154)),NA())</f>
        <v>#N/A</v>
      </c>
      <c r="BB160" s="531" t="e">
        <f ca="1">+IF(AND(ISNUMBER(OFFSET('Hygiene Data'!$D$9,0,10*ROW('Hygiene Data'!D154))),'Data Summary'!DQ160="Yes"),OFFSET('Hygiene Data'!$D$9,0,10*ROW('Hygiene Data'!D154)),NA())</f>
        <v>#N/A</v>
      </c>
      <c r="BC160" s="531" t="e">
        <f ca="1">+IF(AND(ISNUMBER(OFFSET('Hygiene Data'!$E$5,0,10*ROW('Hygiene Data'!E154))),'Data Summary'!DR160="Yes"),OFFSET('Hygiene Data'!$E$5,0,10*ROW('Hygiene Data'!E154)),NA())</f>
        <v>#N/A</v>
      </c>
      <c r="BD160" s="531" t="e">
        <f ca="1">+IF(AND(ISNUMBER(OFFSET('Hygiene Data'!$E$7,0,10*ROW('Hygiene Data'!E154))),'Data Summary'!DS160="Yes"),OFFSET('Hygiene Data'!$E$7,0,10*ROW('Hygiene Data'!E154)),NA())</f>
        <v>#N/A</v>
      </c>
      <c r="BE160" s="531" t="e">
        <f ca="1">+IF(AND(ISNUMBER(OFFSET('Hygiene Data'!$E$9,0,10*ROW('Hygiene Data'!E154))),'Data Summary'!DT160="Yes"),OFFSET('Hygiene Data'!$E$9,0,10*ROW('Hygiene Data'!E154)),NA())</f>
        <v>#N/A</v>
      </c>
      <c r="BF160" s="531" t="e">
        <f ca="1">+IF(AND(ISNUMBER(OFFSET('Hygiene Data'!$F$5,0,10*ROW('Hygiene Data'!F154))),'Data Summary'!DU160="Yes"),OFFSET('Hygiene Data'!$F$5,0,10*ROW('Hygiene Data'!F154)),NA())</f>
        <v>#N/A</v>
      </c>
      <c r="BG160" s="531" t="e">
        <f ca="1">+IF(AND(ISNUMBER(OFFSET('Hygiene Data'!$F$7,0,10*ROW('Hygiene Data'!F154))),'Data Summary'!DV160="Yes"),OFFSET('Hygiene Data'!$F$7,0,10*ROW('Hygiene Data'!F154)),NA())</f>
        <v>#N/A</v>
      </c>
      <c r="BH160" s="531" t="e">
        <f ca="1">+IF(AND(ISNUMBER(OFFSET('Hygiene Data'!$F$9,0,10*ROW('Hygiene Data'!F154))),'Data Summary'!DW160="Yes"),OFFSET('Hygiene Data'!$F$9,0,10*ROW('Hygiene Data'!F154)),NA())</f>
        <v>#N/A</v>
      </c>
      <c r="BI160" s="531" t="e">
        <f ca="1">+IF(AND(ISNUMBER(OFFSET('Hygiene Data'!$G$5,0,10*ROW('Hygiene Data'!G154))),'Data Summary'!DX160="Yes"),OFFSET('Hygiene Data'!$G$5,0,10*ROW('Hygiene Data'!G154)),NA())</f>
        <v>#N/A</v>
      </c>
      <c r="BJ160" s="531" t="e">
        <f ca="1">+IF(AND(ISNUMBER(OFFSET('Hygiene Data'!$G$7,0,10*ROW('Hygiene Data'!G154))),'Data Summary'!DY160="Yes"),OFFSET('Hygiene Data'!$G$7,0,10*ROW('Hygiene Data'!G154)),NA())</f>
        <v>#N/A</v>
      </c>
      <c r="BK160" s="531" t="e">
        <f ca="1">+IF(AND(ISNUMBER(OFFSET('Hygiene Data'!$G$9,0,10*ROW('Hygiene Data'!G154))),'Data Summary'!DZ160="Yes"),OFFSET('Hygiene Data'!$G$9,0,10*ROW('Hygiene Data'!G154)),NA())</f>
        <v>#N/A</v>
      </c>
      <c r="BL160" s="531" t="e">
        <f ca="1">+IF(AND(ISNUMBER(OFFSET('Hygiene Data'!$H$5,0,10*ROW('Hygiene Data'!H154))),'Data Summary'!EA160="Yes"),OFFSET('Hygiene Data'!$H$5,0,10*ROW('Hygiene Data'!H154)),NA())</f>
        <v>#N/A</v>
      </c>
      <c r="BM160" s="531" t="e">
        <f ca="1">+IF(AND(ISNUMBER(OFFSET('Hygiene Data'!$H$7,0,10*ROW('Hygiene Data'!H154))),'Data Summary'!EB160="Yes"),OFFSET('Hygiene Data'!$H$7,0,10*ROW('Hygiene Data'!H154)),NA())</f>
        <v>#N/A</v>
      </c>
      <c r="BN160" s="531" t="e">
        <f ca="1">+IF(AND(ISNUMBER(OFFSET('Hygiene Data'!$H$9,0,10*ROW('Hygiene Data'!H154))),'Data Summary'!EC160="Yes"),OFFSET('Hygiene Data'!$H$9,0,10*ROW('Hygiene Data'!H154)),NA())</f>
        <v>#N/A</v>
      </c>
      <c r="BO160" s="531" t="e">
        <f ca="1">+IF(AND(ISNUMBER(OFFSET('Hygiene Data'!$I$5,0,10*ROW('Hygiene Data'!I154))),'Data Summary'!ED160="Yes"),OFFSET('Hygiene Data'!$I$5,0,10*ROW('Hygiene Data'!I154)),NA())</f>
        <v>#N/A</v>
      </c>
      <c r="BP160" s="531" t="e">
        <f ca="1">+IF(AND(ISNUMBER(OFFSET('Hygiene Data'!$I$7,0,10*ROW('Hygiene Data'!I154))),'Data Summary'!EE160="Yes"),OFFSET('Hygiene Data'!$I$7,0,10*ROW('Hygiene Data'!I154)),NA())</f>
        <v>#N/A</v>
      </c>
      <c r="BQ160" s="531" t="e">
        <f ca="1">+IF(AND(ISNUMBER(OFFSET('Hygiene Data'!$I$9,0,10*ROW('Hygiene Data'!I154))),'Data Summary'!EF160="Yes"),OFFSET('Hygiene Data'!$I$9,0,10*ROW('Hygiene Data'!I154)),NA())</f>
        <v>#N/A</v>
      </c>
    </row>
    <row r="161" spans="1:69" x14ac:dyDescent="0.25">
      <c r="A161" s="527" t="e">
        <f ca="1">+RIGHT('Data Summary'!A161,LEN('Data Summary'!A161)-9)</f>
        <v>#VALUE!</v>
      </c>
      <c r="B161" s="501" t="str">
        <f ca="1">+IF(ISTEXT('Data Summary'!B161),'Data Summary'!B161,"")</f>
        <v/>
      </c>
      <c r="C161" s="528" t="e">
        <f ca="1">+VALUE('Data Summary'!C161)</f>
        <v>#VALUE!</v>
      </c>
      <c r="D161" s="529" t="e">
        <f ca="1">+IF(AND(ISNUMBER(OFFSET('Water Data'!$D$4,0,10*ROW('Water Data'!D155))),'Data Summary'!BS161="Yes"),100-OFFSET('Water Data'!$D$4,0,10*ROW('Water Data'!D155)),NA())</f>
        <v>#N/A</v>
      </c>
      <c r="E161" s="529" t="e">
        <f ca="1">+IF(AND(ISNUMBER(OFFSET('Water Data'!$D$6,0,10*ROW('Water Data'!D155))),'Data Summary'!BT161="Yes"),OFFSET('Water Data'!$D$6,0,10*ROW('Water Data'!D155)),NA())</f>
        <v>#N/A</v>
      </c>
      <c r="F161" s="529" t="e">
        <f ca="1">+IF(AND(ISNUMBER(OFFSET('Water Data'!$D$9,0,10*ROW('Water Data'!D155))),'Data Summary'!BU161="Yes"),OFFSET('Water Data'!$D$9,0,10*ROW('Water Data'!D155)),NA())</f>
        <v>#N/A</v>
      </c>
      <c r="G161" s="529" t="e">
        <f ca="1">+IF(AND(ISNUMBER(OFFSET('Water Data'!$E$4,0,10*ROW('Water Data'!E155))),'Data Summary'!BV161="Yes"),100-OFFSET('Water Data'!$E$4,0,10*ROW('Water Data'!E155)),NA())</f>
        <v>#N/A</v>
      </c>
      <c r="H161" s="529" t="e">
        <f ca="1">+IF(AND(ISNUMBER(OFFSET('Water Data'!$E$6,0,10*ROW('Water Data'!E155))),'Data Summary'!BW161="Yes"),OFFSET('Water Data'!$E$6,0,10*ROW('Water Data'!E155)),NA())</f>
        <v>#N/A</v>
      </c>
      <c r="I161" s="529" t="e">
        <f ca="1">+IF(AND(ISNUMBER(OFFSET('Water Data'!$E$9,0,10*ROW('Water Data'!E155))),'Data Summary'!BX161="Yes"),OFFSET('Water Data'!$E$9,0,10*ROW('Water Data'!E155)),NA())</f>
        <v>#N/A</v>
      </c>
      <c r="J161" s="529" t="e">
        <f ca="1">+IF(AND(ISNUMBER(OFFSET('Water Data'!$F$4,0,10*ROW('Water Data'!F155))),'Data Summary'!BY161="Yes"),100-OFFSET('Water Data'!$F$4,0,10*ROW('Water Data'!F155)),NA())</f>
        <v>#N/A</v>
      </c>
      <c r="K161" s="529" t="e">
        <f ca="1">+IF(AND(ISNUMBER(OFFSET('Water Data'!$F$6,0,10*ROW('Water Data'!F155))),'Data Summary'!BZ161="Yes"),OFFSET('Water Data'!$F$6,0,10*ROW('Water Data'!F155)),NA())</f>
        <v>#N/A</v>
      </c>
      <c r="L161" s="529" t="e">
        <f ca="1">+IF(AND(ISNUMBER(OFFSET('Water Data'!$F$9,0,10*ROW('Water Data'!F155))),'Data Summary'!CA161="Yes"),OFFSET('Water Data'!$F$9,0,10*ROW('Water Data'!F155)),NA())</f>
        <v>#N/A</v>
      </c>
      <c r="M161" s="529" t="e">
        <f ca="1">+IF(AND(ISNUMBER(OFFSET('Water Data'!$G$4,0,10*ROW('Water Data'!G155))),'Data Summary'!CB161="Yes"),100-OFFSET('Water Data'!$G$4,0,10*ROW('Water Data'!G155)),NA())</f>
        <v>#N/A</v>
      </c>
      <c r="N161" s="529" t="e">
        <f ca="1">+IF(AND(ISNUMBER(OFFSET('Water Data'!$G$6,0,10*ROW('Water Data'!G155))),'Data Summary'!CC161="Yes"),OFFSET('Water Data'!$G$6,0,10*ROW('Water Data'!G155)),NA())</f>
        <v>#N/A</v>
      </c>
      <c r="O161" s="529" t="e">
        <f ca="1">+IF(AND(ISNUMBER(OFFSET('Water Data'!$G$9,0,10*ROW('Water Data'!G155))),'Data Summary'!CD161="Yes"),OFFSET('Water Data'!$G$9,0,10*ROW('Water Data'!G155)),NA())</f>
        <v>#N/A</v>
      </c>
      <c r="P161" s="529" t="e">
        <f ca="1">+IF(AND(ISNUMBER(OFFSET('Water Data'!$H$4,0,10*ROW('Water Data'!H155))),'Data Summary'!CE161="Yes"),100-OFFSET('Water Data'!$H$4,0,10*ROW('Water Data'!H155)),NA())</f>
        <v>#N/A</v>
      </c>
      <c r="Q161" s="529" t="e">
        <f ca="1">+IF(AND(ISNUMBER(OFFSET('Water Data'!$H$6,0,10*ROW('Water Data'!H155))),'Data Summary'!CF161="Yes"),OFFSET('Water Data'!$H$6,0,10*ROW('Water Data'!H155)),NA())</f>
        <v>#N/A</v>
      </c>
      <c r="R161" s="529" t="e">
        <f ca="1">+IF(AND(ISNUMBER(OFFSET('Water Data'!$H$9,0,10*ROW('Water Data'!H155))),'Data Summary'!CG161="Yes"),OFFSET('Water Data'!$H$9,0,10*ROW('Water Data'!H155)),NA())</f>
        <v>#N/A</v>
      </c>
      <c r="S161" s="529" t="e">
        <f ca="1">+IF(AND(ISNUMBER(OFFSET('Water Data'!$I$4,0,10*ROW('Water Data'!I155))),'Data Summary'!CH161="Yes"),100-OFFSET('Water Data'!$I$4,0,10*ROW('Water Data'!I155)),NA())</f>
        <v>#N/A</v>
      </c>
      <c r="T161" s="529" t="e">
        <f ca="1">+IF(AND(ISNUMBER(OFFSET('Water Data'!$I$6,0,10*ROW('Water Data'!I155))),'Data Summary'!CI161="Yes"),OFFSET('Water Data'!$I$6,0,10*ROW('Water Data'!I155)),NA())</f>
        <v>#N/A</v>
      </c>
      <c r="U161" s="529" t="e">
        <f ca="1">+IF(AND(ISNUMBER(OFFSET('Water Data'!$I$9,0,10*ROW('Water Data'!I155))),'Data Summary'!CJ161="Yes"),OFFSET('Water Data'!$I$9,0,10*ROW('Water Data'!I155)),NA())</f>
        <v>#N/A</v>
      </c>
      <c r="V161" s="530" t="e">
        <f ca="1">+IF(AND(ISNUMBER(OFFSET('Sanitation Data'!$D$4,0,10*ROW('Sanitation Data'!D155))),'Data Summary'!CK161="Yes"),100-OFFSET('Sanitation Data'!$D$4,0,10*ROW('Sanitation Data'!D155)),NA())</f>
        <v>#N/A</v>
      </c>
      <c r="W161" s="530" t="e">
        <f ca="1">+IF(AND(ISNUMBER(OFFSET('Sanitation Data'!$D$6,0,10*ROW('Sanitation Data'!D155))),'Data Summary'!CL161="Yes"),OFFSET('Sanitation Data'!$D$6,0,10*ROW('Sanitation Data'!D155)),NA())</f>
        <v>#N/A</v>
      </c>
      <c r="X161" s="530" t="e">
        <f ca="1">+IF(AND(ISNUMBER(OFFSET('Sanitation Data'!$D$10,0,10*ROW('Sanitation Data'!D155))),'Data Summary'!CM161="Yes"),OFFSET('Sanitation Data'!$D$10,0,10*ROW('Sanitation Data'!D155)),NA())</f>
        <v>#N/A</v>
      </c>
      <c r="Y161" s="530" t="e">
        <f ca="1">+IF(AND(ISNUMBER(OFFSET('Sanitation Data'!$D$11,0,10*ROW('Sanitation Data'!D155))),'Data Summary'!CN161="Yes"),OFFSET('Sanitation Data'!$D$11,0,10*ROW('Sanitation Data'!D155)),NA())</f>
        <v>#N/A</v>
      </c>
      <c r="Z161" s="530" t="e">
        <f ca="1">+IF(AND(ISNUMBER(OFFSET('Sanitation Data'!$D$12,0,10*ROW('Sanitation Data'!D155))),'Data Summary'!CO161="Yes"),OFFSET('Sanitation Data'!$D$12,0,10*ROW('Sanitation Data'!D155)),NA())</f>
        <v>#N/A</v>
      </c>
      <c r="AA161" s="530" t="e">
        <f ca="1">+IF(AND(ISNUMBER(OFFSET('Sanitation Data'!$E$4,0,10*ROW('Sanitation Data'!E155))),'Data Summary'!CP161="Yes"),100-OFFSET('Sanitation Data'!$E$4,0,10*ROW('Sanitation Data'!E155)),NA())</f>
        <v>#N/A</v>
      </c>
      <c r="AB161" s="530" t="e">
        <f ca="1">+IF(AND(ISNUMBER(OFFSET('Sanitation Data'!$E$6,0,10*ROW('Sanitation Data'!E155))),'Data Summary'!CQ161="Yes"),OFFSET('Sanitation Data'!$E$6,0,10*ROW('Sanitation Data'!E155)),NA())</f>
        <v>#N/A</v>
      </c>
      <c r="AC161" s="530" t="e">
        <f ca="1">+IF(AND(ISNUMBER(OFFSET('Sanitation Data'!$E$10,0,10*ROW('Sanitation Data'!E155))),'Data Summary'!CR161="Yes"),OFFSET('Sanitation Data'!$E$10,0,10*ROW('Sanitation Data'!E155)),NA())</f>
        <v>#N/A</v>
      </c>
      <c r="AD161" s="530" t="e">
        <f ca="1">+IF(AND(ISNUMBER(OFFSET('Sanitation Data'!$E$11,0,10*ROW('Sanitation Data'!E155))),'Data Summary'!CS161="Yes"),OFFSET('Sanitation Data'!$E$11,0,10*ROW('Sanitation Data'!E155)),NA())</f>
        <v>#N/A</v>
      </c>
      <c r="AE161" s="530" t="e">
        <f ca="1">+IF(AND(ISNUMBER(OFFSET('Sanitation Data'!$E$12,0,10*ROW('Sanitation Data'!E155))),'Data Summary'!CT161="Yes"),OFFSET('Sanitation Data'!$E$12,0,10*ROW('Sanitation Data'!E155)),NA())</f>
        <v>#N/A</v>
      </c>
      <c r="AF161" s="530" t="e">
        <f ca="1">+IF(AND(ISNUMBER(OFFSET('Sanitation Data'!$F$4,0,10*ROW('Sanitation Data'!F155))),'Data Summary'!CU161="Yes"),100-OFFSET('Sanitation Data'!$F$4,0,10*ROW('Sanitation Data'!F155)),NA())</f>
        <v>#N/A</v>
      </c>
      <c r="AG161" s="530" t="e">
        <f ca="1">+IF(AND(ISNUMBER(OFFSET('Sanitation Data'!$F$6,0,10*ROW('Sanitation Data'!F155))),'Data Summary'!CV161="Yes"),OFFSET('Sanitation Data'!$F$6,0,10*ROW('Sanitation Data'!F155)),NA())</f>
        <v>#N/A</v>
      </c>
      <c r="AH161" s="530" t="e">
        <f ca="1">+IF(AND(ISNUMBER(OFFSET('Sanitation Data'!$F$10,0,10*ROW('Sanitation Data'!F155))),'Data Summary'!CW161="Yes"),OFFSET('Sanitation Data'!$F$10,0,10*ROW('Sanitation Data'!F155)),NA())</f>
        <v>#N/A</v>
      </c>
      <c r="AI161" s="530" t="e">
        <f ca="1">+IF(AND(ISNUMBER(OFFSET('Sanitation Data'!$F$11,0,10*ROW('Sanitation Data'!F155))),'Data Summary'!CX161="Yes"),OFFSET('Sanitation Data'!$F$11,0,10*ROW('Sanitation Data'!F155)),NA())</f>
        <v>#N/A</v>
      </c>
      <c r="AJ161" s="530" t="e">
        <f ca="1">+IF(AND(ISNUMBER(OFFSET('Sanitation Data'!$F$12,0,10*ROW('Sanitation Data'!F155))),'Data Summary'!CY161="Yes"),OFFSET('Sanitation Data'!$F$12,0,10*ROW('Sanitation Data'!F155)),NA())</f>
        <v>#N/A</v>
      </c>
      <c r="AK161" s="530" t="e">
        <f ca="1">+IF(AND(ISNUMBER(OFFSET('Sanitation Data'!$G$4,0,10*ROW('Sanitation Data'!G155))),'Data Summary'!CZ161="Yes"),100-OFFSET('Sanitation Data'!$G$4,0,10*ROW('Sanitation Data'!G155)),NA())</f>
        <v>#N/A</v>
      </c>
      <c r="AL161" s="530" t="e">
        <f ca="1">+IF(AND(ISNUMBER(OFFSET('Sanitation Data'!$G$6,0,10*ROW('Sanitation Data'!G155))),'Data Summary'!DA161="Yes"),OFFSET('Sanitation Data'!$G$6,0,10*ROW('Sanitation Data'!G155)),NA())</f>
        <v>#N/A</v>
      </c>
      <c r="AM161" s="530" t="e">
        <f ca="1">+IF(AND(ISNUMBER(OFFSET('Sanitation Data'!$G$10,0,10*ROW('Sanitation Data'!G155))),'Data Summary'!DB161="Yes"),OFFSET('Sanitation Data'!$G$10,0,10*ROW('Sanitation Data'!G155)),NA())</f>
        <v>#N/A</v>
      </c>
      <c r="AN161" s="530" t="e">
        <f ca="1">+IF(AND(ISNUMBER(OFFSET('Sanitation Data'!$G$11,0,10*ROW('Sanitation Data'!G155))),'Data Summary'!DC161="Yes"),OFFSET('Sanitation Data'!$G$11,0,10*ROW('Sanitation Data'!G155)),NA())</f>
        <v>#N/A</v>
      </c>
      <c r="AO161" s="530" t="e">
        <f ca="1">+IF(AND(ISNUMBER(OFFSET('Sanitation Data'!$G$12,0,10*ROW('Sanitation Data'!G155))),'Data Summary'!DD161="Yes"),OFFSET('Sanitation Data'!$G$12,0,10*ROW('Sanitation Data'!G155)),NA())</f>
        <v>#N/A</v>
      </c>
      <c r="AP161" s="530" t="e">
        <f ca="1">+IF(AND(ISNUMBER(OFFSET('Sanitation Data'!$H$4,0,10*ROW('Sanitation Data'!H155))),'Data Summary'!DE161="Yes"),100-OFFSET('Sanitation Data'!$H$4,0,10*ROW('Sanitation Data'!H155)),NA())</f>
        <v>#N/A</v>
      </c>
      <c r="AQ161" s="530" t="e">
        <f ca="1">+IF(AND(ISNUMBER(OFFSET('Sanitation Data'!$H$6,0,10*ROW('Sanitation Data'!H155))),'Data Summary'!DF161="Yes"),OFFSET('Sanitation Data'!$H$6,0,10*ROW('Sanitation Data'!H155)),NA())</f>
        <v>#N/A</v>
      </c>
      <c r="AR161" s="530" t="e">
        <f ca="1">+IF(AND(ISNUMBER(OFFSET('Sanitation Data'!$H$10,0,10*ROW('Sanitation Data'!H155))),'Data Summary'!DG161="Yes"),OFFSET('Sanitation Data'!$H$10,0,10*ROW('Sanitation Data'!H155)),NA())</f>
        <v>#N/A</v>
      </c>
      <c r="AS161" s="530" t="e">
        <f ca="1">+IF(AND(ISNUMBER(OFFSET('Sanitation Data'!$H$11,0,10*ROW('Sanitation Data'!H155))),'Data Summary'!DH161="Yes"),OFFSET('Sanitation Data'!$H$11,0,10*ROW('Sanitation Data'!H155)),NA())</f>
        <v>#N/A</v>
      </c>
      <c r="AT161" s="530" t="e">
        <f ca="1">+IF(AND(ISNUMBER(OFFSET('Sanitation Data'!$H$12,0,10*ROW('Sanitation Data'!H155))),'Data Summary'!DI161="Yes"),OFFSET('Sanitation Data'!$H$12,0,10*ROW('Sanitation Data'!H155)),NA())</f>
        <v>#N/A</v>
      </c>
      <c r="AU161" s="530" t="e">
        <f ca="1">+IF(AND(ISNUMBER(OFFSET('Sanitation Data'!$I$4,0,10*ROW('Sanitation Data'!I155))),'Data Summary'!DJ161="Yes"),100-OFFSET('Sanitation Data'!$I$4,0,10*ROW('Sanitation Data'!I155)),NA())</f>
        <v>#N/A</v>
      </c>
      <c r="AV161" s="530" t="e">
        <f ca="1">+IF(AND(ISNUMBER(OFFSET('Sanitation Data'!$I$6,0,10*ROW('Sanitation Data'!I155))),'Data Summary'!DK161="Yes"),OFFSET('Sanitation Data'!$I$6,0,10*ROW('Sanitation Data'!I155)),NA())</f>
        <v>#N/A</v>
      </c>
      <c r="AW161" s="530" t="e">
        <f ca="1">+IF(AND(ISNUMBER(OFFSET('Sanitation Data'!$I$10,0,10*ROW('Sanitation Data'!I155))),'Data Summary'!DL161="Yes"),OFFSET('Sanitation Data'!$I$10,0,10*ROW('Sanitation Data'!I155)),NA())</f>
        <v>#N/A</v>
      </c>
      <c r="AX161" s="530" t="e">
        <f ca="1">+IF(AND(ISNUMBER(OFFSET('Sanitation Data'!$I$11,0,10*ROW('Sanitation Data'!I155))),'Data Summary'!DM161="Yes"),OFFSET('Sanitation Data'!$I$11,0,10*ROW('Sanitation Data'!I155)),NA())</f>
        <v>#N/A</v>
      </c>
      <c r="AY161" s="530" t="e">
        <f ca="1">+IF(AND(ISNUMBER(OFFSET('Sanitation Data'!$I$12,0,10*ROW('Sanitation Data'!I155))),'Data Summary'!DN161="Yes"),OFFSET('Sanitation Data'!$I$12,0,10*ROW('Sanitation Data'!I155)),NA())</f>
        <v>#N/A</v>
      </c>
      <c r="AZ161" s="531" t="e">
        <f ca="1">+IF(AND(ISNUMBER(OFFSET('Hygiene Data'!$D$5,0,10*ROW('Hygiene Data'!D155))),'Data Summary'!DO161="Yes"),OFFSET('Hygiene Data'!$D$5,0,10*ROW('Hygiene Data'!D155)),NA())</f>
        <v>#N/A</v>
      </c>
      <c r="BA161" s="531" t="e">
        <f ca="1">+IF(AND(ISNUMBER(OFFSET('Hygiene Data'!$D$7,0,10*ROW('Hygiene Data'!D155))),'Data Summary'!DP161="Yes"),OFFSET('Hygiene Data'!$D$7,0,10*ROW('Hygiene Data'!D155)),NA())</f>
        <v>#N/A</v>
      </c>
      <c r="BB161" s="531" t="e">
        <f ca="1">+IF(AND(ISNUMBER(OFFSET('Hygiene Data'!$D$9,0,10*ROW('Hygiene Data'!D155))),'Data Summary'!DQ161="Yes"),OFFSET('Hygiene Data'!$D$9,0,10*ROW('Hygiene Data'!D155)),NA())</f>
        <v>#N/A</v>
      </c>
      <c r="BC161" s="531" t="e">
        <f ca="1">+IF(AND(ISNUMBER(OFFSET('Hygiene Data'!$E$5,0,10*ROW('Hygiene Data'!E155))),'Data Summary'!DR161="Yes"),OFFSET('Hygiene Data'!$E$5,0,10*ROW('Hygiene Data'!E155)),NA())</f>
        <v>#N/A</v>
      </c>
      <c r="BD161" s="531" t="e">
        <f ca="1">+IF(AND(ISNUMBER(OFFSET('Hygiene Data'!$E$7,0,10*ROW('Hygiene Data'!E155))),'Data Summary'!DS161="Yes"),OFFSET('Hygiene Data'!$E$7,0,10*ROW('Hygiene Data'!E155)),NA())</f>
        <v>#N/A</v>
      </c>
      <c r="BE161" s="531" t="e">
        <f ca="1">+IF(AND(ISNUMBER(OFFSET('Hygiene Data'!$E$9,0,10*ROW('Hygiene Data'!E155))),'Data Summary'!DT161="Yes"),OFFSET('Hygiene Data'!$E$9,0,10*ROW('Hygiene Data'!E155)),NA())</f>
        <v>#N/A</v>
      </c>
      <c r="BF161" s="531" t="e">
        <f ca="1">+IF(AND(ISNUMBER(OFFSET('Hygiene Data'!$F$5,0,10*ROW('Hygiene Data'!F155))),'Data Summary'!DU161="Yes"),OFFSET('Hygiene Data'!$F$5,0,10*ROW('Hygiene Data'!F155)),NA())</f>
        <v>#N/A</v>
      </c>
      <c r="BG161" s="531" t="e">
        <f ca="1">+IF(AND(ISNUMBER(OFFSET('Hygiene Data'!$F$7,0,10*ROW('Hygiene Data'!F155))),'Data Summary'!DV161="Yes"),OFFSET('Hygiene Data'!$F$7,0,10*ROW('Hygiene Data'!F155)),NA())</f>
        <v>#N/A</v>
      </c>
      <c r="BH161" s="531" t="e">
        <f ca="1">+IF(AND(ISNUMBER(OFFSET('Hygiene Data'!$F$9,0,10*ROW('Hygiene Data'!F155))),'Data Summary'!DW161="Yes"),OFFSET('Hygiene Data'!$F$9,0,10*ROW('Hygiene Data'!F155)),NA())</f>
        <v>#N/A</v>
      </c>
      <c r="BI161" s="531" t="e">
        <f ca="1">+IF(AND(ISNUMBER(OFFSET('Hygiene Data'!$G$5,0,10*ROW('Hygiene Data'!G155))),'Data Summary'!DX161="Yes"),OFFSET('Hygiene Data'!$G$5,0,10*ROW('Hygiene Data'!G155)),NA())</f>
        <v>#N/A</v>
      </c>
      <c r="BJ161" s="531" t="e">
        <f ca="1">+IF(AND(ISNUMBER(OFFSET('Hygiene Data'!$G$7,0,10*ROW('Hygiene Data'!G155))),'Data Summary'!DY161="Yes"),OFFSET('Hygiene Data'!$G$7,0,10*ROW('Hygiene Data'!G155)),NA())</f>
        <v>#N/A</v>
      </c>
      <c r="BK161" s="531" t="e">
        <f ca="1">+IF(AND(ISNUMBER(OFFSET('Hygiene Data'!$G$9,0,10*ROW('Hygiene Data'!G155))),'Data Summary'!DZ161="Yes"),OFFSET('Hygiene Data'!$G$9,0,10*ROW('Hygiene Data'!G155)),NA())</f>
        <v>#N/A</v>
      </c>
      <c r="BL161" s="531" t="e">
        <f ca="1">+IF(AND(ISNUMBER(OFFSET('Hygiene Data'!$H$5,0,10*ROW('Hygiene Data'!H155))),'Data Summary'!EA161="Yes"),OFFSET('Hygiene Data'!$H$5,0,10*ROW('Hygiene Data'!H155)),NA())</f>
        <v>#N/A</v>
      </c>
      <c r="BM161" s="531" t="e">
        <f ca="1">+IF(AND(ISNUMBER(OFFSET('Hygiene Data'!$H$7,0,10*ROW('Hygiene Data'!H155))),'Data Summary'!EB161="Yes"),OFFSET('Hygiene Data'!$H$7,0,10*ROW('Hygiene Data'!H155)),NA())</f>
        <v>#N/A</v>
      </c>
      <c r="BN161" s="531" t="e">
        <f ca="1">+IF(AND(ISNUMBER(OFFSET('Hygiene Data'!$H$9,0,10*ROW('Hygiene Data'!H155))),'Data Summary'!EC161="Yes"),OFFSET('Hygiene Data'!$H$9,0,10*ROW('Hygiene Data'!H155)),NA())</f>
        <v>#N/A</v>
      </c>
      <c r="BO161" s="531" t="e">
        <f ca="1">+IF(AND(ISNUMBER(OFFSET('Hygiene Data'!$I$5,0,10*ROW('Hygiene Data'!I155))),'Data Summary'!ED161="Yes"),OFFSET('Hygiene Data'!$I$5,0,10*ROW('Hygiene Data'!I155)),NA())</f>
        <v>#N/A</v>
      </c>
      <c r="BP161" s="531" t="e">
        <f ca="1">+IF(AND(ISNUMBER(OFFSET('Hygiene Data'!$I$7,0,10*ROW('Hygiene Data'!I155))),'Data Summary'!EE161="Yes"),OFFSET('Hygiene Data'!$I$7,0,10*ROW('Hygiene Data'!I155)),NA())</f>
        <v>#N/A</v>
      </c>
      <c r="BQ161" s="531" t="e">
        <f ca="1">+IF(AND(ISNUMBER(OFFSET('Hygiene Data'!$I$9,0,10*ROW('Hygiene Data'!I155))),'Data Summary'!EF161="Yes"),OFFSET('Hygiene Data'!$I$9,0,10*ROW('Hygiene Data'!I155)),NA())</f>
        <v>#N/A</v>
      </c>
    </row>
    <row r="162" spans="1:69" x14ac:dyDescent="0.25">
      <c r="A162" s="527" t="e">
        <f ca="1">+RIGHT('Data Summary'!A162,LEN('Data Summary'!A162)-9)</f>
        <v>#VALUE!</v>
      </c>
      <c r="B162" s="501" t="str">
        <f ca="1">+IF(ISTEXT('Data Summary'!B162),'Data Summary'!B162,"")</f>
        <v/>
      </c>
      <c r="C162" s="528" t="e">
        <f ca="1">+VALUE('Data Summary'!C162)</f>
        <v>#VALUE!</v>
      </c>
      <c r="D162" s="529" t="e">
        <f ca="1">+IF(AND(ISNUMBER(OFFSET('Water Data'!$D$4,0,10*ROW('Water Data'!D156))),'Data Summary'!BS162="Yes"),100-OFFSET('Water Data'!$D$4,0,10*ROW('Water Data'!D156)),NA())</f>
        <v>#N/A</v>
      </c>
      <c r="E162" s="529" t="e">
        <f ca="1">+IF(AND(ISNUMBER(OFFSET('Water Data'!$D$6,0,10*ROW('Water Data'!D156))),'Data Summary'!BT162="Yes"),OFFSET('Water Data'!$D$6,0,10*ROW('Water Data'!D156)),NA())</f>
        <v>#N/A</v>
      </c>
      <c r="F162" s="529" t="e">
        <f ca="1">+IF(AND(ISNUMBER(OFFSET('Water Data'!$D$9,0,10*ROW('Water Data'!D156))),'Data Summary'!BU162="Yes"),OFFSET('Water Data'!$D$9,0,10*ROW('Water Data'!D156)),NA())</f>
        <v>#N/A</v>
      </c>
      <c r="G162" s="529" t="e">
        <f ca="1">+IF(AND(ISNUMBER(OFFSET('Water Data'!$E$4,0,10*ROW('Water Data'!E156))),'Data Summary'!BV162="Yes"),100-OFFSET('Water Data'!$E$4,0,10*ROW('Water Data'!E156)),NA())</f>
        <v>#N/A</v>
      </c>
      <c r="H162" s="529" t="e">
        <f ca="1">+IF(AND(ISNUMBER(OFFSET('Water Data'!$E$6,0,10*ROW('Water Data'!E156))),'Data Summary'!BW162="Yes"),OFFSET('Water Data'!$E$6,0,10*ROW('Water Data'!E156)),NA())</f>
        <v>#N/A</v>
      </c>
      <c r="I162" s="529" t="e">
        <f ca="1">+IF(AND(ISNUMBER(OFFSET('Water Data'!$E$9,0,10*ROW('Water Data'!E156))),'Data Summary'!BX162="Yes"),OFFSET('Water Data'!$E$9,0,10*ROW('Water Data'!E156)),NA())</f>
        <v>#N/A</v>
      </c>
      <c r="J162" s="529" t="e">
        <f ca="1">+IF(AND(ISNUMBER(OFFSET('Water Data'!$F$4,0,10*ROW('Water Data'!F156))),'Data Summary'!BY162="Yes"),100-OFFSET('Water Data'!$F$4,0,10*ROW('Water Data'!F156)),NA())</f>
        <v>#N/A</v>
      </c>
      <c r="K162" s="529" t="e">
        <f ca="1">+IF(AND(ISNUMBER(OFFSET('Water Data'!$F$6,0,10*ROW('Water Data'!F156))),'Data Summary'!BZ162="Yes"),OFFSET('Water Data'!$F$6,0,10*ROW('Water Data'!F156)),NA())</f>
        <v>#N/A</v>
      </c>
      <c r="L162" s="529" t="e">
        <f ca="1">+IF(AND(ISNUMBER(OFFSET('Water Data'!$F$9,0,10*ROW('Water Data'!F156))),'Data Summary'!CA162="Yes"),OFFSET('Water Data'!$F$9,0,10*ROW('Water Data'!F156)),NA())</f>
        <v>#N/A</v>
      </c>
      <c r="M162" s="529" t="e">
        <f ca="1">+IF(AND(ISNUMBER(OFFSET('Water Data'!$G$4,0,10*ROW('Water Data'!G156))),'Data Summary'!CB162="Yes"),100-OFFSET('Water Data'!$G$4,0,10*ROW('Water Data'!G156)),NA())</f>
        <v>#N/A</v>
      </c>
      <c r="N162" s="529" t="e">
        <f ca="1">+IF(AND(ISNUMBER(OFFSET('Water Data'!$G$6,0,10*ROW('Water Data'!G156))),'Data Summary'!CC162="Yes"),OFFSET('Water Data'!$G$6,0,10*ROW('Water Data'!G156)),NA())</f>
        <v>#N/A</v>
      </c>
      <c r="O162" s="529" t="e">
        <f ca="1">+IF(AND(ISNUMBER(OFFSET('Water Data'!$G$9,0,10*ROW('Water Data'!G156))),'Data Summary'!CD162="Yes"),OFFSET('Water Data'!$G$9,0,10*ROW('Water Data'!G156)),NA())</f>
        <v>#N/A</v>
      </c>
      <c r="P162" s="529" t="e">
        <f ca="1">+IF(AND(ISNUMBER(OFFSET('Water Data'!$H$4,0,10*ROW('Water Data'!H156))),'Data Summary'!CE162="Yes"),100-OFFSET('Water Data'!$H$4,0,10*ROW('Water Data'!H156)),NA())</f>
        <v>#N/A</v>
      </c>
      <c r="Q162" s="529" t="e">
        <f ca="1">+IF(AND(ISNUMBER(OFFSET('Water Data'!$H$6,0,10*ROW('Water Data'!H156))),'Data Summary'!CF162="Yes"),OFFSET('Water Data'!$H$6,0,10*ROW('Water Data'!H156)),NA())</f>
        <v>#N/A</v>
      </c>
      <c r="R162" s="529" t="e">
        <f ca="1">+IF(AND(ISNUMBER(OFFSET('Water Data'!$H$9,0,10*ROW('Water Data'!H156))),'Data Summary'!CG162="Yes"),OFFSET('Water Data'!$H$9,0,10*ROW('Water Data'!H156)),NA())</f>
        <v>#N/A</v>
      </c>
      <c r="S162" s="529" t="e">
        <f ca="1">+IF(AND(ISNUMBER(OFFSET('Water Data'!$I$4,0,10*ROW('Water Data'!I156))),'Data Summary'!CH162="Yes"),100-OFFSET('Water Data'!$I$4,0,10*ROW('Water Data'!I156)),NA())</f>
        <v>#N/A</v>
      </c>
      <c r="T162" s="529" t="e">
        <f ca="1">+IF(AND(ISNUMBER(OFFSET('Water Data'!$I$6,0,10*ROW('Water Data'!I156))),'Data Summary'!CI162="Yes"),OFFSET('Water Data'!$I$6,0,10*ROW('Water Data'!I156)),NA())</f>
        <v>#N/A</v>
      </c>
      <c r="U162" s="529" t="e">
        <f ca="1">+IF(AND(ISNUMBER(OFFSET('Water Data'!$I$9,0,10*ROW('Water Data'!I156))),'Data Summary'!CJ162="Yes"),OFFSET('Water Data'!$I$9,0,10*ROW('Water Data'!I156)),NA())</f>
        <v>#N/A</v>
      </c>
      <c r="V162" s="530" t="e">
        <f ca="1">+IF(AND(ISNUMBER(OFFSET('Sanitation Data'!$D$4,0,10*ROW('Sanitation Data'!D156))),'Data Summary'!CK162="Yes"),100-OFFSET('Sanitation Data'!$D$4,0,10*ROW('Sanitation Data'!D156)),NA())</f>
        <v>#N/A</v>
      </c>
      <c r="W162" s="530" t="e">
        <f ca="1">+IF(AND(ISNUMBER(OFFSET('Sanitation Data'!$D$6,0,10*ROW('Sanitation Data'!D156))),'Data Summary'!CL162="Yes"),OFFSET('Sanitation Data'!$D$6,0,10*ROW('Sanitation Data'!D156)),NA())</f>
        <v>#N/A</v>
      </c>
      <c r="X162" s="530" t="e">
        <f ca="1">+IF(AND(ISNUMBER(OFFSET('Sanitation Data'!$D$10,0,10*ROW('Sanitation Data'!D156))),'Data Summary'!CM162="Yes"),OFFSET('Sanitation Data'!$D$10,0,10*ROW('Sanitation Data'!D156)),NA())</f>
        <v>#N/A</v>
      </c>
      <c r="Y162" s="530" t="e">
        <f ca="1">+IF(AND(ISNUMBER(OFFSET('Sanitation Data'!$D$11,0,10*ROW('Sanitation Data'!D156))),'Data Summary'!CN162="Yes"),OFFSET('Sanitation Data'!$D$11,0,10*ROW('Sanitation Data'!D156)),NA())</f>
        <v>#N/A</v>
      </c>
      <c r="Z162" s="530" t="e">
        <f ca="1">+IF(AND(ISNUMBER(OFFSET('Sanitation Data'!$D$12,0,10*ROW('Sanitation Data'!D156))),'Data Summary'!CO162="Yes"),OFFSET('Sanitation Data'!$D$12,0,10*ROW('Sanitation Data'!D156)),NA())</f>
        <v>#N/A</v>
      </c>
      <c r="AA162" s="530" t="e">
        <f ca="1">+IF(AND(ISNUMBER(OFFSET('Sanitation Data'!$E$4,0,10*ROW('Sanitation Data'!E156))),'Data Summary'!CP162="Yes"),100-OFFSET('Sanitation Data'!$E$4,0,10*ROW('Sanitation Data'!E156)),NA())</f>
        <v>#N/A</v>
      </c>
      <c r="AB162" s="530" t="e">
        <f ca="1">+IF(AND(ISNUMBER(OFFSET('Sanitation Data'!$E$6,0,10*ROW('Sanitation Data'!E156))),'Data Summary'!CQ162="Yes"),OFFSET('Sanitation Data'!$E$6,0,10*ROW('Sanitation Data'!E156)),NA())</f>
        <v>#N/A</v>
      </c>
      <c r="AC162" s="530" t="e">
        <f ca="1">+IF(AND(ISNUMBER(OFFSET('Sanitation Data'!$E$10,0,10*ROW('Sanitation Data'!E156))),'Data Summary'!CR162="Yes"),OFFSET('Sanitation Data'!$E$10,0,10*ROW('Sanitation Data'!E156)),NA())</f>
        <v>#N/A</v>
      </c>
      <c r="AD162" s="530" t="e">
        <f ca="1">+IF(AND(ISNUMBER(OFFSET('Sanitation Data'!$E$11,0,10*ROW('Sanitation Data'!E156))),'Data Summary'!CS162="Yes"),OFFSET('Sanitation Data'!$E$11,0,10*ROW('Sanitation Data'!E156)),NA())</f>
        <v>#N/A</v>
      </c>
      <c r="AE162" s="530" t="e">
        <f ca="1">+IF(AND(ISNUMBER(OFFSET('Sanitation Data'!$E$12,0,10*ROW('Sanitation Data'!E156))),'Data Summary'!CT162="Yes"),OFFSET('Sanitation Data'!$E$12,0,10*ROW('Sanitation Data'!E156)),NA())</f>
        <v>#N/A</v>
      </c>
      <c r="AF162" s="530" t="e">
        <f ca="1">+IF(AND(ISNUMBER(OFFSET('Sanitation Data'!$F$4,0,10*ROW('Sanitation Data'!F156))),'Data Summary'!CU162="Yes"),100-OFFSET('Sanitation Data'!$F$4,0,10*ROW('Sanitation Data'!F156)),NA())</f>
        <v>#N/A</v>
      </c>
      <c r="AG162" s="530" t="e">
        <f ca="1">+IF(AND(ISNUMBER(OFFSET('Sanitation Data'!$F$6,0,10*ROW('Sanitation Data'!F156))),'Data Summary'!CV162="Yes"),OFFSET('Sanitation Data'!$F$6,0,10*ROW('Sanitation Data'!F156)),NA())</f>
        <v>#N/A</v>
      </c>
      <c r="AH162" s="530" t="e">
        <f ca="1">+IF(AND(ISNUMBER(OFFSET('Sanitation Data'!$F$10,0,10*ROW('Sanitation Data'!F156))),'Data Summary'!CW162="Yes"),OFFSET('Sanitation Data'!$F$10,0,10*ROW('Sanitation Data'!F156)),NA())</f>
        <v>#N/A</v>
      </c>
      <c r="AI162" s="530" t="e">
        <f ca="1">+IF(AND(ISNUMBER(OFFSET('Sanitation Data'!$F$11,0,10*ROW('Sanitation Data'!F156))),'Data Summary'!CX162="Yes"),OFFSET('Sanitation Data'!$F$11,0,10*ROW('Sanitation Data'!F156)),NA())</f>
        <v>#N/A</v>
      </c>
      <c r="AJ162" s="530" t="e">
        <f ca="1">+IF(AND(ISNUMBER(OFFSET('Sanitation Data'!$F$12,0,10*ROW('Sanitation Data'!F156))),'Data Summary'!CY162="Yes"),OFFSET('Sanitation Data'!$F$12,0,10*ROW('Sanitation Data'!F156)),NA())</f>
        <v>#N/A</v>
      </c>
      <c r="AK162" s="530" t="e">
        <f ca="1">+IF(AND(ISNUMBER(OFFSET('Sanitation Data'!$G$4,0,10*ROW('Sanitation Data'!G156))),'Data Summary'!CZ162="Yes"),100-OFFSET('Sanitation Data'!$G$4,0,10*ROW('Sanitation Data'!G156)),NA())</f>
        <v>#N/A</v>
      </c>
      <c r="AL162" s="530" t="e">
        <f ca="1">+IF(AND(ISNUMBER(OFFSET('Sanitation Data'!$G$6,0,10*ROW('Sanitation Data'!G156))),'Data Summary'!DA162="Yes"),OFFSET('Sanitation Data'!$G$6,0,10*ROW('Sanitation Data'!G156)),NA())</f>
        <v>#N/A</v>
      </c>
      <c r="AM162" s="530" t="e">
        <f ca="1">+IF(AND(ISNUMBER(OFFSET('Sanitation Data'!$G$10,0,10*ROW('Sanitation Data'!G156))),'Data Summary'!DB162="Yes"),OFFSET('Sanitation Data'!$G$10,0,10*ROW('Sanitation Data'!G156)),NA())</f>
        <v>#N/A</v>
      </c>
      <c r="AN162" s="530" t="e">
        <f ca="1">+IF(AND(ISNUMBER(OFFSET('Sanitation Data'!$G$11,0,10*ROW('Sanitation Data'!G156))),'Data Summary'!DC162="Yes"),OFFSET('Sanitation Data'!$G$11,0,10*ROW('Sanitation Data'!G156)),NA())</f>
        <v>#N/A</v>
      </c>
      <c r="AO162" s="530" t="e">
        <f ca="1">+IF(AND(ISNUMBER(OFFSET('Sanitation Data'!$G$12,0,10*ROW('Sanitation Data'!G156))),'Data Summary'!DD162="Yes"),OFFSET('Sanitation Data'!$G$12,0,10*ROW('Sanitation Data'!G156)),NA())</f>
        <v>#N/A</v>
      </c>
      <c r="AP162" s="530" t="e">
        <f ca="1">+IF(AND(ISNUMBER(OFFSET('Sanitation Data'!$H$4,0,10*ROW('Sanitation Data'!H156))),'Data Summary'!DE162="Yes"),100-OFFSET('Sanitation Data'!$H$4,0,10*ROW('Sanitation Data'!H156)),NA())</f>
        <v>#N/A</v>
      </c>
      <c r="AQ162" s="530" t="e">
        <f ca="1">+IF(AND(ISNUMBER(OFFSET('Sanitation Data'!$H$6,0,10*ROW('Sanitation Data'!H156))),'Data Summary'!DF162="Yes"),OFFSET('Sanitation Data'!$H$6,0,10*ROW('Sanitation Data'!H156)),NA())</f>
        <v>#N/A</v>
      </c>
      <c r="AR162" s="530" t="e">
        <f ca="1">+IF(AND(ISNUMBER(OFFSET('Sanitation Data'!$H$10,0,10*ROW('Sanitation Data'!H156))),'Data Summary'!DG162="Yes"),OFFSET('Sanitation Data'!$H$10,0,10*ROW('Sanitation Data'!H156)),NA())</f>
        <v>#N/A</v>
      </c>
      <c r="AS162" s="530" t="e">
        <f ca="1">+IF(AND(ISNUMBER(OFFSET('Sanitation Data'!$H$11,0,10*ROW('Sanitation Data'!H156))),'Data Summary'!DH162="Yes"),OFFSET('Sanitation Data'!$H$11,0,10*ROW('Sanitation Data'!H156)),NA())</f>
        <v>#N/A</v>
      </c>
      <c r="AT162" s="530" t="e">
        <f ca="1">+IF(AND(ISNUMBER(OFFSET('Sanitation Data'!$H$12,0,10*ROW('Sanitation Data'!H156))),'Data Summary'!DI162="Yes"),OFFSET('Sanitation Data'!$H$12,0,10*ROW('Sanitation Data'!H156)),NA())</f>
        <v>#N/A</v>
      </c>
      <c r="AU162" s="530" t="e">
        <f ca="1">+IF(AND(ISNUMBER(OFFSET('Sanitation Data'!$I$4,0,10*ROW('Sanitation Data'!I156))),'Data Summary'!DJ162="Yes"),100-OFFSET('Sanitation Data'!$I$4,0,10*ROW('Sanitation Data'!I156)),NA())</f>
        <v>#N/A</v>
      </c>
      <c r="AV162" s="530" t="e">
        <f ca="1">+IF(AND(ISNUMBER(OFFSET('Sanitation Data'!$I$6,0,10*ROW('Sanitation Data'!I156))),'Data Summary'!DK162="Yes"),OFFSET('Sanitation Data'!$I$6,0,10*ROW('Sanitation Data'!I156)),NA())</f>
        <v>#N/A</v>
      </c>
      <c r="AW162" s="530" t="e">
        <f ca="1">+IF(AND(ISNUMBER(OFFSET('Sanitation Data'!$I$10,0,10*ROW('Sanitation Data'!I156))),'Data Summary'!DL162="Yes"),OFFSET('Sanitation Data'!$I$10,0,10*ROW('Sanitation Data'!I156)),NA())</f>
        <v>#N/A</v>
      </c>
      <c r="AX162" s="530" t="e">
        <f ca="1">+IF(AND(ISNUMBER(OFFSET('Sanitation Data'!$I$11,0,10*ROW('Sanitation Data'!I156))),'Data Summary'!DM162="Yes"),OFFSET('Sanitation Data'!$I$11,0,10*ROW('Sanitation Data'!I156)),NA())</f>
        <v>#N/A</v>
      </c>
      <c r="AY162" s="530" t="e">
        <f ca="1">+IF(AND(ISNUMBER(OFFSET('Sanitation Data'!$I$12,0,10*ROW('Sanitation Data'!I156))),'Data Summary'!DN162="Yes"),OFFSET('Sanitation Data'!$I$12,0,10*ROW('Sanitation Data'!I156)),NA())</f>
        <v>#N/A</v>
      </c>
      <c r="AZ162" s="531" t="e">
        <f ca="1">+IF(AND(ISNUMBER(OFFSET('Hygiene Data'!$D$5,0,10*ROW('Hygiene Data'!D156))),'Data Summary'!DO162="Yes"),OFFSET('Hygiene Data'!$D$5,0,10*ROW('Hygiene Data'!D156)),NA())</f>
        <v>#N/A</v>
      </c>
      <c r="BA162" s="531" t="e">
        <f ca="1">+IF(AND(ISNUMBER(OFFSET('Hygiene Data'!$D$7,0,10*ROW('Hygiene Data'!D156))),'Data Summary'!DP162="Yes"),OFFSET('Hygiene Data'!$D$7,0,10*ROW('Hygiene Data'!D156)),NA())</f>
        <v>#N/A</v>
      </c>
      <c r="BB162" s="531" t="e">
        <f ca="1">+IF(AND(ISNUMBER(OFFSET('Hygiene Data'!$D$9,0,10*ROW('Hygiene Data'!D156))),'Data Summary'!DQ162="Yes"),OFFSET('Hygiene Data'!$D$9,0,10*ROW('Hygiene Data'!D156)),NA())</f>
        <v>#N/A</v>
      </c>
      <c r="BC162" s="531" t="e">
        <f ca="1">+IF(AND(ISNUMBER(OFFSET('Hygiene Data'!$E$5,0,10*ROW('Hygiene Data'!E156))),'Data Summary'!DR162="Yes"),OFFSET('Hygiene Data'!$E$5,0,10*ROW('Hygiene Data'!E156)),NA())</f>
        <v>#N/A</v>
      </c>
      <c r="BD162" s="531" t="e">
        <f ca="1">+IF(AND(ISNUMBER(OFFSET('Hygiene Data'!$E$7,0,10*ROW('Hygiene Data'!E156))),'Data Summary'!DS162="Yes"),OFFSET('Hygiene Data'!$E$7,0,10*ROW('Hygiene Data'!E156)),NA())</f>
        <v>#N/A</v>
      </c>
      <c r="BE162" s="531" t="e">
        <f ca="1">+IF(AND(ISNUMBER(OFFSET('Hygiene Data'!$E$9,0,10*ROW('Hygiene Data'!E156))),'Data Summary'!DT162="Yes"),OFFSET('Hygiene Data'!$E$9,0,10*ROW('Hygiene Data'!E156)),NA())</f>
        <v>#N/A</v>
      </c>
      <c r="BF162" s="531" t="e">
        <f ca="1">+IF(AND(ISNUMBER(OFFSET('Hygiene Data'!$F$5,0,10*ROW('Hygiene Data'!F156))),'Data Summary'!DU162="Yes"),OFFSET('Hygiene Data'!$F$5,0,10*ROW('Hygiene Data'!F156)),NA())</f>
        <v>#N/A</v>
      </c>
      <c r="BG162" s="531" t="e">
        <f ca="1">+IF(AND(ISNUMBER(OFFSET('Hygiene Data'!$F$7,0,10*ROW('Hygiene Data'!F156))),'Data Summary'!DV162="Yes"),OFFSET('Hygiene Data'!$F$7,0,10*ROW('Hygiene Data'!F156)),NA())</f>
        <v>#N/A</v>
      </c>
      <c r="BH162" s="531" t="e">
        <f ca="1">+IF(AND(ISNUMBER(OFFSET('Hygiene Data'!$F$9,0,10*ROW('Hygiene Data'!F156))),'Data Summary'!DW162="Yes"),OFFSET('Hygiene Data'!$F$9,0,10*ROW('Hygiene Data'!F156)),NA())</f>
        <v>#N/A</v>
      </c>
      <c r="BI162" s="531" t="e">
        <f ca="1">+IF(AND(ISNUMBER(OFFSET('Hygiene Data'!$G$5,0,10*ROW('Hygiene Data'!G156))),'Data Summary'!DX162="Yes"),OFFSET('Hygiene Data'!$G$5,0,10*ROW('Hygiene Data'!G156)),NA())</f>
        <v>#N/A</v>
      </c>
      <c r="BJ162" s="531" t="e">
        <f ca="1">+IF(AND(ISNUMBER(OFFSET('Hygiene Data'!$G$7,0,10*ROW('Hygiene Data'!G156))),'Data Summary'!DY162="Yes"),OFFSET('Hygiene Data'!$G$7,0,10*ROW('Hygiene Data'!G156)),NA())</f>
        <v>#N/A</v>
      </c>
      <c r="BK162" s="531" t="e">
        <f ca="1">+IF(AND(ISNUMBER(OFFSET('Hygiene Data'!$G$9,0,10*ROW('Hygiene Data'!G156))),'Data Summary'!DZ162="Yes"),OFFSET('Hygiene Data'!$G$9,0,10*ROW('Hygiene Data'!G156)),NA())</f>
        <v>#N/A</v>
      </c>
      <c r="BL162" s="531" t="e">
        <f ca="1">+IF(AND(ISNUMBER(OFFSET('Hygiene Data'!$H$5,0,10*ROW('Hygiene Data'!H156))),'Data Summary'!EA162="Yes"),OFFSET('Hygiene Data'!$H$5,0,10*ROW('Hygiene Data'!H156)),NA())</f>
        <v>#N/A</v>
      </c>
      <c r="BM162" s="531" t="e">
        <f ca="1">+IF(AND(ISNUMBER(OFFSET('Hygiene Data'!$H$7,0,10*ROW('Hygiene Data'!H156))),'Data Summary'!EB162="Yes"),OFFSET('Hygiene Data'!$H$7,0,10*ROW('Hygiene Data'!H156)),NA())</f>
        <v>#N/A</v>
      </c>
      <c r="BN162" s="531" t="e">
        <f ca="1">+IF(AND(ISNUMBER(OFFSET('Hygiene Data'!$H$9,0,10*ROW('Hygiene Data'!H156))),'Data Summary'!EC162="Yes"),OFFSET('Hygiene Data'!$H$9,0,10*ROW('Hygiene Data'!H156)),NA())</f>
        <v>#N/A</v>
      </c>
      <c r="BO162" s="531" t="e">
        <f ca="1">+IF(AND(ISNUMBER(OFFSET('Hygiene Data'!$I$5,0,10*ROW('Hygiene Data'!I156))),'Data Summary'!ED162="Yes"),OFFSET('Hygiene Data'!$I$5,0,10*ROW('Hygiene Data'!I156)),NA())</f>
        <v>#N/A</v>
      </c>
      <c r="BP162" s="531" t="e">
        <f ca="1">+IF(AND(ISNUMBER(OFFSET('Hygiene Data'!$I$7,0,10*ROW('Hygiene Data'!I156))),'Data Summary'!EE162="Yes"),OFFSET('Hygiene Data'!$I$7,0,10*ROW('Hygiene Data'!I156)),NA())</f>
        <v>#N/A</v>
      </c>
      <c r="BQ162" s="531" t="e">
        <f ca="1">+IF(AND(ISNUMBER(OFFSET('Hygiene Data'!$I$9,0,10*ROW('Hygiene Data'!I156))),'Data Summary'!EF162="Yes"),OFFSET('Hygiene Data'!$I$9,0,10*ROW('Hygiene Data'!I156)),NA())</f>
        <v>#N/A</v>
      </c>
    </row>
    <row r="163" spans="1:69" x14ac:dyDescent="0.25">
      <c r="A163" s="527" t="e">
        <f ca="1">+RIGHT('Data Summary'!A163,LEN('Data Summary'!A163)-9)</f>
        <v>#VALUE!</v>
      </c>
      <c r="B163" s="501" t="str">
        <f ca="1">+IF(ISTEXT('Data Summary'!B163),'Data Summary'!B163,"")</f>
        <v/>
      </c>
      <c r="C163" s="528" t="e">
        <f ca="1">+VALUE('Data Summary'!C163)</f>
        <v>#VALUE!</v>
      </c>
      <c r="D163" s="529" t="e">
        <f ca="1">+IF(AND(ISNUMBER(OFFSET('Water Data'!$D$4,0,10*ROW('Water Data'!D157))),'Data Summary'!BS163="Yes"),100-OFFSET('Water Data'!$D$4,0,10*ROW('Water Data'!D157)),NA())</f>
        <v>#N/A</v>
      </c>
      <c r="E163" s="529" t="e">
        <f ca="1">+IF(AND(ISNUMBER(OFFSET('Water Data'!$D$6,0,10*ROW('Water Data'!D157))),'Data Summary'!BT163="Yes"),OFFSET('Water Data'!$D$6,0,10*ROW('Water Data'!D157)),NA())</f>
        <v>#N/A</v>
      </c>
      <c r="F163" s="529" t="e">
        <f ca="1">+IF(AND(ISNUMBER(OFFSET('Water Data'!$D$9,0,10*ROW('Water Data'!D157))),'Data Summary'!BU163="Yes"),OFFSET('Water Data'!$D$9,0,10*ROW('Water Data'!D157)),NA())</f>
        <v>#N/A</v>
      </c>
      <c r="G163" s="529" t="e">
        <f ca="1">+IF(AND(ISNUMBER(OFFSET('Water Data'!$E$4,0,10*ROW('Water Data'!E157))),'Data Summary'!BV163="Yes"),100-OFFSET('Water Data'!$E$4,0,10*ROW('Water Data'!E157)),NA())</f>
        <v>#N/A</v>
      </c>
      <c r="H163" s="529" t="e">
        <f ca="1">+IF(AND(ISNUMBER(OFFSET('Water Data'!$E$6,0,10*ROW('Water Data'!E157))),'Data Summary'!BW163="Yes"),OFFSET('Water Data'!$E$6,0,10*ROW('Water Data'!E157)),NA())</f>
        <v>#N/A</v>
      </c>
      <c r="I163" s="529" t="e">
        <f ca="1">+IF(AND(ISNUMBER(OFFSET('Water Data'!$E$9,0,10*ROW('Water Data'!E157))),'Data Summary'!BX163="Yes"),OFFSET('Water Data'!$E$9,0,10*ROW('Water Data'!E157)),NA())</f>
        <v>#N/A</v>
      </c>
      <c r="J163" s="529" t="e">
        <f ca="1">+IF(AND(ISNUMBER(OFFSET('Water Data'!$F$4,0,10*ROW('Water Data'!F157))),'Data Summary'!BY163="Yes"),100-OFFSET('Water Data'!$F$4,0,10*ROW('Water Data'!F157)),NA())</f>
        <v>#N/A</v>
      </c>
      <c r="K163" s="529" t="e">
        <f ca="1">+IF(AND(ISNUMBER(OFFSET('Water Data'!$F$6,0,10*ROW('Water Data'!F157))),'Data Summary'!BZ163="Yes"),OFFSET('Water Data'!$F$6,0,10*ROW('Water Data'!F157)),NA())</f>
        <v>#N/A</v>
      </c>
      <c r="L163" s="529" t="e">
        <f ca="1">+IF(AND(ISNUMBER(OFFSET('Water Data'!$F$9,0,10*ROW('Water Data'!F157))),'Data Summary'!CA163="Yes"),OFFSET('Water Data'!$F$9,0,10*ROW('Water Data'!F157)),NA())</f>
        <v>#N/A</v>
      </c>
      <c r="M163" s="529" t="e">
        <f ca="1">+IF(AND(ISNUMBER(OFFSET('Water Data'!$G$4,0,10*ROW('Water Data'!G157))),'Data Summary'!CB163="Yes"),100-OFFSET('Water Data'!$G$4,0,10*ROW('Water Data'!G157)),NA())</f>
        <v>#N/A</v>
      </c>
      <c r="N163" s="529" t="e">
        <f ca="1">+IF(AND(ISNUMBER(OFFSET('Water Data'!$G$6,0,10*ROW('Water Data'!G157))),'Data Summary'!CC163="Yes"),OFFSET('Water Data'!$G$6,0,10*ROW('Water Data'!G157)),NA())</f>
        <v>#N/A</v>
      </c>
      <c r="O163" s="529" t="e">
        <f ca="1">+IF(AND(ISNUMBER(OFFSET('Water Data'!$G$9,0,10*ROW('Water Data'!G157))),'Data Summary'!CD163="Yes"),OFFSET('Water Data'!$G$9,0,10*ROW('Water Data'!G157)),NA())</f>
        <v>#N/A</v>
      </c>
      <c r="P163" s="529" t="e">
        <f ca="1">+IF(AND(ISNUMBER(OFFSET('Water Data'!$H$4,0,10*ROW('Water Data'!H157))),'Data Summary'!CE163="Yes"),100-OFFSET('Water Data'!$H$4,0,10*ROW('Water Data'!H157)),NA())</f>
        <v>#N/A</v>
      </c>
      <c r="Q163" s="529" t="e">
        <f ca="1">+IF(AND(ISNUMBER(OFFSET('Water Data'!$H$6,0,10*ROW('Water Data'!H157))),'Data Summary'!CF163="Yes"),OFFSET('Water Data'!$H$6,0,10*ROW('Water Data'!H157)),NA())</f>
        <v>#N/A</v>
      </c>
      <c r="R163" s="529" t="e">
        <f ca="1">+IF(AND(ISNUMBER(OFFSET('Water Data'!$H$9,0,10*ROW('Water Data'!H157))),'Data Summary'!CG163="Yes"),OFFSET('Water Data'!$H$9,0,10*ROW('Water Data'!H157)),NA())</f>
        <v>#N/A</v>
      </c>
      <c r="S163" s="529" t="e">
        <f ca="1">+IF(AND(ISNUMBER(OFFSET('Water Data'!$I$4,0,10*ROW('Water Data'!I157))),'Data Summary'!CH163="Yes"),100-OFFSET('Water Data'!$I$4,0,10*ROW('Water Data'!I157)),NA())</f>
        <v>#N/A</v>
      </c>
      <c r="T163" s="529" t="e">
        <f ca="1">+IF(AND(ISNUMBER(OFFSET('Water Data'!$I$6,0,10*ROW('Water Data'!I157))),'Data Summary'!CI163="Yes"),OFFSET('Water Data'!$I$6,0,10*ROW('Water Data'!I157)),NA())</f>
        <v>#N/A</v>
      </c>
      <c r="U163" s="529" t="e">
        <f ca="1">+IF(AND(ISNUMBER(OFFSET('Water Data'!$I$9,0,10*ROW('Water Data'!I157))),'Data Summary'!CJ163="Yes"),OFFSET('Water Data'!$I$9,0,10*ROW('Water Data'!I157)),NA())</f>
        <v>#N/A</v>
      </c>
      <c r="V163" s="530" t="e">
        <f ca="1">+IF(AND(ISNUMBER(OFFSET('Sanitation Data'!$D$4,0,10*ROW('Sanitation Data'!D157))),'Data Summary'!CK163="Yes"),100-OFFSET('Sanitation Data'!$D$4,0,10*ROW('Sanitation Data'!D157)),NA())</f>
        <v>#N/A</v>
      </c>
      <c r="W163" s="530" t="e">
        <f ca="1">+IF(AND(ISNUMBER(OFFSET('Sanitation Data'!$D$6,0,10*ROW('Sanitation Data'!D157))),'Data Summary'!CL163="Yes"),OFFSET('Sanitation Data'!$D$6,0,10*ROW('Sanitation Data'!D157)),NA())</f>
        <v>#N/A</v>
      </c>
      <c r="X163" s="530" t="e">
        <f ca="1">+IF(AND(ISNUMBER(OFFSET('Sanitation Data'!$D$10,0,10*ROW('Sanitation Data'!D157))),'Data Summary'!CM163="Yes"),OFFSET('Sanitation Data'!$D$10,0,10*ROW('Sanitation Data'!D157)),NA())</f>
        <v>#N/A</v>
      </c>
      <c r="Y163" s="530" t="e">
        <f ca="1">+IF(AND(ISNUMBER(OFFSET('Sanitation Data'!$D$11,0,10*ROW('Sanitation Data'!D157))),'Data Summary'!CN163="Yes"),OFFSET('Sanitation Data'!$D$11,0,10*ROW('Sanitation Data'!D157)),NA())</f>
        <v>#N/A</v>
      </c>
      <c r="Z163" s="530" t="e">
        <f ca="1">+IF(AND(ISNUMBER(OFFSET('Sanitation Data'!$D$12,0,10*ROW('Sanitation Data'!D157))),'Data Summary'!CO163="Yes"),OFFSET('Sanitation Data'!$D$12,0,10*ROW('Sanitation Data'!D157)),NA())</f>
        <v>#N/A</v>
      </c>
      <c r="AA163" s="530" t="e">
        <f ca="1">+IF(AND(ISNUMBER(OFFSET('Sanitation Data'!$E$4,0,10*ROW('Sanitation Data'!E157))),'Data Summary'!CP163="Yes"),100-OFFSET('Sanitation Data'!$E$4,0,10*ROW('Sanitation Data'!E157)),NA())</f>
        <v>#N/A</v>
      </c>
      <c r="AB163" s="530" t="e">
        <f ca="1">+IF(AND(ISNUMBER(OFFSET('Sanitation Data'!$E$6,0,10*ROW('Sanitation Data'!E157))),'Data Summary'!CQ163="Yes"),OFFSET('Sanitation Data'!$E$6,0,10*ROW('Sanitation Data'!E157)),NA())</f>
        <v>#N/A</v>
      </c>
      <c r="AC163" s="530" t="e">
        <f ca="1">+IF(AND(ISNUMBER(OFFSET('Sanitation Data'!$E$10,0,10*ROW('Sanitation Data'!E157))),'Data Summary'!CR163="Yes"),OFFSET('Sanitation Data'!$E$10,0,10*ROW('Sanitation Data'!E157)),NA())</f>
        <v>#N/A</v>
      </c>
      <c r="AD163" s="530" t="e">
        <f ca="1">+IF(AND(ISNUMBER(OFFSET('Sanitation Data'!$E$11,0,10*ROW('Sanitation Data'!E157))),'Data Summary'!CS163="Yes"),OFFSET('Sanitation Data'!$E$11,0,10*ROW('Sanitation Data'!E157)),NA())</f>
        <v>#N/A</v>
      </c>
      <c r="AE163" s="530" t="e">
        <f ca="1">+IF(AND(ISNUMBER(OFFSET('Sanitation Data'!$E$12,0,10*ROW('Sanitation Data'!E157))),'Data Summary'!CT163="Yes"),OFFSET('Sanitation Data'!$E$12,0,10*ROW('Sanitation Data'!E157)),NA())</f>
        <v>#N/A</v>
      </c>
      <c r="AF163" s="530" t="e">
        <f ca="1">+IF(AND(ISNUMBER(OFFSET('Sanitation Data'!$F$4,0,10*ROW('Sanitation Data'!F157))),'Data Summary'!CU163="Yes"),100-OFFSET('Sanitation Data'!$F$4,0,10*ROW('Sanitation Data'!F157)),NA())</f>
        <v>#N/A</v>
      </c>
      <c r="AG163" s="530" t="e">
        <f ca="1">+IF(AND(ISNUMBER(OFFSET('Sanitation Data'!$F$6,0,10*ROW('Sanitation Data'!F157))),'Data Summary'!CV163="Yes"),OFFSET('Sanitation Data'!$F$6,0,10*ROW('Sanitation Data'!F157)),NA())</f>
        <v>#N/A</v>
      </c>
      <c r="AH163" s="530" t="e">
        <f ca="1">+IF(AND(ISNUMBER(OFFSET('Sanitation Data'!$F$10,0,10*ROW('Sanitation Data'!F157))),'Data Summary'!CW163="Yes"),OFFSET('Sanitation Data'!$F$10,0,10*ROW('Sanitation Data'!F157)),NA())</f>
        <v>#N/A</v>
      </c>
      <c r="AI163" s="530" t="e">
        <f ca="1">+IF(AND(ISNUMBER(OFFSET('Sanitation Data'!$F$11,0,10*ROW('Sanitation Data'!F157))),'Data Summary'!CX163="Yes"),OFFSET('Sanitation Data'!$F$11,0,10*ROW('Sanitation Data'!F157)),NA())</f>
        <v>#N/A</v>
      </c>
      <c r="AJ163" s="530" t="e">
        <f ca="1">+IF(AND(ISNUMBER(OFFSET('Sanitation Data'!$F$12,0,10*ROW('Sanitation Data'!F157))),'Data Summary'!CY163="Yes"),OFFSET('Sanitation Data'!$F$12,0,10*ROW('Sanitation Data'!F157)),NA())</f>
        <v>#N/A</v>
      </c>
      <c r="AK163" s="530" t="e">
        <f ca="1">+IF(AND(ISNUMBER(OFFSET('Sanitation Data'!$G$4,0,10*ROW('Sanitation Data'!G157))),'Data Summary'!CZ163="Yes"),100-OFFSET('Sanitation Data'!$G$4,0,10*ROW('Sanitation Data'!G157)),NA())</f>
        <v>#N/A</v>
      </c>
      <c r="AL163" s="530" t="e">
        <f ca="1">+IF(AND(ISNUMBER(OFFSET('Sanitation Data'!$G$6,0,10*ROW('Sanitation Data'!G157))),'Data Summary'!DA163="Yes"),OFFSET('Sanitation Data'!$G$6,0,10*ROW('Sanitation Data'!G157)),NA())</f>
        <v>#N/A</v>
      </c>
      <c r="AM163" s="530" t="e">
        <f ca="1">+IF(AND(ISNUMBER(OFFSET('Sanitation Data'!$G$10,0,10*ROW('Sanitation Data'!G157))),'Data Summary'!DB163="Yes"),OFFSET('Sanitation Data'!$G$10,0,10*ROW('Sanitation Data'!G157)),NA())</f>
        <v>#N/A</v>
      </c>
      <c r="AN163" s="530" t="e">
        <f ca="1">+IF(AND(ISNUMBER(OFFSET('Sanitation Data'!$G$11,0,10*ROW('Sanitation Data'!G157))),'Data Summary'!DC163="Yes"),OFFSET('Sanitation Data'!$G$11,0,10*ROW('Sanitation Data'!G157)),NA())</f>
        <v>#N/A</v>
      </c>
      <c r="AO163" s="530" t="e">
        <f ca="1">+IF(AND(ISNUMBER(OFFSET('Sanitation Data'!$G$12,0,10*ROW('Sanitation Data'!G157))),'Data Summary'!DD163="Yes"),OFFSET('Sanitation Data'!$G$12,0,10*ROW('Sanitation Data'!G157)),NA())</f>
        <v>#N/A</v>
      </c>
      <c r="AP163" s="530" t="e">
        <f ca="1">+IF(AND(ISNUMBER(OFFSET('Sanitation Data'!$H$4,0,10*ROW('Sanitation Data'!H157))),'Data Summary'!DE163="Yes"),100-OFFSET('Sanitation Data'!$H$4,0,10*ROW('Sanitation Data'!H157)),NA())</f>
        <v>#N/A</v>
      </c>
      <c r="AQ163" s="530" t="e">
        <f ca="1">+IF(AND(ISNUMBER(OFFSET('Sanitation Data'!$H$6,0,10*ROW('Sanitation Data'!H157))),'Data Summary'!DF163="Yes"),OFFSET('Sanitation Data'!$H$6,0,10*ROW('Sanitation Data'!H157)),NA())</f>
        <v>#N/A</v>
      </c>
      <c r="AR163" s="530" t="e">
        <f ca="1">+IF(AND(ISNUMBER(OFFSET('Sanitation Data'!$H$10,0,10*ROW('Sanitation Data'!H157))),'Data Summary'!DG163="Yes"),OFFSET('Sanitation Data'!$H$10,0,10*ROW('Sanitation Data'!H157)),NA())</f>
        <v>#N/A</v>
      </c>
      <c r="AS163" s="530" t="e">
        <f ca="1">+IF(AND(ISNUMBER(OFFSET('Sanitation Data'!$H$11,0,10*ROW('Sanitation Data'!H157))),'Data Summary'!DH163="Yes"),OFFSET('Sanitation Data'!$H$11,0,10*ROW('Sanitation Data'!H157)),NA())</f>
        <v>#N/A</v>
      </c>
      <c r="AT163" s="530" t="e">
        <f ca="1">+IF(AND(ISNUMBER(OFFSET('Sanitation Data'!$H$12,0,10*ROW('Sanitation Data'!H157))),'Data Summary'!DI163="Yes"),OFFSET('Sanitation Data'!$H$12,0,10*ROW('Sanitation Data'!H157)),NA())</f>
        <v>#N/A</v>
      </c>
      <c r="AU163" s="530" t="e">
        <f ca="1">+IF(AND(ISNUMBER(OFFSET('Sanitation Data'!$I$4,0,10*ROW('Sanitation Data'!I157))),'Data Summary'!DJ163="Yes"),100-OFFSET('Sanitation Data'!$I$4,0,10*ROW('Sanitation Data'!I157)),NA())</f>
        <v>#N/A</v>
      </c>
      <c r="AV163" s="530" t="e">
        <f ca="1">+IF(AND(ISNUMBER(OFFSET('Sanitation Data'!$I$6,0,10*ROW('Sanitation Data'!I157))),'Data Summary'!DK163="Yes"),OFFSET('Sanitation Data'!$I$6,0,10*ROW('Sanitation Data'!I157)),NA())</f>
        <v>#N/A</v>
      </c>
      <c r="AW163" s="530" t="e">
        <f ca="1">+IF(AND(ISNUMBER(OFFSET('Sanitation Data'!$I$10,0,10*ROW('Sanitation Data'!I157))),'Data Summary'!DL163="Yes"),OFFSET('Sanitation Data'!$I$10,0,10*ROW('Sanitation Data'!I157)),NA())</f>
        <v>#N/A</v>
      </c>
      <c r="AX163" s="530" t="e">
        <f ca="1">+IF(AND(ISNUMBER(OFFSET('Sanitation Data'!$I$11,0,10*ROW('Sanitation Data'!I157))),'Data Summary'!DM163="Yes"),OFFSET('Sanitation Data'!$I$11,0,10*ROW('Sanitation Data'!I157)),NA())</f>
        <v>#N/A</v>
      </c>
      <c r="AY163" s="530" t="e">
        <f ca="1">+IF(AND(ISNUMBER(OFFSET('Sanitation Data'!$I$12,0,10*ROW('Sanitation Data'!I157))),'Data Summary'!DN163="Yes"),OFFSET('Sanitation Data'!$I$12,0,10*ROW('Sanitation Data'!I157)),NA())</f>
        <v>#N/A</v>
      </c>
      <c r="AZ163" s="531" t="e">
        <f ca="1">+IF(AND(ISNUMBER(OFFSET('Hygiene Data'!$D$5,0,10*ROW('Hygiene Data'!D157))),'Data Summary'!DO163="Yes"),OFFSET('Hygiene Data'!$D$5,0,10*ROW('Hygiene Data'!D157)),NA())</f>
        <v>#N/A</v>
      </c>
      <c r="BA163" s="531" t="e">
        <f ca="1">+IF(AND(ISNUMBER(OFFSET('Hygiene Data'!$D$7,0,10*ROW('Hygiene Data'!D157))),'Data Summary'!DP163="Yes"),OFFSET('Hygiene Data'!$D$7,0,10*ROW('Hygiene Data'!D157)),NA())</f>
        <v>#N/A</v>
      </c>
      <c r="BB163" s="531" t="e">
        <f ca="1">+IF(AND(ISNUMBER(OFFSET('Hygiene Data'!$D$9,0,10*ROW('Hygiene Data'!D157))),'Data Summary'!DQ163="Yes"),OFFSET('Hygiene Data'!$D$9,0,10*ROW('Hygiene Data'!D157)),NA())</f>
        <v>#N/A</v>
      </c>
      <c r="BC163" s="531" t="e">
        <f ca="1">+IF(AND(ISNUMBER(OFFSET('Hygiene Data'!$E$5,0,10*ROW('Hygiene Data'!E157))),'Data Summary'!DR163="Yes"),OFFSET('Hygiene Data'!$E$5,0,10*ROW('Hygiene Data'!E157)),NA())</f>
        <v>#N/A</v>
      </c>
      <c r="BD163" s="531" t="e">
        <f ca="1">+IF(AND(ISNUMBER(OFFSET('Hygiene Data'!$E$7,0,10*ROW('Hygiene Data'!E157))),'Data Summary'!DS163="Yes"),OFFSET('Hygiene Data'!$E$7,0,10*ROW('Hygiene Data'!E157)),NA())</f>
        <v>#N/A</v>
      </c>
      <c r="BE163" s="531" t="e">
        <f ca="1">+IF(AND(ISNUMBER(OFFSET('Hygiene Data'!$E$9,0,10*ROW('Hygiene Data'!E157))),'Data Summary'!DT163="Yes"),OFFSET('Hygiene Data'!$E$9,0,10*ROW('Hygiene Data'!E157)),NA())</f>
        <v>#N/A</v>
      </c>
      <c r="BF163" s="531" t="e">
        <f ca="1">+IF(AND(ISNUMBER(OFFSET('Hygiene Data'!$F$5,0,10*ROW('Hygiene Data'!F157))),'Data Summary'!DU163="Yes"),OFFSET('Hygiene Data'!$F$5,0,10*ROW('Hygiene Data'!F157)),NA())</f>
        <v>#N/A</v>
      </c>
      <c r="BG163" s="531" t="e">
        <f ca="1">+IF(AND(ISNUMBER(OFFSET('Hygiene Data'!$F$7,0,10*ROW('Hygiene Data'!F157))),'Data Summary'!DV163="Yes"),OFFSET('Hygiene Data'!$F$7,0,10*ROW('Hygiene Data'!F157)),NA())</f>
        <v>#N/A</v>
      </c>
      <c r="BH163" s="531" t="e">
        <f ca="1">+IF(AND(ISNUMBER(OFFSET('Hygiene Data'!$F$9,0,10*ROW('Hygiene Data'!F157))),'Data Summary'!DW163="Yes"),OFFSET('Hygiene Data'!$F$9,0,10*ROW('Hygiene Data'!F157)),NA())</f>
        <v>#N/A</v>
      </c>
      <c r="BI163" s="531" t="e">
        <f ca="1">+IF(AND(ISNUMBER(OFFSET('Hygiene Data'!$G$5,0,10*ROW('Hygiene Data'!G157))),'Data Summary'!DX163="Yes"),OFFSET('Hygiene Data'!$G$5,0,10*ROW('Hygiene Data'!G157)),NA())</f>
        <v>#N/A</v>
      </c>
      <c r="BJ163" s="531" t="e">
        <f ca="1">+IF(AND(ISNUMBER(OFFSET('Hygiene Data'!$G$7,0,10*ROW('Hygiene Data'!G157))),'Data Summary'!DY163="Yes"),OFFSET('Hygiene Data'!$G$7,0,10*ROW('Hygiene Data'!G157)),NA())</f>
        <v>#N/A</v>
      </c>
      <c r="BK163" s="531" t="e">
        <f ca="1">+IF(AND(ISNUMBER(OFFSET('Hygiene Data'!$G$9,0,10*ROW('Hygiene Data'!G157))),'Data Summary'!DZ163="Yes"),OFFSET('Hygiene Data'!$G$9,0,10*ROW('Hygiene Data'!G157)),NA())</f>
        <v>#N/A</v>
      </c>
      <c r="BL163" s="531" t="e">
        <f ca="1">+IF(AND(ISNUMBER(OFFSET('Hygiene Data'!$H$5,0,10*ROW('Hygiene Data'!H157))),'Data Summary'!EA163="Yes"),OFFSET('Hygiene Data'!$H$5,0,10*ROW('Hygiene Data'!H157)),NA())</f>
        <v>#N/A</v>
      </c>
      <c r="BM163" s="531" t="e">
        <f ca="1">+IF(AND(ISNUMBER(OFFSET('Hygiene Data'!$H$7,0,10*ROW('Hygiene Data'!H157))),'Data Summary'!EB163="Yes"),OFFSET('Hygiene Data'!$H$7,0,10*ROW('Hygiene Data'!H157)),NA())</f>
        <v>#N/A</v>
      </c>
      <c r="BN163" s="531" t="e">
        <f ca="1">+IF(AND(ISNUMBER(OFFSET('Hygiene Data'!$H$9,0,10*ROW('Hygiene Data'!H157))),'Data Summary'!EC163="Yes"),OFFSET('Hygiene Data'!$H$9,0,10*ROW('Hygiene Data'!H157)),NA())</f>
        <v>#N/A</v>
      </c>
      <c r="BO163" s="531" t="e">
        <f ca="1">+IF(AND(ISNUMBER(OFFSET('Hygiene Data'!$I$5,0,10*ROW('Hygiene Data'!I157))),'Data Summary'!ED163="Yes"),OFFSET('Hygiene Data'!$I$5,0,10*ROW('Hygiene Data'!I157)),NA())</f>
        <v>#N/A</v>
      </c>
      <c r="BP163" s="531" t="e">
        <f ca="1">+IF(AND(ISNUMBER(OFFSET('Hygiene Data'!$I$7,0,10*ROW('Hygiene Data'!I157))),'Data Summary'!EE163="Yes"),OFFSET('Hygiene Data'!$I$7,0,10*ROW('Hygiene Data'!I157)),NA())</f>
        <v>#N/A</v>
      </c>
      <c r="BQ163" s="531" t="e">
        <f ca="1">+IF(AND(ISNUMBER(OFFSET('Hygiene Data'!$I$9,0,10*ROW('Hygiene Data'!I157))),'Data Summary'!EF163="Yes"),OFFSET('Hygiene Data'!$I$9,0,10*ROW('Hygiene Data'!I157)),NA())</f>
        <v>#N/A</v>
      </c>
    </row>
    <row r="164" spans="1:69" x14ac:dyDescent="0.25">
      <c r="A164" s="527" t="e">
        <f ca="1">+RIGHT('Data Summary'!A164,LEN('Data Summary'!A164)-9)</f>
        <v>#VALUE!</v>
      </c>
      <c r="B164" s="501" t="str">
        <f ca="1">+IF(ISTEXT('Data Summary'!B164),'Data Summary'!B164,"")</f>
        <v/>
      </c>
      <c r="C164" s="528" t="e">
        <f ca="1">+VALUE('Data Summary'!C164)</f>
        <v>#VALUE!</v>
      </c>
      <c r="D164" s="529" t="e">
        <f ca="1">+IF(AND(ISNUMBER(OFFSET('Water Data'!$D$4,0,10*ROW('Water Data'!D158))),'Data Summary'!BS164="Yes"),100-OFFSET('Water Data'!$D$4,0,10*ROW('Water Data'!D158)),NA())</f>
        <v>#N/A</v>
      </c>
      <c r="E164" s="529" t="e">
        <f ca="1">+IF(AND(ISNUMBER(OFFSET('Water Data'!$D$6,0,10*ROW('Water Data'!D158))),'Data Summary'!BT164="Yes"),OFFSET('Water Data'!$D$6,0,10*ROW('Water Data'!D158)),NA())</f>
        <v>#N/A</v>
      </c>
      <c r="F164" s="529" t="e">
        <f ca="1">+IF(AND(ISNUMBER(OFFSET('Water Data'!$D$9,0,10*ROW('Water Data'!D158))),'Data Summary'!BU164="Yes"),OFFSET('Water Data'!$D$9,0,10*ROW('Water Data'!D158)),NA())</f>
        <v>#N/A</v>
      </c>
      <c r="G164" s="529" t="e">
        <f ca="1">+IF(AND(ISNUMBER(OFFSET('Water Data'!$E$4,0,10*ROW('Water Data'!E158))),'Data Summary'!BV164="Yes"),100-OFFSET('Water Data'!$E$4,0,10*ROW('Water Data'!E158)),NA())</f>
        <v>#N/A</v>
      </c>
      <c r="H164" s="529" t="e">
        <f ca="1">+IF(AND(ISNUMBER(OFFSET('Water Data'!$E$6,0,10*ROW('Water Data'!E158))),'Data Summary'!BW164="Yes"),OFFSET('Water Data'!$E$6,0,10*ROW('Water Data'!E158)),NA())</f>
        <v>#N/A</v>
      </c>
      <c r="I164" s="529" t="e">
        <f ca="1">+IF(AND(ISNUMBER(OFFSET('Water Data'!$E$9,0,10*ROW('Water Data'!E158))),'Data Summary'!BX164="Yes"),OFFSET('Water Data'!$E$9,0,10*ROW('Water Data'!E158)),NA())</f>
        <v>#N/A</v>
      </c>
      <c r="J164" s="529" t="e">
        <f ca="1">+IF(AND(ISNUMBER(OFFSET('Water Data'!$F$4,0,10*ROW('Water Data'!F158))),'Data Summary'!BY164="Yes"),100-OFFSET('Water Data'!$F$4,0,10*ROW('Water Data'!F158)),NA())</f>
        <v>#N/A</v>
      </c>
      <c r="K164" s="529" t="e">
        <f ca="1">+IF(AND(ISNUMBER(OFFSET('Water Data'!$F$6,0,10*ROW('Water Data'!F158))),'Data Summary'!BZ164="Yes"),OFFSET('Water Data'!$F$6,0,10*ROW('Water Data'!F158)),NA())</f>
        <v>#N/A</v>
      </c>
      <c r="L164" s="529" t="e">
        <f ca="1">+IF(AND(ISNUMBER(OFFSET('Water Data'!$F$9,0,10*ROW('Water Data'!F158))),'Data Summary'!CA164="Yes"),OFFSET('Water Data'!$F$9,0,10*ROW('Water Data'!F158)),NA())</f>
        <v>#N/A</v>
      </c>
      <c r="M164" s="529" t="e">
        <f ca="1">+IF(AND(ISNUMBER(OFFSET('Water Data'!$G$4,0,10*ROW('Water Data'!G158))),'Data Summary'!CB164="Yes"),100-OFFSET('Water Data'!$G$4,0,10*ROW('Water Data'!G158)),NA())</f>
        <v>#N/A</v>
      </c>
      <c r="N164" s="529" t="e">
        <f ca="1">+IF(AND(ISNUMBER(OFFSET('Water Data'!$G$6,0,10*ROW('Water Data'!G158))),'Data Summary'!CC164="Yes"),OFFSET('Water Data'!$G$6,0,10*ROW('Water Data'!G158)),NA())</f>
        <v>#N/A</v>
      </c>
      <c r="O164" s="529" t="e">
        <f ca="1">+IF(AND(ISNUMBER(OFFSET('Water Data'!$G$9,0,10*ROW('Water Data'!G158))),'Data Summary'!CD164="Yes"),OFFSET('Water Data'!$G$9,0,10*ROW('Water Data'!G158)),NA())</f>
        <v>#N/A</v>
      </c>
      <c r="P164" s="529" t="e">
        <f ca="1">+IF(AND(ISNUMBER(OFFSET('Water Data'!$H$4,0,10*ROW('Water Data'!H158))),'Data Summary'!CE164="Yes"),100-OFFSET('Water Data'!$H$4,0,10*ROW('Water Data'!H158)),NA())</f>
        <v>#N/A</v>
      </c>
      <c r="Q164" s="529" t="e">
        <f ca="1">+IF(AND(ISNUMBER(OFFSET('Water Data'!$H$6,0,10*ROW('Water Data'!H158))),'Data Summary'!CF164="Yes"),OFFSET('Water Data'!$H$6,0,10*ROW('Water Data'!H158)),NA())</f>
        <v>#N/A</v>
      </c>
      <c r="R164" s="529" t="e">
        <f ca="1">+IF(AND(ISNUMBER(OFFSET('Water Data'!$H$9,0,10*ROW('Water Data'!H158))),'Data Summary'!CG164="Yes"),OFFSET('Water Data'!$H$9,0,10*ROW('Water Data'!H158)),NA())</f>
        <v>#N/A</v>
      </c>
      <c r="S164" s="529" t="e">
        <f ca="1">+IF(AND(ISNUMBER(OFFSET('Water Data'!$I$4,0,10*ROW('Water Data'!I158))),'Data Summary'!CH164="Yes"),100-OFFSET('Water Data'!$I$4,0,10*ROW('Water Data'!I158)),NA())</f>
        <v>#N/A</v>
      </c>
      <c r="T164" s="529" t="e">
        <f ca="1">+IF(AND(ISNUMBER(OFFSET('Water Data'!$I$6,0,10*ROW('Water Data'!I158))),'Data Summary'!CI164="Yes"),OFFSET('Water Data'!$I$6,0,10*ROW('Water Data'!I158)),NA())</f>
        <v>#N/A</v>
      </c>
      <c r="U164" s="529" t="e">
        <f ca="1">+IF(AND(ISNUMBER(OFFSET('Water Data'!$I$9,0,10*ROW('Water Data'!I158))),'Data Summary'!CJ164="Yes"),OFFSET('Water Data'!$I$9,0,10*ROW('Water Data'!I158)),NA())</f>
        <v>#N/A</v>
      </c>
      <c r="V164" s="530" t="e">
        <f ca="1">+IF(AND(ISNUMBER(OFFSET('Sanitation Data'!$D$4,0,10*ROW('Sanitation Data'!D158))),'Data Summary'!CK164="Yes"),100-OFFSET('Sanitation Data'!$D$4,0,10*ROW('Sanitation Data'!D158)),NA())</f>
        <v>#N/A</v>
      </c>
      <c r="W164" s="530" t="e">
        <f ca="1">+IF(AND(ISNUMBER(OFFSET('Sanitation Data'!$D$6,0,10*ROW('Sanitation Data'!D158))),'Data Summary'!CL164="Yes"),OFFSET('Sanitation Data'!$D$6,0,10*ROW('Sanitation Data'!D158)),NA())</f>
        <v>#N/A</v>
      </c>
      <c r="X164" s="530" t="e">
        <f ca="1">+IF(AND(ISNUMBER(OFFSET('Sanitation Data'!$D$10,0,10*ROW('Sanitation Data'!D158))),'Data Summary'!CM164="Yes"),OFFSET('Sanitation Data'!$D$10,0,10*ROW('Sanitation Data'!D158)),NA())</f>
        <v>#N/A</v>
      </c>
      <c r="Y164" s="530" t="e">
        <f ca="1">+IF(AND(ISNUMBER(OFFSET('Sanitation Data'!$D$11,0,10*ROW('Sanitation Data'!D158))),'Data Summary'!CN164="Yes"),OFFSET('Sanitation Data'!$D$11,0,10*ROW('Sanitation Data'!D158)),NA())</f>
        <v>#N/A</v>
      </c>
      <c r="Z164" s="530" t="e">
        <f ca="1">+IF(AND(ISNUMBER(OFFSET('Sanitation Data'!$D$12,0,10*ROW('Sanitation Data'!D158))),'Data Summary'!CO164="Yes"),OFFSET('Sanitation Data'!$D$12,0,10*ROW('Sanitation Data'!D158)),NA())</f>
        <v>#N/A</v>
      </c>
      <c r="AA164" s="530" t="e">
        <f ca="1">+IF(AND(ISNUMBER(OFFSET('Sanitation Data'!$E$4,0,10*ROW('Sanitation Data'!E158))),'Data Summary'!CP164="Yes"),100-OFFSET('Sanitation Data'!$E$4,0,10*ROW('Sanitation Data'!E158)),NA())</f>
        <v>#N/A</v>
      </c>
      <c r="AB164" s="530" t="e">
        <f ca="1">+IF(AND(ISNUMBER(OFFSET('Sanitation Data'!$E$6,0,10*ROW('Sanitation Data'!E158))),'Data Summary'!CQ164="Yes"),OFFSET('Sanitation Data'!$E$6,0,10*ROW('Sanitation Data'!E158)),NA())</f>
        <v>#N/A</v>
      </c>
      <c r="AC164" s="530" t="e">
        <f ca="1">+IF(AND(ISNUMBER(OFFSET('Sanitation Data'!$E$10,0,10*ROW('Sanitation Data'!E158))),'Data Summary'!CR164="Yes"),OFFSET('Sanitation Data'!$E$10,0,10*ROW('Sanitation Data'!E158)),NA())</f>
        <v>#N/A</v>
      </c>
      <c r="AD164" s="530" t="e">
        <f ca="1">+IF(AND(ISNUMBER(OFFSET('Sanitation Data'!$E$11,0,10*ROW('Sanitation Data'!E158))),'Data Summary'!CS164="Yes"),OFFSET('Sanitation Data'!$E$11,0,10*ROW('Sanitation Data'!E158)),NA())</f>
        <v>#N/A</v>
      </c>
      <c r="AE164" s="530" t="e">
        <f ca="1">+IF(AND(ISNUMBER(OFFSET('Sanitation Data'!$E$12,0,10*ROW('Sanitation Data'!E158))),'Data Summary'!CT164="Yes"),OFFSET('Sanitation Data'!$E$12,0,10*ROW('Sanitation Data'!E158)),NA())</f>
        <v>#N/A</v>
      </c>
      <c r="AF164" s="530" t="e">
        <f ca="1">+IF(AND(ISNUMBER(OFFSET('Sanitation Data'!$F$4,0,10*ROW('Sanitation Data'!F158))),'Data Summary'!CU164="Yes"),100-OFFSET('Sanitation Data'!$F$4,0,10*ROW('Sanitation Data'!F158)),NA())</f>
        <v>#N/A</v>
      </c>
      <c r="AG164" s="530" t="e">
        <f ca="1">+IF(AND(ISNUMBER(OFFSET('Sanitation Data'!$F$6,0,10*ROW('Sanitation Data'!F158))),'Data Summary'!CV164="Yes"),OFFSET('Sanitation Data'!$F$6,0,10*ROW('Sanitation Data'!F158)),NA())</f>
        <v>#N/A</v>
      </c>
      <c r="AH164" s="530" t="e">
        <f ca="1">+IF(AND(ISNUMBER(OFFSET('Sanitation Data'!$F$10,0,10*ROW('Sanitation Data'!F158))),'Data Summary'!CW164="Yes"),OFFSET('Sanitation Data'!$F$10,0,10*ROW('Sanitation Data'!F158)),NA())</f>
        <v>#N/A</v>
      </c>
      <c r="AI164" s="530" t="e">
        <f ca="1">+IF(AND(ISNUMBER(OFFSET('Sanitation Data'!$F$11,0,10*ROW('Sanitation Data'!F158))),'Data Summary'!CX164="Yes"),OFFSET('Sanitation Data'!$F$11,0,10*ROW('Sanitation Data'!F158)),NA())</f>
        <v>#N/A</v>
      </c>
      <c r="AJ164" s="530" t="e">
        <f ca="1">+IF(AND(ISNUMBER(OFFSET('Sanitation Data'!$F$12,0,10*ROW('Sanitation Data'!F158))),'Data Summary'!CY164="Yes"),OFFSET('Sanitation Data'!$F$12,0,10*ROW('Sanitation Data'!F158)),NA())</f>
        <v>#N/A</v>
      </c>
      <c r="AK164" s="530" t="e">
        <f ca="1">+IF(AND(ISNUMBER(OFFSET('Sanitation Data'!$G$4,0,10*ROW('Sanitation Data'!G158))),'Data Summary'!CZ164="Yes"),100-OFFSET('Sanitation Data'!$G$4,0,10*ROW('Sanitation Data'!G158)),NA())</f>
        <v>#N/A</v>
      </c>
      <c r="AL164" s="530" t="e">
        <f ca="1">+IF(AND(ISNUMBER(OFFSET('Sanitation Data'!$G$6,0,10*ROW('Sanitation Data'!G158))),'Data Summary'!DA164="Yes"),OFFSET('Sanitation Data'!$G$6,0,10*ROW('Sanitation Data'!G158)),NA())</f>
        <v>#N/A</v>
      </c>
      <c r="AM164" s="530" t="e">
        <f ca="1">+IF(AND(ISNUMBER(OFFSET('Sanitation Data'!$G$10,0,10*ROW('Sanitation Data'!G158))),'Data Summary'!DB164="Yes"),OFFSET('Sanitation Data'!$G$10,0,10*ROW('Sanitation Data'!G158)),NA())</f>
        <v>#N/A</v>
      </c>
      <c r="AN164" s="530" t="e">
        <f ca="1">+IF(AND(ISNUMBER(OFFSET('Sanitation Data'!$G$11,0,10*ROW('Sanitation Data'!G158))),'Data Summary'!DC164="Yes"),OFFSET('Sanitation Data'!$G$11,0,10*ROW('Sanitation Data'!G158)),NA())</f>
        <v>#N/A</v>
      </c>
      <c r="AO164" s="530" t="e">
        <f ca="1">+IF(AND(ISNUMBER(OFFSET('Sanitation Data'!$G$12,0,10*ROW('Sanitation Data'!G158))),'Data Summary'!DD164="Yes"),OFFSET('Sanitation Data'!$G$12,0,10*ROW('Sanitation Data'!G158)),NA())</f>
        <v>#N/A</v>
      </c>
      <c r="AP164" s="530" t="e">
        <f ca="1">+IF(AND(ISNUMBER(OFFSET('Sanitation Data'!$H$4,0,10*ROW('Sanitation Data'!H158))),'Data Summary'!DE164="Yes"),100-OFFSET('Sanitation Data'!$H$4,0,10*ROW('Sanitation Data'!H158)),NA())</f>
        <v>#N/A</v>
      </c>
      <c r="AQ164" s="530" t="e">
        <f ca="1">+IF(AND(ISNUMBER(OFFSET('Sanitation Data'!$H$6,0,10*ROW('Sanitation Data'!H158))),'Data Summary'!DF164="Yes"),OFFSET('Sanitation Data'!$H$6,0,10*ROW('Sanitation Data'!H158)),NA())</f>
        <v>#N/A</v>
      </c>
      <c r="AR164" s="530" t="e">
        <f ca="1">+IF(AND(ISNUMBER(OFFSET('Sanitation Data'!$H$10,0,10*ROW('Sanitation Data'!H158))),'Data Summary'!DG164="Yes"),OFFSET('Sanitation Data'!$H$10,0,10*ROW('Sanitation Data'!H158)),NA())</f>
        <v>#N/A</v>
      </c>
      <c r="AS164" s="530" t="e">
        <f ca="1">+IF(AND(ISNUMBER(OFFSET('Sanitation Data'!$H$11,0,10*ROW('Sanitation Data'!H158))),'Data Summary'!DH164="Yes"),OFFSET('Sanitation Data'!$H$11,0,10*ROW('Sanitation Data'!H158)),NA())</f>
        <v>#N/A</v>
      </c>
      <c r="AT164" s="530" t="e">
        <f ca="1">+IF(AND(ISNUMBER(OFFSET('Sanitation Data'!$H$12,0,10*ROW('Sanitation Data'!H158))),'Data Summary'!DI164="Yes"),OFFSET('Sanitation Data'!$H$12,0,10*ROW('Sanitation Data'!H158)),NA())</f>
        <v>#N/A</v>
      </c>
      <c r="AU164" s="530" t="e">
        <f ca="1">+IF(AND(ISNUMBER(OFFSET('Sanitation Data'!$I$4,0,10*ROW('Sanitation Data'!I158))),'Data Summary'!DJ164="Yes"),100-OFFSET('Sanitation Data'!$I$4,0,10*ROW('Sanitation Data'!I158)),NA())</f>
        <v>#N/A</v>
      </c>
      <c r="AV164" s="530" t="e">
        <f ca="1">+IF(AND(ISNUMBER(OFFSET('Sanitation Data'!$I$6,0,10*ROW('Sanitation Data'!I158))),'Data Summary'!DK164="Yes"),OFFSET('Sanitation Data'!$I$6,0,10*ROW('Sanitation Data'!I158)),NA())</f>
        <v>#N/A</v>
      </c>
      <c r="AW164" s="530" t="e">
        <f ca="1">+IF(AND(ISNUMBER(OFFSET('Sanitation Data'!$I$10,0,10*ROW('Sanitation Data'!I158))),'Data Summary'!DL164="Yes"),OFFSET('Sanitation Data'!$I$10,0,10*ROW('Sanitation Data'!I158)),NA())</f>
        <v>#N/A</v>
      </c>
      <c r="AX164" s="530" t="e">
        <f ca="1">+IF(AND(ISNUMBER(OFFSET('Sanitation Data'!$I$11,0,10*ROW('Sanitation Data'!I158))),'Data Summary'!DM164="Yes"),OFFSET('Sanitation Data'!$I$11,0,10*ROW('Sanitation Data'!I158)),NA())</f>
        <v>#N/A</v>
      </c>
      <c r="AY164" s="530" t="e">
        <f ca="1">+IF(AND(ISNUMBER(OFFSET('Sanitation Data'!$I$12,0,10*ROW('Sanitation Data'!I158))),'Data Summary'!DN164="Yes"),OFFSET('Sanitation Data'!$I$12,0,10*ROW('Sanitation Data'!I158)),NA())</f>
        <v>#N/A</v>
      </c>
      <c r="AZ164" s="531" t="e">
        <f ca="1">+IF(AND(ISNUMBER(OFFSET('Hygiene Data'!$D$5,0,10*ROW('Hygiene Data'!D158))),'Data Summary'!DO164="Yes"),OFFSET('Hygiene Data'!$D$5,0,10*ROW('Hygiene Data'!D158)),NA())</f>
        <v>#N/A</v>
      </c>
      <c r="BA164" s="531" t="e">
        <f ca="1">+IF(AND(ISNUMBER(OFFSET('Hygiene Data'!$D$7,0,10*ROW('Hygiene Data'!D158))),'Data Summary'!DP164="Yes"),OFFSET('Hygiene Data'!$D$7,0,10*ROW('Hygiene Data'!D158)),NA())</f>
        <v>#N/A</v>
      </c>
      <c r="BB164" s="531" t="e">
        <f ca="1">+IF(AND(ISNUMBER(OFFSET('Hygiene Data'!$D$9,0,10*ROW('Hygiene Data'!D158))),'Data Summary'!DQ164="Yes"),OFFSET('Hygiene Data'!$D$9,0,10*ROW('Hygiene Data'!D158)),NA())</f>
        <v>#N/A</v>
      </c>
      <c r="BC164" s="531" t="e">
        <f ca="1">+IF(AND(ISNUMBER(OFFSET('Hygiene Data'!$E$5,0,10*ROW('Hygiene Data'!E158))),'Data Summary'!DR164="Yes"),OFFSET('Hygiene Data'!$E$5,0,10*ROW('Hygiene Data'!E158)),NA())</f>
        <v>#N/A</v>
      </c>
      <c r="BD164" s="531" t="e">
        <f ca="1">+IF(AND(ISNUMBER(OFFSET('Hygiene Data'!$E$7,0,10*ROW('Hygiene Data'!E158))),'Data Summary'!DS164="Yes"),OFFSET('Hygiene Data'!$E$7,0,10*ROW('Hygiene Data'!E158)),NA())</f>
        <v>#N/A</v>
      </c>
      <c r="BE164" s="531" t="e">
        <f ca="1">+IF(AND(ISNUMBER(OFFSET('Hygiene Data'!$E$9,0,10*ROW('Hygiene Data'!E158))),'Data Summary'!DT164="Yes"),OFFSET('Hygiene Data'!$E$9,0,10*ROW('Hygiene Data'!E158)),NA())</f>
        <v>#N/A</v>
      </c>
      <c r="BF164" s="531" t="e">
        <f ca="1">+IF(AND(ISNUMBER(OFFSET('Hygiene Data'!$F$5,0,10*ROW('Hygiene Data'!F158))),'Data Summary'!DU164="Yes"),OFFSET('Hygiene Data'!$F$5,0,10*ROW('Hygiene Data'!F158)),NA())</f>
        <v>#N/A</v>
      </c>
      <c r="BG164" s="531" t="e">
        <f ca="1">+IF(AND(ISNUMBER(OFFSET('Hygiene Data'!$F$7,0,10*ROW('Hygiene Data'!F158))),'Data Summary'!DV164="Yes"),OFFSET('Hygiene Data'!$F$7,0,10*ROW('Hygiene Data'!F158)),NA())</f>
        <v>#N/A</v>
      </c>
      <c r="BH164" s="531" t="e">
        <f ca="1">+IF(AND(ISNUMBER(OFFSET('Hygiene Data'!$F$9,0,10*ROW('Hygiene Data'!F158))),'Data Summary'!DW164="Yes"),OFFSET('Hygiene Data'!$F$9,0,10*ROW('Hygiene Data'!F158)),NA())</f>
        <v>#N/A</v>
      </c>
      <c r="BI164" s="531" t="e">
        <f ca="1">+IF(AND(ISNUMBER(OFFSET('Hygiene Data'!$G$5,0,10*ROW('Hygiene Data'!G158))),'Data Summary'!DX164="Yes"),OFFSET('Hygiene Data'!$G$5,0,10*ROW('Hygiene Data'!G158)),NA())</f>
        <v>#N/A</v>
      </c>
      <c r="BJ164" s="531" t="e">
        <f ca="1">+IF(AND(ISNUMBER(OFFSET('Hygiene Data'!$G$7,0,10*ROW('Hygiene Data'!G158))),'Data Summary'!DY164="Yes"),OFFSET('Hygiene Data'!$G$7,0,10*ROW('Hygiene Data'!G158)),NA())</f>
        <v>#N/A</v>
      </c>
      <c r="BK164" s="531" t="e">
        <f ca="1">+IF(AND(ISNUMBER(OFFSET('Hygiene Data'!$G$9,0,10*ROW('Hygiene Data'!G158))),'Data Summary'!DZ164="Yes"),OFFSET('Hygiene Data'!$G$9,0,10*ROW('Hygiene Data'!G158)),NA())</f>
        <v>#N/A</v>
      </c>
      <c r="BL164" s="531" t="e">
        <f ca="1">+IF(AND(ISNUMBER(OFFSET('Hygiene Data'!$H$5,0,10*ROW('Hygiene Data'!H158))),'Data Summary'!EA164="Yes"),OFFSET('Hygiene Data'!$H$5,0,10*ROW('Hygiene Data'!H158)),NA())</f>
        <v>#N/A</v>
      </c>
      <c r="BM164" s="531" t="e">
        <f ca="1">+IF(AND(ISNUMBER(OFFSET('Hygiene Data'!$H$7,0,10*ROW('Hygiene Data'!H158))),'Data Summary'!EB164="Yes"),OFFSET('Hygiene Data'!$H$7,0,10*ROW('Hygiene Data'!H158)),NA())</f>
        <v>#N/A</v>
      </c>
      <c r="BN164" s="531" t="e">
        <f ca="1">+IF(AND(ISNUMBER(OFFSET('Hygiene Data'!$H$9,0,10*ROW('Hygiene Data'!H158))),'Data Summary'!EC164="Yes"),OFFSET('Hygiene Data'!$H$9,0,10*ROW('Hygiene Data'!H158)),NA())</f>
        <v>#N/A</v>
      </c>
      <c r="BO164" s="531" t="e">
        <f ca="1">+IF(AND(ISNUMBER(OFFSET('Hygiene Data'!$I$5,0,10*ROW('Hygiene Data'!I158))),'Data Summary'!ED164="Yes"),OFFSET('Hygiene Data'!$I$5,0,10*ROW('Hygiene Data'!I158)),NA())</f>
        <v>#N/A</v>
      </c>
      <c r="BP164" s="531" t="e">
        <f ca="1">+IF(AND(ISNUMBER(OFFSET('Hygiene Data'!$I$7,0,10*ROW('Hygiene Data'!I158))),'Data Summary'!EE164="Yes"),OFFSET('Hygiene Data'!$I$7,0,10*ROW('Hygiene Data'!I158)),NA())</f>
        <v>#N/A</v>
      </c>
      <c r="BQ164" s="531" t="e">
        <f ca="1">+IF(AND(ISNUMBER(OFFSET('Hygiene Data'!$I$9,0,10*ROW('Hygiene Data'!I158))),'Data Summary'!EF164="Yes"),OFFSET('Hygiene Data'!$I$9,0,10*ROW('Hygiene Data'!I158)),NA())</f>
        <v>#N/A</v>
      </c>
    </row>
    <row r="165" spans="1:69" x14ac:dyDescent="0.25">
      <c r="A165" s="527" t="e">
        <f ca="1">+RIGHT('Data Summary'!A165,LEN('Data Summary'!A165)-9)</f>
        <v>#VALUE!</v>
      </c>
      <c r="B165" s="501" t="str">
        <f ca="1">+IF(ISTEXT('Data Summary'!B165),'Data Summary'!B165,"")</f>
        <v/>
      </c>
      <c r="C165" s="528" t="e">
        <f ca="1">+VALUE('Data Summary'!C165)</f>
        <v>#VALUE!</v>
      </c>
      <c r="D165" s="529" t="e">
        <f ca="1">+IF(AND(ISNUMBER(OFFSET('Water Data'!$D$4,0,10*ROW('Water Data'!D159))),'Data Summary'!BS165="Yes"),100-OFFSET('Water Data'!$D$4,0,10*ROW('Water Data'!D159)),NA())</f>
        <v>#N/A</v>
      </c>
      <c r="E165" s="529" t="e">
        <f ca="1">+IF(AND(ISNUMBER(OFFSET('Water Data'!$D$6,0,10*ROW('Water Data'!D159))),'Data Summary'!BT165="Yes"),OFFSET('Water Data'!$D$6,0,10*ROW('Water Data'!D159)),NA())</f>
        <v>#N/A</v>
      </c>
      <c r="F165" s="529" t="e">
        <f ca="1">+IF(AND(ISNUMBER(OFFSET('Water Data'!$D$9,0,10*ROW('Water Data'!D159))),'Data Summary'!BU165="Yes"),OFFSET('Water Data'!$D$9,0,10*ROW('Water Data'!D159)),NA())</f>
        <v>#N/A</v>
      </c>
      <c r="G165" s="529" t="e">
        <f ca="1">+IF(AND(ISNUMBER(OFFSET('Water Data'!$E$4,0,10*ROW('Water Data'!E159))),'Data Summary'!BV165="Yes"),100-OFFSET('Water Data'!$E$4,0,10*ROW('Water Data'!E159)),NA())</f>
        <v>#N/A</v>
      </c>
      <c r="H165" s="529" t="e">
        <f ca="1">+IF(AND(ISNUMBER(OFFSET('Water Data'!$E$6,0,10*ROW('Water Data'!E159))),'Data Summary'!BW165="Yes"),OFFSET('Water Data'!$E$6,0,10*ROW('Water Data'!E159)),NA())</f>
        <v>#N/A</v>
      </c>
      <c r="I165" s="529" t="e">
        <f ca="1">+IF(AND(ISNUMBER(OFFSET('Water Data'!$E$9,0,10*ROW('Water Data'!E159))),'Data Summary'!BX165="Yes"),OFFSET('Water Data'!$E$9,0,10*ROW('Water Data'!E159)),NA())</f>
        <v>#N/A</v>
      </c>
      <c r="J165" s="529" t="e">
        <f ca="1">+IF(AND(ISNUMBER(OFFSET('Water Data'!$F$4,0,10*ROW('Water Data'!F159))),'Data Summary'!BY165="Yes"),100-OFFSET('Water Data'!$F$4,0,10*ROW('Water Data'!F159)),NA())</f>
        <v>#N/A</v>
      </c>
      <c r="K165" s="529" t="e">
        <f ca="1">+IF(AND(ISNUMBER(OFFSET('Water Data'!$F$6,0,10*ROW('Water Data'!F159))),'Data Summary'!BZ165="Yes"),OFFSET('Water Data'!$F$6,0,10*ROW('Water Data'!F159)),NA())</f>
        <v>#N/A</v>
      </c>
      <c r="L165" s="529" t="e">
        <f ca="1">+IF(AND(ISNUMBER(OFFSET('Water Data'!$F$9,0,10*ROW('Water Data'!F159))),'Data Summary'!CA165="Yes"),OFFSET('Water Data'!$F$9,0,10*ROW('Water Data'!F159)),NA())</f>
        <v>#N/A</v>
      </c>
      <c r="M165" s="529" t="e">
        <f ca="1">+IF(AND(ISNUMBER(OFFSET('Water Data'!$G$4,0,10*ROW('Water Data'!G159))),'Data Summary'!CB165="Yes"),100-OFFSET('Water Data'!$G$4,0,10*ROW('Water Data'!G159)),NA())</f>
        <v>#N/A</v>
      </c>
      <c r="N165" s="529" t="e">
        <f ca="1">+IF(AND(ISNUMBER(OFFSET('Water Data'!$G$6,0,10*ROW('Water Data'!G159))),'Data Summary'!CC165="Yes"),OFFSET('Water Data'!$G$6,0,10*ROW('Water Data'!G159)),NA())</f>
        <v>#N/A</v>
      </c>
      <c r="O165" s="529" t="e">
        <f ca="1">+IF(AND(ISNUMBER(OFFSET('Water Data'!$G$9,0,10*ROW('Water Data'!G159))),'Data Summary'!CD165="Yes"),OFFSET('Water Data'!$G$9,0,10*ROW('Water Data'!G159)),NA())</f>
        <v>#N/A</v>
      </c>
      <c r="P165" s="529" t="e">
        <f ca="1">+IF(AND(ISNUMBER(OFFSET('Water Data'!$H$4,0,10*ROW('Water Data'!H159))),'Data Summary'!CE165="Yes"),100-OFFSET('Water Data'!$H$4,0,10*ROW('Water Data'!H159)),NA())</f>
        <v>#N/A</v>
      </c>
      <c r="Q165" s="529" t="e">
        <f ca="1">+IF(AND(ISNUMBER(OFFSET('Water Data'!$H$6,0,10*ROW('Water Data'!H159))),'Data Summary'!CF165="Yes"),OFFSET('Water Data'!$H$6,0,10*ROW('Water Data'!H159)),NA())</f>
        <v>#N/A</v>
      </c>
      <c r="R165" s="529" t="e">
        <f ca="1">+IF(AND(ISNUMBER(OFFSET('Water Data'!$H$9,0,10*ROW('Water Data'!H159))),'Data Summary'!CG165="Yes"),OFFSET('Water Data'!$H$9,0,10*ROW('Water Data'!H159)),NA())</f>
        <v>#N/A</v>
      </c>
      <c r="S165" s="529" t="e">
        <f ca="1">+IF(AND(ISNUMBER(OFFSET('Water Data'!$I$4,0,10*ROW('Water Data'!I159))),'Data Summary'!CH165="Yes"),100-OFFSET('Water Data'!$I$4,0,10*ROW('Water Data'!I159)),NA())</f>
        <v>#N/A</v>
      </c>
      <c r="T165" s="529" t="e">
        <f ca="1">+IF(AND(ISNUMBER(OFFSET('Water Data'!$I$6,0,10*ROW('Water Data'!I159))),'Data Summary'!CI165="Yes"),OFFSET('Water Data'!$I$6,0,10*ROW('Water Data'!I159)),NA())</f>
        <v>#N/A</v>
      </c>
      <c r="U165" s="529" t="e">
        <f ca="1">+IF(AND(ISNUMBER(OFFSET('Water Data'!$I$9,0,10*ROW('Water Data'!I159))),'Data Summary'!CJ165="Yes"),OFFSET('Water Data'!$I$9,0,10*ROW('Water Data'!I159)),NA())</f>
        <v>#N/A</v>
      </c>
      <c r="V165" s="530" t="e">
        <f ca="1">+IF(AND(ISNUMBER(OFFSET('Sanitation Data'!$D$4,0,10*ROW('Sanitation Data'!D159))),'Data Summary'!CK165="Yes"),100-OFFSET('Sanitation Data'!$D$4,0,10*ROW('Sanitation Data'!D159)),NA())</f>
        <v>#N/A</v>
      </c>
      <c r="W165" s="530" t="e">
        <f ca="1">+IF(AND(ISNUMBER(OFFSET('Sanitation Data'!$D$6,0,10*ROW('Sanitation Data'!D159))),'Data Summary'!CL165="Yes"),OFFSET('Sanitation Data'!$D$6,0,10*ROW('Sanitation Data'!D159)),NA())</f>
        <v>#N/A</v>
      </c>
      <c r="X165" s="530" t="e">
        <f ca="1">+IF(AND(ISNUMBER(OFFSET('Sanitation Data'!$D$10,0,10*ROW('Sanitation Data'!D159))),'Data Summary'!CM165="Yes"),OFFSET('Sanitation Data'!$D$10,0,10*ROW('Sanitation Data'!D159)),NA())</f>
        <v>#N/A</v>
      </c>
      <c r="Y165" s="530" t="e">
        <f ca="1">+IF(AND(ISNUMBER(OFFSET('Sanitation Data'!$D$11,0,10*ROW('Sanitation Data'!D159))),'Data Summary'!CN165="Yes"),OFFSET('Sanitation Data'!$D$11,0,10*ROW('Sanitation Data'!D159)),NA())</f>
        <v>#N/A</v>
      </c>
      <c r="Z165" s="530" t="e">
        <f ca="1">+IF(AND(ISNUMBER(OFFSET('Sanitation Data'!$D$12,0,10*ROW('Sanitation Data'!D159))),'Data Summary'!CO165="Yes"),OFFSET('Sanitation Data'!$D$12,0,10*ROW('Sanitation Data'!D159)),NA())</f>
        <v>#N/A</v>
      </c>
      <c r="AA165" s="530" t="e">
        <f ca="1">+IF(AND(ISNUMBER(OFFSET('Sanitation Data'!$E$4,0,10*ROW('Sanitation Data'!E159))),'Data Summary'!CP165="Yes"),100-OFFSET('Sanitation Data'!$E$4,0,10*ROW('Sanitation Data'!E159)),NA())</f>
        <v>#N/A</v>
      </c>
      <c r="AB165" s="530" t="e">
        <f ca="1">+IF(AND(ISNUMBER(OFFSET('Sanitation Data'!$E$6,0,10*ROW('Sanitation Data'!E159))),'Data Summary'!CQ165="Yes"),OFFSET('Sanitation Data'!$E$6,0,10*ROW('Sanitation Data'!E159)),NA())</f>
        <v>#N/A</v>
      </c>
      <c r="AC165" s="530" t="e">
        <f ca="1">+IF(AND(ISNUMBER(OFFSET('Sanitation Data'!$E$10,0,10*ROW('Sanitation Data'!E159))),'Data Summary'!CR165="Yes"),OFFSET('Sanitation Data'!$E$10,0,10*ROW('Sanitation Data'!E159)),NA())</f>
        <v>#N/A</v>
      </c>
      <c r="AD165" s="530" t="e">
        <f ca="1">+IF(AND(ISNUMBER(OFFSET('Sanitation Data'!$E$11,0,10*ROW('Sanitation Data'!E159))),'Data Summary'!CS165="Yes"),OFFSET('Sanitation Data'!$E$11,0,10*ROW('Sanitation Data'!E159)),NA())</f>
        <v>#N/A</v>
      </c>
      <c r="AE165" s="530" t="e">
        <f ca="1">+IF(AND(ISNUMBER(OFFSET('Sanitation Data'!$E$12,0,10*ROW('Sanitation Data'!E159))),'Data Summary'!CT165="Yes"),OFFSET('Sanitation Data'!$E$12,0,10*ROW('Sanitation Data'!E159)),NA())</f>
        <v>#N/A</v>
      </c>
      <c r="AF165" s="530" t="e">
        <f ca="1">+IF(AND(ISNUMBER(OFFSET('Sanitation Data'!$F$4,0,10*ROW('Sanitation Data'!F159))),'Data Summary'!CU165="Yes"),100-OFFSET('Sanitation Data'!$F$4,0,10*ROW('Sanitation Data'!F159)),NA())</f>
        <v>#N/A</v>
      </c>
      <c r="AG165" s="530" t="e">
        <f ca="1">+IF(AND(ISNUMBER(OFFSET('Sanitation Data'!$F$6,0,10*ROW('Sanitation Data'!F159))),'Data Summary'!CV165="Yes"),OFFSET('Sanitation Data'!$F$6,0,10*ROW('Sanitation Data'!F159)),NA())</f>
        <v>#N/A</v>
      </c>
      <c r="AH165" s="530" t="e">
        <f ca="1">+IF(AND(ISNUMBER(OFFSET('Sanitation Data'!$F$10,0,10*ROW('Sanitation Data'!F159))),'Data Summary'!CW165="Yes"),OFFSET('Sanitation Data'!$F$10,0,10*ROW('Sanitation Data'!F159)),NA())</f>
        <v>#N/A</v>
      </c>
      <c r="AI165" s="530" t="e">
        <f ca="1">+IF(AND(ISNUMBER(OFFSET('Sanitation Data'!$F$11,0,10*ROW('Sanitation Data'!F159))),'Data Summary'!CX165="Yes"),OFFSET('Sanitation Data'!$F$11,0,10*ROW('Sanitation Data'!F159)),NA())</f>
        <v>#N/A</v>
      </c>
      <c r="AJ165" s="530" t="e">
        <f ca="1">+IF(AND(ISNUMBER(OFFSET('Sanitation Data'!$F$12,0,10*ROW('Sanitation Data'!F159))),'Data Summary'!CY165="Yes"),OFFSET('Sanitation Data'!$F$12,0,10*ROW('Sanitation Data'!F159)),NA())</f>
        <v>#N/A</v>
      </c>
      <c r="AK165" s="530" t="e">
        <f ca="1">+IF(AND(ISNUMBER(OFFSET('Sanitation Data'!$G$4,0,10*ROW('Sanitation Data'!G159))),'Data Summary'!CZ165="Yes"),100-OFFSET('Sanitation Data'!$G$4,0,10*ROW('Sanitation Data'!G159)),NA())</f>
        <v>#N/A</v>
      </c>
      <c r="AL165" s="530" t="e">
        <f ca="1">+IF(AND(ISNUMBER(OFFSET('Sanitation Data'!$G$6,0,10*ROW('Sanitation Data'!G159))),'Data Summary'!DA165="Yes"),OFFSET('Sanitation Data'!$G$6,0,10*ROW('Sanitation Data'!G159)),NA())</f>
        <v>#N/A</v>
      </c>
      <c r="AM165" s="530" t="e">
        <f ca="1">+IF(AND(ISNUMBER(OFFSET('Sanitation Data'!$G$10,0,10*ROW('Sanitation Data'!G159))),'Data Summary'!DB165="Yes"),OFFSET('Sanitation Data'!$G$10,0,10*ROW('Sanitation Data'!G159)),NA())</f>
        <v>#N/A</v>
      </c>
      <c r="AN165" s="530" t="e">
        <f ca="1">+IF(AND(ISNUMBER(OFFSET('Sanitation Data'!$G$11,0,10*ROW('Sanitation Data'!G159))),'Data Summary'!DC165="Yes"),OFFSET('Sanitation Data'!$G$11,0,10*ROW('Sanitation Data'!G159)),NA())</f>
        <v>#N/A</v>
      </c>
      <c r="AO165" s="530" t="e">
        <f ca="1">+IF(AND(ISNUMBER(OFFSET('Sanitation Data'!$G$12,0,10*ROW('Sanitation Data'!G159))),'Data Summary'!DD165="Yes"),OFFSET('Sanitation Data'!$G$12,0,10*ROW('Sanitation Data'!G159)),NA())</f>
        <v>#N/A</v>
      </c>
      <c r="AP165" s="530" t="e">
        <f ca="1">+IF(AND(ISNUMBER(OFFSET('Sanitation Data'!$H$4,0,10*ROW('Sanitation Data'!H159))),'Data Summary'!DE165="Yes"),100-OFFSET('Sanitation Data'!$H$4,0,10*ROW('Sanitation Data'!H159)),NA())</f>
        <v>#N/A</v>
      </c>
      <c r="AQ165" s="530" t="e">
        <f ca="1">+IF(AND(ISNUMBER(OFFSET('Sanitation Data'!$H$6,0,10*ROW('Sanitation Data'!H159))),'Data Summary'!DF165="Yes"),OFFSET('Sanitation Data'!$H$6,0,10*ROW('Sanitation Data'!H159)),NA())</f>
        <v>#N/A</v>
      </c>
      <c r="AR165" s="530" t="e">
        <f ca="1">+IF(AND(ISNUMBER(OFFSET('Sanitation Data'!$H$10,0,10*ROW('Sanitation Data'!H159))),'Data Summary'!DG165="Yes"),OFFSET('Sanitation Data'!$H$10,0,10*ROW('Sanitation Data'!H159)),NA())</f>
        <v>#N/A</v>
      </c>
      <c r="AS165" s="530" t="e">
        <f ca="1">+IF(AND(ISNUMBER(OFFSET('Sanitation Data'!$H$11,0,10*ROW('Sanitation Data'!H159))),'Data Summary'!DH165="Yes"),OFFSET('Sanitation Data'!$H$11,0,10*ROW('Sanitation Data'!H159)),NA())</f>
        <v>#N/A</v>
      </c>
      <c r="AT165" s="530" t="e">
        <f ca="1">+IF(AND(ISNUMBER(OFFSET('Sanitation Data'!$H$12,0,10*ROW('Sanitation Data'!H159))),'Data Summary'!DI165="Yes"),OFFSET('Sanitation Data'!$H$12,0,10*ROW('Sanitation Data'!H159)),NA())</f>
        <v>#N/A</v>
      </c>
      <c r="AU165" s="530" t="e">
        <f ca="1">+IF(AND(ISNUMBER(OFFSET('Sanitation Data'!$I$4,0,10*ROW('Sanitation Data'!I159))),'Data Summary'!DJ165="Yes"),100-OFFSET('Sanitation Data'!$I$4,0,10*ROW('Sanitation Data'!I159)),NA())</f>
        <v>#N/A</v>
      </c>
      <c r="AV165" s="530" t="e">
        <f ca="1">+IF(AND(ISNUMBER(OFFSET('Sanitation Data'!$I$6,0,10*ROW('Sanitation Data'!I159))),'Data Summary'!DK165="Yes"),OFFSET('Sanitation Data'!$I$6,0,10*ROW('Sanitation Data'!I159)),NA())</f>
        <v>#N/A</v>
      </c>
      <c r="AW165" s="530" t="e">
        <f ca="1">+IF(AND(ISNUMBER(OFFSET('Sanitation Data'!$I$10,0,10*ROW('Sanitation Data'!I159))),'Data Summary'!DL165="Yes"),OFFSET('Sanitation Data'!$I$10,0,10*ROW('Sanitation Data'!I159)),NA())</f>
        <v>#N/A</v>
      </c>
      <c r="AX165" s="530" t="e">
        <f ca="1">+IF(AND(ISNUMBER(OFFSET('Sanitation Data'!$I$11,0,10*ROW('Sanitation Data'!I159))),'Data Summary'!DM165="Yes"),OFFSET('Sanitation Data'!$I$11,0,10*ROW('Sanitation Data'!I159)),NA())</f>
        <v>#N/A</v>
      </c>
      <c r="AY165" s="530" t="e">
        <f ca="1">+IF(AND(ISNUMBER(OFFSET('Sanitation Data'!$I$12,0,10*ROW('Sanitation Data'!I159))),'Data Summary'!DN165="Yes"),OFFSET('Sanitation Data'!$I$12,0,10*ROW('Sanitation Data'!I159)),NA())</f>
        <v>#N/A</v>
      </c>
      <c r="AZ165" s="531" t="e">
        <f ca="1">+IF(AND(ISNUMBER(OFFSET('Hygiene Data'!$D$5,0,10*ROW('Hygiene Data'!D159))),'Data Summary'!DO165="Yes"),OFFSET('Hygiene Data'!$D$5,0,10*ROW('Hygiene Data'!D159)),NA())</f>
        <v>#N/A</v>
      </c>
      <c r="BA165" s="531" t="e">
        <f ca="1">+IF(AND(ISNUMBER(OFFSET('Hygiene Data'!$D$7,0,10*ROW('Hygiene Data'!D159))),'Data Summary'!DP165="Yes"),OFFSET('Hygiene Data'!$D$7,0,10*ROW('Hygiene Data'!D159)),NA())</f>
        <v>#N/A</v>
      </c>
      <c r="BB165" s="531" t="e">
        <f ca="1">+IF(AND(ISNUMBER(OFFSET('Hygiene Data'!$D$9,0,10*ROW('Hygiene Data'!D159))),'Data Summary'!DQ165="Yes"),OFFSET('Hygiene Data'!$D$9,0,10*ROW('Hygiene Data'!D159)),NA())</f>
        <v>#N/A</v>
      </c>
      <c r="BC165" s="531" t="e">
        <f ca="1">+IF(AND(ISNUMBER(OFFSET('Hygiene Data'!$E$5,0,10*ROW('Hygiene Data'!E159))),'Data Summary'!DR165="Yes"),OFFSET('Hygiene Data'!$E$5,0,10*ROW('Hygiene Data'!E159)),NA())</f>
        <v>#N/A</v>
      </c>
      <c r="BD165" s="531" t="e">
        <f ca="1">+IF(AND(ISNUMBER(OFFSET('Hygiene Data'!$E$7,0,10*ROW('Hygiene Data'!E159))),'Data Summary'!DS165="Yes"),OFFSET('Hygiene Data'!$E$7,0,10*ROW('Hygiene Data'!E159)),NA())</f>
        <v>#N/A</v>
      </c>
      <c r="BE165" s="531" t="e">
        <f ca="1">+IF(AND(ISNUMBER(OFFSET('Hygiene Data'!$E$9,0,10*ROW('Hygiene Data'!E159))),'Data Summary'!DT165="Yes"),OFFSET('Hygiene Data'!$E$9,0,10*ROW('Hygiene Data'!E159)),NA())</f>
        <v>#N/A</v>
      </c>
      <c r="BF165" s="531" t="e">
        <f ca="1">+IF(AND(ISNUMBER(OFFSET('Hygiene Data'!$F$5,0,10*ROW('Hygiene Data'!F159))),'Data Summary'!DU165="Yes"),OFFSET('Hygiene Data'!$F$5,0,10*ROW('Hygiene Data'!F159)),NA())</f>
        <v>#N/A</v>
      </c>
      <c r="BG165" s="531" t="e">
        <f ca="1">+IF(AND(ISNUMBER(OFFSET('Hygiene Data'!$F$7,0,10*ROW('Hygiene Data'!F159))),'Data Summary'!DV165="Yes"),OFFSET('Hygiene Data'!$F$7,0,10*ROW('Hygiene Data'!F159)),NA())</f>
        <v>#N/A</v>
      </c>
      <c r="BH165" s="531" t="e">
        <f ca="1">+IF(AND(ISNUMBER(OFFSET('Hygiene Data'!$F$9,0,10*ROW('Hygiene Data'!F159))),'Data Summary'!DW165="Yes"),OFFSET('Hygiene Data'!$F$9,0,10*ROW('Hygiene Data'!F159)),NA())</f>
        <v>#N/A</v>
      </c>
      <c r="BI165" s="531" t="e">
        <f ca="1">+IF(AND(ISNUMBER(OFFSET('Hygiene Data'!$G$5,0,10*ROW('Hygiene Data'!G159))),'Data Summary'!DX165="Yes"),OFFSET('Hygiene Data'!$G$5,0,10*ROW('Hygiene Data'!G159)),NA())</f>
        <v>#N/A</v>
      </c>
      <c r="BJ165" s="531" t="e">
        <f ca="1">+IF(AND(ISNUMBER(OFFSET('Hygiene Data'!$G$7,0,10*ROW('Hygiene Data'!G159))),'Data Summary'!DY165="Yes"),OFFSET('Hygiene Data'!$G$7,0,10*ROW('Hygiene Data'!G159)),NA())</f>
        <v>#N/A</v>
      </c>
      <c r="BK165" s="531" t="e">
        <f ca="1">+IF(AND(ISNUMBER(OFFSET('Hygiene Data'!$G$9,0,10*ROW('Hygiene Data'!G159))),'Data Summary'!DZ165="Yes"),OFFSET('Hygiene Data'!$G$9,0,10*ROW('Hygiene Data'!G159)),NA())</f>
        <v>#N/A</v>
      </c>
      <c r="BL165" s="531" t="e">
        <f ca="1">+IF(AND(ISNUMBER(OFFSET('Hygiene Data'!$H$5,0,10*ROW('Hygiene Data'!H159))),'Data Summary'!EA165="Yes"),OFFSET('Hygiene Data'!$H$5,0,10*ROW('Hygiene Data'!H159)),NA())</f>
        <v>#N/A</v>
      </c>
      <c r="BM165" s="531" t="e">
        <f ca="1">+IF(AND(ISNUMBER(OFFSET('Hygiene Data'!$H$7,0,10*ROW('Hygiene Data'!H159))),'Data Summary'!EB165="Yes"),OFFSET('Hygiene Data'!$H$7,0,10*ROW('Hygiene Data'!H159)),NA())</f>
        <v>#N/A</v>
      </c>
      <c r="BN165" s="531" t="e">
        <f ca="1">+IF(AND(ISNUMBER(OFFSET('Hygiene Data'!$H$9,0,10*ROW('Hygiene Data'!H159))),'Data Summary'!EC165="Yes"),OFFSET('Hygiene Data'!$H$9,0,10*ROW('Hygiene Data'!H159)),NA())</f>
        <v>#N/A</v>
      </c>
      <c r="BO165" s="531" t="e">
        <f ca="1">+IF(AND(ISNUMBER(OFFSET('Hygiene Data'!$I$5,0,10*ROW('Hygiene Data'!I159))),'Data Summary'!ED165="Yes"),OFFSET('Hygiene Data'!$I$5,0,10*ROW('Hygiene Data'!I159)),NA())</f>
        <v>#N/A</v>
      </c>
      <c r="BP165" s="531" t="e">
        <f ca="1">+IF(AND(ISNUMBER(OFFSET('Hygiene Data'!$I$7,0,10*ROW('Hygiene Data'!I159))),'Data Summary'!EE165="Yes"),OFFSET('Hygiene Data'!$I$7,0,10*ROW('Hygiene Data'!I159)),NA())</f>
        <v>#N/A</v>
      </c>
      <c r="BQ165" s="531" t="e">
        <f ca="1">+IF(AND(ISNUMBER(OFFSET('Hygiene Data'!$I$9,0,10*ROW('Hygiene Data'!I159))),'Data Summary'!EF165="Yes"),OFFSET('Hygiene Data'!$I$9,0,10*ROW('Hygiene Data'!I159)),NA())</f>
        <v>#N/A</v>
      </c>
    </row>
    <row r="166" spans="1:69" x14ac:dyDescent="0.25">
      <c r="A166" s="527" t="e">
        <f ca="1">+RIGHT('Data Summary'!A166,LEN('Data Summary'!A166)-9)</f>
        <v>#VALUE!</v>
      </c>
      <c r="B166" s="501" t="str">
        <f ca="1">+IF(ISTEXT('Data Summary'!B166),'Data Summary'!B166,"")</f>
        <v/>
      </c>
      <c r="C166" s="528" t="e">
        <f ca="1">+VALUE('Data Summary'!C166)</f>
        <v>#VALUE!</v>
      </c>
      <c r="D166" s="529" t="e">
        <f ca="1">+IF(AND(ISNUMBER(OFFSET('Water Data'!$D$4,0,10*ROW('Water Data'!D160))),'Data Summary'!BS166="Yes"),100-OFFSET('Water Data'!$D$4,0,10*ROW('Water Data'!D160)),NA())</f>
        <v>#N/A</v>
      </c>
      <c r="E166" s="529" t="e">
        <f ca="1">+IF(AND(ISNUMBER(OFFSET('Water Data'!$D$6,0,10*ROW('Water Data'!D160))),'Data Summary'!BT166="Yes"),OFFSET('Water Data'!$D$6,0,10*ROW('Water Data'!D160)),NA())</f>
        <v>#N/A</v>
      </c>
      <c r="F166" s="529" t="e">
        <f ca="1">+IF(AND(ISNUMBER(OFFSET('Water Data'!$D$9,0,10*ROW('Water Data'!D160))),'Data Summary'!BU166="Yes"),OFFSET('Water Data'!$D$9,0,10*ROW('Water Data'!D160)),NA())</f>
        <v>#N/A</v>
      </c>
      <c r="G166" s="529" t="e">
        <f ca="1">+IF(AND(ISNUMBER(OFFSET('Water Data'!$E$4,0,10*ROW('Water Data'!E160))),'Data Summary'!BV166="Yes"),100-OFFSET('Water Data'!$E$4,0,10*ROW('Water Data'!E160)),NA())</f>
        <v>#N/A</v>
      </c>
      <c r="H166" s="529" t="e">
        <f ca="1">+IF(AND(ISNUMBER(OFFSET('Water Data'!$E$6,0,10*ROW('Water Data'!E160))),'Data Summary'!BW166="Yes"),OFFSET('Water Data'!$E$6,0,10*ROW('Water Data'!E160)),NA())</f>
        <v>#N/A</v>
      </c>
      <c r="I166" s="529" t="e">
        <f ca="1">+IF(AND(ISNUMBER(OFFSET('Water Data'!$E$9,0,10*ROW('Water Data'!E160))),'Data Summary'!BX166="Yes"),OFFSET('Water Data'!$E$9,0,10*ROW('Water Data'!E160)),NA())</f>
        <v>#N/A</v>
      </c>
      <c r="J166" s="529" t="e">
        <f ca="1">+IF(AND(ISNUMBER(OFFSET('Water Data'!$F$4,0,10*ROW('Water Data'!F160))),'Data Summary'!BY166="Yes"),100-OFFSET('Water Data'!$F$4,0,10*ROW('Water Data'!F160)),NA())</f>
        <v>#N/A</v>
      </c>
      <c r="K166" s="529" t="e">
        <f ca="1">+IF(AND(ISNUMBER(OFFSET('Water Data'!$F$6,0,10*ROW('Water Data'!F160))),'Data Summary'!BZ166="Yes"),OFFSET('Water Data'!$F$6,0,10*ROW('Water Data'!F160)),NA())</f>
        <v>#N/A</v>
      </c>
      <c r="L166" s="529" t="e">
        <f ca="1">+IF(AND(ISNUMBER(OFFSET('Water Data'!$F$9,0,10*ROW('Water Data'!F160))),'Data Summary'!CA166="Yes"),OFFSET('Water Data'!$F$9,0,10*ROW('Water Data'!F160)),NA())</f>
        <v>#N/A</v>
      </c>
      <c r="M166" s="529" t="e">
        <f ca="1">+IF(AND(ISNUMBER(OFFSET('Water Data'!$G$4,0,10*ROW('Water Data'!G160))),'Data Summary'!CB166="Yes"),100-OFFSET('Water Data'!$G$4,0,10*ROW('Water Data'!G160)),NA())</f>
        <v>#N/A</v>
      </c>
      <c r="N166" s="529" t="e">
        <f ca="1">+IF(AND(ISNUMBER(OFFSET('Water Data'!$G$6,0,10*ROW('Water Data'!G160))),'Data Summary'!CC166="Yes"),OFFSET('Water Data'!$G$6,0,10*ROW('Water Data'!G160)),NA())</f>
        <v>#N/A</v>
      </c>
      <c r="O166" s="529" t="e">
        <f ca="1">+IF(AND(ISNUMBER(OFFSET('Water Data'!$G$9,0,10*ROW('Water Data'!G160))),'Data Summary'!CD166="Yes"),OFFSET('Water Data'!$G$9,0,10*ROW('Water Data'!G160)),NA())</f>
        <v>#N/A</v>
      </c>
      <c r="P166" s="529" t="e">
        <f ca="1">+IF(AND(ISNUMBER(OFFSET('Water Data'!$H$4,0,10*ROW('Water Data'!H160))),'Data Summary'!CE166="Yes"),100-OFFSET('Water Data'!$H$4,0,10*ROW('Water Data'!H160)),NA())</f>
        <v>#N/A</v>
      </c>
      <c r="Q166" s="529" t="e">
        <f ca="1">+IF(AND(ISNUMBER(OFFSET('Water Data'!$H$6,0,10*ROW('Water Data'!H160))),'Data Summary'!CF166="Yes"),OFFSET('Water Data'!$H$6,0,10*ROW('Water Data'!H160)),NA())</f>
        <v>#N/A</v>
      </c>
      <c r="R166" s="529" t="e">
        <f ca="1">+IF(AND(ISNUMBER(OFFSET('Water Data'!$H$9,0,10*ROW('Water Data'!H160))),'Data Summary'!CG166="Yes"),OFFSET('Water Data'!$H$9,0,10*ROW('Water Data'!H160)),NA())</f>
        <v>#N/A</v>
      </c>
      <c r="S166" s="529" t="e">
        <f ca="1">+IF(AND(ISNUMBER(OFFSET('Water Data'!$I$4,0,10*ROW('Water Data'!I160))),'Data Summary'!CH166="Yes"),100-OFFSET('Water Data'!$I$4,0,10*ROW('Water Data'!I160)),NA())</f>
        <v>#N/A</v>
      </c>
      <c r="T166" s="529" t="e">
        <f ca="1">+IF(AND(ISNUMBER(OFFSET('Water Data'!$I$6,0,10*ROW('Water Data'!I160))),'Data Summary'!CI166="Yes"),OFFSET('Water Data'!$I$6,0,10*ROW('Water Data'!I160)),NA())</f>
        <v>#N/A</v>
      </c>
      <c r="U166" s="529" t="e">
        <f ca="1">+IF(AND(ISNUMBER(OFFSET('Water Data'!$I$9,0,10*ROW('Water Data'!I160))),'Data Summary'!CJ166="Yes"),OFFSET('Water Data'!$I$9,0,10*ROW('Water Data'!I160)),NA())</f>
        <v>#N/A</v>
      </c>
      <c r="V166" s="530" t="e">
        <f ca="1">+IF(AND(ISNUMBER(OFFSET('Sanitation Data'!$D$4,0,10*ROW('Sanitation Data'!D160))),'Data Summary'!CK166="Yes"),100-OFFSET('Sanitation Data'!$D$4,0,10*ROW('Sanitation Data'!D160)),NA())</f>
        <v>#N/A</v>
      </c>
      <c r="W166" s="530" t="e">
        <f ca="1">+IF(AND(ISNUMBER(OFFSET('Sanitation Data'!$D$6,0,10*ROW('Sanitation Data'!D160))),'Data Summary'!CL166="Yes"),OFFSET('Sanitation Data'!$D$6,0,10*ROW('Sanitation Data'!D160)),NA())</f>
        <v>#N/A</v>
      </c>
      <c r="X166" s="530" t="e">
        <f ca="1">+IF(AND(ISNUMBER(OFFSET('Sanitation Data'!$D$10,0,10*ROW('Sanitation Data'!D160))),'Data Summary'!CM166="Yes"),OFFSET('Sanitation Data'!$D$10,0,10*ROW('Sanitation Data'!D160)),NA())</f>
        <v>#N/A</v>
      </c>
      <c r="Y166" s="530" t="e">
        <f ca="1">+IF(AND(ISNUMBER(OFFSET('Sanitation Data'!$D$11,0,10*ROW('Sanitation Data'!D160))),'Data Summary'!CN166="Yes"),OFFSET('Sanitation Data'!$D$11,0,10*ROW('Sanitation Data'!D160)),NA())</f>
        <v>#N/A</v>
      </c>
      <c r="Z166" s="530" t="e">
        <f ca="1">+IF(AND(ISNUMBER(OFFSET('Sanitation Data'!$D$12,0,10*ROW('Sanitation Data'!D160))),'Data Summary'!CO166="Yes"),OFFSET('Sanitation Data'!$D$12,0,10*ROW('Sanitation Data'!D160)),NA())</f>
        <v>#N/A</v>
      </c>
      <c r="AA166" s="530" t="e">
        <f ca="1">+IF(AND(ISNUMBER(OFFSET('Sanitation Data'!$E$4,0,10*ROW('Sanitation Data'!E160))),'Data Summary'!CP166="Yes"),100-OFFSET('Sanitation Data'!$E$4,0,10*ROW('Sanitation Data'!E160)),NA())</f>
        <v>#N/A</v>
      </c>
      <c r="AB166" s="530" t="e">
        <f ca="1">+IF(AND(ISNUMBER(OFFSET('Sanitation Data'!$E$6,0,10*ROW('Sanitation Data'!E160))),'Data Summary'!CQ166="Yes"),OFFSET('Sanitation Data'!$E$6,0,10*ROW('Sanitation Data'!E160)),NA())</f>
        <v>#N/A</v>
      </c>
      <c r="AC166" s="530" t="e">
        <f ca="1">+IF(AND(ISNUMBER(OFFSET('Sanitation Data'!$E$10,0,10*ROW('Sanitation Data'!E160))),'Data Summary'!CR166="Yes"),OFFSET('Sanitation Data'!$E$10,0,10*ROW('Sanitation Data'!E160)),NA())</f>
        <v>#N/A</v>
      </c>
      <c r="AD166" s="530" t="e">
        <f ca="1">+IF(AND(ISNUMBER(OFFSET('Sanitation Data'!$E$11,0,10*ROW('Sanitation Data'!E160))),'Data Summary'!CS166="Yes"),OFFSET('Sanitation Data'!$E$11,0,10*ROW('Sanitation Data'!E160)),NA())</f>
        <v>#N/A</v>
      </c>
      <c r="AE166" s="530" t="e">
        <f ca="1">+IF(AND(ISNUMBER(OFFSET('Sanitation Data'!$E$12,0,10*ROW('Sanitation Data'!E160))),'Data Summary'!CT166="Yes"),OFFSET('Sanitation Data'!$E$12,0,10*ROW('Sanitation Data'!E160)),NA())</f>
        <v>#N/A</v>
      </c>
      <c r="AF166" s="530" t="e">
        <f ca="1">+IF(AND(ISNUMBER(OFFSET('Sanitation Data'!$F$4,0,10*ROW('Sanitation Data'!F160))),'Data Summary'!CU166="Yes"),100-OFFSET('Sanitation Data'!$F$4,0,10*ROW('Sanitation Data'!F160)),NA())</f>
        <v>#N/A</v>
      </c>
      <c r="AG166" s="530" t="e">
        <f ca="1">+IF(AND(ISNUMBER(OFFSET('Sanitation Data'!$F$6,0,10*ROW('Sanitation Data'!F160))),'Data Summary'!CV166="Yes"),OFFSET('Sanitation Data'!$F$6,0,10*ROW('Sanitation Data'!F160)),NA())</f>
        <v>#N/A</v>
      </c>
      <c r="AH166" s="530" t="e">
        <f ca="1">+IF(AND(ISNUMBER(OFFSET('Sanitation Data'!$F$10,0,10*ROW('Sanitation Data'!F160))),'Data Summary'!CW166="Yes"),OFFSET('Sanitation Data'!$F$10,0,10*ROW('Sanitation Data'!F160)),NA())</f>
        <v>#N/A</v>
      </c>
      <c r="AI166" s="530" t="e">
        <f ca="1">+IF(AND(ISNUMBER(OFFSET('Sanitation Data'!$F$11,0,10*ROW('Sanitation Data'!F160))),'Data Summary'!CX166="Yes"),OFFSET('Sanitation Data'!$F$11,0,10*ROW('Sanitation Data'!F160)),NA())</f>
        <v>#N/A</v>
      </c>
      <c r="AJ166" s="530" t="e">
        <f ca="1">+IF(AND(ISNUMBER(OFFSET('Sanitation Data'!$F$12,0,10*ROW('Sanitation Data'!F160))),'Data Summary'!CY166="Yes"),OFFSET('Sanitation Data'!$F$12,0,10*ROW('Sanitation Data'!F160)),NA())</f>
        <v>#N/A</v>
      </c>
      <c r="AK166" s="530" t="e">
        <f ca="1">+IF(AND(ISNUMBER(OFFSET('Sanitation Data'!$G$4,0,10*ROW('Sanitation Data'!G160))),'Data Summary'!CZ166="Yes"),100-OFFSET('Sanitation Data'!$G$4,0,10*ROW('Sanitation Data'!G160)),NA())</f>
        <v>#N/A</v>
      </c>
      <c r="AL166" s="530" t="e">
        <f ca="1">+IF(AND(ISNUMBER(OFFSET('Sanitation Data'!$G$6,0,10*ROW('Sanitation Data'!G160))),'Data Summary'!DA166="Yes"),OFFSET('Sanitation Data'!$G$6,0,10*ROW('Sanitation Data'!G160)),NA())</f>
        <v>#N/A</v>
      </c>
      <c r="AM166" s="530" t="e">
        <f ca="1">+IF(AND(ISNUMBER(OFFSET('Sanitation Data'!$G$10,0,10*ROW('Sanitation Data'!G160))),'Data Summary'!DB166="Yes"),OFFSET('Sanitation Data'!$G$10,0,10*ROW('Sanitation Data'!G160)),NA())</f>
        <v>#N/A</v>
      </c>
      <c r="AN166" s="530" t="e">
        <f ca="1">+IF(AND(ISNUMBER(OFFSET('Sanitation Data'!$G$11,0,10*ROW('Sanitation Data'!G160))),'Data Summary'!DC166="Yes"),OFFSET('Sanitation Data'!$G$11,0,10*ROW('Sanitation Data'!G160)),NA())</f>
        <v>#N/A</v>
      </c>
      <c r="AO166" s="530" t="e">
        <f ca="1">+IF(AND(ISNUMBER(OFFSET('Sanitation Data'!$G$12,0,10*ROW('Sanitation Data'!G160))),'Data Summary'!DD166="Yes"),OFFSET('Sanitation Data'!$G$12,0,10*ROW('Sanitation Data'!G160)),NA())</f>
        <v>#N/A</v>
      </c>
      <c r="AP166" s="530" t="e">
        <f ca="1">+IF(AND(ISNUMBER(OFFSET('Sanitation Data'!$H$4,0,10*ROW('Sanitation Data'!H160))),'Data Summary'!DE166="Yes"),100-OFFSET('Sanitation Data'!$H$4,0,10*ROW('Sanitation Data'!H160)),NA())</f>
        <v>#N/A</v>
      </c>
      <c r="AQ166" s="530" t="e">
        <f ca="1">+IF(AND(ISNUMBER(OFFSET('Sanitation Data'!$H$6,0,10*ROW('Sanitation Data'!H160))),'Data Summary'!DF166="Yes"),OFFSET('Sanitation Data'!$H$6,0,10*ROW('Sanitation Data'!H160)),NA())</f>
        <v>#N/A</v>
      </c>
      <c r="AR166" s="530" t="e">
        <f ca="1">+IF(AND(ISNUMBER(OFFSET('Sanitation Data'!$H$10,0,10*ROW('Sanitation Data'!H160))),'Data Summary'!DG166="Yes"),OFFSET('Sanitation Data'!$H$10,0,10*ROW('Sanitation Data'!H160)),NA())</f>
        <v>#N/A</v>
      </c>
      <c r="AS166" s="530" t="e">
        <f ca="1">+IF(AND(ISNUMBER(OFFSET('Sanitation Data'!$H$11,0,10*ROW('Sanitation Data'!H160))),'Data Summary'!DH166="Yes"),OFFSET('Sanitation Data'!$H$11,0,10*ROW('Sanitation Data'!H160)),NA())</f>
        <v>#N/A</v>
      </c>
      <c r="AT166" s="530" t="e">
        <f ca="1">+IF(AND(ISNUMBER(OFFSET('Sanitation Data'!$H$12,0,10*ROW('Sanitation Data'!H160))),'Data Summary'!DI166="Yes"),OFFSET('Sanitation Data'!$H$12,0,10*ROW('Sanitation Data'!H160)),NA())</f>
        <v>#N/A</v>
      </c>
      <c r="AU166" s="530" t="e">
        <f ca="1">+IF(AND(ISNUMBER(OFFSET('Sanitation Data'!$I$4,0,10*ROW('Sanitation Data'!I160))),'Data Summary'!DJ166="Yes"),100-OFFSET('Sanitation Data'!$I$4,0,10*ROW('Sanitation Data'!I160)),NA())</f>
        <v>#N/A</v>
      </c>
      <c r="AV166" s="530" t="e">
        <f ca="1">+IF(AND(ISNUMBER(OFFSET('Sanitation Data'!$I$6,0,10*ROW('Sanitation Data'!I160))),'Data Summary'!DK166="Yes"),OFFSET('Sanitation Data'!$I$6,0,10*ROW('Sanitation Data'!I160)),NA())</f>
        <v>#N/A</v>
      </c>
      <c r="AW166" s="530" t="e">
        <f ca="1">+IF(AND(ISNUMBER(OFFSET('Sanitation Data'!$I$10,0,10*ROW('Sanitation Data'!I160))),'Data Summary'!DL166="Yes"),OFFSET('Sanitation Data'!$I$10,0,10*ROW('Sanitation Data'!I160)),NA())</f>
        <v>#N/A</v>
      </c>
      <c r="AX166" s="530" t="e">
        <f ca="1">+IF(AND(ISNUMBER(OFFSET('Sanitation Data'!$I$11,0,10*ROW('Sanitation Data'!I160))),'Data Summary'!DM166="Yes"),OFFSET('Sanitation Data'!$I$11,0,10*ROW('Sanitation Data'!I160)),NA())</f>
        <v>#N/A</v>
      </c>
      <c r="AY166" s="530" t="e">
        <f ca="1">+IF(AND(ISNUMBER(OFFSET('Sanitation Data'!$I$12,0,10*ROW('Sanitation Data'!I160))),'Data Summary'!DN166="Yes"),OFFSET('Sanitation Data'!$I$12,0,10*ROW('Sanitation Data'!I160)),NA())</f>
        <v>#N/A</v>
      </c>
      <c r="AZ166" s="531" t="e">
        <f ca="1">+IF(AND(ISNUMBER(OFFSET('Hygiene Data'!$D$5,0,10*ROW('Hygiene Data'!D160))),'Data Summary'!DO166="Yes"),OFFSET('Hygiene Data'!$D$5,0,10*ROW('Hygiene Data'!D160)),NA())</f>
        <v>#N/A</v>
      </c>
      <c r="BA166" s="531" t="e">
        <f ca="1">+IF(AND(ISNUMBER(OFFSET('Hygiene Data'!$D$7,0,10*ROW('Hygiene Data'!D160))),'Data Summary'!DP166="Yes"),OFFSET('Hygiene Data'!$D$7,0,10*ROW('Hygiene Data'!D160)),NA())</f>
        <v>#N/A</v>
      </c>
      <c r="BB166" s="531" t="e">
        <f ca="1">+IF(AND(ISNUMBER(OFFSET('Hygiene Data'!$D$9,0,10*ROW('Hygiene Data'!D160))),'Data Summary'!DQ166="Yes"),OFFSET('Hygiene Data'!$D$9,0,10*ROW('Hygiene Data'!D160)),NA())</f>
        <v>#N/A</v>
      </c>
      <c r="BC166" s="531" t="e">
        <f ca="1">+IF(AND(ISNUMBER(OFFSET('Hygiene Data'!$E$5,0,10*ROW('Hygiene Data'!E160))),'Data Summary'!DR166="Yes"),OFFSET('Hygiene Data'!$E$5,0,10*ROW('Hygiene Data'!E160)),NA())</f>
        <v>#N/A</v>
      </c>
      <c r="BD166" s="531" t="e">
        <f ca="1">+IF(AND(ISNUMBER(OFFSET('Hygiene Data'!$E$7,0,10*ROW('Hygiene Data'!E160))),'Data Summary'!DS166="Yes"),OFFSET('Hygiene Data'!$E$7,0,10*ROW('Hygiene Data'!E160)),NA())</f>
        <v>#N/A</v>
      </c>
      <c r="BE166" s="531" t="e">
        <f ca="1">+IF(AND(ISNUMBER(OFFSET('Hygiene Data'!$E$9,0,10*ROW('Hygiene Data'!E160))),'Data Summary'!DT166="Yes"),OFFSET('Hygiene Data'!$E$9,0,10*ROW('Hygiene Data'!E160)),NA())</f>
        <v>#N/A</v>
      </c>
      <c r="BF166" s="531" t="e">
        <f ca="1">+IF(AND(ISNUMBER(OFFSET('Hygiene Data'!$F$5,0,10*ROW('Hygiene Data'!F160))),'Data Summary'!DU166="Yes"),OFFSET('Hygiene Data'!$F$5,0,10*ROW('Hygiene Data'!F160)),NA())</f>
        <v>#N/A</v>
      </c>
      <c r="BG166" s="531" t="e">
        <f ca="1">+IF(AND(ISNUMBER(OFFSET('Hygiene Data'!$F$7,0,10*ROW('Hygiene Data'!F160))),'Data Summary'!DV166="Yes"),OFFSET('Hygiene Data'!$F$7,0,10*ROW('Hygiene Data'!F160)),NA())</f>
        <v>#N/A</v>
      </c>
      <c r="BH166" s="531" t="e">
        <f ca="1">+IF(AND(ISNUMBER(OFFSET('Hygiene Data'!$F$9,0,10*ROW('Hygiene Data'!F160))),'Data Summary'!DW166="Yes"),OFFSET('Hygiene Data'!$F$9,0,10*ROW('Hygiene Data'!F160)),NA())</f>
        <v>#N/A</v>
      </c>
      <c r="BI166" s="531" t="e">
        <f ca="1">+IF(AND(ISNUMBER(OFFSET('Hygiene Data'!$G$5,0,10*ROW('Hygiene Data'!G160))),'Data Summary'!DX166="Yes"),OFFSET('Hygiene Data'!$G$5,0,10*ROW('Hygiene Data'!G160)),NA())</f>
        <v>#N/A</v>
      </c>
      <c r="BJ166" s="531" t="e">
        <f ca="1">+IF(AND(ISNUMBER(OFFSET('Hygiene Data'!$G$7,0,10*ROW('Hygiene Data'!G160))),'Data Summary'!DY166="Yes"),OFFSET('Hygiene Data'!$G$7,0,10*ROW('Hygiene Data'!G160)),NA())</f>
        <v>#N/A</v>
      </c>
      <c r="BK166" s="531" t="e">
        <f ca="1">+IF(AND(ISNUMBER(OFFSET('Hygiene Data'!$G$9,0,10*ROW('Hygiene Data'!G160))),'Data Summary'!DZ166="Yes"),OFFSET('Hygiene Data'!$G$9,0,10*ROW('Hygiene Data'!G160)),NA())</f>
        <v>#N/A</v>
      </c>
      <c r="BL166" s="531" t="e">
        <f ca="1">+IF(AND(ISNUMBER(OFFSET('Hygiene Data'!$H$5,0,10*ROW('Hygiene Data'!H160))),'Data Summary'!EA166="Yes"),OFFSET('Hygiene Data'!$H$5,0,10*ROW('Hygiene Data'!H160)),NA())</f>
        <v>#N/A</v>
      </c>
      <c r="BM166" s="531" t="e">
        <f ca="1">+IF(AND(ISNUMBER(OFFSET('Hygiene Data'!$H$7,0,10*ROW('Hygiene Data'!H160))),'Data Summary'!EB166="Yes"),OFFSET('Hygiene Data'!$H$7,0,10*ROW('Hygiene Data'!H160)),NA())</f>
        <v>#N/A</v>
      </c>
      <c r="BN166" s="531" t="e">
        <f ca="1">+IF(AND(ISNUMBER(OFFSET('Hygiene Data'!$H$9,0,10*ROW('Hygiene Data'!H160))),'Data Summary'!EC166="Yes"),OFFSET('Hygiene Data'!$H$9,0,10*ROW('Hygiene Data'!H160)),NA())</f>
        <v>#N/A</v>
      </c>
      <c r="BO166" s="531" t="e">
        <f ca="1">+IF(AND(ISNUMBER(OFFSET('Hygiene Data'!$I$5,0,10*ROW('Hygiene Data'!I160))),'Data Summary'!ED166="Yes"),OFFSET('Hygiene Data'!$I$5,0,10*ROW('Hygiene Data'!I160)),NA())</f>
        <v>#N/A</v>
      </c>
      <c r="BP166" s="531" t="e">
        <f ca="1">+IF(AND(ISNUMBER(OFFSET('Hygiene Data'!$I$7,0,10*ROW('Hygiene Data'!I160))),'Data Summary'!EE166="Yes"),OFFSET('Hygiene Data'!$I$7,0,10*ROW('Hygiene Data'!I160)),NA())</f>
        <v>#N/A</v>
      </c>
      <c r="BQ166" s="531" t="e">
        <f ca="1">+IF(AND(ISNUMBER(OFFSET('Hygiene Data'!$I$9,0,10*ROW('Hygiene Data'!I160))),'Data Summary'!EF166="Yes"),OFFSET('Hygiene Data'!$I$9,0,10*ROW('Hygiene Data'!I160)),NA())</f>
        <v>#N/A</v>
      </c>
    </row>
    <row r="167" spans="1:69" x14ac:dyDescent="0.25">
      <c r="A167" s="527" t="e">
        <f ca="1">+RIGHT('Data Summary'!A167,LEN('Data Summary'!A167)-9)</f>
        <v>#VALUE!</v>
      </c>
      <c r="B167" s="501" t="str">
        <f ca="1">+IF(ISTEXT('Data Summary'!B167),'Data Summary'!B167,"")</f>
        <v/>
      </c>
      <c r="C167" s="528" t="e">
        <f ca="1">+VALUE('Data Summary'!C167)</f>
        <v>#VALUE!</v>
      </c>
      <c r="D167" s="529" t="e">
        <f ca="1">+IF(AND(ISNUMBER(OFFSET('Water Data'!$D$4,0,10*ROW('Water Data'!D161))),'Data Summary'!BS167="Yes"),100-OFFSET('Water Data'!$D$4,0,10*ROW('Water Data'!D161)),NA())</f>
        <v>#N/A</v>
      </c>
      <c r="E167" s="529" t="e">
        <f ca="1">+IF(AND(ISNUMBER(OFFSET('Water Data'!$D$6,0,10*ROW('Water Data'!D161))),'Data Summary'!BT167="Yes"),OFFSET('Water Data'!$D$6,0,10*ROW('Water Data'!D161)),NA())</f>
        <v>#N/A</v>
      </c>
      <c r="F167" s="529" t="e">
        <f ca="1">+IF(AND(ISNUMBER(OFFSET('Water Data'!$D$9,0,10*ROW('Water Data'!D161))),'Data Summary'!BU167="Yes"),OFFSET('Water Data'!$D$9,0,10*ROW('Water Data'!D161)),NA())</f>
        <v>#N/A</v>
      </c>
      <c r="G167" s="529" t="e">
        <f ca="1">+IF(AND(ISNUMBER(OFFSET('Water Data'!$E$4,0,10*ROW('Water Data'!E161))),'Data Summary'!BV167="Yes"),100-OFFSET('Water Data'!$E$4,0,10*ROW('Water Data'!E161)),NA())</f>
        <v>#N/A</v>
      </c>
      <c r="H167" s="529" t="e">
        <f ca="1">+IF(AND(ISNUMBER(OFFSET('Water Data'!$E$6,0,10*ROW('Water Data'!E161))),'Data Summary'!BW167="Yes"),OFFSET('Water Data'!$E$6,0,10*ROW('Water Data'!E161)),NA())</f>
        <v>#N/A</v>
      </c>
      <c r="I167" s="529" t="e">
        <f ca="1">+IF(AND(ISNUMBER(OFFSET('Water Data'!$E$9,0,10*ROW('Water Data'!E161))),'Data Summary'!BX167="Yes"),OFFSET('Water Data'!$E$9,0,10*ROW('Water Data'!E161)),NA())</f>
        <v>#N/A</v>
      </c>
      <c r="J167" s="529" t="e">
        <f ca="1">+IF(AND(ISNUMBER(OFFSET('Water Data'!$F$4,0,10*ROW('Water Data'!F161))),'Data Summary'!BY167="Yes"),100-OFFSET('Water Data'!$F$4,0,10*ROW('Water Data'!F161)),NA())</f>
        <v>#N/A</v>
      </c>
      <c r="K167" s="529" t="e">
        <f ca="1">+IF(AND(ISNUMBER(OFFSET('Water Data'!$F$6,0,10*ROW('Water Data'!F161))),'Data Summary'!BZ167="Yes"),OFFSET('Water Data'!$F$6,0,10*ROW('Water Data'!F161)),NA())</f>
        <v>#N/A</v>
      </c>
      <c r="L167" s="529" t="e">
        <f ca="1">+IF(AND(ISNUMBER(OFFSET('Water Data'!$F$9,0,10*ROW('Water Data'!F161))),'Data Summary'!CA167="Yes"),OFFSET('Water Data'!$F$9,0,10*ROW('Water Data'!F161)),NA())</f>
        <v>#N/A</v>
      </c>
      <c r="M167" s="529" t="e">
        <f ca="1">+IF(AND(ISNUMBER(OFFSET('Water Data'!$G$4,0,10*ROW('Water Data'!G161))),'Data Summary'!CB167="Yes"),100-OFFSET('Water Data'!$G$4,0,10*ROW('Water Data'!G161)),NA())</f>
        <v>#N/A</v>
      </c>
      <c r="N167" s="529" t="e">
        <f ca="1">+IF(AND(ISNUMBER(OFFSET('Water Data'!$G$6,0,10*ROW('Water Data'!G161))),'Data Summary'!CC167="Yes"),OFFSET('Water Data'!$G$6,0,10*ROW('Water Data'!G161)),NA())</f>
        <v>#N/A</v>
      </c>
      <c r="O167" s="529" t="e">
        <f ca="1">+IF(AND(ISNUMBER(OFFSET('Water Data'!$G$9,0,10*ROW('Water Data'!G161))),'Data Summary'!CD167="Yes"),OFFSET('Water Data'!$G$9,0,10*ROW('Water Data'!G161)),NA())</f>
        <v>#N/A</v>
      </c>
      <c r="P167" s="529" t="e">
        <f ca="1">+IF(AND(ISNUMBER(OFFSET('Water Data'!$H$4,0,10*ROW('Water Data'!H161))),'Data Summary'!CE167="Yes"),100-OFFSET('Water Data'!$H$4,0,10*ROW('Water Data'!H161)),NA())</f>
        <v>#N/A</v>
      </c>
      <c r="Q167" s="529" t="e">
        <f ca="1">+IF(AND(ISNUMBER(OFFSET('Water Data'!$H$6,0,10*ROW('Water Data'!H161))),'Data Summary'!CF167="Yes"),OFFSET('Water Data'!$H$6,0,10*ROW('Water Data'!H161)),NA())</f>
        <v>#N/A</v>
      </c>
      <c r="R167" s="529" t="e">
        <f ca="1">+IF(AND(ISNUMBER(OFFSET('Water Data'!$H$9,0,10*ROW('Water Data'!H161))),'Data Summary'!CG167="Yes"),OFFSET('Water Data'!$H$9,0,10*ROW('Water Data'!H161)),NA())</f>
        <v>#N/A</v>
      </c>
      <c r="S167" s="529" t="e">
        <f ca="1">+IF(AND(ISNUMBER(OFFSET('Water Data'!$I$4,0,10*ROW('Water Data'!I161))),'Data Summary'!CH167="Yes"),100-OFFSET('Water Data'!$I$4,0,10*ROW('Water Data'!I161)),NA())</f>
        <v>#N/A</v>
      </c>
      <c r="T167" s="529" t="e">
        <f ca="1">+IF(AND(ISNUMBER(OFFSET('Water Data'!$I$6,0,10*ROW('Water Data'!I161))),'Data Summary'!CI167="Yes"),OFFSET('Water Data'!$I$6,0,10*ROW('Water Data'!I161)),NA())</f>
        <v>#N/A</v>
      </c>
      <c r="U167" s="529" t="e">
        <f ca="1">+IF(AND(ISNUMBER(OFFSET('Water Data'!$I$9,0,10*ROW('Water Data'!I161))),'Data Summary'!CJ167="Yes"),OFFSET('Water Data'!$I$9,0,10*ROW('Water Data'!I161)),NA())</f>
        <v>#N/A</v>
      </c>
      <c r="V167" s="530" t="e">
        <f ca="1">+IF(AND(ISNUMBER(OFFSET('Sanitation Data'!$D$4,0,10*ROW('Sanitation Data'!D161))),'Data Summary'!CK167="Yes"),100-OFFSET('Sanitation Data'!$D$4,0,10*ROW('Sanitation Data'!D161)),NA())</f>
        <v>#N/A</v>
      </c>
      <c r="W167" s="530" t="e">
        <f ca="1">+IF(AND(ISNUMBER(OFFSET('Sanitation Data'!$D$6,0,10*ROW('Sanitation Data'!D161))),'Data Summary'!CL167="Yes"),OFFSET('Sanitation Data'!$D$6,0,10*ROW('Sanitation Data'!D161)),NA())</f>
        <v>#N/A</v>
      </c>
      <c r="X167" s="530" t="e">
        <f ca="1">+IF(AND(ISNUMBER(OFFSET('Sanitation Data'!$D$10,0,10*ROW('Sanitation Data'!D161))),'Data Summary'!CM167="Yes"),OFFSET('Sanitation Data'!$D$10,0,10*ROW('Sanitation Data'!D161)),NA())</f>
        <v>#N/A</v>
      </c>
      <c r="Y167" s="530" t="e">
        <f ca="1">+IF(AND(ISNUMBER(OFFSET('Sanitation Data'!$D$11,0,10*ROW('Sanitation Data'!D161))),'Data Summary'!CN167="Yes"),OFFSET('Sanitation Data'!$D$11,0,10*ROW('Sanitation Data'!D161)),NA())</f>
        <v>#N/A</v>
      </c>
      <c r="Z167" s="530" t="e">
        <f ca="1">+IF(AND(ISNUMBER(OFFSET('Sanitation Data'!$D$12,0,10*ROW('Sanitation Data'!D161))),'Data Summary'!CO167="Yes"),OFFSET('Sanitation Data'!$D$12,0,10*ROW('Sanitation Data'!D161)),NA())</f>
        <v>#N/A</v>
      </c>
      <c r="AA167" s="530" t="e">
        <f ca="1">+IF(AND(ISNUMBER(OFFSET('Sanitation Data'!$E$4,0,10*ROW('Sanitation Data'!E161))),'Data Summary'!CP167="Yes"),100-OFFSET('Sanitation Data'!$E$4,0,10*ROW('Sanitation Data'!E161)),NA())</f>
        <v>#N/A</v>
      </c>
      <c r="AB167" s="530" t="e">
        <f ca="1">+IF(AND(ISNUMBER(OFFSET('Sanitation Data'!$E$6,0,10*ROW('Sanitation Data'!E161))),'Data Summary'!CQ167="Yes"),OFFSET('Sanitation Data'!$E$6,0,10*ROW('Sanitation Data'!E161)),NA())</f>
        <v>#N/A</v>
      </c>
      <c r="AC167" s="530" t="e">
        <f ca="1">+IF(AND(ISNUMBER(OFFSET('Sanitation Data'!$E$10,0,10*ROW('Sanitation Data'!E161))),'Data Summary'!CR167="Yes"),OFFSET('Sanitation Data'!$E$10,0,10*ROW('Sanitation Data'!E161)),NA())</f>
        <v>#N/A</v>
      </c>
      <c r="AD167" s="530" t="e">
        <f ca="1">+IF(AND(ISNUMBER(OFFSET('Sanitation Data'!$E$11,0,10*ROW('Sanitation Data'!E161))),'Data Summary'!CS167="Yes"),OFFSET('Sanitation Data'!$E$11,0,10*ROW('Sanitation Data'!E161)),NA())</f>
        <v>#N/A</v>
      </c>
      <c r="AE167" s="530" t="e">
        <f ca="1">+IF(AND(ISNUMBER(OFFSET('Sanitation Data'!$E$12,0,10*ROW('Sanitation Data'!E161))),'Data Summary'!CT167="Yes"),OFFSET('Sanitation Data'!$E$12,0,10*ROW('Sanitation Data'!E161)),NA())</f>
        <v>#N/A</v>
      </c>
      <c r="AF167" s="530" t="e">
        <f ca="1">+IF(AND(ISNUMBER(OFFSET('Sanitation Data'!$F$4,0,10*ROW('Sanitation Data'!F161))),'Data Summary'!CU167="Yes"),100-OFFSET('Sanitation Data'!$F$4,0,10*ROW('Sanitation Data'!F161)),NA())</f>
        <v>#N/A</v>
      </c>
      <c r="AG167" s="530" t="e">
        <f ca="1">+IF(AND(ISNUMBER(OFFSET('Sanitation Data'!$F$6,0,10*ROW('Sanitation Data'!F161))),'Data Summary'!CV167="Yes"),OFFSET('Sanitation Data'!$F$6,0,10*ROW('Sanitation Data'!F161)),NA())</f>
        <v>#N/A</v>
      </c>
      <c r="AH167" s="530" t="e">
        <f ca="1">+IF(AND(ISNUMBER(OFFSET('Sanitation Data'!$F$10,0,10*ROW('Sanitation Data'!F161))),'Data Summary'!CW167="Yes"),OFFSET('Sanitation Data'!$F$10,0,10*ROW('Sanitation Data'!F161)),NA())</f>
        <v>#N/A</v>
      </c>
      <c r="AI167" s="530" t="e">
        <f ca="1">+IF(AND(ISNUMBER(OFFSET('Sanitation Data'!$F$11,0,10*ROW('Sanitation Data'!F161))),'Data Summary'!CX167="Yes"),OFFSET('Sanitation Data'!$F$11,0,10*ROW('Sanitation Data'!F161)),NA())</f>
        <v>#N/A</v>
      </c>
      <c r="AJ167" s="530" t="e">
        <f ca="1">+IF(AND(ISNUMBER(OFFSET('Sanitation Data'!$F$12,0,10*ROW('Sanitation Data'!F161))),'Data Summary'!CY167="Yes"),OFFSET('Sanitation Data'!$F$12,0,10*ROW('Sanitation Data'!F161)),NA())</f>
        <v>#N/A</v>
      </c>
      <c r="AK167" s="530" t="e">
        <f ca="1">+IF(AND(ISNUMBER(OFFSET('Sanitation Data'!$G$4,0,10*ROW('Sanitation Data'!G161))),'Data Summary'!CZ167="Yes"),100-OFFSET('Sanitation Data'!$G$4,0,10*ROW('Sanitation Data'!G161)),NA())</f>
        <v>#N/A</v>
      </c>
      <c r="AL167" s="530" t="e">
        <f ca="1">+IF(AND(ISNUMBER(OFFSET('Sanitation Data'!$G$6,0,10*ROW('Sanitation Data'!G161))),'Data Summary'!DA167="Yes"),OFFSET('Sanitation Data'!$G$6,0,10*ROW('Sanitation Data'!G161)),NA())</f>
        <v>#N/A</v>
      </c>
      <c r="AM167" s="530" t="e">
        <f ca="1">+IF(AND(ISNUMBER(OFFSET('Sanitation Data'!$G$10,0,10*ROW('Sanitation Data'!G161))),'Data Summary'!DB167="Yes"),OFFSET('Sanitation Data'!$G$10,0,10*ROW('Sanitation Data'!G161)),NA())</f>
        <v>#N/A</v>
      </c>
      <c r="AN167" s="530" t="e">
        <f ca="1">+IF(AND(ISNUMBER(OFFSET('Sanitation Data'!$G$11,0,10*ROW('Sanitation Data'!G161))),'Data Summary'!DC167="Yes"),OFFSET('Sanitation Data'!$G$11,0,10*ROW('Sanitation Data'!G161)),NA())</f>
        <v>#N/A</v>
      </c>
      <c r="AO167" s="530" t="e">
        <f ca="1">+IF(AND(ISNUMBER(OFFSET('Sanitation Data'!$G$12,0,10*ROW('Sanitation Data'!G161))),'Data Summary'!DD167="Yes"),OFFSET('Sanitation Data'!$G$12,0,10*ROW('Sanitation Data'!G161)),NA())</f>
        <v>#N/A</v>
      </c>
      <c r="AP167" s="530" t="e">
        <f ca="1">+IF(AND(ISNUMBER(OFFSET('Sanitation Data'!$H$4,0,10*ROW('Sanitation Data'!H161))),'Data Summary'!DE167="Yes"),100-OFFSET('Sanitation Data'!$H$4,0,10*ROW('Sanitation Data'!H161)),NA())</f>
        <v>#N/A</v>
      </c>
      <c r="AQ167" s="530" t="e">
        <f ca="1">+IF(AND(ISNUMBER(OFFSET('Sanitation Data'!$H$6,0,10*ROW('Sanitation Data'!H161))),'Data Summary'!DF167="Yes"),OFFSET('Sanitation Data'!$H$6,0,10*ROW('Sanitation Data'!H161)),NA())</f>
        <v>#N/A</v>
      </c>
      <c r="AR167" s="530" t="e">
        <f ca="1">+IF(AND(ISNUMBER(OFFSET('Sanitation Data'!$H$10,0,10*ROW('Sanitation Data'!H161))),'Data Summary'!DG167="Yes"),OFFSET('Sanitation Data'!$H$10,0,10*ROW('Sanitation Data'!H161)),NA())</f>
        <v>#N/A</v>
      </c>
      <c r="AS167" s="530" t="e">
        <f ca="1">+IF(AND(ISNUMBER(OFFSET('Sanitation Data'!$H$11,0,10*ROW('Sanitation Data'!H161))),'Data Summary'!DH167="Yes"),OFFSET('Sanitation Data'!$H$11,0,10*ROW('Sanitation Data'!H161)),NA())</f>
        <v>#N/A</v>
      </c>
      <c r="AT167" s="530" t="e">
        <f ca="1">+IF(AND(ISNUMBER(OFFSET('Sanitation Data'!$H$12,0,10*ROW('Sanitation Data'!H161))),'Data Summary'!DI167="Yes"),OFFSET('Sanitation Data'!$H$12,0,10*ROW('Sanitation Data'!H161)),NA())</f>
        <v>#N/A</v>
      </c>
      <c r="AU167" s="530" t="e">
        <f ca="1">+IF(AND(ISNUMBER(OFFSET('Sanitation Data'!$I$4,0,10*ROW('Sanitation Data'!I161))),'Data Summary'!DJ167="Yes"),100-OFFSET('Sanitation Data'!$I$4,0,10*ROW('Sanitation Data'!I161)),NA())</f>
        <v>#N/A</v>
      </c>
      <c r="AV167" s="530" t="e">
        <f ca="1">+IF(AND(ISNUMBER(OFFSET('Sanitation Data'!$I$6,0,10*ROW('Sanitation Data'!I161))),'Data Summary'!DK167="Yes"),OFFSET('Sanitation Data'!$I$6,0,10*ROW('Sanitation Data'!I161)),NA())</f>
        <v>#N/A</v>
      </c>
      <c r="AW167" s="530" t="e">
        <f ca="1">+IF(AND(ISNUMBER(OFFSET('Sanitation Data'!$I$10,0,10*ROW('Sanitation Data'!I161))),'Data Summary'!DL167="Yes"),OFFSET('Sanitation Data'!$I$10,0,10*ROW('Sanitation Data'!I161)),NA())</f>
        <v>#N/A</v>
      </c>
      <c r="AX167" s="530" t="e">
        <f ca="1">+IF(AND(ISNUMBER(OFFSET('Sanitation Data'!$I$11,0,10*ROW('Sanitation Data'!I161))),'Data Summary'!DM167="Yes"),OFFSET('Sanitation Data'!$I$11,0,10*ROW('Sanitation Data'!I161)),NA())</f>
        <v>#N/A</v>
      </c>
      <c r="AY167" s="530" t="e">
        <f ca="1">+IF(AND(ISNUMBER(OFFSET('Sanitation Data'!$I$12,0,10*ROW('Sanitation Data'!I161))),'Data Summary'!DN167="Yes"),OFFSET('Sanitation Data'!$I$12,0,10*ROW('Sanitation Data'!I161)),NA())</f>
        <v>#N/A</v>
      </c>
      <c r="AZ167" s="531" t="e">
        <f ca="1">+IF(AND(ISNUMBER(OFFSET('Hygiene Data'!$D$5,0,10*ROW('Hygiene Data'!D161))),'Data Summary'!DO167="Yes"),OFFSET('Hygiene Data'!$D$5,0,10*ROW('Hygiene Data'!D161)),NA())</f>
        <v>#N/A</v>
      </c>
      <c r="BA167" s="531" t="e">
        <f ca="1">+IF(AND(ISNUMBER(OFFSET('Hygiene Data'!$D$7,0,10*ROW('Hygiene Data'!D161))),'Data Summary'!DP167="Yes"),OFFSET('Hygiene Data'!$D$7,0,10*ROW('Hygiene Data'!D161)),NA())</f>
        <v>#N/A</v>
      </c>
      <c r="BB167" s="531" t="e">
        <f ca="1">+IF(AND(ISNUMBER(OFFSET('Hygiene Data'!$D$9,0,10*ROW('Hygiene Data'!D161))),'Data Summary'!DQ167="Yes"),OFFSET('Hygiene Data'!$D$9,0,10*ROW('Hygiene Data'!D161)),NA())</f>
        <v>#N/A</v>
      </c>
      <c r="BC167" s="531" t="e">
        <f ca="1">+IF(AND(ISNUMBER(OFFSET('Hygiene Data'!$E$5,0,10*ROW('Hygiene Data'!E161))),'Data Summary'!DR167="Yes"),OFFSET('Hygiene Data'!$E$5,0,10*ROW('Hygiene Data'!E161)),NA())</f>
        <v>#N/A</v>
      </c>
      <c r="BD167" s="531" t="e">
        <f ca="1">+IF(AND(ISNUMBER(OFFSET('Hygiene Data'!$E$7,0,10*ROW('Hygiene Data'!E161))),'Data Summary'!DS167="Yes"),OFFSET('Hygiene Data'!$E$7,0,10*ROW('Hygiene Data'!E161)),NA())</f>
        <v>#N/A</v>
      </c>
      <c r="BE167" s="531" t="e">
        <f ca="1">+IF(AND(ISNUMBER(OFFSET('Hygiene Data'!$E$9,0,10*ROW('Hygiene Data'!E161))),'Data Summary'!DT167="Yes"),OFFSET('Hygiene Data'!$E$9,0,10*ROW('Hygiene Data'!E161)),NA())</f>
        <v>#N/A</v>
      </c>
      <c r="BF167" s="531" t="e">
        <f ca="1">+IF(AND(ISNUMBER(OFFSET('Hygiene Data'!$F$5,0,10*ROW('Hygiene Data'!F161))),'Data Summary'!DU167="Yes"),OFFSET('Hygiene Data'!$F$5,0,10*ROW('Hygiene Data'!F161)),NA())</f>
        <v>#N/A</v>
      </c>
      <c r="BG167" s="531" t="e">
        <f ca="1">+IF(AND(ISNUMBER(OFFSET('Hygiene Data'!$F$7,0,10*ROW('Hygiene Data'!F161))),'Data Summary'!DV167="Yes"),OFFSET('Hygiene Data'!$F$7,0,10*ROW('Hygiene Data'!F161)),NA())</f>
        <v>#N/A</v>
      </c>
      <c r="BH167" s="531" t="e">
        <f ca="1">+IF(AND(ISNUMBER(OFFSET('Hygiene Data'!$F$9,0,10*ROW('Hygiene Data'!F161))),'Data Summary'!DW167="Yes"),OFFSET('Hygiene Data'!$F$9,0,10*ROW('Hygiene Data'!F161)),NA())</f>
        <v>#N/A</v>
      </c>
      <c r="BI167" s="531" t="e">
        <f ca="1">+IF(AND(ISNUMBER(OFFSET('Hygiene Data'!$G$5,0,10*ROW('Hygiene Data'!G161))),'Data Summary'!DX167="Yes"),OFFSET('Hygiene Data'!$G$5,0,10*ROW('Hygiene Data'!G161)),NA())</f>
        <v>#N/A</v>
      </c>
      <c r="BJ167" s="531" t="e">
        <f ca="1">+IF(AND(ISNUMBER(OFFSET('Hygiene Data'!$G$7,0,10*ROW('Hygiene Data'!G161))),'Data Summary'!DY167="Yes"),OFFSET('Hygiene Data'!$G$7,0,10*ROW('Hygiene Data'!G161)),NA())</f>
        <v>#N/A</v>
      </c>
      <c r="BK167" s="531" t="e">
        <f ca="1">+IF(AND(ISNUMBER(OFFSET('Hygiene Data'!$G$9,0,10*ROW('Hygiene Data'!G161))),'Data Summary'!DZ167="Yes"),OFFSET('Hygiene Data'!$G$9,0,10*ROW('Hygiene Data'!G161)),NA())</f>
        <v>#N/A</v>
      </c>
      <c r="BL167" s="531" t="e">
        <f ca="1">+IF(AND(ISNUMBER(OFFSET('Hygiene Data'!$H$5,0,10*ROW('Hygiene Data'!H161))),'Data Summary'!EA167="Yes"),OFFSET('Hygiene Data'!$H$5,0,10*ROW('Hygiene Data'!H161)),NA())</f>
        <v>#N/A</v>
      </c>
      <c r="BM167" s="531" t="e">
        <f ca="1">+IF(AND(ISNUMBER(OFFSET('Hygiene Data'!$H$7,0,10*ROW('Hygiene Data'!H161))),'Data Summary'!EB167="Yes"),OFFSET('Hygiene Data'!$H$7,0,10*ROW('Hygiene Data'!H161)),NA())</f>
        <v>#N/A</v>
      </c>
      <c r="BN167" s="531" t="e">
        <f ca="1">+IF(AND(ISNUMBER(OFFSET('Hygiene Data'!$H$9,0,10*ROW('Hygiene Data'!H161))),'Data Summary'!EC167="Yes"),OFFSET('Hygiene Data'!$H$9,0,10*ROW('Hygiene Data'!H161)),NA())</f>
        <v>#N/A</v>
      </c>
      <c r="BO167" s="531" t="e">
        <f ca="1">+IF(AND(ISNUMBER(OFFSET('Hygiene Data'!$I$5,0,10*ROW('Hygiene Data'!I161))),'Data Summary'!ED167="Yes"),OFFSET('Hygiene Data'!$I$5,0,10*ROW('Hygiene Data'!I161)),NA())</f>
        <v>#N/A</v>
      </c>
      <c r="BP167" s="531" t="e">
        <f ca="1">+IF(AND(ISNUMBER(OFFSET('Hygiene Data'!$I$7,0,10*ROW('Hygiene Data'!I161))),'Data Summary'!EE167="Yes"),OFFSET('Hygiene Data'!$I$7,0,10*ROW('Hygiene Data'!I161)),NA())</f>
        <v>#N/A</v>
      </c>
      <c r="BQ167" s="531" t="e">
        <f ca="1">+IF(AND(ISNUMBER(OFFSET('Hygiene Data'!$I$9,0,10*ROW('Hygiene Data'!I161))),'Data Summary'!EF167="Yes"),OFFSET('Hygiene Data'!$I$9,0,10*ROW('Hygiene Data'!I161)),NA())</f>
        <v>#N/A</v>
      </c>
    </row>
    <row r="168" spans="1:69" x14ac:dyDescent="0.25">
      <c r="A168" s="527" t="e">
        <f ca="1">+RIGHT('Data Summary'!A168,LEN('Data Summary'!A168)-9)</f>
        <v>#VALUE!</v>
      </c>
      <c r="B168" s="501" t="str">
        <f ca="1">+IF(ISTEXT('Data Summary'!B168),'Data Summary'!B168,"")</f>
        <v/>
      </c>
      <c r="C168" s="528" t="e">
        <f ca="1">+VALUE('Data Summary'!C168)</f>
        <v>#VALUE!</v>
      </c>
      <c r="D168" s="529" t="e">
        <f ca="1">+IF(AND(ISNUMBER(OFFSET('Water Data'!$D$4,0,10*ROW('Water Data'!D162))),'Data Summary'!BS168="Yes"),100-OFFSET('Water Data'!$D$4,0,10*ROW('Water Data'!D162)),NA())</f>
        <v>#N/A</v>
      </c>
      <c r="E168" s="529" t="e">
        <f ca="1">+IF(AND(ISNUMBER(OFFSET('Water Data'!$D$6,0,10*ROW('Water Data'!D162))),'Data Summary'!BT168="Yes"),OFFSET('Water Data'!$D$6,0,10*ROW('Water Data'!D162)),NA())</f>
        <v>#N/A</v>
      </c>
      <c r="F168" s="529" t="e">
        <f ca="1">+IF(AND(ISNUMBER(OFFSET('Water Data'!$D$9,0,10*ROW('Water Data'!D162))),'Data Summary'!BU168="Yes"),OFFSET('Water Data'!$D$9,0,10*ROW('Water Data'!D162)),NA())</f>
        <v>#N/A</v>
      </c>
      <c r="G168" s="529" t="e">
        <f ca="1">+IF(AND(ISNUMBER(OFFSET('Water Data'!$E$4,0,10*ROW('Water Data'!E162))),'Data Summary'!BV168="Yes"),100-OFFSET('Water Data'!$E$4,0,10*ROW('Water Data'!E162)),NA())</f>
        <v>#N/A</v>
      </c>
      <c r="H168" s="529" t="e">
        <f ca="1">+IF(AND(ISNUMBER(OFFSET('Water Data'!$E$6,0,10*ROW('Water Data'!E162))),'Data Summary'!BW168="Yes"),OFFSET('Water Data'!$E$6,0,10*ROW('Water Data'!E162)),NA())</f>
        <v>#N/A</v>
      </c>
      <c r="I168" s="529" t="e">
        <f ca="1">+IF(AND(ISNUMBER(OFFSET('Water Data'!$E$9,0,10*ROW('Water Data'!E162))),'Data Summary'!BX168="Yes"),OFFSET('Water Data'!$E$9,0,10*ROW('Water Data'!E162)),NA())</f>
        <v>#N/A</v>
      </c>
      <c r="J168" s="529" t="e">
        <f ca="1">+IF(AND(ISNUMBER(OFFSET('Water Data'!$F$4,0,10*ROW('Water Data'!F162))),'Data Summary'!BY168="Yes"),100-OFFSET('Water Data'!$F$4,0,10*ROW('Water Data'!F162)),NA())</f>
        <v>#N/A</v>
      </c>
      <c r="K168" s="529" t="e">
        <f ca="1">+IF(AND(ISNUMBER(OFFSET('Water Data'!$F$6,0,10*ROW('Water Data'!F162))),'Data Summary'!BZ168="Yes"),OFFSET('Water Data'!$F$6,0,10*ROW('Water Data'!F162)),NA())</f>
        <v>#N/A</v>
      </c>
      <c r="L168" s="529" t="e">
        <f ca="1">+IF(AND(ISNUMBER(OFFSET('Water Data'!$F$9,0,10*ROW('Water Data'!F162))),'Data Summary'!CA168="Yes"),OFFSET('Water Data'!$F$9,0,10*ROW('Water Data'!F162)),NA())</f>
        <v>#N/A</v>
      </c>
      <c r="M168" s="529" t="e">
        <f ca="1">+IF(AND(ISNUMBER(OFFSET('Water Data'!$G$4,0,10*ROW('Water Data'!G162))),'Data Summary'!CB168="Yes"),100-OFFSET('Water Data'!$G$4,0,10*ROW('Water Data'!G162)),NA())</f>
        <v>#N/A</v>
      </c>
      <c r="N168" s="529" t="e">
        <f ca="1">+IF(AND(ISNUMBER(OFFSET('Water Data'!$G$6,0,10*ROW('Water Data'!G162))),'Data Summary'!CC168="Yes"),OFFSET('Water Data'!$G$6,0,10*ROW('Water Data'!G162)),NA())</f>
        <v>#N/A</v>
      </c>
      <c r="O168" s="529" t="e">
        <f ca="1">+IF(AND(ISNUMBER(OFFSET('Water Data'!$G$9,0,10*ROW('Water Data'!G162))),'Data Summary'!CD168="Yes"),OFFSET('Water Data'!$G$9,0,10*ROW('Water Data'!G162)),NA())</f>
        <v>#N/A</v>
      </c>
      <c r="P168" s="529" t="e">
        <f ca="1">+IF(AND(ISNUMBER(OFFSET('Water Data'!$H$4,0,10*ROW('Water Data'!H162))),'Data Summary'!CE168="Yes"),100-OFFSET('Water Data'!$H$4,0,10*ROW('Water Data'!H162)),NA())</f>
        <v>#N/A</v>
      </c>
      <c r="Q168" s="529" t="e">
        <f ca="1">+IF(AND(ISNUMBER(OFFSET('Water Data'!$H$6,0,10*ROW('Water Data'!H162))),'Data Summary'!CF168="Yes"),OFFSET('Water Data'!$H$6,0,10*ROW('Water Data'!H162)),NA())</f>
        <v>#N/A</v>
      </c>
      <c r="R168" s="529" t="e">
        <f ca="1">+IF(AND(ISNUMBER(OFFSET('Water Data'!$H$9,0,10*ROW('Water Data'!H162))),'Data Summary'!CG168="Yes"),OFFSET('Water Data'!$H$9,0,10*ROW('Water Data'!H162)),NA())</f>
        <v>#N/A</v>
      </c>
      <c r="S168" s="529" t="e">
        <f ca="1">+IF(AND(ISNUMBER(OFFSET('Water Data'!$I$4,0,10*ROW('Water Data'!I162))),'Data Summary'!CH168="Yes"),100-OFFSET('Water Data'!$I$4,0,10*ROW('Water Data'!I162)),NA())</f>
        <v>#N/A</v>
      </c>
      <c r="T168" s="529" t="e">
        <f ca="1">+IF(AND(ISNUMBER(OFFSET('Water Data'!$I$6,0,10*ROW('Water Data'!I162))),'Data Summary'!CI168="Yes"),OFFSET('Water Data'!$I$6,0,10*ROW('Water Data'!I162)),NA())</f>
        <v>#N/A</v>
      </c>
      <c r="U168" s="529" t="e">
        <f ca="1">+IF(AND(ISNUMBER(OFFSET('Water Data'!$I$9,0,10*ROW('Water Data'!I162))),'Data Summary'!CJ168="Yes"),OFFSET('Water Data'!$I$9,0,10*ROW('Water Data'!I162)),NA())</f>
        <v>#N/A</v>
      </c>
      <c r="V168" s="530" t="e">
        <f ca="1">+IF(AND(ISNUMBER(OFFSET('Sanitation Data'!$D$4,0,10*ROW('Sanitation Data'!D162))),'Data Summary'!CK168="Yes"),100-OFFSET('Sanitation Data'!$D$4,0,10*ROW('Sanitation Data'!D162)),NA())</f>
        <v>#N/A</v>
      </c>
      <c r="W168" s="530" t="e">
        <f ca="1">+IF(AND(ISNUMBER(OFFSET('Sanitation Data'!$D$6,0,10*ROW('Sanitation Data'!D162))),'Data Summary'!CL168="Yes"),OFFSET('Sanitation Data'!$D$6,0,10*ROW('Sanitation Data'!D162)),NA())</f>
        <v>#N/A</v>
      </c>
      <c r="X168" s="530" t="e">
        <f ca="1">+IF(AND(ISNUMBER(OFFSET('Sanitation Data'!$D$10,0,10*ROW('Sanitation Data'!D162))),'Data Summary'!CM168="Yes"),OFFSET('Sanitation Data'!$D$10,0,10*ROW('Sanitation Data'!D162)),NA())</f>
        <v>#N/A</v>
      </c>
      <c r="Y168" s="530" t="e">
        <f ca="1">+IF(AND(ISNUMBER(OFFSET('Sanitation Data'!$D$11,0,10*ROW('Sanitation Data'!D162))),'Data Summary'!CN168="Yes"),OFFSET('Sanitation Data'!$D$11,0,10*ROW('Sanitation Data'!D162)),NA())</f>
        <v>#N/A</v>
      </c>
      <c r="Z168" s="530" t="e">
        <f ca="1">+IF(AND(ISNUMBER(OFFSET('Sanitation Data'!$D$12,0,10*ROW('Sanitation Data'!D162))),'Data Summary'!CO168="Yes"),OFFSET('Sanitation Data'!$D$12,0,10*ROW('Sanitation Data'!D162)),NA())</f>
        <v>#N/A</v>
      </c>
      <c r="AA168" s="530" t="e">
        <f ca="1">+IF(AND(ISNUMBER(OFFSET('Sanitation Data'!$E$4,0,10*ROW('Sanitation Data'!E162))),'Data Summary'!CP168="Yes"),100-OFFSET('Sanitation Data'!$E$4,0,10*ROW('Sanitation Data'!E162)),NA())</f>
        <v>#N/A</v>
      </c>
      <c r="AB168" s="530" t="e">
        <f ca="1">+IF(AND(ISNUMBER(OFFSET('Sanitation Data'!$E$6,0,10*ROW('Sanitation Data'!E162))),'Data Summary'!CQ168="Yes"),OFFSET('Sanitation Data'!$E$6,0,10*ROW('Sanitation Data'!E162)),NA())</f>
        <v>#N/A</v>
      </c>
      <c r="AC168" s="530" t="e">
        <f ca="1">+IF(AND(ISNUMBER(OFFSET('Sanitation Data'!$E$10,0,10*ROW('Sanitation Data'!E162))),'Data Summary'!CR168="Yes"),OFFSET('Sanitation Data'!$E$10,0,10*ROW('Sanitation Data'!E162)),NA())</f>
        <v>#N/A</v>
      </c>
      <c r="AD168" s="530" t="e">
        <f ca="1">+IF(AND(ISNUMBER(OFFSET('Sanitation Data'!$E$11,0,10*ROW('Sanitation Data'!E162))),'Data Summary'!CS168="Yes"),OFFSET('Sanitation Data'!$E$11,0,10*ROW('Sanitation Data'!E162)),NA())</f>
        <v>#N/A</v>
      </c>
      <c r="AE168" s="530" t="e">
        <f ca="1">+IF(AND(ISNUMBER(OFFSET('Sanitation Data'!$E$12,0,10*ROW('Sanitation Data'!E162))),'Data Summary'!CT168="Yes"),OFFSET('Sanitation Data'!$E$12,0,10*ROW('Sanitation Data'!E162)),NA())</f>
        <v>#N/A</v>
      </c>
      <c r="AF168" s="530" t="e">
        <f ca="1">+IF(AND(ISNUMBER(OFFSET('Sanitation Data'!$F$4,0,10*ROW('Sanitation Data'!F162))),'Data Summary'!CU168="Yes"),100-OFFSET('Sanitation Data'!$F$4,0,10*ROW('Sanitation Data'!F162)),NA())</f>
        <v>#N/A</v>
      </c>
      <c r="AG168" s="530" t="e">
        <f ca="1">+IF(AND(ISNUMBER(OFFSET('Sanitation Data'!$F$6,0,10*ROW('Sanitation Data'!F162))),'Data Summary'!CV168="Yes"),OFFSET('Sanitation Data'!$F$6,0,10*ROW('Sanitation Data'!F162)),NA())</f>
        <v>#N/A</v>
      </c>
      <c r="AH168" s="530" t="e">
        <f ca="1">+IF(AND(ISNUMBER(OFFSET('Sanitation Data'!$F$10,0,10*ROW('Sanitation Data'!F162))),'Data Summary'!CW168="Yes"),OFFSET('Sanitation Data'!$F$10,0,10*ROW('Sanitation Data'!F162)),NA())</f>
        <v>#N/A</v>
      </c>
      <c r="AI168" s="530" t="e">
        <f ca="1">+IF(AND(ISNUMBER(OFFSET('Sanitation Data'!$F$11,0,10*ROW('Sanitation Data'!F162))),'Data Summary'!CX168="Yes"),OFFSET('Sanitation Data'!$F$11,0,10*ROW('Sanitation Data'!F162)),NA())</f>
        <v>#N/A</v>
      </c>
      <c r="AJ168" s="530" t="e">
        <f ca="1">+IF(AND(ISNUMBER(OFFSET('Sanitation Data'!$F$12,0,10*ROW('Sanitation Data'!F162))),'Data Summary'!CY168="Yes"),OFFSET('Sanitation Data'!$F$12,0,10*ROW('Sanitation Data'!F162)),NA())</f>
        <v>#N/A</v>
      </c>
      <c r="AK168" s="530" t="e">
        <f ca="1">+IF(AND(ISNUMBER(OFFSET('Sanitation Data'!$G$4,0,10*ROW('Sanitation Data'!G162))),'Data Summary'!CZ168="Yes"),100-OFFSET('Sanitation Data'!$G$4,0,10*ROW('Sanitation Data'!G162)),NA())</f>
        <v>#N/A</v>
      </c>
      <c r="AL168" s="530" t="e">
        <f ca="1">+IF(AND(ISNUMBER(OFFSET('Sanitation Data'!$G$6,0,10*ROW('Sanitation Data'!G162))),'Data Summary'!DA168="Yes"),OFFSET('Sanitation Data'!$G$6,0,10*ROW('Sanitation Data'!G162)),NA())</f>
        <v>#N/A</v>
      </c>
      <c r="AM168" s="530" t="e">
        <f ca="1">+IF(AND(ISNUMBER(OFFSET('Sanitation Data'!$G$10,0,10*ROW('Sanitation Data'!G162))),'Data Summary'!DB168="Yes"),OFFSET('Sanitation Data'!$G$10,0,10*ROW('Sanitation Data'!G162)),NA())</f>
        <v>#N/A</v>
      </c>
      <c r="AN168" s="530" t="e">
        <f ca="1">+IF(AND(ISNUMBER(OFFSET('Sanitation Data'!$G$11,0,10*ROW('Sanitation Data'!G162))),'Data Summary'!DC168="Yes"),OFFSET('Sanitation Data'!$G$11,0,10*ROW('Sanitation Data'!G162)),NA())</f>
        <v>#N/A</v>
      </c>
      <c r="AO168" s="530" t="e">
        <f ca="1">+IF(AND(ISNUMBER(OFFSET('Sanitation Data'!$G$12,0,10*ROW('Sanitation Data'!G162))),'Data Summary'!DD168="Yes"),OFFSET('Sanitation Data'!$G$12,0,10*ROW('Sanitation Data'!G162)),NA())</f>
        <v>#N/A</v>
      </c>
      <c r="AP168" s="530" t="e">
        <f ca="1">+IF(AND(ISNUMBER(OFFSET('Sanitation Data'!$H$4,0,10*ROW('Sanitation Data'!H162))),'Data Summary'!DE168="Yes"),100-OFFSET('Sanitation Data'!$H$4,0,10*ROW('Sanitation Data'!H162)),NA())</f>
        <v>#N/A</v>
      </c>
      <c r="AQ168" s="530" t="e">
        <f ca="1">+IF(AND(ISNUMBER(OFFSET('Sanitation Data'!$H$6,0,10*ROW('Sanitation Data'!H162))),'Data Summary'!DF168="Yes"),OFFSET('Sanitation Data'!$H$6,0,10*ROW('Sanitation Data'!H162)),NA())</f>
        <v>#N/A</v>
      </c>
      <c r="AR168" s="530" t="e">
        <f ca="1">+IF(AND(ISNUMBER(OFFSET('Sanitation Data'!$H$10,0,10*ROW('Sanitation Data'!H162))),'Data Summary'!DG168="Yes"),OFFSET('Sanitation Data'!$H$10,0,10*ROW('Sanitation Data'!H162)),NA())</f>
        <v>#N/A</v>
      </c>
      <c r="AS168" s="530" t="e">
        <f ca="1">+IF(AND(ISNUMBER(OFFSET('Sanitation Data'!$H$11,0,10*ROW('Sanitation Data'!H162))),'Data Summary'!DH168="Yes"),OFFSET('Sanitation Data'!$H$11,0,10*ROW('Sanitation Data'!H162)),NA())</f>
        <v>#N/A</v>
      </c>
      <c r="AT168" s="530" t="e">
        <f ca="1">+IF(AND(ISNUMBER(OFFSET('Sanitation Data'!$H$12,0,10*ROW('Sanitation Data'!H162))),'Data Summary'!DI168="Yes"),OFFSET('Sanitation Data'!$H$12,0,10*ROW('Sanitation Data'!H162)),NA())</f>
        <v>#N/A</v>
      </c>
      <c r="AU168" s="530" t="e">
        <f ca="1">+IF(AND(ISNUMBER(OFFSET('Sanitation Data'!$I$4,0,10*ROW('Sanitation Data'!I162))),'Data Summary'!DJ168="Yes"),100-OFFSET('Sanitation Data'!$I$4,0,10*ROW('Sanitation Data'!I162)),NA())</f>
        <v>#N/A</v>
      </c>
      <c r="AV168" s="530" t="e">
        <f ca="1">+IF(AND(ISNUMBER(OFFSET('Sanitation Data'!$I$6,0,10*ROW('Sanitation Data'!I162))),'Data Summary'!DK168="Yes"),OFFSET('Sanitation Data'!$I$6,0,10*ROW('Sanitation Data'!I162)),NA())</f>
        <v>#N/A</v>
      </c>
      <c r="AW168" s="530" t="e">
        <f ca="1">+IF(AND(ISNUMBER(OFFSET('Sanitation Data'!$I$10,0,10*ROW('Sanitation Data'!I162))),'Data Summary'!DL168="Yes"),OFFSET('Sanitation Data'!$I$10,0,10*ROW('Sanitation Data'!I162)),NA())</f>
        <v>#N/A</v>
      </c>
      <c r="AX168" s="530" t="e">
        <f ca="1">+IF(AND(ISNUMBER(OFFSET('Sanitation Data'!$I$11,0,10*ROW('Sanitation Data'!I162))),'Data Summary'!DM168="Yes"),OFFSET('Sanitation Data'!$I$11,0,10*ROW('Sanitation Data'!I162)),NA())</f>
        <v>#N/A</v>
      </c>
      <c r="AY168" s="530" t="e">
        <f ca="1">+IF(AND(ISNUMBER(OFFSET('Sanitation Data'!$I$12,0,10*ROW('Sanitation Data'!I162))),'Data Summary'!DN168="Yes"),OFFSET('Sanitation Data'!$I$12,0,10*ROW('Sanitation Data'!I162)),NA())</f>
        <v>#N/A</v>
      </c>
      <c r="AZ168" s="531" t="e">
        <f ca="1">+IF(AND(ISNUMBER(OFFSET('Hygiene Data'!$D$5,0,10*ROW('Hygiene Data'!D162))),'Data Summary'!DO168="Yes"),OFFSET('Hygiene Data'!$D$5,0,10*ROW('Hygiene Data'!D162)),NA())</f>
        <v>#N/A</v>
      </c>
      <c r="BA168" s="531" t="e">
        <f ca="1">+IF(AND(ISNUMBER(OFFSET('Hygiene Data'!$D$7,0,10*ROW('Hygiene Data'!D162))),'Data Summary'!DP168="Yes"),OFFSET('Hygiene Data'!$D$7,0,10*ROW('Hygiene Data'!D162)),NA())</f>
        <v>#N/A</v>
      </c>
      <c r="BB168" s="531" t="e">
        <f ca="1">+IF(AND(ISNUMBER(OFFSET('Hygiene Data'!$D$9,0,10*ROW('Hygiene Data'!D162))),'Data Summary'!DQ168="Yes"),OFFSET('Hygiene Data'!$D$9,0,10*ROW('Hygiene Data'!D162)),NA())</f>
        <v>#N/A</v>
      </c>
      <c r="BC168" s="531" t="e">
        <f ca="1">+IF(AND(ISNUMBER(OFFSET('Hygiene Data'!$E$5,0,10*ROW('Hygiene Data'!E162))),'Data Summary'!DR168="Yes"),OFFSET('Hygiene Data'!$E$5,0,10*ROW('Hygiene Data'!E162)),NA())</f>
        <v>#N/A</v>
      </c>
      <c r="BD168" s="531" t="e">
        <f ca="1">+IF(AND(ISNUMBER(OFFSET('Hygiene Data'!$E$7,0,10*ROW('Hygiene Data'!E162))),'Data Summary'!DS168="Yes"),OFFSET('Hygiene Data'!$E$7,0,10*ROW('Hygiene Data'!E162)),NA())</f>
        <v>#N/A</v>
      </c>
      <c r="BE168" s="531" t="e">
        <f ca="1">+IF(AND(ISNUMBER(OFFSET('Hygiene Data'!$E$9,0,10*ROW('Hygiene Data'!E162))),'Data Summary'!DT168="Yes"),OFFSET('Hygiene Data'!$E$9,0,10*ROW('Hygiene Data'!E162)),NA())</f>
        <v>#N/A</v>
      </c>
      <c r="BF168" s="531" t="e">
        <f ca="1">+IF(AND(ISNUMBER(OFFSET('Hygiene Data'!$F$5,0,10*ROW('Hygiene Data'!F162))),'Data Summary'!DU168="Yes"),OFFSET('Hygiene Data'!$F$5,0,10*ROW('Hygiene Data'!F162)),NA())</f>
        <v>#N/A</v>
      </c>
      <c r="BG168" s="531" t="e">
        <f ca="1">+IF(AND(ISNUMBER(OFFSET('Hygiene Data'!$F$7,0,10*ROW('Hygiene Data'!F162))),'Data Summary'!DV168="Yes"),OFFSET('Hygiene Data'!$F$7,0,10*ROW('Hygiene Data'!F162)),NA())</f>
        <v>#N/A</v>
      </c>
      <c r="BH168" s="531" t="e">
        <f ca="1">+IF(AND(ISNUMBER(OFFSET('Hygiene Data'!$F$9,0,10*ROW('Hygiene Data'!F162))),'Data Summary'!DW168="Yes"),OFFSET('Hygiene Data'!$F$9,0,10*ROW('Hygiene Data'!F162)),NA())</f>
        <v>#N/A</v>
      </c>
      <c r="BI168" s="531" t="e">
        <f ca="1">+IF(AND(ISNUMBER(OFFSET('Hygiene Data'!$G$5,0,10*ROW('Hygiene Data'!G162))),'Data Summary'!DX168="Yes"),OFFSET('Hygiene Data'!$G$5,0,10*ROW('Hygiene Data'!G162)),NA())</f>
        <v>#N/A</v>
      </c>
      <c r="BJ168" s="531" t="e">
        <f ca="1">+IF(AND(ISNUMBER(OFFSET('Hygiene Data'!$G$7,0,10*ROW('Hygiene Data'!G162))),'Data Summary'!DY168="Yes"),OFFSET('Hygiene Data'!$G$7,0,10*ROW('Hygiene Data'!G162)),NA())</f>
        <v>#N/A</v>
      </c>
      <c r="BK168" s="531" t="e">
        <f ca="1">+IF(AND(ISNUMBER(OFFSET('Hygiene Data'!$G$9,0,10*ROW('Hygiene Data'!G162))),'Data Summary'!DZ168="Yes"),OFFSET('Hygiene Data'!$G$9,0,10*ROW('Hygiene Data'!G162)),NA())</f>
        <v>#N/A</v>
      </c>
      <c r="BL168" s="531" t="e">
        <f ca="1">+IF(AND(ISNUMBER(OFFSET('Hygiene Data'!$H$5,0,10*ROW('Hygiene Data'!H162))),'Data Summary'!EA168="Yes"),OFFSET('Hygiene Data'!$H$5,0,10*ROW('Hygiene Data'!H162)),NA())</f>
        <v>#N/A</v>
      </c>
      <c r="BM168" s="531" t="e">
        <f ca="1">+IF(AND(ISNUMBER(OFFSET('Hygiene Data'!$H$7,0,10*ROW('Hygiene Data'!H162))),'Data Summary'!EB168="Yes"),OFFSET('Hygiene Data'!$H$7,0,10*ROW('Hygiene Data'!H162)),NA())</f>
        <v>#N/A</v>
      </c>
      <c r="BN168" s="531" t="e">
        <f ca="1">+IF(AND(ISNUMBER(OFFSET('Hygiene Data'!$H$9,0,10*ROW('Hygiene Data'!H162))),'Data Summary'!EC168="Yes"),OFFSET('Hygiene Data'!$H$9,0,10*ROW('Hygiene Data'!H162)),NA())</f>
        <v>#N/A</v>
      </c>
      <c r="BO168" s="531" t="e">
        <f ca="1">+IF(AND(ISNUMBER(OFFSET('Hygiene Data'!$I$5,0,10*ROW('Hygiene Data'!I162))),'Data Summary'!ED168="Yes"),OFFSET('Hygiene Data'!$I$5,0,10*ROW('Hygiene Data'!I162)),NA())</f>
        <v>#N/A</v>
      </c>
      <c r="BP168" s="531" t="e">
        <f ca="1">+IF(AND(ISNUMBER(OFFSET('Hygiene Data'!$I$7,0,10*ROW('Hygiene Data'!I162))),'Data Summary'!EE168="Yes"),OFFSET('Hygiene Data'!$I$7,0,10*ROW('Hygiene Data'!I162)),NA())</f>
        <v>#N/A</v>
      </c>
      <c r="BQ168" s="531" t="e">
        <f ca="1">+IF(AND(ISNUMBER(OFFSET('Hygiene Data'!$I$9,0,10*ROW('Hygiene Data'!I162))),'Data Summary'!EF168="Yes"),OFFSET('Hygiene Data'!$I$9,0,10*ROW('Hygiene Data'!I162)),NA())</f>
        <v>#N/A</v>
      </c>
    </row>
    <row r="169" spans="1:69" x14ac:dyDescent="0.25">
      <c r="A169" s="527" t="e">
        <f ca="1">+RIGHT('Data Summary'!A169,LEN('Data Summary'!A169)-9)</f>
        <v>#VALUE!</v>
      </c>
      <c r="B169" s="501" t="str">
        <f ca="1">+IF(ISTEXT('Data Summary'!B169),'Data Summary'!B169,"")</f>
        <v/>
      </c>
      <c r="C169" s="528" t="e">
        <f ca="1">+VALUE('Data Summary'!C169)</f>
        <v>#VALUE!</v>
      </c>
      <c r="D169" s="529" t="e">
        <f ca="1">+IF(AND(ISNUMBER(OFFSET('Water Data'!$D$4,0,10*ROW('Water Data'!D163))),'Data Summary'!BS169="Yes"),100-OFFSET('Water Data'!$D$4,0,10*ROW('Water Data'!D163)),NA())</f>
        <v>#N/A</v>
      </c>
      <c r="E169" s="529" t="e">
        <f ca="1">+IF(AND(ISNUMBER(OFFSET('Water Data'!$D$6,0,10*ROW('Water Data'!D163))),'Data Summary'!BT169="Yes"),OFFSET('Water Data'!$D$6,0,10*ROW('Water Data'!D163)),NA())</f>
        <v>#N/A</v>
      </c>
      <c r="F169" s="529" t="e">
        <f ca="1">+IF(AND(ISNUMBER(OFFSET('Water Data'!$D$9,0,10*ROW('Water Data'!D163))),'Data Summary'!BU169="Yes"),OFFSET('Water Data'!$D$9,0,10*ROW('Water Data'!D163)),NA())</f>
        <v>#N/A</v>
      </c>
      <c r="G169" s="529" t="e">
        <f ca="1">+IF(AND(ISNUMBER(OFFSET('Water Data'!$E$4,0,10*ROW('Water Data'!E163))),'Data Summary'!BV169="Yes"),100-OFFSET('Water Data'!$E$4,0,10*ROW('Water Data'!E163)),NA())</f>
        <v>#N/A</v>
      </c>
      <c r="H169" s="529" t="e">
        <f ca="1">+IF(AND(ISNUMBER(OFFSET('Water Data'!$E$6,0,10*ROW('Water Data'!E163))),'Data Summary'!BW169="Yes"),OFFSET('Water Data'!$E$6,0,10*ROW('Water Data'!E163)),NA())</f>
        <v>#N/A</v>
      </c>
      <c r="I169" s="529" t="e">
        <f ca="1">+IF(AND(ISNUMBER(OFFSET('Water Data'!$E$9,0,10*ROW('Water Data'!E163))),'Data Summary'!BX169="Yes"),OFFSET('Water Data'!$E$9,0,10*ROW('Water Data'!E163)),NA())</f>
        <v>#N/A</v>
      </c>
      <c r="J169" s="529" t="e">
        <f ca="1">+IF(AND(ISNUMBER(OFFSET('Water Data'!$F$4,0,10*ROW('Water Data'!F163))),'Data Summary'!BY169="Yes"),100-OFFSET('Water Data'!$F$4,0,10*ROW('Water Data'!F163)),NA())</f>
        <v>#N/A</v>
      </c>
      <c r="K169" s="529" t="e">
        <f ca="1">+IF(AND(ISNUMBER(OFFSET('Water Data'!$F$6,0,10*ROW('Water Data'!F163))),'Data Summary'!BZ169="Yes"),OFFSET('Water Data'!$F$6,0,10*ROW('Water Data'!F163)),NA())</f>
        <v>#N/A</v>
      </c>
      <c r="L169" s="529" t="e">
        <f ca="1">+IF(AND(ISNUMBER(OFFSET('Water Data'!$F$9,0,10*ROW('Water Data'!F163))),'Data Summary'!CA169="Yes"),OFFSET('Water Data'!$F$9,0,10*ROW('Water Data'!F163)),NA())</f>
        <v>#N/A</v>
      </c>
      <c r="M169" s="529" t="e">
        <f ca="1">+IF(AND(ISNUMBER(OFFSET('Water Data'!$G$4,0,10*ROW('Water Data'!G163))),'Data Summary'!CB169="Yes"),100-OFFSET('Water Data'!$G$4,0,10*ROW('Water Data'!G163)),NA())</f>
        <v>#N/A</v>
      </c>
      <c r="N169" s="529" t="e">
        <f ca="1">+IF(AND(ISNUMBER(OFFSET('Water Data'!$G$6,0,10*ROW('Water Data'!G163))),'Data Summary'!CC169="Yes"),OFFSET('Water Data'!$G$6,0,10*ROW('Water Data'!G163)),NA())</f>
        <v>#N/A</v>
      </c>
      <c r="O169" s="529" t="e">
        <f ca="1">+IF(AND(ISNUMBER(OFFSET('Water Data'!$G$9,0,10*ROW('Water Data'!G163))),'Data Summary'!CD169="Yes"),OFFSET('Water Data'!$G$9,0,10*ROW('Water Data'!G163)),NA())</f>
        <v>#N/A</v>
      </c>
      <c r="P169" s="529" t="e">
        <f ca="1">+IF(AND(ISNUMBER(OFFSET('Water Data'!$H$4,0,10*ROW('Water Data'!H163))),'Data Summary'!CE169="Yes"),100-OFFSET('Water Data'!$H$4,0,10*ROW('Water Data'!H163)),NA())</f>
        <v>#N/A</v>
      </c>
      <c r="Q169" s="529" t="e">
        <f ca="1">+IF(AND(ISNUMBER(OFFSET('Water Data'!$H$6,0,10*ROW('Water Data'!H163))),'Data Summary'!CF169="Yes"),OFFSET('Water Data'!$H$6,0,10*ROW('Water Data'!H163)),NA())</f>
        <v>#N/A</v>
      </c>
      <c r="R169" s="529" t="e">
        <f ca="1">+IF(AND(ISNUMBER(OFFSET('Water Data'!$H$9,0,10*ROW('Water Data'!H163))),'Data Summary'!CG169="Yes"),OFFSET('Water Data'!$H$9,0,10*ROW('Water Data'!H163)),NA())</f>
        <v>#N/A</v>
      </c>
      <c r="S169" s="529" t="e">
        <f ca="1">+IF(AND(ISNUMBER(OFFSET('Water Data'!$I$4,0,10*ROW('Water Data'!I163))),'Data Summary'!CH169="Yes"),100-OFFSET('Water Data'!$I$4,0,10*ROW('Water Data'!I163)),NA())</f>
        <v>#N/A</v>
      </c>
      <c r="T169" s="529" t="e">
        <f ca="1">+IF(AND(ISNUMBER(OFFSET('Water Data'!$I$6,0,10*ROW('Water Data'!I163))),'Data Summary'!CI169="Yes"),OFFSET('Water Data'!$I$6,0,10*ROW('Water Data'!I163)),NA())</f>
        <v>#N/A</v>
      </c>
      <c r="U169" s="529" t="e">
        <f ca="1">+IF(AND(ISNUMBER(OFFSET('Water Data'!$I$9,0,10*ROW('Water Data'!I163))),'Data Summary'!CJ169="Yes"),OFFSET('Water Data'!$I$9,0,10*ROW('Water Data'!I163)),NA())</f>
        <v>#N/A</v>
      </c>
      <c r="V169" s="530" t="e">
        <f ca="1">+IF(AND(ISNUMBER(OFFSET('Sanitation Data'!$D$4,0,10*ROW('Sanitation Data'!D163))),'Data Summary'!CK169="Yes"),100-OFFSET('Sanitation Data'!$D$4,0,10*ROW('Sanitation Data'!D163)),NA())</f>
        <v>#N/A</v>
      </c>
      <c r="W169" s="530" t="e">
        <f ca="1">+IF(AND(ISNUMBER(OFFSET('Sanitation Data'!$D$6,0,10*ROW('Sanitation Data'!D163))),'Data Summary'!CL169="Yes"),OFFSET('Sanitation Data'!$D$6,0,10*ROW('Sanitation Data'!D163)),NA())</f>
        <v>#N/A</v>
      </c>
      <c r="X169" s="530" t="e">
        <f ca="1">+IF(AND(ISNUMBER(OFFSET('Sanitation Data'!$D$10,0,10*ROW('Sanitation Data'!D163))),'Data Summary'!CM169="Yes"),OFFSET('Sanitation Data'!$D$10,0,10*ROW('Sanitation Data'!D163)),NA())</f>
        <v>#N/A</v>
      </c>
      <c r="Y169" s="530" t="e">
        <f ca="1">+IF(AND(ISNUMBER(OFFSET('Sanitation Data'!$D$11,0,10*ROW('Sanitation Data'!D163))),'Data Summary'!CN169="Yes"),OFFSET('Sanitation Data'!$D$11,0,10*ROW('Sanitation Data'!D163)),NA())</f>
        <v>#N/A</v>
      </c>
      <c r="Z169" s="530" t="e">
        <f ca="1">+IF(AND(ISNUMBER(OFFSET('Sanitation Data'!$D$12,0,10*ROW('Sanitation Data'!D163))),'Data Summary'!CO169="Yes"),OFFSET('Sanitation Data'!$D$12,0,10*ROW('Sanitation Data'!D163)),NA())</f>
        <v>#N/A</v>
      </c>
      <c r="AA169" s="530" t="e">
        <f ca="1">+IF(AND(ISNUMBER(OFFSET('Sanitation Data'!$E$4,0,10*ROW('Sanitation Data'!E163))),'Data Summary'!CP169="Yes"),100-OFFSET('Sanitation Data'!$E$4,0,10*ROW('Sanitation Data'!E163)),NA())</f>
        <v>#N/A</v>
      </c>
      <c r="AB169" s="530" t="e">
        <f ca="1">+IF(AND(ISNUMBER(OFFSET('Sanitation Data'!$E$6,0,10*ROW('Sanitation Data'!E163))),'Data Summary'!CQ169="Yes"),OFFSET('Sanitation Data'!$E$6,0,10*ROW('Sanitation Data'!E163)),NA())</f>
        <v>#N/A</v>
      </c>
      <c r="AC169" s="530" t="e">
        <f ca="1">+IF(AND(ISNUMBER(OFFSET('Sanitation Data'!$E$10,0,10*ROW('Sanitation Data'!E163))),'Data Summary'!CR169="Yes"),OFFSET('Sanitation Data'!$E$10,0,10*ROW('Sanitation Data'!E163)),NA())</f>
        <v>#N/A</v>
      </c>
      <c r="AD169" s="530" t="e">
        <f ca="1">+IF(AND(ISNUMBER(OFFSET('Sanitation Data'!$E$11,0,10*ROW('Sanitation Data'!E163))),'Data Summary'!CS169="Yes"),OFFSET('Sanitation Data'!$E$11,0,10*ROW('Sanitation Data'!E163)),NA())</f>
        <v>#N/A</v>
      </c>
      <c r="AE169" s="530" t="e">
        <f ca="1">+IF(AND(ISNUMBER(OFFSET('Sanitation Data'!$E$12,0,10*ROW('Sanitation Data'!E163))),'Data Summary'!CT169="Yes"),OFFSET('Sanitation Data'!$E$12,0,10*ROW('Sanitation Data'!E163)),NA())</f>
        <v>#N/A</v>
      </c>
      <c r="AF169" s="530" t="e">
        <f ca="1">+IF(AND(ISNUMBER(OFFSET('Sanitation Data'!$F$4,0,10*ROW('Sanitation Data'!F163))),'Data Summary'!CU169="Yes"),100-OFFSET('Sanitation Data'!$F$4,0,10*ROW('Sanitation Data'!F163)),NA())</f>
        <v>#N/A</v>
      </c>
      <c r="AG169" s="530" t="e">
        <f ca="1">+IF(AND(ISNUMBER(OFFSET('Sanitation Data'!$F$6,0,10*ROW('Sanitation Data'!F163))),'Data Summary'!CV169="Yes"),OFFSET('Sanitation Data'!$F$6,0,10*ROW('Sanitation Data'!F163)),NA())</f>
        <v>#N/A</v>
      </c>
      <c r="AH169" s="530" t="e">
        <f ca="1">+IF(AND(ISNUMBER(OFFSET('Sanitation Data'!$F$10,0,10*ROW('Sanitation Data'!F163))),'Data Summary'!CW169="Yes"),OFFSET('Sanitation Data'!$F$10,0,10*ROW('Sanitation Data'!F163)),NA())</f>
        <v>#N/A</v>
      </c>
      <c r="AI169" s="530" t="e">
        <f ca="1">+IF(AND(ISNUMBER(OFFSET('Sanitation Data'!$F$11,0,10*ROW('Sanitation Data'!F163))),'Data Summary'!CX169="Yes"),OFFSET('Sanitation Data'!$F$11,0,10*ROW('Sanitation Data'!F163)),NA())</f>
        <v>#N/A</v>
      </c>
      <c r="AJ169" s="530" t="e">
        <f ca="1">+IF(AND(ISNUMBER(OFFSET('Sanitation Data'!$F$12,0,10*ROW('Sanitation Data'!F163))),'Data Summary'!CY169="Yes"),OFFSET('Sanitation Data'!$F$12,0,10*ROW('Sanitation Data'!F163)),NA())</f>
        <v>#N/A</v>
      </c>
      <c r="AK169" s="530" t="e">
        <f ca="1">+IF(AND(ISNUMBER(OFFSET('Sanitation Data'!$G$4,0,10*ROW('Sanitation Data'!G163))),'Data Summary'!CZ169="Yes"),100-OFFSET('Sanitation Data'!$G$4,0,10*ROW('Sanitation Data'!G163)),NA())</f>
        <v>#N/A</v>
      </c>
      <c r="AL169" s="530" t="e">
        <f ca="1">+IF(AND(ISNUMBER(OFFSET('Sanitation Data'!$G$6,0,10*ROW('Sanitation Data'!G163))),'Data Summary'!DA169="Yes"),OFFSET('Sanitation Data'!$G$6,0,10*ROW('Sanitation Data'!G163)),NA())</f>
        <v>#N/A</v>
      </c>
      <c r="AM169" s="530" t="e">
        <f ca="1">+IF(AND(ISNUMBER(OFFSET('Sanitation Data'!$G$10,0,10*ROW('Sanitation Data'!G163))),'Data Summary'!DB169="Yes"),OFFSET('Sanitation Data'!$G$10,0,10*ROW('Sanitation Data'!G163)),NA())</f>
        <v>#N/A</v>
      </c>
      <c r="AN169" s="530" t="e">
        <f ca="1">+IF(AND(ISNUMBER(OFFSET('Sanitation Data'!$G$11,0,10*ROW('Sanitation Data'!G163))),'Data Summary'!DC169="Yes"),OFFSET('Sanitation Data'!$G$11,0,10*ROW('Sanitation Data'!G163)),NA())</f>
        <v>#N/A</v>
      </c>
      <c r="AO169" s="530" t="e">
        <f ca="1">+IF(AND(ISNUMBER(OFFSET('Sanitation Data'!$G$12,0,10*ROW('Sanitation Data'!G163))),'Data Summary'!DD169="Yes"),OFFSET('Sanitation Data'!$G$12,0,10*ROW('Sanitation Data'!G163)),NA())</f>
        <v>#N/A</v>
      </c>
      <c r="AP169" s="530" t="e">
        <f ca="1">+IF(AND(ISNUMBER(OFFSET('Sanitation Data'!$H$4,0,10*ROW('Sanitation Data'!H163))),'Data Summary'!DE169="Yes"),100-OFFSET('Sanitation Data'!$H$4,0,10*ROW('Sanitation Data'!H163)),NA())</f>
        <v>#N/A</v>
      </c>
      <c r="AQ169" s="530" t="e">
        <f ca="1">+IF(AND(ISNUMBER(OFFSET('Sanitation Data'!$H$6,0,10*ROW('Sanitation Data'!H163))),'Data Summary'!DF169="Yes"),OFFSET('Sanitation Data'!$H$6,0,10*ROW('Sanitation Data'!H163)),NA())</f>
        <v>#N/A</v>
      </c>
      <c r="AR169" s="530" t="e">
        <f ca="1">+IF(AND(ISNUMBER(OFFSET('Sanitation Data'!$H$10,0,10*ROW('Sanitation Data'!H163))),'Data Summary'!DG169="Yes"),OFFSET('Sanitation Data'!$H$10,0,10*ROW('Sanitation Data'!H163)),NA())</f>
        <v>#N/A</v>
      </c>
      <c r="AS169" s="530" t="e">
        <f ca="1">+IF(AND(ISNUMBER(OFFSET('Sanitation Data'!$H$11,0,10*ROW('Sanitation Data'!H163))),'Data Summary'!DH169="Yes"),OFFSET('Sanitation Data'!$H$11,0,10*ROW('Sanitation Data'!H163)),NA())</f>
        <v>#N/A</v>
      </c>
      <c r="AT169" s="530" t="e">
        <f ca="1">+IF(AND(ISNUMBER(OFFSET('Sanitation Data'!$H$12,0,10*ROW('Sanitation Data'!H163))),'Data Summary'!DI169="Yes"),OFFSET('Sanitation Data'!$H$12,0,10*ROW('Sanitation Data'!H163)),NA())</f>
        <v>#N/A</v>
      </c>
      <c r="AU169" s="530" t="e">
        <f ca="1">+IF(AND(ISNUMBER(OFFSET('Sanitation Data'!$I$4,0,10*ROW('Sanitation Data'!I163))),'Data Summary'!DJ169="Yes"),100-OFFSET('Sanitation Data'!$I$4,0,10*ROW('Sanitation Data'!I163)),NA())</f>
        <v>#N/A</v>
      </c>
      <c r="AV169" s="530" t="e">
        <f ca="1">+IF(AND(ISNUMBER(OFFSET('Sanitation Data'!$I$6,0,10*ROW('Sanitation Data'!I163))),'Data Summary'!DK169="Yes"),OFFSET('Sanitation Data'!$I$6,0,10*ROW('Sanitation Data'!I163)),NA())</f>
        <v>#N/A</v>
      </c>
      <c r="AW169" s="530" t="e">
        <f ca="1">+IF(AND(ISNUMBER(OFFSET('Sanitation Data'!$I$10,0,10*ROW('Sanitation Data'!I163))),'Data Summary'!DL169="Yes"),OFFSET('Sanitation Data'!$I$10,0,10*ROW('Sanitation Data'!I163)),NA())</f>
        <v>#N/A</v>
      </c>
      <c r="AX169" s="530" t="e">
        <f ca="1">+IF(AND(ISNUMBER(OFFSET('Sanitation Data'!$I$11,0,10*ROW('Sanitation Data'!I163))),'Data Summary'!DM169="Yes"),OFFSET('Sanitation Data'!$I$11,0,10*ROW('Sanitation Data'!I163)),NA())</f>
        <v>#N/A</v>
      </c>
      <c r="AY169" s="530" t="e">
        <f ca="1">+IF(AND(ISNUMBER(OFFSET('Sanitation Data'!$I$12,0,10*ROW('Sanitation Data'!I163))),'Data Summary'!DN169="Yes"),OFFSET('Sanitation Data'!$I$12,0,10*ROW('Sanitation Data'!I163)),NA())</f>
        <v>#N/A</v>
      </c>
      <c r="AZ169" s="531" t="e">
        <f ca="1">+IF(AND(ISNUMBER(OFFSET('Hygiene Data'!$D$5,0,10*ROW('Hygiene Data'!D163))),'Data Summary'!DO169="Yes"),OFFSET('Hygiene Data'!$D$5,0,10*ROW('Hygiene Data'!D163)),NA())</f>
        <v>#N/A</v>
      </c>
      <c r="BA169" s="531" t="e">
        <f ca="1">+IF(AND(ISNUMBER(OFFSET('Hygiene Data'!$D$7,0,10*ROW('Hygiene Data'!D163))),'Data Summary'!DP169="Yes"),OFFSET('Hygiene Data'!$D$7,0,10*ROW('Hygiene Data'!D163)),NA())</f>
        <v>#N/A</v>
      </c>
      <c r="BB169" s="531" t="e">
        <f ca="1">+IF(AND(ISNUMBER(OFFSET('Hygiene Data'!$D$9,0,10*ROW('Hygiene Data'!D163))),'Data Summary'!DQ169="Yes"),OFFSET('Hygiene Data'!$D$9,0,10*ROW('Hygiene Data'!D163)),NA())</f>
        <v>#N/A</v>
      </c>
      <c r="BC169" s="531" t="e">
        <f ca="1">+IF(AND(ISNUMBER(OFFSET('Hygiene Data'!$E$5,0,10*ROW('Hygiene Data'!E163))),'Data Summary'!DR169="Yes"),OFFSET('Hygiene Data'!$E$5,0,10*ROW('Hygiene Data'!E163)),NA())</f>
        <v>#N/A</v>
      </c>
      <c r="BD169" s="531" t="e">
        <f ca="1">+IF(AND(ISNUMBER(OFFSET('Hygiene Data'!$E$7,0,10*ROW('Hygiene Data'!E163))),'Data Summary'!DS169="Yes"),OFFSET('Hygiene Data'!$E$7,0,10*ROW('Hygiene Data'!E163)),NA())</f>
        <v>#N/A</v>
      </c>
      <c r="BE169" s="531" t="e">
        <f ca="1">+IF(AND(ISNUMBER(OFFSET('Hygiene Data'!$E$9,0,10*ROW('Hygiene Data'!E163))),'Data Summary'!DT169="Yes"),OFFSET('Hygiene Data'!$E$9,0,10*ROW('Hygiene Data'!E163)),NA())</f>
        <v>#N/A</v>
      </c>
      <c r="BF169" s="531" t="e">
        <f ca="1">+IF(AND(ISNUMBER(OFFSET('Hygiene Data'!$F$5,0,10*ROW('Hygiene Data'!F163))),'Data Summary'!DU169="Yes"),OFFSET('Hygiene Data'!$F$5,0,10*ROW('Hygiene Data'!F163)),NA())</f>
        <v>#N/A</v>
      </c>
      <c r="BG169" s="531" t="e">
        <f ca="1">+IF(AND(ISNUMBER(OFFSET('Hygiene Data'!$F$7,0,10*ROW('Hygiene Data'!F163))),'Data Summary'!DV169="Yes"),OFFSET('Hygiene Data'!$F$7,0,10*ROW('Hygiene Data'!F163)),NA())</f>
        <v>#N/A</v>
      </c>
      <c r="BH169" s="531" t="e">
        <f ca="1">+IF(AND(ISNUMBER(OFFSET('Hygiene Data'!$F$9,0,10*ROW('Hygiene Data'!F163))),'Data Summary'!DW169="Yes"),OFFSET('Hygiene Data'!$F$9,0,10*ROW('Hygiene Data'!F163)),NA())</f>
        <v>#N/A</v>
      </c>
      <c r="BI169" s="531" t="e">
        <f ca="1">+IF(AND(ISNUMBER(OFFSET('Hygiene Data'!$G$5,0,10*ROW('Hygiene Data'!G163))),'Data Summary'!DX169="Yes"),OFFSET('Hygiene Data'!$G$5,0,10*ROW('Hygiene Data'!G163)),NA())</f>
        <v>#N/A</v>
      </c>
      <c r="BJ169" s="531" t="e">
        <f ca="1">+IF(AND(ISNUMBER(OFFSET('Hygiene Data'!$G$7,0,10*ROW('Hygiene Data'!G163))),'Data Summary'!DY169="Yes"),OFFSET('Hygiene Data'!$G$7,0,10*ROW('Hygiene Data'!G163)),NA())</f>
        <v>#N/A</v>
      </c>
      <c r="BK169" s="531" t="e">
        <f ca="1">+IF(AND(ISNUMBER(OFFSET('Hygiene Data'!$G$9,0,10*ROW('Hygiene Data'!G163))),'Data Summary'!DZ169="Yes"),OFFSET('Hygiene Data'!$G$9,0,10*ROW('Hygiene Data'!G163)),NA())</f>
        <v>#N/A</v>
      </c>
      <c r="BL169" s="531" t="e">
        <f ca="1">+IF(AND(ISNUMBER(OFFSET('Hygiene Data'!$H$5,0,10*ROW('Hygiene Data'!H163))),'Data Summary'!EA169="Yes"),OFFSET('Hygiene Data'!$H$5,0,10*ROW('Hygiene Data'!H163)),NA())</f>
        <v>#N/A</v>
      </c>
      <c r="BM169" s="531" t="e">
        <f ca="1">+IF(AND(ISNUMBER(OFFSET('Hygiene Data'!$H$7,0,10*ROW('Hygiene Data'!H163))),'Data Summary'!EB169="Yes"),OFFSET('Hygiene Data'!$H$7,0,10*ROW('Hygiene Data'!H163)),NA())</f>
        <v>#N/A</v>
      </c>
      <c r="BN169" s="531" t="e">
        <f ca="1">+IF(AND(ISNUMBER(OFFSET('Hygiene Data'!$H$9,0,10*ROW('Hygiene Data'!H163))),'Data Summary'!EC169="Yes"),OFFSET('Hygiene Data'!$H$9,0,10*ROW('Hygiene Data'!H163)),NA())</f>
        <v>#N/A</v>
      </c>
      <c r="BO169" s="531" t="e">
        <f ca="1">+IF(AND(ISNUMBER(OFFSET('Hygiene Data'!$I$5,0,10*ROW('Hygiene Data'!I163))),'Data Summary'!ED169="Yes"),OFFSET('Hygiene Data'!$I$5,0,10*ROW('Hygiene Data'!I163)),NA())</f>
        <v>#N/A</v>
      </c>
      <c r="BP169" s="531" t="e">
        <f ca="1">+IF(AND(ISNUMBER(OFFSET('Hygiene Data'!$I$7,0,10*ROW('Hygiene Data'!I163))),'Data Summary'!EE169="Yes"),OFFSET('Hygiene Data'!$I$7,0,10*ROW('Hygiene Data'!I163)),NA())</f>
        <v>#N/A</v>
      </c>
      <c r="BQ169" s="531" t="e">
        <f ca="1">+IF(AND(ISNUMBER(OFFSET('Hygiene Data'!$I$9,0,10*ROW('Hygiene Data'!I163))),'Data Summary'!EF169="Yes"),OFFSET('Hygiene Data'!$I$9,0,10*ROW('Hygiene Data'!I163)),NA())</f>
        <v>#N/A</v>
      </c>
    </row>
    <row r="170" spans="1:69" x14ac:dyDescent="0.25">
      <c r="A170" s="527" t="e">
        <f ca="1">+RIGHT('Data Summary'!A170,LEN('Data Summary'!A170)-9)</f>
        <v>#VALUE!</v>
      </c>
      <c r="B170" s="501" t="str">
        <f ca="1">+IF(ISTEXT('Data Summary'!B170),'Data Summary'!B170,"")</f>
        <v/>
      </c>
      <c r="C170" s="528" t="e">
        <f ca="1">+VALUE('Data Summary'!C170)</f>
        <v>#VALUE!</v>
      </c>
      <c r="D170" s="529" t="e">
        <f ca="1">+IF(AND(ISNUMBER(OFFSET('Water Data'!$D$4,0,10*ROW('Water Data'!D164))),'Data Summary'!BS170="Yes"),100-OFFSET('Water Data'!$D$4,0,10*ROW('Water Data'!D164)),NA())</f>
        <v>#N/A</v>
      </c>
      <c r="E170" s="529" t="e">
        <f ca="1">+IF(AND(ISNUMBER(OFFSET('Water Data'!$D$6,0,10*ROW('Water Data'!D164))),'Data Summary'!BT170="Yes"),OFFSET('Water Data'!$D$6,0,10*ROW('Water Data'!D164)),NA())</f>
        <v>#N/A</v>
      </c>
      <c r="F170" s="529" t="e">
        <f ca="1">+IF(AND(ISNUMBER(OFFSET('Water Data'!$D$9,0,10*ROW('Water Data'!D164))),'Data Summary'!BU170="Yes"),OFFSET('Water Data'!$D$9,0,10*ROW('Water Data'!D164)),NA())</f>
        <v>#N/A</v>
      </c>
      <c r="G170" s="529" t="e">
        <f ca="1">+IF(AND(ISNUMBER(OFFSET('Water Data'!$E$4,0,10*ROW('Water Data'!E164))),'Data Summary'!BV170="Yes"),100-OFFSET('Water Data'!$E$4,0,10*ROW('Water Data'!E164)),NA())</f>
        <v>#N/A</v>
      </c>
      <c r="H170" s="529" t="e">
        <f ca="1">+IF(AND(ISNUMBER(OFFSET('Water Data'!$E$6,0,10*ROW('Water Data'!E164))),'Data Summary'!BW170="Yes"),OFFSET('Water Data'!$E$6,0,10*ROW('Water Data'!E164)),NA())</f>
        <v>#N/A</v>
      </c>
      <c r="I170" s="529" t="e">
        <f ca="1">+IF(AND(ISNUMBER(OFFSET('Water Data'!$E$9,0,10*ROW('Water Data'!E164))),'Data Summary'!BX170="Yes"),OFFSET('Water Data'!$E$9,0,10*ROW('Water Data'!E164)),NA())</f>
        <v>#N/A</v>
      </c>
      <c r="J170" s="529" t="e">
        <f ca="1">+IF(AND(ISNUMBER(OFFSET('Water Data'!$F$4,0,10*ROW('Water Data'!F164))),'Data Summary'!BY170="Yes"),100-OFFSET('Water Data'!$F$4,0,10*ROW('Water Data'!F164)),NA())</f>
        <v>#N/A</v>
      </c>
      <c r="K170" s="529" t="e">
        <f ca="1">+IF(AND(ISNUMBER(OFFSET('Water Data'!$F$6,0,10*ROW('Water Data'!F164))),'Data Summary'!BZ170="Yes"),OFFSET('Water Data'!$F$6,0,10*ROW('Water Data'!F164)),NA())</f>
        <v>#N/A</v>
      </c>
      <c r="L170" s="529" t="e">
        <f ca="1">+IF(AND(ISNUMBER(OFFSET('Water Data'!$F$9,0,10*ROW('Water Data'!F164))),'Data Summary'!CA170="Yes"),OFFSET('Water Data'!$F$9,0,10*ROW('Water Data'!F164)),NA())</f>
        <v>#N/A</v>
      </c>
      <c r="M170" s="529" t="e">
        <f ca="1">+IF(AND(ISNUMBER(OFFSET('Water Data'!$G$4,0,10*ROW('Water Data'!G164))),'Data Summary'!CB170="Yes"),100-OFFSET('Water Data'!$G$4,0,10*ROW('Water Data'!G164)),NA())</f>
        <v>#N/A</v>
      </c>
      <c r="N170" s="529" t="e">
        <f ca="1">+IF(AND(ISNUMBER(OFFSET('Water Data'!$G$6,0,10*ROW('Water Data'!G164))),'Data Summary'!CC170="Yes"),OFFSET('Water Data'!$G$6,0,10*ROW('Water Data'!G164)),NA())</f>
        <v>#N/A</v>
      </c>
      <c r="O170" s="529" t="e">
        <f ca="1">+IF(AND(ISNUMBER(OFFSET('Water Data'!$G$9,0,10*ROW('Water Data'!G164))),'Data Summary'!CD170="Yes"),OFFSET('Water Data'!$G$9,0,10*ROW('Water Data'!G164)),NA())</f>
        <v>#N/A</v>
      </c>
      <c r="P170" s="529" t="e">
        <f ca="1">+IF(AND(ISNUMBER(OFFSET('Water Data'!$H$4,0,10*ROW('Water Data'!H164))),'Data Summary'!CE170="Yes"),100-OFFSET('Water Data'!$H$4,0,10*ROW('Water Data'!H164)),NA())</f>
        <v>#N/A</v>
      </c>
      <c r="Q170" s="529" t="e">
        <f ca="1">+IF(AND(ISNUMBER(OFFSET('Water Data'!$H$6,0,10*ROW('Water Data'!H164))),'Data Summary'!CF170="Yes"),OFFSET('Water Data'!$H$6,0,10*ROW('Water Data'!H164)),NA())</f>
        <v>#N/A</v>
      </c>
      <c r="R170" s="529" t="e">
        <f ca="1">+IF(AND(ISNUMBER(OFFSET('Water Data'!$H$9,0,10*ROW('Water Data'!H164))),'Data Summary'!CG170="Yes"),OFFSET('Water Data'!$H$9,0,10*ROW('Water Data'!H164)),NA())</f>
        <v>#N/A</v>
      </c>
      <c r="S170" s="529" t="e">
        <f ca="1">+IF(AND(ISNUMBER(OFFSET('Water Data'!$I$4,0,10*ROW('Water Data'!I164))),'Data Summary'!CH170="Yes"),100-OFFSET('Water Data'!$I$4,0,10*ROW('Water Data'!I164)),NA())</f>
        <v>#N/A</v>
      </c>
      <c r="T170" s="529" t="e">
        <f ca="1">+IF(AND(ISNUMBER(OFFSET('Water Data'!$I$6,0,10*ROW('Water Data'!I164))),'Data Summary'!CI170="Yes"),OFFSET('Water Data'!$I$6,0,10*ROW('Water Data'!I164)),NA())</f>
        <v>#N/A</v>
      </c>
      <c r="U170" s="529" t="e">
        <f ca="1">+IF(AND(ISNUMBER(OFFSET('Water Data'!$I$9,0,10*ROW('Water Data'!I164))),'Data Summary'!CJ170="Yes"),OFFSET('Water Data'!$I$9,0,10*ROW('Water Data'!I164)),NA())</f>
        <v>#N/A</v>
      </c>
      <c r="V170" s="530" t="e">
        <f ca="1">+IF(AND(ISNUMBER(OFFSET('Sanitation Data'!$D$4,0,10*ROW('Sanitation Data'!D164))),'Data Summary'!CK170="Yes"),100-OFFSET('Sanitation Data'!$D$4,0,10*ROW('Sanitation Data'!D164)),NA())</f>
        <v>#N/A</v>
      </c>
      <c r="W170" s="530" t="e">
        <f ca="1">+IF(AND(ISNUMBER(OFFSET('Sanitation Data'!$D$6,0,10*ROW('Sanitation Data'!D164))),'Data Summary'!CL170="Yes"),OFFSET('Sanitation Data'!$D$6,0,10*ROW('Sanitation Data'!D164)),NA())</f>
        <v>#N/A</v>
      </c>
      <c r="X170" s="530" t="e">
        <f ca="1">+IF(AND(ISNUMBER(OFFSET('Sanitation Data'!$D$10,0,10*ROW('Sanitation Data'!D164))),'Data Summary'!CM170="Yes"),OFFSET('Sanitation Data'!$D$10,0,10*ROW('Sanitation Data'!D164)),NA())</f>
        <v>#N/A</v>
      </c>
      <c r="Y170" s="530" t="e">
        <f ca="1">+IF(AND(ISNUMBER(OFFSET('Sanitation Data'!$D$11,0,10*ROW('Sanitation Data'!D164))),'Data Summary'!CN170="Yes"),OFFSET('Sanitation Data'!$D$11,0,10*ROW('Sanitation Data'!D164)),NA())</f>
        <v>#N/A</v>
      </c>
      <c r="Z170" s="530" t="e">
        <f ca="1">+IF(AND(ISNUMBER(OFFSET('Sanitation Data'!$D$12,0,10*ROW('Sanitation Data'!D164))),'Data Summary'!CO170="Yes"),OFFSET('Sanitation Data'!$D$12,0,10*ROW('Sanitation Data'!D164)),NA())</f>
        <v>#N/A</v>
      </c>
      <c r="AA170" s="530" t="e">
        <f ca="1">+IF(AND(ISNUMBER(OFFSET('Sanitation Data'!$E$4,0,10*ROW('Sanitation Data'!E164))),'Data Summary'!CP170="Yes"),100-OFFSET('Sanitation Data'!$E$4,0,10*ROW('Sanitation Data'!E164)),NA())</f>
        <v>#N/A</v>
      </c>
      <c r="AB170" s="530" t="e">
        <f ca="1">+IF(AND(ISNUMBER(OFFSET('Sanitation Data'!$E$6,0,10*ROW('Sanitation Data'!E164))),'Data Summary'!CQ170="Yes"),OFFSET('Sanitation Data'!$E$6,0,10*ROW('Sanitation Data'!E164)),NA())</f>
        <v>#N/A</v>
      </c>
      <c r="AC170" s="530" t="e">
        <f ca="1">+IF(AND(ISNUMBER(OFFSET('Sanitation Data'!$E$10,0,10*ROW('Sanitation Data'!E164))),'Data Summary'!CR170="Yes"),OFFSET('Sanitation Data'!$E$10,0,10*ROW('Sanitation Data'!E164)),NA())</f>
        <v>#N/A</v>
      </c>
      <c r="AD170" s="530" t="e">
        <f ca="1">+IF(AND(ISNUMBER(OFFSET('Sanitation Data'!$E$11,0,10*ROW('Sanitation Data'!E164))),'Data Summary'!CS170="Yes"),OFFSET('Sanitation Data'!$E$11,0,10*ROW('Sanitation Data'!E164)),NA())</f>
        <v>#N/A</v>
      </c>
      <c r="AE170" s="530" t="e">
        <f ca="1">+IF(AND(ISNUMBER(OFFSET('Sanitation Data'!$E$12,0,10*ROW('Sanitation Data'!E164))),'Data Summary'!CT170="Yes"),OFFSET('Sanitation Data'!$E$12,0,10*ROW('Sanitation Data'!E164)),NA())</f>
        <v>#N/A</v>
      </c>
      <c r="AF170" s="530" t="e">
        <f ca="1">+IF(AND(ISNUMBER(OFFSET('Sanitation Data'!$F$4,0,10*ROW('Sanitation Data'!F164))),'Data Summary'!CU170="Yes"),100-OFFSET('Sanitation Data'!$F$4,0,10*ROW('Sanitation Data'!F164)),NA())</f>
        <v>#N/A</v>
      </c>
      <c r="AG170" s="530" t="e">
        <f ca="1">+IF(AND(ISNUMBER(OFFSET('Sanitation Data'!$F$6,0,10*ROW('Sanitation Data'!F164))),'Data Summary'!CV170="Yes"),OFFSET('Sanitation Data'!$F$6,0,10*ROW('Sanitation Data'!F164)),NA())</f>
        <v>#N/A</v>
      </c>
      <c r="AH170" s="530" t="e">
        <f ca="1">+IF(AND(ISNUMBER(OFFSET('Sanitation Data'!$F$10,0,10*ROW('Sanitation Data'!F164))),'Data Summary'!CW170="Yes"),OFFSET('Sanitation Data'!$F$10,0,10*ROW('Sanitation Data'!F164)),NA())</f>
        <v>#N/A</v>
      </c>
      <c r="AI170" s="530" t="e">
        <f ca="1">+IF(AND(ISNUMBER(OFFSET('Sanitation Data'!$F$11,0,10*ROW('Sanitation Data'!F164))),'Data Summary'!CX170="Yes"),OFFSET('Sanitation Data'!$F$11,0,10*ROW('Sanitation Data'!F164)),NA())</f>
        <v>#N/A</v>
      </c>
      <c r="AJ170" s="530" t="e">
        <f ca="1">+IF(AND(ISNUMBER(OFFSET('Sanitation Data'!$F$12,0,10*ROW('Sanitation Data'!F164))),'Data Summary'!CY170="Yes"),OFFSET('Sanitation Data'!$F$12,0,10*ROW('Sanitation Data'!F164)),NA())</f>
        <v>#N/A</v>
      </c>
      <c r="AK170" s="530" t="e">
        <f ca="1">+IF(AND(ISNUMBER(OFFSET('Sanitation Data'!$G$4,0,10*ROW('Sanitation Data'!G164))),'Data Summary'!CZ170="Yes"),100-OFFSET('Sanitation Data'!$G$4,0,10*ROW('Sanitation Data'!G164)),NA())</f>
        <v>#N/A</v>
      </c>
      <c r="AL170" s="530" t="e">
        <f ca="1">+IF(AND(ISNUMBER(OFFSET('Sanitation Data'!$G$6,0,10*ROW('Sanitation Data'!G164))),'Data Summary'!DA170="Yes"),OFFSET('Sanitation Data'!$G$6,0,10*ROW('Sanitation Data'!G164)),NA())</f>
        <v>#N/A</v>
      </c>
      <c r="AM170" s="530" t="e">
        <f ca="1">+IF(AND(ISNUMBER(OFFSET('Sanitation Data'!$G$10,0,10*ROW('Sanitation Data'!G164))),'Data Summary'!DB170="Yes"),OFFSET('Sanitation Data'!$G$10,0,10*ROW('Sanitation Data'!G164)),NA())</f>
        <v>#N/A</v>
      </c>
      <c r="AN170" s="530" t="e">
        <f ca="1">+IF(AND(ISNUMBER(OFFSET('Sanitation Data'!$G$11,0,10*ROW('Sanitation Data'!G164))),'Data Summary'!DC170="Yes"),OFFSET('Sanitation Data'!$G$11,0,10*ROW('Sanitation Data'!G164)),NA())</f>
        <v>#N/A</v>
      </c>
      <c r="AO170" s="530" t="e">
        <f ca="1">+IF(AND(ISNUMBER(OFFSET('Sanitation Data'!$G$12,0,10*ROW('Sanitation Data'!G164))),'Data Summary'!DD170="Yes"),OFFSET('Sanitation Data'!$G$12,0,10*ROW('Sanitation Data'!G164)),NA())</f>
        <v>#N/A</v>
      </c>
      <c r="AP170" s="530" t="e">
        <f ca="1">+IF(AND(ISNUMBER(OFFSET('Sanitation Data'!$H$4,0,10*ROW('Sanitation Data'!H164))),'Data Summary'!DE170="Yes"),100-OFFSET('Sanitation Data'!$H$4,0,10*ROW('Sanitation Data'!H164)),NA())</f>
        <v>#N/A</v>
      </c>
      <c r="AQ170" s="530" t="e">
        <f ca="1">+IF(AND(ISNUMBER(OFFSET('Sanitation Data'!$H$6,0,10*ROW('Sanitation Data'!H164))),'Data Summary'!DF170="Yes"),OFFSET('Sanitation Data'!$H$6,0,10*ROW('Sanitation Data'!H164)),NA())</f>
        <v>#N/A</v>
      </c>
      <c r="AR170" s="530" t="e">
        <f ca="1">+IF(AND(ISNUMBER(OFFSET('Sanitation Data'!$H$10,0,10*ROW('Sanitation Data'!H164))),'Data Summary'!DG170="Yes"),OFFSET('Sanitation Data'!$H$10,0,10*ROW('Sanitation Data'!H164)),NA())</f>
        <v>#N/A</v>
      </c>
      <c r="AS170" s="530" t="e">
        <f ca="1">+IF(AND(ISNUMBER(OFFSET('Sanitation Data'!$H$11,0,10*ROW('Sanitation Data'!H164))),'Data Summary'!DH170="Yes"),OFFSET('Sanitation Data'!$H$11,0,10*ROW('Sanitation Data'!H164)),NA())</f>
        <v>#N/A</v>
      </c>
      <c r="AT170" s="530" t="e">
        <f ca="1">+IF(AND(ISNUMBER(OFFSET('Sanitation Data'!$H$12,0,10*ROW('Sanitation Data'!H164))),'Data Summary'!DI170="Yes"),OFFSET('Sanitation Data'!$H$12,0,10*ROW('Sanitation Data'!H164)),NA())</f>
        <v>#N/A</v>
      </c>
      <c r="AU170" s="530" t="e">
        <f ca="1">+IF(AND(ISNUMBER(OFFSET('Sanitation Data'!$I$4,0,10*ROW('Sanitation Data'!I164))),'Data Summary'!DJ170="Yes"),100-OFFSET('Sanitation Data'!$I$4,0,10*ROW('Sanitation Data'!I164)),NA())</f>
        <v>#N/A</v>
      </c>
      <c r="AV170" s="530" t="e">
        <f ca="1">+IF(AND(ISNUMBER(OFFSET('Sanitation Data'!$I$6,0,10*ROW('Sanitation Data'!I164))),'Data Summary'!DK170="Yes"),OFFSET('Sanitation Data'!$I$6,0,10*ROW('Sanitation Data'!I164)),NA())</f>
        <v>#N/A</v>
      </c>
      <c r="AW170" s="530" t="e">
        <f ca="1">+IF(AND(ISNUMBER(OFFSET('Sanitation Data'!$I$10,0,10*ROW('Sanitation Data'!I164))),'Data Summary'!DL170="Yes"),OFFSET('Sanitation Data'!$I$10,0,10*ROW('Sanitation Data'!I164)),NA())</f>
        <v>#N/A</v>
      </c>
      <c r="AX170" s="530" t="e">
        <f ca="1">+IF(AND(ISNUMBER(OFFSET('Sanitation Data'!$I$11,0,10*ROW('Sanitation Data'!I164))),'Data Summary'!DM170="Yes"),OFFSET('Sanitation Data'!$I$11,0,10*ROW('Sanitation Data'!I164)),NA())</f>
        <v>#N/A</v>
      </c>
      <c r="AY170" s="530" t="e">
        <f ca="1">+IF(AND(ISNUMBER(OFFSET('Sanitation Data'!$I$12,0,10*ROW('Sanitation Data'!I164))),'Data Summary'!DN170="Yes"),OFFSET('Sanitation Data'!$I$12,0,10*ROW('Sanitation Data'!I164)),NA())</f>
        <v>#N/A</v>
      </c>
      <c r="AZ170" s="531" t="e">
        <f ca="1">+IF(AND(ISNUMBER(OFFSET('Hygiene Data'!$D$5,0,10*ROW('Hygiene Data'!D164))),'Data Summary'!DO170="Yes"),OFFSET('Hygiene Data'!$D$5,0,10*ROW('Hygiene Data'!D164)),NA())</f>
        <v>#N/A</v>
      </c>
      <c r="BA170" s="531" t="e">
        <f ca="1">+IF(AND(ISNUMBER(OFFSET('Hygiene Data'!$D$7,0,10*ROW('Hygiene Data'!D164))),'Data Summary'!DP170="Yes"),OFFSET('Hygiene Data'!$D$7,0,10*ROW('Hygiene Data'!D164)),NA())</f>
        <v>#N/A</v>
      </c>
      <c r="BB170" s="531" t="e">
        <f ca="1">+IF(AND(ISNUMBER(OFFSET('Hygiene Data'!$D$9,0,10*ROW('Hygiene Data'!D164))),'Data Summary'!DQ170="Yes"),OFFSET('Hygiene Data'!$D$9,0,10*ROW('Hygiene Data'!D164)),NA())</f>
        <v>#N/A</v>
      </c>
      <c r="BC170" s="531" t="e">
        <f ca="1">+IF(AND(ISNUMBER(OFFSET('Hygiene Data'!$E$5,0,10*ROW('Hygiene Data'!E164))),'Data Summary'!DR170="Yes"),OFFSET('Hygiene Data'!$E$5,0,10*ROW('Hygiene Data'!E164)),NA())</f>
        <v>#N/A</v>
      </c>
      <c r="BD170" s="531" t="e">
        <f ca="1">+IF(AND(ISNUMBER(OFFSET('Hygiene Data'!$E$7,0,10*ROW('Hygiene Data'!E164))),'Data Summary'!DS170="Yes"),OFFSET('Hygiene Data'!$E$7,0,10*ROW('Hygiene Data'!E164)),NA())</f>
        <v>#N/A</v>
      </c>
      <c r="BE170" s="531" t="e">
        <f ca="1">+IF(AND(ISNUMBER(OFFSET('Hygiene Data'!$E$9,0,10*ROW('Hygiene Data'!E164))),'Data Summary'!DT170="Yes"),OFFSET('Hygiene Data'!$E$9,0,10*ROW('Hygiene Data'!E164)),NA())</f>
        <v>#N/A</v>
      </c>
      <c r="BF170" s="531" t="e">
        <f ca="1">+IF(AND(ISNUMBER(OFFSET('Hygiene Data'!$F$5,0,10*ROW('Hygiene Data'!F164))),'Data Summary'!DU170="Yes"),OFFSET('Hygiene Data'!$F$5,0,10*ROW('Hygiene Data'!F164)),NA())</f>
        <v>#N/A</v>
      </c>
      <c r="BG170" s="531" t="e">
        <f ca="1">+IF(AND(ISNUMBER(OFFSET('Hygiene Data'!$F$7,0,10*ROW('Hygiene Data'!F164))),'Data Summary'!DV170="Yes"),OFFSET('Hygiene Data'!$F$7,0,10*ROW('Hygiene Data'!F164)),NA())</f>
        <v>#N/A</v>
      </c>
      <c r="BH170" s="531" t="e">
        <f ca="1">+IF(AND(ISNUMBER(OFFSET('Hygiene Data'!$F$9,0,10*ROW('Hygiene Data'!F164))),'Data Summary'!DW170="Yes"),OFFSET('Hygiene Data'!$F$9,0,10*ROW('Hygiene Data'!F164)),NA())</f>
        <v>#N/A</v>
      </c>
      <c r="BI170" s="531" t="e">
        <f ca="1">+IF(AND(ISNUMBER(OFFSET('Hygiene Data'!$G$5,0,10*ROW('Hygiene Data'!G164))),'Data Summary'!DX170="Yes"),OFFSET('Hygiene Data'!$G$5,0,10*ROW('Hygiene Data'!G164)),NA())</f>
        <v>#N/A</v>
      </c>
      <c r="BJ170" s="531" t="e">
        <f ca="1">+IF(AND(ISNUMBER(OFFSET('Hygiene Data'!$G$7,0,10*ROW('Hygiene Data'!G164))),'Data Summary'!DY170="Yes"),OFFSET('Hygiene Data'!$G$7,0,10*ROW('Hygiene Data'!G164)),NA())</f>
        <v>#N/A</v>
      </c>
      <c r="BK170" s="531" t="e">
        <f ca="1">+IF(AND(ISNUMBER(OFFSET('Hygiene Data'!$G$9,0,10*ROW('Hygiene Data'!G164))),'Data Summary'!DZ170="Yes"),OFFSET('Hygiene Data'!$G$9,0,10*ROW('Hygiene Data'!G164)),NA())</f>
        <v>#N/A</v>
      </c>
      <c r="BL170" s="531" t="e">
        <f ca="1">+IF(AND(ISNUMBER(OFFSET('Hygiene Data'!$H$5,0,10*ROW('Hygiene Data'!H164))),'Data Summary'!EA170="Yes"),OFFSET('Hygiene Data'!$H$5,0,10*ROW('Hygiene Data'!H164)),NA())</f>
        <v>#N/A</v>
      </c>
      <c r="BM170" s="531" t="e">
        <f ca="1">+IF(AND(ISNUMBER(OFFSET('Hygiene Data'!$H$7,0,10*ROW('Hygiene Data'!H164))),'Data Summary'!EB170="Yes"),OFFSET('Hygiene Data'!$H$7,0,10*ROW('Hygiene Data'!H164)),NA())</f>
        <v>#N/A</v>
      </c>
      <c r="BN170" s="531" t="e">
        <f ca="1">+IF(AND(ISNUMBER(OFFSET('Hygiene Data'!$H$9,0,10*ROW('Hygiene Data'!H164))),'Data Summary'!EC170="Yes"),OFFSET('Hygiene Data'!$H$9,0,10*ROW('Hygiene Data'!H164)),NA())</f>
        <v>#N/A</v>
      </c>
      <c r="BO170" s="531" t="e">
        <f ca="1">+IF(AND(ISNUMBER(OFFSET('Hygiene Data'!$I$5,0,10*ROW('Hygiene Data'!I164))),'Data Summary'!ED170="Yes"),OFFSET('Hygiene Data'!$I$5,0,10*ROW('Hygiene Data'!I164)),NA())</f>
        <v>#N/A</v>
      </c>
      <c r="BP170" s="531" t="e">
        <f ca="1">+IF(AND(ISNUMBER(OFFSET('Hygiene Data'!$I$7,0,10*ROW('Hygiene Data'!I164))),'Data Summary'!EE170="Yes"),OFFSET('Hygiene Data'!$I$7,0,10*ROW('Hygiene Data'!I164)),NA())</f>
        <v>#N/A</v>
      </c>
      <c r="BQ170" s="531" t="e">
        <f ca="1">+IF(AND(ISNUMBER(OFFSET('Hygiene Data'!$I$9,0,10*ROW('Hygiene Data'!I164))),'Data Summary'!EF170="Yes"),OFFSET('Hygiene Data'!$I$9,0,10*ROW('Hygiene Data'!I164)),NA())</f>
        <v>#N/A</v>
      </c>
    </row>
    <row r="171" spans="1:69" x14ac:dyDescent="0.25">
      <c r="A171" s="527" t="e">
        <f ca="1">+RIGHT('Data Summary'!A171,LEN('Data Summary'!A171)-9)</f>
        <v>#VALUE!</v>
      </c>
      <c r="B171" s="501" t="str">
        <f ca="1">+IF(ISTEXT('Data Summary'!B171),'Data Summary'!B171,"")</f>
        <v/>
      </c>
      <c r="C171" s="528" t="e">
        <f ca="1">+VALUE('Data Summary'!C171)</f>
        <v>#VALUE!</v>
      </c>
      <c r="D171" s="529" t="e">
        <f ca="1">+IF(AND(ISNUMBER(OFFSET('Water Data'!$D$4,0,10*ROW('Water Data'!D165))),'Data Summary'!BS171="Yes"),100-OFFSET('Water Data'!$D$4,0,10*ROW('Water Data'!D165)),NA())</f>
        <v>#N/A</v>
      </c>
      <c r="E171" s="529" t="e">
        <f ca="1">+IF(AND(ISNUMBER(OFFSET('Water Data'!$D$6,0,10*ROW('Water Data'!D165))),'Data Summary'!BT171="Yes"),OFFSET('Water Data'!$D$6,0,10*ROW('Water Data'!D165)),NA())</f>
        <v>#N/A</v>
      </c>
      <c r="F171" s="529" t="e">
        <f ca="1">+IF(AND(ISNUMBER(OFFSET('Water Data'!$D$9,0,10*ROW('Water Data'!D165))),'Data Summary'!BU171="Yes"),OFFSET('Water Data'!$D$9,0,10*ROW('Water Data'!D165)),NA())</f>
        <v>#N/A</v>
      </c>
      <c r="G171" s="529" t="e">
        <f ca="1">+IF(AND(ISNUMBER(OFFSET('Water Data'!$E$4,0,10*ROW('Water Data'!E165))),'Data Summary'!BV171="Yes"),100-OFFSET('Water Data'!$E$4,0,10*ROW('Water Data'!E165)),NA())</f>
        <v>#N/A</v>
      </c>
      <c r="H171" s="529" t="e">
        <f ca="1">+IF(AND(ISNUMBER(OFFSET('Water Data'!$E$6,0,10*ROW('Water Data'!E165))),'Data Summary'!BW171="Yes"),OFFSET('Water Data'!$E$6,0,10*ROW('Water Data'!E165)),NA())</f>
        <v>#N/A</v>
      </c>
      <c r="I171" s="529" t="e">
        <f ca="1">+IF(AND(ISNUMBER(OFFSET('Water Data'!$E$9,0,10*ROW('Water Data'!E165))),'Data Summary'!BX171="Yes"),OFFSET('Water Data'!$E$9,0,10*ROW('Water Data'!E165)),NA())</f>
        <v>#N/A</v>
      </c>
      <c r="J171" s="529" t="e">
        <f ca="1">+IF(AND(ISNUMBER(OFFSET('Water Data'!$F$4,0,10*ROW('Water Data'!F165))),'Data Summary'!BY171="Yes"),100-OFFSET('Water Data'!$F$4,0,10*ROW('Water Data'!F165)),NA())</f>
        <v>#N/A</v>
      </c>
      <c r="K171" s="529" t="e">
        <f ca="1">+IF(AND(ISNUMBER(OFFSET('Water Data'!$F$6,0,10*ROW('Water Data'!F165))),'Data Summary'!BZ171="Yes"),OFFSET('Water Data'!$F$6,0,10*ROW('Water Data'!F165)),NA())</f>
        <v>#N/A</v>
      </c>
      <c r="L171" s="529" t="e">
        <f ca="1">+IF(AND(ISNUMBER(OFFSET('Water Data'!$F$9,0,10*ROW('Water Data'!F165))),'Data Summary'!CA171="Yes"),OFFSET('Water Data'!$F$9,0,10*ROW('Water Data'!F165)),NA())</f>
        <v>#N/A</v>
      </c>
      <c r="M171" s="529" t="e">
        <f ca="1">+IF(AND(ISNUMBER(OFFSET('Water Data'!$G$4,0,10*ROW('Water Data'!G165))),'Data Summary'!CB171="Yes"),100-OFFSET('Water Data'!$G$4,0,10*ROW('Water Data'!G165)),NA())</f>
        <v>#N/A</v>
      </c>
      <c r="N171" s="529" t="e">
        <f ca="1">+IF(AND(ISNUMBER(OFFSET('Water Data'!$G$6,0,10*ROW('Water Data'!G165))),'Data Summary'!CC171="Yes"),OFFSET('Water Data'!$G$6,0,10*ROW('Water Data'!G165)),NA())</f>
        <v>#N/A</v>
      </c>
      <c r="O171" s="529" t="e">
        <f ca="1">+IF(AND(ISNUMBER(OFFSET('Water Data'!$G$9,0,10*ROW('Water Data'!G165))),'Data Summary'!CD171="Yes"),OFFSET('Water Data'!$G$9,0,10*ROW('Water Data'!G165)),NA())</f>
        <v>#N/A</v>
      </c>
      <c r="P171" s="529" t="e">
        <f ca="1">+IF(AND(ISNUMBER(OFFSET('Water Data'!$H$4,0,10*ROW('Water Data'!H165))),'Data Summary'!CE171="Yes"),100-OFFSET('Water Data'!$H$4,0,10*ROW('Water Data'!H165)),NA())</f>
        <v>#N/A</v>
      </c>
      <c r="Q171" s="529" t="e">
        <f ca="1">+IF(AND(ISNUMBER(OFFSET('Water Data'!$H$6,0,10*ROW('Water Data'!H165))),'Data Summary'!CF171="Yes"),OFFSET('Water Data'!$H$6,0,10*ROW('Water Data'!H165)),NA())</f>
        <v>#N/A</v>
      </c>
      <c r="R171" s="529" t="e">
        <f ca="1">+IF(AND(ISNUMBER(OFFSET('Water Data'!$H$9,0,10*ROW('Water Data'!H165))),'Data Summary'!CG171="Yes"),OFFSET('Water Data'!$H$9,0,10*ROW('Water Data'!H165)),NA())</f>
        <v>#N/A</v>
      </c>
      <c r="S171" s="529" t="e">
        <f ca="1">+IF(AND(ISNUMBER(OFFSET('Water Data'!$I$4,0,10*ROW('Water Data'!I165))),'Data Summary'!CH171="Yes"),100-OFFSET('Water Data'!$I$4,0,10*ROW('Water Data'!I165)),NA())</f>
        <v>#N/A</v>
      </c>
      <c r="T171" s="529" t="e">
        <f ca="1">+IF(AND(ISNUMBER(OFFSET('Water Data'!$I$6,0,10*ROW('Water Data'!I165))),'Data Summary'!CI171="Yes"),OFFSET('Water Data'!$I$6,0,10*ROW('Water Data'!I165)),NA())</f>
        <v>#N/A</v>
      </c>
      <c r="U171" s="529" t="e">
        <f ca="1">+IF(AND(ISNUMBER(OFFSET('Water Data'!$I$9,0,10*ROW('Water Data'!I165))),'Data Summary'!CJ171="Yes"),OFFSET('Water Data'!$I$9,0,10*ROW('Water Data'!I165)),NA())</f>
        <v>#N/A</v>
      </c>
      <c r="V171" s="530" t="e">
        <f ca="1">+IF(AND(ISNUMBER(OFFSET('Sanitation Data'!$D$4,0,10*ROW('Sanitation Data'!D165))),'Data Summary'!CK171="Yes"),100-OFFSET('Sanitation Data'!$D$4,0,10*ROW('Sanitation Data'!D165)),NA())</f>
        <v>#N/A</v>
      </c>
      <c r="W171" s="530" t="e">
        <f ca="1">+IF(AND(ISNUMBER(OFFSET('Sanitation Data'!$D$6,0,10*ROW('Sanitation Data'!D165))),'Data Summary'!CL171="Yes"),OFFSET('Sanitation Data'!$D$6,0,10*ROW('Sanitation Data'!D165)),NA())</f>
        <v>#N/A</v>
      </c>
      <c r="X171" s="530" t="e">
        <f ca="1">+IF(AND(ISNUMBER(OFFSET('Sanitation Data'!$D$10,0,10*ROW('Sanitation Data'!D165))),'Data Summary'!CM171="Yes"),OFFSET('Sanitation Data'!$D$10,0,10*ROW('Sanitation Data'!D165)),NA())</f>
        <v>#N/A</v>
      </c>
      <c r="Y171" s="530" t="e">
        <f ca="1">+IF(AND(ISNUMBER(OFFSET('Sanitation Data'!$D$11,0,10*ROW('Sanitation Data'!D165))),'Data Summary'!CN171="Yes"),OFFSET('Sanitation Data'!$D$11,0,10*ROW('Sanitation Data'!D165)),NA())</f>
        <v>#N/A</v>
      </c>
      <c r="Z171" s="530" t="e">
        <f ca="1">+IF(AND(ISNUMBER(OFFSET('Sanitation Data'!$D$12,0,10*ROW('Sanitation Data'!D165))),'Data Summary'!CO171="Yes"),OFFSET('Sanitation Data'!$D$12,0,10*ROW('Sanitation Data'!D165)),NA())</f>
        <v>#N/A</v>
      </c>
      <c r="AA171" s="530" t="e">
        <f ca="1">+IF(AND(ISNUMBER(OFFSET('Sanitation Data'!$E$4,0,10*ROW('Sanitation Data'!E165))),'Data Summary'!CP171="Yes"),100-OFFSET('Sanitation Data'!$E$4,0,10*ROW('Sanitation Data'!E165)),NA())</f>
        <v>#N/A</v>
      </c>
      <c r="AB171" s="530" t="e">
        <f ca="1">+IF(AND(ISNUMBER(OFFSET('Sanitation Data'!$E$6,0,10*ROW('Sanitation Data'!E165))),'Data Summary'!CQ171="Yes"),OFFSET('Sanitation Data'!$E$6,0,10*ROW('Sanitation Data'!E165)),NA())</f>
        <v>#N/A</v>
      </c>
      <c r="AC171" s="530" t="e">
        <f ca="1">+IF(AND(ISNUMBER(OFFSET('Sanitation Data'!$E$10,0,10*ROW('Sanitation Data'!E165))),'Data Summary'!CR171="Yes"),OFFSET('Sanitation Data'!$E$10,0,10*ROW('Sanitation Data'!E165)),NA())</f>
        <v>#N/A</v>
      </c>
      <c r="AD171" s="530" t="e">
        <f ca="1">+IF(AND(ISNUMBER(OFFSET('Sanitation Data'!$E$11,0,10*ROW('Sanitation Data'!E165))),'Data Summary'!CS171="Yes"),OFFSET('Sanitation Data'!$E$11,0,10*ROW('Sanitation Data'!E165)),NA())</f>
        <v>#N/A</v>
      </c>
      <c r="AE171" s="530" t="e">
        <f ca="1">+IF(AND(ISNUMBER(OFFSET('Sanitation Data'!$E$12,0,10*ROW('Sanitation Data'!E165))),'Data Summary'!CT171="Yes"),OFFSET('Sanitation Data'!$E$12,0,10*ROW('Sanitation Data'!E165)),NA())</f>
        <v>#N/A</v>
      </c>
      <c r="AF171" s="530" t="e">
        <f ca="1">+IF(AND(ISNUMBER(OFFSET('Sanitation Data'!$F$4,0,10*ROW('Sanitation Data'!F165))),'Data Summary'!CU171="Yes"),100-OFFSET('Sanitation Data'!$F$4,0,10*ROW('Sanitation Data'!F165)),NA())</f>
        <v>#N/A</v>
      </c>
      <c r="AG171" s="530" t="e">
        <f ca="1">+IF(AND(ISNUMBER(OFFSET('Sanitation Data'!$F$6,0,10*ROW('Sanitation Data'!F165))),'Data Summary'!CV171="Yes"),OFFSET('Sanitation Data'!$F$6,0,10*ROW('Sanitation Data'!F165)),NA())</f>
        <v>#N/A</v>
      </c>
      <c r="AH171" s="530" t="e">
        <f ca="1">+IF(AND(ISNUMBER(OFFSET('Sanitation Data'!$F$10,0,10*ROW('Sanitation Data'!F165))),'Data Summary'!CW171="Yes"),OFFSET('Sanitation Data'!$F$10,0,10*ROW('Sanitation Data'!F165)),NA())</f>
        <v>#N/A</v>
      </c>
      <c r="AI171" s="530" t="e">
        <f ca="1">+IF(AND(ISNUMBER(OFFSET('Sanitation Data'!$F$11,0,10*ROW('Sanitation Data'!F165))),'Data Summary'!CX171="Yes"),OFFSET('Sanitation Data'!$F$11,0,10*ROW('Sanitation Data'!F165)),NA())</f>
        <v>#N/A</v>
      </c>
      <c r="AJ171" s="530" t="e">
        <f ca="1">+IF(AND(ISNUMBER(OFFSET('Sanitation Data'!$F$12,0,10*ROW('Sanitation Data'!F165))),'Data Summary'!CY171="Yes"),OFFSET('Sanitation Data'!$F$12,0,10*ROW('Sanitation Data'!F165)),NA())</f>
        <v>#N/A</v>
      </c>
      <c r="AK171" s="530" t="e">
        <f ca="1">+IF(AND(ISNUMBER(OFFSET('Sanitation Data'!$G$4,0,10*ROW('Sanitation Data'!G165))),'Data Summary'!CZ171="Yes"),100-OFFSET('Sanitation Data'!$G$4,0,10*ROW('Sanitation Data'!G165)),NA())</f>
        <v>#N/A</v>
      </c>
      <c r="AL171" s="530" t="e">
        <f ca="1">+IF(AND(ISNUMBER(OFFSET('Sanitation Data'!$G$6,0,10*ROW('Sanitation Data'!G165))),'Data Summary'!DA171="Yes"),OFFSET('Sanitation Data'!$G$6,0,10*ROW('Sanitation Data'!G165)),NA())</f>
        <v>#N/A</v>
      </c>
      <c r="AM171" s="530" t="e">
        <f ca="1">+IF(AND(ISNUMBER(OFFSET('Sanitation Data'!$G$10,0,10*ROW('Sanitation Data'!G165))),'Data Summary'!DB171="Yes"),OFFSET('Sanitation Data'!$G$10,0,10*ROW('Sanitation Data'!G165)),NA())</f>
        <v>#N/A</v>
      </c>
      <c r="AN171" s="530" t="e">
        <f ca="1">+IF(AND(ISNUMBER(OFFSET('Sanitation Data'!$G$11,0,10*ROW('Sanitation Data'!G165))),'Data Summary'!DC171="Yes"),OFFSET('Sanitation Data'!$G$11,0,10*ROW('Sanitation Data'!G165)),NA())</f>
        <v>#N/A</v>
      </c>
      <c r="AO171" s="530" t="e">
        <f ca="1">+IF(AND(ISNUMBER(OFFSET('Sanitation Data'!$G$12,0,10*ROW('Sanitation Data'!G165))),'Data Summary'!DD171="Yes"),OFFSET('Sanitation Data'!$G$12,0,10*ROW('Sanitation Data'!G165)),NA())</f>
        <v>#N/A</v>
      </c>
      <c r="AP171" s="530" t="e">
        <f ca="1">+IF(AND(ISNUMBER(OFFSET('Sanitation Data'!$H$4,0,10*ROW('Sanitation Data'!H165))),'Data Summary'!DE171="Yes"),100-OFFSET('Sanitation Data'!$H$4,0,10*ROW('Sanitation Data'!H165)),NA())</f>
        <v>#N/A</v>
      </c>
      <c r="AQ171" s="530" t="e">
        <f ca="1">+IF(AND(ISNUMBER(OFFSET('Sanitation Data'!$H$6,0,10*ROW('Sanitation Data'!H165))),'Data Summary'!DF171="Yes"),OFFSET('Sanitation Data'!$H$6,0,10*ROW('Sanitation Data'!H165)),NA())</f>
        <v>#N/A</v>
      </c>
      <c r="AR171" s="530" t="e">
        <f ca="1">+IF(AND(ISNUMBER(OFFSET('Sanitation Data'!$H$10,0,10*ROW('Sanitation Data'!H165))),'Data Summary'!DG171="Yes"),OFFSET('Sanitation Data'!$H$10,0,10*ROW('Sanitation Data'!H165)),NA())</f>
        <v>#N/A</v>
      </c>
      <c r="AS171" s="530" t="e">
        <f ca="1">+IF(AND(ISNUMBER(OFFSET('Sanitation Data'!$H$11,0,10*ROW('Sanitation Data'!H165))),'Data Summary'!DH171="Yes"),OFFSET('Sanitation Data'!$H$11,0,10*ROW('Sanitation Data'!H165)),NA())</f>
        <v>#N/A</v>
      </c>
      <c r="AT171" s="530" t="e">
        <f ca="1">+IF(AND(ISNUMBER(OFFSET('Sanitation Data'!$H$12,0,10*ROW('Sanitation Data'!H165))),'Data Summary'!DI171="Yes"),OFFSET('Sanitation Data'!$H$12,0,10*ROW('Sanitation Data'!H165)),NA())</f>
        <v>#N/A</v>
      </c>
      <c r="AU171" s="530" t="e">
        <f ca="1">+IF(AND(ISNUMBER(OFFSET('Sanitation Data'!$I$4,0,10*ROW('Sanitation Data'!I165))),'Data Summary'!DJ171="Yes"),100-OFFSET('Sanitation Data'!$I$4,0,10*ROW('Sanitation Data'!I165)),NA())</f>
        <v>#N/A</v>
      </c>
      <c r="AV171" s="530" t="e">
        <f ca="1">+IF(AND(ISNUMBER(OFFSET('Sanitation Data'!$I$6,0,10*ROW('Sanitation Data'!I165))),'Data Summary'!DK171="Yes"),OFFSET('Sanitation Data'!$I$6,0,10*ROW('Sanitation Data'!I165)),NA())</f>
        <v>#N/A</v>
      </c>
      <c r="AW171" s="530" t="e">
        <f ca="1">+IF(AND(ISNUMBER(OFFSET('Sanitation Data'!$I$10,0,10*ROW('Sanitation Data'!I165))),'Data Summary'!DL171="Yes"),OFFSET('Sanitation Data'!$I$10,0,10*ROW('Sanitation Data'!I165)),NA())</f>
        <v>#N/A</v>
      </c>
      <c r="AX171" s="530" t="e">
        <f ca="1">+IF(AND(ISNUMBER(OFFSET('Sanitation Data'!$I$11,0,10*ROW('Sanitation Data'!I165))),'Data Summary'!DM171="Yes"),OFFSET('Sanitation Data'!$I$11,0,10*ROW('Sanitation Data'!I165)),NA())</f>
        <v>#N/A</v>
      </c>
      <c r="AY171" s="530" t="e">
        <f ca="1">+IF(AND(ISNUMBER(OFFSET('Sanitation Data'!$I$12,0,10*ROW('Sanitation Data'!I165))),'Data Summary'!DN171="Yes"),OFFSET('Sanitation Data'!$I$12,0,10*ROW('Sanitation Data'!I165)),NA())</f>
        <v>#N/A</v>
      </c>
      <c r="AZ171" s="531" t="e">
        <f ca="1">+IF(AND(ISNUMBER(OFFSET('Hygiene Data'!$D$5,0,10*ROW('Hygiene Data'!D165))),'Data Summary'!DO171="Yes"),OFFSET('Hygiene Data'!$D$5,0,10*ROW('Hygiene Data'!D165)),NA())</f>
        <v>#N/A</v>
      </c>
      <c r="BA171" s="531" t="e">
        <f ca="1">+IF(AND(ISNUMBER(OFFSET('Hygiene Data'!$D$7,0,10*ROW('Hygiene Data'!D165))),'Data Summary'!DP171="Yes"),OFFSET('Hygiene Data'!$D$7,0,10*ROW('Hygiene Data'!D165)),NA())</f>
        <v>#N/A</v>
      </c>
      <c r="BB171" s="531" t="e">
        <f ca="1">+IF(AND(ISNUMBER(OFFSET('Hygiene Data'!$D$9,0,10*ROW('Hygiene Data'!D165))),'Data Summary'!DQ171="Yes"),OFFSET('Hygiene Data'!$D$9,0,10*ROW('Hygiene Data'!D165)),NA())</f>
        <v>#N/A</v>
      </c>
      <c r="BC171" s="531" t="e">
        <f ca="1">+IF(AND(ISNUMBER(OFFSET('Hygiene Data'!$E$5,0,10*ROW('Hygiene Data'!E165))),'Data Summary'!DR171="Yes"),OFFSET('Hygiene Data'!$E$5,0,10*ROW('Hygiene Data'!E165)),NA())</f>
        <v>#N/A</v>
      </c>
      <c r="BD171" s="531" t="e">
        <f ca="1">+IF(AND(ISNUMBER(OFFSET('Hygiene Data'!$E$7,0,10*ROW('Hygiene Data'!E165))),'Data Summary'!DS171="Yes"),OFFSET('Hygiene Data'!$E$7,0,10*ROW('Hygiene Data'!E165)),NA())</f>
        <v>#N/A</v>
      </c>
      <c r="BE171" s="531" t="e">
        <f ca="1">+IF(AND(ISNUMBER(OFFSET('Hygiene Data'!$E$9,0,10*ROW('Hygiene Data'!E165))),'Data Summary'!DT171="Yes"),OFFSET('Hygiene Data'!$E$9,0,10*ROW('Hygiene Data'!E165)),NA())</f>
        <v>#N/A</v>
      </c>
      <c r="BF171" s="531" t="e">
        <f ca="1">+IF(AND(ISNUMBER(OFFSET('Hygiene Data'!$F$5,0,10*ROW('Hygiene Data'!F165))),'Data Summary'!DU171="Yes"),OFFSET('Hygiene Data'!$F$5,0,10*ROW('Hygiene Data'!F165)),NA())</f>
        <v>#N/A</v>
      </c>
      <c r="BG171" s="531" t="e">
        <f ca="1">+IF(AND(ISNUMBER(OFFSET('Hygiene Data'!$F$7,0,10*ROW('Hygiene Data'!F165))),'Data Summary'!DV171="Yes"),OFFSET('Hygiene Data'!$F$7,0,10*ROW('Hygiene Data'!F165)),NA())</f>
        <v>#N/A</v>
      </c>
      <c r="BH171" s="531" t="e">
        <f ca="1">+IF(AND(ISNUMBER(OFFSET('Hygiene Data'!$F$9,0,10*ROW('Hygiene Data'!F165))),'Data Summary'!DW171="Yes"),OFFSET('Hygiene Data'!$F$9,0,10*ROW('Hygiene Data'!F165)),NA())</f>
        <v>#N/A</v>
      </c>
      <c r="BI171" s="531" t="e">
        <f ca="1">+IF(AND(ISNUMBER(OFFSET('Hygiene Data'!$G$5,0,10*ROW('Hygiene Data'!G165))),'Data Summary'!DX171="Yes"),OFFSET('Hygiene Data'!$G$5,0,10*ROW('Hygiene Data'!G165)),NA())</f>
        <v>#N/A</v>
      </c>
      <c r="BJ171" s="531" t="e">
        <f ca="1">+IF(AND(ISNUMBER(OFFSET('Hygiene Data'!$G$7,0,10*ROW('Hygiene Data'!G165))),'Data Summary'!DY171="Yes"),OFFSET('Hygiene Data'!$G$7,0,10*ROW('Hygiene Data'!G165)),NA())</f>
        <v>#N/A</v>
      </c>
      <c r="BK171" s="531" t="e">
        <f ca="1">+IF(AND(ISNUMBER(OFFSET('Hygiene Data'!$G$9,0,10*ROW('Hygiene Data'!G165))),'Data Summary'!DZ171="Yes"),OFFSET('Hygiene Data'!$G$9,0,10*ROW('Hygiene Data'!G165)),NA())</f>
        <v>#N/A</v>
      </c>
      <c r="BL171" s="531" t="e">
        <f ca="1">+IF(AND(ISNUMBER(OFFSET('Hygiene Data'!$H$5,0,10*ROW('Hygiene Data'!H165))),'Data Summary'!EA171="Yes"),OFFSET('Hygiene Data'!$H$5,0,10*ROW('Hygiene Data'!H165)),NA())</f>
        <v>#N/A</v>
      </c>
      <c r="BM171" s="531" t="e">
        <f ca="1">+IF(AND(ISNUMBER(OFFSET('Hygiene Data'!$H$7,0,10*ROW('Hygiene Data'!H165))),'Data Summary'!EB171="Yes"),OFFSET('Hygiene Data'!$H$7,0,10*ROW('Hygiene Data'!H165)),NA())</f>
        <v>#N/A</v>
      </c>
      <c r="BN171" s="531" t="e">
        <f ca="1">+IF(AND(ISNUMBER(OFFSET('Hygiene Data'!$H$9,0,10*ROW('Hygiene Data'!H165))),'Data Summary'!EC171="Yes"),OFFSET('Hygiene Data'!$H$9,0,10*ROW('Hygiene Data'!H165)),NA())</f>
        <v>#N/A</v>
      </c>
      <c r="BO171" s="531" t="e">
        <f ca="1">+IF(AND(ISNUMBER(OFFSET('Hygiene Data'!$I$5,0,10*ROW('Hygiene Data'!I165))),'Data Summary'!ED171="Yes"),OFFSET('Hygiene Data'!$I$5,0,10*ROW('Hygiene Data'!I165)),NA())</f>
        <v>#N/A</v>
      </c>
      <c r="BP171" s="531" t="e">
        <f ca="1">+IF(AND(ISNUMBER(OFFSET('Hygiene Data'!$I$7,0,10*ROW('Hygiene Data'!I165))),'Data Summary'!EE171="Yes"),OFFSET('Hygiene Data'!$I$7,0,10*ROW('Hygiene Data'!I165)),NA())</f>
        <v>#N/A</v>
      </c>
      <c r="BQ171" s="531" t="e">
        <f ca="1">+IF(AND(ISNUMBER(OFFSET('Hygiene Data'!$I$9,0,10*ROW('Hygiene Data'!I165))),'Data Summary'!EF171="Yes"),OFFSET('Hygiene Data'!$I$9,0,10*ROW('Hygiene Data'!I165)),NA())</f>
        <v>#N/A</v>
      </c>
    </row>
    <row r="172" spans="1:69" x14ac:dyDescent="0.25">
      <c r="A172" s="527" t="e">
        <f ca="1">+RIGHT('Data Summary'!A172,LEN('Data Summary'!A172)-9)</f>
        <v>#VALUE!</v>
      </c>
      <c r="B172" s="501" t="str">
        <f ca="1">+IF(ISTEXT('Data Summary'!B172),'Data Summary'!B172,"")</f>
        <v/>
      </c>
      <c r="C172" s="528" t="e">
        <f ca="1">+VALUE('Data Summary'!C172)</f>
        <v>#VALUE!</v>
      </c>
      <c r="D172" s="529" t="e">
        <f ca="1">+IF(AND(ISNUMBER(OFFSET('Water Data'!$D$4,0,10*ROW('Water Data'!D166))),'Data Summary'!BS172="Yes"),100-OFFSET('Water Data'!$D$4,0,10*ROW('Water Data'!D166)),NA())</f>
        <v>#N/A</v>
      </c>
      <c r="E172" s="529" t="e">
        <f ca="1">+IF(AND(ISNUMBER(OFFSET('Water Data'!$D$6,0,10*ROW('Water Data'!D166))),'Data Summary'!BT172="Yes"),OFFSET('Water Data'!$D$6,0,10*ROW('Water Data'!D166)),NA())</f>
        <v>#N/A</v>
      </c>
      <c r="F172" s="529" t="e">
        <f ca="1">+IF(AND(ISNUMBER(OFFSET('Water Data'!$D$9,0,10*ROW('Water Data'!D166))),'Data Summary'!BU172="Yes"),OFFSET('Water Data'!$D$9,0,10*ROW('Water Data'!D166)),NA())</f>
        <v>#N/A</v>
      </c>
      <c r="G172" s="529" t="e">
        <f ca="1">+IF(AND(ISNUMBER(OFFSET('Water Data'!$E$4,0,10*ROW('Water Data'!E166))),'Data Summary'!BV172="Yes"),100-OFFSET('Water Data'!$E$4,0,10*ROW('Water Data'!E166)),NA())</f>
        <v>#N/A</v>
      </c>
      <c r="H172" s="529" t="e">
        <f ca="1">+IF(AND(ISNUMBER(OFFSET('Water Data'!$E$6,0,10*ROW('Water Data'!E166))),'Data Summary'!BW172="Yes"),OFFSET('Water Data'!$E$6,0,10*ROW('Water Data'!E166)),NA())</f>
        <v>#N/A</v>
      </c>
      <c r="I172" s="529" t="e">
        <f ca="1">+IF(AND(ISNUMBER(OFFSET('Water Data'!$E$9,0,10*ROW('Water Data'!E166))),'Data Summary'!BX172="Yes"),OFFSET('Water Data'!$E$9,0,10*ROW('Water Data'!E166)),NA())</f>
        <v>#N/A</v>
      </c>
      <c r="J172" s="529" t="e">
        <f ca="1">+IF(AND(ISNUMBER(OFFSET('Water Data'!$F$4,0,10*ROW('Water Data'!F166))),'Data Summary'!BY172="Yes"),100-OFFSET('Water Data'!$F$4,0,10*ROW('Water Data'!F166)),NA())</f>
        <v>#N/A</v>
      </c>
      <c r="K172" s="529" t="e">
        <f ca="1">+IF(AND(ISNUMBER(OFFSET('Water Data'!$F$6,0,10*ROW('Water Data'!F166))),'Data Summary'!BZ172="Yes"),OFFSET('Water Data'!$F$6,0,10*ROW('Water Data'!F166)),NA())</f>
        <v>#N/A</v>
      </c>
      <c r="L172" s="529" t="e">
        <f ca="1">+IF(AND(ISNUMBER(OFFSET('Water Data'!$F$9,0,10*ROW('Water Data'!F166))),'Data Summary'!CA172="Yes"),OFFSET('Water Data'!$F$9,0,10*ROW('Water Data'!F166)),NA())</f>
        <v>#N/A</v>
      </c>
      <c r="M172" s="529" t="e">
        <f ca="1">+IF(AND(ISNUMBER(OFFSET('Water Data'!$G$4,0,10*ROW('Water Data'!G166))),'Data Summary'!CB172="Yes"),100-OFFSET('Water Data'!$G$4,0,10*ROW('Water Data'!G166)),NA())</f>
        <v>#N/A</v>
      </c>
      <c r="N172" s="529" t="e">
        <f ca="1">+IF(AND(ISNUMBER(OFFSET('Water Data'!$G$6,0,10*ROW('Water Data'!G166))),'Data Summary'!CC172="Yes"),OFFSET('Water Data'!$G$6,0,10*ROW('Water Data'!G166)),NA())</f>
        <v>#N/A</v>
      </c>
      <c r="O172" s="529" t="e">
        <f ca="1">+IF(AND(ISNUMBER(OFFSET('Water Data'!$G$9,0,10*ROW('Water Data'!G166))),'Data Summary'!CD172="Yes"),OFFSET('Water Data'!$G$9,0,10*ROW('Water Data'!G166)),NA())</f>
        <v>#N/A</v>
      </c>
      <c r="P172" s="529" t="e">
        <f ca="1">+IF(AND(ISNUMBER(OFFSET('Water Data'!$H$4,0,10*ROW('Water Data'!H166))),'Data Summary'!CE172="Yes"),100-OFFSET('Water Data'!$H$4,0,10*ROW('Water Data'!H166)),NA())</f>
        <v>#N/A</v>
      </c>
      <c r="Q172" s="529" t="e">
        <f ca="1">+IF(AND(ISNUMBER(OFFSET('Water Data'!$H$6,0,10*ROW('Water Data'!H166))),'Data Summary'!CF172="Yes"),OFFSET('Water Data'!$H$6,0,10*ROW('Water Data'!H166)),NA())</f>
        <v>#N/A</v>
      </c>
      <c r="R172" s="529" t="e">
        <f ca="1">+IF(AND(ISNUMBER(OFFSET('Water Data'!$H$9,0,10*ROW('Water Data'!H166))),'Data Summary'!CG172="Yes"),OFFSET('Water Data'!$H$9,0,10*ROW('Water Data'!H166)),NA())</f>
        <v>#N/A</v>
      </c>
      <c r="S172" s="529" t="e">
        <f ca="1">+IF(AND(ISNUMBER(OFFSET('Water Data'!$I$4,0,10*ROW('Water Data'!I166))),'Data Summary'!CH172="Yes"),100-OFFSET('Water Data'!$I$4,0,10*ROW('Water Data'!I166)),NA())</f>
        <v>#N/A</v>
      </c>
      <c r="T172" s="529" t="e">
        <f ca="1">+IF(AND(ISNUMBER(OFFSET('Water Data'!$I$6,0,10*ROW('Water Data'!I166))),'Data Summary'!CI172="Yes"),OFFSET('Water Data'!$I$6,0,10*ROW('Water Data'!I166)),NA())</f>
        <v>#N/A</v>
      </c>
      <c r="U172" s="529" t="e">
        <f ca="1">+IF(AND(ISNUMBER(OFFSET('Water Data'!$I$9,0,10*ROW('Water Data'!I166))),'Data Summary'!CJ172="Yes"),OFFSET('Water Data'!$I$9,0,10*ROW('Water Data'!I166)),NA())</f>
        <v>#N/A</v>
      </c>
      <c r="V172" s="530" t="e">
        <f ca="1">+IF(AND(ISNUMBER(OFFSET('Sanitation Data'!$D$4,0,10*ROW('Sanitation Data'!D166))),'Data Summary'!CK172="Yes"),100-OFFSET('Sanitation Data'!$D$4,0,10*ROW('Sanitation Data'!D166)),NA())</f>
        <v>#N/A</v>
      </c>
      <c r="W172" s="530" t="e">
        <f ca="1">+IF(AND(ISNUMBER(OFFSET('Sanitation Data'!$D$6,0,10*ROW('Sanitation Data'!D166))),'Data Summary'!CL172="Yes"),OFFSET('Sanitation Data'!$D$6,0,10*ROW('Sanitation Data'!D166)),NA())</f>
        <v>#N/A</v>
      </c>
      <c r="X172" s="530" t="e">
        <f ca="1">+IF(AND(ISNUMBER(OFFSET('Sanitation Data'!$D$10,0,10*ROW('Sanitation Data'!D166))),'Data Summary'!CM172="Yes"),OFFSET('Sanitation Data'!$D$10,0,10*ROW('Sanitation Data'!D166)),NA())</f>
        <v>#N/A</v>
      </c>
      <c r="Y172" s="530" t="e">
        <f ca="1">+IF(AND(ISNUMBER(OFFSET('Sanitation Data'!$D$11,0,10*ROW('Sanitation Data'!D166))),'Data Summary'!CN172="Yes"),OFFSET('Sanitation Data'!$D$11,0,10*ROW('Sanitation Data'!D166)),NA())</f>
        <v>#N/A</v>
      </c>
      <c r="Z172" s="530" t="e">
        <f ca="1">+IF(AND(ISNUMBER(OFFSET('Sanitation Data'!$D$12,0,10*ROW('Sanitation Data'!D166))),'Data Summary'!CO172="Yes"),OFFSET('Sanitation Data'!$D$12,0,10*ROW('Sanitation Data'!D166)),NA())</f>
        <v>#N/A</v>
      </c>
      <c r="AA172" s="530" t="e">
        <f ca="1">+IF(AND(ISNUMBER(OFFSET('Sanitation Data'!$E$4,0,10*ROW('Sanitation Data'!E166))),'Data Summary'!CP172="Yes"),100-OFFSET('Sanitation Data'!$E$4,0,10*ROW('Sanitation Data'!E166)),NA())</f>
        <v>#N/A</v>
      </c>
      <c r="AB172" s="530" t="e">
        <f ca="1">+IF(AND(ISNUMBER(OFFSET('Sanitation Data'!$E$6,0,10*ROW('Sanitation Data'!E166))),'Data Summary'!CQ172="Yes"),OFFSET('Sanitation Data'!$E$6,0,10*ROW('Sanitation Data'!E166)),NA())</f>
        <v>#N/A</v>
      </c>
      <c r="AC172" s="530" t="e">
        <f ca="1">+IF(AND(ISNUMBER(OFFSET('Sanitation Data'!$E$10,0,10*ROW('Sanitation Data'!E166))),'Data Summary'!CR172="Yes"),OFFSET('Sanitation Data'!$E$10,0,10*ROW('Sanitation Data'!E166)),NA())</f>
        <v>#N/A</v>
      </c>
      <c r="AD172" s="530" t="e">
        <f ca="1">+IF(AND(ISNUMBER(OFFSET('Sanitation Data'!$E$11,0,10*ROW('Sanitation Data'!E166))),'Data Summary'!CS172="Yes"),OFFSET('Sanitation Data'!$E$11,0,10*ROW('Sanitation Data'!E166)),NA())</f>
        <v>#N/A</v>
      </c>
      <c r="AE172" s="530" t="e">
        <f ca="1">+IF(AND(ISNUMBER(OFFSET('Sanitation Data'!$E$12,0,10*ROW('Sanitation Data'!E166))),'Data Summary'!CT172="Yes"),OFFSET('Sanitation Data'!$E$12,0,10*ROW('Sanitation Data'!E166)),NA())</f>
        <v>#N/A</v>
      </c>
      <c r="AF172" s="530" t="e">
        <f ca="1">+IF(AND(ISNUMBER(OFFSET('Sanitation Data'!$F$4,0,10*ROW('Sanitation Data'!F166))),'Data Summary'!CU172="Yes"),100-OFFSET('Sanitation Data'!$F$4,0,10*ROW('Sanitation Data'!F166)),NA())</f>
        <v>#N/A</v>
      </c>
      <c r="AG172" s="530" t="e">
        <f ca="1">+IF(AND(ISNUMBER(OFFSET('Sanitation Data'!$F$6,0,10*ROW('Sanitation Data'!F166))),'Data Summary'!CV172="Yes"),OFFSET('Sanitation Data'!$F$6,0,10*ROW('Sanitation Data'!F166)),NA())</f>
        <v>#N/A</v>
      </c>
      <c r="AH172" s="530" t="e">
        <f ca="1">+IF(AND(ISNUMBER(OFFSET('Sanitation Data'!$F$10,0,10*ROW('Sanitation Data'!F166))),'Data Summary'!CW172="Yes"),OFFSET('Sanitation Data'!$F$10,0,10*ROW('Sanitation Data'!F166)),NA())</f>
        <v>#N/A</v>
      </c>
      <c r="AI172" s="530" t="e">
        <f ca="1">+IF(AND(ISNUMBER(OFFSET('Sanitation Data'!$F$11,0,10*ROW('Sanitation Data'!F166))),'Data Summary'!CX172="Yes"),OFFSET('Sanitation Data'!$F$11,0,10*ROW('Sanitation Data'!F166)),NA())</f>
        <v>#N/A</v>
      </c>
      <c r="AJ172" s="530" t="e">
        <f ca="1">+IF(AND(ISNUMBER(OFFSET('Sanitation Data'!$F$12,0,10*ROW('Sanitation Data'!F166))),'Data Summary'!CY172="Yes"),OFFSET('Sanitation Data'!$F$12,0,10*ROW('Sanitation Data'!F166)),NA())</f>
        <v>#N/A</v>
      </c>
      <c r="AK172" s="530" t="e">
        <f ca="1">+IF(AND(ISNUMBER(OFFSET('Sanitation Data'!$G$4,0,10*ROW('Sanitation Data'!G166))),'Data Summary'!CZ172="Yes"),100-OFFSET('Sanitation Data'!$G$4,0,10*ROW('Sanitation Data'!G166)),NA())</f>
        <v>#N/A</v>
      </c>
      <c r="AL172" s="530" t="e">
        <f ca="1">+IF(AND(ISNUMBER(OFFSET('Sanitation Data'!$G$6,0,10*ROW('Sanitation Data'!G166))),'Data Summary'!DA172="Yes"),OFFSET('Sanitation Data'!$G$6,0,10*ROW('Sanitation Data'!G166)),NA())</f>
        <v>#N/A</v>
      </c>
      <c r="AM172" s="530" t="e">
        <f ca="1">+IF(AND(ISNUMBER(OFFSET('Sanitation Data'!$G$10,0,10*ROW('Sanitation Data'!G166))),'Data Summary'!DB172="Yes"),OFFSET('Sanitation Data'!$G$10,0,10*ROW('Sanitation Data'!G166)),NA())</f>
        <v>#N/A</v>
      </c>
      <c r="AN172" s="530" t="e">
        <f ca="1">+IF(AND(ISNUMBER(OFFSET('Sanitation Data'!$G$11,0,10*ROW('Sanitation Data'!G166))),'Data Summary'!DC172="Yes"),OFFSET('Sanitation Data'!$G$11,0,10*ROW('Sanitation Data'!G166)),NA())</f>
        <v>#N/A</v>
      </c>
      <c r="AO172" s="530" t="e">
        <f ca="1">+IF(AND(ISNUMBER(OFFSET('Sanitation Data'!$G$12,0,10*ROW('Sanitation Data'!G166))),'Data Summary'!DD172="Yes"),OFFSET('Sanitation Data'!$G$12,0,10*ROW('Sanitation Data'!G166)),NA())</f>
        <v>#N/A</v>
      </c>
      <c r="AP172" s="530" t="e">
        <f ca="1">+IF(AND(ISNUMBER(OFFSET('Sanitation Data'!$H$4,0,10*ROW('Sanitation Data'!H166))),'Data Summary'!DE172="Yes"),100-OFFSET('Sanitation Data'!$H$4,0,10*ROW('Sanitation Data'!H166)),NA())</f>
        <v>#N/A</v>
      </c>
      <c r="AQ172" s="530" t="e">
        <f ca="1">+IF(AND(ISNUMBER(OFFSET('Sanitation Data'!$H$6,0,10*ROW('Sanitation Data'!H166))),'Data Summary'!DF172="Yes"),OFFSET('Sanitation Data'!$H$6,0,10*ROW('Sanitation Data'!H166)),NA())</f>
        <v>#N/A</v>
      </c>
      <c r="AR172" s="530" t="e">
        <f ca="1">+IF(AND(ISNUMBER(OFFSET('Sanitation Data'!$H$10,0,10*ROW('Sanitation Data'!H166))),'Data Summary'!DG172="Yes"),OFFSET('Sanitation Data'!$H$10,0,10*ROW('Sanitation Data'!H166)),NA())</f>
        <v>#N/A</v>
      </c>
      <c r="AS172" s="530" t="e">
        <f ca="1">+IF(AND(ISNUMBER(OFFSET('Sanitation Data'!$H$11,0,10*ROW('Sanitation Data'!H166))),'Data Summary'!DH172="Yes"),OFFSET('Sanitation Data'!$H$11,0,10*ROW('Sanitation Data'!H166)),NA())</f>
        <v>#N/A</v>
      </c>
      <c r="AT172" s="530" t="e">
        <f ca="1">+IF(AND(ISNUMBER(OFFSET('Sanitation Data'!$H$12,0,10*ROW('Sanitation Data'!H166))),'Data Summary'!DI172="Yes"),OFFSET('Sanitation Data'!$H$12,0,10*ROW('Sanitation Data'!H166)),NA())</f>
        <v>#N/A</v>
      </c>
      <c r="AU172" s="530" t="e">
        <f ca="1">+IF(AND(ISNUMBER(OFFSET('Sanitation Data'!$I$4,0,10*ROW('Sanitation Data'!I166))),'Data Summary'!DJ172="Yes"),100-OFFSET('Sanitation Data'!$I$4,0,10*ROW('Sanitation Data'!I166)),NA())</f>
        <v>#N/A</v>
      </c>
      <c r="AV172" s="530" t="e">
        <f ca="1">+IF(AND(ISNUMBER(OFFSET('Sanitation Data'!$I$6,0,10*ROW('Sanitation Data'!I166))),'Data Summary'!DK172="Yes"),OFFSET('Sanitation Data'!$I$6,0,10*ROW('Sanitation Data'!I166)),NA())</f>
        <v>#N/A</v>
      </c>
      <c r="AW172" s="530" t="e">
        <f ca="1">+IF(AND(ISNUMBER(OFFSET('Sanitation Data'!$I$10,0,10*ROW('Sanitation Data'!I166))),'Data Summary'!DL172="Yes"),OFFSET('Sanitation Data'!$I$10,0,10*ROW('Sanitation Data'!I166)),NA())</f>
        <v>#N/A</v>
      </c>
      <c r="AX172" s="530" t="e">
        <f ca="1">+IF(AND(ISNUMBER(OFFSET('Sanitation Data'!$I$11,0,10*ROW('Sanitation Data'!I166))),'Data Summary'!DM172="Yes"),OFFSET('Sanitation Data'!$I$11,0,10*ROW('Sanitation Data'!I166)),NA())</f>
        <v>#N/A</v>
      </c>
      <c r="AY172" s="530" t="e">
        <f ca="1">+IF(AND(ISNUMBER(OFFSET('Sanitation Data'!$I$12,0,10*ROW('Sanitation Data'!I166))),'Data Summary'!DN172="Yes"),OFFSET('Sanitation Data'!$I$12,0,10*ROW('Sanitation Data'!I166)),NA())</f>
        <v>#N/A</v>
      </c>
      <c r="AZ172" s="531" t="e">
        <f ca="1">+IF(AND(ISNUMBER(OFFSET('Hygiene Data'!$D$5,0,10*ROW('Hygiene Data'!D166))),'Data Summary'!DO172="Yes"),OFFSET('Hygiene Data'!$D$5,0,10*ROW('Hygiene Data'!D166)),NA())</f>
        <v>#N/A</v>
      </c>
      <c r="BA172" s="531" t="e">
        <f ca="1">+IF(AND(ISNUMBER(OFFSET('Hygiene Data'!$D$7,0,10*ROW('Hygiene Data'!D166))),'Data Summary'!DP172="Yes"),OFFSET('Hygiene Data'!$D$7,0,10*ROW('Hygiene Data'!D166)),NA())</f>
        <v>#N/A</v>
      </c>
      <c r="BB172" s="531" t="e">
        <f ca="1">+IF(AND(ISNUMBER(OFFSET('Hygiene Data'!$D$9,0,10*ROW('Hygiene Data'!D166))),'Data Summary'!DQ172="Yes"),OFFSET('Hygiene Data'!$D$9,0,10*ROW('Hygiene Data'!D166)),NA())</f>
        <v>#N/A</v>
      </c>
      <c r="BC172" s="531" t="e">
        <f ca="1">+IF(AND(ISNUMBER(OFFSET('Hygiene Data'!$E$5,0,10*ROW('Hygiene Data'!E166))),'Data Summary'!DR172="Yes"),OFFSET('Hygiene Data'!$E$5,0,10*ROW('Hygiene Data'!E166)),NA())</f>
        <v>#N/A</v>
      </c>
      <c r="BD172" s="531" t="e">
        <f ca="1">+IF(AND(ISNUMBER(OFFSET('Hygiene Data'!$E$7,0,10*ROW('Hygiene Data'!E166))),'Data Summary'!DS172="Yes"),OFFSET('Hygiene Data'!$E$7,0,10*ROW('Hygiene Data'!E166)),NA())</f>
        <v>#N/A</v>
      </c>
      <c r="BE172" s="531" t="e">
        <f ca="1">+IF(AND(ISNUMBER(OFFSET('Hygiene Data'!$E$9,0,10*ROW('Hygiene Data'!E166))),'Data Summary'!DT172="Yes"),OFFSET('Hygiene Data'!$E$9,0,10*ROW('Hygiene Data'!E166)),NA())</f>
        <v>#N/A</v>
      </c>
      <c r="BF172" s="531" t="e">
        <f ca="1">+IF(AND(ISNUMBER(OFFSET('Hygiene Data'!$F$5,0,10*ROW('Hygiene Data'!F166))),'Data Summary'!DU172="Yes"),OFFSET('Hygiene Data'!$F$5,0,10*ROW('Hygiene Data'!F166)),NA())</f>
        <v>#N/A</v>
      </c>
      <c r="BG172" s="531" t="e">
        <f ca="1">+IF(AND(ISNUMBER(OFFSET('Hygiene Data'!$F$7,0,10*ROW('Hygiene Data'!F166))),'Data Summary'!DV172="Yes"),OFFSET('Hygiene Data'!$F$7,0,10*ROW('Hygiene Data'!F166)),NA())</f>
        <v>#N/A</v>
      </c>
      <c r="BH172" s="531" t="e">
        <f ca="1">+IF(AND(ISNUMBER(OFFSET('Hygiene Data'!$F$9,0,10*ROW('Hygiene Data'!F166))),'Data Summary'!DW172="Yes"),OFFSET('Hygiene Data'!$F$9,0,10*ROW('Hygiene Data'!F166)),NA())</f>
        <v>#N/A</v>
      </c>
      <c r="BI172" s="531" t="e">
        <f ca="1">+IF(AND(ISNUMBER(OFFSET('Hygiene Data'!$G$5,0,10*ROW('Hygiene Data'!G166))),'Data Summary'!DX172="Yes"),OFFSET('Hygiene Data'!$G$5,0,10*ROW('Hygiene Data'!G166)),NA())</f>
        <v>#N/A</v>
      </c>
      <c r="BJ172" s="531" t="e">
        <f ca="1">+IF(AND(ISNUMBER(OFFSET('Hygiene Data'!$G$7,0,10*ROW('Hygiene Data'!G166))),'Data Summary'!DY172="Yes"),OFFSET('Hygiene Data'!$G$7,0,10*ROW('Hygiene Data'!G166)),NA())</f>
        <v>#N/A</v>
      </c>
      <c r="BK172" s="531" t="e">
        <f ca="1">+IF(AND(ISNUMBER(OFFSET('Hygiene Data'!$G$9,0,10*ROW('Hygiene Data'!G166))),'Data Summary'!DZ172="Yes"),OFFSET('Hygiene Data'!$G$9,0,10*ROW('Hygiene Data'!G166)),NA())</f>
        <v>#N/A</v>
      </c>
      <c r="BL172" s="531" t="e">
        <f ca="1">+IF(AND(ISNUMBER(OFFSET('Hygiene Data'!$H$5,0,10*ROW('Hygiene Data'!H166))),'Data Summary'!EA172="Yes"),OFFSET('Hygiene Data'!$H$5,0,10*ROW('Hygiene Data'!H166)),NA())</f>
        <v>#N/A</v>
      </c>
      <c r="BM172" s="531" t="e">
        <f ca="1">+IF(AND(ISNUMBER(OFFSET('Hygiene Data'!$H$7,0,10*ROW('Hygiene Data'!H166))),'Data Summary'!EB172="Yes"),OFFSET('Hygiene Data'!$H$7,0,10*ROW('Hygiene Data'!H166)),NA())</f>
        <v>#N/A</v>
      </c>
      <c r="BN172" s="531" t="e">
        <f ca="1">+IF(AND(ISNUMBER(OFFSET('Hygiene Data'!$H$9,0,10*ROW('Hygiene Data'!H166))),'Data Summary'!EC172="Yes"),OFFSET('Hygiene Data'!$H$9,0,10*ROW('Hygiene Data'!H166)),NA())</f>
        <v>#N/A</v>
      </c>
      <c r="BO172" s="531" t="e">
        <f ca="1">+IF(AND(ISNUMBER(OFFSET('Hygiene Data'!$I$5,0,10*ROW('Hygiene Data'!I166))),'Data Summary'!ED172="Yes"),OFFSET('Hygiene Data'!$I$5,0,10*ROW('Hygiene Data'!I166)),NA())</f>
        <v>#N/A</v>
      </c>
      <c r="BP172" s="531" t="e">
        <f ca="1">+IF(AND(ISNUMBER(OFFSET('Hygiene Data'!$I$7,0,10*ROW('Hygiene Data'!I166))),'Data Summary'!EE172="Yes"),OFFSET('Hygiene Data'!$I$7,0,10*ROW('Hygiene Data'!I166)),NA())</f>
        <v>#N/A</v>
      </c>
      <c r="BQ172" s="531" t="e">
        <f ca="1">+IF(AND(ISNUMBER(OFFSET('Hygiene Data'!$I$9,0,10*ROW('Hygiene Data'!I166))),'Data Summary'!EF172="Yes"),OFFSET('Hygiene Data'!$I$9,0,10*ROW('Hygiene Data'!I166)),NA())</f>
        <v>#N/A</v>
      </c>
    </row>
    <row r="173" spans="1:69" x14ac:dyDescent="0.25">
      <c r="A173" s="527" t="e">
        <f ca="1">+RIGHT('Data Summary'!A173,LEN('Data Summary'!A173)-9)</f>
        <v>#VALUE!</v>
      </c>
      <c r="B173" s="501" t="str">
        <f ca="1">+IF(ISTEXT('Data Summary'!B173),'Data Summary'!B173,"")</f>
        <v/>
      </c>
      <c r="C173" s="528" t="e">
        <f ca="1">+VALUE('Data Summary'!C173)</f>
        <v>#VALUE!</v>
      </c>
      <c r="D173" s="529" t="e">
        <f ca="1">+IF(AND(ISNUMBER(OFFSET('Water Data'!$D$4,0,10*ROW('Water Data'!D167))),'Data Summary'!BS173="Yes"),100-OFFSET('Water Data'!$D$4,0,10*ROW('Water Data'!D167)),NA())</f>
        <v>#N/A</v>
      </c>
      <c r="E173" s="529" t="e">
        <f ca="1">+IF(AND(ISNUMBER(OFFSET('Water Data'!$D$6,0,10*ROW('Water Data'!D167))),'Data Summary'!BT173="Yes"),OFFSET('Water Data'!$D$6,0,10*ROW('Water Data'!D167)),NA())</f>
        <v>#N/A</v>
      </c>
      <c r="F173" s="529" t="e">
        <f ca="1">+IF(AND(ISNUMBER(OFFSET('Water Data'!$D$9,0,10*ROW('Water Data'!D167))),'Data Summary'!BU173="Yes"),OFFSET('Water Data'!$D$9,0,10*ROW('Water Data'!D167)),NA())</f>
        <v>#N/A</v>
      </c>
      <c r="G173" s="529" t="e">
        <f ca="1">+IF(AND(ISNUMBER(OFFSET('Water Data'!$E$4,0,10*ROW('Water Data'!E167))),'Data Summary'!BV173="Yes"),100-OFFSET('Water Data'!$E$4,0,10*ROW('Water Data'!E167)),NA())</f>
        <v>#N/A</v>
      </c>
      <c r="H173" s="529" t="e">
        <f ca="1">+IF(AND(ISNUMBER(OFFSET('Water Data'!$E$6,0,10*ROW('Water Data'!E167))),'Data Summary'!BW173="Yes"),OFFSET('Water Data'!$E$6,0,10*ROW('Water Data'!E167)),NA())</f>
        <v>#N/A</v>
      </c>
      <c r="I173" s="529" t="e">
        <f ca="1">+IF(AND(ISNUMBER(OFFSET('Water Data'!$E$9,0,10*ROW('Water Data'!E167))),'Data Summary'!BX173="Yes"),OFFSET('Water Data'!$E$9,0,10*ROW('Water Data'!E167)),NA())</f>
        <v>#N/A</v>
      </c>
      <c r="J173" s="529" t="e">
        <f ca="1">+IF(AND(ISNUMBER(OFFSET('Water Data'!$F$4,0,10*ROW('Water Data'!F167))),'Data Summary'!BY173="Yes"),100-OFFSET('Water Data'!$F$4,0,10*ROW('Water Data'!F167)),NA())</f>
        <v>#N/A</v>
      </c>
      <c r="K173" s="529" t="e">
        <f ca="1">+IF(AND(ISNUMBER(OFFSET('Water Data'!$F$6,0,10*ROW('Water Data'!F167))),'Data Summary'!BZ173="Yes"),OFFSET('Water Data'!$F$6,0,10*ROW('Water Data'!F167)),NA())</f>
        <v>#N/A</v>
      </c>
      <c r="L173" s="529" t="e">
        <f ca="1">+IF(AND(ISNUMBER(OFFSET('Water Data'!$F$9,0,10*ROW('Water Data'!F167))),'Data Summary'!CA173="Yes"),OFFSET('Water Data'!$F$9,0,10*ROW('Water Data'!F167)),NA())</f>
        <v>#N/A</v>
      </c>
      <c r="M173" s="529" t="e">
        <f ca="1">+IF(AND(ISNUMBER(OFFSET('Water Data'!$G$4,0,10*ROW('Water Data'!G167))),'Data Summary'!CB173="Yes"),100-OFFSET('Water Data'!$G$4,0,10*ROW('Water Data'!G167)),NA())</f>
        <v>#N/A</v>
      </c>
      <c r="N173" s="529" t="e">
        <f ca="1">+IF(AND(ISNUMBER(OFFSET('Water Data'!$G$6,0,10*ROW('Water Data'!G167))),'Data Summary'!CC173="Yes"),OFFSET('Water Data'!$G$6,0,10*ROW('Water Data'!G167)),NA())</f>
        <v>#N/A</v>
      </c>
      <c r="O173" s="529" t="e">
        <f ca="1">+IF(AND(ISNUMBER(OFFSET('Water Data'!$G$9,0,10*ROW('Water Data'!G167))),'Data Summary'!CD173="Yes"),OFFSET('Water Data'!$G$9,0,10*ROW('Water Data'!G167)),NA())</f>
        <v>#N/A</v>
      </c>
      <c r="P173" s="529" t="e">
        <f ca="1">+IF(AND(ISNUMBER(OFFSET('Water Data'!$H$4,0,10*ROW('Water Data'!H167))),'Data Summary'!CE173="Yes"),100-OFFSET('Water Data'!$H$4,0,10*ROW('Water Data'!H167)),NA())</f>
        <v>#N/A</v>
      </c>
      <c r="Q173" s="529" t="e">
        <f ca="1">+IF(AND(ISNUMBER(OFFSET('Water Data'!$H$6,0,10*ROW('Water Data'!H167))),'Data Summary'!CF173="Yes"),OFFSET('Water Data'!$H$6,0,10*ROW('Water Data'!H167)),NA())</f>
        <v>#N/A</v>
      </c>
      <c r="R173" s="529" t="e">
        <f ca="1">+IF(AND(ISNUMBER(OFFSET('Water Data'!$H$9,0,10*ROW('Water Data'!H167))),'Data Summary'!CG173="Yes"),OFFSET('Water Data'!$H$9,0,10*ROW('Water Data'!H167)),NA())</f>
        <v>#N/A</v>
      </c>
      <c r="S173" s="529" t="e">
        <f ca="1">+IF(AND(ISNUMBER(OFFSET('Water Data'!$I$4,0,10*ROW('Water Data'!I167))),'Data Summary'!CH173="Yes"),100-OFFSET('Water Data'!$I$4,0,10*ROW('Water Data'!I167)),NA())</f>
        <v>#N/A</v>
      </c>
      <c r="T173" s="529" t="e">
        <f ca="1">+IF(AND(ISNUMBER(OFFSET('Water Data'!$I$6,0,10*ROW('Water Data'!I167))),'Data Summary'!CI173="Yes"),OFFSET('Water Data'!$I$6,0,10*ROW('Water Data'!I167)),NA())</f>
        <v>#N/A</v>
      </c>
      <c r="U173" s="529" t="e">
        <f ca="1">+IF(AND(ISNUMBER(OFFSET('Water Data'!$I$9,0,10*ROW('Water Data'!I167))),'Data Summary'!CJ173="Yes"),OFFSET('Water Data'!$I$9,0,10*ROW('Water Data'!I167)),NA())</f>
        <v>#N/A</v>
      </c>
      <c r="V173" s="530" t="e">
        <f ca="1">+IF(AND(ISNUMBER(OFFSET('Sanitation Data'!$D$4,0,10*ROW('Sanitation Data'!D167))),'Data Summary'!CK173="Yes"),100-OFFSET('Sanitation Data'!$D$4,0,10*ROW('Sanitation Data'!D167)),NA())</f>
        <v>#N/A</v>
      </c>
      <c r="W173" s="530" t="e">
        <f ca="1">+IF(AND(ISNUMBER(OFFSET('Sanitation Data'!$D$6,0,10*ROW('Sanitation Data'!D167))),'Data Summary'!CL173="Yes"),OFFSET('Sanitation Data'!$D$6,0,10*ROW('Sanitation Data'!D167)),NA())</f>
        <v>#N/A</v>
      </c>
      <c r="X173" s="530" t="e">
        <f ca="1">+IF(AND(ISNUMBER(OFFSET('Sanitation Data'!$D$10,0,10*ROW('Sanitation Data'!D167))),'Data Summary'!CM173="Yes"),OFFSET('Sanitation Data'!$D$10,0,10*ROW('Sanitation Data'!D167)),NA())</f>
        <v>#N/A</v>
      </c>
      <c r="Y173" s="530" t="e">
        <f ca="1">+IF(AND(ISNUMBER(OFFSET('Sanitation Data'!$D$11,0,10*ROW('Sanitation Data'!D167))),'Data Summary'!CN173="Yes"),OFFSET('Sanitation Data'!$D$11,0,10*ROW('Sanitation Data'!D167)),NA())</f>
        <v>#N/A</v>
      </c>
      <c r="Z173" s="530" t="e">
        <f ca="1">+IF(AND(ISNUMBER(OFFSET('Sanitation Data'!$D$12,0,10*ROW('Sanitation Data'!D167))),'Data Summary'!CO173="Yes"),OFFSET('Sanitation Data'!$D$12,0,10*ROW('Sanitation Data'!D167)),NA())</f>
        <v>#N/A</v>
      </c>
      <c r="AA173" s="530" t="e">
        <f ca="1">+IF(AND(ISNUMBER(OFFSET('Sanitation Data'!$E$4,0,10*ROW('Sanitation Data'!E167))),'Data Summary'!CP173="Yes"),100-OFFSET('Sanitation Data'!$E$4,0,10*ROW('Sanitation Data'!E167)),NA())</f>
        <v>#N/A</v>
      </c>
      <c r="AB173" s="530" t="e">
        <f ca="1">+IF(AND(ISNUMBER(OFFSET('Sanitation Data'!$E$6,0,10*ROW('Sanitation Data'!E167))),'Data Summary'!CQ173="Yes"),OFFSET('Sanitation Data'!$E$6,0,10*ROW('Sanitation Data'!E167)),NA())</f>
        <v>#N/A</v>
      </c>
      <c r="AC173" s="530" t="e">
        <f ca="1">+IF(AND(ISNUMBER(OFFSET('Sanitation Data'!$E$10,0,10*ROW('Sanitation Data'!E167))),'Data Summary'!CR173="Yes"),OFFSET('Sanitation Data'!$E$10,0,10*ROW('Sanitation Data'!E167)),NA())</f>
        <v>#N/A</v>
      </c>
      <c r="AD173" s="530" t="e">
        <f ca="1">+IF(AND(ISNUMBER(OFFSET('Sanitation Data'!$E$11,0,10*ROW('Sanitation Data'!E167))),'Data Summary'!CS173="Yes"),OFFSET('Sanitation Data'!$E$11,0,10*ROW('Sanitation Data'!E167)),NA())</f>
        <v>#N/A</v>
      </c>
      <c r="AE173" s="530" t="e">
        <f ca="1">+IF(AND(ISNUMBER(OFFSET('Sanitation Data'!$E$12,0,10*ROW('Sanitation Data'!E167))),'Data Summary'!CT173="Yes"),OFFSET('Sanitation Data'!$E$12,0,10*ROW('Sanitation Data'!E167)),NA())</f>
        <v>#N/A</v>
      </c>
      <c r="AF173" s="530" t="e">
        <f ca="1">+IF(AND(ISNUMBER(OFFSET('Sanitation Data'!$F$4,0,10*ROW('Sanitation Data'!F167))),'Data Summary'!CU173="Yes"),100-OFFSET('Sanitation Data'!$F$4,0,10*ROW('Sanitation Data'!F167)),NA())</f>
        <v>#N/A</v>
      </c>
      <c r="AG173" s="530" t="e">
        <f ca="1">+IF(AND(ISNUMBER(OFFSET('Sanitation Data'!$F$6,0,10*ROW('Sanitation Data'!F167))),'Data Summary'!CV173="Yes"),OFFSET('Sanitation Data'!$F$6,0,10*ROW('Sanitation Data'!F167)),NA())</f>
        <v>#N/A</v>
      </c>
      <c r="AH173" s="530" t="e">
        <f ca="1">+IF(AND(ISNUMBER(OFFSET('Sanitation Data'!$F$10,0,10*ROW('Sanitation Data'!F167))),'Data Summary'!CW173="Yes"),OFFSET('Sanitation Data'!$F$10,0,10*ROW('Sanitation Data'!F167)),NA())</f>
        <v>#N/A</v>
      </c>
      <c r="AI173" s="530" t="e">
        <f ca="1">+IF(AND(ISNUMBER(OFFSET('Sanitation Data'!$F$11,0,10*ROW('Sanitation Data'!F167))),'Data Summary'!CX173="Yes"),OFFSET('Sanitation Data'!$F$11,0,10*ROW('Sanitation Data'!F167)),NA())</f>
        <v>#N/A</v>
      </c>
      <c r="AJ173" s="530" t="e">
        <f ca="1">+IF(AND(ISNUMBER(OFFSET('Sanitation Data'!$F$12,0,10*ROW('Sanitation Data'!F167))),'Data Summary'!CY173="Yes"),OFFSET('Sanitation Data'!$F$12,0,10*ROW('Sanitation Data'!F167)),NA())</f>
        <v>#N/A</v>
      </c>
      <c r="AK173" s="530" t="e">
        <f ca="1">+IF(AND(ISNUMBER(OFFSET('Sanitation Data'!$G$4,0,10*ROW('Sanitation Data'!G167))),'Data Summary'!CZ173="Yes"),100-OFFSET('Sanitation Data'!$G$4,0,10*ROW('Sanitation Data'!G167)),NA())</f>
        <v>#N/A</v>
      </c>
      <c r="AL173" s="530" t="e">
        <f ca="1">+IF(AND(ISNUMBER(OFFSET('Sanitation Data'!$G$6,0,10*ROW('Sanitation Data'!G167))),'Data Summary'!DA173="Yes"),OFFSET('Sanitation Data'!$G$6,0,10*ROW('Sanitation Data'!G167)),NA())</f>
        <v>#N/A</v>
      </c>
      <c r="AM173" s="530" t="e">
        <f ca="1">+IF(AND(ISNUMBER(OFFSET('Sanitation Data'!$G$10,0,10*ROW('Sanitation Data'!G167))),'Data Summary'!DB173="Yes"),OFFSET('Sanitation Data'!$G$10,0,10*ROW('Sanitation Data'!G167)),NA())</f>
        <v>#N/A</v>
      </c>
      <c r="AN173" s="530" t="e">
        <f ca="1">+IF(AND(ISNUMBER(OFFSET('Sanitation Data'!$G$11,0,10*ROW('Sanitation Data'!G167))),'Data Summary'!DC173="Yes"),OFFSET('Sanitation Data'!$G$11,0,10*ROW('Sanitation Data'!G167)),NA())</f>
        <v>#N/A</v>
      </c>
      <c r="AO173" s="530" t="e">
        <f ca="1">+IF(AND(ISNUMBER(OFFSET('Sanitation Data'!$G$12,0,10*ROW('Sanitation Data'!G167))),'Data Summary'!DD173="Yes"),OFFSET('Sanitation Data'!$G$12,0,10*ROW('Sanitation Data'!G167)),NA())</f>
        <v>#N/A</v>
      </c>
      <c r="AP173" s="530" t="e">
        <f ca="1">+IF(AND(ISNUMBER(OFFSET('Sanitation Data'!$H$4,0,10*ROW('Sanitation Data'!H167))),'Data Summary'!DE173="Yes"),100-OFFSET('Sanitation Data'!$H$4,0,10*ROW('Sanitation Data'!H167)),NA())</f>
        <v>#N/A</v>
      </c>
      <c r="AQ173" s="530" t="e">
        <f ca="1">+IF(AND(ISNUMBER(OFFSET('Sanitation Data'!$H$6,0,10*ROW('Sanitation Data'!H167))),'Data Summary'!DF173="Yes"),OFFSET('Sanitation Data'!$H$6,0,10*ROW('Sanitation Data'!H167)),NA())</f>
        <v>#N/A</v>
      </c>
      <c r="AR173" s="530" t="e">
        <f ca="1">+IF(AND(ISNUMBER(OFFSET('Sanitation Data'!$H$10,0,10*ROW('Sanitation Data'!H167))),'Data Summary'!DG173="Yes"),OFFSET('Sanitation Data'!$H$10,0,10*ROW('Sanitation Data'!H167)),NA())</f>
        <v>#N/A</v>
      </c>
      <c r="AS173" s="530" t="e">
        <f ca="1">+IF(AND(ISNUMBER(OFFSET('Sanitation Data'!$H$11,0,10*ROW('Sanitation Data'!H167))),'Data Summary'!DH173="Yes"),OFFSET('Sanitation Data'!$H$11,0,10*ROW('Sanitation Data'!H167)),NA())</f>
        <v>#N/A</v>
      </c>
      <c r="AT173" s="530" t="e">
        <f ca="1">+IF(AND(ISNUMBER(OFFSET('Sanitation Data'!$H$12,0,10*ROW('Sanitation Data'!H167))),'Data Summary'!DI173="Yes"),OFFSET('Sanitation Data'!$H$12,0,10*ROW('Sanitation Data'!H167)),NA())</f>
        <v>#N/A</v>
      </c>
      <c r="AU173" s="530" t="e">
        <f ca="1">+IF(AND(ISNUMBER(OFFSET('Sanitation Data'!$I$4,0,10*ROW('Sanitation Data'!I167))),'Data Summary'!DJ173="Yes"),100-OFFSET('Sanitation Data'!$I$4,0,10*ROW('Sanitation Data'!I167)),NA())</f>
        <v>#N/A</v>
      </c>
      <c r="AV173" s="530" t="e">
        <f ca="1">+IF(AND(ISNUMBER(OFFSET('Sanitation Data'!$I$6,0,10*ROW('Sanitation Data'!I167))),'Data Summary'!DK173="Yes"),OFFSET('Sanitation Data'!$I$6,0,10*ROW('Sanitation Data'!I167)),NA())</f>
        <v>#N/A</v>
      </c>
      <c r="AW173" s="530" t="e">
        <f ca="1">+IF(AND(ISNUMBER(OFFSET('Sanitation Data'!$I$10,0,10*ROW('Sanitation Data'!I167))),'Data Summary'!DL173="Yes"),OFFSET('Sanitation Data'!$I$10,0,10*ROW('Sanitation Data'!I167)),NA())</f>
        <v>#N/A</v>
      </c>
      <c r="AX173" s="530" t="e">
        <f ca="1">+IF(AND(ISNUMBER(OFFSET('Sanitation Data'!$I$11,0,10*ROW('Sanitation Data'!I167))),'Data Summary'!DM173="Yes"),OFFSET('Sanitation Data'!$I$11,0,10*ROW('Sanitation Data'!I167)),NA())</f>
        <v>#N/A</v>
      </c>
      <c r="AY173" s="530" t="e">
        <f ca="1">+IF(AND(ISNUMBER(OFFSET('Sanitation Data'!$I$12,0,10*ROW('Sanitation Data'!I167))),'Data Summary'!DN173="Yes"),OFFSET('Sanitation Data'!$I$12,0,10*ROW('Sanitation Data'!I167)),NA())</f>
        <v>#N/A</v>
      </c>
      <c r="AZ173" s="531" t="e">
        <f ca="1">+IF(AND(ISNUMBER(OFFSET('Hygiene Data'!$D$5,0,10*ROW('Hygiene Data'!D167))),'Data Summary'!DO173="Yes"),OFFSET('Hygiene Data'!$D$5,0,10*ROW('Hygiene Data'!D167)),NA())</f>
        <v>#N/A</v>
      </c>
      <c r="BA173" s="531" t="e">
        <f ca="1">+IF(AND(ISNUMBER(OFFSET('Hygiene Data'!$D$7,0,10*ROW('Hygiene Data'!D167))),'Data Summary'!DP173="Yes"),OFFSET('Hygiene Data'!$D$7,0,10*ROW('Hygiene Data'!D167)),NA())</f>
        <v>#N/A</v>
      </c>
      <c r="BB173" s="531" t="e">
        <f ca="1">+IF(AND(ISNUMBER(OFFSET('Hygiene Data'!$D$9,0,10*ROW('Hygiene Data'!D167))),'Data Summary'!DQ173="Yes"),OFFSET('Hygiene Data'!$D$9,0,10*ROW('Hygiene Data'!D167)),NA())</f>
        <v>#N/A</v>
      </c>
      <c r="BC173" s="531" t="e">
        <f ca="1">+IF(AND(ISNUMBER(OFFSET('Hygiene Data'!$E$5,0,10*ROW('Hygiene Data'!E167))),'Data Summary'!DR173="Yes"),OFFSET('Hygiene Data'!$E$5,0,10*ROW('Hygiene Data'!E167)),NA())</f>
        <v>#N/A</v>
      </c>
      <c r="BD173" s="531" t="e">
        <f ca="1">+IF(AND(ISNUMBER(OFFSET('Hygiene Data'!$E$7,0,10*ROW('Hygiene Data'!E167))),'Data Summary'!DS173="Yes"),OFFSET('Hygiene Data'!$E$7,0,10*ROW('Hygiene Data'!E167)),NA())</f>
        <v>#N/A</v>
      </c>
      <c r="BE173" s="531" t="e">
        <f ca="1">+IF(AND(ISNUMBER(OFFSET('Hygiene Data'!$E$9,0,10*ROW('Hygiene Data'!E167))),'Data Summary'!DT173="Yes"),OFFSET('Hygiene Data'!$E$9,0,10*ROW('Hygiene Data'!E167)),NA())</f>
        <v>#N/A</v>
      </c>
      <c r="BF173" s="531" t="e">
        <f ca="1">+IF(AND(ISNUMBER(OFFSET('Hygiene Data'!$F$5,0,10*ROW('Hygiene Data'!F167))),'Data Summary'!DU173="Yes"),OFFSET('Hygiene Data'!$F$5,0,10*ROW('Hygiene Data'!F167)),NA())</f>
        <v>#N/A</v>
      </c>
      <c r="BG173" s="531" t="e">
        <f ca="1">+IF(AND(ISNUMBER(OFFSET('Hygiene Data'!$F$7,0,10*ROW('Hygiene Data'!F167))),'Data Summary'!DV173="Yes"),OFFSET('Hygiene Data'!$F$7,0,10*ROW('Hygiene Data'!F167)),NA())</f>
        <v>#N/A</v>
      </c>
      <c r="BH173" s="531" t="e">
        <f ca="1">+IF(AND(ISNUMBER(OFFSET('Hygiene Data'!$F$9,0,10*ROW('Hygiene Data'!F167))),'Data Summary'!DW173="Yes"),OFFSET('Hygiene Data'!$F$9,0,10*ROW('Hygiene Data'!F167)),NA())</f>
        <v>#N/A</v>
      </c>
      <c r="BI173" s="531" t="e">
        <f ca="1">+IF(AND(ISNUMBER(OFFSET('Hygiene Data'!$G$5,0,10*ROW('Hygiene Data'!G167))),'Data Summary'!DX173="Yes"),OFFSET('Hygiene Data'!$G$5,0,10*ROW('Hygiene Data'!G167)),NA())</f>
        <v>#N/A</v>
      </c>
      <c r="BJ173" s="531" t="e">
        <f ca="1">+IF(AND(ISNUMBER(OFFSET('Hygiene Data'!$G$7,0,10*ROW('Hygiene Data'!G167))),'Data Summary'!DY173="Yes"),OFFSET('Hygiene Data'!$G$7,0,10*ROW('Hygiene Data'!G167)),NA())</f>
        <v>#N/A</v>
      </c>
      <c r="BK173" s="531" t="e">
        <f ca="1">+IF(AND(ISNUMBER(OFFSET('Hygiene Data'!$G$9,0,10*ROW('Hygiene Data'!G167))),'Data Summary'!DZ173="Yes"),OFFSET('Hygiene Data'!$G$9,0,10*ROW('Hygiene Data'!G167)),NA())</f>
        <v>#N/A</v>
      </c>
      <c r="BL173" s="531" t="e">
        <f ca="1">+IF(AND(ISNUMBER(OFFSET('Hygiene Data'!$H$5,0,10*ROW('Hygiene Data'!H167))),'Data Summary'!EA173="Yes"),OFFSET('Hygiene Data'!$H$5,0,10*ROW('Hygiene Data'!H167)),NA())</f>
        <v>#N/A</v>
      </c>
      <c r="BM173" s="531" t="e">
        <f ca="1">+IF(AND(ISNUMBER(OFFSET('Hygiene Data'!$H$7,0,10*ROW('Hygiene Data'!H167))),'Data Summary'!EB173="Yes"),OFFSET('Hygiene Data'!$H$7,0,10*ROW('Hygiene Data'!H167)),NA())</f>
        <v>#N/A</v>
      </c>
      <c r="BN173" s="531" t="e">
        <f ca="1">+IF(AND(ISNUMBER(OFFSET('Hygiene Data'!$H$9,0,10*ROW('Hygiene Data'!H167))),'Data Summary'!EC173="Yes"),OFFSET('Hygiene Data'!$H$9,0,10*ROW('Hygiene Data'!H167)),NA())</f>
        <v>#N/A</v>
      </c>
      <c r="BO173" s="531" t="e">
        <f ca="1">+IF(AND(ISNUMBER(OFFSET('Hygiene Data'!$I$5,0,10*ROW('Hygiene Data'!I167))),'Data Summary'!ED173="Yes"),OFFSET('Hygiene Data'!$I$5,0,10*ROW('Hygiene Data'!I167)),NA())</f>
        <v>#N/A</v>
      </c>
      <c r="BP173" s="531" t="e">
        <f ca="1">+IF(AND(ISNUMBER(OFFSET('Hygiene Data'!$I$7,0,10*ROW('Hygiene Data'!I167))),'Data Summary'!EE173="Yes"),OFFSET('Hygiene Data'!$I$7,0,10*ROW('Hygiene Data'!I167)),NA())</f>
        <v>#N/A</v>
      </c>
      <c r="BQ173" s="531" t="e">
        <f ca="1">+IF(AND(ISNUMBER(OFFSET('Hygiene Data'!$I$9,0,10*ROW('Hygiene Data'!I167))),'Data Summary'!EF173="Yes"),OFFSET('Hygiene Data'!$I$9,0,10*ROW('Hygiene Data'!I167)),NA())</f>
        <v>#N/A</v>
      </c>
    </row>
    <row r="174" spans="1:69" x14ac:dyDescent="0.25">
      <c r="A174" s="527" t="e">
        <f ca="1">+RIGHT('Data Summary'!A174,LEN('Data Summary'!A174)-9)</f>
        <v>#VALUE!</v>
      </c>
      <c r="B174" s="501" t="str">
        <f ca="1">+IF(ISTEXT('Data Summary'!B174),'Data Summary'!B174,"")</f>
        <v/>
      </c>
      <c r="C174" s="528" t="e">
        <f ca="1">+VALUE('Data Summary'!C174)</f>
        <v>#VALUE!</v>
      </c>
      <c r="D174" s="529" t="e">
        <f ca="1">+IF(AND(ISNUMBER(OFFSET('Water Data'!$D$4,0,10*ROW('Water Data'!D168))),'Data Summary'!BS174="Yes"),100-OFFSET('Water Data'!$D$4,0,10*ROW('Water Data'!D168)),NA())</f>
        <v>#N/A</v>
      </c>
      <c r="E174" s="529" t="e">
        <f ca="1">+IF(AND(ISNUMBER(OFFSET('Water Data'!$D$6,0,10*ROW('Water Data'!D168))),'Data Summary'!BT174="Yes"),OFFSET('Water Data'!$D$6,0,10*ROW('Water Data'!D168)),NA())</f>
        <v>#N/A</v>
      </c>
      <c r="F174" s="529" t="e">
        <f ca="1">+IF(AND(ISNUMBER(OFFSET('Water Data'!$D$9,0,10*ROW('Water Data'!D168))),'Data Summary'!BU174="Yes"),OFFSET('Water Data'!$D$9,0,10*ROW('Water Data'!D168)),NA())</f>
        <v>#N/A</v>
      </c>
      <c r="G174" s="529" t="e">
        <f ca="1">+IF(AND(ISNUMBER(OFFSET('Water Data'!$E$4,0,10*ROW('Water Data'!E168))),'Data Summary'!BV174="Yes"),100-OFFSET('Water Data'!$E$4,0,10*ROW('Water Data'!E168)),NA())</f>
        <v>#N/A</v>
      </c>
      <c r="H174" s="529" t="e">
        <f ca="1">+IF(AND(ISNUMBER(OFFSET('Water Data'!$E$6,0,10*ROW('Water Data'!E168))),'Data Summary'!BW174="Yes"),OFFSET('Water Data'!$E$6,0,10*ROW('Water Data'!E168)),NA())</f>
        <v>#N/A</v>
      </c>
      <c r="I174" s="529" t="e">
        <f ca="1">+IF(AND(ISNUMBER(OFFSET('Water Data'!$E$9,0,10*ROW('Water Data'!E168))),'Data Summary'!BX174="Yes"),OFFSET('Water Data'!$E$9,0,10*ROW('Water Data'!E168)),NA())</f>
        <v>#N/A</v>
      </c>
      <c r="J174" s="529" t="e">
        <f ca="1">+IF(AND(ISNUMBER(OFFSET('Water Data'!$F$4,0,10*ROW('Water Data'!F168))),'Data Summary'!BY174="Yes"),100-OFFSET('Water Data'!$F$4,0,10*ROW('Water Data'!F168)),NA())</f>
        <v>#N/A</v>
      </c>
      <c r="K174" s="529" t="e">
        <f ca="1">+IF(AND(ISNUMBER(OFFSET('Water Data'!$F$6,0,10*ROW('Water Data'!F168))),'Data Summary'!BZ174="Yes"),OFFSET('Water Data'!$F$6,0,10*ROW('Water Data'!F168)),NA())</f>
        <v>#N/A</v>
      </c>
      <c r="L174" s="529" t="e">
        <f ca="1">+IF(AND(ISNUMBER(OFFSET('Water Data'!$F$9,0,10*ROW('Water Data'!F168))),'Data Summary'!CA174="Yes"),OFFSET('Water Data'!$F$9,0,10*ROW('Water Data'!F168)),NA())</f>
        <v>#N/A</v>
      </c>
      <c r="M174" s="529" t="e">
        <f ca="1">+IF(AND(ISNUMBER(OFFSET('Water Data'!$G$4,0,10*ROW('Water Data'!G168))),'Data Summary'!CB174="Yes"),100-OFFSET('Water Data'!$G$4,0,10*ROW('Water Data'!G168)),NA())</f>
        <v>#N/A</v>
      </c>
      <c r="N174" s="529" t="e">
        <f ca="1">+IF(AND(ISNUMBER(OFFSET('Water Data'!$G$6,0,10*ROW('Water Data'!G168))),'Data Summary'!CC174="Yes"),OFFSET('Water Data'!$G$6,0,10*ROW('Water Data'!G168)),NA())</f>
        <v>#N/A</v>
      </c>
      <c r="O174" s="529" t="e">
        <f ca="1">+IF(AND(ISNUMBER(OFFSET('Water Data'!$G$9,0,10*ROW('Water Data'!G168))),'Data Summary'!CD174="Yes"),OFFSET('Water Data'!$G$9,0,10*ROW('Water Data'!G168)),NA())</f>
        <v>#N/A</v>
      </c>
      <c r="P174" s="529" t="e">
        <f ca="1">+IF(AND(ISNUMBER(OFFSET('Water Data'!$H$4,0,10*ROW('Water Data'!H168))),'Data Summary'!CE174="Yes"),100-OFFSET('Water Data'!$H$4,0,10*ROW('Water Data'!H168)),NA())</f>
        <v>#N/A</v>
      </c>
      <c r="Q174" s="529" t="e">
        <f ca="1">+IF(AND(ISNUMBER(OFFSET('Water Data'!$H$6,0,10*ROW('Water Data'!H168))),'Data Summary'!CF174="Yes"),OFFSET('Water Data'!$H$6,0,10*ROW('Water Data'!H168)),NA())</f>
        <v>#N/A</v>
      </c>
      <c r="R174" s="529" t="e">
        <f ca="1">+IF(AND(ISNUMBER(OFFSET('Water Data'!$H$9,0,10*ROW('Water Data'!H168))),'Data Summary'!CG174="Yes"),OFFSET('Water Data'!$H$9,0,10*ROW('Water Data'!H168)),NA())</f>
        <v>#N/A</v>
      </c>
      <c r="S174" s="529" t="e">
        <f ca="1">+IF(AND(ISNUMBER(OFFSET('Water Data'!$I$4,0,10*ROW('Water Data'!I168))),'Data Summary'!CH174="Yes"),100-OFFSET('Water Data'!$I$4,0,10*ROW('Water Data'!I168)),NA())</f>
        <v>#N/A</v>
      </c>
      <c r="T174" s="529" t="e">
        <f ca="1">+IF(AND(ISNUMBER(OFFSET('Water Data'!$I$6,0,10*ROW('Water Data'!I168))),'Data Summary'!CI174="Yes"),OFFSET('Water Data'!$I$6,0,10*ROW('Water Data'!I168)),NA())</f>
        <v>#N/A</v>
      </c>
      <c r="U174" s="529" t="e">
        <f ca="1">+IF(AND(ISNUMBER(OFFSET('Water Data'!$I$9,0,10*ROW('Water Data'!I168))),'Data Summary'!CJ174="Yes"),OFFSET('Water Data'!$I$9,0,10*ROW('Water Data'!I168)),NA())</f>
        <v>#N/A</v>
      </c>
      <c r="V174" s="530" t="e">
        <f ca="1">+IF(AND(ISNUMBER(OFFSET('Sanitation Data'!$D$4,0,10*ROW('Sanitation Data'!D168))),'Data Summary'!CK174="Yes"),100-OFFSET('Sanitation Data'!$D$4,0,10*ROW('Sanitation Data'!D168)),NA())</f>
        <v>#N/A</v>
      </c>
      <c r="W174" s="530" t="e">
        <f ca="1">+IF(AND(ISNUMBER(OFFSET('Sanitation Data'!$D$6,0,10*ROW('Sanitation Data'!D168))),'Data Summary'!CL174="Yes"),OFFSET('Sanitation Data'!$D$6,0,10*ROW('Sanitation Data'!D168)),NA())</f>
        <v>#N/A</v>
      </c>
      <c r="X174" s="530" t="e">
        <f ca="1">+IF(AND(ISNUMBER(OFFSET('Sanitation Data'!$D$10,0,10*ROW('Sanitation Data'!D168))),'Data Summary'!CM174="Yes"),OFFSET('Sanitation Data'!$D$10,0,10*ROW('Sanitation Data'!D168)),NA())</f>
        <v>#N/A</v>
      </c>
      <c r="Y174" s="530" t="e">
        <f ca="1">+IF(AND(ISNUMBER(OFFSET('Sanitation Data'!$D$11,0,10*ROW('Sanitation Data'!D168))),'Data Summary'!CN174="Yes"),OFFSET('Sanitation Data'!$D$11,0,10*ROW('Sanitation Data'!D168)),NA())</f>
        <v>#N/A</v>
      </c>
      <c r="Z174" s="530" t="e">
        <f ca="1">+IF(AND(ISNUMBER(OFFSET('Sanitation Data'!$D$12,0,10*ROW('Sanitation Data'!D168))),'Data Summary'!CO174="Yes"),OFFSET('Sanitation Data'!$D$12,0,10*ROW('Sanitation Data'!D168)),NA())</f>
        <v>#N/A</v>
      </c>
      <c r="AA174" s="530" t="e">
        <f ca="1">+IF(AND(ISNUMBER(OFFSET('Sanitation Data'!$E$4,0,10*ROW('Sanitation Data'!E168))),'Data Summary'!CP174="Yes"),100-OFFSET('Sanitation Data'!$E$4,0,10*ROW('Sanitation Data'!E168)),NA())</f>
        <v>#N/A</v>
      </c>
      <c r="AB174" s="530" t="e">
        <f ca="1">+IF(AND(ISNUMBER(OFFSET('Sanitation Data'!$E$6,0,10*ROW('Sanitation Data'!E168))),'Data Summary'!CQ174="Yes"),OFFSET('Sanitation Data'!$E$6,0,10*ROW('Sanitation Data'!E168)),NA())</f>
        <v>#N/A</v>
      </c>
      <c r="AC174" s="530" t="e">
        <f ca="1">+IF(AND(ISNUMBER(OFFSET('Sanitation Data'!$E$10,0,10*ROW('Sanitation Data'!E168))),'Data Summary'!CR174="Yes"),OFFSET('Sanitation Data'!$E$10,0,10*ROW('Sanitation Data'!E168)),NA())</f>
        <v>#N/A</v>
      </c>
      <c r="AD174" s="530" t="e">
        <f ca="1">+IF(AND(ISNUMBER(OFFSET('Sanitation Data'!$E$11,0,10*ROW('Sanitation Data'!E168))),'Data Summary'!CS174="Yes"),OFFSET('Sanitation Data'!$E$11,0,10*ROW('Sanitation Data'!E168)),NA())</f>
        <v>#N/A</v>
      </c>
      <c r="AE174" s="530" t="e">
        <f ca="1">+IF(AND(ISNUMBER(OFFSET('Sanitation Data'!$E$12,0,10*ROW('Sanitation Data'!E168))),'Data Summary'!CT174="Yes"),OFFSET('Sanitation Data'!$E$12,0,10*ROW('Sanitation Data'!E168)),NA())</f>
        <v>#N/A</v>
      </c>
      <c r="AF174" s="530" t="e">
        <f ca="1">+IF(AND(ISNUMBER(OFFSET('Sanitation Data'!$F$4,0,10*ROW('Sanitation Data'!F168))),'Data Summary'!CU174="Yes"),100-OFFSET('Sanitation Data'!$F$4,0,10*ROW('Sanitation Data'!F168)),NA())</f>
        <v>#N/A</v>
      </c>
      <c r="AG174" s="530" t="e">
        <f ca="1">+IF(AND(ISNUMBER(OFFSET('Sanitation Data'!$F$6,0,10*ROW('Sanitation Data'!F168))),'Data Summary'!CV174="Yes"),OFFSET('Sanitation Data'!$F$6,0,10*ROW('Sanitation Data'!F168)),NA())</f>
        <v>#N/A</v>
      </c>
      <c r="AH174" s="530" t="e">
        <f ca="1">+IF(AND(ISNUMBER(OFFSET('Sanitation Data'!$F$10,0,10*ROW('Sanitation Data'!F168))),'Data Summary'!CW174="Yes"),OFFSET('Sanitation Data'!$F$10,0,10*ROW('Sanitation Data'!F168)),NA())</f>
        <v>#N/A</v>
      </c>
      <c r="AI174" s="530" t="e">
        <f ca="1">+IF(AND(ISNUMBER(OFFSET('Sanitation Data'!$F$11,0,10*ROW('Sanitation Data'!F168))),'Data Summary'!CX174="Yes"),OFFSET('Sanitation Data'!$F$11,0,10*ROW('Sanitation Data'!F168)),NA())</f>
        <v>#N/A</v>
      </c>
      <c r="AJ174" s="530" t="e">
        <f ca="1">+IF(AND(ISNUMBER(OFFSET('Sanitation Data'!$F$12,0,10*ROW('Sanitation Data'!F168))),'Data Summary'!CY174="Yes"),OFFSET('Sanitation Data'!$F$12,0,10*ROW('Sanitation Data'!F168)),NA())</f>
        <v>#N/A</v>
      </c>
      <c r="AK174" s="530" t="e">
        <f ca="1">+IF(AND(ISNUMBER(OFFSET('Sanitation Data'!$G$4,0,10*ROW('Sanitation Data'!G168))),'Data Summary'!CZ174="Yes"),100-OFFSET('Sanitation Data'!$G$4,0,10*ROW('Sanitation Data'!G168)),NA())</f>
        <v>#N/A</v>
      </c>
      <c r="AL174" s="530" t="e">
        <f ca="1">+IF(AND(ISNUMBER(OFFSET('Sanitation Data'!$G$6,0,10*ROW('Sanitation Data'!G168))),'Data Summary'!DA174="Yes"),OFFSET('Sanitation Data'!$G$6,0,10*ROW('Sanitation Data'!G168)),NA())</f>
        <v>#N/A</v>
      </c>
      <c r="AM174" s="530" t="e">
        <f ca="1">+IF(AND(ISNUMBER(OFFSET('Sanitation Data'!$G$10,0,10*ROW('Sanitation Data'!G168))),'Data Summary'!DB174="Yes"),OFFSET('Sanitation Data'!$G$10,0,10*ROW('Sanitation Data'!G168)),NA())</f>
        <v>#N/A</v>
      </c>
      <c r="AN174" s="530" t="e">
        <f ca="1">+IF(AND(ISNUMBER(OFFSET('Sanitation Data'!$G$11,0,10*ROW('Sanitation Data'!G168))),'Data Summary'!DC174="Yes"),OFFSET('Sanitation Data'!$G$11,0,10*ROW('Sanitation Data'!G168)),NA())</f>
        <v>#N/A</v>
      </c>
      <c r="AO174" s="530" t="e">
        <f ca="1">+IF(AND(ISNUMBER(OFFSET('Sanitation Data'!$G$12,0,10*ROW('Sanitation Data'!G168))),'Data Summary'!DD174="Yes"),OFFSET('Sanitation Data'!$G$12,0,10*ROW('Sanitation Data'!G168)),NA())</f>
        <v>#N/A</v>
      </c>
      <c r="AP174" s="530" t="e">
        <f ca="1">+IF(AND(ISNUMBER(OFFSET('Sanitation Data'!$H$4,0,10*ROW('Sanitation Data'!H168))),'Data Summary'!DE174="Yes"),100-OFFSET('Sanitation Data'!$H$4,0,10*ROW('Sanitation Data'!H168)),NA())</f>
        <v>#N/A</v>
      </c>
      <c r="AQ174" s="530" t="e">
        <f ca="1">+IF(AND(ISNUMBER(OFFSET('Sanitation Data'!$H$6,0,10*ROW('Sanitation Data'!H168))),'Data Summary'!DF174="Yes"),OFFSET('Sanitation Data'!$H$6,0,10*ROW('Sanitation Data'!H168)),NA())</f>
        <v>#N/A</v>
      </c>
      <c r="AR174" s="530" t="e">
        <f ca="1">+IF(AND(ISNUMBER(OFFSET('Sanitation Data'!$H$10,0,10*ROW('Sanitation Data'!H168))),'Data Summary'!DG174="Yes"),OFFSET('Sanitation Data'!$H$10,0,10*ROW('Sanitation Data'!H168)),NA())</f>
        <v>#N/A</v>
      </c>
      <c r="AS174" s="530" t="e">
        <f ca="1">+IF(AND(ISNUMBER(OFFSET('Sanitation Data'!$H$11,0,10*ROW('Sanitation Data'!H168))),'Data Summary'!DH174="Yes"),OFFSET('Sanitation Data'!$H$11,0,10*ROW('Sanitation Data'!H168)),NA())</f>
        <v>#N/A</v>
      </c>
      <c r="AT174" s="530" t="e">
        <f ca="1">+IF(AND(ISNUMBER(OFFSET('Sanitation Data'!$H$12,0,10*ROW('Sanitation Data'!H168))),'Data Summary'!DI174="Yes"),OFFSET('Sanitation Data'!$H$12,0,10*ROW('Sanitation Data'!H168)),NA())</f>
        <v>#N/A</v>
      </c>
      <c r="AU174" s="530" t="e">
        <f ca="1">+IF(AND(ISNUMBER(OFFSET('Sanitation Data'!$I$4,0,10*ROW('Sanitation Data'!I168))),'Data Summary'!DJ174="Yes"),100-OFFSET('Sanitation Data'!$I$4,0,10*ROW('Sanitation Data'!I168)),NA())</f>
        <v>#N/A</v>
      </c>
      <c r="AV174" s="530" t="e">
        <f ca="1">+IF(AND(ISNUMBER(OFFSET('Sanitation Data'!$I$6,0,10*ROW('Sanitation Data'!I168))),'Data Summary'!DK174="Yes"),OFFSET('Sanitation Data'!$I$6,0,10*ROW('Sanitation Data'!I168)),NA())</f>
        <v>#N/A</v>
      </c>
      <c r="AW174" s="530" t="e">
        <f ca="1">+IF(AND(ISNUMBER(OFFSET('Sanitation Data'!$I$10,0,10*ROW('Sanitation Data'!I168))),'Data Summary'!DL174="Yes"),OFFSET('Sanitation Data'!$I$10,0,10*ROW('Sanitation Data'!I168)),NA())</f>
        <v>#N/A</v>
      </c>
      <c r="AX174" s="530" t="e">
        <f ca="1">+IF(AND(ISNUMBER(OFFSET('Sanitation Data'!$I$11,0,10*ROW('Sanitation Data'!I168))),'Data Summary'!DM174="Yes"),OFFSET('Sanitation Data'!$I$11,0,10*ROW('Sanitation Data'!I168)),NA())</f>
        <v>#N/A</v>
      </c>
      <c r="AY174" s="530" t="e">
        <f ca="1">+IF(AND(ISNUMBER(OFFSET('Sanitation Data'!$I$12,0,10*ROW('Sanitation Data'!I168))),'Data Summary'!DN174="Yes"),OFFSET('Sanitation Data'!$I$12,0,10*ROW('Sanitation Data'!I168)),NA())</f>
        <v>#N/A</v>
      </c>
      <c r="AZ174" s="531" t="e">
        <f ca="1">+IF(AND(ISNUMBER(OFFSET('Hygiene Data'!$D$5,0,10*ROW('Hygiene Data'!D168))),'Data Summary'!DO174="Yes"),OFFSET('Hygiene Data'!$D$5,0,10*ROW('Hygiene Data'!D168)),NA())</f>
        <v>#N/A</v>
      </c>
      <c r="BA174" s="531" t="e">
        <f ca="1">+IF(AND(ISNUMBER(OFFSET('Hygiene Data'!$D$7,0,10*ROW('Hygiene Data'!D168))),'Data Summary'!DP174="Yes"),OFFSET('Hygiene Data'!$D$7,0,10*ROW('Hygiene Data'!D168)),NA())</f>
        <v>#N/A</v>
      </c>
      <c r="BB174" s="531" t="e">
        <f ca="1">+IF(AND(ISNUMBER(OFFSET('Hygiene Data'!$D$9,0,10*ROW('Hygiene Data'!D168))),'Data Summary'!DQ174="Yes"),OFFSET('Hygiene Data'!$D$9,0,10*ROW('Hygiene Data'!D168)),NA())</f>
        <v>#N/A</v>
      </c>
      <c r="BC174" s="531" t="e">
        <f ca="1">+IF(AND(ISNUMBER(OFFSET('Hygiene Data'!$E$5,0,10*ROW('Hygiene Data'!E168))),'Data Summary'!DR174="Yes"),OFFSET('Hygiene Data'!$E$5,0,10*ROW('Hygiene Data'!E168)),NA())</f>
        <v>#N/A</v>
      </c>
      <c r="BD174" s="531" t="e">
        <f ca="1">+IF(AND(ISNUMBER(OFFSET('Hygiene Data'!$E$7,0,10*ROW('Hygiene Data'!E168))),'Data Summary'!DS174="Yes"),OFFSET('Hygiene Data'!$E$7,0,10*ROW('Hygiene Data'!E168)),NA())</f>
        <v>#N/A</v>
      </c>
      <c r="BE174" s="531" t="e">
        <f ca="1">+IF(AND(ISNUMBER(OFFSET('Hygiene Data'!$E$9,0,10*ROW('Hygiene Data'!E168))),'Data Summary'!DT174="Yes"),OFFSET('Hygiene Data'!$E$9,0,10*ROW('Hygiene Data'!E168)),NA())</f>
        <v>#N/A</v>
      </c>
      <c r="BF174" s="531" t="e">
        <f ca="1">+IF(AND(ISNUMBER(OFFSET('Hygiene Data'!$F$5,0,10*ROW('Hygiene Data'!F168))),'Data Summary'!DU174="Yes"),OFFSET('Hygiene Data'!$F$5,0,10*ROW('Hygiene Data'!F168)),NA())</f>
        <v>#N/A</v>
      </c>
      <c r="BG174" s="531" t="e">
        <f ca="1">+IF(AND(ISNUMBER(OFFSET('Hygiene Data'!$F$7,0,10*ROW('Hygiene Data'!F168))),'Data Summary'!DV174="Yes"),OFFSET('Hygiene Data'!$F$7,0,10*ROW('Hygiene Data'!F168)),NA())</f>
        <v>#N/A</v>
      </c>
      <c r="BH174" s="531" t="e">
        <f ca="1">+IF(AND(ISNUMBER(OFFSET('Hygiene Data'!$F$9,0,10*ROW('Hygiene Data'!F168))),'Data Summary'!DW174="Yes"),OFFSET('Hygiene Data'!$F$9,0,10*ROW('Hygiene Data'!F168)),NA())</f>
        <v>#N/A</v>
      </c>
      <c r="BI174" s="531" t="e">
        <f ca="1">+IF(AND(ISNUMBER(OFFSET('Hygiene Data'!$G$5,0,10*ROW('Hygiene Data'!G168))),'Data Summary'!DX174="Yes"),OFFSET('Hygiene Data'!$G$5,0,10*ROW('Hygiene Data'!G168)),NA())</f>
        <v>#N/A</v>
      </c>
      <c r="BJ174" s="531" t="e">
        <f ca="1">+IF(AND(ISNUMBER(OFFSET('Hygiene Data'!$G$7,0,10*ROW('Hygiene Data'!G168))),'Data Summary'!DY174="Yes"),OFFSET('Hygiene Data'!$G$7,0,10*ROW('Hygiene Data'!G168)),NA())</f>
        <v>#N/A</v>
      </c>
      <c r="BK174" s="531" t="e">
        <f ca="1">+IF(AND(ISNUMBER(OFFSET('Hygiene Data'!$G$9,0,10*ROW('Hygiene Data'!G168))),'Data Summary'!DZ174="Yes"),OFFSET('Hygiene Data'!$G$9,0,10*ROW('Hygiene Data'!G168)),NA())</f>
        <v>#N/A</v>
      </c>
      <c r="BL174" s="531" t="e">
        <f ca="1">+IF(AND(ISNUMBER(OFFSET('Hygiene Data'!$H$5,0,10*ROW('Hygiene Data'!H168))),'Data Summary'!EA174="Yes"),OFFSET('Hygiene Data'!$H$5,0,10*ROW('Hygiene Data'!H168)),NA())</f>
        <v>#N/A</v>
      </c>
      <c r="BM174" s="531" t="e">
        <f ca="1">+IF(AND(ISNUMBER(OFFSET('Hygiene Data'!$H$7,0,10*ROW('Hygiene Data'!H168))),'Data Summary'!EB174="Yes"),OFFSET('Hygiene Data'!$H$7,0,10*ROW('Hygiene Data'!H168)),NA())</f>
        <v>#N/A</v>
      </c>
      <c r="BN174" s="531" t="e">
        <f ca="1">+IF(AND(ISNUMBER(OFFSET('Hygiene Data'!$H$9,0,10*ROW('Hygiene Data'!H168))),'Data Summary'!EC174="Yes"),OFFSET('Hygiene Data'!$H$9,0,10*ROW('Hygiene Data'!H168)),NA())</f>
        <v>#N/A</v>
      </c>
      <c r="BO174" s="531" t="e">
        <f ca="1">+IF(AND(ISNUMBER(OFFSET('Hygiene Data'!$I$5,0,10*ROW('Hygiene Data'!I168))),'Data Summary'!ED174="Yes"),OFFSET('Hygiene Data'!$I$5,0,10*ROW('Hygiene Data'!I168)),NA())</f>
        <v>#N/A</v>
      </c>
      <c r="BP174" s="531" t="e">
        <f ca="1">+IF(AND(ISNUMBER(OFFSET('Hygiene Data'!$I$7,0,10*ROW('Hygiene Data'!I168))),'Data Summary'!EE174="Yes"),OFFSET('Hygiene Data'!$I$7,0,10*ROW('Hygiene Data'!I168)),NA())</f>
        <v>#N/A</v>
      </c>
      <c r="BQ174" s="531" t="e">
        <f ca="1">+IF(AND(ISNUMBER(OFFSET('Hygiene Data'!$I$9,0,10*ROW('Hygiene Data'!I168))),'Data Summary'!EF174="Yes"),OFFSET('Hygiene Data'!$I$9,0,10*ROW('Hygiene Data'!I168)),NA())</f>
        <v>#N/A</v>
      </c>
    </row>
    <row r="175" spans="1:69" x14ac:dyDescent="0.25">
      <c r="A175" s="527" t="e">
        <f ca="1">+RIGHT('Data Summary'!A175,LEN('Data Summary'!A175)-9)</f>
        <v>#VALUE!</v>
      </c>
      <c r="B175" s="501" t="str">
        <f ca="1">+IF(ISTEXT('Data Summary'!B175),'Data Summary'!B175,"")</f>
        <v/>
      </c>
      <c r="C175" s="528" t="e">
        <f ca="1">+VALUE('Data Summary'!C175)</f>
        <v>#VALUE!</v>
      </c>
      <c r="D175" s="529" t="e">
        <f ca="1">+IF(AND(ISNUMBER(OFFSET('Water Data'!$D$4,0,10*ROW('Water Data'!D169))),'Data Summary'!BS175="Yes"),100-OFFSET('Water Data'!$D$4,0,10*ROW('Water Data'!D169)),NA())</f>
        <v>#N/A</v>
      </c>
      <c r="E175" s="529" t="e">
        <f ca="1">+IF(AND(ISNUMBER(OFFSET('Water Data'!$D$6,0,10*ROW('Water Data'!D169))),'Data Summary'!BT175="Yes"),OFFSET('Water Data'!$D$6,0,10*ROW('Water Data'!D169)),NA())</f>
        <v>#N/A</v>
      </c>
      <c r="F175" s="529" t="e">
        <f ca="1">+IF(AND(ISNUMBER(OFFSET('Water Data'!$D$9,0,10*ROW('Water Data'!D169))),'Data Summary'!BU175="Yes"),OFFSET('Water Data'!$D$9,0,10*ROW('Water Data'!D169)),NA())</f>
        <v>#N/A</v>
      </c>
      <c r="G175" s="529" t="e">
        <f ca="1">+IF(AND(ISNUMBER(OFFSET('Water Data'!$E$4,0,10*ROW('Water Data'!E169))),'Data Summary'!BV175="Yes"),100-OFFSET('Water Data'!$E$4,0,10*ROW('Water Data'!E169)),NA())</f>
        <v>#N/A</v>
      </c>
      <c r="H175" s="529" t="e">
        <f ca="1">+IF(AND(ISNUMBER(OFFSET('Water Data'!$E$6,0,10*ROW('Water Data'!E169))),'Data Summary'!BW175="Yes"),OFFSET('Water Data'!$E$6,0,10*ROW('Water Data'!E169)),NA())</f>
        <v>#N/A</v>
      </c>
      <c r="I175" s="529" t="e">
        <f ca="1">+IF(AND(ISNUMBER(OFFSET('Water Data'!$E$9,0,10*ROW('Water Data'!E169))),'Data Summary'!BX175="Yes"),OFFSET('Water Data'!$E$9,0,10*ROW('Water Data'!E169)),NA())</f>
        <v>#N/A</v>
      </c>
      <c r="J175" s="529" t="e">
        <f ca="1">+IF(AND(ISNUMBER(OFFSET('Water Data'!$F$4,0,10*ROW('Water Data'!F169))),'Data Summary'!BY175="Yes"),100-OFFSET('Water Data'!$F$4,0,10*ROW('Water Data'!F169)),NA())</f>
        <v>#N/A</v>
      </c>
      <c r="K175" s="529" t="e">
        <f ca="1">+IF(AND(ISNUMBER(OFFSET('Water Data'!$F$6,0,10*ROW('Water Data'!F169))),'Data Summary'!BZ175="Yes"),OFFSET('Water Data'!$F$6,0,10*ROW('Water Data'!F169)),NA())</f>
        <v>#N/A</v>
      </c>
      <c r="L175" s="529" t="e">
        <f ca="1">+IF(AND(ISNUMBER(OFFSET('Water Data'!$F$9,0,10*ROW('Water Data'!F169))),'Data Summary'!CA175="Yes"),OFFSET('Water Data'!$F$9,0,10*ROW('Water Data'!F169)),NA())</f>
        <v>#N/A</v>
      </c>
      <c r="M175" s="529" t="e">
        <f ca="1">+IF(AND(ISNUMBER(OFFSET('Water Data'!$G$4,0,10*ROW('Water Data'!G169))),'Data Summary'!CB175="Yes"),100-OFFSET('Water Data'!$G$4,0,10*ROW('Water Data'!G169)),NA())</f>
        <v>#N/A</v>
      </c>
      <c r="N175" s="529" t="e">
        <f ca="1">+IF(AND(ISNUMBER(OFFSET('Water Data'!$G$6,0,10*ROW('Water Data'!G169))),'Data Summary'!CC175="Yes"),OFFSET('Water Data'!$G$6,0,10*ROW('Water Data'!G169)),NA())</f>
        <v>#N/A</v>
      </c>
      <c r="O175" s="529" t="e">
        <f ca="1">+IF(AND(ISNUMBER(OFFSET('Water Data'!$G$9,0,10*ROW('Water Data'!G169))),'Data Summary'!CD175="Yes"),OFFSET('Water Data'!$G$9,0,10*ROW('Water Data'!G169)),NA())</f>
        <v>#N/A</v>
      </c>
      <c r="P175" s="529" t="e">
        <f ca="1">+IF(AND(ISNUMBER(OFFSET('Water Data'!$H$4,0,10*ROW('Water Data'!H169))),'Data Summary'!CE175="Yes"),100-OFFSET('Water Data'!$H$4,0,10*ROW('Water Data'!H169)),NA())</f>
        <v>#N/A</v>
      </c>
      <c r="Q175" s="529" t="e">
        <f ca="1">+IF(AND(ISNUMBER(OFFSET('Water Data'!$H$6,0,10*ROW('Water Data'!H169))),'Data Summary'!CF175="Yes"),OFFSET('Water Data'!$H$6,0,10*ROW('Water Data'!H169)),NA())</f>
        <v>#N/A</v>
      </c>
      <c r="R175" s="529" t="e">
        <f ca="1">+IF(AND(ISNUMBER(OFFSET('Water Data'!$H$9,0,10*ROW('Water Data'!H169))),'Data Summary'!CG175="Yes"),OFFSET('Water Data'!$H$9,0,10*ROW('Water Data'!H169)),NA())</f>
        <v>#N/A</v>
      </c>
      <c r="S175" s="529" t="e">
        <f ca="1">+IF(AND(ISNUMBER(OFFSET('Water Data'!$I$4,0,10*ROW('Water Data'!I169))),'Data Summary'!CH175="Yes"),100-OFFSET('Water Data'!$I$4,0,10*ROW('Water Data'!I169)),NA())</f>
        <v>#N/A</v>
      </c>
      <c r="T175" s="529" t="e">
        <f ca="1">+IF(AND(ISNUMBER(OFFSET('Water Data'!$I$6,0,10*ROW('Water Data'!I169))),'Data Summary'!CI175="Yes"),OFFSET('Water Data'!$I$6,0,10*ROW('Water Data'!I169)),NA())</f>
        <v>#N/A</v>
      </c>
      <c r="U175" s="529" t="e">
        <f ca="1">+IF(AND(ISNUMBER(OFFSET('Water Data'!$I$9,0,10*ROW('Water Data'!I169))),'Data Summary'!CJ175="Yes"),OFFSET('Water Data'!$I$9,0,10*ROW('Water Data'!I169)),NA())</f>
        <v>#N/A</v>
      </c>
      <c r="V175" s="530" t="e">
        <f ca="1">+IF(AND(ISNUMBER(OFFSET('Sanitation Data'!$D$4,0,10*ROW('Sanitation Data'!D169))),'Data Summary'!CK175="Yes"),100-OFFSET('Sanitation Data'!$D$4,0,10*ROW('Sanitation Data'!D169)),NA())</f>
        <v>#N/A</v>
      </c>
      <c r="W175" s="530" t="e">
        <f ca="1">+IF(AND(ISNUMBER(OFFSET('Sanitation Data'!$D$6,0,10*ROW('Sanitation Data'!D169))),'Data Summary'!CL175="Yes"),OFFSET('Sanitation Data'!$D$6,0,10*ROW('Sanitation Data'!D169)),NA())</f>
        <v>#N/A</v>
      </c>
      <c r="X175" s="530" t="e">
        <f ca="1">+IF(AND(ISNUMBER(OFFSET('Sanitation Data'!$D$10,0,10*ROW('Sanitation Data'!D169))),'Data Summary'!CM175="Yes"),OFFSET('Sanitation Data'!$D$10,0,10*ROW('Sanitation Data'!D169)),NA())</f>
        <v>#N/A</v>
      </c>
      <c r="Y175" s="530" t="e">
        <f ca="1">+IF(AND(ISNUMBER(OFFSET('Sanitation Data'!$D$11,0,10*ROW('Sanitation Data'!D169))),'Data Summary'!CN175="Yes"),OFFSET('Sanitation Data'!$D$11,0,10*ROW('Sanitation Data'!D169)),NA())</f>
        <v>#N/A</v>
      </c>
      <c r="Z175" s="530" t="e">
        <f ca="1">+IF(AND(ISNUMBER(OFFSET('Sanitation Data'!$D$12,0,10*ROW('Sanitation Data'!D169))),'Data Summary'!CO175="Yes"),OFFSET('Sanitation Data'!$D$12,0,10*ROW('Sanitation Data'!D169)),NA())</f>
        <v>#N/A</v>
      </c>
      <c r="AA175" s="530" t="e">
        <f ca="1">+IF(AND(ISNUMBER(OFFSET('Sanitation Data'!$E$4,0,10*ROW('Sanitation Data'!E169))),'Data Summary'!CP175="Yes"),100-OFFSET('Sanitation Data'!$E$4,0,10*ROW('Sanitation Data'!E169)),NA())</f>
        <v>#N/A</v>
      </c>
      <c r="AB175" s="530" t="e">
        <f ca="1">+IF(AND(ISNUMBER(OFFSET('Sanitation Data'!$E$6,0,10*ROW('Sanitation Data'!E169))),'Data Summary'!CQ175="Yes"),OFFSET('Sanitation Data'!$E$6,0,10*ROW('Sanitation Data'!E169)),NA())</f>
        <v>#N/A</v>
      </c>
      <c r="AC175" s="530" t="e">
        <f ca="1">+IF(AND(ISNUMBER(OFFSET('Sanitation Data'!$E$10,0,10*ROW('Sanitation Data'!E169))),'Data Summary'!CR175="Yes"),OFFSET('Sanitation Data'!$E$10,0,10*ROW('Sanitation Data'!E169)),NA())</f>
        <v>#N/A</v>
      </c>
      <c r="AD175" s="530" t="e">
        <f ca="1">+IF(AND(ISNUMBER(OFFSET('Sanitation Data'!$E$11,0,10*ROW('Sanitation Data'!E169))),'Data Summary'!CS175="Yes"),OFFSET('Sanitation Data'!$E$11,0,10*ROW('Sanitation Data'!E169)),NA())</f>
        <v>#N/A</v>
      </c>
      <c r="AE175" s="530" t="e">
        <f ca="1">+IF(AND(ISNUMBER(OFFSET('Sanitation Data'!$E$12,0,10*ROW('Sanitation Data'!E169))),'Data Summary'!CT175="Yes"),OFFSET('Sanitation Data'!$E$12,0,10*ROW('Sanitation Data'!E169)),NA())</f>
        <v>#N/A</v>
      </c>
      <c r="AF175" s="530" t="e">
        <f ca="1">+IF(AND(ISNUMBER(OFFSET('Sanitation Data'!$F$4,0,10*ROW('Sanitation Data'!F169))),'Data Summary'!CU175="Yes"),100-OFFSET('Sanitation Data'!$F$4,0,10*ROW('Sanitation Data'!F169)),NA())</f>
        <v>#N/A</v>
      </c>
      <c r="AG175" s="530" t="e">
        <f ca="1">+IF(AND(ISNUMBER(OFFSET('Sanitation Data'!$F$6,0,10*ROW('Sanitation Data'!F169))),'Data Summary'!CV175="Yes"),OFFSET('Sanitation Data'!$F$6,0,10*ROW('Sanitation Data'!F169)),NA())</f>
        <v>#N/A</v>
      </c>
      <c r="AH175" s="530" t="e">
        <f ca="1">+IF(AND(ISNUMBER(OFFSET('Sanitation Data'!$F$10,0,10*ROW('Sanitation Data'!F169))),'Data Summary'!CW175="Yes"),OFFSET('Sanitation Data'!$F$10,0,10*ROW('Sanitation Data'!F169)),NA())</f>
        <v>#N/A</v>
      </c>
      <c r="AI175" s="530" t="e">
        <f ca="1">+IF(AND(ISNUMBER(OFFSET('Sanitation Data'!$F$11,0,10*ROW('Sanitation Data'!F169))),'Data Summary'!CX175="Yes"),OFFSET('Sanitation Data'!$F$11,0,10*ROW('Sanitation Data'!F169)),NA())</f>
        <v>#N/A</v>
      </c>
      <c r="AJ175" s="530" t="e">
        <f ca="1">+IF(AND(ISNUMBER(OFFSET('Sanitation Data'!$F$12,0,10*ROW('Sanitation Data'!F169))),'Data Summary'!CY175="Yes"),OFFSET('Sanitation Data'!$F$12,0,10*ROW('Sanitation Data'!F169)),NA())</f>
        <v>#N/A</v>
      </c>
      <c r="AK175" s="530" t="e">
        <f ca="1">+IF(AND(ISNUMBER(OFFSET('Sanitation Data'!$G$4,0,10*ROW('Sanitation Data'!G169))),'Data Summary'!CZ175="Yes"),100-OFFSET('Sanitation Data'!$G$4,0,10*ROW('Sanitation Data'!G169)),NA())</f>
        <v>#N/A</v>
      </c>
      <c r="AL175" s="530" t="e">
        <f ca="1">+IF(AND(ISNUMBER(OFFSET('Sanitation Data'!$G$6,0,10*ROW('Sanitation Data'!G169))),'Data Summary'!DA175="Yes"),OFFSET('Sanitation Data'!$G$6,0,10*ROW('Sanitation Data'!G169)),NA())</f>
        <v>#N/A</v>
      </c>
      <c r="AM175" s="530" t="e">
        <f ca="1">+IF(AND(ISNUMBER(OFFSET('Sanitation Data'!$G$10,0,10*ROW('Sanitation Data'!G169))),'Data Summary'!DB175="Yes"),OFFSET('Sanitation Data'!$G$10,0,10*ROW('Sanitation Data'!G169)),NA())</f>
        <v>#N/A</v>
      </c>
      <c r="AN175" s="530" t="e">
        <f ca="1">+IF(AND(ISNUMBER(OFFSET('Sanitation Data'!$G$11,0,10*ROW('Sanitation Data'!G169))),'Data Summary'!DC175="Yes"),OFFSET('Sanitation Data'!$G$11,0,10*ROW('Sanitation Data'!G169)),NA())</f>
        <v>#N/A</v>
      </c>
      <c r="AO175" s="530" t="e">
        <f ca="1">+IF(AND(ISNUMBER(OFFSET('Sanitation Data'!$G$12,0,10*ROW('Sanitation Data'!G169))),'Data Summary'!DD175="Yes"),OFFSET('Sanitation Data'!$G$12,0,10*ROW('Sanitation Data'!G169)),NA())</f>
        <v>#N/A</v>
      </c>
      <c r="AP175" s="530" t="e">
        <f ca="1">+IF(AND(ISNUMBER(OFFSET('Sanitation Data'!$H$4,0,10*ROW('Sanitation Data'!H169))),'Data Summary'!DE175="Yes"),100-OFFSET('Sanitation Data'!$H$4,0,10*ROW('Sanitation Data'!H169)),NA())</f>
        <v>#N/A</v>
      </c>
      <c r="AQ175" s="530" t="e">
        <f ca="1">+IF(AND(ISNUMBER(OFFSET('Sanitation Data'!$H$6,0,10*ROW('Sanitation Data'!H169))),'Data Summary'!DF175="Yes"),OFFSET('Sanitation Data'!$H$6,0,10*ROW('Sanitation Data'!H169)),NA())</f>
        <v>#N/A</v>
      </c>
      <c r="AR175" s="530" t="e">
        <f ca="1">+IF(AND(ISNUMBER(OFFSET('Sanitation Data'!$H$10,0,10*ROW('Sanitation Data'!H169))),'Data Summary'!DG175="Yes"),OFFSET('Sanitation Data'!$H$10,0,10*ROW('Sanitation Data'!H169)),NA())</f>
        <v>#N/A</v>
      </c>
      <c r="AS175" s="530" t="e">
        <f ca="1">+IF(AND(ISNUMBER(OFFSET('Sanitation Data'!$H$11,0,10*ROW('Sanitation Data'!H169))),'Data Summary'!DH175="Yes"),OFFSET('Sanitation Data'!$H$11,0,10*ROW('Sanitation Data'!H169)),NA())</f>
        <v>#N/A</v>
      </c>
      <c r="AT175" s="530" t="e">
        <f ca="1">+IF(AND(ISNUMBER(OFFSET('Sanitation Data'!$H$12,0,10*ROW('Sanitation Data'!H169))),'Data Summary'!DI175="Yes"),OFFSET('Sanitation Data'!$H$12,0,10*ROW('Sanitation Data'!H169)),NA())</f>
        <v>#N/A</v>
      </c>
      <c r="AU175" s="530" t="e">
        <f ca="1">+IF(AND(ISNUMBER(OFFSET('Sanitation Data'!$I$4,0,10*ROW('Sanitation Data'!I169))),'Data Summary'!DJ175="Yes"),100-OFFSET('Sanitation Data'!$I$4,0,10*ROW('Sanitation Data'!I169)),NA())</f>
        <v>#N/A</v>
      </c>
      <c r="AV175" s="530" t="e">
        <f ca="1">+IF(AND(ISNUMBER(OFFSET('Sanitation Data'!$I$6,0,10*ROW('Sanitation Data'!I169))),'Data Summary'!DK175="Yes"),OFFSET('Sanitation Data'!$I$6,0,10*ROW('Sanitation Data'!I169)),NA())</f>
        <v>#N/A</v>
      </c>
      <c r="AW175" s="530" t="e">
        <f ca="1">+IF(AND(ISNUMBER(OFFSET('Sanitation Data'!$I$10,0,10*ROW('Sanitation Data'!I169))),'Data Summary'!DL175="Yes"),OFFSET('Sanitation Data'!$I$10,0,10*ROW('Sanitation Data'!I169)),NA())</f>
        <v>#N/A</v>
      </c>
      <c r="AX175" s="530" t="e">
        <f ca="1">+IF(AND(ISNUMBER(OFFSET('Sanitation Data'!$I$11,0,10*ROW('Sanitation Data'!I169))),'Data Summary'!DM175="Yes"),OFFSET('Sanitation Data'!$I$11,0,10*ROW('Sanitation Data'!I169)),NA())</f>
        <v>#N/A</v>
      </c>
      <c r="AY175" s="530" t="e">
        <f ca="1">+IF(AND(ISNUMBER(OFFSET('Sanitation Data'!$I$12,0,10*ROW('Sanitation Data'!I169))),'Data Summary'!DN175="Yes"),OFFSET('Sanitation Data'!$I$12,0,10*ROW('Sanitation Data'!I169)),NA())</f>
        <v>#N/A</v>
      </c>
      <c r="AZ175" s="531" t="e">
        <f ca="1">+IF(AND(ISNUMBER(OFFSET('Hygiene Data'!$D$5,0,10*ROW('Hygiene Data'!D169))),'Data Summary'!DO175="Yes"),OFFSET('Hygiene Data'!$D$5,0,10*ROW('Hygiene Data'!D169)),NA())</f>
        <v>#N/A</v>
      </c>
      <c r="BA175" s="531" t="e">
        <f ca="1">+IF(AND(ISNUMBER(OFFSET('Hygiene Data'!$D$7,0,10*ROW('Hygiene Data'!D169))),'Data Summary'!DP175="Yes"),OFFSET('Hygiene Data'!$D$7,0,10*ROW('Hygiene Data'!D169)),NA())</f>
        <v>#N/A</v>
      </c>
      <c r="BB175" s="531" t="e">
        <f ca="1">+IF(AND(ISNUMBER(OFFSET('Hygiene Data'!$D$9,0,10*ROW('Hygiene Data'!D169))),'Data Summary'!DQ175="Yes"),OFFSET('Hygiene Data'!$D$9,0,10*ROW('Hygiene Data'!D169)),NA())</f>
        <v>#N/A</v>
      </c>
      <c r="BC175" s="531" t="e">
        <f ca="1">+IF(AND(ISNUMBER(OFFSET('Hygiene Data'!$E$5,0,10*ROW('Hygiene Data'!E169))),'Data Summary'!DR175="Yes"),OFFSET('Hygiene Data'!$E$5,0,10*ROW('Hygiene Data'!E169)),NA())</f>
        <v>#N/A</v>
      </c>
      <c r="BD175" s="531" t="e">
        <f ca="1">+IF(AND(ISNUMBER(OFFSET('Hygiene Data'!$E$7,0,10*ROW('Hygiene Data'!E169))),'Data Summary'!DS175="Yes"),OFFSET('Hygiene Data'!$E$7,0,10*ROW('Hygiene Data'!E169)),NA())</f>
        <v>#N/A</v>
      </c>
      <c r="BE175" s="531" t="e">
        <f ca="1">+IF(AND(ISNUMBER(OFFSET('Hygiene Data'!$E$9,0,10*ROW('Hygiene Data'!E169))),'Data Summary'!DT175="Yes"),OFFSET('Hygiene Data'!$E$9,0,10*ROW('Hygiene Data'!E169)),NA())</f>
        <v>#N/A</v>
      </c>
      <c r="BF175" s="531" t="e">
        <f ca="1">+IF(AND(ISNUMBER(OFFSET('Hygiene Data'!$F$5,0,10*ROW('Hygiene Data'!F169))),'Data Summary'!DU175="Yes"),OFFSET('Hygiene Data'!$F$5,0,10*ROW('Hygiene Data'!F169)),NA())</f>
        <v>#N/A</v>
      </c>
      <c r="BG175" s="531" t="e">
        <f ca="1">+IF(AND(ISNUMBER(OFFSET('Hygiene Data'!$F$7,0,10*ROW('Hygiene Data'!F169))),'Data Summary'!DV175="Yes"),OFFSET('Hygiene Data'!$F$7,0,10*ROW('Hygiene Data'!F169)),NA())</f>
        <v>#N/A</v>
      </c>
      <c r="BH175" s="531" t="e">
        <f ca="1">+IF(AND(ISNUMBER(OFFSET('Hygiene Data'!$F$9,0,10*ROW('Hygiene Data'!F169))),'Data Summary'!DW175="Yes"),OFFSET('Hygiene Data'!$F$9,0,10*ROW('Hygiene Data'!F169)),NA())</f>
        <v>#N/A</v>
      </c>
      <c r="BI175" s="531" t="e">
        <f ca="1">+IF(AND(ISNUMBER(OFFSET('Hygiene Data'!$G$5,0,10*ROW('Hygiene Data'!G169))),'Data Summary'!DX175="Yes"),OFFSET('Hygiene Data'!$G$5,0,10*ROW('Hygiene Data'!G169)),NA())</f>
        <v>#N/A</v>
      </c>
      <c r="BJ175" s="531" t="e">
        <f ca="1">+IF(AND(ISNUMBER(OFFSET('Hygiene Data'!$G$7,0,10*ROW('Hygiene Data'!G169))),'Data Summary'!DY175="Yes"),OFFSET('Hygiene Data'!$G$7,0,10*ROW('Hygiene Data'!G169)),NA())</f>
        <v>#N/A</v>
      </c>
      <c r="BK175" s="531" t="e">
        <f ca="1">+IF(AND(ISNUMBER(OFFSET('Hygiene Data'!$G$9,0,10*ROW('Hygiene Data'!G169))),'Data Summary'!DZ175="Yes"),OFFSET('Hygiene Data'!$G$9,0,10*ROW('Hygiene Data'!G169)),NA())</f>
        <v>#N/A</v>
      </c>
      <c r="BL175" s="531" t="e">
        <f ca="1">+IF(AND(ISNUMBER(OFFSET('Hygiene Data'!$H$5,0,10*ROW('Hygiene Data'!H169))),'Data Summary'!EA175="Yes"),OFFSET('Hygiene Data'!$H$5,0,10*ROW('Hygiene Data'!H169)),NA())</f>
        <v>#N/A</v>
      </c>
      <c r="BM175" s="531" t="e">
        <f ca="1">+IF(AND(ISNUMBER(OFFSET('Hygiene Data'!$H$7,0,10*ROW('Hygiene Data'!H169))),'Data Summary'!EB175="Yes"),OFFSET('Hygiene Data'!$H$7,0,10*ROW('Hygiene Data'!H169)),NA())</f>
        <v>#N/A</v>
      </c>
      <c r="BN175" s="531" t="e">
        <f ca="1">+IF(AND(ISNUMBER(OFFSET('Hygiene Data'!$H$9,0,10*ROW('Hygiene Data'!H169))),'Data Summary'!EC175="Yes"),OFFSET('Hygiene Data'!$H$9,0,10*ROW('Hygiene Data'!H169)),NA())</f>
        <v>#N/A</v>
      </c>
      <c r="BO175" s="531" t="e">
        <f ca="1">+IF(AND(ISNUMBER(OFFSET('Hygiene Data'!$I$5,0,10*ROW('Hygiene Data'!I169))),'Data Summary'!ED175="Yes"),OFFSET('Hygiene Data'!$I$5,0,10*ROW('Hygiene Data'!I169)),NA())</f>
        <v>#N/A</v>
      </c>
      <c r="BP175" s="531" t="e">
        <f ca="1">+IF(AND(ISNUMBER(OFFSET('Hygiene Data'!$I$7,0,10*ROW('Hygiene Data'!I169))),'Data Summary'!EE175="Yes"),OFFSET('Hygiene Data'!$I$7,0,10*ROW('Hygiene Data'!I169)),NA())</f>
        <v>#N/A</v>
      </c>
      <c r="BQ175" s="531" t="e">
        <f ca="1">+IF(AND(ISNUMBER(OFFSET('Hygiene Data'!$I$9,0,10*ROW('Hygiene Data'!I169))),'Data Summary'!EF175="Yes"),OFFSET('Hygiene Data'!$I$9,0,10*ROW('Hygiene Data'!I169)),NA())</f>
        <v>#N/A</v>
      </c>
    </row>
    <row r="176" spans="1:69" x14ac:dyDescent="0.25">
      <c r="A176" s="527" t="e">
        <f ca="1">+RIGHT('Data Summary'!A176,LEN('Data Summary'!A176)-9)</f>
        <v>#VALUE!</v>
      </c>
      <c r="B176" s="501" t="str">
        <f ca="1">+IF(ISTEXT('Data Summary'!B176),'Data Summary'!B176,"")</f>
        <v/>
      </c>
      <c r="C176" s="528" t="e">
        <f ca="1">+VALUE('Data Summary'!C176)</f>
        <v>#VALUE!</v>
      </c>
      <c r="D176" s="529" t="e">
        <f ca="1">+IF(AND(ISNUMBER(OFFSET('Water Data'!$D$4,0,10*ROW('Water Data'!D170))),'Data Summary'!BS176="Yes"),100-OFFSET('Water Data'!$D$4,0,10*ROW('Water Data'!D170)),NA())</f>
        <v>#N/A</v>
      </c>
      <c r="E176" s="529" t="e">
        <f ca="1">+IF(AND(ISNUMBER(OFFSET('Water Data'!$D$6,0,10*ROW('Water Data'!D170))),'Data Summary'!BT176="Yes"),OFFSET('Water Data'!$D$6,0,10*ROW('Water Data'!D170)),NA())</f>
        <v>#N/A</v>
      </c>
      <c r="F176" s="529" t="e">
        <f ca="1">+IF(AND(ISNUMBER(OFFSET('Water Data'!$D$9,0,10*ROW('Water Data'!D170))),'Data Summary'!BU176="Yes"),OFFSET('Water Data'!$D$9,0,10*ROW('Water Data'!D170)),NA())</f>
        <v>#N/A</v>
      </c>
      <c r="G176" s="529" t="e">
        <f ca="1">+IF(AND(ISNUMBER(OFFSET('Water Data'!$E$4,0,10*ROW('Water Data'!E170))),'Data Summary'!BV176="Yes"),100-OFFSET('Water Data'!$E$4,0,10*ROW('Water Data'!E170)),NA())</f>
        <v>#N/A</v>
      </c>
      <c r="H176" s="529" t="e">
        <f ca="1">+IF(AND(ISNUMBER(OFFSET('Water Data'!$E$6,0,10*ROW('Water Data'!E170))),'Data Summary'!BW176="Yes"),OFFSET('Water Data'!$E$6,0,10*ROW('Water Data'!E170)),NA())</f>
        <v>#N/A</v>
      </c>
      <c r="I176" s="529" t="e">
        <f ca="1">+IF(AND(ISNUMBER(OFFSET('Water Data'!$E$9,0,10*ROW('Water Data'!E170))),'Data Summary'!BX176="Yes"),OFFSET('Water Data'!$E$9,0,10*ROW('Water Data'!E170)),NA())</f>
        <v>#N/A</v>
      </c>
      <c r="J176" s="529" t="e">
        <f ca="1">+IF(AND(ISNUMBER(OFFSET('Water Data'!$F$4,0,10*ROW('Water Data'!F170))),'Data Summary'!BY176="Yes"),100-OFFSET('Water Data'!$F$4,0,10*ROW('Water Data'!F170)),NA())</f>
        <v>#N/A</v>
      </c>
      <c r="K176" s="529" t="e">
        <f ca="1">+IF(AND(ISNUMBER(OFFSET('Water Data'!$F$6,0,10*ROW('Water Data'!F170))),'Data Summary'!BZ176="Yes"),OFFSET('Water Data'!$F$6,0,10*ROW('Water Data'!F170)),NA())</f>
        <v>#N/A</v>
      </c>
      <c r="L176" s="529" t="e">
        <f ca="1">+IF(AND(ISNUMBER(OFFSET('Water Data'!$F$9,0,10*ROW('Water Data'!F170))),'Data Summary'!CA176="Yes"),OFFSET('Water Data'!$F$9,0,10*ROW('Water Data'!F170)),NA())</f>
        <v>#N/A</v>
      </c>
      <c r="M176" s="529" t="e">
        <f ca="1">+IF(AND(ISNUMBER(OFFSET('Water Data'!$G$4,0,10*ROW('Water Data'!G170))),'Data Summary'!CB176="Yes"),100-OFFSET('Water Data'!$G$4,0,10*ROW('Water Data'!G170)),NA())</f>
        <v>#N/A</v>
      </c>
      <c r="N176" s="529" t="e">
        <f ca="1">+IF(AND(ISNUMBER(OFFSET('Water Data'!$G$6,0,10*ROW('Water Data'!G170))),'Data Summary'!CC176="Yes"),OFFSET('Water Data'!$G$6,0,10*ROW('Water Data'!G170)),NA())</f>
        <v>#N/A</v>
      </c>
      <c r="O176" s="529" t="e">
        <f ca="1">+IF(AND(ISNUMBER(OFFSET('Water Data'!$G$9,0,10*ROW('Water Data'!G170))),'Data Summary'!CD176="Yes"),OFFSET('Water Data'!$G$9,0,10*ROW('Water Data'!G170)),NA())</f>
        <v>#N/A</v>
      </c>
      <c r="P176" s="529" t="e">
        <f ca="1">+IF(AND(ISNUMBER(OFFSET('Water Data'!$H$4,0,10*ROW('Water Data'!H170))),'Data Summary'!CE176="Yes"),100-OFFSET('Water Data'!$H$4,0,10*ROW('Water Data'!H170)),NA())</f>
        <v>#N/A</v>
      </c>
      <c r="Q176" s="529" t="e">
        <f ca="1">+IF(AND(ISNUMBER(OFFSET('Water Data'!$H$6,0,10*ROW('Water Data'!H170))),'Data Summary'!CF176="Yes"),OFFSET('Water Data'!$H$6,0,10*ROW('Water Data'!H170)),NA())</f>
        <v>#N/A</v>
      </c>
      <c r="R176" s="529" t="e">
        <f ca="1">+IF(AND(ISNUMBER(OFFSET('Water Data'!$H$9,0,10*ROW('Water Data'!H170))),'Data Summary'!CG176="Yes"),OFFSET('Water Data'!$H$9,0,10*ROW('Water Data'!H170)),NA())</f>
        <v>#N/A</v>
      </c>
      <c r="S176" s="529" t="e">
        <f ca="1">+IF(AND(ISNUMBER(OFFSET('Water Data'!$I$4,0,10*ROW('Water Data'!I170))),'Data Summary'!CH176="Yes"),100-OFFSET('Water Data'!$I$4,0,10*ROW('Water Data'!I170)),NA())</f>
        <v>#N/A</v>
      </c>
      <c r="T176" s="529" t="e">
        <f ca="1">+IF(AND(ISNUMBER(OFFSET('Water Data'!$I$6,0,10*ROW('Water Data'!I170))),'Data Summary'!CI176="Yes"),OFFSET('Water Data'!$I$6,0,10*ROW('Water Data'!I170)),NA())</f>
        <v>#N/A</v>
      </c>
      <c r="U176" s="529" t="e">
        <f ca="1">+IF(AND(ISNUMBER(OFFSET('Water Data'!$I$9,0,10*ROW('Water Data'!I170))),'Data Summary'!CJ176="Yes"),OFFSET('Water Data'!$I$9,0,10*ROW('Water Data'!I170)),NA())</f>
        <v>#N/A</v>
      </c>
      <c r="V176" s="530" t="e">
        <f ca="1">+IF(AND(ISNUMBER(OFFSET('Sanitation Data'!$D$4,0,10*ROW('Sanitation Data'!D170))),'Data Summary'!CK176="Yes"),100-OFFSET('Sanitation Data'!$D$4,0,10*ROW('Sanitation Data'!D170)),NA())</f>
        <v>#N/A</v>
      </c>
      <c r="W176" s="530" t="e">
        <f ca="1">+IF(AND(ISNUMBER(OFFSET('Sanitation Data'!$D$6,0,10*ROW('Sanitation Data'!D170))),'Data Summary'!CL176="Yes"),OFFSET('Sanitation Data'!$D$6,0,10*ROW('Sanitation Data'!D170)),NA())</f>
        <v>#N/A</v>
      </c>
      <c r="X176" s="530" t="e">
        <f ca="1">+IF(AND(ISNUMBER(OFFSET('Sanitation Data'!$D$10,0,10*ROW('Sanitation Data'!D170))),'Data Summary'!CM176="Yes"),OFFSET('Sanitation Data'!$D$10,0,10*ROW('Sanitation Data'!D170)),NA())</f>
        <v>#N/A</v>
      </c>
      <c r="Y176" s="530" t="e">
        <f ca="1">+IF(AND(ISNUMBER(OFFSET('Sanitation Data'!$D$11,0,10*ROW('Sanitation Data'!D170))),'Data Summary'!CN176="Yes"),OFFSET('Sanitation Data'!$D$11,0,10*ROW('Sanitation Data'!D170)),NA())</f>
        <v>#N/A</v>
      </c>
      <c r="Z176" s="530" t="e">
        <f ca="1">+IF(AND(ISNUMBER(OFFSET('Sanitation Data'!$D$12,0,10*ROW('Sanitation Data'!D170))),'Data Summary'!CO176="Yes"),OFFSET('Sanitation Data'!$D$12,0,10*ROW('Sanitation Data'!D170)),NA())</f>
        <v>#N/A</v>
      </c>
      <c r="AA176" s="530" t="e">
        <f ca="1">+IF(AND(ISNUMBER(OFFSET('Sanitation Data'!$E$4,0,10*ROW('Sanitation Data'!E170))),'Data Summary'!CP176="Yes"),100-OFFSET('Sanitation Data'!$E$4,0,10*ROW('Sanitation Data'!E170)),NA())</f>
        <v>#N/A</v>
      </c>
      <c r="AB176" s="530" t="e">
        <f ca="1">+IF(AND(ISNUMBER(OFFSET('Sanitation Data'!$E$6,0,10*ROW('Sanitation Data'!E170))),'Data Summary'!CQ176="Yes"),OFFSET('Sanitation Data'!$E$6,0,10*ROW('Sanitation Data'!E170)),NA())</f>
        <v>#N/A</v>
      </c>
      <c r="AC176" s="530" t="e">
        <f ca="1">+IF(AND(ISNUMBER(OFFSET('Sanitation Data'!$E$10,0,10*ROW('Sanitation Data'!E170))),'Data Summary'!CR176="Yes"),OFFSET('Sanitation Data'!$E$10,0,10*ROW('Sanitation Data'!E170)),NA())</f>
        <v>#N/A</v>
      </c>
      <c r="AD176" s="530" t="e">
        <f ca="1">+IF(AND(ISNUMBER(OFFSET('Sanitation Data'!$E$11,0,10*ROW('Sanitation Data'!E170))),'Data Summary'!CS176="Yes"),OFFSET('Sanitation Data'!$E$11,0,10*ROW('Sanitation Data'!E170)),NA())</f>
        <v>#N/A</v>
      </c>
      <c r="AE176" s="530" t="e">
        <f ca="1">+IF(AND(ISNUMBER(OFFSET('Sanitation Data'!$E$12,0,10*ROW('Sanitation Data'!E170))),'Data Summary'!CT176="Yes"),OFFSET('Sanitation Data'!$E$12,0,10*ROW('Sanitation Data'!E170)),NA())</f>
        <v>#N/A</v>
      </c>
      <c r="AF176" s="530" t="e">
        <f ca="1">+IF(AND(ISNUMBER(OFFSET('Sanitation Data'!$F$4,0,10*ROW('Sanitation Data'!F170))),'Data Summary'!CU176="Yes"),100-OFFSET('Sanitation Data'!$F$4,0,10*ROW('Sanitation Data'!F170)),NA())</f>
        <v>#N/A</v>
      </c>
      <c r="AG176" s="530" t="e">
        <f ca="1">+IF(AND(ISNUMBER(OFFSET('Sanitation Data'!$F$6,0,10*ROW('Sanitation Data'!F170))),'Data Summary'!CV176="Yes"),OFFSET('Sanitation Data'!$F$6,0,10*ROW('Sanitation Data'!F170)),NA())</f>
        <v>#N/A</v>
      </c>
      <c r="AH176" s="530" t="e">
        <f ca="1">+IF(AND(ISNUMBER(OFFSET('Sanitation Data'!$F$10,0,10*ROW('Sanitation Data'!F170))),'Data Summary'!CW176="Yes"),OFFSET('Sanitation Data'!$F$10,0,10*ROW('Sanitation Data'!F170)),NA())</f>
        <v>#N/A</v>
      </c>
      <c r="AI176" s="530" t="e">
        <f ca="1">+IF(AND(ISNUMBER(OFFSET('Sanitation Data'!$F$11,0,10*ROW('Sanitation Data'!F170))),'Data Summary'!CX176="Yes"),OFFSET('Sanitation Data'!$F$11,0,10*ROW('Sanitation Data'!F170)),NA())</f>
        <v>#N/A</v>
      </c>
      <c r="AJ176" s="530" t="e">
        <f ca="1">+IF(AND(ISNUMBER(OFFSET('Sanitation Data'!$F$12,0,10*ROW('Sanitation Data'!F170))),'Data Summary'!CY176="Yes"),OFFSET('Sanitation Data'!$F$12,0,10*ROW('Sanitation Data'!F170)),NA())</f>
        <v>#N/A</v>
      </c>
      <c r="AK176" s="530" t="e">
        <f ca="1">+IF(AND(ISNUMBER(OFFSET('Sanitation Data'!$G$4,0,10*ROW('Sanitation Data'!G170))),'Data Summary'!CZ176="Yes"),100-OFFSET('Sanitation Data'!$G$4,0,10*ROW('Sanitation Data'!G170)),NA())</f>
        <v>#N/A</v>
      </c>
      <c r="AL176" s="530" t="e">
        <f ca="1">+IF(AND(ISNUMBER(OFFSET('Sanitation Data'!$G$6,0,10*ROW('Sanitation Data'!G170))),'Data Summary'!DA176="Yes"),OFFSET('Sanitation Data'!$G$6,0,10*ROW('Sanitation Data'!G170)),NA())</f>
        <v>#N/A</v>
      </c>
      <c r="AM176" s="530" t="e">
        <f ca="1">+IF(AND(ISNUMBER(OFFSET('Sanitation Data'!$G$10,0,10*ROW('Sanitation Data'!G170))),'Data Summary'!DB176="Yes"),OFFSET('Sanitation Data'!$G$10,0,10*ROW('Sanitation Data'!G170)),NA())</f>
        <v>#N/A</v>
      </c>
      <c r="AN176" s="530" t="e">
        <f ca="1">+IF(AND(ISNUMBER(OFFSET('Sanitation Data'!$G$11,0,10*ROW('Sanitation Data'!G170))),'Data Summary'!DC176="Yes"),OFFSET('Sanitation Data'!$G$11,0,10*ROW('Sanitation Data'!G170)),NA())</f>
        <v>#N/A</v>
      </c>
      <c r="AO176" s="530" t="e">
        <f ca="1">+IF(AND(ISNUMBER(OFFSET('Sanitation Data'!$G$12,0,10*ROW('Sanitation Data'!G170))),'Data Summary'!DD176="Yes"),OFFSET('Sanitation Data'!$G$12,0,10*ROW('Sanitation Data'!G170)),NA())</f>
        <v>#N/A</v>
      </c>
      <c r="AP176" s="530" t="e">
        <f ca="1">+IF(AND(ISNUMBER(OFFSET('Sanitation Data'!$H$4,0,10*ROW('Sanitation Data'!H170))),'Data Summary'!DE176="Yes"),100-OFFSET('Sanitation Data'!$H$4,0,10*ROW('Sanitation Data'!H170)),NA())</f>
        <v>#N/A</v>
      </c>
      <c r="AQ176" s="530" t="e">
        <f ca="1">+IF(AND(ISNUMBER(OFFSET('Sanitation Data'!$H$6,0,10*ROW('Sanitation Data'!H170))),'Data Summary'!DF176="Yes"),OFFSET('Sanitation Data'!$H$6,0,10*ROW('Sanitation Data'!H170)),NA())</f>
        <v>#N/A</v>
      </c>
      <c r="AR176" s="530" t="e">
        <f ca="1">+IF(AND(ISNUMBER(OFFSET('Sanitation Data'!$H$10,0,10*ROW('Sanitation Data'!H170))),'Data Summary'!DG176="Yes"),OFFSET('Sanitation Data'!$H$10,0,10*ROW('Sanitation Data'!H170)),NA())</f>
        <v>#N/A</v>
      </c>
      <c r="AS176" s="530" t="e">
        <f ca="1">+IF(AND(ISNUMBER(OFFSET('Sanitation Data'!$H$11,0,10*ROW('Sanitation Data'!H170))),'Data Summary'!DH176="Yes"),OFFSET('Sanitation Data'!$H$11,0,10*ROW('Sanitation Data'!H170)),NA())</f>
        <v>#N/A</v>
      </c>
      <c r="AT176" s="530" t="e">
        <f ca="1">+IF(AND(ISNUMBER(OFFSET('Sanitation Data'!$H$12,0,10*ROW('Sanitation Data'!H170))),'Data Summary'!DI176="Yes"),OFFSET('Sanitation Data'!$H$12,0,10*ROW('Sanitation Data'!H170)),NA())</f>
        <v>#N/A</v>
      </c>
      <c r="AU176" s="530" t="e">
        <f ca="1">+IF(AND(ISNUMBER(OFFSET('Sanitation Data'!$I$4,0,10*ROW('Sanitation Data'!I170))),'Data Summary'!DJ176="Yes"),100-OFFSET('Sanitation Data'!$I$4,0,10*ROW('Sanitation Data'!I170)),NA())</f>
        <v>#N/A</v>
      </c>
      <c r="AV176" s="530" t="e">
        <f ca="1">+IF(AND(ISNUMBER(OFFSET('Sanitation Data'!$I$6,0,10*ROW('Sanitation Data'!I170))),'Data Summary'!DK176="Yes"),OFFSET('Sanitation Data'!$I$6,0,10*ROW('Sanitation Data'!I170)),NA())</f>
        <v>#N/A</v>
      </c>
      <c r="AW176" s="530" t="e">
        <f ca="1">+IF(AND(ISNUMBER(OFFSET('Sanitation Data'!$I$10,0,10*ROW('Sanitation Data'!I170))),'Data Summary'!DL176="Yes"),OFFSET('Sanitation Data'!$I$10,0,10*ROW('Sanitation Data'!I170)),NA())</f>
        <v>#N/A</v>
      </c>
      <c r="AX176" s="530" t="e">
        <f ca="1">+IF(AND(ISNUMBER(OFFSET('Sanitation Data'!$I$11,0,10*ROW('Sanitation Data'!I170))),'Data Summary'!DM176="Yes"),OFFSET('Sanitation Data'!$I$11,0,10*ROW('Sanitation Data'!I170)),NA())</f>
        <v>#N/A</v>
      </c>
      <c r="AY176" s="530" t="e">
        <f ca="1">+IF(AND(ISNUMBER(OFFSET('Sanitation Data'!$I$12,0,10*ROW('Sanitation Data'!I170))),'Data Summary'!DN176="Yes"),OFFSET('Sanitation Data'!$I$12,0,10*ROW('Sanitation Data'!I170)),NA())</f>
        <v>#N/A</v>
      </c>
      <c r="AZ176" s="531" t="e">
        <f ca="1">+IF(AND(ISNUMBER(OFFSET('Hygiene Data'!$D$5,0,10*ROW('Hygiene Data'!D170))),'Data Summary'!DO176="Yes"),OFFSET('Hygiene Data'!$D$5,0,10*ROW('Hygiene Data'!D170)),NA())</f>
        <v>#N/A</v>
      </c>
      <c r="BA176" s="531" t="e">
        <f ca="1">+IF(AND(ISNUMBER(OFFSET('Hygiene Data'!$D$7,0,10*ROW('Hygiene Data'!D170))),'Data Summary'!DP176="Yes"),OFFSET('Hygiene Data'!$D$7,0,10*ROW('Hygiene Data'!D170)),NA())</f>
        <v>#N/A</v>
      </c>
      <c r="BB176" s="531" t="e">
        <f ca="1">+IF(AND(ISNUMBER(OFFSET('Hygiene Data'!$D$9,0,10*ROW('Hygiene Data'!D170))),'Data Summary'!DQ176="Yes"),OFFSET('Hygiene Data'!$D$9,0,10*ROW('Hygiene Data'!D170)),NA())</f>
        <v>#N/A</v>
      </c>
      <c r="BC176" s="531" t="e">
        <f ca="1">+IF(AND(ISNUMBER(OFFSET('Hygiene Data'!$E$5,0,10*ROW('Hygiene Data'!E170))),'Data Summary'!DR176="Yes"),OFFSET('Hygiene Data'!$E$5,0,10*ROW('Hygiene Data'!E170)),NA())</f>
        <v>#N/A</v>
      </c>
      <c r="BD176" s="531" t="e">
        <f ca="1">+IF(AND(ISNUMBER(OFFSET('Hygiene Data'!$E$7,0,10*ROW('Hygiene Data'!E170))),'Data Summary'!DS176="Yes"),OFFSET('Hygiene Data'!$E$7,0,10*ROW('Hygiene Data'!E170)),NA())</f>
        <v>#N/A</v>
      </c>
      <c r="BE176" s="531" t="e">
        <f ca="1">+IF(AND(ISNUMBER(OFFSET('Hygiene Data'!$E$9,0,10*ROW('Hygiene Data'!E170))),'Data Summary'!DT176="Yes"),OFFSET('Hygiene Data'!$E$9,0,10*ROW('Hygiene Data'!E170)),NA())</f>
        <v>#N/A</v>
      </c>
      <c r="BF176" s="531" t="e">
        <f ca="1">+IF(AND(ISNUMBER(OFFSET('Hygiene Data'!$F$5,0,10*ROW('Hygiene Data'!F170))),'Data Summary'!DU176="Yes"),OFFSET('Hygiene Data'!$F$5,0,10*ROW('Hygiene Data'!F170)),NA())</f>
        <v>#N/A</v>
      </c>
      <c r="BG176" s="531" t="e">
        <f ca="1">+IF(AND(ISNUMBER(OFFSET('Hygiene Data'!$F$7,0,10*ROW('Hygiene Data'!F170))),'Data Summary'!DV176="Yes"),OFFSET('Hygiene Data'!$F$7,0,10*ROW('Hygiene Data'!F170)),NA())</f>
        <v>#N/A</v>
      </c>
      <c r="BH176" s="531" t="e">
        <f ca="1">+IF(AND(ISNUMBER(OFFSET('Hygiene Data'!$F$9,0,10*ROW('Hygiene Data'!F170))),'Data Summary'!DW176="Yes"),OFFSET('Hygiene Data'!$F$9,0,10*ROW('Hygiene Data'!F170)),NA())</f>
        <v>#N/A</v>
      </c>
      <c r="BI176" s="531" t="e">
        <f ca="1">+IF(AND(ISNUMBER(OFFSET('Hygiene Data'!$G$5,0,10*ROW('Hygiene Data'!G170))),'Data Summary'!DX176="Yes"),OFFSET('Hygiene Data'!$G$5,0,10*ROW('Hygiene Data'!G170)),NA())</f>
        <v>#N/A</v>
      </c>
      <c r="BJ176" s="531" t="e">
        <f ca="1">+IF(AND(ISNUMBER(OFFSET('Hygiene Data'!$G$7,0,10*ROW('Hygiene Data'!G170))),'Data Summary'!DY176="Yes"),OFFSET('Hygiene Data'!$G$7,0,10*ROW('Hygiene Data'!G170)),NA())</f>
        <v>#N/A</v>
      </c>
      <c r="BK176" s="531" t="e">
        <f ca="1">+IF(AND(ISNUMBER(OFFSET('Hygiene Data'!$G$9,0,10*ROW('Hygiene Data'!G170))),'Data Summary'!DZ176="Yes"),OFFSET('Hygiene Data'!$G$9,0,10*ROW('Hygiene Data'!G170)),NA())</f>
        <v>#N/A</v>
      </c>
      <c r="BL176" s="531" t="e">
        <f ca="1">+IF(AND(ISNUMBER(OFFSET('Hygiene Data'!$H$5,0,10*ROW('Hygiene Data'!H170))),'Data Summary'!EA176="Yes"),OFFSET('Hygiene Data'!$H$5,0,10*ROW('Hygiene Data'!H170)),NA())</f>
        <v>#N/A</v>
      </c>
      <c r="BM176" s="531" t="e">
        <f ca="1">+IF(AND(ISNUMBER(OFFSET('Hygiene Data'!$H$7,0,10*ROW('Hygiene Data'!H170))),'Data Summary'!EB176="Yes"),OFFSET('Hygiene Data'!$H$7,0,10*ROW('Hygiene Data'!H170)),NA())</f>
        <v>#N/A</v>
      </c>
      <c r="BN176" s="531" t="e">
        <f ca="1">+IF(AND(ISNUMBER(OFFSET('Hygiene Data'!$H$9,0,10*ROW('Hygiene Data'!H170))),'Data Summary'!EC176="Yes"),OFFSET('Hygiene Data'!$H$9,0,10*ROW('Hygiene Data'!H170)),NA())</f>
        <v>#N/A</v>
      </c>
      <c r="BO176" s="531" t="e">
        <f ca="1">+IF(AND(ISNUMBER(OFFSET('Hygiene Data'!$I$5,0,10*ROW('Hygiene Data'!I170))),'Data Summary'!ED176="Yes"),OFFSET('Hygiene Data'!$I$5,0,10*ROW('Hygiene Data'!I170)),NA())</f>
        <v>#N/A</v>
      </c>
      <c r="BP176" s="531" t="e">
        <f ca="1">+IF(AND(ISNUMBER(OFFSET('Hygiene Data'!$I$7,0,10*ROW('Hygiene Data'!I170))),'Data Summary'!EE176="Yes"),OFFSET('Hygiene Data'!$I$7,0,10*ROW('Hygiene Data'!I170)),NA())</f>
        <v>#N/A</v>
      </c>
      <c r="BQ176" s="531" t="e">
        <f ca="1">+IF(AND(ISNUMBER(OFFSET('Hygiene Data'!$I$9,0,10*ROW('Hygiene Data'!I170))),'Data Summary'!EF176="Yes"),OFFSET('Hygiene Data'!$I$9,0,10*ROW('Hygiene Data'!I170)),NA())</f>
        <v>#N/A</v>
      </c>
    </row>
    <row r="177" spans="1:69" x14ac:dyDescent="0.25">
      <c r="A177" s="527" t="e">
        <f ca="1">+RIGHT('Data Summary'!A177,LEN('Data Summary'!A177)-9)</f>
        <v>#VALUE!</v>
      </c>
      <c r="B177" s="501" t="str">
        <f ca="1">+IF(ISTEXT('Data Summary'!B177),'Data Summary'!B177,"")</f>
        <v/>
      </c>
      <c r="C177" s="528" t="e">
        <f ca="1">+VALUE('Data Summary'!C177)</f>
        <v>#VALUE!</v>
      </c>
      <c r="D177" s="529" t="e">
        <f ca="1">+IF(AND(ISNUMBER(OFFSET('Water Data'!$D$4,0,10*ROW('Water Data'!D171))),'Data Summary'!BS177="Yes"),100-OFFSET('Water Data'!$D$4,0,10*ROW('Water Data'!D171)),NA())</f>
        <v>#N/A</v>
      </c>
      <c r="E177" s="529" t="e">
        <f ca="1">+IF(AND(ISNUMBER(OFFSET('Water Data'!$D$6,0,10*ROW('Water Data'!D171))),'Data Summary'!BT177="Yes"),OFFSET('Water Data'!$D$6,0,10*ROW('Water Data'!D171)),NA())</f>
        <v>#N/A</v>
      </c>
      <c r="F177" s="529" t="e">
        <f ca="1">+IF(AND(ISNUMBER(OFFSET('Water Data'!$D$9,0,10*ROW('Water Data'!D171))),'Data Summary'!BU177="Yes"),OFFSET('Water Data'!$D$9,0,10*ROW('Water Data'!D171)),NA())</f>
        <v>#N/A</v>
      </c>
      <c r="G177" s="529" t="e">
        <f ca="1">+IF(AND(ISNUMBER(OFFSET('Water Data'!$E$4,0,10*ROW('Water Data'!E171))),'Data Summary'!BV177="Yes"),100-OFFSET('Water Data'!$E$4,0,10*ROW('Water Data'!E171)),NA())</f>
        <v>#N/A</v>
      </c>
      <c r="H177" s="529" t="e">
        <f ca="1">+IF(AND(ISNUMBER(OFFSET('Water Data'!$E$6,0,10*ROW('Water Data'!E171))),'Data Summary'!BW177="Yes"),OFFSET('Water Data'!$E$6,0,10*ROW('Water Data'!E171)),NA())</f>
        <v>#N/A</v>
      </c>
      <c r="I177" s="529" t="e">
        <f ca="1">+IF(AND(ISNUMBER(OFFSET('Water Data'!$E$9,0,10*ROW('Water Data'!E171))),'Data Summary'!BX177="Yes"),OFFSET('Water Data'!$E$9,0,10*ROW('Water Data'!E171)),NA())</f>
        <v>#N/A</v>
      </c>
      <c r="J177" s="529" t="e">
        <f ca="1">+IF(AND(ISNUMBER(OFFSET('Water Data'!$F$4,0,10*ROW('Water Data'!F171))),'Data Summary'!BY177="Yes"),100-OFFSET('Water Data'!$F$4,0,10*ROW('Water Data'!F171)),NA())</f>
        <v>#N/A</v>
      </c>
      <c r="K177" s="529" t="e">
        <f ca="1">+IF(AND(ISNUMBER(OFFSET('Water Data'!$F$6,0,10*ROW('Water Data'!F171))),'Data Summary'!BZ177="Yes"),OFFSET('Water Data'!$F$6,0,10*ROW('Water Data'!F171)),NA())</f>
        <v>#N/A</v>
      </c>
      <c r="L177" s="529" t="e">
        <f ca="1">+IF(AND(ISNUMBER(OFFSET('Water Data'!$F$9,0,10*ROW('Water Data'!F171))),'Data Summary'!CA177="Yes"),OFFSET('Water Data'!$F$9,0,10*ROW('Water Data'!F171)),NA())</f>
        <v>#N/A</v>
      </c>
      <c r="M177" s="529" t="e">
        <f ca="1">+IF(AND(ISNUMBER(OFFSET('Water Data'!$G$4,0,10*ROW('Water Data'!G171))),'Data Summary'!CB177="Yes"),100-OFFSET('Water Data'!$G$4,0,10*ROW('Water Data'!G171)),NA())</f>
        <v>#N/A</v>
      </c>
      <c r="N177" s="529" t="e">
        <f ca="1">+IF(AND(ISNUMBER(OFFSET('Water Data'!$G$6,0,10*ROW('Water Data'!G171))),'Data Summary'!CC177="Yes"),OFFSET('Water Data'!$G$6,0,10*ROW('Water Data'!G171)),NA())</f>
        <v>#N/A</v>
      </c>
      <c r="O177" s="529" t="e">
        <f ca="1">+IF(AND(ISNUMBER(OFFSET('Water Data'!$G$9,0,10*ROW('Water Data'!G171))),'Data Summary'!CD177="Yes"),OFFSET('Water Data'!$G$9,0,10*ROW('Water Data'!G171)),NA())</f>
        <v>#N/A</v>
      </c>
      <c r="P177" s="529" t="e">
        <f ca="1">+IF(AND(ISNUMBER(OFFSET('Water Data'!$H$4,0,10*ROW('Water Data'!H171))),'Data Summary'!CE177="Yes"),100-OFFSET('Water Data'!$H$4,0,10*ROW('Water Data'!H171)),NA())</f>
        <v>#N/A</v>
      </c>
      <c r="Q177" s="529" t="e">
        <f ca="1">+IF(AND(ISNUMBER(OFFSET('Water Data'!$H$6,0,10*ROW('Water Data'!H171))),'Data Summary'!CF177="Yes"),OFFSET('Water Data'!$H$6,0,10*ROW('Water Data'!H171)),NA())</f>
        <v>#N/A</v>
      </c>
      <c r="R177" s="529" t="e">
        <f ca="1">+IF(AND(ISNUMBER(OFFSET('Water Data'!$H$9,0,10*ROW('Water Data'!H171))),'Data Summary'!CG177="Yes"),OFFSET('Water Data'!$H$9,0,10*ROW('Water Data'!H171)),NA())</f>
        <v>#N/A</v>
      </c>
      <c r="S177" s="529" t="e">
        <f ca="1">+IF(AND(ISNUMBER(OFFSET('Water Data'!$I$4,0,10*ROW('Water Data'!I171))),'Data Summary'!CH177="Yes"),100-OFFSET('Water Data'!$I$4,0,10*ROW('Water Data'!I171)),NA())</f>
        <v>#N/A</v>
      </c>
      <c r="T177" s="529" t="e">
        <f ca="1">+IF(AND(ISNUMBER(OFFSET('Water Data'!$I$6,0,10*ROW('Water Data'!I171))),'Data Summary'!CI177="Yes"),OFFSET('Water Data'!$I$6,0,10*ROW('Water Data'!I171)),NA())</f>
        <v>#N/A</v>
      </c>
      <c r="U177" s="529" t="e">
        <f ca="1">+IF(AND(ISNUMBER(OFFSET('Water Data'!$I$9,0,10*ROW('Water Data'!I171))),'Data Summary'!CJ177="Yes"),OFFSET('Water Data'!$I$9,0,10*ROW('Water Data'!I171)),NA())</f>
        <v>#N/A</v>
      </c>
      <c r="V177" s="530" t="e">
        <f ca="1">+IF(AND(ISNUMBER(OFFSET('Sanitation Data'!$D$4,0,10*ROW('Sanitation Data'!D171))),'Data Summary'!CK177="Yes"),100-OFFSET('Sanitation Data'!$D$4,0,10*ROW('Sanitation Data'!D171)),NA())</f>
        <v>#N/A</v>
      </c>
      <c r="W177" s="530" t="e">
        <f ca="1">+IF(AND(ISNUMBER(OFFSET('Sanitation Data'!$D$6,0,10*ROW('Sanitation Data'!D171))),'Data Summary'!CL177="Yes"),OFFSET('Sanitation Data'!$D$6,0,10*ROW('Sanitation Data'!D171)),NA())</f>
        <v>#N/A</v>
      </c>
      <c r="X177" s="530" t="e">
        <f ca="1">+IF(AND(ISNUMBER(OFFSET('Sanitation Data'!$D$10,0,10*ROW('Sanitation Data'!D171))),'Data Summary'!CM177="Yes"),OFFSET('Sanitation Data'!$D$10,0,10*ROW('Sanitation Data'!D171)),NA())</f>
        <v>#N/A</v>
      </c>
      <c r="Y177" s="530" t="e">
        <f ca="1">+IF(AND(ISNUMBER(OFFSET('Sanitation Data'!$D$11,0,10*ROW('Sanitation Data'!D171))),'Data Summary'!CN177="Yes"),OFFSET('Sanitation Data'!$D$11,0,10*ROW('Sanitation Data'!D171)),NA())</f>
        <v>#N/A</v>
      </c>
      <c r="Z177" s="530" t="e">
        <f ca="1">+IF(AND(ISNUMBER(OFFSET('Sanitation Data'!$D$12,0,10*ROW('Sanitation Data'!D171))),'Data Summary'!CO177="Yes"),OFFSET('Sanitation Data'!$D$12,0,10*ROW('Sanitation Data'!D171)),NA())</f>
        <v>#N/A</v>
      </c>
      <c r="AA177" s="530" t="e">
        <f ca="1">+IF(AND(ISNUMBER(OFFSET('Sanitation Data'!$E$4,0,10*ROW('Sanitation Data'!E171))),'Data Summary'!CP177="Yes"),100-OFFSET('Sanitation Data'!$E$4,0,10*ROW('Sanitation Data'!E171)),NA())</f>
        <v>#N/A</v>
      </c>
      <c r="AB177" s="530" t="e">
        <f ca="1">+IF(AND(ISNUMBER(OFFSET('Sanitation Data'!$E$6,0,10*ROW('Sanitation Data'!E171))),'Data Summary'!CQ177="Yes"),OFFSET('Sanitation Data'!$E$6,0,10*ROW('Sanitation Data'!E171)),NA())</f>
        <v>#N/A</v>
      </c>
      <c r="AC177" s="530" t="e">
        <f ca="1">+IF(AND(ISNUMBER(OFFSET('Sanitation Data'!$E$10,0,10*ROW('Sanitation Data'!E171))),'Data Summary'!CR177="Yes"),OFFSET('Sanitation Data'!$E$10,0,10*ROW('Sanitation Data'!E171)),NA())</f>
        <v>#N/A</v>
      </c>
      <c r="AD177" s="530" t="e">
        <f ca="1">+IF(AND(ISNUMBER(OFFSET('Sanitation Data'!$E$11,0,10*ROW('Sanitation Data'!E171))),'Data Summary'!CS177="Yes"),OFFSET('Sanitation Data'!$E$11,0,10*ROW('Sanitation Data'!E171)),NA())</f>
        <v>#N/A</v>
      </c>
      <c r="AE177" s="530" t="e">
        <f ca="1">+IF(AND(ISNUMBER(OFFSET('Sanitation Data'!$E$12,0,10*ROW('Sanitation Data'!E171))),'Data Summary'!CT177="Yes"),OFFSET('Sanitation Data'!$E$12,0,10*ROW('Sanitation Data'!E171)),NA())</f>
        <v>#N/A</v>
      </c>
      <c r="AF177" s="530" t="e">
        <f ca="1">+IF(AND(ISNUMBER(OFFSET('Sanitation Data'!$F$4,0,10*ROW('Sanitation Data'!F171))),'Data Summary'!CU177="Yes"),100-OFFSET('Sanitation Data'!$F$4,0,10*ROW('Sanitation Data'!F171)),NA())</f>
        <v>#N/A</v>
      </c>
      <c r="AG177" s="530" t="e">
        <f ca="1">+IF(AND(ISNUMBER(OFFSET('Sanitation Data'!$F$6,0,10*ROW('Sanitation Data'!F171))),'Data Summary'!CV177="Yes"),OFFSET('Sanitation Data'!$F$6,0,10*ROW('Sanitation Data'!F171)),NA())</f>
        <v>#N/A</v>
      </c>
      <c r="AH177" s="530" t="e">
        <f ca="1">+IF(AND(ISNUMBER(OFFSET('Sanitation Data'!$F$10,0,10*ROW('Sanitation Data'!F171))),'Data Summary'!CW177="Yes"),OFFSET('Sanitation Data'!$F$10,0,10*ROW('Sanitation Data'!F171)),NA())</f>
        <v>#N/A</v>
      </c>
      <c r="AI177" s="530" t="e">
        <f ca="1">+IF(AND(ISNUMBER(OFFSET('Sanitation Data'!$F$11,0,10*ROW('Sanitation Data'!F171))),'Data Summary'!CX177="Yes"),OFFSET('Sanitation Data'!$F$11,0,10*ROW('Sanitation Data'!F171)),NA())</f>
        <v>#N/A</v>
      </c>
      <c r="AJ177" s="530" t="e">
        <f ca="1">+IF(AND(ISNUMBER(OFFSET('Sanitation Data'!$F$12,0,10*ROW('Sanitation Data'!F171))),'Data Summary'!CY177="Yes"),OFFSET('Sanitation Data'!$F$12,0,10*ROW('Sanitation Data'!F171)),NA())</f>
        <v>#N/A</v>
      </c>
      <c r="AK177" s="530" t="e">
        <f ca="1">+IF(AND(ISNUMBER(OFFSET('Sanitation Data'!$G$4,0,10*ROW('Sanitation Data'!G171))),'Data Summary'!CZ177="Yes"),100-OFFSET('Sanitation Data'!$G$4,0,10*ROW('Sanitation Data'!G171)),NA())</f>
        <v>#N/A</v>
      </c>
      <c r="AL177" s="530" t="e">
        <f ca="1">+IF(AND(ISNUMBER(OFFSET('Sanitation Data'!$G$6,0,10*ROW('Sanitation Data'!G171))),'Data Summary'!DA177="Yes"),OFFSET('Sanitation Data'!$G$6,0,10*ROW('Sanitation Data'!G171)),NA())</f>
        <v>#N/A</v>
      </c>
      <c r="AM177" s="530" t="e">
        <f ca="1">+IF(AND(ISNUMBER(OFFSET('Sanitation Data'!$G$10,0,10*ROW('Sanitation Data'!G171))),'Data Summary'!DB177="Yes"),OFFSET('Sanitation Data'!$G$10,0,10*ROW('Sanitation Data'!G171)),NA())</f>
        <v>#N/A</v>
      </c>
      <c r="AN177" s="530" t="e">
        <f ca="1">+IF(AND(ISNUMBER(OFFSET('Sanitation Data'!$G$11,0,10*ROW('Sanitation Data'!G171))),'Data Summary'!DC177="Yes"),OFFSET('Sanitation Data'!$G$11,0,10*ROW('Sanitation Data'!G171)),NA())</f>
        <v>#N/A</v>
      </c>
      <c r="AO177" s="530" t="e">
        <f ca="1">+IF(AND(ISNUMBER(OFFSET('Sanitation Data'!$G$12,0,10*ROW('Sanitation Data'!G171))),'Data Summary'!DD177="Yes"),OFFSET('Sanitation Data'!$G$12,0,10*ROW('Sanitation Data'!G171)),NA())</f>
        <v>#N/A</v>
      </c>
      <c r="AP177" s="530" t="e">
        <f ca="1">+IF(AND(ISNUMBER(OFFSET('Sanitation Data'!$H$4,0,10*ROW('Sanitation Data'!H171))),'Data Summary'!DE177="Yes"),100-OFFSET('Sanitation Data'!$H$4,0,10*ROW('Sanitation Data'!H171)),NA())</f>
        <v>#N/A</v>
      </c>
      <c r="AQ177" s="530" t="e">
        <f ca="1">+IF(AND(ISNUMBER(OFFSET('Sanitation Data'!$H$6,0,10*ROW('Sanitation Data'!H171))),'Data Summary'!DF177="Yes"),OFFSET('Sanitation Data'!$H$6,0,10*ROW('Sanitation Data'!H171)),NA())</f>
        <v>#N/A</v>
      </c>
      <c r="AR177" s="530" t="e">
        <f ca="1">+IF(AND(ISNUMBER(OFFSET('Sanitation Data'!$H$10,0,10*ROW('Sanitation Data'!H171))),'Data Summary'!DG177="Yes"),OFFSET('Sanitation Data'!$H$10,0,10*ROW('Sanitation Data'!H171)),NA())</f>
        <v>#N/A</v>
      </c>
      <c r="AS177" s="530" t="e">
        <f ca="1">+IF(AND(ISNUMBER(OFFSET('Sanitation Data'!$H$11,0,10*ROW('Sanitation Data'!H171))),'Data Summary'!DH177="Yes"),OFFSET('Sanitation Data'!$H$11,0,10*ROW('Sanitation Data'!H171)),NA())</f>
        <v>#N/A</v>
      </c>
      <c r="AT177" s="530" t="e">
        <f ca="1">+IF(AND(ISNUMBER(OFFSET('Sanitation Data'!$H$12,0,10*ROW('Sanitation Data'!H171))),'Data Summary'!DI177="Yes"),OFFSET('Sanitation Data'!$H$12,0,10*ROW('Sanitation Data'!H171)),NA())</f>
        <v>#N/A</v>
      </c>
      <c r="AU177" s="530" t="e">
        <f ca="1">+IF(AND(ISNUMBER(OFFSET('Sanitation Data'!$I$4,0,10*ROW('Sanitation Data'!I171))),'Data Summary'!DJ177="Yes"),100-OFFSET('Sanitation Data'!$I$4,0,10*ROW('Sanitation Data'!I171)),NA())</f>
        <v>#N/A</v>
      </c>
      <c r="AV177" s="530" t="e">
        <f ca="1">+IF(AND(ISNUMBER(OFFSET('Sanitation Data'!$I$6,0,10*ROW('Sanitation Data'!I171))),'Data Summary'!DK177="Yes"),OFFSET('Sanitation Data'!$I$6,0,10*ROW('Sanitation Data'!I171)),NA())</f>
        <v>#N/A</v>
      </c>
      <c r="AW177" s="530" t="e">
        <f ca="1">+IF(AND(ISNUMBER(OFFSET('Sanitation Data'!$I$10,0,10*ROW('Sanitation Data'!I171))),'Data Summary'!DL177="Yes"),OFFSET('Sanitation Data'!$I$10,0,10*ROW('Sanitation Data'!I171)),NA())</f>
        <v>#N/A</v>
      </c>
      <c r="AX177" s="530" t="e">
        <f ca="1">+IF(AND(ISNUMBER(OFFSET('Sanitation Data'!$I$11,0,10*ROW('Sanitation Data'!I171))),'Data Summary'!DM177="Yes"),OFFSET('Sanitation Data'!$I$11,0,10*ROW('Sanitation Data'!I171)),NA())</f>
        <v>#N/A</v>
      </c>
      <c r="AY177" s="530" t="e">
        <f ca="1">+IF(AND(ISNUMBER(OFFSET('Sanitation Data'!$I$12,0,10*ROW('Sanitation Data'!I171))),'Data Summary'!DN177="Yes"),OFFSET('Sanitation Data'!$I$12,0,10*ROW('Sanitation Data'!I171)),NA())</f>
        <v>#N/A</v>
      </c>
      <c r="AZ177" s="531" t="e">
        <f ca="1">+IF(AND(ISNUMBER(OFFSET('Hygiene Data'!$D$5,0,10*ROW('Hygiene Data'!D171))),'Data Summary'!DO177="Yes"),OFFSET('Hygiene Data'!$D$5,0,10*ROW('Hygiene Data'!D171)),NA())</f>
        <v>#N/A</v>
      </c>
      <c r="BA177" s="531" t="e">
        <f ca="1">+IF(AND(ISNUMBER(OFFSET('Hygiene Data'!$D$7,0,10*ROW('Hygiene Data'!D171))),'Data Summary'!DP177="Yes"),OFFSET('Hygiene Data'!$D$7,0,10*ROW('Hygiene Data'!D171)),NA())</f>
        <v>#N/A</v>
      </c>
      <c r="BB177" s="531" t="e">
        <f ca="1">+IF(AND(ISNUMBER(OFFSET('Hygiene Data'!$D$9,0,10*ROW('Hygiene Data'!D171))),'Data Summary'!DQ177="Yes"),OFFSET('Hygiene Data'!$D$9,0,10*ROW('Hygiene Data'!D171)),NA())</f>
        <v>#N/A</v>
      </c>
      <c r="BC177" s="531" t="e">
        <f ca="1">+IF(AND(ISNUMBER(OFFSET('Hygiene Data'!$E$5,0,10*ROW('Hygiene Data'!E171))),'Data Summary'!DR177="Yes"),OFFSET('Hygiene Data'!$E$5,0,10*ROW('Hygiene Data'!E171)),NA())</f>
        <v>#N/A</v>
      </c>
      <c r="BD177" s="531" t="e">
        <f ca="1">+IF(AND(ISNUMBER(OFFSET('Hygiene Data'!$E$7,0,10*ROW('Hygiene Data'!E171))),'Data Summary'!DS177="Yes"),OFFSET('Hygiene Data'!$E$7,0,10*ROW('Hygiene Data'!E171)),NA())</f>
        <v>#N/A</v>
      </c>
      <c r="BE177" s="531" t="e">
        <f ca="1">+IF(AND(ISNUMBER(OFFSET('Hygiene Data'!$E$9,0,10*ROW('Hygiene Data'!E171))),'Data Summary'!DT177="Yes"),OFFSET('Hygiene Data'!$E$9,0,10*ROW('Hygiene Data'!E171)),NA())</f>
        <v>#N/A</v>
      </c>
      <c r="BF177" s="531" t="e">
        <f ca="1">+IF(AND(ISNUMBER(OFFSET('Hygiene Data'!$F$5,0,10*ROW('Hygiene Data'!F171))),'Data Summary'!DU177="Yes"),OFFSET('Hygiene Data'!$F$5,0,10*ROW('Hygiene Data'!F171)),NA())</f>
        <v>#N/A</v>
      </c>
      <c r="BG177" s="531" t="e">
        <f ca="1">+IF(AND(ISNUMBER(OFFSET('Hygiene Data'!$F$7,0,10*ROW('Hygiene Data'!F171))),'Data Summary'!DV177="Yes"),OFFSET('Hygiene Data'!$F$7,0,10*ROW('Hygiene Data'!F171)),NA())</f>
        <v>#N/A</v>
      </c>
      <c r="BH177" s="531" t="e">
        <f ca="1">+IF(AND(ISNUMBER(OFFSET('Hygiene Data'!$F$9,0,10*ROW('Hygiene Data'!F171))),'Data Summary'!DW177="Yes"),OFFSET('Hygiene Data'!$F$9,0,10*ROW('Hygiene Data'!F171)),NA())</f>
        <v>#N/A</v>
      </c>
      <c r="BI177" s="531" t="e">
        <f ca="1">+IF(AND(ISNUMBER(OFFSET('Hygiene Data'!$G$5,0,10*ROW('Hygiene Data'!G171))),'Data Summary'!DX177="Yes"),OFFSET('Hygiene Data'!$G$5,0,10*ROW('Hygiene Data'!G171)),NA())</f>
        <v>#N/A</v>
      </c>
      <c r="BJ177" s="531" t="e">
        <f ca="1">+IF(AND(ISNUMBER(OFFSET('Hygiene Data'!$G$7,0,10*ROW('Hygiene Data'!G171))),'Data Summary'!DY177="Yes"),OFFSET('Hygiene Data'!$G$7,0,10*ROW('Hygiene Data'!G171)),NA())</f>
        <v>#N/A</v>
      </c>
      <c r="BK177" s="531" t="e">
        <f ca="1">+IF(AND(ISNUMBER(OFFSET('Hygiene Data'!$G$9,0,10*ROW('Hygiene Data'!G171))),'Data Summary'!DZ177="Yes"),OFFSET('Hygiene Data'!$G$9,0,10*ROW('Hygiene Data'!G171)),NA())</f>
        <v>#N/A</v>
      </c>
      <c r="BL177" s="531" t="e">
        <f ca="1">+IF(AND(ISNUMBER(OFFSET('Hygiene Data'!$H$5,0,10*ROW('Hygiene Data'!H171))),'Data Summary'!EA177="Yes"),OFFSET('Hygiene Data'!$H$5,0,10*ROW('Hygiene Data'!H171)),NA())</f>
        <v>#N/A</v>
      </c>
      <c r="BM177" s="531" t="e">
        <f ca="1">+IF(AND(ISNUMBER(OFFSET('Hygiene Data'!$H$7,0,10*ROW('Hygiene Data'!H171))),'Data Summary'!EB177="Yes"),OFFSET('Hygiene Data'!$H$7,0,10*ROW('Hygiene Data'!H171)),NA())</f>
        <v>#N/A</v>
      </c>
      <c r="BN177" s="531" t="e">
        <f ca="1">+IF(AND(ISNUMBER(OFFSET('Hygiene Data'!$H$9,0,10*ROW('Hygiene Data'!H171))),'Data Summary'!EC177="Yes"),OFFSET('Hygiene Data'!$H$9,0,10*ROW('Hygiene Data'!H171)),NA())</f>
        <v>#N/A</v>
      </c>
      <c r="BO177" s="531" t="e">
        <f ca="1">+IF(AND(ISNUMBER(OFFSET('Hygiene Data'!$I$5,0,10*ROW('Hygiene Data'!I171))),'Data Summary'!ED177="Yes"),OFFSET('Hygiene Data'!$I$5,0,10*ROW('Hygiene Data'!I171)),NA())</f>
        <v>#N/A</v>
      </c>
      <c r="BP177" s="531" t="e">
        <f ca="1">+IF(AND(ISNUMBER(OFFSET('Hygiene Data'!$I$7,0,10*ROW('Hygiene Data'!I171))),'Data Summary'!EE177="Yes"),OFFSET('Hygiene Data'!$I$7,0,10*ROW('Hygiene Data'!I171)),NA())</f>
        <v>#N/A</v>
      </c>
      <c r="BQ177" s="531" t="e">
        <f ca="1">+IF(AND(ISNUMBER(OFFSET('Hygiene Data'!$I$9,0,10*ROW('Hygiene Data'!I171))),'Data Summary'!EF177="Yes"),OFFSET('Hygiene Data'!$I$9,0,10*ROW('Hygiene Data'!I171)),NA())</f>
        <v>#N/A</v>
      </c>
    </row>
    <row r="178" spans="1:69" x14ac:dyDescent="0.25">
      <c r="A178" s="527" t="e">
        <f ca="1">+RIGHT('Data Summary'!A178,LEN('Data Summary'!A178)-9)</f>
        <v>#VALUE!</v>
      </c>
      <c r="B178" s="501" t="str">
        <f ca="1">+IF(ISTEXT('Data Summary'!B178),'Data Summary'!B178,"")</f>
        <v/>
      </c>
      <c r="C178" s="528" t="e">
        <f ca="1">+VALUE('Data Summary'!C178)</f>
        <v>#VALUE!</v>
      </c>
      <c r="D178" s="529" t="e">
        <f ca="1">+IF(AND(ISNUMBER(OFFSET('Water Data'!$D$4,0,10*ROW('Water Data'!D172))),'Data Summary'!BS178="Yes"),100-OFFSET('Water Data'!$D$4,0,10*ROW('Water Data'!D172)),NA())</f>
        <v>#N/A</v>
      </c>
      <c r="E178" s="529" t="e">
        <f ca="1">+IF(AND(ISNUMBER(OFFSET('Water Data'!$D$6,0,10*ROW('Water Data'!D172))),'Data Summary'!BT178="Yes"),OFFSET('Water Data'!$D$6,0,10*ROW('Water Data'!D172)),NA())</f>
        <v>#N/A</v>
      </c>
      <c r="F178" s="529" t="e">
        <f ca="1">+IF(AND(ISNUMBER(OFFSET('Water Data'!$D$9,0,10*ROW('Water Data'!D172))),'Data Summary'!BU178="Yes"),OFFSET('Water Data'!$D$9,0,10*ROW('Water Data'!D172)),NA())</f>
        <v>#N/A</v>
      </c>
      <c r="G178" s="529" t="e">
        <f ca="1">+IF(AND(ISNUMBER(OFFSET('Water Data'!$E$4,0,10*ROW('Water Data'!E172))),'Data Summary'!BV178="Yes"),100-OFFSET('Water Data'!$E$4,0,10*ROW('Water Data'!E172)),NA())</f>
        <v>#N/A</v>
      </c>
      <c r="H178" s="529" t="e">
        <f ca="1">+IF(AND(ISNUMBER(OFFSET('Water Data'!$E$6,0,10*ROW('Water Data'!E172))),'Data Summary'!BW178="Yes"),OFFSET('Water Data'!$E$6,0,10*ROW('Water Data'!E172)),NA())</f>
        <v>#N/A</v>
      </c>
      <c r="I178" s="529" t="e">
        <f ca="1">+IF(AND(ISNUMBER(OFFSET('Water Data'!$E$9,0,10*ROW('Water Data'!E172))),'Data Summary'!BX178="Yes"),OFFSET('Water Data'!$E$9,0,10*ROW('Water Data'!E172)),NA())</f>
        <v>#N/A</v>
      </c>
      <c r="J178" s="529" t="e">
        <f ca="1">+IF(AND(ISNUMBER(OFFSET('Water Data'!$F$4,0,10*ROW('Water Data'!F172))),'Data Summary'!BY178="Yes"),100-OFFSET('Water Data'!$F$4,0,10*ROW('Water Data'!F172)),NA())</f>
        <v>#N/A</v>
      </c>
      <c r="K178" s="529" t="e">
        <f ca="1">+IF(AND(ISNUMBER(OFFSET('Water Data'!$F$6,0,10*ROW('Water Data'!F172))),'Data Summary'!BZ178="Yes"),OFFSET('Water Data'!$F$6,0,10*ROW('Water Data'!F172)),NA())</f>
        <v>#N/A</v>
      </c>
      <c r="L178" s="529" t="e">
        <f ca="1">+IF(AND(ISNUMBER(OFFSET('Water Data'!$F$9,0,10*ROW('Water Data'!F172))),'Data Summary'!CA178="Yes"),OFFSET('Water Data'!$F$9,0,10*ROW('Water Data'!F172)),NA())</f>
        <v>#N/A</v>
      </c>
      <c r="M178" s="529" t="e">
        <f ca="1">+IF(AND(ISNUMBER(OFFSET('Water Data'!$G$4,0,10*ROW('Water Data'!G172))),'Data Summary'!CB178="Yes"),100-OFFSET('Water Data'!$G$4,0,10*ROW('Water Data'!G172)),NA())</f>
        <v>#N/A</v>
      </c>
      <c r="N178" s="529" t="e">
        <f ca="1">+IF(AND(ISNUMBER(OFFSET('Water Data'!$G$6,0,10*ROW('Water Data'!G172))),'Data Summary'!CC178="Yes"),OFFSET('Water Data'!$G$6,0,10*ROW('Water Data'!G172)),NA())</f>
        <v>#N/A</v>
      </c>
      <c r="O178" s="529" t="e">
        <f ca="1">+IF(AND(ISNUMBER(OFFSET('Water Data'!$G$9,0,10*ROW('Water Data'!G172))),'Data Summary'!CD178="Yes"),OFFSET('Water Data'!$G$9,0,10*ROW('Water Data'!G172)),NA())</f>
        <v>#N/A</v>
      </c>
      <c r="P178" s="529" t="e">
        <f ca="1">+IF(AND(ISNUMBER(OFFSET('Water Data'!$H$4,0,10*ROW('Water Data'!H172))),'Data Summary'!CE178="Yes"),100-OFFSET('Water Data'!$H$4,0,10*ROW('Water Data'!H172)),NA())</f>
        <v>#N/A</v>
      </c>
      <c r="Q178" s="529" t="e">
        <f ca="1">+IF(AND(ISNUMBER(OFFSET('Water Data'!$H$6,0,10*ROW('Water Data'!H172))),'Data Summary'!CF178="Yes"),OFFSET('Water Data'!$H$6,0,10*ROW('Water Data'!H172)),NA())</f>
        <v>#N/A</v>
      </c>
      <c r="R178" s="529" t="e">
        <f ca="1">+IF(AND(ISNUMBER(OFFSET('Water Data'!$H$9,0,10*ROW('Water Data'!H172))),'Data Summary'!CG178="Yes"),OFFSET('Water Data'!$H$9,0,10*ROW('Water Data'!H172)),NA())</f>
        <v>#N/A</v>
      </c>
      <c r="S178" s="529" t="e">
        <f ca="1">+IF(AND(ISNUMBER(OFFSET('Water Data'!$I$4,0,10*ROW('Water Data'!I172))),'Data Summary'!CH178="Yes"),100-OFFSET('Water Data'!$I$4,0,10*ROW('Water Data'!I172)),NA())</f>
        <v>#N/A</v>
      </c>
      <c r="T178" s="529" t="e">
        <f ca="1">+IF(AND(ISNUMBER(OFFSET('Water Data'!$I$6,0,10*ROW('Water Data'!I172))),'Data Summary'!CI178="Yes"),OFFSET('Water Data'!$I$6,0,10*ROW('Water Data'!I172)),NA())</f>
        <v>#N/A</v>
      </c>
      <c r="U178" s="529" t="e">
        <f ca="1">+IF(AND(ISNUMBER(OFFSET('Water Data'!$I$9,0,10*ROW('Water Data'!I172))),'Data Summary'!CJ178="Yes"),OFFSET('Water Data'!$I$9,0,10*ROW('Water Data'!I172)),NA())</f>
        <v>#N/A</v>
      </c>
      <c r="V178" s="530" t="e">
        <f ca="1">+IF(AND(ISNUMBER(OFFSET('Sanitation Data'!$D$4,0,10*ROW('Sanitation Data'!D172))),'Data Summary'!CK178="Yes"),100-OFFSET('Sanitation Data'!$D$4,0,10*ROW('Sanitation Data'!D172)),NA())</f>
        <v>#N/A</v>
      </c>
      <c r="W178" s="530" t="e">
        <f ca="1">+IF(AND(ISNUMBER(OFFSET('Sanitation Data'!$D$6,0,10*ROW('Sanitation Data'!D172))),'Data Summary'!CL178="Yes"),OFFSET('Sanitation Data'!$D$6,0,10*ROW('Sanitation Data'!D172)),NA())</f>
        <v>#N/A</v>
      </c>
      <c r="X178" s="530" t="e">
        <f ca="1">+IF(AND(ISNUMBER(OFFSET('Sanitation Data'!$D$10,0,10*ROW('Sanitation Data'!D172))),'Data Summary'!CM178="Yes"),OFFSET('Sanitation Data'!$D$10,0,10*ROW('Sanitation Data'!D172)),NA())</f>
        <v>#N/A</v>
      </c>
      <c r="Y178" s="530" t="e">
        <f ca="1">+IF(AND(ISNUMBER(OFFSET('Sanitation Data'!$D$11,0,10*ROW('Sanitation Data'!D172))),'Data Summary'!CN178="Yes"),OFFSET('Sanitation Data'!$D$11,0,10*ROW('Sanitation Data'!D172)),NA())</f>
        <v>#N/A</v>
      </c>
      <c r="Z178" s="530" t="e">
        <f ca="1">+IF(AND(ISNUMBER(OFFSET('Sanitation Data'!$D$12,0,10*ROW('Sanitation Data'!D172))),'Data Summary'!CO178="Yes"),OFFSET('Sanitation Data'!$D$12,0,10*ROW('Sanitation Data'!D172)),NA())</f>
        <v>#N/A</v>
      </c>
      <c r="AA178" s="530" t="e">
        <f ca="1">+IF(AND(ISNUMBER(OFFSET('Sanitation Data'!$E$4,0,10*ROW('Sanitation Data'!E172))),'Data Summary'!CP178="Yes"),100-OFFSET('Sanitation Data'!$E$4,0,10*ROW('Sanitation Data'!E172)),NA())</f>
        <v>#N/A</v>
      </c>
      <c r="AB178" s="530" t="e">
        <f ca="1">+IF(AND(ISNUMBER(OFFSET('Sanitation Data'!$E$6,0,10*ROW('Sanitation Data'!E172))),'Data Summary'!CQ178="Yes"),OFFSET('Sanitation Data'!$E$6,0,10*ROW('Sanitation Data'!E172)),NA())</f>
        <v>#N/A</v>
      </c>
      <c r="AC178" s="530" t="e">
        <f ca="1">+IF(AND(ISNUMBER(OFFSET('Sanitation Data'!$E$10,0,10*ROW('Sanitation Data'!E172))),'Data Summary'!CR178="Yes"),OFFSET('Sanitation Data'!$E$10,0,10*ROW('Sanitation Data'!E172)),NA())</f>
        <v>#N/A</v>
      </c>
      <c r="AD178" s="530" t="e">
        <f ca="1">+IF(AND(ISNUMBER(OFFSET('Sanitation Data'!$E$11,0,10*ROW('Sanitation Data'!E172))),'Data Summary'!CS178="Yes"),OFFSET('Sanitation Data'!$E$11,0,10*ROW('Sanitation Data'!E172)),NA())</f>
        <v>#N/A</v>
      </c>
      <c r="AE178" s="530" t="e">
        <f ca="1">+IF(AND(ISNUMBER(OFFSET('Sanitation Data'!$E$12,0,10*ROW('Sanitation Data'!E172))),'Data Summary'!CT178="Yes"),OFFSET('Sanitation Data'!$E$12,0,10*ROW('Sanitation Data'!E172)),NA())</f>
        <v>#N/A</v>
      </c>
      <c r="AF178" s="530" t="e">
        <f ca="1">+IF(AND(ISNUMBER(OFFSET('Sanitation Data'!$F$4,0,10*ROW('Sanitation Data'!F172))),'Data Summary'!CU178="Yes"),100-OFFSET('Sanitation Data'!$F$4,0,10*ROW('Sanitation Data'!F172)),NA())</f>
        <v>#N/A</v>
      </c>
      <c r="AG178" s="530" t="e">
        <f ca="1">+IF(AND(ISNUMBER(OFFSET('Sanitation Data'!$F$6,0,10*ROW('Sanitation Data'!F172))),'Data Summary'!CV178="Yes"),OFFSET('Sanitation Data'!$F$6,0,10*ROW('Sanitation Data'!F172)),NA())</f>
        <v>#N/A</v>
      </c>
      <c r="AH178" s="530" t="e">
        <f ca="1">+IF(AND(ISNUMBER(OFFSET('Sanitation Data'!$F$10,0,10*ROW('Sanitation Data'!F172))),'Data Summary'!CW178="Yes"),OFFSET('Sanitation Data'!$F$10,0,10*ROW('Sanitation Data'!F172)),NA())</f>
        <v>#N/A</v>
      </c>
      <c r="AI178" s="530" t="e">
        <f ca="1">+IF(AND(ISNUMBER(OFFSET('Sanitation Data'!$F$11,0,10*ROW('Sanitation Data'!F172))),'Data Summary'!CX178="Yes"),OFFSET('Sanitation Data'!$F$11,0,10*ROW('Sanitation Data'!F172)),NA())</f>
        <v>#N/A</v>
      </c>
      <c r="AJ178" s="530" t="e">
        <f ca="1">+IF(AND(ISNUMBER(OFFSET('Sanitation Data'!$F$12,0,10*ROW('Sanitation Data'!F172))),'Data Summary'!CY178="Yes"),OFFSET('Sanitation Data'!$F$12,0,10*ROW('Sanitation Data'!F172)),NA())</f>
        <v>#N/A</v>
      </c>
      <c r="AK178" s="530" t="e">
        <f ca="1">+IF(AND(ISNUMBER(OFFSET('Sanitation Data'!$G$4,0,10*ROW('Sanitation Data'!G172))),'Data Summary'!CZ178="Yes"),100-OFFSET('Sanitation Data'!$G$4,0,10*ROW('Sanitation Data'!G172)),NA())</f>
        <v>#N/A</v>
      </c>
      <c r="AL178" s="530" t="e">
        <f ca="1">+IF(AND(ISNUMBER(OFFSET('Sanitation Data'!$G$6,0,10*ROW('Sanitation Data'!G172))),'Data Summary'!DA178="Yes"),OFFSET('Sanitation Data'!$G$6,0,10*ROW('Sanitation Data'!G172)),NA())</f>
        <v>#N/A</v>
      </c>
      <c r="AM178" s="530" t="e">
        <f ca="1">+IF(AND(ISNUMBER(OFFSET('Sanitation Data'!$G$10,0,10*ROW('Sanitation Data'!G172))),'Data Summary'!DB178="Yes"),OFFSET('Sanitation Data'!$G$10,0,10*ROW('Sanitation Data'!G172)),NA())</f>
        <v>#N/A</v>
      </c>
      <c r="AN178" s="530" t="e">
        <f ca="1">+IF(AND(ISNUMBER(OFFSET('Sanitation Data'!$G$11,0,10*ROW('Sanitation Data'!G172))),'Data Summary'!DC178="Yes"),OFFSET('Sanitation Data'!$G$11,0,10*ROW('Sanitation Data'!G172)),NA())</f>
        <v>#N/A</v>
      </c>
      <c r="AO178" s="530" t="e">
        <f ca="1">+IF(AND(ISNUMBER(OFFSET('Sanitation Data'!$G$12,0,10*ROW('Sanitation Data'!G172))),'Data Summary'!DD178="Yes"),OFFSET('Sanitation Data'!$G$12,0,10*ROW('Sanitation Data'!G172)),NA())</f>
        <v>#N/A</v>
      </c>
      <c r="AP178" s="530" t="e">
        <f ca="1">+IF(AND(ISNUMBER(OFFSET('Sanitation Data'!$H$4,0,10*ROW('Sanitation Data'!H172))),'Data Summary'!DE178="Yes"),100-OFFSET('Sanitation Data'!$H$4,0,10*ROW('Sanitation Data'!H172)),NA())</f>
        <v>#N/A</v>
      </c>
      <c r="AQ178" s="530" t="e">
        <f ca="1">+IF(AND(ISNUMBER(OFFSET('Sanitation Data'!$H$6,0,10*ROW('Sanitation Data'!H172))),'Data Summary'!DF178="Yes"),OFFSET('Sanitation Data'!$H$6,0,10*ROW('Sanitation Data'!H172)),NA())</f>
        <v>#N/A</v>
      </c>
      <c r="AR178" s="530" t="e">
        <f ca="1">+IF(AND(ISNUMBER(OFFSET('Sanitation Data'!$H$10,0,10*ROW('Sanitation Data'!H172))),'Data Summary'!DG178="Yes"),OFFSET('Sanitation Data'!$H$10,0,10*ROW('Sanitation Data'!H172)),NA())</f>
        <v>#N/A</v>
      </c>
      <c r="AS178" s="530" t="e">
        <f ca="1">+IF(AND(ISNUMBER(OFFSET('Sanitation Data'!$H$11,0,10*ROW('Sanitation Data'!H172))),'Data Summary'!DH178="Yes"),OFFSET('Sanitation Data'!$H$11,0,10*ROW('Sanitation Data'!H172)),NA())</f>
        <v>#N/A</v>
      </c>
      <c r="AT178" s="530" t="e">
        <f ca="1">+IF(AND(ISNUMBER(OFFSET('Sanitation Data'!$H$12,0,10*ROW('Sanitation Data'!H172))),'Data Summary'!DI178="Yes"),OFFSET('Sanitation Data'!$H$12,0,10*ROW('Sanitation Data'!H172)),NA())</f>
        <v>#N/A</v>
      </c>
      <c r="AU178" s="530" t="e">
        <f ca="1">+IF(AND(ISNUMBER(OFFSET('Sanitation Data'!$I$4,0,10*ROW('Sanitation Data'!I172))),'Data Summary'!DJ178="Yes"),100-OFFSET('Sanitation Data'!$I$4,0,10*ROW('Sanitation Data'!I172)),NA())</f>
        <v>#N/A</v>
      </c>
      <c r="AV178" s="530" t="e">
        <f ca="1">+IF(AND(ISNUMBER(OFFSET('Sanitation Data'!$I$6,0,10*ROW('Sanitation Data'!I172))),'Data Summary'!DK178="Yes"),OFFSET('Sanitation Data'!$I$6,0,10*ROW('Sanitation Data'!I172)),NA())</f>
        <v>#N/A</v>
      </c>
      <c r="AW178" s="530" t="e">
        <f ca="1">+IF(AND(ISNUMBER(OFFSET('Sanitation Data'!$I$10,0,10*ROW('Sanitation Data'!I172))),'Data Summary'!DL178="Yes"),OFFSET('Sanitation Data'!$I$10,0,10*ROW('Sanitation Data'!I172)),NA())</f>
        <v>#N/A</v>
      </c>
      <c r="AX178" s="530" t="e">
        <f ca="1">+IF(AND(ISNUMBER(OFFSET('Sanitation Data'!$I$11,0,10*ROW('Sanitation Data'!I172))),'Data Summary'!DM178="Yes"),OFFSET('Sanitation Data'!$I$11,0,10*ROW('Sanitation Data'!I172)),NA())</f>
        <v>#N/A</v>
      </c>
      <c r="AY178" s="530" t="e">
        <f ca="1">+IF(AND(ISNUMBER(OFFSET('Sanitation Data'!$I$12,0,10*ROW('Sanitation Data'!I172))),'Data Summary'!DN178="Yes"),OFFSET('Sanitation Data'!$I$12,0,10*ROW('Sanitation Data'!I172)),NA())</f>
        <v>#N/A</v>
      </c>
      <c r="AZ178" s="531" t="e">
        <f ca="1">+IF(AND(ISNUMBER(OFFSET('Hygiene Data'!$D$5,0,10*ROW('Hygiene Data'!D172))),'Data Summary'!DO178="Yes"),OFFSET('Hygiene Data'!$D$5,0,10*ROW('Hygiene Data'!D172)),NA())</f>
        <v>#N/A</v>
      </c>
      <c r="BA178" s="531" t="e">
        <f ca="1">+IF(AND(ISNUMBER(OFFSET('Hygiene Data'!$D$7,0,10*ROW('Hygiene Data'!D172))),'Data Summary'!DP178="Yes"),OFFSET('Hygiene Data'!$D$7,0,10*ROW('Hygiene Data'!D172)),NA())</f>
        <v>#N/A</v>
      </c>
      <c r="BB178" s="531" t="e">
        <f ca="1">+IF(AND(ISNUMBER(OFFSET('Hygiene Data'!$D$9,0,10*ROW('Hygiene Data'!D172))),'Data Summary'!DQ178="Yes"),OFFSET('Hygiene Data'!$D$9,0,10*ROW('Hygiene Data'!D172)),NA())</f>
        <v>#N/A</v>
      </c>
      <c r="BC178" s="531" t="e">
        <f ca="1">+IF(AND(ISNUMBER(OFFSET('Hygiene Data'!$E$5,0,10*ROW('Hygiene Data'!E172))),'Data Summary'!DR178="Yes"),OFFSET('Hygiene Data'!$E$5,0,10*ROW('Hygiene Data'!E172)),NA())</f>
        <v>#N/A</v>
      </c>
      <c r="BD178" s="531" t="e">
        <f ca="1">+IF(AND(ISNUMBER(OFFSET('Hygiene Data'!$E$7,0,10*ROW('Hygiene Data'!E172))),'Data Summary'!DS178="Yes"),OFFSET('Hygiene Data'!$E$7,0,10*ROW('Hygiene Data'!E172)),NA())</f>
        <v>#N/A</v>
      </c>
      <c r="BE178" s="531" t="e">
        <f ca="1">+IF(AND(ISNUMBER(OFFSET('Hygiene Data'!$E$9,0,10*ROW('Hygiene Data'!E172))),'Data Summary'!DT178="Yes"),OFFSET('Hygiene Data'!$E$9,0,10*ROW('Hygiene Data'!E172)),NA())</f>
        <v>#N/A</v>
      </c>
      <c r="BF178" s="531" t="e">
        <f ca="1">+IF(AND(ISNUMBER(OFFSET('Hygiene Data'!$F$5,0,10*ROW('Hygiene Data'!F172))),'Data Summary'!DU178="Yes"),OFFSET('Hygiene Data'!$F$5,0,10*ROW('Hygiene Data'!F172)),NA())</f>
        <v>#N/A</v>
      </c>
      <c r="BG178" s="531" t="e">
        <f ca="1">+IF(AND(ISNUMBER(OFFSET('Hygiene Data'!$F$7,0,10*ROW('Hygiene Data'!F172))),'Data Summary'!DV178="Yes"),OFFSET('Hygiene Data'!$F$7,0,10*ROW('Hygiene Data'!F172)),NA())</f>
        <v>#N/A</v>
      </c>
      <c r="BH178" s="531" t="e">
        <f ca="1">+IF(AND(ISNUMBER(OFFSET('Hygiene Data'!$F$9,0,10*ROW('Hygiene Data'!F172))),'Data Summary'!DW178="Yes"),OFFSET('Hygiene Data'!$F$9,0,10*ROW('Hygiene Data'!F172)),NA())</f>
        <v>#N/A</v>
      </c>
      <c r="BI178" s="531" t="e">
        <f ca="1">+IF(AND(ISNUMBER(OFFSET('Hygiene Data'!$G$5,0,10*ROW('Hygiene Data'!G172))),'Data Summary'!DX178="Yes"),OFFSET('Hygiene Data'!$G$5,0,10*ROW('Hygiene Data'!G172)),NA())</f>
        <v>#N/A</v>
      </c>
      <c r="BJ178" s="531" t="e">
        <f ca="1">+IF(AND(ISNUMBER(OFFSET('Hygiene Data'!$G$7,0,10*ROW('Hygiene Data'!G172))),'Data Summary'!DY178="Yes"),OFFSET('Hygiene Data'!$G$7,0,10*ROW('Hygiene Data'!G172)),NA())</f>
        <v>#N/A</v>
      </c>
      <c r="BK178" s="531" t="e">
        <f ca="1">+IF(AND(ISNUMBER(OFFSET('Hygiene Data'!$G$9,0,10*ROW('Hygiene Data'!G172))),'Data Summary'!DZ178="Yes"),OFFSET('Hygiene Data'!$G$9,0,10*ROW('Hygiene Data'!G172)),NA())</f>
        <v>#N/A</v>
      </c>
      <c r="BL178" s="531" t="e">
        <f ca="1">+IF(AND(ISNUMBER(OFFSET('Hygiene Data'!$H$5,0,10*ROW('Hygiene Data'!H172))),'Data Summary'!EA178="Yes"),OFFSET('Hygiene Data'!$H$5,0,10*ROW('Hygiene Data'!H172)),NA())</f>
        <v>#N/A</v>
      </c>
      <c r="BM178" s="531" t="e">
        <f ca="1">+IF(AND(ISNUMBER(OFFSET('Hygiene Data'!$H$7,0,10*ROW('Hygiene Data'!H172))),'Data Summary'!EB178="Yes"),OFFSET('Hygiene Data'!$H$7,0,10*ROW('Hygiene Data'!H172)),NA())</f>
        <v>#N/A</v>
      </c>
      <c r="BN178" s="531" t="e">
        <f ca="1">+IF(AND(ISNUMBER(OFFSET('Hygiene Data'!$H$9,0,10*ROW('Hygiene Data'!H172))),'Data Summary'!EC178="Yes"),OFFSET('Hygiene Data'!$H$9,0,10*ROW('Hygiene Data'!H172)),NA())</f>
        <v>#N/A</v>
      </c>
      <c r="BO178" s="531" t="e">
        <f ca="1">+IF(AND(ISNUMBER(OFFSET('Hygiene Data'!$I$5,0,10*ROW('Hygiene Data'!I172))),'Data Summary'!ED178="Yes"),OFFSET('Hygiene Data'!$I$5,0,10*ROW('Hygiene Data'!I172)),NA())</f>
        <v>#N/A</v>
      </c>
      <c r="BP178" s="531" t="e">
        <f ca="1">+IF(AND(ISNUMBER(OFFSET('Hygiene Data'!$I$7,0,10*ROW('Hygiene Data'!I172))),'Data Summary'!EE178="Yes"),OFFSET('Hygiene Data'!$I$7,0,10*ROW('Hygiene Data'!I172)),NA())</f>
        <v>#N/A</v>
      </c>
      <c r="BQ178" s="531" t="e">
        <f ca="1">+IF(AND(ISNUMBER(OFFSET('Hygiene Data'!$I$9,0,10*ROW('Hygiene Data'!I172))),'Data Summary'!EF178="Yes"),OFFSET('Hygiene Data'!$I$9,0,10*ROW('Hygiene Data'!I172)),NA())</f>
        <v>#N/A</v>
      </c>
    </row>
    <row r="179" spans="1:69" x14ac:dyDescent="0.25">
      <c r="A179" s="527" t="e">
        <f ca="1">+RIGHT('Data Summary'!A179,LEN('Data Summary'!A179)-9)</f>
        <v>#VALUE!</v>
      </c>
      <c r="B179" s="501" t="str">
        <f ca="1">+IF(ISTEXT('Data Summary'!B179),'Data Summary'!B179,"")</f>
        <v/>
      </c>
      <c r="C179" s="528" t="e">
        <f ca="1">+VALUE('Data Summary'!C179)</f>
        <v>#VALUE!</v>
      </c>
      <c r="D179" s="529" t="e">
        <f ca="1">+IF(AND(ISNUMBER(OFFSET('Water Data'!$D$4,0,10*ROW('Water Data'!D173))),'Data Summary'!BS179="Yes"),100-OFFSET('Water Data'!$D$4,0,10*ROW('Water Data'!D173)),NA())</f>
        <v>#N/A</v>
      </c>
      <c r="E179" s="529" t="e">
        <f ca="1">+IF(AND(ISNUMBER(OFFSET('Water Data'!$D$6,0,10*ROW('Water Data'!D173))),'Data Summary'!BT179="Yes"),OFFSET('Water Data'!$D$6,0,10*ROW('Water Data'!D173)),NA())</f>
        <v>#N/A</v>
      </c>
      <c r="F179" s="529" t="e">
        <f ca="1">+IF(AND(ISNUMBER(OFFSET('Water Data'!$D$9,0,10*ROW('Water Data'!D173))),'Data Summary'!BU179="Yes"),OFFSET('Water Data'!$D$9,0,10*ROW('Water Data'!D173)),NA())</f>
        <v>#N/A</v>
      </c>
      <c r="G179" s="529" t="e">
        <f ca="1">+IF(AND(ISNUMBER(OFFSET('Water Data'!$E$4,0,10*ROW('Water Data'!E173))),'Data Summary'!BV179="Yes"),100-OFFSET('Water Data'!$E$4,0,10*ROW('Water Data'!E173)),NA())</f>
        <v>#N/A</v>
      </c>
      <c r="H179" s="529" t="e">
        <f ca="1">+IF(AND(ISNUMBER(OFFSET('Water Data'!$E$6,0,10*ROW('Water Data'!E173))),'Data Summary'!BW179="Yes"),OFFSET('Water Data'!$E$6,0,10*ROW('Water Data'!E173)),NA())</f>
        <v>#N/A</v>
      </c>
      <c r="I179" s="529" t="e">
        <f ca="1">+IF(AND(ISNUMBER(OFFSET('Water Data'!$E$9,0,10*ROW('Water Data'!E173))),'Data Summary'!BX179="Yes"),OFFSET('Water Data'!$E$9,0,10*ROW('Water Data'!E173)),NA())</f>
        <v>#N/A</v>
      </c>
      <c r="J179" s="529" t="e">
        <f ca="1">+IF(AND(ISNUMBER(OFFSET('Water Data'!$F$4,0,10*ROW('Water Data'!F173))),'Data Summary'!BY179="Yes"),100-OFFSET('Water Data'!$F$4,0,10*ROW('Water Data'!F173)),NA())</f>
        <v>#N/A</v>
      </c>
      <c r="K179" s="529" t="e">
        <f ca="1">+IF(AND(ISNUMBER(OFFSET('Water Data'!$F$6,0,10*ROW('Water Data'!F173))),'Data Summary'!BZ179="Yes"),OFFSET('Water Data'!$F$6,0,10*ROW('Water Data'!F173)),NA())</f>
        <v>#N/A</v>
      </c>
      <c r="L179" s="529" t="e">
        <f ca="1">+IF(AND(ISNUMBER(OFFSET('Water Data'!$F$9,0,10*ROW('Water Data'!F173))),'Data Summary'!CA179="Yes"),OFFSET('Water Data'!$F$9,0,10*ROW('Water Data'!F173)),NA())</f>
        <v>#N/A</v>
      </c>
      <c r="M179" s="529" t="e">
        <f ca="1">+IF(AND(ISNUMBER(OFFSET('Water Data'!$G$4,0,10*ROW('Water Data'!G173))),'Data Summary'!CB179="Yes"),100-OFFSET('Water Data'!$G$4,0,10*ROW('Water Data'!G173)),NA())</f>
        <v>#N/A</v>
      </c>
      <c r="N179" s="529" t="e">
        <f ca="1">+IF(AND(ISNUMBER(OFFSET('Water Data'!$G$6,0,10*ROW('Water Data'!G173))),'Data Summary'!CC179="Yes"),OFFSET('Water Data'!$G$6,0,10*ROW('Water Data'!G173)),NA())</f>
        <v>#N/A</v>
      </c>
      <c r="O179" s="529" t="e">
        <f ca="1">+IF(AND(ISNUMBER(OFFSET('Water Data'!$G$9,0,10*ROW('Water Data'!G173))),'Data Summary'!CD179="Yes"),OFFSET('Water Data'!$G$9,0,10*ROW('Water Data'!G173)),NA())</f>
        <v>#N/A</v>
      </c>
      <c r="P179" s="529" t="e">
        <f ca="1">+IF(AND(ISNUMBER(OFFSET('Water Data'!$H$4,0,10*ROW('Water Data'!H173))),'Data Summary'!CE179="Yes"),100-OFFSET('Water Data'!$H$4,0,10*ROW('Water Data'!H173)),NA())</f>
        <v>#N/A</v>
      </c>
      <c r="Q179" s="529" t="e">
        <f ca="1">+IF(AND(ISNUMBER(OFFSET('Water Data'!$H$6,0,10*ROW('Water Data'!H173))),'Data Summary'!CF179="Yes"),OFFSET('Water Data'!$H$6,0,10*ROW('Water Data'!H173)),NA())</f>
        <v>#N/A</v>
      </c>
      <c r="R179" s="529" t="e">
        <f ca="1">+IF(AND(ISNUMBER(OFFSET('Water Data'!$H$9,0,10*ROW('Water Data'!H173))),'Data Summary'!CG179="Yes"),OFFSET('Water Data'!$H$9,0,10*ROW('Water Data'!H173)),NA())</f>
        <v>#N/A</v>
      </c>
      <c r="S179" s="529" t="e">
        <f ca="1">+IF(AND(ISNUMBER(OFFSET('Water Data'!$I$4,0,10*ROW('Water Data'!I173))),'Data Summary'!CH179="Yes"),100-OFFSET('Water Data'!$I$4,0,10*ROW('Water Data'!I173)),NA())</f>
        <v>#N/A</v>
      </c>
      <c r="T179" s="529" t="e">
        <f ca="1">+IF(AND(ISNUMBER(OFFSET('Water Data'!$I$6,0,10*ROW('Water Data'!I173))),'Data Summary'!CI179="Yes"),OFFSET('Water Data'!$I$6,0,10*ROW('Water Data'!I173)),NA())</f>
        <v>#N/A</v>
      </c>
      <c r="U179" s="529" t="e">
        <f ca="1">+IF(AND(ISNUMBER(OFFSET('Water Data'!$I$9,0,10*ROW('Water Data'!I173))),'Data Summary'!CJ179="Yes"),OFFSET('Water Data'!$I$9,0,10*ROW('Water Data'!I173)),NA())</f>
        <v>#N/A</v>
      </c>
      <c r="V179" s="530" t="e">
        <f ca="1">+IF(AND(ISNUMBER(OFFSET('Sanitation Data'!$D$4,0,10*ROW('Sanitation Data'!D173))),'Data Summary'!CK179="Yes"),100-OFFSET('Sanitation Data'!$D$4,0,10*ROW('Sanitation Data'!D173)),NA())</f>
        <v>#N/A</v>
      </c>
      <c r="W179" s="530" t="e">
        <f ca="1">+IF(AND(ISNUMBER(OFFSET('Sanitation Data'!$D$6,0,10*ROW('Sanitation Data'!D173))),'Data Summary'!CL179="Yes"),OFFSET('Sanitation Data'!$D$6,0,10*ROW('Sanitation Data'!D173)),NA())</f>
        <v>#N/A</v>
      </c>
      <c r="X179" s="530" t="e">
        <f ca="1">+IF(AND(ISNUMBER(OFFSET('Sanitation Data'!$D$10,0,10*ROW('Sanitation Data'!D173))),'Data Summary'!CM179="Yes"),OFFSET('Sanitation Data'!$D$10,0,10*ROW('Sanitation Data'!D173)),NA())</f>
        <v>#N/A</v>
      </c>
      <c r="Y179" s="530" t="e">
        <f ca="1">+IF(AND(ISNUMBER(OFFSET('Sanitation Data'!$D$11,0,10*ROW('Sanitation Data'!D173))),'Data Summary'!CN179="Yes"),OFFSET('Sanitation Data'!$D$11,0,10*ROW('Sanitation Data'!D173)),NA())</f>
        <v>#N/A</v>
      </c>
      <c r="Z179" s="530" t="e">
        <f ca="1">+IF(AND(ISNUMBER(OFFSET('Sanitation Data'!$D$12,0,10*ROW('Sanitation Data'!D173))),'Data Summary'!CO179="Yes"),OFFSET('Sanitation Data'!$D$12,0,10*ROW('Sanitation Data'!D173)),NA())</f>
        <v>#N/A</v>
      </c>
      <c r="AA179" s="530" t="e">
        <f ca="1">+IF(AND(ISNUMBER(OFFSET('Sanitation Data'!$E$4,0,10*ROW('Sanitation Data'!E173))),'Data Summary'!CP179="Yes"),100-OFFSET('Sanitation Data'!$E$4,0,10*ROW('Sanitation Data'!E173)),NA())</f>
        <v>#N/A</v>
      </c>
      <c r="AB179" s="530" t="e">
        <f ca="1">+IF(AND(ISNUMBER(OFFSET('Sanitation Data'!$E$6,0,10*ROW('Sanitation Data'!E173))),'Data Summary'!CQ179="Yes"),OFFSET('Sanitation Data'!$E$6,0,10*ROW('Sanitation Data'!E173)),NA())</f>
        <v>#N/A</v>
      </c>
      <c r="AC179" s="530" t="e">
        <f ca="1">+IF(AND(ISNUMBER(OFFSET('Sanitation Data'!$E$10,0,10*ROW('Sanitation Data'!E173))),'Data Summary'!CR179="Yes"),OFFSET('Sanitation Data'!$E$10,0,10*ROW('Sanitation Data'!E173)),NA())</f>
        <v>#N/A</v>
      </c>
      <c r="AD179" s="530" t="e">
        <f ca="1">+IF(AND(ISNUMBER(OFFSET('Sanitation Data'!$E$11,0,10*ROW('Sanitation Data'!E173))),'Data Summary'!CS179="Yes"),OFFSET('Sanitation Data'!$E$11,0,10*ROW('Sanitation Data'!E173)),NA())</f>
        <v>#N/A</v>
      </c>
      <c r="AE179" s="530" t="e">
        <f ca="1">+IF(AND(ISNUMBER(OFFSET('Sanitation Data'!$E$12,0,10*ROW('Sanitation Data'!E173))),'Data Summary'!CT179="Yes"),OFFSET('Sanitation Data'!$E$12,0,10*ROW('Sanitation Data'!E173)),NA())</f>
        <v>#N/A</v>
      </c>
      <c r="AF179" s="530" t="e">
        <f ca="1">+IF(AND(ISNUMBER(OFFSET('Sanitation Data'!$F$4,0,10*ROW('Sanitation Data'!F173))),'Data Summary'!CU179="Yes"),100-OFFSET('Sanitation Data'!$F$4,0,10*ROW('Sanitation Data'!F173)),NA())</f>
        <v>#N/A</v>
      </c>
      <c r="AG179" s="530" t="e">
        <f ca="1">+IF(AND(ISNUMBER(OFFSET('Sanitation Data'!$F$6,0,10*ROW('Sanitation Data'!F173))),'Data Summary'!CV179="Yes"),OFFSET('Sanitation Data'!$F$6,0,10*ROW('Sanitation Data'!F173)),NA())</f>
        <v>#N/A</v>
      </c>
      <c r="AH179" s="530" t="e">
        <f ca="1">+IF(AND(ISNUMBER(OFFSET('Sanitation Data'!$F$10,0,10*ROW('Sanitation Data'!F173))),'Data Summary'!CW179="Yes"),OFFSET('Sanitation Data'!$F$10,0,10*ROW('Sanitation Data'!F173)),NA())</f>
        <v>#N/A</v>
      </c>
      <c r="AI179" s="530" t="e">
        <f ca="1">+IF(AND(ISNUMBER(OFFSET('Sanitation Data'!$F$11,0,10*ROW('Sanitation Data'!F173))),'Data Summary'!CX179="Yes"),OFFSET('Sanitation Data'!$F$11,0,10*ROW('Sanitation Data'!F173)),NA())</f>
        <v>#N/A</v>
      </c>
      <c r="AJ179" s="530" t="e">
        <f ca="1">+IF(AND(ISNUMBER(OFFSET('Sanitation Data'!$F$12,0,10*ROW('Sanitation Data'!F173))),'Data Summary'!CY179="Yes"),OFFSET('Sanitation Data'!$F$12,0,10*ROW('Sanitation Data'!F173)),NA())</f>
        <v>#N/A</v>
      </c>
      <c r="AK179" s="530" t="e">
        <f ca="1">+IF(AND(ISNUMBER(OFFSET('Sanitation Data'!$G$4,0,10*ROW('Sanitation Data'!G173))),'Data Summary'!CZ179="Yes"),100-OFFSET('Sanitation Data'!$G$4,0,10*ROW('Sanitation Data'!G173)),NA())</f>
        <v>#N/A</v>
      </c>
      <c r="AL179" s="530" t="e">
        <f ca="1">+IF(AND(ISNUMBER(OFFSET('Sanitation Data'!$G$6,0,10*ROW('Sanitation Data'!G173))),'Data Summary'!DA179="Yes"),OFFSET('Sanitation Data'!$G$6,0,10*ROW('Sanitation Data'!G173)),NA())</f>
        <v>#N/A</v>
      </c>
      <c r="AM179" s="530" t="e">
        <f ca="1">+IF(AND(ISNUMBER(OFFSET('Sanitation Data'!$G$10,0,10*ROW('Sanitation Data'!G173))),'Data Summary'!DB179="Yes"),OFFSET('Sanitation Data'!$G$10,0,10*ROW('Sanitation Data'!G173)),NA())</f>
        <v>#N/A</v>
      </c>
      <c r="AN179" s="530" t="e">
        <f ca="1">+IF(AND(ISNUMBER(OFFSET('Sanitation Data'!$G$11,0,10*ROW('Sanitation Data'!G173))),'Data Summary'!DC179="Yes"),OFFSET('Sanitation Data'!$G$11,0,10*ROW('Sanitation Data'!G173)),NA())</f>
        <v>#N/A</v>
      </c>
      <c r="AO179" s="530" t="e">
        <f ca="1">+IF(AND(ISNUMBER(OFFSET('Sanitation Data'!$G$12,0,10*ROW('Sanitation Data'!G173))),'Data Summary'!DD179="Yes"),OFFSET('Sanitation Data'!$G$12,0,10*ROW('Sanitation Data'!G173)),NA())</f>
        <v>#N/A</v>
      </c>
      <c r="AP179" s="530" t="e">
        <f ca="1">+IF(AND(ISNUMBER(OFFSET('Sanitation Data'!$H$4,0,10*ROW('Sanitation Data'!H173))),'Data Summary'!DE179="Yes"),100-OFFSET('Sanitation Data'!$H$4,0,10*ROW('Sanitation Data'!H173)),NA())</f>
        <v>#N/A</v>
      </c>
      <c r="AQ179" s="530" t="e">
        <f ca="1">+IF(AND(ISNUMBER(OFFSET('Sanitation Data'!$H$6,0,10*ROW('Sanitation Data'!H173))),'Data Summary'!DF179="Yes"),OFFSET('Sanitation Data'!$H$6,0,10*ROW('Sanitation Data'!H173)),NA())</f>
        <v>#N/A</v>
      </c>
      <c r="AR179" s="530" t="e">
        <f ca="1">+IF(AND(ISNUMBER(OFFSET('Sanitation Data'!$H$10,0,10*ROW('Sanitation Data'!H173))),'Data Summary'!DG179="Yes"),OFFSET('Sanitation Data'!$H$10,0,10*ROW('Sanitation Data'!H173)),NA())</f>
        <v>#N/A</v>
      </c>
      <c r="AS179" s="530" t="e">
        <f ca="1">+IF(AND(ISNUMBER(OFFSET('Sanitation Data'!$H$11,0,10*ROW('Sanitation Data'!H173))),'Data Summary'!DH179="Yes"),OFFSET('Sanitation Data'!$H$11,0,10*ROW('Sanitation Data'!H173)),NA())</f>
        <v>#N/A</v>
      </c>
      <c r="AT179" s="530" t="e">
        <f ca="1">+IF(AND(ISNUMBER(OFFSET('Sanitation Data'!$H$12,0,10*ROW('Sanitation Data'!H173))),'Data Summary'!DI179="Yes"),OFFSET('Sanitation Data'!$H$12,0,10*ROW('Sanitation Data'!H173)),NA())</f>
        <v>#N/A</v>
      </c>
      <c r="AU179" s="530" t="e">
        <f ca="1">+IF(AND(ISNUMBER(OFFSET('Sanitation Data'!$I$4,0,10*ROW('Sanitation Data'!I173))),'Data Summary'!DJ179="Yes"),100-OFFSET('Sanitation Data'!$I$4,0,10*ROW('Sanitation Data'!I173)),NA())</f>
        <v>#N/A</v>
      </c>
      <c r="AV179" s="530" t="e">
        <f ca="1">+IF(AND(ISNUMBER(OFFSET('Sanitation Data'!$I$6,0,10*ROW('Sanitation Data'!I173))),'Data Summary'!DK179="Yes"),OFFSET('Sanitation Data'!$I$6,0,10*ROW('Sanitation Data'!I173)),NA())</f>
        <v>#N/A</v>
      </c>
      <c r="AW179" s="530" t="e">
        <f ca="1">+IF(AND(ISNUMBER(OFFSET('Sanitation Data'!$I$10,0,10*ROW('Sanitation Data'!I173))),'Data Summary'!DL179="Yes"),OFFSET('Sanitation Data'!$I$10,0,10*ROW('Sanitation Data'!I173)),NA())</f>
        <v>#N/A</v>
      </c>
      <c r="AX179" s="530" t="e">
        <f ca="1">+IF(AND(ISNUMBER(OFFSET('Sanitation Data'!$I$11,0,10*ROW('Sanitation Data'!I173))),'Data Summary'!DM179="Yes"),OFFSET('Sanitation Data'!$I$11,0,10*ROW('Sanitation Data'!I173)),NA())</f>
        <v>#N/A</v>
      </c>
      <c r="AY179" s="530" t="e">
        <f ca="1">+IF(AND(ISNUMBER(OFFSET('Sanitation Data'!$I$12,0,10*ROW('Sanitation Data'!I173))),'Data Summary'!DN179="Yes"),OFFSET('Sanitation Data'!$I$12,0,10*ROW('Sanitation Data'!I173)),NA())</f>
        <v>#N/A</v>
      </c>
      <c r="AZ179" s="531" t="e">
        <f ca="1">+IF(AND(ISNUMBER(OFFSET('Hygiene Data'!$D$5,0,10*ROW('Hygiene Data'!D173))),'Data Summary'!DO179="Yes"),OFFSET('Hygiene Data'!$D$5,0,10*ROW('Hygiene Data'!D173)),NA())</f>
        <v>#N/A</v>
      </c>
      <c r="BA179" s="531" t="e">
        <f ca="1">+IF(AND(ISNUMBER(OFFSET('Hygiene Data'!$D$7,0,10*ROW('Hygiene Data'!D173))),'Data Summary'!DP179="Yes"),OFFSET('Hygiene Data'!$D$7,0,10*ROW('Hygiene Data'!D173)),NA())</f>
        <v>#N/A</v>
      </c>
      <c r="BB179" s="531" t="e">
        <f ca="1">+IF(AND(ISNUMBER(OFFSET('Hygiene Data'!$D$9,0,10*ROW('Hygiene Data'!D173))),'Data Summary'!DQ179="Yes"),OFFSET('Hygiene Data'!$D$9,0,10*ROW('Hygiene Data'!D173)),NA())</f>
        <v>#N/A</v>
      </c>
      <c r="BC179" s="531" t="e">
        <f ca="1">+IF(AND(ISNUMBER(OFFSET('Hygiene Data'!$E$5,0,10*ROW('Hygiene Data'!E173))),'Data Summary'!DR179="Yes"),OFFSET('Hygiene Data'!$E$5,0,10*ROW('Hygiene Data'!E173)),NA())</f>
        <v>#N/A</v>
      </c>
      <c r="BD179" s="531" t="e">
        <f ca="1">+IF(AND(ISNUMBER(OFFSET('Hygiene Data'!$E$7,0,10*ROW('Hygiene Data'!E173))),'Data Summary'!DS179="Yes"),OFFSET('Hygiene Data'!$E$7,0,10*ROW('Hygiene Data'!E173)),NA())</f>
        <v>#N/A</v>
      </c>
      <c r="BE179" s="531" t="e">
        <f ca="1">+IF(AND(ISNUMBER(OFFSET('Hygiene Data'!$E$9,0,10*ROW('Hygiene Data'!E173))),'Data Summary'!DT179="Yes"),OFFSET('Hygiene Data'!$E$9,0,10*ROW('Hygiene Data'!E173)),NA())</f>
        <v>#N/A</v>
      </c>
      <c r="BF179" s="531" t="e">
        <f ca="1">+IF(AND(ISNUMBER(OFFSET('Hygiene Data'!$F$5,0,10*ROW('Hygiene Data'!F173))),'Data Summary'!DU179="Yes"),OFFSET('Hygiene Data'!$F$5,0,10*ROW('Hygiene Data'!F173)),NA())</f>
        <v>#N/A</v>
      </c>
      <c r="BG179" s="531" t="e">
        <f ca="1">+IF(AND(ISNUMBER(OFFSET('Hygiene Data'!$F$7,0,10*ROW('Hygiene Data'!F173))),'Data Summary'!DV179="Yes"),OFFSET('Hygiene Data'!$F$7,0,10*ROW('Hygiene Data'!F173)),NA())</f>
        <v>#N/A</v>
      </c>
      <c r="BH179" s="531" t="e">
        <f ca="1">+IF(AND(ISNUMBER(OFFSET('Hygiene Data'!$F$9,0,10*ROW('Hygiene Data'!F173))),'Data Summary'!DW179="Yes"),OFFSET('Hygiene Data'!$F$9,0,10*ROW('Hygiene Data'!F173)),NA())</f>
        <v>#N/A</v>
      </c>
      <c r="BI179" s="531" t="e">
        <f ca="1">+IF(AND(ISNUMBER(OFFSET('Hygiene Data'!$G$5,0,10*ROW('Hygiene Data'!G173))),'Data Summary'!DX179="Yes"),OFFSET('Hygiene Data'!$G$5,0,10*ROW('Hygiene Data'!G173)),NA())</f>
        <v>#N/A</v>
      </c>
      <c r="BJ179" s="531" t="e">
        <f ca="1">+IF(AND(ISNUMBER(OFFSET('Hygiene Data'!$G$7,0,10*ROW('Hygiene Data'!G173))),'Data Summary'!DY179="Yes"),OFFSET('Hygiene Data'!$G$7,0,10*ROW('Hygiene Data'!G173)),NA())</f>
        <v>#N/A</v>
      </c>
      <c r="BK179" s="531" t="e">
        <f ca="1">+IF(AND(ISNUMBER(OFFSET('Hygiene Data'!$G$9,0,10*ROW('Hygiene Data'!G173))),'Data Summary'!DZ179="Yes"),OFFSET('Hygiene Data'!$G$9,0,10*ROW('Hygiene Data'!G173)),NA())</f>
        <v>#N/A</v>
      </c>
      <c r="BL179" s="531" t="e">
        <f ca="1">+IF(AND(ISNUMBER(OFFSET('Hygiene Data'!$H$5,0,10*ROW('Hygiene Data'!H173))),'Data Summary'!EA179="Yes"),OFFSET('Hygiene Data'!$H$5,0,10*ROW('Hygiene Data'!H173)),NA())</f>
        <v>#N/A</v>
      </c>
      <c r="BM179" s="531" t="e">
        <f ca="1">+IF(AND(ISNUMBER(OFFSET('Hygiene Data'!$H$7,0,10*ROW('Hygiene Data'!H173))),'Data Summary'!EB179="Yes"),OFFSET('Hygiene Data'!$H$7,0,10*ROW('Hygiene Data'!H173)),NA())</f>
        <v>#N/A</v>
      </c>
      <c r="BN179" s="531" t="e">
        <f ca="1">+IF(AND(ISNUMBER(OFFSET('Hygiene Data'!$H$9,0,10*ROW('Hygiene Data'!H173))),'Data Summary'!EC179="Yes"),OFFSET('Hygiene Data'!$H$9,0,10*ROW('Hygiene Data'!H173)),NA())</f>
        <v>#N/A</v>
      </c>
      <c r="BO179" s="531" t="e">
        <f ca="1">+IF(AND(ISNUMBER(OFFSET('Hygiene Data'!$I$5,0,10*ROW('Hygiene Data'!I173))),'Data Summary'!ED179="Yes"),OFFSET('Hygiene Data'!$I$5,0,10*ROW('Hygiene Data'!I173)),NA())</f>
        <v>#N/A</v>
      </c>
      <c r="BP179" s="531" t="e">
        <f ca="1">+IF(AND(ISNUMBER(OFFSET('Hygiene Data'!$I$7,0,10*ROW('Hygiene Data'!I173))),'Data Summary'!EE179="Yes"),OFFSET('Hygiene Data'!$I$7,0,10*ROW('Hygiene Data'!I173)),NA())</f>
        <v>#N/A</v>
      </c>
      <c r="BQ179" s="531" t="e">
        <f ca="1">+IF(AND(ISNUMBER(OFFSET('Hygiene Data'!$I$9,0,10*ROW('Hygiene Data'!I173))),'Data Summary'!EF179="Yes"),OFFSET('Hygiene Data'!$I$9,0,10*ROW('Hygiene Data'!I173)),NA())</f>
        <v>#N/A</v>
      </c>
    </row>
    <row r="180" spans="1:69" x14ac:dyDescent="0.25">
      <c r="A180" s="527" t="e">
        <f ca="1">+RIGHT('Data Summary'!A180,LEN('Data Summary'!A180)-9)</f>
        <v>#VALUE!</v>
      </c>
      <c r="B180" s="501" t="str">
        <f ca="1">+IF(ISTEXT('Data Summary'!B180),'Data Summary'!B180,"")</f>
        <v/>
      </c>
      <c r="C180" s="528" t="e">
        <f ca="1">+VALUE('Data Summary'!C180)</f>
        <v>#VALUE!</v>
      </c>
      <c r="D180" s="529" t="e">
        <f ca="1">+IF(AND(ISNUMBER(OFFSET('Water Data'!$D$4,0,10*ROW('Water Data'!D174))),'Data Summary'!BS180="Yes"),100-OFFSET('Water Data'!$D$4,0,10*ROW('Water Data'!D174)),NA())</f>
        <v>#N/A</v>
      </c>
      <c r="E180" s="529" t="e">
        <f ca="1">+IF(AND(ISNUMBER(OFFSET('Water Data'!$D$6,0,10*ROW('Water Data'!D174))),'Data Summary'!BT180="Yes"),OFFSET('Water Data'!$D$6,0,10*ROW('Water Data'!D174)),NA())</f>
        <v>#N/A</v>
      </c>
      <c r="F180" s="529" t="e">
        <f ca="1">+IF(AND(ISNUMBER(OFFSET('Water Data'!$D$9,0,10*ROW('Water Data'!D174))),'Data Summary'!BU180="Yes"),OFFSET('Water Data'!$D$9,0,10*ROW('Water Data'!D174)),NA())</f>
        <v>#N/A</v>
      </c>
      <c r="G180" s="529" t="e">
        <f ca="1">+IF(AND(ISNUMBER(OFFSET('Water Data'!$E$4,0,10*ROW('Water Data'!E174))),'Data Summary'!BV180="Yes"),100-OFFSET('Water Data'!$E$4,0,10*ROW('Water Data'!E174)),NA())</f>
        <v>#N/A</v>
      </c>
      <c r="H180" s="529" t="e">
        <f ca="1">+IF(AND(ISNUMBER(OFFSET('Water Data'!$E$6,0,10*ROW('Water Data'!E174))),'Data Summary'!BW180="Yes"),OFFSET('Water Data'!$E$6,0,10*ROW('Water Data'!E174)),NA())</f>
        <v>#N/A</v>
      </c>
      <c r="I180" s="529" t="e">
        <f ca="1">+IF(AND(ISNUMBER(OFFSET('Water Data'!$E$9,0,10*ROW('Water Data'!E174))),'Data Summary'!BX180="Yes"),OFFSET('Water Data'!$E$9,0,10*ROW('Water Data'!E174)),NA())</f>
        <v>#N/A</v>
      </c>
      <c r="J180" s="529" t="e">
        <f ca="1">+IF(AND(ISNUMBER(OFFSET('Water Data'!$F$4,0,10*ROW('Water Data'!F174))),'Data Summary'!BY180="Yes"),100-OFFSET('Water Data'!$F$4,0,10*ROW('Water Data'!F174)),NA())</f>
        <v>#N/A</v>
      </c>
      <c r="K180" s="529" t="e">
        <f ca="1">+IF(AND(ISNUMBER(OFFSET('Water Data'!$F$6,0,10*ROW('Water Data'!F174))),'Data Summary'!BZ180="Yes"),OFFSET('Water Data'!$F$6,0,10*ROW('Water Data'!F174)),NA())</f>
        <v>#N/A</v>
      </c>
      <c r="L180" s="529" t="e">
        <f ca="1">+IF(AND(ISNUMBER(OFFSET('Water Data'!$F$9,0,10*ROW('Water Data'!F174))),'Data Summary'!CA180="Yes"),OFFSET('Water Data'!$F$9,0,10*ROW('Water Data'!F174)),NA())</f>
        <v>#N/A</v>
      </c>
      <c r="M180" s="529" t="e">
        <f ca="1">+IF(AND(ISNUMBER(OFFSET('Water Data'!$G$4,0,10*ROW('Water Data'!G174))),'Data Summary'!CB180="Yes"),100-OFFSET('Water Data'!$G$4,0,10*ROW('Water Data'!G174)),NA())</f>
        <v>#N/A</v>
      </c>
      <c r="N180" s="529" t="e">
        <f ca="1">+IF(AND(ISNUMBER(OFFSET('Water Data'!$G$6,0,10*ROW('Water Data'!G174))),'Data Summary'!CC180="Yes"),OFFSET('Water Data'!$G$6,0,10*ROW('Water Data'!G174)),NA())</f>
        <v>#N/A</v>
      </c>
      <c r="O180" s="529" t="e">
        <f ca="1">+IF(AND(ISNUMBER(OFFSET('Water Data'!$G$9,0,10*ROW('Water Data'!G174))),'Data Summary'!CD180="Yes"),OFFSET('Water Data'!$G$9,0,10*ROW('Water Data'!G174)),NA())</f>
        <v>#N/A</v>
      </c>
      <c r="P180" s="529" t="e">
        <f ca="1">+IF(AND(ISNUMBER(OFFSET('Water Data'!$H$4,0,10*ROW('Water Data'!H174))),'Data Summary'!CE180="Yes"),100-OFFSET('Water Data'!$H$4,0,10*ROW('Water Data'!H174)),NA())</f>
        <v>#N/A</v>
      </c>
      <c r="Q180" s="529" t="e">
        <f ca="1">+IF(AND(ISNUMBER(OFFSET('Water Data'!$H$6,0,10*ROW('Water Data'!H174))),'Data Summary'!CF180="Yes"),OFFSET('Water Data'!$H$6,0,10*ROW('Water Data'!H174)),NA())</f>
        <v>#N/A</v>
      </c>
      <c r="R180" s="529" t="e">
        <f ca="1">+IF(AND(ISNUMBER(OFFSET('Water Data'!$H$9,0,10*ROW('Water Data'!H174))),'Data Summary'!CG180="Yes"),OFFSET('Water Data'!$H$9,0,10*ROW('Water Data'!H174)),NA())</f>
        <v>#N/A</v>
      </c>
      <c r="S180" s="529" t="e">
        <f ca="1">+IF(AND(ISNUMBER(OFFSET('Water Data'!$I$4,0,10*ROW('Water Data'!I174))),'Data Summary'!CH180="Yes"),100-OFFSET('Water Data'!$I$4,0,10*ROW('Water Data'!I174)),NA())</f>
        <v>#N/A</v>
      </c>
      <c r="T180" s="529" t="e">
        <f ca="1">+IF(AND(ISNUMBER(OFFSET('Water Data'!$I$6,0,10*ROW('Water Data'!I174))),'Data Summary'!CI180="Yes"),OFFSET('Water Data'!$I$6,0,10*ROW('Water Data'!I174)),NA())</f>
        <v>#N/A</v>
      </c>
      <c r="U180" s="529" t="e">
        <f ca="1">+IF(AND(ISNUMBER(OFFSET('Water Data'!$I$9,0,10*ROW('Water Data'!I174))),'Data Summary'!CJ180="Yes"),OFFSET('Water Data'!$I$9,0,10*ROW('Water Data'!I174)),NA())</f>
        <v>#N/A</v>
      </c>
      <c r="V180" s="530" t="e">
        <f ca="1">+IF(AND(ISNUMBER(OFFSET('Sanitation Data'!$D$4,0,10*ROW('Sanitation Data'!D174))),'Data Summary'!CK180="Yes"),100-OFFSET('Sanitation Data'!$D$4,0,10*ROW('Sanitation Data'!D174)),NA())</f>
        <v>#N/A</v>
      </c>
      <c r="W180" s="530" t="e">
        <f ca="1">+IF(AND(ISNUMBER(OFFSET('Sanitation Data'!$D$6,0,10*ROW('Sanitation Data'!D174))),'Data Summary'!CL180="Yes"),OFFSET('Sanitation Data'!$D$6,0,10*ROW('Sanitation Data'!D174)),NA())</f>
        <v>#N/A</v>
      </c>
      <c r="X180" s="530" t="e">
        <f ca="1">+IF(AND(ISNUMBER(OFFSET('Sanitation Data'!$D$10,0,10*ROW('Sanitation Data'!D174))),'Data Summary'!CM180="Yes"),OFFSET('Sanitation Data'!$D$10,0,10*ROW('Sanitation Data'!D174)),NA())</f>
        <v>#N/A</v>
      </c>
      <c r="Y180" s="530" t="e">
        <f ca="1">+IF(AND(ISNUMBER(OFFSET('Sanitation Data'!$D$11,0,10*ROW('Sanitation Data'!D174))),'Data Summary'!CN180="Yes"),OFFSET('Sanitation Data'!$D$11,0,10*ROW('Sanitation Data'!D174)),NA())</f>
        <v>#N/A</v>
      </c>
      <c r="Z180" s="530" t="e">
        <f ca="1">+IF(AND(ISNUMBER(OFFSET('Sanitation Data'!$D$12,0,10*ROW('Sanitation Data'!D174))),'Data Summary'!CO180="Yes"),OFFSET('Sanitation Data'!$D$12,0,10*ROW('Sanitation Data'!D174)),NA())</f>
        <v>#N/A</v>
      </c>
      <c r="AA180" s="530" t="e">
        <f ca="1">+IF(AND(ISNUMBER(OFFSET('Sanitation Data'!$E$4,0,10*ROW('Sanitation Data'!E174))),'Data Summary'!CP180="Yes"),100-OFFSET('Sanitation Data'!$E$4,0,10*ROW('Sanitation Data'!E174)),NA())</f>
        <v>#N/A</v>
      </c>
      <c r="AB180" s="530" t="e">
        <f ca="1">+IF(AND(ISNUMBER(OFFSET('Sanitation Data'!$E$6,0,10*ROW('Sanitation Data'!E174))),'Data Summary'!CQ180="Yes"),OFFSET('Sanitation Data'!$E$6,0,10*ROW('Sanitation Data'!E174)),NA())</f>
        <v>#N/A</v>
      </c>
      <c r="AC180" s="530" t="e">
        <f ca="1">+IF(AND(ISNUMBER(OFFSET('Sanitation Data'!$E$10,0,10*ROW('Sanitation Data'!E174))),'Data Summary'!CR180="Yes"),OFFSET('Sanitation Data'!$E$10,0,10*ROW('Sanitation Data'!E174)),NA())</f>
        <v>#N/A</v>
      </c>
      <c r="AD180" s="530" t="e">
        <f ca="1">+IF(AND(ISNUMBER(OFFSET('Sanitation Data'!$E$11,0,10*ROW('Sanitation Data'!E174))),'Data Summary'!CS180="Yes"),OFFSET('Sanitation Data'!$E$11,0,10*ROW('Sanitation Data'!E174)),NA())</f>
        <v>#N/A</v>
      </c>
      <c r="AE180" s="530" t="e">
        <f ca="1">+IF(AND(ISNUMBER(OFFSET('Sanitation Data'!$E$12,0,10*ROW('Sanitation Data'!E174))),'Data Summary'!CT180="Yes"),OFFSET('Sanitation Data'!$E$12,0,10*ROW('Sanitation Data'!E174)),NA())</f>
        <v>#N/A</v>
      </c>
      <c r="AF180" s="530" t="e">
        <f ca="1">+IF(AND(ISNUMBER(OFFSET('Sanitation Data'!$F$4,0,10*ROW('Sanitation Data'!F174))),'Data Summary'!CU180="Yes"),100-OFFSET('Sanitation Data'!$F$4,0,10*ROW('Sanitation Data'!F174)),NA())</f>
        <v>#N/A</v>
      </c>
      <c r="AG180" s="530" t="e">
        <f ca="1">+IF(AND(ISNUMBER(OFFSET('Sanitation Data'!$F$6,0,10*ROW('Sanitation Data'!F174))),'Data Summary'!CV180="Yes"),OFFSET('Sanitation Data'!$F$6,0,10*ROW('Sanitation Data'!F174)),NA())</f>
        <v>#N/A</v>
      </c>
      <c r="AH180" s="530" t="e">
        <f ca="1">+IF(AND(ISNUMBER(OFFSET('Sanitation Data'!$F$10,0,10*ROW('Sanitation Data'!F174))),'Data Summary'!CW180="Yes"),OFFSET('Sanitation Data'!$F$10,0,10*ROW('Sanitation Data'!F174)),NA())</f>
        <v>#N/A</v>
      </c>
      <c r="AI180" s="530" t="e">
        <f ca="1">+IF(AND(ISNUMBER(OFFSET('Sanitation Data'!$F$11,0,10*ROW('Sanitation Data'!F174))),'Data Summary'!CX180="Yes"),OFFSET('Sanitation Data'!$F$11,0,10*ROW('Sanitation Data'!F174)),NA())</f>
        <v>#N/A</v>
      </c>
      <c r="AJ180" s="530" t="e">
        <f ca="1">+IF(AND(ISNUMBER(OFFSET('Sanitation Data'!$F$12,0,10*ROW('Sanitation Data'!F174))),'Data Summary'!CY180="Yes"),OFFSET('Sanitation Data'!$F$12,0,10*ROW('Sanitation Data'!F174)),NA())</f>
        <v>#N/A</v>
      </c>
      <c r="AK180" s="530" t="e">
        <f ca="1">+IF(AND(ISNUMBER(OFFSET('Sanitation Data'!$G$4,0,10*ROW('Sanitation Data'!G174))),'Data Summary'!CZ180="Yes"),100-OFFSET('Sanitation Data'!$G$4,0,10*ROW('Sanitation Data'!G174)),NA())</f>
        <v>#N/A</v>
      </c>
      <c r="AL180" s="530" t="e">
        <f ca="1">+IF(AND(ISNUMBER(OFFSET('Sanitation Data'!$G$6,0,10*ROW('Sanitation Data'!G174))),'Data Summary'!DA180="Yes"),OFFSET('Sanitation Data'!$G$6,0,10*ROW('Sanitation Data'!G174)),NA())</f>
        <v>#N/A</v>
      </c>
      <c r="AM180" s="530" t="e">
        <f ca="1">+IF(AND(ISNUMBER(OFFSET('Sanitation Data'!$G$10,0,10*ROW('Sanitation Data'!G174))),'Data Summary'!DB180="Yes"),OFFSET('Sanitation Data'!$G$10,0,10*ROW('Sanitation Data'!G174)),NA())</f>
        <v>#N/A</v>
      </c>
      <c r="AN180" s="530" t="e">
        <f ca="1">+IF(AND(ISNUMBER(OFFSET('Sanitation Data'!$G$11,0,10*ROW('Sanitation Data'!G174))),'Data Summary'!DC180="Yes"),OFFSET('Sanitation Data'!$G$11,0,10*ROW('Sanitation Data'!G174)),NA())</f>
        <v>#N/A</v>
      </c>
      <c r="AO180" s="530" t="e">
        <f ca="1">+IF(AND(ISNUMBER(OFFSET('Sanitation Data'!$G$12,0,10*ROW('Sanitation Data'!G174))),'Data Summary'!DD180="Yes"),OFFSET('Sanitation Data'!$G$12,0,10*ROW('Sanitation Data'!G174)),NA())</f>
        <v>#N/A</v>
      </c>
      <c r="AP180" s="530" t="e">
        <f ca="1">+IF(AND(ISNUMBER(OFFSET('Sanitation Data'!$H$4,0,10*ROW('Sanitation Data'!H174))),'Data Summary'!DE180="Yes"),100-OFFSET('Sanitation Data'!$H$4,0,10*ROW('Sanitation Data'!H174)),NA())</f>
        <v>#N/A</v>
      </c>
      <c r="AQ180" s="530" t="e">
        <f ca="1">+IF(AND(ISNUMBER(OFFSET('Sanitation Data'!$H$6,0,10*ROW('Sanitation Data'!H174))),'Data Summary'!DF180="Yes"),OFFSET('Sanitation Data'!$H$6,0,10*ROW('Sanitation Data'!H174)),NA())</f>
        <v>#N/A</v>
      </c>
      <c r="AR180" s="530" t="e">
        <f ca="1">+IF(AND(ISNUMBER(OFFSET('Sanitation Data'!$H$10,0,10*ROW('Sanitation Data'!H174))),'Data Summary'!DG180="Yes"),OFFSET('Sanitation Data'!$H$10,0,10*ROW('Sanitation Data'!H174)),NA())</f>
        <v>#N/A</v>
      </c>
      <c r="AS180" s="530" t="e">
        <f ca="1">+IF(AND(ISNUMBER(OFFSET('Sanitation Data'!$H$11,0,10*ROW('Sanitation Data'!H174))),'Data Summary'!DH180="Yes"),OFFSET('Sanitation Data'!$H$11,0,10*ROW('Sanitation Data'!H174)),NA())</f>
        <v>#N/A</v>
      </c>
      <c r="AT180" s="530" t="e">
        <f ca="1">+IF(AND(ISNUMBER(OFFSET('Sanitation Data'!$H$12,0,10*ROW('Sanitation Data'!H174))),'Data Summary'!DI180="Yes"),OFFSET('Sanitation Data'!$H$12,0,10*ROW('Sanitation Data'!H174)),NA())</f>
        <v>#N/A</v>
      </c>
      <c r="AU180" s="530" t="e">
        <f ca="1">+IF(AND(ISNUMBER(OFFSET('Sanitation Data'!$I$4,0,10*ROW('Sanitation Data'!I174))),'Data Summary'!DJ180="Yes"),100-OFFSET('Sanitation Data'!$I$4,0,10*ROW('Sanitation Data'!I174)),NA())</f>
        <v>#N/A</v>
      </c>
      <c r="AV180" s="530" t="e">
        <f ca="1">+IF(AND(ISNUMBER(OFFSET('Sanitation Data'!$I$6,0,10*ROW('Sanitation Data'!I174))),'Data Summary'!DK180="Yes"),OFFSET('Sanitation Data'!$I$6,0,10*ROW('Sanitation Data'!I174)),NA())</f>
        <v>#N/A</v>
      </c>
      <c r="AW180" s="530" t="e">
        <f ca="1">+IF(AND(ISNUMBER(OFFSET('Sanitation Data'!$I$10,0,10*ROW('Sanitation Data'!I174))),'Data Summary'!DL180="Yes"),OFFSET('Sanitation Data'!$I$10,0,10*ROW('Sanitation Data'!I174)),NA())</f>
        <v>#N/A</v>
      </c>
      <c r="AX180" s="530" t="e">
        <f ca="1">+IF(AND(ISNUMBER(OFFSET('Sanitation Data'!$I$11,0,10*ROW('Sanitation Data'!I174))),'Data Summary'!DM180="Yes"),OFFSET('Sanitation Data'!$I$11,0,10*ROW('Sanitation Data'!I174)),NA())</f>
        <v>#N/A</v>
      </c>
      <c r="AY180" s="530" t="e">
        <f ca="1">+IF(AND(ISNUMBER(OFFSET('Sanitation Data'!$I$12,0,10*ROW('Sanitation Data'!I174))),'Data Summary'!DN180="Yes"),OFFSET('Sanitation Data'!$I$12,0,10*ROW('Sanitation Data'!I174)),NA())</f>
        <v>#N/A</v>
      </c>
      <c r="AZ180" s="531" t="e">
        <f ca="1">+IF(AND(ISNUMBER(OFFSET('Hygiene Data'!$D$5,0,10*ROW('Hygiene Data'!D174))),'Data Summary'!DO180="Yes"),OFFSET('Hygiene Data'!$D$5,0,10*ROW('Hygiene Data'!D174)),NA())</f>
        <v>#N/A</v>
      </c>
      <c r="BA180" s="531" t="e">
        <f ca="1">+IF(AND(ISNUMBER(OFFSET('Hygiene Data'!$D$7,0,10*ROW('Hygiene Data'!D174))),'Data Summary'!DP180="Yes"),OFFSET('Hygiene Data'!$D$7,0,10*ROW('Hygiene Data'!D174)),NA())</f>
        <v>#N/A</v>
      </c>
      <c r="BB180" s="531" t="e">
        <f ca="1">+IF(AND(ISNUMBER(OFFSET('Hygiene Data'!$D$9,0,10*ROW('Hygiene Data'!D174))),'Data Summary'!DQ180="Yes"),OFFSET('Hygiene Data'!$D$9,0,10*ROW('Hygiene Data'!D174)),NA())</f>
        <v>#N/A</v>
      </c>
      <c r="BC180" s="531" t="e">
        <f ca="1">+IF(AND(ISNUMBER(OFFSET('Hygiene Data'!$E$5,0,10*ROW('Hygiene Data'!E174))),'Data Summary'!DR180="Yes"),OFFSET('Hygiene Data'!$E$5,0,10*ROW('Hygiene Data'!E174)),NA())</f>
        <v>#N/A</v>
      </c>
      <c r="BD180" s="531" t="e">
        <f ca="1">+IF(AND(ISNUMBER(OFFSET('Hygiene Data'!$E$7,0,10*ROW('Hygiene Data'!E174))),'Data Summary'!DS180="Yes"),OFFSET('Hygiene Data'!$E$7,0,10*ROW('Hygiene Data'!E174)),NA())</f>
        <v>#N/A</v>
      </c>
      <c r="BE180" s="531" t="e">
        <f ca="1">+IF(AND(ISNUMBER(OFFSET('Hygiene Data'!$E$9,0,10*ROW('Hygiene Data'!E174))),'Data Summary'!DT180="Yes"),OFFSET('Hygiene Data'!$E$9,0,10*ROW('Hygiene Data'!E174)),NA())</f>
        <v>#N/A</v>
      </c>
      <c r="BF180" s="531" t="e">
        <f ca="1">+IF(AND(ISNUMBER(OFFSET('Hygiene Data'!$F$5,0,10*ROW('Hygiene Data'!F174))),'Data Summary'!DU180="Yes"),OFFSET('Hygiene Data'!$F$5,0,10*ROW('Hygiene Data'!F174)),NA())</f>
        <v>#N/A</v>
      </c>
      <c r="BG180" s="531" t="e">
        <f ca="1">+IF(AND(ISNUMBER(OFFSET('Hygiene Data'!$F$7,0,10*ROW('Hygiene Data'!F174))),'Data Summary'!DV180="Yes"),OFFSET('Hygiene Data'!$F$7,0,10*ROW('Hygiene Data'!F174)),NA())</f>
        <v>#N/A</v>
      </c>
      <c r="BH180" s="531" t="e">
        <f ca="1">+IF(AND(ISNUMBER(OFFSET('Hygiene Data'!$F$9,0,10*ROW('Hygiene Data'!F174))),'Data Summary'!DW180="Yes"),OFFSET('Hygiene Data'!$F$9,0,10*ROW('Hygiene Data'!F174)),NA())</f>
        <v>#N/A</v>
      </c>
      <c r="BI180" s="531" t="e">
        <f ca="1">+IF(AND(ISNUMBER(OFFSET('Hygiene Data'!$G$5,0,10*ROW('Hygiene Data'!G174))),'Data Summary'!DX180="Yes"),OFFSET('Hygiene Data'!$G$5,0,10*ROW('Hygiene Data'!G174)),NA())</f>
        <v>#N/A</v>
      </c>
      <c r="BJ180" s="531" t="e">
        <f ca="1">+IF(AND(ISNUMBER(OFFSET('Hygiene Data'!$G$7,0,10*ROW('Hygiene Data'!G174))),'Data Summary'!DY180="Yes"),OFFSET('Hygiene Data'!$G$7,0,10*ROW('Hygiene Data'!G174)),NA())</f>
        <v>#N/A</v>
      </c>
      <c r="BK180" s="531" t="e">
        <f ca="1">+IF(AND(ISNUMBER(OFFSET('Hygiene Data'!$G$9,0,10*ROW('Hygiene Data'!G174))),'Data Summary'!DZ180="Yes"),OFFSET('Hygiene Data'!$G$9,0,10*ROW('Hygiene Data'!G174)),NA())</f>
        <v>#N/A</v>
      </c>
      <c r="BL180" s="531" t="e">
        <f ca="1">+IF(AND(ISNUMBER(OFFSET('Hygiene Data'!$H$5,0,10*ROW('Hygiene Data'!H174))),'Data Summary'!EA180="Yes"),OFFSET('Hygiene Data'!$H$5,0,10*ROW('Hygiene Data'!H174)),NA())</f>
        <v>#N/A</v>
      </c>
      <c r="BM180" s="531" t="e">
        <f ca="1">+IF(AND(ISNUMBER(OFFSET('Hygiene Data'!$H$7,0,10*ROW('Hygiene Data'!H174))),'Data Summary'!EB180="Yes"),OFFSET('Hygiene Data'!$H$7,0,10*ROW('Hygiene Data'!H174)),NA())</f>
        <v>#N/A</v>
      </c>
      <c r="BN180" s="531" t="e">
        <f ca="1">+IF(AND(ISNUMBER(OFFSET('Hygiene Data'!$H$9,0,10*ROW('Hygiene Data'!H174))),'Data Summary'!EC180="Yes"),OFFSET('Hygiene Data'!$H$9,0,10*ROW('Hygiene Data'!H174)),NA())</f>
        <v>#N/A</v>
      </c>
      <c r="BO180" s="531" t="e">
        <f ca="1">+IF(AND(ISNUMBER(OFFSET('Hygiene Data'!$I$5,0,10*ROW('Hygiene Data'!I174))),'Data Summary'!ED180="Yes"),OFFSET('Hygiene Data'!$I$5,0,10*ROW('Hygiene Data'!I174)),NA())</f>
        <v>#N/A</v>
      </c>
      <c r="BP180" s="531" t="e">
        <f ca="1">+IF(AND(ISNUMBER(OFFSET('Hygiene Data'!$I$7,0,10*ROW('Hygiene Data'!I174))),'Data Summary'!EE180="Yes"),OFFSET('Hygiene Data'!$I$7,0,10*ROW('Hygiene Data'!I174)),NA())</f>
        <v>#N/A</v>
      </c>
      <c r="BQ180" s="531" t="e">
        <f ca="1">+IF(AND(ISNUMBER(OFFSET('Hygiene Data'!$I$9,0,10*ROW('Hygiene Data'!I174))),'Data Summary'!EF180="Yes"),OFFSET('Hygiene Data'!$I$9,0,10*ROW('Hygiene Data'!I174)),NA())</f>
        <v>#N/A</v>
      </c>
    </row>
    <row r="181" spans="1:69" x14ac:dyDescent="0.25">
      <c r="A181" s="527" t="e">
        <f ca="1">+RIGHT('Data Summary'!A181,LEN('Data Summary'!A181)-9)</f>
        <v>#VALUE!</v>
      </c>
      <c r="B181" s="501" t="str">
        <f ca="1">+IF(ISTEXT('Data Summary'!B181),'Data Summary'!B181,"")</f>
        <v/>
      </c>
      <c r="C181" s="528" t="e">
        <f ca="1">+VALUE('Data Summary'!C181)</f>
        <v>#VALUE!</v>
      </c>
      <c r="D181" s="529" t="e">
        <f ca="1">+IF(AND(ISNUMBER(OFFSET('Water Data'!$D$4,0,10*ROW('Water Data'!D175))),'Data Summary'!BS181="Yes"),100-OFFSET('Water Data'!$D$4,0,10*ROW('Water Data'!D175)),NA())</f>
        <v>#N/A</v>
      </c>
      <c r="E181" s="529" t="e">
        <f ca="1">+IF(AND(ISNUMBER(OFFSET('Water Data'!$D$6,0,10*ROW('Water Data'!D175))),'Data Summary'!BT181="Yes"),OFFSET('Water Data'!$D$6,0,10*ROW('Water Data'!D175)),NA())</f>
        <v>#N/A</v>
      </c>
      <c r="F181" s="529" t="e">
        <f ca="1">+IF(AND(ISNUMBER(OFFSET('Water Data'!$D$9,0,10*ROW('Water Data'!D175))),'Data Summary'!BU181="Yes"),OFFSET('Water Data'!$D$9,0,10*ROW('Water Data'!D175)),NA())</f>
        <v>#N/A</v>
      </c>
      <c r="G181" s="529" t="e">
        <f ca="1">+IF(AND(ISNUMBER(OFFSET('Water Data'!$E$4,0,10*ROW('Water Data'!E175))),'Data Summary'!BV181="Yes"),100-OFFSET('Water Data'!$E$4,0,10*ROW('Water Data'!E175)),NA())</f>
        <v>#N/A</v>
      </c>
      <c r="H181" s="529" t="e">
        <f ca="1">+IF(AND(ISNUMBER(OFFSET('Water Data'!$E$6,0,10*ROW('Water Data'!E175))),'Data Summary'!BW181="Yes"),OFFSET('Water Data'!$E$6,0,10*ROW('Water Data'!E175)),NA())</f>
        <v>#N/A</v>
      </c>
      <c r="I181" s="529" t="e">
        <f ca="1">+IF(AND(ISNUMBER(OFFSET('Water Data'!$E$9,0,10*ROW('Water Data'!E175))),'Data Summary'!BX181="Yes"),OFFSET('Water Data'!$E$9,0,10*ROW('Water Data'!E175)),NA())</f>
        <v>#N/A</v>
      </c>
      <c r="J181" s="529" t="e">
        <f ca="1">+IF(AND(ISNUMBER(OFFSET('Water Data'!$F$4,0,10*ROW('Water Data'!F175))),'Data Summary'!BY181="Yes"),100-OFFSET('Water Data'!$F$4,0,10*ROW('Water Data'!F175)),NA())</f>
        <v>#N/A</v>
      </c>
      <c r="K181" s="529" t="e">
        <f ca="1">+IF(AND(ISNUMBER(OFFSET('Water Data'!$F$6,0,10*ROW('Water Data'!F175))),'Data Summary'!BZ181="Yes"),OFFSET('Water Data'!$F$6,0,10*ROW('Water Data'!F175)),NA())</f>
        <v>#N/A</v>
      </c>
      <c r="L181" s="529" t="e">
        <f ca="1">+IF(AND(ISNUMBER(OFFSET('Water Data'!$F$9,0,10*ROW('Water Data'!F175))),'Data Summary'!CA181="Yes"),OFFSET('Water Data'!$F$9,0,10*ROW('Water Data'!F175)),NA())</f>
        <v>#N/A</v>
      </c>
      <c r="M181" s="529" t="e">
        <f ca="1">+IF(AND(ISNUMBER(OFFSET('Water Data'!$G$4,0,10*ROW('Water Data'!G175))),'Data Summary'!CB181="Yes"),100-OFFSET('Water Data'!$G$4,0,10*ROW('Water Data'!G175)),NA())</f>
        <v>#N/A</v>
      </c>
      <c r="N181" s="529" t="e">
        <f ca="1">+IF(AND(ISNUMBER(OFFSET('Water Data'!$G$6,0,10*ROW('Water Data'!G175))),'Data Summary'!CC181="Yes"),OFFSET('Water Data'!$G$6,0,10*ROW('Water Data'!G175)),NA())</f>
        <v>#N/A</v>
      </c>
      <c r="O181" s="529" t="e">
        <f ca="1">+IF(AND(ISNUMBER(OFFSET('Water Data'!$G$9,0,10*ROW('Water Data'!G175))),'Data Summary'!CD181="Yes"),OFFSET('Water Data'!$G$9,0,10*ROW('Water Data'!G175)),NA())</f>
        <v>#N/A</v>
      </c>
      <c r="P181" s="529" t="e">
        <f ca="1">+IF(AND(ISNUMBER(OFFSET('Water Data'!$H$4,0,10*ROW('Water Data'!H175))),'Data Summary'!CE181="Yes"),100-OFFSET('Water Data'!$H$4,0,10*ROW('Water Data'!H175)),NA())</f>
        <v>#N/A</v>
      </c>
      <c r="Q181" s="529" t="e">
        <f ca="1">+IF(AND(ISNUMBER(OFFSET('Water Data'!$H$6,0,10*ROW('Water Data'!H175))),'Data Summary'!CF181="Yes"),OFFSET('Water Data'!$H$6,0,10*ROW('Water Data'!H175)),NA())</f>
        <v>#N/A</v>
      </c>
      <c r="R181" s="529" t="e">
        <f ca="1">+IF(AND(ISNUMBER(OFFSET('Water Data'!$H$9,0,10*ROW('Water Data'!H175))),'Data Summary'!CG181="Yes"),OFFSET('Water Data'!$H$9,0,10*ROW('Water Data'!H175)),NA())</f>
        <v>#N/A</v>
      </c>
      <c r="S181" s="529" t="e">
        <f ca="1">+IF(AND(ISNUMBER(OFFSET('Water Data'!$I$4,0,10*ROW('Water Data'!I175))),'Data Summary'!CH181="Yes"),100-OFFSET('Water Data'!$I$4,0,10*ROW('Water Data'!I175)),NA())</f>
        <v>#N/A</v>
      </c>
      <c r="T181" s="529" t="e">
        <f ca="1">+IF(AND(ISNUMBER(OFFSET('Water Data'!$I$6,0,10*ROW('Water Data'!I175))),'Data Summary'!CI181="Yes"),OFFSET('Water Data'!$I$6,0,10*ROW('Water Data'!I175)),NA())</f>
        <v>#N/A</v>
      </c>
      <c r="U181" s="529" t="e">
        <f ca="1">+IF(AND(ISNUMBER(OFFSET('Water Data'!$I$9,0,10*ROW('Water Data'!I175))),'Data Summary'!CJ181="Yes"),OFFSET('Water Data'!$I$9,0,10*ROW('Water Data'!I175)),NA())</f>
        <v>#N/A</v>
      </c>
      <c r="V181" s="530" t="e">
        <f ca="1">+IF(AND(ISNUMBER(OFFSET('Sanitation Data'!$D$4,0,10*ROW('Sanitation Data'!D175))),'Data Summary'!CK181="Yes"),100-OFFSET('Sanitation Data'!$D$4,0,10*ROW('Sanitation Data'!D175)),NA())</f>
        <v>#N/A</v>
      </c>
      <c r="W181" s="530" t="e">
        <f ca="1">+IF(AND(ISNUMBER(OFFSET('Sanitation Data'!$D$6,0,10*ROW('Sanitation Data'!D175))),'Data Summary'!CL181="Yes"),OFFSET('Sanitation Data'!$D$6,0,10*ROW('Sanitation Data'!D175)),NA())</f>
        <v>#N/A</v>
      </c>
      <c r="X181" s="530" t="e">
        <f ca="1">+IF(AND(ISNUMBER(OFFSET('Sanitation Data'!$D$10,0,10*ROW('Sanitation Data'!D175))),'Data Summary'!CM181="Yes"),OFFSET('Sanitation Data'!$D$10,0,10*ROW('Sanitation Data'!D175)),NA())</f>
        <v>#N/A</v>
      </c>
      <c r="Y181" s="530" t="e">
        <f ca="1">+IF(AND(ISNUMBER(OFFSET('Sanitation Data'!$D$11,0,10*ROW('Sanitation Data'!D175))),'Data Summary'!CN181="Yes"),OFFSET('Sanitation Data'!$D$11,0,10*ROW('Sanitation Data'!D175)),NA())</f>
        <v>#N/A</v>
      </c>
      <c r="Z181" s="530" t="e">
        <f ca="1">+IF(AND(ISNUMBER(OFFSET('Sanitation Data'!$D$12,0,10*ROW('Sanitation Data'!D175))),'Data Summary'!CO181="Yes"),OFFSET('Sanitation Data'!$D$12,0,10*ROW('Sanitation Data'!D175)),NA())</f>
        <v>#N/A</v>
      </c>
      <c r="AA181" s="530" t="e">
        <f ca="1">+IF(AND(ISNUMBER(OFFSET('Sanitation Data'!$E$4,0,10*ROW('Sanitation Data'!E175))),'Data Summary'!CP181="Yes"),100-OFFSET('Sanitation Data'!$E$4,0,10*ROW('Sanitation Data'!E175)),NA())</f>
        <v>#N/A</v>
      </c>
      <c r="AB181" s="530" t="e">
        <f ca="1">+IF(AND(ISNUMBER(OFFSET('Sanitation Data'!$E$6,0,10*ROW('Sanitation Data'!E175))),'Data Summary'!CQ181="Yes"),OFFSET('Sanitation Data'!$E$6,0,10*ROW('Sanitation Data'!E175)),NA())</f>
        <v>#N/A</v>
      </c>
      <c r="AC181" s="530" t="e">
        <f ca="1">+IF(AND(ISNUMBER(OFFSET('Sanitation Data'!$E$10,0,10*ROW('Sanitation Data'!E175))),'Data Summary'!CR181="Yes"),OFFSET('Sanitation Data'!$E$10,0,10*ROW('Sanitation Data'!E175)),NA())</f>
        <v>#N/A</v>
      </c>
      <c r="AD181" s="530" t="e">
        <f ca="1">+IF(AND(ISNUMBER(OFFSET('Sanitation Data'!$E$11,0,10*ROW('Sanitation Data'!E175))),'Data Summary'!CS181="Yes"),OFFSET('Sanitation Data'!$E$11,0,10*ROW('Sanitation Data'!E175)),NA())</f>
        <v>#N/A</v>
      </c>
      <c r="AE181" s="530" t="e">
        <f ca="1">+IF(AND(ISNUMBER(OFFSET('Sanitation Data'!$E$12,0,10*ROW('Sanitation Data'!E175))),'Data Summary'!CT181="Yes"),OFFSET('Sanitation Data'!$E$12,0,10*ROW('Sanitation Data'!E175)),NA())</f>
        <v>#N/A</v>
      </c>
      <c r="AF181" s="530" t="e">
        <f ca="1">+IF(AND(ISNUMBER(OFFSET('Sanitation Data'!$F$4,0,10*ROW('Sanitation Data'!F175))),'Data Summary'!CU181="Yes"),100-OFFSET('Sanitation Data'!$F$4,0,10*ROW('Sanitation Data'!F175)),NA())</f>
        <v>#N/A</v>
      </c>
      <c r="AG181" s="530" t="e">
        <f ca="1">+IF(AND(ISNUMBER(OFFSET('Sanitation Data'!$F$6,0,10*ROW('Sanitation Data'!F175))),'Data Summary'!CV181="Yes"),OFFSET('Sanitation Data'!$F$6,0,10*ROW('Sanitation Data'!F175)),NA())</f>
        <v>#N/A</v>
      </c>
      <c r="AH181" s="530" t="e">
        <f ca="1">+IF(AND(ISNUMBER(OFFSET('Sanitation Data'!$F$10,0,10*ROW('Sanitation Data'!F175))),'Data Summary'!CW181="Yes"),OFFSET('Sanitation Data'!$F$10,0,10*ROW('Sanitation Data'!F175)),NA())</f>
        <v>#N/A</v>
      </c>
      <c r="AI181" s="530" t="e">
        <f ca="1">+IF(AND(ISNUMBER(OFFSET('Sanitation Data'!$F$11,0,10*ROW('Sanitation Data'!F175))),'Data Summary'!CX181="Yes"),OFFSET('Sanitation Data'!$F$11,0,10*ROW('Sanitation Data'!F175)),NA())</f>
        <v>#N/A</v>
      </c>
      <c r="AJ181" s="530" t="e">
        <f ca="1">+IF(AND(ISNUMBER(OFFSET('Sanitation Data'!$F$12,0,10*ROW('Sanitation Data'!F175))),'Data Summary'!CY181="Yes"),OFFSET('Sanitation Data'!$F$12,0,10*ROW('Sanitation Data'!F175)),NA())</f>
        <v>#N/A</v>
      </c>
      <c r="AK181" s="530" t="e">
        <f ca="1">+IF(AND(ISNUMBER(OFFSET('Sanitation Data'!$G$4,0,10*ROW('Sanitation Data'!G175))),'Data Summary'!CZ181="Yes"),100-OFFSET('Sanitation Data'!$G$4,0,10*ROW('Sanitation Data'!G175)),NA())</f>
        <v>#N/A</v>
      </c>
      <c r="AL181" s="530" t="e">
        <f ca="1">+IF(AND(ISNUMBER(OFFSET('Sanitation Data'!$G$6,0,10*ROW('Sanitation Data'!G175))),'Data Summary'!DA181="Yes"),OFFSET('Sanitation Data'!$G$6,0,10*ROW('Sanitation Data'!G175)),NA())</f>
        <v>#N/A</v>
      </c>
      <c r="AM181" s="530" t="e">
        <f ca="1">+IF(AND(ISNUMBER(OFFSET('Sanitation Data'!$G$10,0,10*ROW('Sanitation Data'!G175))),'Data Summary'!DB181="Yes"),OFFSET('Sanitation Data'!$G$10,0,10*ROW('Sanitation Data'!G175)),NA())</f>
        <v>#N/A</v>
      </c>
      <c r="AN181" s="530" t="e">
        <f ca="1">+IF(AND(ISNUMBER(OFFSET('Sanitation Data'!$G$11,0,10*ROW('Sanitation Data'!G175))),'Data Summary'!DC181="Yes"),OFFSET('Sanitation Data'!$G$11,0,10*ROW('Sanitation Data'!G175)),NA())</f>
        <v>#N/A</v>
      </c>
      <c r="AO181" s="530" t="e">
        <f ca="1">+IF(AND(ISNUMBER(OFFSET('Sanitation Data'!$G$12,0,10*ROW('Sanitation Data'!G175))),'Data Summary'!DD181="Yes"),OFFSET('Sanitation Data'!$G$12,0,10*ROW('Sanitation Data'!G175)),NA())</f>
        <v>#N/A</v>
      </c>
      <c r="AP181" s="530" t="e">
        <f ca="1">+IF(AND(ISNUMBER(OFFSET('Sanitation Data'!$H$4,0,10*ROW('Sanitation Data'!H175))),'Data Summary'!DE181="Yes"),100-OFFSET('Sanitation Data'!$H$4,0,10*ROW('Sanitation Data'!H175)),NA())</f>
        <v>#N/A</v>
      </c>
      <c r="AQ181" s="530" t="e">
        <f ca="1">+IF(AND(ISNUMBER(OFFSET('Sanitation Data'!$H$6,0,10*ROW('Sanitation Data'!H175))),'Data Summary'!DF181="Yes"),OFFSET('Sanitation Data'!$H$6,0,10*ROW('Sanitation Data'!H175)),NA())</f>
        <v>#N/A</v>
      </c>
      <c r="AR181" s="530" t="e">
        <f ca="1">+IF(AND(ISNUMBER(OFFSET('Sanitation Data'!$H$10,0,10*ROW('Sanitation Data'!H175))),'Data Summary'!DG181="Yes"),OFFSET('Sanitation Data'!$H$10,0,10*ROW('Sanitation Data'!H175)),NA())</f>
        <v>#N/A</v>
      </c>
      <c r="AS181" s="530" t="e">
        <f ca="1">+IF(AND(ISNUMBER(OFFSET('Sanitation Data'!$H$11,0,10*ROW('Sanitation Data'!H175))),'Data Summary'!DH181="Yes"),OFFSET('Sanitation Data'!$H$11,0,10*ROW('Sanitation Data'!H175)),NA())</f>
        <v>#N/A</v>
      </c>
      <c r="AT181" s="530" t="e">
        <f ca="1">+IF(AND(ISNUMBER(OFFSET('Sanitation Data'!$H$12,0,10*ROW('Sanitation Data'!H175))),'Data Summary'!DI181="Yes"),OFFSET('Sanitation Data'!$H$12,0,10*ROW('Sanitation Data'!H175)),NA())</f>
        <v>#N/A</v>
      </c>
      <c r="AU181" s="530" t="e">
        <f ca="1">+IF(AND(ISNUMBER(OFFSET('Sanitation Data'!$I$4,0,10*ROW('Sanitation Data'!I175))),'Data Summary'!DJ181="Yes"),100-OFFSET('Sanitation Data'!$I$4,0,10*ROW('Sanitation Data'!I175)),NA())</f>
        <v>#N/A</v>
      </c>
      <c r="AV181" s="530" t="e">
        <f ca="1">+IF(AND(ISNUMBER(OFFSET('Sanitation Data'!$I$6,0,10*ROW('Sanitation Data'!I175))),'Data Summary'!DK181="Yes"),OFFSET('Sanitation Data'!$I$6,0,10*ROW('Sanitation Data'!I175)),NA())</f>
        <v>#N/A</v>
      </c>
      <c r="AW181" s="530" t="e">
        <f ca="1">+IF(AND(ISNUMBER(OFFSET('Sanitation Data'!$I$10,0,10*ROW('Sanitation Data'!I175))),'Data Summary'!DL181="Yes"),OFFSET('Sanitation Data'!$I$10,0,10*ROW('Sanitation Data'!I175)),NA())</f>
        <v>#N/A</v>
      </c>
      <c r="AX181" s="530" t="e">
        <f ca="1">+IF(AND(ISNUMBER(OFFSET('Sanitation Data'!$I$11,0,10*ROW('Sanitation Data'!I175))),'Data Summary'!DM181="Yes"),OFFSET('Sanitation Data'!$I$11,0,10*ROW('Sanitation Data'!I175)),NA())</f>
        <v>#N/A</v>
      </c>
      <c r="AY181" s="530" t="e">
        <f ca="1">+IF(AND(ISNUMBER(OFFSET('Sanitation Data'!$I$12,0,10*ROW('Sanitation Data'!I175))),'Data Summary'!DN181="Yes"),OFFSET('Sanitation Data'!$I$12,0,10*ROW('Sanitation Data'!I175)),NA())</f>
        <v>#N/A</v>
      </c>
      <c r="AZ181" s="531" t="e">
        <f ca="1">+IF(AND(ISNUMBER(OFFSET('Hygiene Data'!$D$5,0,10*ROW('Hygiene Data'!D175))),'Data Summary'!DO181="Yes"),OFFSET('Hygiene Data'!$D$5,0,10*ROW('Hygiene Data'!D175)),NA())</f>
        <v>#N/A</v>
      </c>
      <c r="BA181" s="531" t="e">
        <f ca="1">+IF(AND(ISNUMBER(OFFSET('Hygiene Data'!$D$7,0,10*ROW('Hygiene Data'!D175))),'Data Summary'!DP181="Yes"),OFFSET('Hygiene Data'!$D$7,0,10*ROW('Hygiene Data'!D175)),NA())</f>
        <v>#N/A</v>
      </c>
      <c r="BB181" s="531" t="e">
        <f ca="1">+IF(AND(ISNUMBER(OFFSET('Hygiene Data'!$D$9,0,10*ROW('Hygiene Data'!D175))),'Data Summary'!DQ181="Yes"),OFFSET('Hygiene Data'!$D$9,0,10*ROW('Hygiene Data'!D175)),NA())</f>
        <v>#N/A</v>
      </c>
      <c r="BC181" s="531" t="e">
        <f ca="1">+IF(AND(ISNUMBER(OFFSET('Hygiene Data'!$E$5,0,10*ROW('Hygiene Data'!E175))),'Data Summary'!DR181="Yes"),OFFSET('Hygiene Data'!$E$5,0,10*ROW('Hygiene Data'!E175)),NA())</f>
        <v>#N/A</v>
      </c>
      <c r="BD181" s="531" t="e">
        <f ca="1">+IF(AND(ISNUMBER(OFFSET('Hygiene Data'!$E$7,0,10*ROW('Hygiene Data'!E175))),'Data Summary'!DS181="Yes"),OFFSET('Hygiene Data'!$E$7,0,10*ROW('Hygiene Data'!E175)),NA())</f>
        <v>#N/A</v>
      </c>
      <c r="BE181" s="531" t="e">
        <f ca="1">+IF(AND(ISNUMBER(OFFSET('Hygiene Data'!$E$9,0,10*ROW('Hygiene Data'!E175))),'Data Summary'!DT181="Yes"),OFFSET('Hygiene Data'!$E$9,0,10*ROW('Hygiene Data'!E175)),NA())</f>
        <v>#N/A</v>
      </c>
      <c r="BF181" s="531" t="e">
        <f ca="1">+IF(AND(ISNUMBER(OFFSET('Hygiene Data'!$F$5,0,10*ROW('Hygiene Data'!F175))),'Data Summary'!DU181="Yes"),OFFSET('Hygiene Data'!$F$5,0,10*ROW('Hygiene Data'!F175)),NA())</f>
        <v>#N/A</v>
      </c>
      <c r="BG181" s="531" t="e">
        <f ca="1">+IF(AND(ISNUMBER(OFFSET('Hygiene Data'!$F$7,0,10*ROW('Hygiene Data'!F175))),'Data Summary'!DV181="Yes"),OFFSET('Hygiene Data'!$F$7,0,10*ROW('Hygiene Data'!F175)),NA())</f>
        <v>#N/A</v>
      </c>
      <c r="BH181" s="531" t="e">
        <f ca="1">+IF(AND(ISNUMBER(OFFSET('Hygiene Data'!$F$9,0,10*ROW('Hygiene Data'!F175))),'Data Summary'!DW181="Yes"),OFFSET('Hygiene Data'!$F$9,0,10*ROW('Hygiene Data'!F175)),NA())</f>
        <v>#N/A</v>
      </c>
      <c r="BI181" s="531" t="e">
        <f ca="1">+IF(AND(ISNUMBER(OFFSET('Hygiene Data'!$G$5,0,10*ROW('Hygiene Data'!G175))),'Data Summary'!DX181="Yes"),OFFSET('Hygiene Data'!$G$5,0,10*ROW('Hygiene Data'!G175)),NA())</f>
        <v>#N/A</v>
      </c>
      <c r="BJ181" s="531" t="e">
        <f ca="1">+IF(AND(ISNUMBER(OFFSET('Hygiene Data'!$G$7,0,10*ROW('Hygiene Data'!G175))),'Data Summary'!DY181="Yes"),OFFSET('Hygiene Data'!$G$7,0,10*ROW('Hygiene Data'!G175)),NA())</f>
        <v>#N/A</v>
      </c>
      <c r="BK181" s="531" t="e">
        <f ca="1">+IF(AND(ISNUMBER(OFFSET('Hygiene Data'!$G$9,0,10*ROW('Hygiene Data'!G175))),'Data Summary'!DZ181="Yes"),OFFSET('Hygiene Data'!$G$9,0,10*ROW('Hygiene Data'!G175)),NA())</f>
        <v>#N/A</v>
      </c>
      <c r="BL181" s="531" t="e">
        <f ca="1">+IF(AND(ISNUMBER(OFFSET('Hygiene Data'!$H$5,0,10*ROW('Hygiene Data'!H175))),'Data Summary'!EA181="Yes"),OFFSET('Hygiene Data'!$H$5,0,10*ROW('Hygiene Data'!H175)),NA())</f>
        <v>#N/A</v>
      </c>
      <c r="BM181" s="531" t="e">
        <f ca="1">+IF(AND(ISNUMBER(OFFSET('Hygiene Data'!$H$7,0,10*ROW('Hygiene Data'!H175))),'Data Summary'!EB181="Yes"),OFFSET('Hygiene Data'!$H$7,0,10*ROW('Hygiene Data'!H175)),NA())</f>
        <v>#N/A</v>
      </c>
      <c r="BN181" s="531" t="e">
        <f ca="1">+IF(AND(ISNUMBER(OFFSET('Hygiene Data'!$H$9,0,10*ROW('Hygiene Data'!H175))),'Data Summary'!EC181="Yes"),OFFSET('Hygiene Data'!$H$9,0,10*ROW('Hygiene Data'!H175)),NA())</f>
        <v>#N/A</v>
      </c>
      <c r="BO181" s="531" t="e">
        <f ca="1">+IF(AND(ISNUMBER(OFFSET('Hygiene Data'!$I$5,0,10*ROW('Hygiene Data'!I175))),'Data Summary'!ED181="Yes"),OFFSET('Hygiene Data'!$I$5,0,10*ROW('Hygiene Data'!I175)),NA())</f>
        <v>#N/A</v>
      </c>
      <c r="BP181" s="531" t="e">
        <f ca="1">+IF(AND(ISNUMBER(OFFSET('Hygiene Data'!$I$7,0,10*ROW('Hygiene Data'!I175))),'Data Summary'!EE181="Yes"),OFFSET('Hygiene Data'!$I$7,0,10*ROW('Hygiene Data'!I175)),NA())</f>
        <v>#N/A</v>
      </c>
      <c r="BQ181" s="531" t="e">
        <f ca="1">+IF(AND(ISNUMBER(OFFSET('Hygiene Data'!$I$9,0,10*ROW('Hygiene Data'!I175))),'Data Summary'!EF181="Yes"),OFFSET('Hygiene Data'!$I$9,0,10*ROW('Hygiene Data'!I175)),NA())</f>
        <v>#N/A</v>
      </c>
    </row>
    <row r="182" spans="1:69" x14ac:dyDescent="0.25">
      <c r="A182" s="527" t="e">
        <f ca="1">+RIGHT('Data Summary'!A182,LEN('Data Summary'!A182)-9)</f>
        <v>#VALUE!</v>
      </c>
      <c r="B182" s="501" t="str">
        <f ca="1">+IF(ISTEXT('Data Summary'!B182),'Data Summary'!B182,"")</f>
        <v/>
      </c>
      <c r="C182" s="528" t="e">
        <f ca="1">+VALUE('Data Summary'!C182)</f>
        <v>#VALUE!</v>
      </c>
      <c r="D182" s="529" t="e">
        <f ca="1">+IF(AND(ISNUMBER(OFFSET('Water Data'!$D$4,0,10*ROW('Water Data'!D176))),'Data Summary'!BS182="Yes"),100-OFFSET('Water Data'!$D$4,0,10*ROW('Water Data'!D176)),NA())</f>
        <v>#N/A</v>
      </c>
      <c r="E182" s="529" t="e">
        <f ca="1">+IF(AND(ISNUMBER(OFFSET('Water Data'!$D$6,0,10*ROW('Water Data'!D176))),'Data Summary'!BT182="Yes"),OFFSET('Water Data'!$D$6,0,10*ROW('Water Data'!D176)),NA())</f>
        <v>#N/A</v>
      </c>
      <c r="F182" s="529" t="e">
        <f ca="1">+IF(AND(ISNUMBER(OFFSET('Water Data'!$D$9,0,10*ROW('Water Data'!D176))),'Data Summary'!BU182="Yes"),OFFSET('Water Data'!$D$9,0,10*ROW('Water Data'!D176)),NA())</f>
        <v>#N/A</v>
      </c>
      <c r="G182" s="529" t="e">
        <f ca="1">+IF(AND(ISNUMBER(OFFSET('Water Data'!$E$4,0,10*ROW('Water Data'!E176))),'Data Summary'!BV182="Yes"),100-OFFSET('Water Data'!$E$4,0,10*ROW('Water Data'!E176)),NA())</f>
        <v>#N/A</v>
      </c>
      <c r="H182" s="529" t="e">
        <f ca="1">+IF(AND(ISNUMBER(OFFSET('Water Data'!$E$6,0,10*ROW('Water Data'!E176))),'Data Summary'!BW182="Yes"),OFFSET('Water Data'!$E$6,0,10*ROW('Water Data'!E176)),NA())</f>
        <v>#N/A</v>
      </c>
      <c r="I182" s="529" t="e">
        <f ca="1">+IF(AND(ISNUMBER(OFFSET('Water Data'!$E$9,0,10*ROW('Water Data'!E176))),'Data Summary'!BX182="Yes"),OFFSET('Water Data'!$E$9,0,10*ROW('Water Data'!E176)),NA())</f>
        <v>#N/A</v>
      </c>
      <c r="J182" s="529" t="e">
        <f ca="1">+IF(AND(ISNUMBER(OFFSET('Water Data'!$F$4,0,10*ROW('Water Data'!F176))),'Data Summary'!BY182="Yes"),100-OFFSET('Water Data'!$F$4,0,10*ROW('Water Data'!F176)),NA())</f>
        <v>#N/A</v>
      </c>
      <c r="K182" s="529" t="e">
        <f ca="1">+IF(AND(ISNUMBER(OFFSET('Water Data'!$F$6,0,10*ROW('Water Data'!F176))),'Data Summary'!BZ182="Yes"),OFFSET('Water Data'!$F$6,0,10*ROW('Water Data'!F176)),NA())</f>
        <v>#N/A</v>
      </c>
      <c r="L182" s="529" t="e">
        <f ca="1">+IF(AND(ISNUMBER(OFFSET('Water Data'!$F$9,0,10*ROW('Water Data'!F176))),'Data Summary'!CA182="Yes"),OFFSET('Water Data'!$F$9,0,10*ROW('Water Data'!F176)),NA())</f>
        <v>#N/A</v>
      </c>
      <c r="M182" s="529" t="e">
        <f ca="1">+IF(AND(ISNUMBER(OFFSET('Water Data'!$G$4,0,10*ROW('Water Data'!G176))),'Data Summary'!CB182="Yes"),100-OFFSET('Water Data'!$G$4,0,10*ROW('Water Data'!G176)),NA())</f>
        <v>#N/A</v>
      </c>
      <c r="N182" s="529" t="e">
        <f ca="1">+IF(AND(ISNUMBER(OFFSET('Water Data'!$G$6,0,10*ROW('Water Data'!G176))),'Data Summary'!CC182="Yes"),OFFSET('Water Data'!$G$6,0,10*ROW('Water Data'!G176)),NA())</f>
        <v>#N/A</v>
      </c>
      <c r="O182" s="529" t="e">
        <f ca="1">+IF(AND(ISNUMBER(OFFSET('Water Data'!$G$9,0,10*ROW('Water Data'!G176))),'Data Summary'!CD182="Yes"),OFFSET('Water Data'!$G$9,0,10*ROW('Water Data'!G176)),NA())</f>
        <v>#N/A</v>
      </c>
      <c r="P182" s="529" t="e">
        <f ca="1">+IF(AND(ISNUMBER(OFFSET('Water Data'!$H$4,0,10*ROW('Water Data'!H176))),'Data Summary'!CE182="Yes"),100-OFFSET('Water Data'!$H$4,0,10*ROW('Water Data'!H176)),NA())</f>
        <v>#N/A</v>
      </c>
      <c r="Q182" s="529" t="e">
        <f ca="1">+IF(AND(ISNUMBER(OFFSET('Water Data'!$H$6,0,10*ROW('Water Data'!H176))),'Data Summary'!CF182="Yes"),OFFSET('Water Data'!$H$6,0,10*ROW('Water Data'!H176)),NA())</f>
        <v>#N/A</v>
      </c>
      <c r="R182" s="529" t="e">
        <f ca="1">+IF(AND(ISNUMBER(OFFSET('Water Data'!$H$9,0,10*ROW('Water Data'!H176))),'Data Summary'!CG182="Yes"),OFFSET('Water Data'!$H$9,0,10*ROW('Water Data'!H176)),NA())</f>
        <v>#N/A</v>
      </c>
      <c r="S182" s="529" t="e">
        <f ca="1">+IF(AND(ISNUMBER(OFFSET('Water Data'!$I$4,0,10*ROW('Water Data'!I176))),'Data Summary'!CH182="Yes"),100-OFFSET('Water Data'!$I$4,0,10*ROW('Water Data'!I176)),NA())</f>
        <v>#N/A</v>
      </c>
      <c r="T182" s="529" t="e">
        <f ca="1">+IF(AND(ISNUMBER(OFFSET('Water Data'!$I$6,0,10*ROW('Water Data'!I176))),'Data Summary'!CI182="Yes"),OFFSET('Water Data'!$I$6,0,10*ROW('Water Data'!I176)),NA())</f>
        <v>#N/A</v>
      </c>
      <c r="U182" s="529" t="e">
        <f ca="1">+IF(AND(ISNUMBER(OFFSET('Water Data'!$I$9,0,10*ROW('Water Data'!I176))),'Data Summary'!CJ182="Yes"),OFFSET('Water Data'!$I$9,0,10*ROW('Water Data'!I176)),NA())</f>
        <v>#N/A</v>
      </c>
      <c r="V182" s="530" t="e">
        <f ca="1">+IF(AND(ISNUMBER(OFFSET('Sanitation Data'!$D$4,0,10*ROW('Sanitation Data'!D176))),'Data Summary'!CK182="Yes"),100-OFFSET('Sanitation Data'!$D$4,0,10*ROW('Sanitation Data'!D176)),NA())</f>
        <v>#N/A</v>
      </c>
      <c r="W182" s="530" t="e">
        <f ca="1">+IF(AND(ISNUMBER(OFFSET('Sanitation Data'!$D$6,0,10*ROW('Sanitation Data'!D176))),'Data Summary'!CL182="Yes"),OFFSET('Sanitation Data'!$D$6,0,10*ROW('Sanitation Data'!D176)),NA())</f>
        <v>#N/A</v>
      </c>
      <c r="X182" s="530" t="e">
        <f ca="1">+IF(AND(ISNUMBER(OFFSET('Sanitation Data'!$D$10,0,10*ROW('Sanitation Data'!D176))),'Data Summary'!CM182="Yes"),OFFSET('Sanitation Data'!$D$10,0,10*ROW('Sanitation Data'!D176)),NA())</f>
        <v>#N/A</v>
      </c>
      <c r="Y182" s="530" t="e">
        <f ca="1">+IF(AND(ISNUMBER(OFFSET('Sanitation Data'!$D$11,0,10*ROW('Sanitation Data'!D176))),'Data Summary'!CN182="Yes"),OFFSET('Sanitation Data'!$D$11,0,10*ROW('Sanitation Data'!D176)),NA())</f>
        <v>#N/A</v>
      </c>
      <c r="Z182" s="530" t="e">
        <f ca="1">+IF(AND(ISNUMBER(OFFSET('Sanitation Data'!$D$12,0,10*ROW('Sanitation Data'!D176))),'Data Summary'!CO182="Yes"),OFFSET('Sanitation Data'!$D$12,0,10*ROW('Sanitation Data'!D176)),NA())</f>
        <v>#N/A</v>
      </c>
      <c r="AA182" s="530" t="e">
        <f ca="1">+IF(AND(ISNUMBER(OFFSET('Sanitation Data'!$E$4,0,10*ROW('Sanitation Data'!E176))),'Data Summary'!CP182="Yes"),100-OFFSET('Sanitation Data'!$E$4,0,10*ROW('Sanitation Data'!E176)),NA())</f>
        <v>#N/A</v>
      </c>
      <c r="AB182" s="530" t="e">
        <f ca="1">+IF(AND(ISNUMBER(OFFSET('Sanitation Data'!$E$6,0,10*ROW('Sanitation Data'!E176))),'Data Summary'!CQ182="Yes"),OFFSET('Sanitation Data'!$E$6,0,10*ROW('Sanitation Data'!E176)),NA())</f>
        <v>#N/A</v>
      </c>
      <c r="AC182" s="530" t="e">
        <f ca="1">+IF(AND(ISNUMBER(OFFSET('Sanitation Data'!$E$10,0,10*ROW('Sanitation Data'!E176))),'Data Summary'!CR182="Yes"),OFFSET('Sanitation Data'!$E$10,0,10*ROW('Sanitation Data'!E176)),NA())</f>
        <v>#N/A</v>
      </c>
      <c r="AD182" s="530" t="e">
        <f ca="1">+IF(AND(ISNUMBER(OFFSET('Sanitation Data'!$E$11,0,10*ROW('Sanitation Data'!E176))),'Data Summary'!CS182="Yes"),OFFSET('Sanitation Data'!$E$11,0,10*ROW('Sanitation Data'!E176)),NA())</f>
        <v>#N/A</v>
      </c>
      <c r="AE182" s="530" t="e">
        <f ca="1">+IF(AND(ISNUMBER(OFFSET('Sanitation Data'!$E$12,0,10*ROW('Sanitation Data'!E176))),'Data Summary'!CT182="Yes"),OFFSET('Sanitation Data'!$E$12,0,10*ROW('Sanitation Data'!E176)),NA())</f>
        <v>#N/A</v>
      </c>
      <c r="AF182" s="530" t="e">
        <f ca="1">+IF(AND(ISNUMBER(OFFSET('Sanitation Data'!$F$4,0,10*ROW('Sanitation Data'!F176))),'Data Summary'!CU182="Yes"),100-OFFSET('Sanitation Data'!$F$4,0,10*ROW('Sanitation Data'!F176)),NA())</f>
        <v>#N/A</v>
      </c>
      <c r="AG182" s="530" t="e">
        <f ca="1">+IF(AND(ISNUMBER(OFFSET('Sanitation Data'!$F$6,0,10*ROW('Sanitation Data'!F176))),'Data Summary'!CV182="Yes"),OFFSET('Sanitation Data'!$F$6,0,10*ROW('Sanitation Data'!F176)),NA())</f>
        <v>#N/A</v>
      </c>
      <c r="AH182" s="530" t="e">
        <f ca="1">+IF(AND(ISNUMBER(OFFSET('Sanitation Data'!$F$10,0,10*ROW('Sanitation Data'!F176))),'Data Summary'!CW182="Yes"),OFFSET('Sanitation Data'!$F$10,0,10*ROW('Sanitation Data'!F176)),NA())</f>
        <v>#N/A</v>
      </c>
      <c r="AI182" s="530" t="e">
        <f ca="1">+IF(AND(ISNUMBER(OFFSET('Sanitation Data'!$F$11,0,10*ROW('Sanitation Data'!F176))),'Data Summary'!CX182="Yes"),OFFSET('Sanitation Data'!$F$11,0,10*ROW('Sanitation Data'!F176)),NA())</f>
        <v>#N/A</v>
      </c>
      <c r="AJ182" s="530" t="e">
        <f ca="1">+IF(AND(ISNUMBER(OFFSET('Sanitation Data'!$F$12,0,10*ROW('Sanitation Data'!F176))),'Data Summary'!CY182="Yes"),OFFSET('Sanitation Data'!$F$12,0,10*ROW('Sanitation Data'!F176)),NA())</f>
        <v>#N/A</v>
      </c>
      <c r="AK182" s="530" t="e">
        <f ca="1">+IF(AND(ISNUMBER(OFFSET('Sanitation Data'!$G$4,0,10*ROW('Sanitation Data'!G176))),'Data Summary'!CZ182="Yes"),100-OFFSET('Sanitation Data'!$G$4,0,10*ROW('Sanitation Data'!G176)),NA())</f>
        <v>#N/A</v>
      </c>
      <c r="AL182" s="530" t="e">
        <f ca="1">+IF(AND(ISNUMBER(OFFSET('Sanitation Data'!$G$6,0,10*ROW('Sanitation Data'!G176))),'Data Summary'!DA182="Yes"),OFFSET('Sanitation Data'!$G$6,0,10*ROW('Sanitation Data'!G176)),NA())</f>
        <v>#N/A</v>
      </c>
      <c r="AM182" s="530" t="e">
        <f ca="1">+IF(AND(ISNUMBER(OFFSET('Sanitation Data'!$G$10,0,10*ROW('Sanitation Data'!G176))),'Data Summary'!DB182="Yes"),OFFSET('Sanitation Data'!$G$10,0,10*ROW('Sanitation Data'!G176)),NA())</f>
        <v>#N/A</v>
      </c>
      <c r="AN182" s="530" t="e">
        <f ca="1">+IF(AND(ISNUMBER(OFFSET('Sanitation Data'!$G$11,0,10*ROW('Sanitation Data'!G176))),'Data Summary'!DC182="Yes"),OFFSET('Sanitation Data'!$G$11,0,10*ROW('Sanitation Data'!G176)),NA())</f>
        <v>#N/A</v>
      </c>
      <c r="AO182" s="530" t="e">
        <f ca="1">+IF(AND(ISNUMBER(OFFSET('Sanitation Data'!$G$12,0,10*ROW('Sanitation Data'!G176))),'Data Summary'!DD182="Yes"),OFFSET('Sanitation Data'!$G$12,0,10*ROW('Sanitation Data'!G176)),NA())</f>
        <v>#N/A</v>
      </c>
      <c r="AP182" s="530" t="e">
        <f ca="1">+IF(AND(ISNUMBER(OFFSET('Sanitation Data'!$H$4,0,10*ROW('Sanitation Data'!H176))),'Data Summary'!DE182="Yes"),100-OFFSET('Sanitation Data'!$H$4,0,10*ROW('Sanitation Data'!H176)),NA())</f>
        <v>#N/A</v>
      </c>
      <c r="AQ182" s="530" t="e">
        <f ca="1">+IF(AND(ISNUMBER(OFFSET('Sanitation Data'!$H$6,0,10*ROW('Sanitation Data'!H176))),'Data Summary'!DF182="Yes"),OFFSET('Sanitation Data'!$H$6,0,10*ROW('Sanitation Data'!H176)),NA())</f>
        <v>#N/A</v>
      </c>
      <c r="AR182" s="530" t="e">
        <f ca="1">+IF(AND(ISNUMBER(OFFSET('Sanitation Data'!$H$10,0,10*ROW('Sanitation Data'!H176))),'Data Summary'!DG182="Yes"),OFFSET('Sanitation Data'!$H$10,0,10*ROW('Sanitation Data'!H176)),NA())</f>
        <v>#N/A</v>
      </c>
      <c r="AS182" s="530" t="e">
        <f ca="1">+IF(AND(ISNUMBER(OFFSET('Sanitation Data'!$H$11,0,10*ROW('Sanitation Data'!H176))),'Data Summary'!DH182="Yes"),OFFSET('Sanitation Data'!$H$11,0,10*ROW('Sanitation Data'!H176)),NA())</f>
        <v>#N/A</v>
      </c>
      <c r="AT182" s="530" t="e">
        <f ca="1">+IF(AND(ISNUMBER(OFFSET('Sanitation Data'!$H$12,0,10*ROW('Sanitation Data'!H176))),'Data Summary'!DI182="Yes"),OFFSET('Sanitation Data'!$H$12,0,10*ROW('Sanitation Data'!H176)),NA())</f>
        <v>#N/A</v>
      </c>
      <c r="AU182" s="530" t="e">
        <f ca="1">+IF(AND(ISNUMBER(OFFSET('Sanitation Data'!$I$4,0,10*ROW('Sanitation Data'!I176))),'Data Summary'!DJ182="Yes"),100-OFFSET('Sanitation Data'!$I$4,0,10*ROW('Sanitation Data'!I176)),NA())</f>
        <v>#N/A</v>
      </c>
      <c r="AV182" s="530" t="e">
        <f ca="1">+IF(AND(ISNUMBER(OFFSET('Sanitation Data'!$I$6,0,10*ROW('Sanitation Data'!I176))),'Data Summary'!DK182="Yes"),OFFSET('Sanitation Data'!$I$6,0,10*ROW('Sanitation Data'!I176)),NA())</f>
        <v>#N/A</v>
      </c>
      <c r="AW182" s="530" t="e">
        <f ca="1">+IF(AND(ISNUMBER(OFFSET('Sanitation Data'!$I$10,0,10*ROW('Sanitation Data'!I176))),'Data Summary'!DL182="Yes"),OFFSET('Sanitation Data'!$I$10,0,10*ROW('Sanitation Data'!I176)),NA())</f>
        <v>#N/A</v>
      </c>
      <c r="AX182" s="530" t="e">
        <f ca="1">+IF(AND(ISNUMBER(OFFSET('Sanitation Data'!$I$11,0,10*ROW('Sanitation Data'!I176))),'Data Summary'!DM182="Yes"),OFFSET('Sanitation Data'!$I$11,0,10*ROW('Sanitation Data'!I176)),NA())</f>
        <v>#N/A</v>
      </c>
      <c r="AY182" s="530" t="e">
        <f ca="1">+IF(AND(ISNUMBER(OFFSET('Sanitation Data'!$I$12,0,10*ROW('Sanitation Data'!I176))),'Data Summary'!DN182="Yes"),OFFSET('Sanitation Data'!$I$12,0,10*ROW('Sanitation Data'!I176)),NA())</f>
        <v>#N/A</v>
      </c>
      <c r="AZ182" s="531" t="e">
        <f ca="1">+IF(AND(ISNUMBER(OFFSET('Hygiene Data'!$D$5,0,10*ROW('Hygiene Data'!D176))),'Data Summary'!DO182="Yes"),OFFSET('Hygiene Data'!$D$5,0,10*ROW('Hygiene Data'!D176)),NA())</f>
        <v>#N/A</v>
      </c>
      <c r="BA182" s="531" t="e">
        <f ca="1">+IF(AND(ISNUMBER(OFFSET('Hygiene Data'!$D$7,0,10*ROW('Hygiene Data'!D176))),'Data Summary'!DP182="Yes"),OFFSET('Hygiene Data'!$D$7,0,10*ROW('Hygiene Data'!D176)),NA())</f>
        <v>#N/A</v>
      </c>
      <c r="BB182" s="531" t="e">
        <f ca="1">+IF(AND(ISNUMBER(OFFSET('Hygiene Data'!$D$9,0,10*ROW('Hygiene Data'!D176))),'Data Summary'!DQ182="Yes"),OFFSET('Hygiene Data'!$D$9,0,10*ROW('Hygiene Data'!D176)),NA())</f>
        <v>#N/A</v>
      </c>
      <c r="BC182" s="531" t="e">
        <f ca="1">+IF(AND(ISNUMBER(OFFSET('Hygiene Data'!$E$5,0,10*ROW('Hygiene Data'!E176))),'Data Summary'!DR182="Yes"),OFFSET('Hygiene Data'!$E$5,0,10*ROW('Hygiene Data'!E176)),NA())</f>
        <v>#N/A</v>
      </c>
      <c r="BD182" s="531" t="e">
        <f ca="1">+IF(AND(ISNUMBER(OFFSET('Hygiene Data'!$E$7,0,10*ROW('Hygiene Data'!E176))),'Data Summary'!DS182="Yes"),OFFSET('Hygiene Data'!$E$7,0,10*ROW('Hygiene Data'!E176)),NA())</f>
        <v>#N/A</v>
      </c>
      <c r="BE182" s="531" t="e">
        <f ca="1">+IF(AND(ISNUMBER(OFFSET('Hygiene Data'!$E$9,0,10*ROW('Hygiene Data'!E176))),'Data Summary'!DT182="Yes"),OFFSET('Hygiene Data'!$E$9,0,10*ROW('Hygiene Data'!E176)),NA())</f>
        <v>#N/A</v>
      </c>
      <c r="BF182" s="531" t="e">
        <f ca="1">+IF(AND(ISNUMBER(OFFSET('Hygiene Data'!$F$5,0,10*ROW('Hygiene Data'!F176))),'Data Summary'!DU182="Yes"),OFFSET('Hygiene Data'!$F$5,0,10*ROW('Hygiene Data'!F176)),NA())</f>
        <v>#N/A</v>
      </c>
      <c r="BG182" s="531" t="e">
        <f ca="1">+IF(AND(ISNUMBER(OFFSET('Hygiene Data'!$F$7,0,10*ROW('Hygiene Data'!F176))),'Data Summary'!DV182="Yes"),OFFSET('Hygiene Data'!$F$7,0,10*ROW('Hygiene Data'!F176)),NA())</f>
        <v>#N/A</v>
      </c>
      <c r="BH182" s="531" t="e">
        <f ca="1">+IF(AND(ISNUMBER(OFFSET('Hygiene Data'!$F$9,0,10*ROW('Hygiene Data'!F176))),'Data Summary'!DW182="Yes"),OFFSET('Hygiene Data'!$F$9,0,10*ROW('Hygiene Data'!F176)),NA())</f>
        <v>#N/A</v>
      </c>
      <c r="BI182" s="531" t="e">
        <f ca="1">+IF(AND(ISNUMBER(OFFSET('Hygiene Data'!$G$5,0,10*ROW('Hygiene Data'!G176))),'Data Summary'!DX182="Yes"),OFFSET('Hygiene Data'!$G$5,0,10*ROW('Hygiene Data'!G176)),NA())</f>
        <v>#N/A</v>
      </c>
      <c r="BJ182" s="531" t="e">
        <f ca="1">+IF(AND(ISNUMBER(OFFSET('Hygiene Data'!$G$7,0,10*ROW('Hygiene Data'!G176))),'Data Summary'!DY182="Yes"),OFFSET('Hygiene Data'!$G$7,0,10*ROW('Hygiene Data'!G176)),NA())</f>
        <v>#N/A</v>
      </c>
      <c r="BK182" s="531" t="e">
        <f ca="1">+IF(AND(ISNUMBER(OFFSET('Hygiene Data'!$G$9,0,10*ROW('Hygiene Data'!G176))),'Data Summary'!DZ182="Yes"),OFFSET('Hygiene Data'!$G$9,0,10*ROW('Hygiene Data'!G176)),NA())</f>
        <v>#N/A</v>
      </c>
      <c r="BL182" s="531" t="e">
        <f ca="1">+IF(AND(ISNUMBER(OFFSET('Hygiene Data'!$H$5,0,10*ROW('Hygiene Data'!H176))),'Data Summary'!EA182="Yes"),OFFSET('Hygiene Data'!$H$5,0,10*ROW('Hygiene Data'!H176)),NA())</f>
        <v>#N/A</v>
      </c>
      <c r="BM182" s="531" t="e">
        <f ca="1">+IF(AND(ISNUMBER(OFFSET('Hygiene Data'!$H$7,0,10*ROW('Hygiene Data'!H176))),'Data Summary'!EB182="Yes"),OFFSET('Hygiene Data'!$H$7,0,10*ROW('Hygiene Data'!H176)),NA())</f>
        <v>#N/A</v>
      </c>
      <c r="BN182" s="531" t="e">
        <f ca="1">+IF(AND(ISNUMBER(OFFSET('Hygiene Data'!$H$9,0,10*ROW('Hygiene Data'!H176))),'Data Summary'!EC182="Yes"),OFFSET('Hygiene Data'!$H$9,0,10*ROW('Hygiene Data'!H176)),NA())</f>
        <v>#N/A</v>
      </c>
      <c r="BO182" s="531" t="e">
        <f ca="1">+IF(AND(ISNUMBER(OFFSET('Hygiene Data'!$I$5,0,10*ROW('Hygiene Data'!I176))),'Data Summary'!ED182="Yes"),OFFSET('Hygiene Data'!$I$5,0,10*ROW('Hygiene Data'!I176)),NA())</f>
        <v>#N/A</v>
      </c>
      <c r="BP182" s="531" t="e">
        <f ca="1">+IF(AND(ISNUMBER(OFFSET('Hygiene Data'!$I$7,0,10*ROW('Hygiene Data'!I176))),'Data Summary'!EE182="Yes"),OFFSET('Hygiene Data'!$I$7,0,10*ROW('Hygiene Data'!I176)),NA())</f>
        <v>#N/A</v>
      </c>
      <c r="BQ182" s="531" t="e">
        <f ca="1">+IF(AND(ISNUMBER(OFFSET('Hygiene Data'!$I$9,0,10*ROW('Hygiene Data'!I176))),'Data Summary'!EF182="Yes"),OFFSET('Hygiene Data'!$I$9,0,10*ROW('Hygiene Data'!I176)),NA())</f>
        <v>#N/A</v>
      </c>
    </row>
    <row r="183" spans="1:69" x14ac:dyDescent="0.25">
      <c r="A183" s="527" t="e">
        <f ca="1">+RIGHT('Data Summary'!A183,LEN('Data Summary'!A183)-9)</f>
        <v>#VALUE!</v>
      </c>
      <c r="B183" s="501" t="str">
        <f ca="1">+IF(ISTEXT('Data Summary'!B183),'Data Summary'!B183,"")</f>
        <v/>
      </c>
      <c r="C183" s="528" t="e">
        <f ca="1">+VALUE('Data Summary'!C183)</f>
        <v>#VALUE!</v>
      </c>
      <c r="D183" s="529" t="e">
        <f ca="1">+IF(AND(ISNUMBER(OFFSET('Water Data'!$D$4,0,10*ROW('Water Data'!D177))),'Data Summary'!BS183="Yes"),100-OFFSET('Water Data'!$D$4,0,10*ROW('Water Data'!D177)),NA())</f>
        <v>#N/A</v>
      </c>
      <c r="E183" s="529" t="e">
        <f ca="1">+IF(AND(ISNUMBER(OFFSET('Water Data'!$D$6,0,10*ROW('Water Data'!D177))),'Data Summary'!BT183="Yes"),OFFSET('Water Data'!$D$6,0,10*ROW('Water Data'!D177)),NA())</f>
        <v>#N/A</v>
      </c>
      <c r="F183" s="529" t="e">
        <f ca="1">+IF(AND(ISNUMBER(OFFSET('Water Data'!$D$9,0,10*ROW('Water Data'!D177))),'Data Summary'!BU183="Yes"),OFFSET('Water Data'!$D$9,0,10*ROW('Water Data'!D177)),NA())</f>
        <v>#N/A</v>
      </c>
      <c r="G183" s="529" t="e">
        <f ca="1">+IF(AND(ISNUMBER(OFFSET('Water Data'!$E$4,0,10*ROW('Water Data'!E177))),'Data Summary'!BV183="Yes"),100-OFFSET('Water Data'!$E$4,0,10*ROW('Water Data'!E177)),NA())</f>
        <v>#N/A</v>
      </c>
      <c r="H183" s="529" t="e">
        <f ca="1">+IF(AND(ISNUMBER(OFFSET('Water Data'!$E$6,0,10*ROW('Water Data'!E177))),'Data Summary'!BW183="Yes"),OFFSET('Water Data'!$E$6,0,10*ROW('Water Data'!E177)),NA())</f>
        <v>#N/A</v>
      </c>
      <c r="I183" s="529" t="e">
        <f ca="1">+IF(AND(ISNUMBER(OFFSET('Water Data'!$E$9,0,10*ROW('Water Data'!E177))),'Data Summary'!BX183="Yes"),OFFSET('Water Data'!$E$9,0,10*ROW('Water Data'!E177)),NA())</f>
        <v>#N/A</v>
      </c>
      <c r="J183" s="529" t="e">
        <f ca="1">+IF(AND(ISNUMBER(OFFSET('Water Data'!$F$4,0,10*ROW('Water Data'!F177))),'Data Summary'!BY183="Yes"),100-OFFSET('Water Data'!$F$4,0,10*ROW('Water Data'!F177)),NA())</f>
        <v>#N/A</v>
      </c>
      <c r="K183" s="529" t="e">
        <f ca="1">+IF(AND(ISNUMBER(OFFSET('Water Data'!$F$6,0,10*ROW('Water Data'!F177))),'Data Summary'!BZ183="Yes"),OFFSET('Water Data'!$F$6,0,10*ROW('Water Data'!F177)),NA())</f>
        <v>#N/A</v>
      </c>
      <c r="L183" s="529" t="e">
        <f ca="1">+IF(AND(ISNUMBER(OFFSET('Water Data'!$F$9,0,10*ROW('Water Data'!F177))),'Data Summary'!CA183="Yes"),OFFSET('Water Data'!$F$9,0,10*ROW('Water Data'!F177)),NA())</f>
        <v>#N/A</v>
      </c>
      <c r="M183" s="529" t="e">
        <f ca="1">+IF(AND(ISNUMBER(OFFSET('Water Data'!$G$4,0,10*ROW('Water Data'!G177))),'Data Summary'!CB183="Yes"),100-OFFSET('Water Data'!$G$4,0,10*ROW('Water Data'!G177)),NA())</f>
        <v>#N/A</v>
      </c>
      <c r="N183" s="529" t="e">
        <f ca="1">+IF(AND(ISNUMBER(OFFSET('Water Data'!$G$6,0,10*ROW('Water Data'!G177))),'Data Summary'!CC183="Yes"),OFFSET('Water Data'!$G$6,0,10*ROW('Water Data'!G177)),NA())</f>
        <v>#N/A</v>
      </c>
      <c r="O183" s="529" t="e">
        <f ca="1">+IF(AND(ISNUMBER(OFFSET('Water Data'!$G$9,0,10*ROW('Water Data'!G177))),'Data Summary'!CD183="Yes"),OFFSET('Water Data'!$G$9,0,10*ROW('Water Data'!G177)),NA())</f>
        <v>#N/A</v>
      </c>
      <c r="P183" s="529" t="e">
        <f ca="1">+IF(AND(ISNUMBER(OFFSET('Water Data'!$H$4,0,10*ROW('Water Data'!H177))),'Data Summary'!CE183="Yes"),100-OFFSET('Water Data'!$H$4,0,10*ROW('Water Data'!H177)),NA())</f>
        <v>#N/A</v>
      </c>
      <c r="Q183" s="529" t="e">
        <f ca="1">+IF(AND(ISNUMBER(OFFSET('Water Data'!$H$6,0,10*ROW('Water Data'!H177))),'Data Summary'!CF183="Yes"),OFFSET('Water Data'!$H$6,0,10*ROW('Water Data'!H177)),NA())</f>
        <v>#N/A</v>
      </c>
      <c r="R183" s="529" t="e">
        <f ca="1">+IF(AND(ISNUMBER(OFFSET('Water Data'!$H$9,0,10*ROW('Water Data'!H177))),'Data Summary'!CG183="Yes"),OFFSET('Water Data'!$H$9,0,10*ROW('Water Data'!H177)),NA())</f>
        <v>#N/A</v>
      </c>
      <c r="S183" s="529" t="e">
        <f ca="1">+IF(AND(ISNUMBER(OFFSET('Water Data'!$I$4,0,10*ROW('Water Data'!I177))),'Data Summary'!CH183="Yes"),100-OFFSET('Water Data'!$I$4,0,10*ROW('Water Data'!I177)),NA())</f>
        <v>#N/A</v>
      </c>
      <c r="T183" s="529" t="e">
        <f ca="1">+IF(AND(ISNUMBER(OFFSET('Water Data'!$I$6,0,10*ROW('Water Data'!I177))),'Data Summary'!CI183="Yes"),OFFSET('Water Data'!$I$6,0,10*ROW('Water Data'!I177)),NA())</f>
        <v>#N/A</v>
      </c>
      <c r="U183" s="529" t="e">
        <f ca="1">+IF(AND(ISNUMBER(OFFSET('Water Data'!$I$9,0,10*ROW('Water Data'!I177))),'Data Summary'!CJ183="Yes"),OFFSET('Water Data'!$I$9,0,10*ROW('Water Data'!I177)),NA())</f>
        <v>#N/A</v>
      </c>
      <c r="V183" s="530" t="e">
        <f ca="1">+IF(AND(ISNUMBER(OFFSET('Sanitation Data'!$D$4,0,10*ROW('Sanitation Data'!D177))),'Data Summary'!CK183="Yes"),100-OFFSET('Sanitation Data'!$D$4,0,10*ROW('Sanitation Data'!D177)),NA())</f>
        <v>#N/A</v>
      </c>
      <c r="W183" s="530" t="e">
        <f ca="1">+IF(AND(ISNUMBER(OFFSET('Sanitation Data'!$D$6,0,10*ROW('Sanitation Data'!D177))),'Data Summary'!CL183="Yes"),OFFSET('Sanitation Data'!$D$6,0,10*ROW('Sanitation Data'!D177)),NA())</f>
        <v>#N/A</v>
      </c>
      <c r="X183" s="530" t="e">
        <f ca="1">+IF(AND(ISNUMBER(OFFSET('Sanitation Data'!$D$10,0,10*ROW('Sanitation Data'!D177))),'Data Summary'!CM183="Yes"),OFFSET('Sanitation Data'!$D$10,0,10*ROW('Sanitation Data'!D177)),NA())</f>
        <v>#N/A</v>
      </c>
      <c r="Y183" s="530" t="e">
        <f ca="1">+IF(AND(ISNUMBER(OFFSET('Sanitation Data'!$D$11,0,10*ROW('Sanitation Data'!D177))),'Data Summary'!CN183="Yes"),OFFSET('Sanitation Data'!$D$11,0,10*ROW('Sanitation Data'!D177)),NA())</f>
        <v>#N/A</v>
      </c>
      <c r="Z183" s="530" t="e">
        <f ca="1">+IF(AND(ISNUMBER(OFFSET('Sanitation Data'!$D$12,0,10*ROW('Sanitation Data'!D177))),'Data Summary'!CO183="Yes"),OFFSET('Sanitation Data'!$D$12,0,10*ROW('Sanitation Data'!D177)),NA())</f>
        <v>#N/A</v>
      </c>
      <c r="AA183" s="530" t="e">
        <f ca="1">+IF(AND(ISNUMBER(OFFSET('Sanitation Data'!$E$4,0,10*ROW('Sanitation Data'!E177))),'Data Summary'!CP183="Yes"),100-OFFSET('Sanitation Data'!$E$4,0,10*ROW('Sanitation Data'!E177)),NA())</f>
        <v>#N/A</v>
      </c>
      <c r="AB183" s="530" t="e">
        <f ca="1">+IF(AND(ISNUMBER(OFFSET('Sanitation Data'!$E$6,0,10*ROW('Sanitation Data'!E177))),'Data Summary'!CQ183="Yes"),OFFSET('Sanitation Data'!$E$6,0,10*ROW('Sanitation Data'!E177)),NA())</f>
        <v>#N/A</v>
      </c>
      <c r="AC183" s="530" t="e">
        <f ca="1">+IF(AND(ISNUMBER(OFFSET('Sanitation Data'!$E$10,0,10*ROW('Sanitation Data'!E177))),'Data Summary'!CR183="Yes"),OFFSET('Sanitation Data'!$E$10,0,10*ROW('Sanitation Data'!E177)),NA())</f>
        <v>#N/A</v>
      </c>
      <c r="AD183" s="530" t="e">
        <f ca="1">+IF(AND(ISNUMBER(OFFSET('Sanitation Data'!$E$11,0,10*ROW('Sanitation Data'!E177))),'Data Summary'!CS183="Yes"),OFFSET('Sanitation Data'!$E$11,0,10*ROW('Sanitation Data'!E177)),NA())</f>
        <v>#N/A</v>
      </c>
      <c r="AE183" s="530" t="e">
        <f ca="1">+IF(AND(ISNUMBER(OFFSET('Sanitation Data'!$E$12,0,10*ROW('Sanitation Data'!E177))),'Data Summary'!CT183="Yes"),OFFSET('Sanitation Data'!$E$12,0,10*ROW('Sanitation Data'!E177)),NA())</f>
        <v>#N/A</v>
      </c>
      <c r="AF183" s="530" t="e">
        <f ca="1">+IF(AND(ISNUMBER(OFFSET('Sanitation Data'!$F$4,0,10*ROW('Sanitation Data'!F177))),'Data Summary'!CU183="Yes"),100-OFFSET('Sanitation Data'!$F$4,0,10*ROW('Sanitation Data'!F177)),NA())</f>
        <v>#N/A</v>
      </c>
      <c r="AG183" s="530" t="e">
        <f ca="1">+IF(AND(ISNUMBER(OFFSET('Sanitation Data'!$F$6,0,10*ROW('Sanitation Data'!F177))),'Data Summary'!CV183="Yes"),OFFSET('Sanitation Data'!$F$6,0,10*ROW('Sanitation Data'!F177)),NA())</f>
        <v>#N/A</v>
      </c>
      <c r="AH183" s="530" t="e">
        <f ca="1">+IF(AND(ISNUMBER(OFFSET('Sanitation Data'!$F$10,0,10*ROW('Sanitation Data'!F177))),'Data Summary'!CW183="Yes"),OFFSET('Sanitation Data'!$F$10,0,10*ROW('Sanitation Data'!F177)),NA())</f>
        <v>#N/A</v>
      </c>
      <c r="AI183" s="530" t="e">
        <f ca="1">+IF(AND(ISNUMBER(OFFSET('Sanitation Data'!$F$11,0,10*ROW('Sanitation Data'!F177))),'Data Summary'!CX183="Yes"),OFFSET('Sanitation Data'!$F$11,0,10*ROW('Sanitation Data'!F177)),NA())</f>
        <v>#N/A</v>
      </c>
      <c r="AJ183" s="530" t="e">
        <f ca="1">+IF(AND(ISNUMBER(OFFSET('Sanitation Data'!$F$12,0,10*ROW('Sanitation Data'!F177))),'Data Summary'!CY183="Yes"),OFFSET('Sanitation Data'!$F$12,0,10*ROW('Sanitation Data'!F177)),NA())</f>
        <v>#N/A</v>
      </c>
      <c r="AK183" s="530" t="e">
        <f ca="1">+IF(AND(ISNUMBER(OFFSET('Sanitation Data'!$G$4,0,10*ROW('Sanitation Data'!G177))),'Data Summary'!CZ183="Yes"),100-OFFSET('Sanitation Data'!$G$4,0,10*ROW('Sanitation Data'!G177)),NA())</f>
        <v>#N/A</v>
      </c>
      <c r="AL183" s="530" t="e">
        <f ca="1">+IF(AND(ISNUMBER(OFFSET('Sanitation Data'!$G$6,0,10*ROW('Sanitation Data'!G177))),'Data Summary'!DA183="Yes"),OFFSET('Sanitation Data'!$G$6,0,10*ROW('Sanitation Data'!G177)),NA())</f>
        <v>#N/A</v>
      </c>
      <c r="AM183" s="530" t="e">
        <f ca="1">+IF(AND(ISNUMBER(OFFSET('Sanitation Data'!$G$10,0,10*ROW('Sanitation Data'!G177))),'Data Summary'!DB183="Yes"),OFFSET('Sanitation Data'!$G$10,0,10*ROW('Sanitation Data'!G177)),NA())</f>
        <v>#N/A</v>
      </c>
      <c r="AN183" s="530" t="e">
        <f ca="1">+IF(AND(ISNUMBER(OFFSET('Sanitation Data'!$G$11,0,10*ROW('Sanitation Data'!G177))),'Data Summary'!DC183="Yes"),OFFSET('Sanitation Data'!$G$11,0,10*ROW('Sanitation Data'!G177)),NA())</f>
        <v>#N/A</v>
      </c>
      <c r="AO183" s="530" t="e">
        <f ca="1">+IF(AND(ISNUMBER(OFFSET('Sanitation Data'!$G$12,0,10*ROW('Sanitation Data'!G177))),'Data Summary'!DD183="Yes"),OFFSET('Sanitation Data'!$G$12,0,10*ROW('Sanitation Data'!G177)),NA())</f>
        <v>#N/A</v>
      </c>
      <c r="AP183" s="530" t="e">
        <f ca="1">+IF(AND(ISNUMBER(OFFSET('Sanitation Data'!$H$4,0,10*ROW('Sanitation Data'!H177))),'Data Summary'!DE183="Yes"),100-OFFSET('Sanitation Data'!$H$4,0,10*ROW('Sanitation Data'!H177)),NA())</f>
        <v>#N/A</v>
      </c>
      <c r="AQ183" s="530" t="e">
        <f ca="1">+IF(AND(ISNUMBER(OFFSET('Sanitation Data'!$H$6,0,10*ROW('Sanitation Data'!H177))),'Data Summary'!DF183="Yes"),OFFSET('Sanitation Data'!$H$6,0,10*ROW('Sanitation Data'!H177)),NA())</f>
        <v>#N/A</v>
      </c>
      <c r="AR183" s="530" t="e">
        <f ca="1">+IF(AND(ISNUMBER(OFFSET('Sanitation Data'!$H$10,0,10*ROW('Sanitation Data'!H177))),'Data Summary'!DG183="Yes"),OFFSET('Sanitation Data'!$H$10,0,10*ROW('Sanitation Data'!H177)),NA())</f>
        <v>#N/A</v>
      </c>
      <c r="AS183" s="530" t="e">
        <f ca="1">+IF(AND(ISNUMBER(OFFSET('Sanitation Data'!$H$11,0,10*ROW('Sanitation Data'!H177))),'Data Summary'!DH183="Yes"),OFFSET('Sanitation Data'!$H$11,0,10*ROW('Sanitation Data'!H177)),NA())</f>
        <v>#N/A</v>
      </c>
      <c r="AT183" s="530" t="e">
        <f ca="1">+IF(AND(ISNUMBER(OFFSET('Sanitation Data'!$H$12,0,10*ROW('Sanitation Data'!H177))),'Data Summary'!DI183="Yes"),OFFSET('Sanitation Data'!$H$12,0,10*ROW('Sanitation Data'!H177)),NA())</f>
        <v>#N/A</v>
      </c>
      <c r="AU183" s="530" t="e">
        <f ca="1">+IF(AND(ISNUMBER(OFFSET('Sanitation Data'!$I$4,0,10*ROW('Sanitation Data'!I177))),'Data Summary'!DJ183="Yes"),100-OFFSET('Sanitation Data'!$I$4,0,10*ROW('Sanitation Data'!I177)),NA())</f>
        <v>#N/A</v>
      </c>
      <c r="AV183" s="530" t="e">
        <f ca="1">+IF(AND(ISNUMBER(OFFSET('Sanitation Data'!$I$6,0,10*ROW('Sanitation Data'!I177))),'Data Summary'!DK183="Yes"),OFFSET('Sanitation Data'!$I$6,0,10*ROW('Sanitation Data'!I177)),NA())</f>
        <v>#N/A</v>
      </c>
      <c r="AW183" s="530" t="e">
        <f ca="1">+IF(AND(ISNUMBER(OFFSET('Sanitation Data'!$I$10,0,10*ROW('Sanitation Data'!I177))),'Data Summary'!DL183="Yes"),OFFSET('Sanitation Data'!$I$10,0,10*ROW('Sanitation Data'!I177)),NA())</f>
        <v>#N/A</v>
      </c>
      <c r="AX183" s="530" t="e">
        <f ca="1">+IF(AND(ISNUMBER(OFFSET('Sanitation Data'!$I$11,0,10*ROW('Sanitation Data'!I177))),'Data Summary'!DM183="Yes"),OFFSET('Sanitation Data'!$I$11,0,10*ROW('Sanitation Data'!I177)),NA())</f>
        <v>#N/A</v>
      </c>
      <c r="AY183" s="530" t="e">
        <f ca="1">+IF(AND(ISNUMBER(OFFSET('Sanitation Data'!$I$12,0,10*ROW('Sanitation Data'!I177))),'Data Summary'!DN183="Yes"),OFFSET('Sanitation Data'!$I$12,0,10*ROW('Sanitation Data'!I177)),NA())</f>
        <v>#N/A</v>
      </c>
      <c r="AZ183" s="531" t="e">
        <f ca="1">+IF(AND(ISNUMBER(OFFSET('Hygiene Data'!$D$5,0,10*ROW('Hygiene Data'!D177))),'Data Summary'!DO183="Yes"),OFFSET('Hygiene Data'!$D$5,0,10*ROW('Hygiene Data'!D177)),NA())</f>
        <v>#N/A</v>
      </c>
      <c r="BA183" s="531" t="e">
        <f ca="1">+IF(AND(ISNUMBER(OFFSET('Hygiene Data'!$D$7,0,10*ROW('Hygiene Data'!D177))),'Data Summary'!DP183="Yes"),OFFSET('Hygiene Data'!$D$7,0,10*ROW('Hygiene Data'!D177)),NA())</f>
        <v>#N/A</v>
      </c>
      <c r="BB183" s="531" t="e">
        <f ca="1">+IF(AND(ISNUMBER(OFFSET('Hygiene Data'!$D$9,0,10*ROW('Hygiene Data'!D177))),'Data Summary'!DQ183="Yes"),OFFSET('Hygiene Data'!$D$9,0,10*ROW('Hygiene Data'!D177)),NA())</f>
        <v>#N/A</v>
      </c>
      <c r="BC183" s="531" t="e">
        <f ca="1">+IF(AND(ISNUMBER(OFFSET('Hygiene Data'!$E$5,0,10*ROW('Hygiene Data'!E177))),'Data Summary'!DR183="Yes"),OFFSET('Hygiene Data'!$E$5,0,10*ROW('Hygiene Data'!E177)),NA())</f>
        <v>#N/A</v>
      </c>
      <c r="BD183" s="531" t="e">
        <f ca="1">+IF(AND(ISNUMBER(OFFSET('Hygiene Data'!$E$7,0,10*ROW('Hygiene Data'!E177))),'Data Summary'!DS183="Yes"),OFFSET('Hygiene Data'!$E$7,0,10*ROW('Hygiene Data'!E177)),NA())</f>
        <v>#N/A</v>
      </c>
      <c r="BE183" s="531" t="e">
        <f ca="1">+IF(AND(ISNUMBER(OFFSET('Hygiene Data'!$E$9,0,10*ROW('Hygiene Data'!E177))),'Data Summary'!DT183="Yes"),OFFSET('Hygiene Data'!$E$9,0,10*ROW('Hygiene Data'!E177)),NA())</f>
        <v>#N/A</v>
      </c>
      <c r="BF183" s="531" t="e">
        <f ca="1">+IF(AND(ISNUMBER(OFFSET('Hygiene Data'!$F$5,0,10*ROW('Hygiene Data'!F177))),'Data Summary'!DU183="Yes"),OFFSET('Hygiene Data'!$F$5,0,10*ROW('Hygiene Data'!F177)),NA())</f>
        <v>#N/A</v>
      </c>
      <c r="BG183" s="531" t="e">
        <f ca="1">+IF(AND(ISNUMBER(OFFSET('Hygiene Data'!$F$7,0,10*ROW('Hygiene Data'!F177))),'Data Summary'!DV183="Yes"),OFFSET('Hygiene Data'!$F$7,0,10*ROW('Hygiene Data'!F177)),NA())</f>
        <v>#N/A</v>
      </c>
      <c r="BH183" s="531" t="e">
        <f ca="1">+IF(AND(ISNUMBER(OFFSET('Hygiene Data'!$F$9,0,10*ROW('Hygiene Data'!F177))),'Data Summary'!DW183="Yes"),OFFSET('Hygiene Data'!$F$9,0,10*ROW('Hygiene Data'!F177)),NA())</f>
        <v>#N/A</v>
      </c>
      <c r="BI183" s="531" t="e">
        <f ca="1">+IF(AND(ISNUMBER(OFFSET('Hygiene Data'!$G$5,0,10*ROW('Hygiene Data'!G177))),'Data Summary'!DX183="Yes"),OFFSET('Hygiene Data'!$G$5,0,10*ROW('Hygiene Data'!G177)),NA())</f>
        <v>#N/A</v>
      </c>
      <c r="BJ183" s="531" t="e">
        <f ca="1">+IF(AND(ISNUMBER(OFFSET('Hygiene Data'!$G$7,0,10*ROW('Hygiene Data'!G177))),'Data Summary'!DY183="Yes"),OFFSET('Hygiene Data'!$G$7,0,10*ROW('Hygiene Data'!G177)),NA())</f>
        <v>#N/A</v>
      </c>
      <c r="BK183" s="531" t="e">
        <f ca="1">+IF(AND(ISNUMBER(OFFSET('Hygiene Data'!$G$9,0,10*ROW('Hygiene Data'!G177))),'Data Summary'!DZ183="Yes"),OFFSET('Hygiene Data'!$G$9,0,10*ROW('Hygiene Data'!G177)),NA())</f>
        <v>#N/A</v>
      </c>
      <c r="BL183" s="531" t="e">
        <f ca="1">+IF(AND(ISNUMBER(OFFSET('Hygiene Data'!$H$5,0,10*ROW('Hygiene Data'!H177))),'Data Summary'!EA183="Yes"),OFFSET('Hygiene Data'!$H$5,0,10*ROW('Hygiene Data'!H177)),NA())</f>
        <v>#N/A</v>
      </c>
      <c r="BM183" s="531" t="e">
        <f ca="1">+IF(AND(ISNUMBER(OFFSET('Hygiene Data'!$H$7,0,10*ROW('Hygiene Data'!H177))),'Data Summary'!EB183="Yes"),OFFSET('Hygiene Data'!$H$7,0,10*ROW('Hygiene Data'!H177)),NA())</f>
        <v>#N/A</v>
      </c>
      <c r="BN183" s="531" t="e">
        <f ca="1">+IF(AND(ISNUMBER(OFFSET('Hygiene Data'!$H$9,0,10*ROW('Hygiene Data'!H177))),'Data Summary'!EC183="Yes"),OFFSET('Hygiene Data'!$H$9,0,10*ROW('Hygiene Data'!H177)),NA())</f>
        <v>#N/A</v>
      </c>
      <c r="BO183" s="531" t="e">
        <f ca="1">+IF(AND(ISNUMBER(OFFSET('Hygiene Data'!$I$5,0,10*ROW('Hygiene Data'!I177))),'Data Summary'!ED183="Yes"),OFFSET('Hygiene Data'!$I$5,0,10*ROW('Hygiene Data'!I177)),NA())</f>
        <v>#N/A</v>
      </c>
      <c r="BP183" s="531" t="e">
        <f ca="1">+IF(AND(ISNUMBER(OFFSET('Hygiene Data'!$I$7,0,10*ROW('Hygiene Data'!I177))),'Data Summary'!EE183="Yes"),OFFSET('Hygiene Data'!$I$7,0,10*ROW('Hygiene Data'!I177)),NA())</f>
        <v>#N/A</v>
      </c>
      <c r="BQ183" s="531" t="e">
        <f ca="1">+IF(AND(ISNUMBER(OFFSET('Hygiene Data'!$I$9,0,10*ROW('Hygiene Data'!I177))),'Data Summary'!EF183="Yes"),OFFSET('Hygiene Data'!$I$9,0,10*ROW('Hygiene Data'!I177)),NA())</f>
        <v>#N/A</v>
      </c>
    </row>
    <row r="184" spans="1:69" x14ac:dyDescent="0.25">
      <c r="A184" s="527" t="e">
        <f ca="1">+RIGHT('Data Summary'!A184,LEN('Data Summary'!A184)-9)</f>
        <v>#VALUE!</v>
      </c>
      <c r="B184" s="501" t="str">
        <f ca="1">+IF(ISTEXT('Data Summary'!B184),'Data Summary'!B184,"")</f>
        <v/>
      </c>
      <c r="C184" s="528" t="e">
        <f ca="1">+VALUE('Data Summary'!C184)</f>
        <v>#VALUE!</v>
      </c>
      <c r="D184" s="529" t="e">
        <f ca="1">+IF(AND(ISNUMBER(OFFSET('Water Data'!$D$4,0,10*ROW('Water Data'!D178))),'Data Summary'!BS184="Yes"),100-OFFSET('Water Data'!$D$4,0,10*ROW('Water Data'!D178)),NA())</f>
        <v>#N/A</v>
      </c>
      <c r="E184" s="529" t="e">
        <f ca="1">+IF(AND(ISNUMBER(OFFSET('Water Data'!$D$6,0,10*ROW('Water Data'!D178))),'Data Summary'!BT184="Yes"),OFFSET('Water Data'!$D$6,0,10*ROW('Water Data'!D178)),NA())</f>
        <v>#N/A</v>
      </c>
      <c r="F184" s="529" t="e">
        <f ca="1">+IF(AND(ISNUMBER(OFFSET('Water Data'!$D$9,0,10*ROW('Water Data'!D178))),'Data Summary'!BU184="Yes"),OFFSET('Water Data'!$D$9,0,10*ROW('Water Data'!D178)),NA())</f>
        <v>#N/A</v>
      </c>
      <c r="G184" s="529" t="e">
        <f ca="1">+IF(AND(ISNUMBER(OFFSET('Water Data'!$E$4,0,10*ROW('Water Data'!E178))),'Data Summary'!BV184="Yes"),100-OFFSET('Water Data'!$E$4,0,10*ROW('Water Data'!E178)),NA())</f>
        <v>#N/A</v>
      </c>
      <c r="H184" s="529" t="e">
        <f ca="1">+IF(AND(ISNUMBER(OFFSET('Water Data'!$E$6,0,10*ROW('Water Data'!E178))),'Data Summary'!BW184="Yes"),OFFSET('Water Data'!$E$6,0,10*ROW('Water Data'!E178)),NA())</f>
        <v>#N/A</v>
      </c>
      <c r="I184" s="529" t="e">
        <f ca="1">+IF(AND(ISNUMBER(OFFSET('Water Data'!$E$9,0,10*ROW('Water Data'!E178))),'Data Summary'!BX184="Yes"),OFFSET('Water Data'!$E$9,0,10*ROW('Water Data'!E178)),NA())</f>
        <v>#N/A</v>
      </c>
      <c r="J184" s="529" t="e">
        <f ca="1">+IF(AND(ISNUMBER(OFFSET('Water Data'!$F$4,0,10*ROW('Water Data'!F178))),'Data Summary'!BY184="Yes"),100-OFFSET('Water Data'!$F$4,0,10*ROW('Water Data'!F178)),NA())</f>
        <v>#N/A</v>
      </c>
      <c r="K184" s="529" t="e">
        <f ca="1">+IF(AND(ISNUMBER(OFFSET('Water Data'!$F$6,0,10*ROW('Water Data'!F178))),'Data Summary'!BZ184="Yes"),OFFSET('Water Data'!$F$6,0,10*ROW('Water Data'!F178)),NA())</f>
        <v>#N/A</v>
      </c>
      <c r="L184" s="529" t="e">
        <f ca="1">+IF(AND(ISNUMBER(OFFSET('Water Data'!$F$9,0,10*ROW('Water Data'!F178))),'Data Summary'!CA184="Yes"),OFFSET('Water Data'!$F$9,0,10*ROW('Water Data'!F178)),NA())</f>
        <v>#N/A</v>
      </c>
      <c r="M184" s="529" t="e">
        <f ca="1">+IF(AND(ISNUMBER(OFFSET('Water Data'!$G$4,0,10*ROW('Water Data'!G178))),'Data Summary'!CB184="Yes"),100-OFFSET('Water Data'!$G$4,0,10*ROW('Water Data'!G178)),NA())</f>
        <v>#N/A</v>
      </c>
      <c r="N184" s="529" t="e">
        <f ca="1">+IF(AND(ISNUMBER(OFFSET('Water Data'!$G$6,0,10*ROW('Water Data'!G178))),'Data Summary'!CC184="Yes"),OFFSET('Water Data'!$G$6,0,10*ROW('Water Data'!G178)),NA())</f>
        <v>#N/A</v>
      </c>
      <c r="O184" s="529" t="e">
        <f ca="1">+IF(AND(ISNUMBER(OFFSET('Water Data'!$G$9,0,10*ROW('Water Data'!G178))),'Data Summary'!CD184="Yes"),OFFSET('Water Data'!$G$9,0,10*ROW('Water Data'!G178)),NA())</f>
        <v>#N/A</v>
      </c>
      <c r="P184" s="529" t="e">
        <f ca="1">+IF(AND(ISNUMBER(OFFSET('Water Data'!$H$4,0,10*ROW('Water Data'!H178))),'Data Summary'!CE184="Yes"),100-OFFSET('Water Data'!$H$4,0,10*ROW('Water Data'!H178)),NA())</f>
        <v>#N/A</v>
      </c>
      <c r="Q184" s="529" t="e">
        <f ca="1">+IF(AND(ISNUMBER(OFFSET('Water Data'!$H$6,0,10*ROW('Water Data'!H178))),'Data Summary'!CF184="Yes"),OFFSET('Water Data'!$H$6,0,10*ROW('Water Data'!H178)),NA())</f>
        <v>#N/A</v>
      </c>
      <c r="R184" s="529" t="e">
        <f ca="1">+IF(AND(ISNUMBER(OFFSET('Water Data'!$H$9,0,10*ROW('Water Data'!H178))),'Data Summary'!CG184="Yes"),OFFSET('Water Data'!$H$9,0,10*ROW('Water Data'!H178)),NA())</f>
        <v>#N/A</v>
      </c>
      <c r="S184" s="529" t="e">
        <f ca="1">+IF(AND(ISNUMBER(OFFSET('Water Data'!$I$4,0,10*ROW('Water Data'!I178))),'Data Summary'!CH184="Yes"),100-OFFSET('Water Data'!$I$4,0,10*ROW('Water Data'!I178)),NA())</f>
        <v>#N/A</v>
      </c>
      <c r="T184" s="529" t="e">
        <f ca="1">+IF(AND(ISNUMBER(OFFSET('Water Data'!$I$6,0,10*ROW('Water Data'!I178))),'Data Summary'!CI184="Yes"),OFFSET('Water Data'!$I$6,0,10*ROW('Water Data'!I178)),NA())</f>
        <v>#N/A</v>
      </c>
      <c r="U184" s="529" t="e">
        <f ca="1">+IF(AND(ISNUMBER(OFFSET('Water Data'!$I$9,0,10*ROW('Water Data'!I178))),'Data Summary'!CJ184="Yes"),OFFSET('Water Data'!$I$9,0,10*ROW('Water Data'!I178)),NA())</f>
        <v>#N/A</v>
      </c>
      <c r="V184" s="530" t="e">
        <f ca="1">+IF(AND(ISNUMBER(OFFSET('Sanitation Data'!$D$4,0,10*ROW('Sanitation Data'!D178))),'Data Summary'!CK184="Yes"),100-OFFSET('Sanitation Data'!$D$4,0,10*ROW('Sanitation Data'!D178)),NA())</f>
        <v>#N/A</v>
      </c>
      <c r="W184" s="530" t="e">
        <f ca="1">+IF(AND(ISNUMBER(OFFSET('Sanitation Data'!$D$6,0,10*ROW('Sanitation Data'!D178))),'Data Summary'!CL184="Yes"),OFFSET('Sanitation Data'!$D$6,0,10*ROW('Sanitation Data'!D178)),NA())</f>
        <v>#N/A</v>
      </c>
      <c r="X184" s="530" t="e">
        <f ca="1">+IF(AND(ISNUMBER(OFFSET('Sanitation Data'!$D$10,0,10*ROW('Sanitation Data'!D178))),'Data Summary'!CM184="Yes"),OFFSET('Sanitation Data'!$D$10,0,10*ROW('Sanitation Data'!D178)),NA())</f>
        <v>#N/A</v>
      </c>
      <c r="Y184" s="530" t="e">
        <f ca="1">+IF(AND(ISNUMBER(OFFSET('Sanitation Data'!$D$11,0,10*ROW('Sanitation Data'!D178))),'Data Summary'!CN184="Yes"),OFFSET('Sanitation Data'!$D$11,0,10*ROW('Sanitation Data'!D178)),NA())</f>
        <v>#N/A</v>
      </c>
      <c r="Z184" s="530" t="e">
        <f ca="1">+IF(AND(ISNUMBER(OFFSET('Sanitation Data'!$D$12,0,10*ROW('Sanitation Data'!D178))),'Data Summary'!CO184="Yes"),OFFSET('Sanitation Data'!$D$12,0,10*ROW('Sanitation Data'!D178)),NA())</f>
        <v>#N/A</v>
      </c>
      <c r="AA184" s="530" t="e">
        <f ca="1">+IF(AND(ISNUMBER(OFFSET('Sanitation Data'!$E$4,0,10*ROW('Sanitation Data'!E178))),'Data Summary'!CP184="Yes"),100-OFFSET('Sanitation Data'!$E$4,0,10*ROW('Sanitation Data'!E178)),NA())</f>
        <v>#N/A</v>
      </c>
      <c r="AB184" s="530" t="e">
        <f ca="1">+IF(AND(ISNUMBER(OFFSET('Sanitation Data'!$E$6,0,10*ROW('Sanitation Data'!E178))),'Data Summary'!CQ184="Yes"),OFFSET('Sanitation Data'!$E$6,0,10*ROW('Sanitation Data'!E178)),NA())</f>
        <v>#N/A</v>
      </c>
      <c r="AC184" s="530" t="e">
        <f ca="1">+IF(AND(ISNUMBER(OFFSET('Sanitation Data'!$E$10,0,10*ROW('Sanitation Data'!E178))),'Data Summary'!CR184="Yes"),OFFSET('Sanitation Data'!$E$10,0,10*ROW('Sanitation Data'!E178)),NA())</f>
        <v>#N/A</v>
      </c>
      <c r="AD184" s="530" t="e">
        <f ca="1">+IF(AND(ISNUMBER(OFFSET('Sanitation Data'!$E$11,0,10*ROW('Sanitation Data'!E178))),'Data Summary'!CS184="Yes"),OFFSET('Sanitation Data'!$E$11,0,10*ROW('Sanitation Data'!E178)),NA())</f>
        <v>#N/A</v>
      </c>
      <c r="AE184" s="530" t="e">
        <f ca="1">+IF(AND(ISNUMBER(OFFSET('Sanitation Data'!$E$12,0,10*ROW('Sanitation Data'!E178))),'Data Summary'!CT184="Yes"),OFFSET('Sanitation Data'!$E$12,0,10*ROW('Sanitation Data'!E178)),NA())</f>
        <v>#N/A</v>
      </c>
      <c r="AF184" s="530" t="e">
        <f ca="1">+IF(AND(ISNUMBER(OFFSET('Sanitation Data'!$F$4,0,10*ROW('Sanitation Data'!F178))),'Data Summary'!CU184="Yes"),100-OFFSET('Sanitation Data'!$F$4,0,10*ROW('Sanitation Data'!F178)),NA())</f>
        <v>#N/A</v>
      </c>
      <c r="AG184" s="530" t="e">
        <f ca="1">+IF(AND(ISNUMBER(OFFSET('Sanitation Data'!$F$6,0,10*ROW('Sanitation Data'!F178))),'Data Summary'!CV184="Yes"),OFFSET('Sanitation Data'!$F$6,0,10*ROW('Sanitation Data'!F178)),NA())</f>
        <v>#N/A</v>
      </c>
      <c r="AH184" s="530" t="e">
        <f ca="1">+IF(AND(ISNUMBER(OFFSET('Sanitation Data'!$F$10,0,10*ROW('Sanitation Data'!F178))),'Data Summary'!CW184="Yes"),OFFSET('Sanitation Data'!$F$10,0,10*ROW('Sanitation Data'!F178)),NA())</f>
        <v>#N/A</v>
      </c>
      <c r="AI184" s="530" t="e">
        <f ca="1">+IF(AND(ISNUMBER(OFFSET('Sanitation Data'!$F$11,0,10*ROW('Sanitation Data'!F178))),'Data Summary'!CX184="Yes"),OFFSET('Sanitation Data'!$F$11,0,10*ROW('Sanitation Data'!F178)),NA())</f>
        <v>#N/A</v>
      </c>
      <c r="AJ184" s="530" t="e">
        <f ca="1">+IF(AND(ISNUMBER(OFFSET('Sanitation Data'!$F$12,0,10*ROW('Sanitation Data'!F178))),'Data Summary'!CY184="Yes"),OFFSET('Sanitation Data'!$F$12,0,10*ROW('Sanitation Data'!F178)),NA())</f>
        <v>#N/A</v>
      </c>
      <c r="AK184" s="530" t="e">
        <f ca="1">+IF(AND(ISNUMBER(OFFSET('Sanitation Data'!$G$4,0,10*ROW('Sanitation Data'!G178))),'Data Summary'!CZ184="Yes"),100-OFFSET('Sanitation Data'!$G$4,0,10*ROW('Sanitation Data'!G178)),NA())</f>
        <v>#N/A</v>
      </c>
      <c r="AL184" s="530" t="e">
        <f ca="1">+IF(AND(ISNUMBER(OFFSET('Sanitation Data'!$G$6,0,10*ROW('Sanitation Data'!G178))),'Data Summary'!DA184="Yes"),OFFSET('Sanitation Data'!$G$6,0,10*ROW('Sanitation Data'!G178)),NA())</f>
        <v>#N/A</v>
      </c>
      <c r="AM184" s="530" t="e">
        <f ca="1">+IF(AND(ISNUMBER(OFFSET('Sanitation Data'!$G$10,0,10*ROW('Sanitation Data'!G178))),'Data Summary'!DB184="Yes"),OFFSET('Sanitation Data'!$G$10,0,10*ROW('Sanitation Data'!G178)),NA())</f>
        <v>#N/A</v>
      </c>
      <c r="AN184" s="530" t="e">
        <f ca="1">+IF(AND(ISNUMBER(OFFSET('Sanitation Data'!$G$11,0,10*ROW('Sanitation Data'!G178))),'Data Summary'!DC184="Yes"),OFFSET('Sanitation Data'!$G$11,0,10*ROW('Sanitation Data'!G178)),NA())</f>
        <v>#N/A</v>
      </c>
      <c r="AO184" s="530" t="e">
        <f ca="1">+IF(AND(ISNUMBER(OFFSET('Sanitation Data'!$G$12,0,10*ROW('Sanitation Data'!G178))),'Data Summary'!DD184="Yes"),OFFSET('Sanitation Data'!$G$12,0,10*ROW('Sanitation Data'!G178)),NA())</f>
        <v>#N/A</v>
      </c>
      <c r="AP184" s="530" t="e">
        <f ca="1">+IF(AND(ISNUMBER(OFFSET('Sanitation Data'!$H$4,0,10*ROW('Sanitation Data'!H178))),'Data Summary'!DE184="Yes"),100-OFFSET('Sanitation Data'!$H$4,0,10*ROW('Sanitation Data'!H178)),NA())</f>
        <v>#N/A</v>
      </c>
      <c r="AQ184" s="530" t="e">
        <f ca="1">+IF(AND(ISNUMBER(OFFSET('Sanitation Data'!$H$6,0,10*ROW('Sanitation Data'!H178))),'Data Summary'!DF184="Yes"),OFFSET('Sanitation Data'!$H$6,0,10*ROW('Sanitation Data'!H178)),NA())</f>
        <v>#N/A</v>
      </c>
      <c r="AR184" s="530" t="e">
        <f ca="1">+IF(AND(ISNUMBER(OFFSET('Sanitation Data'!$H$10,0,10*ROW('Sanitation Data'!H178))),'Data Summary'!DG184="Yes"),OFFSET('Sanitation Data'!$H$10,0,10*ROW('Sanitation Data'!H178)),NA())</f>
        <v>#N/A</v>
      </c>
      <c r="AS184" s="530" t="e">
        <f ca="1">+IF(AND(ISNUMBER(OFFSET('Sanitation Data'!$H$11,0,10*ROW('Sanitation Data'!H178))),'Data Summary'!DH184="Yes"),OFFSET('Sanitation Data'!$H$11,0,10*ROW('Sanitation Data'!H178)),NA())</f>
        <v>#N/A</v>
      </c>
      <c r="AT184" s="530" t="e">
        <f ca="1">+IF(AND(ISNUMBER(OFFSET('Sanitation Data'!$H$12,0,10*ROW('Sanitation Data'!H178))),'Data Summary'!DI184="Yes"),OFFSET('Sanitation Data'!$H$12,0,10*ROW('Sanitation Data'!H178)),NA())</f>
        <v>#N/A</v>
      </c>
      <c r="AU184" s="530" t="e">
        <f ca="1">+IF(AND(ISNUMBER(OFFSET('Sanitation Data'!$I$4,0,10*ROW('Sanitation Data'!I178))),'Data Summary'!DJ184="Yes"),100-OFFSET('Sanitation Data'!$I$4,0,10*ROW('Sanitation Data'!I178)),NA())</f>
        <v>#N/A</v>
      </c>
      <c r="AV184" s="530" t="e">
        <f ca="1">+IF(AND(ISNUMBER(OFFSET('Sanitation Data'!$I$6,0,10*ROW('Sanitation Data'!I178))),'Data Summary'!DK184="Yes"),OFFSET('Sanitation Data'!$I$6,0,10*ROW('Sanitation Data'!I178)),NA())</f>
        <v>#N/A</v>
      </c>
      <c r="AW184" s="530" t="e">
        <f ca="1">+IF(AND(ISNUMBER(OFFSET('Sanitation Data'!$I$10,0,10*ROW('Sanitation Data'!I178))),'Data Summary'!DL184="Yes"),OFFSET('Sanitation Data'!$I$10,0,10*ROW('Sanitation Data'!I178)),NA())</f>
        <v>#N/A</v>
      </c>
      <c r="AX184" s="530" t="e">
        <f ca="1">+IF(AND(ISNUMBER(OFFSET('Sanitation Data'!$I$11,0,10*ROW('Sanitation Data'!I178))),'Data Summary'!DM184="Yes"),OFFSET('Sanitation Data'!$I$11,0,10*ROW('Sanitation Data'!I178)),NA())</f>
        <v>#N/A</v>
      </c>
      <c r="AY184" s="530" t="e">
        <f ca="1">+IF(AND(ISNUMBER(OFFSET('Sanitation Data'!$I$12,0,10*ROW('Sanitation Data'!I178))),'Data Summary'!DN184="Yes"),OFFSET('Sanitation Data'!$I$12,0,10*ROW('Sanitation Data'!I178)),NA())</f>
        <v>#N/A</v>
      </c>
      <c r="AZ184" s="531" t="e">
        <f ca="1">+IF(AND(ISNUMBER(OFFSET('Hygiene Data'!$D$5,0,10*ROW('Hygiene Data'!D178))),'Data Summary'!DO184="Yes"),OFFSET('Hygiene Data'!$D$5,0,10*ROW('Hygiene Data'!D178)),NA())</f>
        <v>#N/A</v>
      </c>
      <c r="BA184" s="531" t="e">
        <f ca="1">+IF(AND(ISNUMBER(OFFSET('Hygiene Data'!$D$7,0,10*ROW('Hygiene Data'!D178))),'Data Summary'!DP184="Yes"),OFFSET('Hygiene Data'!$D$7,0,10*ROW('Hygiene Data'!D178)),NA())</f>
        <v>#N/A</v>
      </c>
      <c r="BB184" s="531" t="e">
        <f ca="1">+IF(AND(ISNUMBER(OFFSET('Hygiene Data'!$D$9,0,10*ROW('Hygiene Data'!D178))),'Data Summary'!DQ184="Yes"),OFFSET('Hygiene Data'!$D$9,0,10*ROW('Hygiene Data'!D178)),NA())</f>
        <v>#N/A</v>
      </c>
      <c r="BC184" s="531" t="e">
        <f ca="1">+IF(AND(ISNUMBER(OFFSET('Hygiene Data'!$E$5,0,10*ROW('Hygiene Data'!E178))),'Data Summary'!DR184="Yes"),OFFSET('Hygiene Data'!$E$5,0,10*ROW('Hygiene Data'!E178)),NA())</f>
        <v>#N/A</v>
      </c>
      <c r="BD184" s="531" t="e">
        <f ca="1">+IF(AND(ISNUMBER(OFFSET('Hygiene Data'!$E$7,0,10*ROW('Hygiene Data'!E178))),'Data Summary'!DS184="Yes"),OFFSET('Hygiene Data'!$E$7,0,10*ROW('Hygiene Data'!E178)),NA())</f>
        <v>#N/A</v>
      </c>
      <c r="BE184" s="531" t="e">
        <f ca="1">+IF(AND(ISNUMBER(OFFSET('Hygiene Data'!$E$9,0,10*ROW('Hygiene Data'!E178))),'Data Summary'!DT184="Yes"),OFFSET('Hygiene Data'!$E$9,0,10*ROW('Hygiene Data'!E178)),NA())</f>
        <v>#N/A</v>
      </c>
      <c r="BF184" s="531" t="e">
        <f ca="1">+IF(AND(ISNUMBER(OFFSET('Hygiene Data'!$F$5,0,10*ROW('Hygiene Data'!F178))),'Data Summary'!DU184="Yes"),OFFSET('Hygiene Data'!$F$5,0,10*ROW('Hygiene Data'!F178)),NA())</f>
        <v>#N/A</v>
      </c>
      <c r="BG184" s="531" t="e">
        <f ca="1">+IF(AND(ISNUMBER(OFFSET('Hygiene Data'!$F$7,0,10*ROW('Hygiene Data'!F178))),'Data Summary'!DV184="Yes"),OFFSET('Hygiene Data'!$F$7,0,10*ROW('Hygiene Data'!F178)),NA())</f>
        <v>#N/A</v>
      </c>
      <c r="BH184" s="531" t="e">
        <f ca="1">+IF(AND(ISNUMBER(OFFSET('Hygiene Data'!$F$9,0,10*ROW('Hygiene Data'!F178))),'Data Summary'!DW184="Yes"),OFFSET('Hygiene Data'!$F$9,0,10*ROW('Hygiene Data'!F178)),NA())</f>
        <v>#N/A</v>
      </c>
      <c r="BI184" s="531" t="e">
        <f ca="1">+IF(AND(ISNUMBER(OFFSET('Hygiene Data'!$G$5,0,10*ROW('Hygiene Data'!G178))),'Data Summary'!DX184="Yes"),OFFSET('Hygiene Data'!$G$5,0,10*ROW('Hygiene Data'!G178)),NA())</f>
        <v>#N/A</v>
      </c>
      <c r="BJ184" s="531" t="e">
        <f ca="1">+IF(AND(ISNUMBER(OFFSET('Hygiene Data'!$G$7,0,10*ROW('Hygiene Data'!G178))),'Data Summary'!DY184="Yes"),OFFSET('Hygiene Data'!$G$7,0,10*ROW('Hygiene Data'!G178)),NA())</f>
        <v>#N/A</v>
      </c>
      <c r="BK184" s="531" t="e">
        <f ca="1">+IF(AND(ISNUMBER(OFFSET('Hygiene Data'!$G$9,0,10*ROW('Hygiene Data'!G178))),'Data Summary'!DZ184="Yes"),OFFSET('Hygiene Data'!$G$9,0,10*ROW('Hygiene Data'!G178)),NA())</f>
        <v>#N/A</v>
      </c>
      <c r="BL184" s="531" t="e">
        <f ca="1">+IF(AND(ISNUMBER(OFFSET('Hygiene Data'!$H$5,0,10*ROW('Hygiene Data'!H178))),'Data Summary'!EA184="Yes"),OFFSET('Hygiene Data'!$H$5,0,10*ROW('Hygiene Data'!H178)),NA())</f>
        <v>#N/A</v>
      </c>
      <c r="BM184" s="531" t="e">
        <f ca="1">+IF(AND(ISNUMBER(OFFSET('Hygiene Data'!$H$7,0,10*ROW('Hygiene Data'!H178))),'Data Summary'!EB184="Yes"),OFFSET('Hygiene Data'!$H$7,0,10*ROW('Hygiene Data'!H178)),NA())</f>
        <v>#N/A</v>
      </c>
      <c r="BN184" s="531" t="e">
        <f ca="1">+IF(AND(ISNUMBER(OFFSET('Hygiene Data'!$H$9,0,10*ROW('Hygiene Data'!H178))),'Data Summary'!EC184="Yes"),OFFSET('Hygiene Data'!$H$9,0,10*ROW('Hygiene Data'!H178)),NA())</f>
        <v>#N/A</v>
      </c>
      <c r="BO184" s="531" t="e">
        <f ca="1">+IF(AND(ISNUMBER(OFFSET('Hygiene Data'!$I$5,0,10*ROW('Hygiene Data'!I178))),'Data Summary'!ED184="Yes"),OFFSET('Hygiene Data'!$I$5,0,10*ROW('Hygiene Data'!I178)),NA())</f>
        <v>#N/A</v>
      </c>
      <c r="BP184" s="531" t="e">
        <f ca="1">+IF(AND(ISNUMBER(OFFSET('Hygiene Data'!$I$7,0,10*ROW('Hygiene Data'!I178))),'Data Summary'!EE184="Yes"),OFFSET('Hygiene Data'!$I$7,0,10*ROW('Hygiene Data'!I178)),NA())</f>
        <v>#N/A</v>
      </c>
      <c r="BQ184" s="531" t="e">
        <f ca="1">+IF(AND(ISNUMBER(OFFSET('Hygiene Data'!$I$9,0,10*ROW('Hygiene Data'!I178))),'Data Summary'!EF184="Yes"),OFFSET('Hygiene Data'!$I$9,0,10*ROW('Hygiene Data'!I178)),NA())</f>
        <v>#N/A</v>
      </c>
    </row>
    <row r="185" spans="1:69" x14ac:dyDescent="0.25">
      <c r="A185" s="527" t="e">
        <f ca="1">+RIGHT('Data Summary'!A185,LEN('Data Summary'!A185)-9)</f>
        <v>#VALUE!</v>
      </c>
      <c r="B185" s="501" t="str">
        <f ca="1">+IF(ISTEXT('Data Summary'!B185),'Data Summary'!B185,"")</f>
        <v/>
      </c>
      <c r="C185" s="528" t="e">
        <f ca="1">+VALUE('Data Summary'!C185)</f>
        <v>#VALUE!</v>
      </c>
      <c r="D185" s="529" t="e">
        <f ca="1">+IF(AND(ISNUMBER(OFFSET('Water Data'!$D$4,0,10*ROW('Water Data'!D179))),'Data Summary'!BS185="Yes"),100-OFFSET('Water Data'!$D$4,0,10*ROW('Water Data'!D179)),NA())</f>
        <v>#N/A</v>
      </c>
      <c r="E185" s="529" t="e">
        <f ca="1">+IF(AND(ISNUMBER(OFFSET('Water Data'!$D$6,0,10*ROW('Water Data'!D179))),'Data Summary'!BT185="Yes"),OFFSET('Water Data'!$D$6,0,10*ROW('Water Data'!D179)),NA())</f>
        <v>#N/A</v>
      </c>
      <c r="F185" s="529" t="e">
        <f ca="1">+IF(AND(ISNUMBER(OFFSET('Water Data'!$D$9,0,10*ROW('Water Data'!D179))),'Data Summary'!BU185="Yes"),OFFSET('Water Data'!$D$9,0,10*ROW('Water Data'!D179)),NA())</f>
        <v>#N/A</v>
      </c>
      <c r="G185" s="529" t="e">
        <f ca="1">+IF(AND(ISNUMBER(OFFSET('Water Data'!$E$4,0,10*ROW('Water Data'!E179))),'Data Summary'!BV185="Yes"),100-OFFSET('Water Data'!$E$4,0,10*ROW('Water Data'!E179)),NA())</f>
        <v>#N/A</v>
      </c>
      <c r="H185" s="529" t="e">
        <f ca="1">+IF(AND(ISNUMBER(OFFSET('Water Data'!$E$6,0,10*ROW('Water Data'!E179))),'Data Summary'!BW185="Yes"),OFFSET('Water Data'!$E$6,0,10*ROW('Water Data'!E179)),NA())</f>
        <v>#N/A</v>
      </c>
      <c r="I185" s="529" t="e">
        <f ca="1">+IF(AND(ISNUMBER(OFFSET('Water Data'!$E$9,0,10*ROW('Water Data'!E179))),'Data Summary'!BX185="Yes"),OFFSET('Water Data'!$E$9,0,10*ROW('Water Data'!E179)),NA())</f>
        <v>#N/A</v>
      </c>
      <c r="J185" s="529" t="e">
        <f ca="1">+IF(AND(ISNUMBER(OFFSET('Water Data'!$F$4,0,10*ROW('Water Data'!F179))),'Data Summary'!BY185="Yes"),100-OFFSET('Water Data'!$F$4,0,10*ROW('Water Data'!F179)),NA())</f>
        <v>#N/A</v>
      </c>
      <c r="K185" s="529" t="e">
        <f ca="1">+IF(AND(ISNUMBER(OFFSET('Water Data'!$F$6,0,10*ROW('Water Data'!F179))),'Data Summary'!BZ185="Yes"),OFFSET('Water Data'!$F$6,0,10*ROW('Water Data'!F179)),NA())</f>
        <v>#N/A</v>
      </c>
      <c r="L185" s="529" t="e">
        <f ca="1">+IF(AND(ISNUMBER(OFFSET('Water Data'!$F$9,0,10*ROW('Water Data'!F179))),'Data Summary'!CA185="Yes"),OFFSET('Water Data'!$F$9,0,10*ROW('Water Data'!F179)),NA())</f>
        <v>#N/A</v>
      </c>
      <c r="M185" s="529" t="e">
        <f ca="1">+IF(AND(ISNUMBER(OFFSET('Water Data'!$G$4,0,10*ROW('Water Data'!G179))),'Data Summary'!CB185="Yes"),100-OFFSET('Water Data'!$G$4,0,10*ROW('Water Data'!G179)),NA())</f>
        <v>#N/A</v>
      </c>
      <c r="N185" s="529" t="e">
        <f ca="1">+IF(AND(ISNUMBER(OFFSET('Water Data'!$G$6,0,10*ROW('Water Data'!G179))),'Data Summary'!CC185="Yes"),OFFSET('Water Data'!$G$6,0,10*ROW('Water Data'!G179)),NA())</f>
        <v>#N/A</v>
      </c>
      <c r="O185" s="529" t="e">
        <f ca="1">+IF(AND(ISNUMBER(OFFSET('Water Data'!$G$9,0,10*ROW('Water Data'!G179))),'Data Summary'!CD185="Yes"),OFFSET('Water Data'!$G$9,0,10*ROW('Water Data'!G179)),NA())</f>
        <v>#N/A</v>
      </c>
      <c r="P185" s="529" t="e">
        <f ca="1">+IF(AND(ISNUMBER(OFFSET('Water Data'!$H$4,0,10*ROW('Water Data'!H179))),'Data Summary'!CE185="Yes"),100-OFFSET('Water Data'!$H$4,0,10*ROW('Water Data'!H179)),NA())</f>
        <v>#N/A</v>
      </c>
      <c r="Q185" s="529" t="e">
        <f ca="1">+IF(AND(ISNUMBER(OFFSET('Water Data'!$H$6,0,10*ROW('Water Data'!H179))),'Data Summary'!CF185="Yes"),OFFSET('Water Data'!$H$6,0,10*ROW('Water Data'!H179)),NA())</f>
        <v>#N/A</v>
      </c>
      <c r="R185" s="529" t="e">
        <f ca="1">+IF(AND(ISNUMBER(OFFSET('Water Data'!$H$9,0,10*ROW('Water Data'!H179))),'Data Summary'!CG185="Yes"),OFFSET('Water Data'!$H$9,0,10*ROW('Water Data'!H179)),NA())</f>
        <v>#N/A</v>
      </c>
      <c r="S185" s="529" t="e">
        <f ca="1">+IF(AND(ISNUMBER(OFFSET('Water Data'!$I$4,0,10*ROW('Water Data'!I179))),'Data Summary'!CH185="Yes"),100-OFFSET('Water Data'!$I$4,0,10*ROW('Water Data'!I179)),NA())</f>
        <v>#N/A</v>
      </c>
      <c r="T185" s="529" t="e">
        <f ca="1">+IF(AND(ISNUMBER(OFFSET('Water Data'!$I$6,0,10*ROW('Water Data'!I179))),'Data Summary'!CI185="Yes"),OFFSET('Water Data'!$I$6,0,10*ROW('Water Data'!I179)),NA())</f>
        <v>#N/A</v>
      </c>
      <c r="U185" s="529" t="e">
        <f ca="1">+IF(AND(ISNUMBER(OFFSET('Water Data'!$I$9,0,10*ROW('Water Data'!I179))),'Data Summary'!CJ185="Yes"),OFFSET('Water Data'!$I$9,0,10*ROW('Water Data'!I179)),NA())</f>
        <v>#N/A</v>
      </c>
      <c r="V185" s="530" t="e">
        <f ca="1">+IF(AND(ISNUMBER(OFFSET('Sanitation Data'!$D$4,0,10*ROW('Sanitation Data'!D179))),'Data Summary'!CK185="Yes"),100-OFFSET('Sanitation Data'!$D$4,0,10*ROW('Sanitation Data'!D179)),NA())</f>
        <v>#N/A</v>
      </c>
      <c r="W185" s="530" t="e">
        <f ca="1">+IF(AND(ISNUMBER(OFFSET('Sanitation Data'!$D$6,0,10*ROW('Sanitation Data'!D179))),'Data Summary'!CL185="Yes"),OFFSET('Sanitation Data'!$D$6,0,10*ROW('Sanitation Data'!D179)),NA())</f>
        <v>#N/A</v>
      </c>
      <c r="X185" s="530" t="e">
        <f ca="1">+IF(AND(ISNUMBER(OFFSET('Sanitation Data'!$D$10,0,10*ROW('Sanitation Data'!D179))),'Data Summary'!CM185="Yes"),OFFSET('Sanitation Data'!$D$10,0,10*ROW('Sanitation Data'!D179)),NA())</f>
        <v>#N/A</v>
      </c>
      <c r="Y185" s="530" t="e">
        <f ca="1">+IF(AND(ISNUMBER(OFFSET('Sanitation Data'!$D$11,0,10*ROW('Sanitation Data'!D179))),'Data Summary'!CN185="Yes"),OFFSET('Sanitation Data'!$D$11,0,10*ROW('Sanitation Data'!D179)),NA())</f>
        <v>#N/A</v>
      </c>
      <c r="Z185" s="530" t="e">
        <f ca="1">+IF(AND(ISNUMBER(OFFSET('Sanitation Data'!$D$12,0,10*ROW('Sanitation Data'!D179))),'Data Summary'!CO185="Yes"),OFFSET('Sanitation Data'!$D$12,0,10*ROW('Sanitation Data'!D179)),NA())</f>
        <v>#N/A</v>
      </c>
      <c r="AA185" s="530" t="e">
        <f ca="1">+IF(AND(ISNUMBER(OFFSET('Sanitation Data'!$E$4,0,10*ROW('Sanitation Data'!E179))),'Data Summary'!CP185="Yes"),100-OFFSET('Sanitation Data'!$E$4,0,10*ROW('Sanitation Data'!E179)),NA())</f>
        <v>#N/A</v>
      </c>
      <c r="AB185" s="530" t="e">
        <f ca="1">+IF(AND(ISNUMBER(OFFSET('Sanitation Data'!$E$6,0,10*ROW('Sanitation Data'!E179))),'Data Summary'!CQ185="Yes"),OFFSET('Sanitation Data'!$E$6,0,10*ROW('Sanitation Data'!E179)),NA())</f>
        <v>#N/A</v>
      </c>
      <c r="AC185" s="530" t="e">
        <f ca="1">+IF(AND(ISNUMBER(OFFSET('Sanitation Data'!$E$10,0,10*ROW('Sanitation Data'!E179))),'Data Summary'!CR185="Yes"),OFFSET('Sanitation Data'!$E$10,0,10*ROW('Sanitation Data'!E179)),NA())</f>
        <v>#N/A</v>
      </c>
      <c r="AD185" s="530" t="e">
        <f ca="1">+IF(AND(ISNUMBER(OFFSET('Sanitation Data'!$E$11,0,10*ROW('Sanitation Data'!E179))),'Data Summary'!CS185="Yes"),OFFSET('Sanitation Data'!$E$11,0,10*ROW('Sanitation Data'!E179)),NA())</f>
        <v>#N/A</v>
      </c>
      <c r="AE185" s="530" t="e">
        <f ca="1">+IF(AND(ISNUMBER(OFFSET('Sanitation Data'!$E$12,0,10*ROW('Sanitation Data'!E179))),'Data Summary'!CT185="Yes"),OFFSET('Sanitation Data'!$E$12,0,10*ROW('Sanitation Data'!E179)),NA())</f>
        <v>#N/A</v>
      </c>
      <c r="AF185" s="530" t="e">
        <f ca="1">+IF(AND(ISNUMBER(OFFSET('Sanitation Data'!$F$4,0,10*ROW('Sanitation Data'!F179))),'Data Summary'!CU185="Yes"),100-OFFSET('Sanitation Data'!$F$4,0,10*ROW('Sanitation Data'!F179)),NA())</f>
        <v>#N/A</v>
      </c>
      <c r="AG185" s="530" t="e">
        <f ca="1">+IF(AND(ISNUMBER(OFFSET('Sanitation Data'!$F$6,0,10*ROW('Sanitation Data'!F179))),'Data Summary'!CV185="Yes"),OFFSET('Sanitation Data'!$F$6,0,10*ROW('Sanitation Data'!F179)),NA())</f>
        <v>#N/A</v>
      </c>
      <c r="AH185" s="530" t="e">
        <f ca="1">+IF(AND(ISNUMBER(OFFSET('Sanitation Data'!$F$10,0,10*ROW('Sanitation Data'!F179))),'Data Summary'!CW185="Yes"),OFFSET('Sanitation Data'!$F$10,0,10*ROW('Sanitation Data'!F179)),NA())</f>
        <v>#N/A</v>
      </c>
      <c r="AI185" s="530" t="e">
        <f ca="1">+IF(AND(ISNUMBER(OFFSET('Sanitation Data'!$F$11,0,10*ROW('Sanitation Data'!F179))),'Data Summary'!CX185="Yes"),OFFSET('Sanitation Data'!$F$11,0,10*ROW('Sanitation Data'!F179)),NA())</f>
        <v>#N/A</v>
      </c>
      <c r="AJ185" s="530" t="e">
        <f ca="1">+IF(AND(ISNUMBER(OFFSET('Sanitation Data'!$F$12,0,10*ROW('Sanitation Data'!F179))),'Data Summary'!CY185="Yes"),OFFSET('Sanitation Data'!$F$12,0,10*ROW('Sanitation Data'!F179)),NA())</f>
        <v>#N/A</v>
      </c>
      <c r="AK185" s="530" t="e">
        <f ca="1">+IF(AND(ISNUMBER(OFFSET('Sanitation Data'!$G$4,0,10*ROW('Sanitation Data'!G179))),'Data Summary'!CZ185="Yes"),100-OFFSET('Sanitation Data'!$G$4,0,10*ROW('Sanitation Data'!G179)),NA())</f>
        <v>#N/A</v>
      </c>
      <c r="AL185" s="530" t="e">
        <f ca="1">+IF(AND(ISNUMBER(OFFSET('Sanitation Data'!$G$6,0,10*ROW('Sanitation Data'!G179))),'Data Summary'!DA185="Yes"),OFFSET('Sanitation Data'!$G$6,0,10*ROW('Sanitation Data'!G179)),NA())</f>
        <v>#N/A</v>
      </c>
      <c r="AM185" s="530" t="e">
        <f ca="1">+IF(AND(ISNUMBER(OFFSET('Sanitation Data'!$G$10,0,10*ROW('Sanitation Data'!G179))),'Data Summary'!DB185="Yes"),OFFSET('Sanitation Data'!$G$10,0,10*ROW('Sanitation Data'!G179)),NA())</f>
        <v>#N/A</v>
      </c>
      <c r="AN185" s="530" t="e">
        <f ca="1">+IF(AND(ISNUMBER(OFFSET('Sanitation Data'!$G$11,0,10*ROW('Sanitation Data'!G179))),'Data Summary'!DC185="Yes"),OFFSET('Sanitation Data'!$G$11,0,10*ROW('Sanitation Data'!G179)),NA())</f>
        <v>#N/A</v>
      </c>
      <c r="AO185" s="530" t="e">
        <f ca="1">+IF(AND(ISNUMBER(OFFSET('Sanitation Data'!$G$12,0,10*ROW('Sanitation Data'!G179))),'Data Summary'!DD185="Yes"),OFFSET('Sanitation Data'!$G$12,0,10*ROW('Sanitation Data'!G179)),NA())</f>
        <v>#N/A</v>
      </c>
      <c r="AP185" s="530" t="e">
        <f ca="1">+IF(AND(ISNUMBER(OFFSET('Sanitation Data'!$H$4,0,10*ROW('Sanitation Data'!H179))),'Data Summary'!DE185="Yes"),100-OFFSET('Sanitation Data'!$H$4,0,10*ROW('Sanitation Data'!H179)),NA())</f>
        <v>#N/A</v>
      </c>
      <c r="AQ185" s="530" t="e">
        <f ca="1">+IF(AND(ISNUMBER(OFFSET('Sanitation Data'!$H$6,0,10*ROW('Sanitation Data'!H179))),'Data Summary'!DF185="Yes"),OFFSET('Sanitation Data'!$H$6,0,10*ROW('Sanitation Data'!H179)),NA())</f>
        <v>#N/A</v>
      </c>
      <c r="AR185" s="530" t="e">
        <f ca="1">+IF(AND(ISNUMBER(OFFSET('Sanitation Data'!$H$10,0,10*ROW('Sanitation Data'!H179))),'Data Summary'!DG185="Yes"),OFFSET('Sanitation Data'!$H$10,0,10*ROW('Sanitation Data'!H179)),NA())</f>
        <v>#N/A</v>
      </c>
      <c r="AS185" s="530" t="e">
        <f ca="1">+IF(AND(ISNUMBER(OFFSET('Sanitation Data'!$H$11,0,10*ROW('Sanitation Data'!H179))),'Data Summary'!DH185="Yes"),OFFSET('Sanitation Data'!$H$11,0,10*ROW('Sanitation Data'!H179)),NA())</f>
        <v>#N/A</v>
      </c>
      <c r="AT185" s="530" t="e">
        <f ca="1">+IF(AND(ISNUMBER(OFFSET('Sanitation Data'!$H$12,0,10*ROW('Sanitation Data'!H179))),'Data Summary'!DI185="Yes"),OFFSET('Sanitation Data'!$H$12,0,10*ROW('Sanitation Data'!H179)),NA())</f>
        <v>#N/A</v>
      </c>
      <c r="AU185" s="530" t="e">
        <f ca="1">+IF(AND(ISNUMBER(OFFSET('Sanitation Data'!$I$4,0,10*ROW('Sanitation Data'!I179))),'Data Summary'!DJ185="Yes"),100-OFFSET('Sanitation Data'!$I$4,0,10*ROW('Sanitation Data'!I179)),NA())</f>
        <v>#N/A</v>
      </c>
      <c r="AV185" s="530" t="e">
        <f ca="1">+IF(AND(ISNUMBER(OFFSET('Sanitation Data'!$I$6,0,10*ROW('Sanitation Data'!I179))),'Data Summary'!DK185="Yes"),OFFSET('Sanitation Data'!$I$6,0,10*ROW('Sanitation Data'!I179)),NA())</f>
        <v>#N/A</v>
      </c>
      <c r="AW185" s="530" t="e">
        <f ca="1">+IF(AND(ISNUMBER(OFFSET('Sanitation Data'!$I$10,0,10*ROW('Sanitation Data'!I179))),'Data Summary'!DL185="Yes"),OFFSET('Sanitation Data'!$I$10,0,10*ROW('Sanitation Data'!I179)),NA())</f>
        <v>#N/A</v>
      </c>
      <c r="AX185" s="530" t="e">
        <f ca="1">+IF(AND(ISNUMBER(OFFSET('Sanitation Data'!$I$11,0,10*ROW('Sanitation Data'!I179))),'Data Summary'!DM185="Yes"),OFFSET('Sanitation Data'!$I$11,0,10*ROW('Sanitation Data'!I179)),NA())</f>
        <v>#N/A</v>
      </c>
      <c r="AY185" s="530" t="e">
        <f ca="1">+IF(AND(ISNUMBER(OFFSET('Sanitation Data'!$I$12,0,10*ROW('Sanitation Data'!I179))),'Data Summary'!DN185="Yes"),OFFSET('Sanitation Data'!$I$12,0,10*ROW('Sanitation Data'!I179)),NA())</f>
        <v>#N/A</v>
      </c>
      <c r="AZ185" s="531" t="e">
        <f ca="1">+IF(AND(ISNUMBER(OFFSET('Hygiene Data'!$D$5,0,10*ROW('Hygiene Data'!D179))),'Data Summary'!DO185="Yes"),OFFSET('Hygiene Data'!$D$5,0,10*ROW('Hygiene Data'!D179)),NA())</f>
        <v>#N/A</v>
      </c>
      <c r="BA185" s="531" t="e">
        <f ca="1">+IF(AND(ISNUMBER(OFFSET('Hygiene Data'!$D$7,0,10*ROW('Hygiene Data'!D179))),'Data Summary'!DP185="Yes"),OFFSET('Hygiene Data'!$D$7,0,10*ROW('Hygiene Data'!D179)),NA())</f>
        <v>#N/A</v>
      </c>
      <c r="BB185" s="531" t="e">
        <f ca="1">+IF(AND(ISNUMBER(OFFSET('Hygiene Data'!$D$9,0,10*ROW('Hygiene Data'!D179))),'Data Summary'!DQ185="Yes"),OFFSET('Hygiene Data'!$D$9,0,10*ROW('Hygiene Data'!D179)),NA())</f>
        <v>#N/A</v>
      </c>
      <c r="BC185" s="531" t="e">
        <f ca="1">+IF(AND(ISNUMBER(OFFSET('Hygiene Data'!$E$5,0,10*ROW('Hygiene Data'!E179))),'Data Summary'!DR185="Yes"),OFFSET('Hygiene Data'!$E$5,0,10*ROW('Hygiene Data'!E179)),NA())</f>
        <v>#N/A</v>
      </c>
      <c r="BD185" s="531" t="e">
        <f ca="1">+IF(AND(ISNUMBER(OFFSET('Hygiene Data'!$E$7,0,10*ROW('Hygiene Data'!E179))),'Data Summary'!DS185="Yes"),OFFSET('Hygiene Data'!$E$7,0,10*ROW('Hygiene Data'!E179)),NA())</f>
        <v>#N/A</v>
      </c>
      <c r="BE185" s="531" t="e">
        <f ca="1">+IF(AND(ISNUMBER(OFFSET('Hygiene Data'!$E$9,0,10*ROW('Hygiene Data'!E179))),'Data Summary'!DT185="Yes"),OFFSET('Hygiene Data'!$E$9,0,10*ROW('Hygiene Data'!E179)),NA())</f>
        <v>#N/A</v>
      </c>
      <c r="BF185" s="531" t="e">
        <f ca="1">+IF(AND(ISNUMBER(OFFSET('Hygiene Data'!$F$5,0,10*ROW('Hygiene Data'!F179))),'Data Summary'!DU185="Yes"),OFFSET('Hygiene Data'!$F$5,0,10*ROW('Hygiene Data'!F179)),NA())</f>
        <v>#N/A</v>
      </c>
      <c r="BG185" s="531" t="e">
        <f ca="1">+IF(AND(ISNUMBER(OFFSET('Hygiene Data'!$F$7,0,10*ROW('Hygiene Data'!F179))),'Data Summary'!DV185="Yes"),OFFSET('Hygiene Data'!$F$7,0,10*ROW('Hygiene Data'!F179)),NA())</f>
        <v>#N/A</v>
      </c>
      <c r="BH185" s="531" t="e">
        <f ca="1">+IF(AND(ISNUMBER(OFFSET('Hygiene Data'!$F$9,0,10*ROW('Hygiene Data'!F179))),'Data Summary'!DW185="Yes"),OFFSET('Hygiene Data'!$F$9,0,10*ROW('Hygiene Data'!F179)),NA())</f>
        <v>#N/A</v>
      </c>
      <c r="BI185" s="531" t="e">
        <f ca="1">+IF(AND(ISNUMBER(OFFSET('Hygiene Data'!$G$5,0,10*ROW('Hygiene Data'!G179))),'Data Summary'!DX185="Yes"),OFFSET('Hygiene Data'!$G$5,0,10*ROW('Hygiene Data'!G179)),NA())</f>
        <v>#N/A</v>
      </c>
      <c r="BJ185" s="531" t="e">
        <f ca="1">+IF(AND(ISNUMBER(OFFSET('Hygiene Data'!$G$7,0,10*ROW('Hygiene Data'!G179))),'Data Summary'!DY185="Yes"),OFFSET('Hygiene Data'!$G$7,0,10*ROW('Hygiene Data'!G179)),NA())</f>
        <v>#N/A</v>
      </c>
      <c r="BK185" s="531" t="e">
        <f ca="1">+IF(AND(ISNUMBER(OFFSET('Hygiene Data'!$G$9,0,10*ROW('Hygiene Data'!G179))),'Data Summary'!DZ185="Yes"),OFFSET('Hygiene Data'!$G$9,0,10*ROW('Hygiene Data'!G179)),NA())</f>
        <v>#N/A</v>
      </c>
      <c r="BL185" s="531" t="e">
        <f ca="1">+IF(AND(ISNUMBER(OFFSET('Hygiene Data'!$H$5,0,10*ROW('Hygiene Data'!H179))),'Data Summary'!EA185="Yes"),OFFSET('Hygiene Data'!$H$5,0,10*ROW('Hygiene Data'!H179)),NA())</f>
        <v>#N/A</v>
      </c>
      <c r="BM185" s="531" t="e">
        <f ca="1">+IF(AND(ISNUMBER(OFFSET('Hygiene Data'!$H$7,0,10*ROW('Hygiene Data'!H179))),'Data Summary'!EB185="Yes"),OFFSET('Hygiene Data'!$H$7,0,10*ROW('Hygiene Data'!H179)),NA())</f>
        <v>#N/A</v>
      </c>
      <c r="BN185" s="531" t="e">
        <f ca="1">+IF(AND(ISNUMBER(OFFSET('Hygiene Data'!$H$9,0,10*ROW('Hygiene Data'!H179))),'Data Summary'!EC185="Yes"),OFFSET('Hygiene Data'!$H$9,0,10*ROW('Hygiene Data'!H179)),NA())</f>
        <v>#N/A</v>
      </c>
      <c r="BO185" s="531" t="e">
        <f ca="1">+IF(AND(ISNUMBER(OFFSET('Hygiene Data'!$I$5,0,10*ROW('Hygiene Data'!I179))),'Data Summary'!ED185="Yes"),OFFSET('Hygiene Data'!$I$5,0,10*ROW('Hygiene Data'!I179)),NA())</f>
        <v>#N/A</v>
      </c>
      <c r="BP185" s="531" t="e">
        <f ca="1">+IF(AND(ISNUMBER(OFFSET('Hygiene Data'!$I$7,0,10*ROW('Hygiene Data'!I179))),'Data Summary'!EE185="Yes"),OFFSET('Hygiene Data'!$I$7,0,10*ROW('Hygiene Data'!I179)),NA())</f>
        <v>#N/A</v>
      </c>
      <c r="BQ185" s="531" t="e">
        <f ca="1">+IF(AND(ISNUMBER(OFFSET('Hygiene Data'!$I$9,0,10*ROW('Hygiene Data'!I179))),'Data Summary'!EF185="Yes"),OFFSET('Hygiene Data'!$I$9,0,10*ROW('Hygiene Data'!I179)),NA())</f>
        <v>#N/A</v>
      </c>
    </row>
    <row r="186" spans="1:69" x14ac:dyDescent="0.25">
      <c r="A186" s="527" t="e">
        <f ca="1">+RIGHT('Data Summary'!A186,LEN('Data Summary'!A186)-9)</f>
        <v>#VALUE!</v>
      </c>
      <c r="B186" s="501" t="str">
        <f ca="1">+IF(ISTEXT('Data Summary'!B186),'Data Summary'!B186,"")</f>
        <v/>
      </c>
      <c r="C186" s="528" t="e">
        <f ca="1">+VALUE('Data Summary'!C186)</f>
        <v>#VALUE!</v>
      </c>
      <c r="D186" s="529" t="e">
        <f ca="1">+IF(AND(ISNUMBER(OFFSET('Water Data'!$D$4,0,10*ROW('Water Data'!D180))),'Data Summary'!BS186="Yes"),100-OFFSET('Water Data'!$D$4,0,10*ROW('Water Data'!D180)),NA())</f>
        <v>#N/A</v>
      </c>
      <c r="E186" s="529" t="e">
        <f ca="1">+IF(AND(ISNUMBER(OFFSET('Water Data'!$D$6,0,10*ROW('Water Data'!D180))),'Data Summary'!BT186="Yes"),OFFSET('Water Data'!$D$6,0,10*ROW('Water Data'!D180)),NA())</f>
        <v>#N/A</v>
      </c>
      <c r="F186" s="529" t="e">
        <f ca="1">+IF(AND(ISNUMBER(OFFSET('Water Data'!$D$9,0,10*ROW('Water Data'!D180))),'Data Summary'!BU186="Yes"),OFFSET('Water Data'!$D$9,0,10*ROW('Water Data'!D180)),NA())</f>
        <v>#N/A</v>
      </c>
      <c r="G186" s="529" t="e">
        <f ca="1">+IF(AND(ISNUMBER(OFFSET('Water Data'!$E$4,0,10*ROW('Water Data'!E180))),'Data Summary'!BV186="Yes"),100-OFFSET('Water Data'!$E$4,0,10*ROW('Water Data'!E180)),NA())</f>
        <v>#N/A</v>
      </c>
      <c r="H186" s="529" t="e">
        <f ca="1">+IF(AND(ISNUMBER(OFFSET('Water Data'!$E$6,0,10*ROW('Water Data'!E180))),'Data Summary'!BW186="Yes"),OFFSET('Water Data'!$E$6,0,10*ROW('Water Data'!E180)),NA())</f>
        <v>#N/A</v>
      </c>
      <c r="I186" s="529" t="e">
        <f ca="1">+IF(AND(ISNUMBER(OFFSET('Water Data'!$E$9,0,10*ROW('Water Data'!E180))),'Data Summary'!BX186="Yes"),OFFSET('Water Data'!$E$9,0,10*ROW('Water Data'!E180)),NA())</f>
        <v>#N/A</v>
      </c>
      <c r="J186" s="529" t="e">
        <f ca="1">+IF(AND(ISNUMBER(OFFSET('Water Data'!$F$4,0,10*ROW('Water Data'!F180))),'Data Summary'!BY186="Yes"),100-OFFSET('Water Data'!$F$4,0,10*ROW('Water Data'!F180)),NA())</f>
        <v>#N/A</v>
      </c>
      <c r="K186" s="529" t="e">
        <f ca="1">+IF(AND(ISNUMBER(OFFSET('Water Data'!$F$6,0,10*ROW('Water Data'!F180))),'Data Summary'!BZ186="Yes"),OFFSET('Water Data'!$F$6,0,10*ROW('Water Data'!F180)),NA())</f>
        <v>#N/A</v>
      </c>
      <c r="L186" s="529" t="e">
        <f ca="1">+IF(AND(ISNUMBER(OFFSET('Water Data'!$F$9,0,10*ROW('Water Data'!F180))),'Data Summary'!CA186="Yes"),OFFSET('Water Data'!$F$9,0,10*ROW('Water Data'!F180)),NA())</f>
        <v>#N/A</v>
      </c>
      <c r="M186" s="529" t="e">
        <f ca="1">+IF(AND(ISNUMBER(OFFSET('Water Data'!$G$4,0,10*ROW('Water Data'!G180))),'Data Summary'!CB186="Yes"),100-OFFSET('Water Data'!$G$4,0,10*ROW('Water Data'!G180)),NA())</f>
        <v>#N/A</v>
      </c>
      <c r="N186" s="529" t="e">
        <f ca="1">+IF(AND(ISNUMBER(OFFSET('Water Data'!$G$6,0,10*ROW('Water Data'!G180))),'Data Summary'!CC186="Yes"),OFFSET('Water Data'!$G$6,0,10*ROW('Water Data'!G180)),NA())</f>
        <v>#N/A</v>
      </c>
      <c r="O186" s="529" t="e">
        <f ca="1">+IF(AND(ISNUMBER(OFFSET('Water Data'!$G$9,0,10*ROW('Water Data'!G180))),'Data Summary'!CD186="Yes"),OFFSET('Water Data'!$G$9,0,10*ROW('Water Data'!G180)),NA())</f>
        <v>#N/A</v>
      </c>
      <c r="P186" s="529" t="e">
        <f ca="1">+IF(AND(ISNUMBER(OFFSET('Water Data'!$H$4,0,10*ROW('Water Data'!H180))),'Data Summary'!CE186="Yes"),100-OFFSET('Water Data'!$H$4,0,10*ROW('Water Data'!H180)),NA())</f>
        <v>#N/A</v>
      </c>
      <c r="Q186" s="529" t="e">
        <f ca="1">+IF(AND(ISNUMBER(OFFSET('Water Data'!$H$6,0,10*ROW('Water Data'!H180))),'Data Summary'!CF186="Yes"),OFFSET('Water Data'!$H$6,0,10*ROW('Water Data'!H180)),NA())</f>
        <v>#N/A</v>
      </c>
      <c r="R186" s="529" t="e">
        <f ca="1">+IF(AND(ISNUMBER(OFFSET('Water Data'!$H$9,0,10*ROW('Water Data'!H180))),'Data Summary'!CG186="Yes"),OFFSET('Water Data'!$H$9,0,10*ROW('Water Data'!H180)),NA())</f>
        <v>#N/A</v>
      </c>
      <c r="S186" s="529" t="e">
        <f ca="1">+IF(AND(ISNUMBER(OFFSET('Water Data'!$I$4,0,10*ROW('Water Data'!I180))),'Data Summary'!CH186="Yes"),100-OFFSET('Water Data'!$I$4,0,10*ROW('Water Data'!I180)),NA())</f>
        <v>#N/A</v>
      </c>
      <c r="T186" s="529" t="e">
        <f ca="1">+IF(AND(ISNUMBER(OFFSET('Water Data'!$I$6,0,10*ROW('Water Data'!I180))),'Data Summary'!CI186="Yes"),OFFSET('Water Data'!$I$6,0,10*ROW('Water Data'!I180)),NA())</f>
        <v>#N/A</v>
      </c>
      <c r="U186" s="529" t="e">
        <f ca="1">+IF(AND(ISNUMBER(OFFSET('Water Data'!$I$9,0,10*ROW('Water Data'!I180))),'Data Summary'!CJ186="Yes"),OFFSET('Water Data'!$I$9,0,10*ROW('Water Data'!I180)),NA())</f>
        <v>#N/A</v>
      </c>
      <c r="V186" s="530" t="e">
        <f ca="1">+IF(AND(ISNUMBER(OFFSET('Sanitation Data'!$D$4,0,10*ROW('Sanitation Data'!D180))),'Data Summary'!CK186="Yes"),100-OFFSET('Sanitation Data'!$D$4,0,10*ROW('Sanitation Data'!D180)),NA())</f>
        <v>#N/A</v>
      </c>
      <c r="W186" s="530" t="e">
        <f ca="1">+IF(AND(ISNUMBER(OFFSET('Sanitation Data'!$D$6,0,10*ROW('Sanitation Data'!D180))),'Data Summary'!CL186="Yes"),OFFSET('Sanitation Data'!$D$6,0,10*ROW('Sanitation Data'!D180)),NA())</f>
        <v>#N/A</v>
      </c>
      <c r="X186" s="530" t="e">
        <f ca="1">+IF(AND(ISNUMBER(OFFSET('Sanitation Data'!$D$10,0,10*ROW('Sanitation Data'!D180))),'Data Summary'!CM186="Yes"),OFFSET('Sanitation Data'!$D$10,0,10*ROW('Sanitation Data'!D180)),NA())</f>
        <v>#N/A</v>
      </c>
      <c r="Y186" s="530" t="e">
        <f ca="1">+IF(AND(ISNUMBER(OFFSET('Sanitation Data'!$D$11,0,10*ROW('Sanitation Data'!D180))),'Data Summary'!CN186="Yes"),OFFSET('Sanitation Data'!$D$11,0,10*ROW('Sanitation Data'!D180)),NA())</f>
        <v>#N/A</v>
      </c>
      <c r="Z186" s="530" t="e">
        <f ca="1">+IF(AND(ISNUMBER(OFFSET('Sanitation Data'!$D$12,0,10*ROW('Sanitation Data'!D180))),'Data Summary'!CO186="Yes"),OFFSET('Sanitation Data'!$D$12,0,10*ROW('Sanitation Data'!D180)),NA())</f>
        <v>#N/A</v>
      </c>
      <c r="AA186" s="530" t="e">
        <f ca="1">+IF(AND(ISNUMBER(OFFSET('Sanitation Data'!$E$4,0,10*ROW('Sanitation Data'!E180))),'Data Summary'!CP186="Yes"),100-OFFSET('Sanitation Data'!$E$4,0,10*ROW('Sanitation Data'!E180)),NA())</f>
        <v>#N/A</v>
      </c>
      <c r="AB186" s="530" t="e">
        <f ca="1">+IF(AND(ISNUMBER(OFFSET('Sanitation Data'!$E$6,0,10*ROW('Sanitation Data'!E180))),'Data Summary'!CQ186="Yes"),OFFSET('Sanitation Data'!$E$6,0,10*ROW('Sanitation Data'!E180)),NA())</f>
        <v>#N/A</v>
      </c>
      <c r="AC186" s="530" t="e">
        <f ca="1">+IF(AND(ISNUMBER(OFFSET('Sanitation Data'!$E$10,0,10*ROW('Sanitation Data'!E180))),'Data Summary'!CR186="Yes"),OFFSET('Sanitation Data'!$E$10,0,10*ROW('Sanitation Data'!E180)),NA())</f>
        <v>#N/A</v>
      </c>
      <c r="AD186" s="530" t="e">
        <f ca="1">+IF(AND(ISNUMBER(OFFSET('Sanitation Data'!$E$11,0,10*ROW('Sanitation Data'!E180))),'Data Summary'!CS186="Yes"),OFFSET('Sanitation Data'!$E$11,0,10*ROW('Sanitation Data'!E180)),NA())</f>
        <v>#N/A</v>
      </c>
      <c r="AE186" s="530" t="e">
        <f ca="1">+IF(AND(ISNUMBER(OFFSET('Sanitation Data'!$E$12,0,10*ROW('Sanitation Data'!E180))),'Data Summary'!CT186="Yes"),OFFSET('Sanitation Data'!$E$12,0,10*ROW('Sanitation Data'!E180)),NA())</f>
        <v>#N/A</v>
      </c>
      <c r="AF186" s="530" t="e">
        <f ca="1">+IF(AND(ISNUMBER(OFFSET('Sanitation Data'!$F$4,0,10*ROW('Sanitation Data'!F180))),'Data Summary'!CU186="Yes"),100-OFFSET('Sanitation Data'!$F$4,0,10*ROW('Sanitation Data'!F180)),NA())</f>
        <v>#N/A</v>
      </c>
      <c r="AG186" s="530" t="e">
        <f ca="1">+IF(AND(ISNUMBER(OFFSET('Sanitation Data'!$F$6,0,10*ROW('Sanitation Data'!F180))),'Data Summary'!CV186="Yes"),OFFSET('Sanitation Data'!$F$6,0,10*ROW('Sanitation Data'!F180)),NA())</f>
        <v>#N/A</v>
      </c>
      <c r="AH186" s="530" t="e">
        <f ca="1">+IF(AND(ISNUMBER(OFFSET('Sanitation Data'!$F$10,0,10*ROW('Sanitation Data'!F180))),'Data Summary'!CW186="Yes"),OFFSET('Sanitation Data'!$F$10,0,10*ROW('Sanitation Data'!F180)),NA())</f>
        <v>#N/A</v>
      </c>
      <c r="AI186" s="530" t="e">
        <f ca="1">+IF(AND(ISNUMBER(OFFSET('Sanitation Data'!$F$11,0,10*ROW('Sanitation Data'!F180))),'Data Summary'!CX186="Yes"),OFFSET('Sanitation Data'!$F$11,0,10*ROW('Sanitation Data'!F180)),NA())</f>
        <v>#N/A</v>
      </c>
      <c r="AJ186" s="530" t="e">
        <f ca="1">+IF(AND(ISNUMBER(OFFSET('Sanitation Data'!$F$12,0,10*ROW('Sanitation Data'!F180))),'Data Summary'!CY186="Yes"),OFFSET('Sanitation Data'!$F$12,0,10*ROW('Sanitation Data'!F180)),NA())</f>
        <v>#N/A</v>
      </c>
      <c r="AK186" s="530" t="e">
        <f ca="1">+IF(AND(ISNUMBER(OFFSET('Sanitation Data'!$G$4,0,10*ROW('Sanitation Data'!G180))),'Data Summary'!CZ186="Yes"),100-OFFSET('Sanitation Data'!$G$4,0,10*ROW('Sanitation Data'!G180)),NA())</f>
        <v>#N/A</v>
      </c>
      <c r="AL186" s="530" t="e">
        <f ca="1">+IF(AND(ISNUMBER(OFFSET('Sanitation Data'!$G$6,0,10*ROW('Sanitation Data'!G180))),'Data Summary'!DA186="Yes"),OFFSET('Sanitation Data'!$G$6,0,10*ROW('Sanitation Data'!G180)),NA())</f>
        <v>#N/A</v>
      </c>
      <c r="AM186" s="530" t="e">
        <f ca="1">+IF(AND(ISNUMBER(OFFSET('Sanitation Data'!$G$10,0,10*ROW('Sanitation Data'!G180))),'Data Summary'!DB186="Yes"),OFFSET('Sanitation Data'!$G$10,0,10*ROW('Sanitation Data'!G180)),NA())</f>
        <v>#N/A</v>
      </c>
      <c r="AN186" s="530" t="e">
        <f ca="1">+IF(AND(ISNUMBER(OFFSET('Sanitation Data'!$G$11,0,10*ROW('Sanitation Data'!G180))),'Data Summary'!DC186="Yes"),OFFSET('Sanitation Data'!$G$11,0,10*ROW('Sanitation Data'!G180)),NA())</f>
        <v>#N/A</v>
      </c>
      <c r="AO186" s="530" t="e">
        <f ca="1">+IF(AND(ISNUMBER(OFFSET('Sanitation Data'!$G$12,0,10*ROW('Sanitation Data'!G180))),'Data Summary'!DD186="Yes"),OFFSET('Sanitation Data'!$G$12,0,10*ROW('Sanitation Data'!G180)),NA())</f>
        <v>#N/A</v>
      </c>
      <c r="AP186" s="530" t="e">
        <f ca="1">+IF(AND(ISNUMBER(OFFSET('Sanitation Data'!$H$4,0,10*ROW('Sanitation Data'!H180))),'Data Summary'!DE186="Yes"),100-OFFSET('Sanitation Data'!$H$4,0,10*ROW('Sanitation Data'!H180)),NA())</f>
        <v>#N/A</v>
      </c>
      <c r="AQ186" s="530" t="e">
        <f ca="1">+IF(AND(ISNUMBER(OFFSET('Sanitation Data'!$H$6,0,10*ROW('Sanitation Data'!H180))),'Data Summary'!DF186="Yes"),OFFSET('Sanitation Data'!$H$6,0,10*ROW('Sanitation Data'!H180)),NA())</f>
        <v>#N/A</v>
      </c>
      <c r="AR186" s="530" t="e">
        <f ca="1">+IF(AND(ISNUMBER(OFFSET('Sanitation Data'!$H$10,0,10*ROW('Sanitation Data'!H180))),'Data Summary'!DG186="Yes"),OFFSET('Sanitation Data'!$H$10,0,10*ROW('Sanitation Data'!H180)),NA())</f>
        <v>#N/A</v>
      </c>
      <c r="AS186" s="530" t="e">
        <f ca="1">+IF(AND(ISNUMBER(OFFSET('Sanitation Data'!$H$11,0,10*ROW('Sanitation Data'!H180))),'Data Summary'!DH186="Yes"),OFFSET('Sanitation Data'!$H$11,0,10*ROW('Sanitation Data'!H180)),NA())</f>
        <v>#N/A</v>
      </c>
      <c r="AT186" s="530" t="e">
        <f ca="1">+IF(AND(ISNUMBER(OFFSET('Sanitation Data'!$H$12,0,10*ROW('Sanitation Data'!H180))),'Data Summary'!DI186="Yes"),OFFSET('Sanitation Data'!$H$12,0,10*ROW('Sanitation Data'!H180)),NA())</f>
        <v>#N/A</v>
      </c>
      <c r="AU186" s="530" t="e">
        <f ca="1">+IF(AND(ISNUMBER(OFFSET('Sanitation Data'!$I$4,0,10*ROW('Sanitation Data'!I180))),'Data Summary'!DJ186="Yes"),100-OFFSET('Sanitation Data'!$I$4,0,10*ROW('Sanitation Data'!I180)),NA())</f>
        <v>#N/A</v>
      </c>
      <c r="AV186" s="530" t="e">
        <f ca="1">+IF(AND(ISNUMBER(OFFSET('Sanitation Data'!$I$6,0,10*ROW('Sanitation Data'!I180))),'Data Summary'!DK186="Yes"),OFFSET('Sanitation Data'!$I$6,0,10*ROW('Sanitation Data'!I180)),NA())</f>
        <v>#N/A</v>
      </c>
      <c r="AW186" s="530" t="e">
        <f ca="1">+IF(AND(ISNUMBER(OFFSET('Sanitation Data'!$I$10,0,10*ROW('Sanitation Data'!I180))),'Data Summary'!DL186="Yes"),OFFSET('Sanitation Data'!$I$10,0,10*ROW('Sanitation Data'!I180)),NA())</f>
        <v>#N/A</v>
      </c>
      <c r="AX186" s="530" t="e">
        <f ca="1">+IF(AND(ISNUMBER(OFFSET('Sanitation Data'!$I$11,0,10*ROW('Sanitation Data'!I180))),'Data Summary'!DM186="Yes"),OFFSET('Sanitation Data'!$I$11,0,10*ROW('Sanitation Data'!I180)),NA())</f>
        <v>#N/A</v>
      </c>
      <c r="AY186" s="530" t="e">
        <f ca="1">+IF(AND(ISNUMBER(OFFSET('Sanitation Data'!$I$12,0,10*ROW('Sanitation Data'!I180))),'Data Summary'!DN186="Yes"),OFFSET('Sanitation Data'!$I$12,0,10*ROW('Sanitation Data'!I180)),NA())</f>
        <v>#N/A</v>
      </c>
      <c r="AZ186" s="531" t="e">
        <f ca="1">+IF(AND(ISNUMBER(OFFSET('Hygiene Data'!$D$5,0,10*ROW('Hygiene Data'!D180))),'Data Summary'!DO186="Yes"),OFFSET('Hygiene Data'!$D$5,0,10*ROW('Hygiene Data'!D180)),NA())</f>
        <v>#N/A</v>
      </c>
      <c r="BA186" s="531" t="e">
        <f ca="1">+IF(AND(ISNUMBER(OFFSET('Hygiene Data'!$D$7,0,10*ROW('Hygiene Data'!D180))),'Data Summary'!DP186="Yes"),OFFSET('Hygiene Data'!$D$7,0,10*ROW('Hygiene Data'!D180)),NA())</f>
        <v>#N/A</v>
      </c>
      <c r="BB186" s="531" t="e">
        <f ca="1">+IF(AND(ISNUMBER(OFFSET('Hygiene Data'!$D$9,0,10*ROW('Hygiene Data'!D180))),'Data Summary'!DQ186="Yes"),OFFSET('Hygiene Data'!$D$9,0,10*ROW('Hygiene Data'!D180)),NA())</f>
        <v>#N/A</v>
      </c>
      <c r="BC186" s="531" t="e">
        <f ca="1">+IF(AND(ISNUMBER(OFFSET('Hygiene Data'!$E$5,0,10*ROW('Hygiene Data'!E180))),'Data Summary'!DR186="Yes"),OFFSET('Hygiene Data'!$E$5,0,10*ROW('Hygiene Data'!E180)),NA())</f>
        <v>#N/A</v>
      </c>
      <c r="BD186" s="531" t="e">
        <f ca="1">+IF(AND(ISNUMBER(OFFSET('Hygiene Data'!$E$7,0,10*ROW('Hygiene Data'!E180))),'Data Summary'!DS186="Yes"),OFFSET('Hygiene Data'!$E$7,0,10*ROW('Hygiene Data'!E180)),NA())</f>
        <v>#N/A</v>
      </c>
      <c r="BE186" s="531" t="e">
        <f ca="1">+IF(AND(ISNUMBER(OFFSET('Hygiene Data'!$E$9,0,10*ROW('Hygiene Data'!E180))),'Data Summary'!DT186="Yes"),OFFSET('Hygiene Data'!$E$9,0,10*ROW('Hygiene Data'!E180)),NA())</f>
        <v>#N/A</v>
      </c>
      <c r="BF186" s="531" t="e">
        <f ca="1">+IF(AND(ISNUMBER(OFFSET('Hygiene Data'!$F$5,0,10*ROW('Hygiene Data'!F180))),'Data Summary'!DU186="Yes"),OFFSET('Hygiene Data'!$F$5,0,10*ROW('Hygiene Data'!F180)),NA())</f>
        <v>#N/A</v>
      </c>
      <c r="BG186" s="531" t="e">
        <f ca="1">+IF(AND(ISNUMBER(OFFSET('Hygiene Data'!$F$7,0,10*ROW('Hygiene Data'!F180))),'Data Summary'!DV186="Yes"),OFFSET('Hygiene Data'!$F$7,0,10*ROW('Hygiene Data'!F180)),NA())</f>
        <v>#N/A</v>
      </c>
      <c r="BH186" s="531" t="e">
        <f ca="1">+IF(AND(ISNUMBER(OFFSET('Hygiene Data'!$F$9,0,10*ROW('Hygiene Data'!F180))),'Data Summary'!DW186="Yes"),OFFSET('Hygiene Data'!$F$9,0,10*ROW('Hygiene Data'!F180)),NA())</f>
        <v>#N/A</v>
      </c>
      <c r="BI186" s="531" t="e">
        <f ca="1">+IF(AND(ISNUMBER(OFFSET('Hygiene Data'!$G$5,0,10*ROW('Hygiene Data'!G180))),'Data Summary'!DX186="Yes"),OFFSET('Hygiene Data'!$G$5,0,10*ROW('Hygiene Data'!G180)),NA())</f>
        <v>#N/A</v>
      </c>
      <c r="BJ186" s="531" t="e">
        <f ca="1">+IF(AND(ISNUMBER(OFFSET('Hygiene Data'!$G$7,0,10*ROW('Hygiene Data'!G180))),'Data Summary'!DY186="Yes"),OFFSET('Hygiene Data'!$G$7,0,10*ROW('Hygiene Data'!G180)),NA())</f>
        <v>#N/A</v>
      </c>
      <c r="BK186" s="531" t="e">
        <f ca="1">+IF(AND(ISNUMBER(OFFSET('Hygiene Data'!$G$9,0,10*ROW('Hygiene Data'!G180))),'Data Summary'!DZ186="Yes"),OFFSET('Hygiene Data'!$G$9,0,10*ROW('Hygiene Data'!G180)),NA())</f>
        <v>#N/A</v>
      </c>
      <c r="BL186" s="531" t="e">
        <f ca="1">+IF(AND(ISNUMBER(OFFSET('Hygiene Data'!$H$5,0,10*ROW('Hygiene Data'!H180))),'Data Summary'!EA186="Yes"),OFFSET('Hygiene Data'!$H$5,0,10*ROW('Hygiene Data'!H180)),NA())</f>
        <v>#N/A</v>
      </c>
      <c r="BM186" s="531" t="e">
        <f ca="1">+IF(AND(ISNUMBER(OFFSET('Hygiene Data'!$H$7,0,10*ROW('Hygiene Data'!H180))),'Data Summary'!EB186="Yes"),OFFSET('Hygiene Data'!$H$7,0,10*ROW('Hygiene Data'!H180)),NA())</f>
        <v>#N/A</v>
      </c>
      <c r="BN186" s="531" t="e">
        <f ca="1">+IF(AND(ISNUMBER(OFFSET('Hygiene Data'!$H$9,0,10*ROW('Hygiene Data'!H180))),'Data Summary'!EC186="Yes"),OFFSET('Hygiene Data'!$H$9,0,10*ROW('Hygiene Data'!H180)),NA())</f>
        <v>#N/A</v>
      </c>
      <c r="BO186" s="531" t="e">
        <f ca="1">+IF(AND(ISNUMBER(OFFSET('Hygiene Data'!$I$5,0,10*ROW('Hygiene Data'!I180))),'Data Summary'!ED186="Yes"),OFFSET('Hygiene Data'!$I$5,0,10*ROW('Hygiene Data'!I180)),NA())</f>
        <v>#N/A</v>
      </c>
      <c r="BP186" s="531" t="e">
        <f ca="1">+IF(AND(ISNUMBER(OFFSET('Hygiene Data'!$I$7,0,10*ROW('Hygiene Data'!I180))),'Data Summary'!EE186="Yes"),OFFSET('Hygiene Data'!$I$7,0,10*ROW('Hygiene Data'!I180)),NA())</f>
        <v>#N/A</v>
      </c>
      <c r="BQ186" s="531" t="e">
        <f ca="1">+IF(AND(ISNUMBER(OFFSET('Hygiene Data'!$I$9,0,10*ROW('Hygiene Data'!I180))),'Data Summary'!EF186="Yes"),OFFSET('Hygiene Data'!$I$9,0,10*ROW('Hygiene Data'!I180)),NA())</f>
        <v>#N/A</v>
      </c>
    </row>
    <row r="187" spans="1:69" x14ac:dyDescent="0.25">
      <c r="A187" s="527" t="e">
        <f ca="1">+RIGHT('Data Summary'!A187,LEN('Data Summary'!A187)-9)</f>
        <v>#VALUE!</v>
      </c>
      <c r="B187" s="501" t="str">
        <f ca="1">+IF(ISTEXT('Data Summary'!B187),'Data Summary'!B187,"")</f>
        <v/>
      </c>
      <c r="C187" s="528" t="e">
        <f ca="1">+VALUE('Data Summary'!C187)</f>
        <v>#VALUE!</v>
      </c>
      <c r="D187" s="529" t="e">
        <f ca="1">+IF(AND(ISNUMBER(OFFSET('Water Data'!$D$4,0,10*ROW('Water Data'!D181))),'Data Summary'!BS187="Yes"),100-OFFSET('Water Data'!$D$4,0,10*ROW('Water Data'!D181)),NA())</f>
        <v>#N/A</v>
      </c>
      <c r="E187" s="529" t="e">
        <f ca="1">+IF(AND(ISNUMBER(OFFSET('Water Data'!$D$6,0,10*ROW('Water Data'!D181))),'Data Summary'!BT187="Yes"),OFFSET('Water Data'!$D$6,0,10*ROW('Water Data'!D181)),NA())</f>
        <v>#N/A</v>
      </c>
      <c r="F187" s="529" t="e">
        <f ca="1">+IF(AND(ISNUMBER(OFFSET('Water Data'!$D$9,0,10*ROW('Water Data'!D181))),'Data Summary'!BU187="Yes"),OFFSET('Water Data'!$D$9,0,10*ROW('Water Data'!D181)),NA())</f>
        <v>#N/A</v>
      </c>
      <c r="G187" s="529" t="e">
        <f ca="1">+IF(AND(ISNUMBER(OFFSET('Water Data'!$E$4,0,10*ROW('Water Data'!E181))),'Data Summary'!BV187="Yes"),100-OFFSET('Water Data'!$E$4,0,10*ROW('Water Data'!E181)),NA())</f>
        <v>#N/A</v>
      </c>
      <c r="H187" s="529" t="e">
        <f ca="1">+IF(AND(ISNUMBER(OFFSET('Water Data'!$E$6,0,10*ROW('Water Data'!E181))),'Data Summary'!BW187="Yes"),OFFSET('Water Data'!$E$6,0,10*ROW('Water Data'!E181)),NA())</f>
        <v>#N/A</v>
      </c>
      <c r="I187" s="529" t="e">
        <f ca="1">+IF(AND(ISNUMBER(OFFSET('Water Data'!$E$9,0,10*ROW('Water Data'!E181))),'Data Summary'!BX187="Yes"),OFFSET('Water Data'!$E$9,0,10*ROW('Water Data'!E181)),NA())</f>
        <v>#N/A</v>
      </c>
      <c r="J187" s="529" t="e">
        <f ca="1">+IF(AND(ISNUMBER(OFFSET('Water Data'!$F$4,0,10*ROW('Water Data'!F181))),'Data Summary'!BY187="Yes"),100-OFFSET('Water Data'!$F$4,0,10*ROW('Water Data'!F181)),NA())</f>
        <v>#N/A</v>
      </c>
      <c r="K187" s="529" t="e">
        <f ca="1">+IF(AND(ISNUMBER(OFFSET('Water Data'!$F$6,0,10*ROW('Water Data'!F181))),'Data Summary'!BZ187="Yes"),OFFSET('Water Data'!$F$6,0,10*ROW('Water Data'!F181)),NA())</f>
        <v>#N/A</v>
      </c>
      <c r="L187" s="529" t="e">
        <f ca="1">+IF(AND(ISNUMBER(OFFSET('Water Data'!$F$9,0,10*ROW('Water Data'!F181))),'Data Summary'!CA187="Yes"),OFFSET('Water Data'!$F$9,0,10*ROW('Water Data'!F181)),NA())</f>
        <v>#N/A</v>
      </c>
      <c r="M187" s="529" t="e">
        <f ca="1">+IF(AND(ISNUMBER(OFFSET('Water Data'!$G$4,0,10*ROW('Water Data'!G181))),'Data Summary'!CB187="Yes"),100-OFFSET('Water Data'!$G$4,0,10*ROW('Water Data'!G181)),NA())</f>
        <v>#N/A</v>
      </c>
      <c r="N187" s="529" t="e">
        <f ca="1">+IF(AND(ISNUMBER(OFFSET('Water Data'!$G$6,0,10*ROW('Water Data'!G181))),'Data Summary'!CC187="Yes"),OFFSET('Water Data'!$G$6,0,10*ROW('Water Data'!G181)),NA())</f>
        <v>#N/A</v>
      </c>
      <c r="O187" s="529" t="e">
        <f ca="1">+IF(AND(ISNUMBER(OFFSET('Water Data'!$G$9,0,10*ROW('Water Data'!G181))),'Data Summary'!CD187="Yes"),OFFSET('Water Data'!$G$9,0,10*ROW('Water Data'!G181)),NA())</f>
        <v>#N/A</v>
      </c>
      <c r="P187" s="529" t="e">
        <f ca="1">+IF(AND(ISNUMBER(OFFSET('Water Data'!$H$4,0,10*ROW('Water Data'!H181))),'Data Summary'!CE187="Yes"),100-OFFSET('Water Data'!$H$4,0,10*ROW('Water Data'!H181)),NA())</f>
        <v>#N/A</v>
      </c>
      <c r="Q187" s="529" t="e">
        <f ca="1">+IF(AND(ISNUMBER(OFFSET('Water Data'!$H$6,0,10*ROW('Water Data'!H181))),'Data Summary'!CF187="Yes"),OFFSET('Water Data'!$H$6,0,10*ROW('Water Data'!H181)),NA())</f>
        <v>#N/A</v>
      </c>
      <c r="R187" s="529" t="e">
        <f ca="1">+IF(AND(ISNUMBER(OFFSET('Water Data'!$H$9,0,10*ROW('Water Data'!H181))),'Data Summary'!CG187="Yes"),OFFSET('Water Data'!$H$9,0,10*ROW('Water Data'!H181)),NA())</f>
        <v>#N/A</v>
      </c>
      <c r="S187" s="529" t="e">
        <f ca="1">+IF(AND(ISNUMBER(OFFSET('Water Data'!$I$4,0,10*ROW('Water Data'!I181))),'Data Summary'!CH187="Yes"),100-OFFSET('Water Data'!$I$4,0,10*ROW('Water Data'!I181)),NA())</f>
        <v>#N/A</v>
      </c>
      <c r="T187" s="529" t="e">
        <f ca="1">+IF(AND(ISNUMBER(OFFSET('Water Data'!$I$6,0,10*ROW('Water Data'!I181))),'Data Summary'!CI187="Yes"),OFFSET('Water Data'!$I$6,0,10*ROW('Water Data'!I181)),NA())</f>
        <v>#N/A</v>
      </c>
      <c r="U187" s="529" t="e">
        <f ca="1">+IF(AND(ISNUMBER(OFFSET('Water Data'!$I$9,0,10*ROW('Water Data'!I181))),'Data Summary'!CJ187="Yes"),OFFSET('Water Data'!$I$9,0,10*ROW('Water Data'!I181)),NA())</f>
        <v>#N/A</v>
      </c>
      <c r="V187" s="530" t="e">
        <f ca="1">+IF(AND(ISNUMBER(OFFSET('Sanitation Data'!$D$4,0,10*ROW('Sanitation Data'!D181))),'Data Summary'!CK187="Yes"),100-OFFSET('Sanitation Data'!$D$4,0,10*ROW('Sanitation Data'!D181)),NA())</f>
        <v>#N/A</v>
      </c>
      <c r="W187" s="530" t="e">
        <f ca="1">+IF(AND(ISNUMBER(OFFSET('Sanitation Data'!$D$6,0,10*ROW('Sanitation Data'!D181))),'Data Summary'!CL187="Yes"),OFFSET('Sanitation Data'!$D$6,0,10*ROW('Sanitation Data'!D181)),NA())</f>
        <v>#N/A</v>
      </c>
      <c r="X187" s="530" t="e">
        <f ca="1">+IF(AND(ISNUMBER(OFFSET('Sanitation Data'!$D$10,0,10*ROW('Sanitation Data'!D181))),'Data Summary'!CM187="Yes"),OFFSET('Sanitation Data'!$D$10,0,10*ROW('Sanitation Data'!D181)),NA())</f>
        <v>#N/A</v>
      </c>
      <c r="Y187" s="530" t="e">
        <f ca="1">+IF(AND(ISNUMBER(OFFSET('Sanitation Data'!$D$11,0,10*ROW('Sanitation Data'!D181))),'Data Summary'!CN187="Yes"),OFFSET('Sanitation Data'!$D$11,0,10*ROW('Sanitation Data'!D181)),NA())</f>
        <v>#N/A</v>
      </c>
      <c r="Z187" s="530" t="e">
        <f ca="1">+IF(AND(ISNUMBER(OFFSET('Sanitation Data'!$D$12,0,10*ROW('Sanitation Data'!D181))),'Data Summary'!CO187="Yes"),OFFSET('Sanitation Data'!$D$12,0,10*ROW('Sanitation Data'!D181)),NA())</f>
        <v>#N/A</v>
      </c>
      <c r="AA187" s="530" t="e">
        <f ca="1">+IF(AND(ISNUMBER(OFFSET('Sanitation Data'!$E$4,0,10*ROW('Sanitation Data'!E181))),'Data Summary'!CP187="Yes"),100-OFFSET('Sanitation Data'!$E$4,0,10*ROW('Sanitation Data'!E181)),NA())</f>
        <v>#N/A</v>
      </c>
      <c r="AB187" s="530" t="e">
        <f ca="1">+IF(AND(ISNUMBER(OFFSET('Sanitation Data'!$E$6,0,10*ROW('Sanitation Data'!E181))),'Data Summary'!CQ187="Yes"),OFFSET('Sanitation Data'!$E$6,0,10*ROW('Sanitation Data'!E181)),NA())</f>
        <v>#N/A</v>
      </c>
      <c r="AC187" s="530" t="e">
        <f ca="1">+IF(AND(ISNUMBER(OFFSET('Sanitation Data'!$E$10,0,10*ROW('Sanitation Data'!E181))),'Data Summary'!CR187="Yes"),OFFSET('Sanitation Data'!$E$10,0,10*ROW('Sanitation Data'!E181)),NA())</f>
        <v>#N/A</v>
      </c>
      <c r="AD187" s="530" t="e">
        <f ca="1">+IF(AND(ISNUMBER(OFFSET('Sanitation Data'!$E$11,0,10*ROW('Sanitation Data'!E181))),'Data Summary'!CS187="Yes"),OFFSET('Sanitation Data'!$E$11,0,10*ROW('Sanitation Data'!E181)),NA())</f>
        <v>#N/A</v>
      </c>
      <c r="AE187" s="530" t="e">
        <f ca="1">+IF(AND(ISNUMBER(OFFSET('Sanitation Data'!$E$12,0,10*ROW('Sanitation Data'!E181))),'Data Summary'!CT187="Yes"),OFFSET('Sanitation Data'!$E$12,0,10*ROW('Sanitation Data'!E181)),NA())</f>
        <v>#N/A</v>
      </c>
      <c r="AF187" s="530" t="e">
        <f ca="1">+IF(AND(ISNUMBER(OFFSET('Sanitation Data'!$F$4,0,10*ROW('Sanitation Data'!F181))),'Data Summary'!CU187="Yes"),100-OFFSET('Sanitation Data'!$F$4,0,10*ROW('Sanitation Data'!F181)),NA())</f>
        <v>#N/A</v>
      </c>
      <c r="AG187" s="530" t="e">
        <f ca="1">+IF(AND(ISNUMBER(OFFSET('Sanitation Data'!$F$6,0,10*ROW('Sanitation Data'!F181))),'Data Summary'!CV187="Yes"),OFFSET('Sanitation Data'!$F$6,0,10*ROW('Sanitation Data'!F181)),NA())</f>
        <v>#N/A</v>
      </c>
      <c r="AH187" s="530" t="e">
        <f ca="1">+IF(AND(ISNUMBER(OFFSET('Sanitation Data'!$F$10,0,10*ROW('Sanitation Data'!F181))),'Data Summary'!CW187="Yes"),OFFSET('Sanitation Data'!$F$10,0,10*ROW('Sanitation Data'!F181)),NA())</f>
        <v>#N/A</v>
      </c>
      <c r="AI187" s="530" t="e">
        <f ca="1">+IF(AND(ISNUMBER(OFFSET('Sanitation Data'!$F$11,0,10*ROW('Sanitation Data'!F181))),'Data Summary'!CX187="Yes"),OFFSET('Sanitation Data'!$F$11,0,10*ROW('Sanitation Data'!F181)),NA())</f>
        <v>#N/A</v>
      </c>
      <c r="AJ187" s="530" t="e">
        <f ca="1">+IF(AND(ISNUMBER(OFFSET('Sanitation Data'!$F$12,0,10*ROW('Sanitation Data'!F181))),'Data Summary'!CY187="Yes"),OFFSET('Sanitation Data'!$F$12,0,10*ROW('Sanitation Data'!F181)),NA())</f>
        <v>#N/A</v>
      </c>
      <c r="AK187" s="530" t="e">
        <f ca="1">+IF(AND(ISNUMBER(OFFSET('Sanitation Data'!$G$4,0,10*ROW('Sanitation Data'!G181))),'Data Summary'!CZ187="Yes"),100-OFFSET('Sanitation Data'!$G$4,0,10*ROW('Sanitation Data'!G181)),NA())</f>
        <v>#N/A</v>
      </c>
      <c r="AL187" s="530" t="e">
        <f ca="1">+IF(AND(ISNUMBER(OFFSET('Sanitation Data'!$G$6,0,10*ROW('Sanitation Data'!G181))),'Data Summary'!DA187="Yes"),OFFSET('Sanitation Data'!$G$6,0,10*ROW('Sanitation Data'!G181)),NA())</f>
        <v>#N/A</v>
      </c>
      <c r="AM187" s="530" t="e">
        <f ca="1">+IF(AND(ISNUMBER(OFFSET('Sanitation Data'!$G$10,0,10*ROW('Sanitation Data'!G181))),'Data Summary'!DB187="Yes"),OFFSET('Sanitation Data'!$G$10,0,10*ROW('Sanitation Data'!G181)),NA())</f>
        <v>#N/A</v>
      </c>
      <c r="AN187" s="530" t="e">
        <f ca="1">+IF(AND(ISNUMBER(OFFSET('Sanitation Data'!$G$11,0,10*ROW('Sanitation Data'!G181))),'Data Summary'!DC187="Yes"),OFFSET('Sanitation Data'!$G$11,0,10*ROW('Sanitation Data'!G181)),NA())</f>
        <v>#N/A</v>
      </c>
      <c r="AO187" s="530" t="e">
        <f ca="1">+IF(AND(ISNUMBER(OFFSET('Sanitation Data'!$G$12,0,10*ROW('Sanitation Data'!G181))),'Data Summary'!DD187="Yes"),OFFSET('Sanitation Data'!$G$12,0,10*ROW('Sanitation Data'!G181)),NA())</f>
        <v>#N/A</v>
      </c>
      <c r="AP187" s="530" t="e">
        <f ca="1">+IF(AND(ISNUMBER(OFFSET('Sanitation Data'!$H$4,0,10*ROW('Sanitation Data'!H181))),'Data Summary'!DE187="Yes"),100-OFFSET('Sanitation Data'!$H$4,0,10*ROW('Sanitation Data'!H181)),NA())</f>
        <v>#N/A</v>
      </c>
      <c r="AQ187" s="530" t="e">
        <f ca="1">+IF(AND(ISNUMBER(OFFSET('Sanitation Data'!$H$6,0,10*ROW('Sanitation Data'!H181))),'Data Summary'!DF187="Yes"),OFFSET('Sanitation Data'!$H$6,0,10*ROW('Sanitation Data'!H181)),NA())</f>
        <v>#N/A</v>
      </c>
      <c r="AR187" s="530" t="e">
        <f ca="1">+IF(AND(ISNUMBER(OFFSET('Sanitation Data'!$H$10,0,10*ROW('Sanitation Data'!H181))),'Data Summary'!DG187="Yes"),OFFSET('Sanitation Data'!$H$10,0,10*ROW('Sanitation Data'!H181)),NA())</f>
        <v>#N/A</v>
      </c>
      <c r="AS187" s="530" t="e">
        <f ca="1">+IF(AND(ISNUMBER(OFFSET('Sanitation Data'!$H$11,0,10*ROW('Sanitation Data'!H181))),'Data Summary'!DH187="Yes"),OFFSET('Sanitation Data'!$H$11,0,10*ROW('Sanitation Data'!H181)),NA())</f>
        <v>#N/A</v>
      </c>
      <c r="AT187" s="530" t="e">
        <f ca="1">+IF(AND(ISNUMBER(OFFSET('Sanitation Data'!$H$12,0,10*ROW('Sanitation Data'!H181))),'Data Summary'!DI187="Yes"),OFFSET('Sanitation Data'!$H$12,0,10*ROW('Sanitation Data'!H181)),NA())</f>
        <v>#N/A</v>
      </c>
      <c r="AU187" s="530" t="e">
        <f ca="1">+IF(AND(ISNUMBER(OFFSET('Sanitation Data'!$I$4,0,10*ROW('Sanitation Data'!I181))),'Data Summary'!DJ187="Yes"),100-OFFSET('Sanitation Data'!$I$4,0,10*ROW('Sanitation Data'!I181)),NA())</f>
        <v>#N/A</v>
      </c>
      <c r="AV187" s="530" t="e">
        <f ca="1">+IF(AND(ISNUMBER(OFFSET('Sanitation Data'!$I$6,0,10*ROW('Sanitation Data'!I181))),'Data Summary'!DK187="Yes"),OFFSET('Sanitation Data'!$I$6,0,10*ROW('Sanitation Data'!I181)),NA())</f>
        <v>#N/A</v>
      </c>
      <c r="AW187" s="530" t="e">
        <f ca="1">+IF(AND(ISNUMBER(OFFSET('Sanitation Data'!$I$10,0,10*ROW('Sanitation Data'!I181))),'Data Summary'!DL187="Yes"),OFFSET('Sanitation Data'!$I$10,0,10*ROW('Sanitation Data'!I181)),NA())</f>
        <v>#N/A</v>
      </c>
      <c r="AX187" s="530" t="e">
        <f ca="1">+IF(AND(ISNUMBER(OFFSET('Sanitation Data'!$I$11,0,10*ROW('Sanitation Data'!I181))),'Data Summary'!DM187="Yes"),OFFSET('Sanitation Data'!$I$11,0,10*ROW('Sanitation Data'!I181)),NA())</f>
        <v>#N/A</v>
      </c>
      <c r="AY187" s="530" t="e">
        <f ca="1">+IF(AND(ISNUMBER(OFFSET('Sanitation Data'!$I$12,0,10*ROW('Sanitation Data'!I181))),'Data Summary'!DN187="Yes"),OFFSET('Sanitation Data'!$I$12,0,10*ROW('Sanitation Data'!I181)),NA())</f>
        <v>#N/A</v>
      </c>
      <c r="AZ187" s="531" t="e">
        <f ca="1">+IF(AND(ISNUMBER(OFFSET('Hygiene Data'!$D$5,0,10*ROW('Hygiene Data'!D181))),'Data Summary'!DO187="Yes"),OFFSET('Hygiene Data'!$D$5,0,10*ROW('Hygiene Data'!D181)),NA())</f>
        <v>#N/A</v>
      </c>
      <c r="BA187" s="531" t="e">
        <f ca="1">+IF(AND(ISNUMBER(OFFSET('Hygiene Data'!$D$7,0,10*ROW('Hygiene Data'!D181))),'Data Summary'!DP187="Yes"),OFFSET('Hygiene Data'!$D$7,0,10*ROW('Hygiene Data'!D181)),NA())</f>
        <v>#N/A</v>
      </c>
      <c r="BB187" s="531" t="e">
        <f ca="1">+IF(AND(ISNUMBER(OFFSET('Hygiene Data'!$D$9,0,10*ROW('Hygiene Data'!D181))),'Data Summary'!DQ187="Yes"),OFFSET('Hygiene Data'!$D$9,0,10*ROW('Hygiene Data'!D181)),NA())</f>
        <v>#N/A</v>
      </c>
      <c r="BC187" s="531" t="e">
        <f ca="1">+IF(AND(ISNUMBER(OFFSET('Hygiene Data'!$E$5,0,10*ROW('Hygiene Data'!E181))),'Data Summary'!DR187="Yes"),OFFSET('Hygiene Data'!$E$5,0,10*ROW('Hygiene Data'!E181)),NA())</f>
        <v>#N/A</v>
      </c>
      <c r="BD187" s="531" t="e">
        <f ca="1">+IF(AND(ISNUMBER(OFFSET('Hygiene Data'!$E$7,0,10*ROW('Hygiene Data'!E181))),'Data Summary'!DS187="Yes"),OFFSET('Hygiene Data'!$E$7,0,10*ROW('Hygiene Data'!E181)),NA())</f>
        <v>#N/A</v>
      </c>
      <c r="BE187" s="531" t="e">
        <f ca="1">+IF(AND(ISNUMBER(OFFSET('Hygiene Data'!$E$9,0,10*ROW('Hygiene Data'!E181))),'Data Summary'!DT187="Yes"),OFFSET('Hygiene Data'!$E$9,0,10*ROW('Hygiene Data'!E181)),NA())</f>
        <v>#N/A</v>
      </c>
      <c r="BF187" s="531" t="e">
        <f ca="1">+IF(AND(ISNUMBER(OFFSET('Hygiene Data'!$F$5,0,10*ROW('Hygiene Data'!F181))),'Data Summary'!DU187="Yes"),OFFSET('Hygiene Data'!$F$5,0,10*ROW('Hygiene Data'!F181)),NA())</f>
        <v>#N/A</v>
      </c>
      <c r="BG187" s="531" t="e">
        <f ca="1">+IF(AND(ISNUMBER(OFFSET('Hygiene Data'!$F$7,0,10*ROW('Hygiene Data'!F181))),'Data Summary'!DV187="Yes"),OFFSET('Hygiene Data'!$F$7,0,10*ROW('Hygiene Data'!F181)),NA())</f>
        <v>#N/A</v>
      </c>
      <c r="BH187" s="531" t="e">
        <f ca="1">+IF(AND(ISNUMBER(OFFSET('Hygiene Data'!$F$9,0,10*ROW('Hygiene Data'!F181))),'Data Summary'!DW187="Yes"),OFFSET('Hygiene Data'!$F$9,0,10*ROW('Hygiene Data'!F181)),NA())</f>
        <v>#N/A</v>
      </c>
      <c r="BI187" s="531" t="e">
        <f ca="1">+IF(AND(ISNUMBER(OFFSET('Hygiene Data'!$G$5,0,10*ROW('Hygiene Data'!G181))),'Data Summary'!DX187="Yes"),OFFSET('Hygiene Data'!$G$5,0,10*ROW('Hygiene Data'!G181)),NA())</f>
        <v>#N/A</v>
      </c>
      <c r="BJ187" s="531" t="e">
        <f ca="1">+IF(AND(ISNUMBER(OFFSET('Hygiene Data'!$G$7,0,10*ROW('Hygiene Data'!G181))),'Data Summary'!DY187="Yes"),OFFSET('Hygiene Data'!$G$7,0,10*ROW('Hygiene Data'!G181)),NA())</f>
        <v>#N/A</v>
      </c>
      <c r="BK187" s="531" t="e">
        <f ca="1">+IF(AND(ISNUMBER(OFFSET('Hygiene Data'!$G$9,0,10*ROW('Hygiene Data'!G181))),'Data Summary'!DZ187="Yes"),OFFSET('Hygiene Data'!$G$9,0,10*ROW('Hygiene Data'!G181)),NA())</f>
        <v>#N/A</v>
      </c>
      <c r="BL187" s="531" t="e">
        <f ca="1">+IF(AND(ISNUMBER(OFFSET('Hygiene Data'!$H$5,0,10*ROW('Hygiene Data'!H181))),'Data Summary'!EA187="Yes"),OFFSET('Hygiene Data'!$H$5,0,10*ROW('Hygiene Data'!H181)),NA())</f>
        <v>#N/A</v>
      </c>
      <c r="BM187" s="531" t="e">
        <f ca="1">+IF(AND(ISNUMBER(OFFSET('Hygiene Data'!$H$7,0,10*ROW('Hygiene Data'!H181))),'Data Summary'!EB187="Yes"),OFFSET('Hygiene Data'!$H$7,0,10*ROW('Hygiene Data'!H181)),NA())</f>
        <v>#N/A</v>
      </c>
      <c r="BN187" s="531" t="e">
        <f ca="1">+IF(AND(ISNUMBER(OFFSET('Hygiene Data'!$H$9,0,10*ROW('Hygiene Data'!H181))),'Data Summary'!EC187="Yes"),OFFSET('Hygiene Data'!$H$9,0,10*ROW('Hygiene Data'!H181)),NA())</f>
        <v>#N/A</v>
      </c>
      <c r="BO187" s="531" t="e">
        <f ca="1">+IF(AND(ISNUMBER(OFFSET('Hygiene Data'!$I$5,0,10*ROW('Hygiene Data'!I181))),'Data Summary'!ED187="Yes"),OFFSET('Hygiene Data'!$I$5,0,10*ROW('Hygiene Data'!I181)),NA())</f>
        <v>#N/A</v>
      </c>
      <c r="BP187" s="531" t="e">
        <f ca="1">+IF(AND(ISNUMBER(OFFSET('Hygiene Data'!$I$7,0,10*ROW('Hygiene Data'!I181))),'Data Summary'!EE187="Yes"),OFFSET('Hygiene Data'!$I$7,0,10*ROW('Hygiene Data'!I181)),NA())</f>
        <v>#N/A</v>
      </c>
      <c r="BQ187" s="531" t="e">
        <f ca="1">+IF(AND(ISNUMBER(OFFSET('Hygiene Data'!$I$9,0,10*ROW('Hygiene Data'!I181))),'Data Summary'!EF187="Yes"),OFFSET('Hygiene Data'!$I$9,0,10*ROW('Hygiene Data'!I181)),NA())</f>
        <v>#N/A</v>
      </c>
    </row>
    <row r="188" spans="1:69" x14ac:dyDescent="0.25">
      <c r="A188" s="527" t="e">
        <f ca="1">+RIGHT('Data Summary'!A188,LEN('Data Summary'!A188)-9)</f>
        <v>#VALUE!</v>
      </c>
      <c r="B188" s="501" t="str">
        <f ca="1">+IF(ISTEXT('Data Summary'!B188),'Data Summary'!B188,"")</f>
        <v/>
      </c>
      <c r="C188" s="528" t="e">
        <f ca="1">+VALUE('Data Summary'!C188)</f>
        <v>#VALUE!</v>
      </c>
      <c r="D188" s="529" t="e">
        <f ca="1">+IF(AND(ISNUMBER(OFFSET('Water Data'!$D$4,0,10*ROW('Water Data'!D182))),'Data Summary'!BS188="Yes"),100-OFFSET('Water Data'!$D$4,0,10*ROW('Water Data'!D182)),NA())</f>
        <v>#N/A</v>
      </c>
      <c r="E188" s="529" t="e">
        <f ca="1">+IF(AND(ISNUMBER(OFFSET('Water Data'!$D$6,0,10*ROW('Water Data'!D182))),'Data Summary'!BT188="Yes"),OFFSET('Water Data'!$D$6,0,10*ROW('Water Data'!D182)),NA())</f>
        <v>#N/A</v>
      </c>
      <c r="F188" s="529" t="e">
        <f ca="1">+IF(AND(ISNUMBER(OFFSET('Water Data'!$D$9,0,10*ROW('Water Data'!D182))),'Data Summary'!BU188="Yes"),OFFSET('Water Data'!$D$9,0,10*ROW('Water Data'!D182)),NA())</f>
        <v>#N/A</v>
      </c>
      <c r="G188" s="529" t="e">
        <f ca="1">+IF(AND(ISNUMBER(OFFSET('Water Data'!$E$4,0,10*ROW('Water Data'!E182))),'Data Summary'!BV188="Yes"),100-OFFSET('Water Data'!$E$4,0,10*ROW('Water Data'!E182)),NA())</f>
        <v>#N/A</v>
      </c>
      <c r="H188" s="529" t="e">
        <f ca="1">+IF(AND(ISNUMBER(OFFSET('Water Data'!$E$6,0,10*ROW('Water Data'!E182))),'Data Summary'!BW188="Yes"),OFFSET('Water Data'!$E$6,0,10*ROW('Water Data'!E182)),NA())</f>
        <v>#N/A</v>
      </c>
      <c r="I188" s="529" t="e">
        <f ca="1">+IF(AND(ISNUMBER(OFFSET('Water Data'!$E$9,0,10*ROW('Water Data'!E182))),'Data Summary'!BX188="Yes"),OFFSET('Water Data'!$E$9,0,10*ROW('Water Data'!E182)),NA())</f>
        <v>#N/A</v>
      </c>
      <c r="J188" s="529" t="e">
        <f ca="1">+IF(AND(ISNUMBER(OFFSET('Water Data'!$F$4,0,10*ROW('Water Data'!F182))),'Data Summary'!BY188="Yes"),100-OFFSET('Water Data'!$F$4,0,10*ROW('Water Data'!F182)),NA())</f>
        <v>#N/A</v>
      </c>
      <c r="K188" s="529" t="e">
        <f ca="1">+IF(AND(ISNUMBER(OFFSET('Water Data'!$F$6,0,10*ROW('Water Data'!F182))),'Data Summary'!BZ188="Yes"),OFFSET('Water Data'!$F$6,0,10*ROW('Water Data'!F182)),NA())</f>
        <v>#N/A</v>
      </c>
      <c r="L188" s="529" t="e">
        <f ca="1">+IF(AND(ISNUMBER(OFFSET('Water Data'!$F$9,0,10*ROW('Water Data'!F182))),'Data Summary'!CA188="Yes"),OFFSET('Water Data'!$F$9,0,10*ROW('Water Data'!F182)),NA())</f>
        <v>#N/A</v>
      </c>
      <c r="M188" s="529" t="e">
        <f ca="1">+IF(AND(ISNUMBER(OFFSET('Water Data'!$G$4,0,10*ROW('Water Data'!G182))),'Data Summary'!CB188="Yes"),100-OFFSET('Water Data'!$G$4,0,10*ROW('Water Data'!G182)),NA())</f>
        <v>#N/A</v>
      </c>
      <c r="N188" s="529" t="e">
        <f ca="1">+IF(AND(ISNUMBER(OFFSET('Water Data'!$G$6,0,10*ROW('Water Data'!G182))),'Data Summary'!CC188="Yes"),OFFSET('Water Data'!$G$6,0,10*ROW('Water Data'!G182)),NA())</f>
        <v>#N/A</v>
      </c>
      <c r="O188" s="529" t="e">
        <f ca="1">+IF(AND(ISNUMBER(OFFSET('Water Data'!$G$9,0,10*ROW('Water Data'!G182))),'Data Summary'!CD188="Yes"),OFFSET('Water Data'!$G$9,0,10*ROW('Water Data'!G182)),NA())</f>
        <v>#N/A</v>
      </c>
      <c r="P188" s="529" t="e">
        <f ca="1">+IF(AND(ISNUMBER(OFFSET('Water Data'!$H$4,0,10*ROW('Water Data'!H182))),'Data Summary'!CE188="Yes"),100-OFFSET('Water Data'!$H$4,0,10*ROW('Water Data'!H182)),NA())</f>
        <v>#N/A</v>
      </c>
      <c r="Q188" s="529" t="e">
        <f ca="1">+IF(AND(ISNUMBER(OFFSET('Water Data'!$H$6,0,10*ROW('Water Data'!H182))),'Data Summary'!CF188="Yes"),OFFSET('Water Data'!$H$6,0,10*ROW('Water Data'!H182)),NA())</f>
        <v>#N/A</v>
      </c>
      <c r="R188" s="529" t="e">
        <f ca="1">+IF(AND(ISNUMBER(OFFSET('Water Data'!$H$9,0,10*ROW('Water Data'!H182))),'Data Summary'!CG188="Yes"),OFFSET('Water Data'!$H$9,0,10*ROW('Water Data'!H182)),NA())</f>
        <v>#N/A</v>
      </c>
      <c r="S188" s="529" t="e">
        <f ca="1">+IF(AND(ISNUMBER(OFFSET('Water Data'!$I$4,0,10*ROW('Water Data'!I182))),'Data Summary'!CH188="Yes"),100-OFFSET('Water Data'!$I$4,0,10*ROW('Water Data'!I182)),NA())</f>
        <v>#N/A</v>
      </c>
      <c r="T188" s="529" t="e">
        <f ca="1">+IF(AND(ISNUMBER(OFFSET('Water Data'!$I$6,0,10*ROW('Water Data'!I182))),'Data Summary'!CI188="Yes"),OFFSET('Water Data'!$I$6,0,10*ROW('Water Data'!I182)),NA())</f>
        <v>#N/A</v>
      </c>
      <c r="U188" s="529" t="e">
        <f ca="1">+IF(AND(ISNUMBER(OFFSET('Water Data'!$I$9,0,10*ROW('Water Data'!I182))),'Data Summary'!CJ188="Yes"),OFFSET('Water Data'!$I$9,0,10*ROW('Water Data'!I182)),NA())</f>
        <v>#N/A</v>
      </c>
      <c r="V188" s="530" t="e">
        <f ca="1">+IF(AND(ISNUMBER(OFFSET('Sanitation Data'!$D$4,0,10*ROW('Sanitation Data'!D182))),'Data Summary'!CK188="Yes"),100-OFFSET('Sanitation Data'!$D$4,0,10*ROW('Sanitation Data'!D182)),NA())</f>
        <v>#N/A</v>
      </c>
      <c r="W188" s="530" t="e">
        <f ca="1">+IF(AND(ISNUMBER(OFFSET('Sanitation Data'!$D$6,0,10*ROW('Sanitation Data'!D182))),'Data Summary'!CL188="Yes"),OFFSET('Sanitation Data'!$D$6,0,10*ROW('Sanitation Data'!D182)),NA())</f>
        <v>#N/A</v>
      </c>
      <c r="X188" s="530" t="e">
        <f ca="1">+IF(AND(ISNUMBER(OFFSET('Sanitation Data'!$D$10,0,10*ROW('Sanitation Data'!D182))),'Data Summary'!CM188="Yes"),OFFSET('Sanitation Data'!$D$10,0,10*ROW('Sanitation Data'!D182)),NA())</f>
        <v>#N/A</v>
      </c>
      <c r="Y188" s="530" t="e">
        <f ca="1">+IF(AND(ISNUMBER(OFFSET('Sanitation Data'!$D$11,0,10*ROW('Sanitation Data'!D182))),'Data Summary'!CN188="Yes"),OFFSET('Sanitation Data'!$D$11,0,10*ROW('Sanitation Data'!D182)),NA())</f>
        <v>#N/A</v>
      </c>
      <c r="Z188" s="530" t="e">
        <f ca="1">+IF(AND(ISNUMBER(OFFSET('Sanitation Data'!$D$12,0,10*ROW('Sanitation Data'!D182))),'Data Summary'!CO188="Yes"),OFFSET('Sanitation Data'!$D$12,0,10*ROW('Sanitation Data'!D182)),NA())</f>
        <v>#N/A</v>
      </c>
      <c r="AA188" s="530" t="e">
        <f ca="1">+IF(AND(ISNUMBER(OFFSET('Sanitation Data'!$E$4,0,10*ROW('Sanitation Data'!E182))),'Data Summary'!CP188="Yes"),100-OFFSET('Sanitation Data'!$E$4,0,10*ROW('Sanitation Data'!E182)),NA())</f>
        <v>#N/A</v>
      </c>
      <c r="AB188" s="530" t="e">
        <f ca="1">+IF(AND(ISNUMBER(OFFSET('Sanitation Data'!$E$6,0,10*ROW('Sanitation Data'!E182))),'Data Summary'!CQ188="Yes"),OFFSET('Sanitation Data'!$E$6,0,10*ROW('Sanitation Data'!E182)),NA())</f>
        <v>#N/A</v>
      </c>
      <c r="AC188" s="530" t="e">
        <f ca="1">+IF(AND(ISNUMBER(OFFSET('Sanitation Data'!$E$10,0,10*ROW('Sanitation Data'!E182))),'Data Summary'!CR188="Yes"),OFFSET('Sanitation Data'!$E$10,0,10*ROW('Sanitation Data'!E182)),NA())</f>
        <v>#N/A</v>
      </c>
      <c r="AD188" s="530" t="e">
        <f ca="1">+IF(AND(ISNUMBER(OFFSET('Sanitation Data'!$E$11,0,10*ROW('Sanitation Data'!E182))),'Data Summary'!CS188="Yes"),OFFSET('Sanitation Data'!$E$11,0,10*ROW('Sanitation Data'!E182)),NA())</f>
        <v>#N/A</v>
      </c>
      <c r="AE188" s="530" t="e">
        <f ca="1">+IF(AND(ISNUMBER(OFFSET('Sanitation Data'!$E$12,0,10*ROW('Sanitation Data'!E182))),'Data Summary'!CT188="Yes"),OFFSET('Sanitation Data'!$E$12,0,10*ROW('Sanitation Data'!E182)),NA())</f>
        <v>#N/A</v>
      </c>
      <c r="AF188" s="530" t="e">
        <f ca="1">+IF(AND(ISNUMBER(OFFSET('Sanitation Data'!$F$4,0,10*ROW('Sanitation Data'!F182))),'Data Summary'!CU188="Yes"),100-OFFSET('Sanitation Data'!$F$4,0,10*ROW('Sanitation Data'!F182)),NA())</f>
        <v>#N/A</v>
      </c>
      <c r="AG188" s="530" t="e">
        <f ca="1">+IF(AND(ISNUMBER(OFFSET('Sanitation Data'!$F$6,0,10*ROW('Sanitation Data'!F182))),'Data Summary'!CV188="Yes"),OFFSET('Sanitation Data'!$F$6,0,10*ROW('Sanitation Data'!F182)),NA())</f>
        <v>#N/A</v>
      </c>
      <c r="AH188" s="530" t="e">
        <f ca="1">+IF(AND(ISNUMBER(OFFSET('Sanitation Data'!$F$10,0,10*ROW('Sanitation Data'!F182))),'Data Summary'!CW188="Yes"),OFFSET('Sanitation Data'!$F$10,0,10*ROW('Sanitation Data'!F182)),NA())</f>
        <v>#N/A</v>
      </c>
      <c r="AI188" s="530" t="e">
        <f ca="1">+IF(AND(ISNUMBER(OFFSET('Sanitation Data'!$F$11,0,10*ROW('Sanitation Data'!F182))),'Data Summary'!CX188="Yes"),OFFSET('Sanitation Data'!$F$11,0,10*ROW('Sanitation Data'!F182)),NA())</f>
        <v>#N/A</v>
      </c>
      <c r="AJ188" s="530" t="e">
        <f ca="1">+IF(AND(ISNUMBER(OFFSET('Sanitation Data'!$F$12,0,10*ROW('Sanitation Data'!F182))),'Data Summary'!CY188="Yes"),OFFSET('Sanitation Data'!$F$12,0,10*ROW('Sanitation Data'!F182)),NA())</f>
        <v>#N/A</v>
      </c>
      <c r="AK188" s="530" t="e">
        <f ca="1">+IF(AND(ISNUMBER(OFFSET('Sanitation Data'!$G$4,0,10*ROW('Sanitation Data'!G182))),'Data Summary'!CZ188="Yes"),100-OFFSET('Sanitation Data'!$G$4,0,10*ROW('Sanitation Data'!G182)),NA())</f>
        <v>#N/A</v>
      </c>
      <c r="AL188" s="530" t="e">
        <f ca="1">+IF(AND(ISNUMBER(OFFSET('Sanitation Data'!$G$6,0,10*ROW('Sanitation Data'!G182))),'Data Summary'!DA188="Yes"),OFFSET('Sanitation Data'!$G$6,0,10*ROW('Sanitation Data'!G182)),NA())</f>
        <v>#N/A</v>
      </c>
      <c r="AM188" s="530" t="e">
        <f ca="1">+IF(AND(ISNUMBER(OFFSET('Sanitation Data'!$G$10,0,10*ROW('Sanitation Data'!G182))),'Data Summary'!DB188="Yes"),OFFSET('Sanitation Data'!$G$10,0,10*ROW('Sanitation Data'!G182)),NA())</f>
        <v>#N/A</v>
      </c>
      <c r="AN188" s="530" t="e">
        <f ca="1">+IF(AND(ISNUMBER(OFFSET('Sanitation Data'!$G$11,0,10*ROW('Sanitation Data'!G182))),'Data Summary'!DC188="Yes"),OFFSET('Sanitation Data'!$G$11,0,10*ROW('Sanitation Data'!G182)),NA())</f>
        <v>#N/A</v>
      </c>
      <c r="AO188" s="530" t="e">
        <f ca="1">+IF(AND(ISNUMBER(OFFSET('Sanitation Data'!$G$12,0,10*ROW('Sanitation Data'!G182))),'Data Summary'!DD188="Yes"),OFFSET('Sanitation Data'!$G$12,0,10*ROW('Sanitation Data'!G182)),NA())</f>
        <v>#N/A</v>
      </c>
      <c r="AP188" s="530" t="e">
        <f ca="1">+IF(AND(ISNUMBER(OFFSET('Sanitation Data'!$H$4,0,10*ROW('Sanitation Data'!H182))),'Data Summary'!DE188="Yes"),100-OFFSET('Sanitation Data'!$H$4,0,10*ROW('Sanitation Data'!H182)),NA())</f>
        <v>#N/A</v>
      </c>
      <c r="AQ188" s="530" t="e">
        <f ca="1">+IF(AND(ISNUMBER(OFFSET('Sanitation Data'!$H$6,0,10*ROW('Sanitation Data'!H182))),'Data Summary'!DF188="Yes"),OFFSET('Sanitation Data'!$H$6,0,10*ROW('Sanitation Data'!H182)),NA())</f>
        <v>#N/A</v>
      </c>
      <c r="AR188" s="530" t="e">
        <f ca="1">+IF(AND(ISNUMBER(OFFSET('Sanitation Data'!$H$10,0,10*ROW('Sanitation Data'!H182))),'Data Summary'!DG188="Yes"),OFFSET('Sanitation Data'!$H$10,0,10*ROW('Sanitation Data'!H182)),NA())</f>
        <v>#N/A</v>
      </c>
      <c r="AS188" s="530" t="e">
        <f ca="1">+IF(AND(ISNUMBER(OFFSET('Sanitation Data'!$H$11,0,10*ROW('Sanitation Data'!H182))),'Data Summary'!DH188="Yes"),OFFSET('Sanitation Data'!$H$11,0,10*ROW('Sanitation Data'!H182)),NA())</f>
        <v>#N/A</v>
      </c>
      <c r="AT188" s="530" t="e">
        <f ca="1">+IF(AND(ISNUMBER(OFFSET('Sanitation Data'!$H$12,0,10*ROW('Sanitation Data'!H182))),'Data Summary'!DI188="Yes"),OFFSET('Sanitation Data'!$H$12,0,10*ROW('Sanitation Data'!H182)),NA())</f>
        <v>#N/A</v>
      </c>
      <c r="AU188" s="530" t="e">
        <f ca="1">+IF(AND(ISNUMBER(OFFSET('Sanitation Data'!$I$4,0,10*ROW('Sanitation Data'!I182))),'Data Summary'!DJ188="Yes"),100-OFFSET('Sanitation Data'!$I$4,0,10*ROW('Sanitation Data'!I182)),NA())</f>
        <v>#N/A</v>
      </c>
      <c r="AV188" s="530" t="e">
        <f ca="1">+IF(AND(ISNUMBER(OFFSET('Sanitation Data'!$I$6,0,10*ROW('Sanitation Data'!I182))),'Data Summary'!DK188="Yes"),OFFSET('Sanitation Data'!$I$6,0,10*ROW('Sanitation Data'!I182)),NA())</f>
        <v>#N/A</v>
      </c>
      <c r="AW188" s="530" t="e">
        <f ca="1">+IF(AND(ISNUMBER(OFFSET('Sanitation Data'!$I$10,0,10*ROW('Sanitation Data'!I182))),'Data Summary'!DL188="Yes"),OFFSET('Sanitation Data'!$I$10,0,10*ROW('Sanitation Data'!I182)),NA())</f>
        <v>#N/A</v>
      </c>
      <c r="AX188" s="530" t="e">
        <f ca="1">+IF(AND(ISNUMBER(OFFSET('Sanitation Data'!$I$11,0,10*ROW('Sanitation Data'!I182))),'Data Summary'!DM188="Yes"),OFFSET('Sanitation Data'!$I$11,0,10*ROW('Sanitation Data'!I182)),NA())</f>
        <v>#N/A</v>
      </c>
      <c r="AY188" s="530" t="e">
        <f ca="1">+IF(AND(ISNUMBER(OFFSET('Sanitation Data'!$I$12,0,10*ROW('Sanitation Data'!I182))),'Data Summary'!DN188="Yes"),OFFSET('Sanitation Data'!$I$12,0,10*ROW('Sanitation Data'!I182)),NA())</f>
        <v>#N/A</v>
      </c>
      <c r="AZ188" s="531" t="e">
        <f ca="1">+IF(AND(ISNUMBER(OFFSET('Hygiene Data'!$D$5,0,10*ROW('Hygiene Data'!D182))),'Data Summary'!DO188="Yes"),OFFSET('Hygiene Data'!$D$5,0,10*ROW('Hygiene Data'!D182)),NA())</f>
        <v>#N/A</v>
      </c>
      <c r="BA188" s="531" t="e">
        <f ca="1">+IF(AND(ISNUMBER(OFFSET('Hygiene Data'!$D$7,0,10*ROW('Hygiene Data'!D182))),'Data Summary'!DP188="Yes"),OFFSET('Hygiene Data'!$D$7,0,10*ROW('Hygiene Data'!D182)),NA())</f>
        <v>#N/A</v>
      </c>
      <c r="BB188" s="531" t="e">
        <f ca="1">+IF(AND(ISNUMBER(OFFSET('Hygiene Data'!$D$9,0,10*ROW('Hygiene Data'!D182))),'Data Summary'!DQ188="Yes"),OFFSET('Hygiene Data'!$D$9,0,10*ROW('Hygiene Data'!D182)),NA())</f>
        <v>#N/A</v>
      </c>
      <c r="BC188" s="531" t="e">
        <f ca="1">+IF(AND(ISNUMBER(OFFSET('Hygiene Data'!$E$5,0,10*ROW('Hygiene Data'!E182))),'Data Summary'!DR188="Yes"),OFFSET('Hygiene Data'!$E$5,0,10*ROW('Hygiene Data'!E182)),NA())</f>
        <v>#N/A</v>
      </c>
      <c r="BD188" s="531" t="e">
        <f ca="1">+IF(AND(ISNUMBER(OFFSET('Hygiene Data'!$E$7,0,10*ROW('Hygiene Data'!E182))),'Data Summary'!DS188="Yes"),OFFSET('Hygiene Data'!$E$7,0,10*ROW('Hygiene Data'!E182)),NA())</f>
        <v>#N/A</v>
      </c>
      <c r="BE188" s="531" t="e">
        <f ca="1">+IF(AND(ISNUMBER(OFFSET('Hygiene Data'!$E$9,0,10*ROW('Hygiene Data'!E182))),'Data Summary'!DT188="Yes"),OFFSET('Hygiene Data'!$E$9,0,10*ROW('Hygiene Data'!E182)),NA())</f>
        <v>#N/A</v>
      </c>
      <c r="BF188" s="531" t="e">
        <f ca="1">+IF(AND(ISNUMBER(OFFSET('Hygiene Data'!$F$5,0,10*ROW('Hygiene Data'!F182))),'Data Summary'!DU188="Yes"),OFFSET('Hygiene Data'!$F$5,0,10*ROW('Hygiene Data'!F182)),NA())</f>
        <v>#N/A</v>
      </c>
      <c r="BG188" s="531" t="e">
        <f ca="1">+IF(AND(ISNUMBER(OFFSET('Hygiene Data'!$F$7,0,10*ROW('Hygiene Data'!F182))),'Data Summary'!DV188="Yes"),OFFSET('Hygiene Data'!$F$7,0,10*ROW('Hygiene Data'!F182)),NA())</f>
        <v>#N/A</v>
      </c>
      <c r="BH188" s="531" t="e">
        <f ca="1">+IF(AND(ISNUMBER(OFFSET('Hygiene Data'!$F$9,0,10*ROW('Hygiene Data'!F182))),'Data Summary'!DW188="Yes"),OFFSET('Hygiene Data'!$F$9,0,10*ROW('Hygiene Data'!F182)),NA())</f>
        <v>#N/A</v>
      </c>
      <c r="BI188" s="531" t="e">
        <f ca="1">+IF(AND(ISNUMBER(OFFSET('Hygiene Data'!$G$5,0,10*ROW('Hygiene Data'!G182))),'Data Summary'!DX188="Yes"),OFFSET('Hygiene Data'!$G$5,0,10*ROW('Hygiene Data'!G182)),NA())</f>
        <v>#N/A</v>
      </c>
      <c r="BJ188" s="531" t="e">
        <f ca="1">+IF(AND(ISNUMBER(OFFSET('Hygiene Data'!$G$7,0,10*ROW('Hygiene Data'!G182))),'Data Summary'!DY188="Yes"),OFFSET('Hygiene Data'!$G$7,0,10*ROW('Hygiene Data'!G182)),NA())</f>
        <v>#N/A</v>
      </c>
      <c r="BK188" s="531" t="e">
        <f ca="1">+IF(AND(ISNUMBER(OFFSET('Hygiene Data'!$G$9,0,10*ROW('Hygiene Data'!G182))),'Data Summary'!DZ188="Yes"),OFFSET('Hygiene Data'!$G$9,0,10*ROW('Hygiene Data'!G182)),NA())</f>
        <v>#N/A</v>
      </c>
      <c r="BL188" s="531" t="e">
        <f ca="1">+IF(AND(ISNUMBER(OFFSET('Hygiene Data'!$H$5,0,10*ROW('Hygiene Data'!H182))),'Data Summary'!EA188="Yes"),OFFSET('Hygiene Data'!$H$5,0,10*ROW('Hygiene Data'!H182)),NA())</f>
        <v>#N/A</v>
      </c>
      <c r="BM188" s="531" t="e">
        <f ca="1">+IF(AND(ISNUMBER(OFFSET('Hygiene Data'!$H$7,0,10*ROW('Hygiene Data'!H182))),'Data Summary'!EB188="Yes"),OFFSET('Hygiene Data'!$H$7,0,10*ROW('Hygiene Data'!H182)),NA())</f>
        <v>#N/A</v>
      </c>
      <c r="BN188" s="531" t="e">
        <f ca="1">+IF(AND(ISNUMBER(OFFSET('Hygiene Data'!$H$9,0,10*ROW('Hygiene Data'!H182))),'Data Summary'!EC188="Yes"),OFFSET('Hygiene Data'!$H$9,0,10*ROW('Hygiene Data'!H182)),NA())</f>
        <v>#N/A</v>
      </c>
      <c r="BO188" s="531" t="e">
        <f ca="1">+IF(AND(ISNUMBER(OFFSET('Hygiene Data'!$I$5,0,10*ROW('Hygiene Data'!I182))),'Data Summary'!ED188="Yes"),OFFSET('Hygiene Data'!$I$5,0,10*ROW('Hygiene Data'!I182)),NA())</f>
        <v>#N/A</v>
      </c>
      <c r="BP188" s="531" t="e">
        <f ca="1">+IF(AND(ISNUMBER(OFFSET('Hygiene Data'!$I$7,0,10*ROW('Hygiene Data'!I182))),'Data Summary'!EE188="Yes"),OFFSET('Hygiene Data'!$I$7,0,10*ROW('Hygiene Data'!I182)),NA())</f>
        <v>#N/A</v>
      </c>
      <c r="BQ188" s="531" t="e">
        <f ca="1">+IF(AND(ISNUMBER(OFFSET('Hygiene Data'!$I$9,0,10*ROW('Hygiene Data'!I182))),'Data Summary'!EF188="Yes"),OFFSET('Hygiene Data'!$I$9,0,10*ROW('Hygiene Data'!I182)),NA())</f>
        <v>#N/A</v>
      </c>
    </row>
    <row r="189" spans="1:69" x14ac:dyDescent="0.25">
      <c r="A189" s="527" t="e">
        <f ca="1">+RIGHT('Data Summary'!A189,LEN('Data Summary'!A189)-9)</f>
        <v>#VALUE!</v>
      </c>
      <c r="B189" s="501" t="str">
        <f ca="1">+IF(ISTEXT('Data Summary'!B189),'Data Summary'!B189,"")</f>
        <v/>
      </c>
      <c r="C189" s="528" t="e">
        <f ca="1">+VALUE('Data Summary'!C189)</f>
        <v>#VALUE!</v>
      </c>
      <c r="D189" s="529" t="e">
        <f ca="1">+IF(AND(ISNUMBER(OFFSET('Water Data'!$D$4,0,10*ROW('Water Data'!D183))),'Data Summary'!BS189="Yes"),100-OFFSET('Water Data'!$D$4,0,10*ROW('Water Data'!D183)),NA())</f>
        <v>#N/A</v>
      </c>
      <c r="E189" s="529" t="e">
        <f ca="1">+IF(AND(ISNUMBER(OFFSET('Water Data'!$D$6,0,10*ROW('Water Data'!D183))),'Data Summary'!BT189="Yes"),OFFSET('Water Data'!$D$6,0,10*ROW('Water Data'!D183)),NA())</f>
        <v>#N/A</v>
      </c>
      <c r="F189" s="529" t="e">
        <f ca="1">+IF(AND(ISNUMBER(OFFSET('Water Data'!$D$9,0,10*ROW('Water Data'!D183))),'Data Summary'!BU189="Yes"),OFFSET('Water Data'!$D$9,0,10*ROW('Water Data'!D183)),NA())</f>
        <v>#N/A</v>
      </c>
      <c r="G189" s="529" t="e">
        <f ca="1">+IF(AND(ISNUMBER(OFFSET('Water Data'!$E$4,0,10*ROW('Water Data'!E183))),'Data Summary'!BV189="Yes"),100-OFFSET('Water Data'!$E$4,0,10*ROW('Water Data'!E183)),NA())</f>
        <v>#N/A</v>
      </c>
      <c r="H189" s="529" t="e">
        <f ca="1">+IF(AND(ISNUMBER(OFFSET('Water Data'!$E$6,0,10*ROW('Water Data'!E183))),'Data Summary'!BW189="Yes"),OFFSET('Water Data'!$E$6,0,10*ROW('Water Data'!E183)),NA())</f>
        <v>#N/A</v>
      </c>
      <c r="I189" s="529" t="e">
        <f ca="1">+IF(AND(ISNUMBER(OFFSET('Water Data'!$E$9,0,10*ROW('Water Data'!E183))),'Data Summary'!BX189="Yes"),OFFSET('Water Data'!$E$9,0,10*ROW('Water Data'!E183)),NA())</f>
        <v>#N/A</v>
      </c>
      <c r="J189" s="529" t="e">
        <f ca="1">+IF(AND(ISNUMBER(OFFSET('Water Data'!$F$4,0,10*ROW('Water Data'!F183))),'Data Summary'!BY189="Yes"),100-OFFSET('Water Data'!$F$4,0,10*ROW('Water Data'!F183)),NA())</f>
        <v>#N/A</v>
      </c>
      <c r="K189" s="529" t="e">
        <f ca="1">+IF(AND(ISNUMBER(OFFSET('Water Data'!$F$6,0,10*ROW('Water Data'!F183))),'Data Summary'!BZ189="Yes"),OFFSET('Water Data'!$F$6,0,10*ROW('Water Data'!F183)),NA())</f>
        <v>#N/A</v>
      </c>
      <c r="L189" s="529" t="e">
        <f ca="1">+IF(AND(ISNUMBER(OFFSET('Water Data'!$F$9,0,10*ROW('Water Data'!F183))),'Data Summary'!CA189="Yes"),OFFSET('Water Data'!$F$9,0,10*ROW('Water Data'!F183)),NA())</f>
        <v>#N/A</v>
      </c>
      <c r="M189" s="529" t="e">
        <f ca="1">+IF(AND(ISNUMBER(OFFSET('Water Data'!$G$4,0,10*ROW('Water Data'!G183))),'Data Summary'!CB189="Yes"),100-OFFSET('Water Data'!$G$4,0,10*ROW('Water Data'!G183)),NA())</f>
        <v>#N/A</v>
      </c>
      <c r="N189" s="529" t="e">
        <f ca="1">+IF(AND(ISNUMBER(OFFSET('Water Data'!$G$6,0,10*ROW('Water Data'!G183))),'Data Summary'!CC189="Yes"),OFFSET('Water Data'!$G$6,0,10*ROW('Water Data'!G183)),NA())</f>
        <v>#N/A</v>
      </c>
      <c r="O189" s="529" t="e">
        <f ca="1">+IF(AND(ISNUMBER(OFFSET('Water Data'!$G$9,0,10*ROW('Water Data'!G183))),'Data Summary'!CD189="Yes"),OFFSET('Water Data'!$G$9,0,10*ROW('Water Data'!G183)),NA())</f>
        <v>#N/A</v>
      </c>
      <c r="P189" s="529" t="e">
        <f ca="1">+IF(AND(ISNUMBER(OFFSET('Water Data'!$H$4,0,10*ROW('Water Data'!H183))),'Data Summary'!CE189="Yes"),100-OFFSET('Water Data'!$H$4,0,10*ROW('Water Data'!H183)),NA())</f>
        <v>#N/A</v>
      </c>
      <c r="Q189" s="529" t="e">
        <f ca="1">+IF(AND(ISNUMBER(OFFSET('Water Data'!$H$6,0,10*ROW('Water Data'!H183))),'Data Summary'!CF189="Yes"),OFFSET('Water Data'!$H$6,0,10*ROW('Water Data'!H183)),NA())</f>
        <v>#N/A</v>
      </c>
      <c r="R189" s="529" t="e">
        <f ca="1">+IF(AND(ISNUMBER(OFFSET('Water Data'!$H$9,0,10*ROW('Water Data'!H183))),'Data Summary'!CG189="Yes"),OFFSET('Water Data'!$H$9,0,10*ROW('Water Data'!H183)),NA())</f>
        <v>#N/A</v>
      </c>
      <c r="S189" s="529" t="e">
        <f ca="1">+IF(AND(ISNUMBER(OFFSET('Water Data'!$I$4,0,10*ROW('Water Data'!I183))),'Data Summary'!CH189="Yes"),100-OFFSET('Water Data'!$I$4,0,10*ROW('Water Data'!I183)),NA())</f>
        <v>#N/A</v>
      </c>
      <c r="T189" s="529" t="e">
        <f ca="1">+IF(AND(ISNUMBER(OFFSET('Water Data'!$I$6,0,10*ROW('Water Data'!I183))),'Data Summary'!CI189="Yes"),OFFSET('Water Data'!$I$6,0,10*ROW('Water Data'!I183)),NA())</f>
        <v>#N/A</v>
      </c>
      <c r="U189" s="529" t="e">
        <f ca="1">+IF(AND(ISNUMBER(OFFSET('Water Data'!$I$9,0,10*ROW('Water Data'!I183))),'Data Summary'!CJ189="Yes"),OFFSET('Water Data'!$I$9,0,10*ROW('Water Data'!I183)),NA())</f>
        <v>#N/A</v>
      </c>
      <c r="V189" s="530" t="e">
        <f ca="1">+IF(AND(ISNUMBER(OFFSET('Sanitation Data'!$D$4,0,10*ROW('Sanitation Data'!D183))),'Data Summary'!CK189="Yes"),100-OFFSET('Sanitation Data'!$D$4,0,10*ROW('Sanitation Data'!D183)),NA())</f>
        <v>#N/A</v>
      </c>
      <c r="W189" s="530" t="e">
        <f ca="1">+IF(AND(ISNUMBER(OFFSET('Sanitation Data'!$D$6,0,10*ROW('Sanitation Data'!D183))),'Data Summary'!CL189="Yes"),OFFSET('Sanitation Data'!$D$6,0,10*ROW('Sanitation Data'!D183)),NA())</f>
        <v>#N/A</v>
      </c>
      <c r="X189" s="530" t="e">
        <f ca="1">+IF(AND(ISNUMBER(OFFSET('Sanitation Data'!$D$10,0,10*ROW('Sanitation Data'!D183))),'Data Summary'!CM189="Yes"),OFFSET('Sanitation Data'!$D$10,0,10*ROW('Sanitation Data'!D183)),NA())</f>
        <v>#N/A</v>
      </c>
      <c r="Y189" s="530" t="e">
        <f ca="1">+IF(AND(ISNUMBER(OFFSET('Sanitation Data'!$D$11,0,10*ROW('Sanitation Data'!D183))),'Data Summary'!CN189="Yes"),OFFSET('Sanitation Data'!$D$11,0,10*ROW('Sanitation Data'!D183)),NA())</f>
        <v>#N/A</v>
      </c>
      <c r="Z189" s="530" t="e">
        <f ca="1">+IF(AND(ISNUMBER(OFFSET('Sanitation Data'!$D$12,0,10*ROW('Sanitation Data'!D183))),'Data Summary'!CO189="Yes"),OFFSET('Sanitation Data'!$D$12,0,10*ROW('Sanitation Data'!D183)),NA())</f>
        <v>#N/A</v>
      </c>
      <c r="AA189" s="530" t="e">
        <f ca="1">+IF(AND(ISNUMBER(OFFSET('Sanitation Data'!$E$4,0,10*ROW('Sanitation Data'!E183))),'Data Summary'!CP189="Yes"),100-OFFSET('Sanitation Data'!$E$4,0,10*ROW('Sanitation Data'!E183)),NA())</f>
        <v>#N/A</v>
      </c>
      <c r="AB189" s="530" t="e">
        <f ca="1">+IF(AND(ISNUMBER(OFFSET('Sanitation Data'!$E$6,0,10*ROW('Sanitation Data'!E183))),'Data Summary'!CQ189="Yes"),OFFSET('Sanitation Data'!$E$6,0,10*ROW('Sanitation Data'!E183)),NA())</f>
        <v>#N/A</v>
      </c>
      <c r="AC189" s="530" t="e">
        <f ca="1">+IF(AND(ISNUMBER(OFFSET('Sanitation Data'!$E$10,0,10*ROW('Sanitation Data'!E183))),'Data Summary'!CR189="Yes"),OFFSET('Sanitation Data'!$E$10,0,10*ROW('Sanitation Data'!E183)),NA())</f>
        <v>#N/A</v>
      </c>
      <c r="AD189" s="530" t="e">
        <f ca="1">+IF(AND(ISNUMBER(OFFSET('Sanitation Data'!$E$11,0,10*ROW('Sanitation Data'!E183))),'Data Summary'!CS189="Yes"),OFFSET('Sanitation Data'!$E$11,0,10*ROW('Sanitation Data'!E183)),NA())</f>
        <v>#N/A</v>
      </c>
      <c r="AE189" s="530" t="e">
        <f ca="1">+IF(AND(ISNUMBER(OFFSET('Sanitation Data'!$E$12,0,10*ROW('Sanitation Data'!E183))),'Data Summary'!CT189="Yes"),OFFSET('Sanitation Data'!$E$12,0,10*ROW('Sanitation Data'!E183)),NA())</f>
        <v>#N/A</v>
      </c>
      <c r="AF189" s="530" t="e">
        <f ca="1">+IF(AND(ISNUMBER(OFFSET('Sanitation Data'!$F$4,0,10*ROW('Sanitation Data'!F183))),'Data Summary'!CU189="Yes"),100-OFFSET('Sanitation Data'!$F$4,0,10*ROW('Sanitation Data'!F183)),NA())</f>
        <v>#N/A</v>
      </c>
      <c r="AG189" s="530" t="e">
        <f ca="1">+IF(AND(ISNUMBER(OFFSET('Sanitation Data'!$F$6,0,10*ROW('Sanitation Data'!F183))),'Data Summary'!CV189="Yes"),OFFSET('Sanitation Data'!$F$6,0,10*ROW('Sanitation Data'!F183)),NA())</f>
        <v>#N/A</v>
      </c>
      <c r="AH189" s="530" t="e">
        <f ca="1">+IF(AND(ISNUMBER(OFFSET('Sanitation Data'!$F$10,0,10*ROW('Sanitation Data'!F183))),'Data Summary'!CW189="Yes"),OFFSET('Sanitation Data'!$F$10,0,10*ROW('Sanitation Data'!F183)),NA())</f>
        <v>#N/A</v>
      </c>
      <c r="AI189" s="530" t="e">
        <f ca="1">+IF(AND(ISNUMBER(OFFSET('Sanitation Data'!$F$11,0,10*ROW('Sanitation Data'!F183))),'Data Summary'!CX189="Yes"),OFFSET('Sanitation Data'!$F$11,0,10*ROW('Sanitation Data'!F183)),NA())</f>
        <v>#N/A</v>
      </c>
      <c r="AJ189" s="530" t="e">
        <f ca="1">+IF(AND(ISNUMBER(OFFSET('Sanitation Data'!$F$12,0,10*ROW('Sanitation Data'!F183))),'Data Summary'!CY189="Yes"),OFFSET('Sanitation Data'!$F$12,0,10*ROW('Sanitation Data'!F183)),NA())</f>
        <v>#N/A</v>
      </c>
      <c r="AK189" s="530" t="e">
        <f ca="1">+IF(AND(ISNUMBER(OFFSET('Sanitation Data'!$G$4,0,10*ROW('Sanitation Data'!G183))),'Data Summary'!CZ189="Yes"),100-OFFSET('Sanitation Data'!$G$4,0,10*ROW('Sanitation Data'!G183)),NA())</f>
        <v>#N/A</v>
      </c>
      <c r="AL189" s="530" t="e">
        <f ca="1">+IF(AND(ISNUMBER(OFFSET('Sanitation Data'!$G$6,0,10*ROW('Sanitation Data'!G183))),'Data Summary'!DA189="Yes"),OFFSET('Sanitation Data'!$G$6,0,10*ROW('Sanitation Data'!G183)),NA())</f>
        <v>#N/A</v>
      </c>
      <c r="AM189" s="530" t="e">
        <f ca="1">+IF(AND(ISNUMBER(OFFSET('Sanitation Data'!$G$10,0,10*ROW('Sanitation Data'!G183))),'Data Summary'!DB189="Yes"),OFFSET('Sanitation Data'!$G$10,0,10*ROW('Sanitation Data'!G183)),NA())</f>
        <v>#N/A</v>
      </c>
      <c r="AN189" s="530" t="e">
        <f ca="1">+IF(AND(ISNUMBER(OFFSET('Sanitation Data'!$G$11,0,10*ROW('Sanitation Data'!G183))),'Data Summary'!DC189="Yes"),OFFSET('Sanitation Data'!$G$11,0,10*ROW('Sanitation Data'!G183)),NA())</f>
        <v>#N/A</v>
      </c>
      <c r="AO189" s="530" t="e">
        <f ca="1">+IF(AND(ISNUMBER(OFFSET('Sanitation Data'!$G$12,0,10*ROW('Sanitation Data'!G183))),'Data Summary'!DD189="Yes"),OFFSET('Sanitation Data'!$G$12,0,10*ROW('Sanitation Data'!G183)),NA())</f>
        <v>#N/A</v>
      </c>
      <c r="AP189" s="530" t="e">
        <f ca="1">+IF(AND(ISNUMBER(OFFSET('Sanitation Data'!$H$4,0,10*ROW('Sanitation Data'!H183))),'Data Summary'!DE189="Yes"),100-OFFSET('Sanitation Data'!$H$4,0,10*ROW('Sanitation Data'!H183)),NA())</f>
        <v>#N/A</v>
      </c>
      <c r="AQ189" s="530" t="e">
        <f ca="1">+IF(AND(ISNUMBER(OFFSET('Sanitation Data'!$H$6,0,10*ROW('Sanitation Data'!H183))),'Data Summary'!DF189="Yes"),OFFSET('Sanitation Data'!$H$6,0,10*ROW('Sanitation Data'!H183)),NA())</f>
        <v>#N/A</v>
      </c>
      <c r="AR189" s="530" t="e">
        <f ca="1">+IF(AND(ISNUMBER(OFFSET('Sanitation Data'!$H$10,0,10*ROW('Sanitation Data'!H183))),'Data Summary'!DG189="Yes"),OFFSET('Sanitation Data'!$H$10,0,10*ROW('Sanitation Data'!H183)),NA())</f>
        <v>#N/A</v>
      </c>
      <c r="AS189" s="530" t="e">
        <f ca="1">+IF(AND(ISNUMBER(OFFSET('Sanitation Data'!$H$11,0,10*ROW('Sanitation Data'!H183))),'Data Summary'!DH189="Yes"),OFFSET('Sanitation Data'!$H$11,0,10*ROW('Sanitation Data'!H183)),NA())</f>
        <v>#N/A</v>
      </c>
      <c r="AT189" s="530" t="e">
        <f ca="1">+IF(AND(ISNUMBER(OFFSET('Sanitation Data'!$H$12,0,10*ROW('Sanitation Data'!H183))),'Data Summary'!DI189="Yes"),OFFSET('Sanitation Data'!$H$12,0,10*ROW('Sanitation Data'!H183)),NA())</f>
        <v>#N/A</v>
      </c>
      <c r="AU189" s="530" t="e">
        <f ca="1">+IF(AND(ISNUMBER(OFFSET('Sanitation Data'!$I$4,0,10*ROW('Sanitation Data'!I183))),'Data Summary'!DJ189="Yes"),100-OFFSET('Sanitation Data'!$I$4,0,10*ROW('Sanitation Data'!I183)),NA())</f>
        <v>#N/A</v>
      </c>
      <c r="AV189" s="530" t="e">
        <f ca="1">+IF(AND(ISNUMBER(OFFSET('Sanitation Data'!$I$6,0,10*ROW('Sanitation Data'!I183))),'Data Summary'!DK189="Yes"),OFFSET('Sanitation Data'!$I$6,0,10*ROW('Sanitation Data'!I183)),NA())</f>
        <v>#N/A</v>
      </c>
      <c r="AW189" s="530" t="e">
        <f ca="1">+IF(AND(ISNUMBER(OFFSET('Sanitation Data'!$I$10,0,10*ROW('Sanitation Data'!I183))),'Data Summary'!DL189="Yes"),OFFSET('Sanitation Data'!$I$10,0,10*ROW('Sanitation Data'!I183)),NA())</f>
        <v>#N/A</v>
      </c>
      <c r="AX189" s="530" t="e">
        <f ca="1">+IF(AND(ISNUMBER(OFFSET('Sanitation Data'!$I$11,0,10*ROW('Sanitation Data'!I183))),'Data Summary'!DM189="Yes"),OFFSET('Sanitation Data'!$I$11,0,10*ROW('Sanitation Data'!I183)),NA())</f>
        <v>#N/A</v>
      </c>
      <c r="AY189" s="530" t="e">
        <f ca="1">+IF(AND(ISNUMBER(OFFSET('Sanitation Data'!$I$12,0,10*ROW('Sanitation Data'!I183))),'Data Summary'!DN189="Yes"),OFFSET('Sanitation Data'!$I$12,0,10*ROW('Sanitation Data'!I183)),NA())</f>
        <v>#N/A</v>
      </c>
      <c r="AZ189" s="531" t="e">
        <f ca="1">+IF(AND(ISNUMBER(OFFSET('Hygiene Data'!$D$5,0,10*ROW('Hygiene Data'!D183))),'Data Summary'!DO189="Yes"),OFFSET('Hygiene Data'!$D$5,0,10*ROW('Hygiene Data'!D183)),NA())</f>
        <v>#N/A</v>
      </c>
      <c r="BA189" s="531" t="e">
        <f ca="1">+IF(AND(ISNUMBER(OFFSET('Hygiene Data'!$D$7,0,10*ROW('Hygiene Data'!D183))),'Data Summary'!DP189="Yes"),OFFSET('Hygiene Data'!$D$7,0,10*ROW('Hygiene Data'!D183)),NA())</f>
        <v>#N/A</v>
      </c>
      <c r="BB189" s="531" t="e">
        <f ca="1">+IF(AND(ISNUMBER(OFFSET('Hygiene Data'!$D$9,0,10*ROW('Hygiene Data'!D183))),'Data Summary'!DQ189="Yes"),OFFSET('Hygiene Data'!$D$9,0,10*ROW('Hygiene Data'!D183)),NA())</f>
        <v>#N/A</v>
      </c>
      <c r="BC189" s="531" t="e">
        <f ca="1">+IF(AND(ISNUMBER(OFFSET('Hygiene Data'!$E$5,0,10*ROW('Hygiene Data'!E183))),'Data Summary'!DR189="Yes"),OFFSET('Hygiene Data'!$E$5,0,10*ROW('Hygiene Data'!E183)),NA())</f>
        <v>#N/A</v>
      </c>
      <c r="BD189" s="531" t="e">
        <f ca="1">+IF(AND(ISNUMBER(OFFSET('Hygiene Data'!$E$7,0,10*ROW('Hygiene Data'!E183))),'Data Summary'!DS189="Yes"),OFFSET('Hygiene Data'!$E$7,0,10*ROW('Hygiene Data'!E183)),NA())</f>
        <v>#N/A</v>
      </c>
      <c r="BE189" s="531" t="e">
        <f ca="1">+IF(AND(ISNUMBER(OFFSET('Hygiene Data'!$E$9,0,10*ROW('Hygiene Data'!E183))),'Data Summary'!DT189="Yes"),OFFSET('Hygiene Data'!$E$9,0,10*ROW('Hygiene Data'!E183)),NA())</f>
        <v>#N/A</v>
      </c>
      <c r="BF189" s="531" t="e">
        <f ca="1">+IF(AND(ISNUMBER(OFFSET('Hygiene Data'!$F$5,0,10*ROW('Hygiene Data'!F183))),'Data Summary'!DU189="Yes"),OFFSET('Hygiene Data'!$F$5,0,10*ROW('Hygiene Data'!F183)),NA())</f>
        <v>#N/A</v>
      </c>
      <c r="BG189" s="531" t="e">
        <f ca="1">+IF(AND(ISNUMBER(OFFSET('Hygiene Data'!$F$7,0,10*ROW('Hygiene Data'!F183))),'Data Summary'!DV189="Yes"),OFFSET('Hygiene Data'!$F$7,0,10*ROW('Hygiene Data'!F183)),NA())</f>
        <v>#N/A</v>
      </c>
      <c r="BH189" s="531" t="e">
        <f ca="1">+IF(AND(ISNUMBER(OFFSET('Hygiene Data'!$F$9,0,10*ROW('Hygiene Data'!F183))),'Data Summary'!DW189="Yes"),OFFSET('Hygiene Data'!$F$9,0,10*ROW('Hygiene Data'!F183)),NA())</f>
        <v>#N/A</v>
      </c>
      <c r="BI189" s="531" t="e">
        <f ca="1">+IF(AND(ISNUMBER(OFFSET('Hygiene Data'!$G$5,0,10*ROW('Hygiene Data'!G183))),'Data Summary'!DX189="Yes"),OFFSET('Hygiene Data'!$G$5,0,10*ROW('Hygiene Data'!G183)),NA())</f>
        <v>#N/A</v>
      </c>
      <c r="BJ189" s="531" t="e">
        <f ca="1">+IF(AND(ISNUMBER(OFFSET('Hygiene Data'!$G$7,0,10*ROW('Hygiene Data'!G183))),'Data Summary'!DY189="Yes"),OFFSET('Hygiene Data'!$G$7,0,10*ROW('Hygiene Data'!G183)),NA())</f>
        <v>#N/A</v>
      </c>
      <c r="BK189" s="531" t="e">
        <f ca="1">+IF(AND(ISNUMBER(OFFSET('Hygiene Data'!$G$9,0,10*ROW('Hygiene Data'!G183))),'Data Summary'!DZ189="Yes"),OFFSET('Hygiene Data'!$G$9,0,10*ROW('Hygiene Data'!G183)),NA())</f>
        <v>#N/A</v>
      </c>
      <c r="BL189" s="531" t="e">
        <f ca="1">+IF(AND(ISNUMBER(OFFSET('Hygiene Data'!$H$5,0,10*ROW('Hygiene Data'!H183))),'Data Summary'!EA189="Yes"),OFFSET('Hygiene Data'!$H$5,0,10*ROW('Hygiene Data'!H183)),NA())</f>
        <v>#N/A</v>
      </c>
      <c r="BM189" s="531" t="e">
        <f ca="1">+IF(AND(ISNUMBER(OFFSET('Hygiene Data'!$H$7,0,10*ROW('Hygiene Data'!H183))),'Data Summary'!EB189="Yes"),OFFSET('Hygiene Data'!$H$7,0,10*ROW('Hygiene Data'!H183)),NA())</f>
        <v>#N/A</v>
      </c>
      <c r="BN189" s="531" t="e">
        <f ca="1">+IF(AND(ISNUMBER(OFFSET('Hygiene Data'!$H$9,0,10*ROW('Hygiene Data'!H183))),'Data Summary'!EC189="Yes"),OFFSET('Hygiene Data'!$H$9,0,10*ROW('Hygiene Data'!H183)),NA())</f>
        <v>#N/A</v>
      </c>
      <c r="BO189" s="531" t="e">
        <f ca="1">+IF(AND(ISNUMBER(OFFSET('Hygiene Data'!$I$5,0,10*ROW('Hygiene Data'!I183))),'Data Summary'!ED189="Yes"),OFFSET('Hygiene Data'!$I$5,0,10*ROW('Hygiene Data'!I183)),NA())</f>
        <v>#N/A</v>
      </c>
      <c r="BP189" s="531" t="e">
        <f ca="1">+IF(AND(ISNUMBER(OFFSET('Hygiene Data'!$I$7,0,10*ROW('Hygiene Data'!I183))),'Data Summary'!EE189="Yes"),OFFSET('Hygiene Data'!$I$7,0,10*ROW('Hygiene Data'!I183)),NA())</f>
        <v>#N/A</v>
      </c>
      <c r="BQ189" s="531" t="e">
        <f ca="1">+IF(AND(ISNUMBER(OFFSET('Hygiene Data'!$I$9,0,10*ROW('Hygiene Data'!I183))),'Data Summary'!EF189="Yes"),OFFSET('Hygiene Data'!$I$9,0,10*ROW('Hygiene Data'!I183)),NA())</f>
        <v>#N/A</v>
      </c>
    </row>
    <row r="190" spans="1:69" x14ac:dyDescent="0.25">
      <c r="A190" s="527" t="e">
        <f ca="1">+RIGHT('Data Summary'!A190,LEN('Data Summary'!A190)-9)</f>
        <v>#VALUE!</v>
      </c>
      <c r="B190" s="501" t="str">
        <f ca="1">+IF(ISTEXT('Data Summary'!B190),'Data Summary'!B190,"")</f>
        <v/>
      </c>
      <c r="C190" s="528" t="e">
        <f ca="1">+VALUE('Data Summary'!C190)</f>
        <v>#VALUE!</v>
      </c>
      <c r="D190" s="529" t="e">
        <f ca="1">+IF(AND(ISNUMBER(OFFSET('Water Data'!$D$4,0,10*ROW('Water Data'!D184))),'Data Summary'!BS190="Yes"),100-OFFSET('Water Data'!$D$4,0,10*ROW('Water Data'!D184)),NA())</f>
        <v>#N/A</v>
      </c>
      <c r="E190" s="529" t="e">
        <f ca="1">+IF(AND(ISNUMBER(OFFSET('Water Data'!$D$6,0,10*ROW('Water Data'!D184))),'Data Summary'!BT190="Yes"),OFFSET('Water Data'!$D$6,0,10*ROW('Water Data'!D184)),NA())</f>
        <v>#N/A</v>
      </c>
      <c r="F190" s="529" t="e">
        <f ca="1">+IF(AND(ISNUMBER(OFFSET('Water Data'!$D$9,0,10*ROW('Water Data'!D184))),'Data Summary'!BU190="Yes"),OFFSET('Water Data'!$D$9,0,10*ROW('Water Data'!D184)),NA())</f>
        <v>#N/A</v>
      </c>
      <c r="G190" s="529" t="e">
        <f ca="1">+IF(AND(ISNUMBER(OFFSET('Water Data'!$E$4,0,10*ROW('Water Data'!E184))),'Data Summary'!BV190="Yes"),100-OFFSET('Water Data'!$E$4,0,10*ROW('Water Data'!E184)),NA())</f>
        <v>#N/A</v>
      </c>
      <c r="H190" s="529" t="e">
        <f ca="1">+IF(AND(ISNUMBER(OFFSET('Water Data'!$E$6,0,10*ROW('Water Data'!E184))),'Data Summary'!BW190="Yes"),OFFSET('Water Data'!$E$6,0,10*ROW('Water Data'!E184)),NA())</f>
        <v>#N/A</v>
      </c>
      <c r="I190" s="529" t="e">
        <f ca="1">+IF(AND(ISNUMBER(OFFSET('Water Data'!$E$9,0,10*ROW('Water Data'!E184))),'Data Summary'!BX190="Yes"),OFFSET('Water Data'!$E$9,0,10*ROW('Water Data'!E184)),NA())</f>
        <v>#N/A</v>
      </c>
      <c r="J190" s="529" t="e">
        <f ca="1">+IF(AND(ISNUMBER(OFFSET('Water Data'!$F$4,0,10*ROW('Water Data'!F184))),'Data Summary'!BY190="Yes"),100-OFFSET('Water Data'!$F$4,0,10*ROW('Water Data'!F184)),NA())</f>
        <v>#N/A</v>
      </c>
      <c r="K190" s="529" t="e">
        <f ca="1">+IF(AND(ISNUMBER(OFFSET('Water Data'!$F$6,0,10*ROW('Water Data'!F184))),'Data Summary'!BZ190="Yes"),OFFSET('Water Data'!$F$6,0,10*ROW('Water Data'!F184)),NA())</f>
        <v>#N/A</v>
      </c>
      <c r="L190" s="529" t="e">
        <f ca="1">+IF(AND(ISNUMBER(OFFSET('Water Data'!$F$9,0,10*ROW('Water Data'!F184))),'Data Summary'!CA190="Yes"),OFFSET('Water Data'!$F$9,0,10*ROW('Water Data'!F184)),NA())</f>
        <v>#N/A</v>
      </c>
      <c r="M190" s="529" t="e">
        <f ca="1">+IF(AND(ISNUMBER(OFFSET('Water Data'!$G$4,0,10*ROW('Water Data'!G184))),'Data Summary'!CB190="Yes"),100-OFFSET('Water Data'!$G$4,0,10*ROW('Water Data'!G184)),NA())</f>
        <v>#N/A</v>
      </c>
      <c r="N190" s="529" t="e">
        <f ca="1">+IF(AND(ISNUMBER(OFFSET('Water Data'!$G$6,0,10*ROW('Water Data'!G184))),'Data Summary'!CC190="Yes"),OFFSET('Water Data'!$G$6,0,10*ROW('Water Data'!G184)),NA())</f>
        <v>#N/A</v>
      </c>
      <c r="O190" s="529" t="e">
        <f ca="1">+IF(AND(ISNUMBER(OFFSET('Water Data'!$G$9,0,10*ROW('Water Data'!G184))),'Data Summary'!CD190="Yes"),OFFSET('Water Data'!$G$9,0,10*ROW('Water Data'!G184)),NA())</f>
        <v>#N/A</v>
      </c>
      <c r="P190" s="529" t="e">
        <f ca="1">+IF(AND(ISNUMBER(OFFSET('Water Data'!$H$4,0,10*ROW('Water Data'!H184))),'Data Summary'!CE190="Yes"),100-OFFSET('Water Data'!$H$4,0,10*ROW('Water Data'!H184)),NA())</f>
        <v>#N/A</v>
      </c>
      <c r="Q190" s="529" t="e">
        <f ca="1">+IF(AND(ISNUMBER(OFFSET('Water Data'!$H$6,0,10*ROW('Water Data'!H184))),'Data Summary'!CF190="Yes"),OFFSET('Water Data'!$H$6,0,10*ROW('Water Data'!H184)),NA())</f>
        <v>#N/A</v>
      </c>
      <c r="R190" s="529" t="e">
        <f ca="1">+IF(AND(ISNUMBER(OFFSET('Water Data'!$H$9,0,10*ROW('Water Data'!H184))),'Data Summary'!CG190="Yes"),OFFSET('Water Data'!$H$9,0,10*ROW('Water Data'!H184)),NA())</f>
        <v>#N/A</v>
      </c>
      <c r="S190" s="529" t="e">
        <f ca="1">+IF(AND(ISNUMBER(OFFSET('Water Data'!$I$4,0,10*ROW('Water Data'!I184))),'Data Summary'!CH190="Yes"),100-OFFSET('Water Data'!$I$4,0,10*ROW('Water Data'!I184)),NA())</f>
        <v>#N/A</v>
      </c>
      <c r="T190" s="529" t="e">
        <f ca="1">+IF(AND(ISNUMBER(OFFSET('Water Data'!$I$6,0,10*ROW('Water Data'!I184))),'Data Summary'!CI190="Yes"),OFFSET('Water Data'!$I$6,0,10*ROW('Water Data'!I184)),NA())</f>
        <v>#N/A</v>
      </c>
      <c r="U190" s="529" t="e">
        <f ca="1">+IF(AND(ISNUMBER(OFFSET('Water Data'!$I$9,0,10*ROW('Water Data'!I184))),'Data Summary'!CJ190="Yes"),OFFSET('Water Data'!$I$9,0,10*ROW('Water Data'!I184)),NA())</f>
        <v>#N/A</v>
      </c>
      <c r="V190" s="530" t="e">
        <f ca="1">+IF(AND(ISNUMBER(OFFSET('Sanitation Data'!$D$4,0,10*ROW('Sanitation Data'!D184))),'Data Summary'!CK190="Yes"),100-OFFSET('Sanitation Data'!$D$4,0,10*ROW('Sanitation Data'!D184)),NA())</f>
        <v>#N/A</v>
      </c>
      <c r="W190" s="530" t="e">
        <f ca="1">+IF(AND(ISNUMBER(OFFSET('Sanitation Data'!$D$6,0,10*ROW('Sanitation Data'!D184))),'Data Summary'!CL190="Yes"),OFFSET('Sanitation Data'!$D$6,0,10*ROW('Sanitation Data'!D184)),NA())</f>
        <v>#N/A</v>
      </c>
      <c r="X190" s="530" t="e">
        <f ca="1">+IF(AND(ISNUMBER(OFFSET('Sanitation Data'!$D$10,0,10*ROW('Sanitation Data'!D184))),'Data Summary'!CM190="Yes"),OFFSET('Sanitation Data'!$D$10,0,10*ROW('Sanitation Data'!D184)),NA())</f>
        <v>#N/A</v>
      </c>
      <c r="Y190" s="530" t="e">
        <f ca="1">+IF(AND(ISNUMBER(OFFSET('Sanitation Data'!$D$11,0,10*ROW('Sanitation Data'!D184))),'Data Summary'!CN190="Yes"),OFFSET('Sanitation Data'!$D$11,0,10*ROW('Sanitation Data'!D184)),NA())</f>
        <v>#N/A</v>
      </c>
      <c r="Z190" s="530" t="e">
        <f ca="1">+IF(AND(ISNUMBER(OFFSET('Sanitation Data'!$D$12,0,10*ROW('Sanitation Data'!D184))),'Data Summary'!CO190="Yes"),OFFSET('Sanitation Data'!$D$12,0,10*ROW('Sanitation Data'!D184)),NA())</f>
        <v>#N/A</v>
      </c>
      <c r="AA190" s="530" t="e">
        <f ca="1">+IF(AND(ISNUMBER(OFFSET('Sanitation Data'!$E$4,0,10*ROW('Sanitation Data'!E184))),'Data Summary'!CP190="Yes"),100-OFFSET('Sanitation Data'!$E$4,0,10*ROW('Sanitation Data'!E184)),NA())</f>
        <v>#N/A</v>
      </c>
      <c r="AB190" s="530" t="e">
        <f ca="1">+IF(AND(ISNUMBER(OFFSET('Sanitation Data'!$E$6,0,10*ROW('Sanitation Data'!E184))),'Data Summary'!CQ190="Yes"),OFFSET('Sanitation Data'!$E$6,0,10*ROW('Sanitation Data'!E184)),NA())</f>
        <v>#N/A</v>
      </c>
      <c r="AC190" s="530" t="e">
        <f ca="1">+IF(AND(ISNUMBER(OFFSET('Sanitation Data'!$E$10,0,10*ROW('Sanitation Data'!E184))),'Data Summary'!CR190="Yes"),OFFSET('Sanitation Data'!$E$10,0,10*ROW('Sanitation Data'!E184)),NA())</f>
        <v>#N/A</v>
      </c>
      <c r="AD190" s="530" t="e">
        <f ca="1">+IF(AND(ISNUMBER(OFFSET('Sanitation Data'!$E$11,0,10*ROW('Sanitation Data'!E184))),'Data Summary'!CS190="Yes"),OFFSET('Sanitation Data'!$E$11,0,10*ROW('Sanitation Data'!E184)),NA())</f>
        <v>#N/A</v>
      </c>
      <c r="AE190" s="530" t="e">
        <f ca="1">+IF(AND(ISNUMBER(OFFSET('Sanitation Data'!$E$12,0,10*ROW('Sanitation Data'!E184))),'Data Summary'!CT190="Yes"),OFFSET('Sanitation Data'!$E$12,0,10*ROW('Sanitation Data'!E184)),NA())</f>
        <v>#N/A</v>
      </c>
      <c r="AF190" s="530" t="e">
        <f ca="1">+IF(AND(ISNUMBER(OFFSET('Sanitation Data'!$F$4,0,10*ROW('Sanitation Data'!F184))),'Data Summary'!CU190="Yes"),100-OFFSET('Sanitation Data'!$F$4,0,10*ROW('Sanitation Data'!F184)),NA())</f>
        <v>#N/A</v>
      </c>
      <c r="AG190" s="530" t="e">
        <f ca="1">+IF(AND(ISNUMBER(OFFSET('Sanitation Data'!$F$6,0,10*ROW('Sanitation Data'!F184))),'Data Summary'!CV190="Yes"),OFFSET('Sanitation Data'!$F$6,0,10*ROW('Sanitation Data'!F184)),NA())</f>
        <v>#N/A</v>
      </c>
      <c r="AH190" s="530" t="e">
        <f ca="1">+IF(AND(ISNUMBER(OFFSET('Sanitation Data'!$F$10,0,10*ROW('Sanitation Data'!F184))),'Data Summary'!CW190="Yes"),OFFSET('Sanitation Data'!$F$10,0,10*ROW('Sanitation Data'!F184)),NA())</f>
        <v>#N/A</v>
      </c>
      <c r="AI190" s="530" t="e">
        <f ca="1">+IF(AND(ISNUMBER(OFFSET('Sanitation Data'!$F$11,0,10*ROW('Sanitation Data'!F184))),'Data Summary'!CX190="Yes"),OFFSET('Sanitation Data'!$F$11,0,10*ROW('Sanitation Data'!F184)),NA())</f>
        <v>#N/A</v>
      </c>
      <c r="AJ190" s="530" t="e">
        <f ca="1">+IF(AND(ISNUMBER(OFFSET('Sanitation Data'!$F$12,0,10*ROW('Sanitation Data'!F184))),'Data Summary'!CY190="Yes"),OFFSET('Sanitation Data'!$F$12,0,10*ROW('Sanitation Data'!F184)),NA())</f>
        <v>#N/A</v>
      </c>
      <c r="AK190" s="530" t="e">
        <f ca="1">+IF(AND(ISNUMBER(OFFSET('Sanitation Data'!$G$4,0,10*ROW('Sanitation Data'!G184))),'Data Summary'!CZ190="Yes"),100-OFFSET('Sanitation Data'!$G$4,0,10*ROW('Sanitation Data'!G184)),NA())</f>
        <v>#N/A</v>
      </c>
      <c r="AL190" s="530" t="e">
        <f ca="1">+IF(AND(ISNUMBER(OFFSET('Sanitation Data'!$G$6,0,10*ROW('Sanitation Data'!G184))),'Data Summary'!DA190="Yes"),OFFSET('Sanitation Data'!$G$6,0,10*ROW('Sanitation Data'!G184)),NA())</f>
        <v>#N/A</v>
      </c>
      <c r="AM190" s="530" t="e">
        <f ca="1">+IF(AND(ISNUMBER(OFFSET('Sanitation Data'!$G$10,0,10*ROW('Sanitation Data'!G184))),'Data Summary'!DB190="Yes"),OFFSET('Sanitation Data'!$G$10,0,10*ROW('Sanitation Data'!G184)),NA())</f>
        <v>#N/A</v>
      </c>
      <c r="AN190" s="530" t="e">
        <f ca="1">+IF(AND(ISNUMBER(OFFSET('Sanitation Data'!$G$11,0,10*ROW('Sanitation Data'!G184))),'Data Summary'!DC190="Yes"),OFFSET('Sanitation Data'!$G$11,0,10*ROW('Sanitation Data'!G184)),NA())</f>
        <v>#N/A</v>
      </c>
      <c r="AO190" s="530" t="e">
        <f ca="1">+IF(AND(ISNUMBER(OFFSET('Sanitation Data'!$G$12,0,10*ROW('Sanitation Data'!G184))),'Data Summary'!DD190="Yes"),OFFSET('Sanitation Data'!$G$12,0,10*ROW('Sanitation Data'!G184)),NA())</f>
        <v>#N/A</v>
      </c>
      <c r="AP190" s="530" t="e">
        <f ca="1">+IF(AND(ISNUMBER(OFFSET('Sanitation Data'!$H$4,0,10*ROW('Sanitation Data'!H184))),'Data Summary'!DE190="Yes"),100-OFFSET('Sanitation Data'!$H$4,0,10*ROW('Sanitation Data'!H184)),NA())</f>
        <v>#N/A</v>
      </c>
      <c r="AQ190" s="530" t="e">
        <f ca="1">+IF(AND(ISNUMBER(OFFSET('Sanitation Data'!$H$6,0,10*ROW('Sanitation Data'!H184))),'Data Summary'!DF190="Yes"),OFFSET('Sanitation Data'!$H$6,0,10*ROW('Sanitation Data'!H184)),NA())</f>
        <v>#N/A</v>
      </c>
      <c r="AR190" s="530" t="e">
        <f ca="1">+IF(AND(ISNUMBER(OFFSET('Sanitation Data'!$H$10,0,10*ROW('Sanitation Data'!H184))),'Data Summary'!DG190="Yes"),OFFSET('Sanitation Data'!$H$10,0,10*ROW('Sanitation Data'!H184)),NA())</f>
        <v>#N/A</v>
      </c>
      <c r="AS190" s="530" t="e">
        <f ca="1">+IF(AND(ISNUMBER(OFFSET('Sanitation Data'!$H$11,0,10*ROW('Sanitation Data'!H184))),'Data Summary'!DH190="Yes"),OFFSET('Sanitation Data'!$H$11,0,10*ROW('Sanitation Data'!H184)),NA())</f>
        <v>#N/A</v>
      </c>
      <c r="AT190" s="530" t="e">
        <f ca="1">+IF(AND(ISNUMBER(OFFSET('Sanitation Data'!$H$12,0,10*ROW('Sanitation Data'!H184))),'Data Summary'!DI190="Yes"),OFFSET('Sanitation Data'!$H$12,0,10*ROW('Sanitation Data'!H184)),NA())</f>
        <v>#N/A</v>
      </c>
      <c r="AU190" s="530" t="e">
        <f ca="1">+IF(AND(ISNUMBER(OFFSET('Sanitation Data'!$I$4,0,10*ROW('Sanitation Data'!I184))),'Data Summary'!DJ190="Yes"),100-OFFSET('Sanitation Data'!$I$4,0,10*ROW('Sanitation Data'!I184)),NA())</f>
        <v>#N/A</v>
      </c>
      <c r="AV190" s="530" t="e">
        <f ca="1">+IF(AND(ISNUMBER(OFFSET('Sanitation Data'!$I$6,0,10*ROW('Sanitation Data'!I184))),'Data Summary'!DK190="Yes"),OFFSET('Sanitation Data'!$I$6,0,10*ROW('Sanitation Data'!I184)),NA())</f>
        <v>#N/A</v>
      </c>
      <c r="AW190" s="530" t="e">
        <f ca="1">+IF(AND(ISNUMBER(OFFSET('Sanitation Data'!$I$10,0,10*ROW('Sanitation Data'!I184))),'Data Summary'!DL190="Yes"),OFFSET('Sanitation Data'!$I$10,0,10*ROW('Sanitation Data'!I184)),NA())</f>
        <v>#N/A</v>
      </c>
      <c r="AX190" s="530" t="e">
        <f ca="1">+IF(AND(ISNUMBER(OFFSET('Sanitation Data'!$I$11,0,10*ROW('Sanitation Data'!I184))),'Data Summary'!DM190="Yes"),OFFSET('Sanitation Data'!$I$11,0,10*ROW('Sanitation Data'!I184)),NA())</f>
        <v>#N/A</v>
      </c>
      <c r="AY190" s="530" t="e">
        <f ca="1">+IF(AND(ISNUMBER(OFFSET('Sanitation Data'!$I$12,0,10*ROW('Sanitation Data'!I184))),'Data Summary'!DN190="Yes"),OFFSET('Sanitation Data'!$I$12,0,10*ROW('Sanitation Data'!I184)),NA())</f>
        <v>#N/A</v>
      </c>
      <c r="AZ190" s="531" t="e">
        <f ca="1">+IF(AND(ISNUMBER(OFFSET('Hygiene Data'!$D$5,0,10*ROW('Hygiene Data'!D184))),'Data Summary'!DO190="Yes"),OFFSET('Hygiene Data'!$D$5,0,10*ROW('Hygiene Data'!D184)),NA())</f>
        <v>#N/A</v>
      </c>
      <c r="BA190" s="531" t="e">
        <f ca="1">+IF(AND(ISNUMBER(OFFSET('Hygiene Data'!$D$7,0,10*ROW('Hygiene Data'!D184))),'Data Summary'!DP190="Yes"),OFFSET('Hygiene Data'!$D$7,0,10*ROW('Hygiene Data'!D184)),NA())</f>
        <v>#N/A</v>
      </c>
      <c r="BB190" s="531" t="e">
        <f ca="1">+IF(AND(ISNUMBER(OFFSET('Hygiene Data'!$D$9,0,10*ROW('Hygiene Data'!D184))),'Data Summary'!DQ190="Yes"),OFFSET('Hygiene Data'!$D$9,0,10*ROW('Hygiene Data'!D184)),NA())</f>
        <v>#N/A</v>
      </c>
      <c r="BC190" s="531" t="e">
        <f ca="1">+IF(AND(ISNUMBER(OFFSET('Hygiene Data'!$E$5,0,10*ROW('Hygiene Data'!E184))),'Data Summary'!DR190="Yes"),OFFSET('Hygiene Data'!$E$5,0,10*ROW('Hygiene Data'!E184)),NA())</f>
        <v>#N/A</v>
      </c>
      <c r="BD190" s="531" t="e">
        <f ca="1">+IF(AND(ISNUMBER(OFFSET('Hygiene Data'!$E$7,0,10*ROW('Hygiene Data'!E184))),'Data Summary'!DS190="Yes"),OFFSET('Hygiene Data'!$E$7,0,10*ROW('Hygiene Data'!E184)),NA())</f>
        <v>#N/A</v>
      </c>
      <c r="BE190" s="531" t="e">
        <f ca="1">+IF(AND(ISNUMBER(OFFSET('Hygiene Data'!$E$9,0,10*ROW('Hygiene Data'!E184))),'Data Summary'!DT190="Yes"),OFFSET('Hygiene Data'!$E$9,0,10*ROW('Hygiene Data'!E184)),NA())</f>
        <v>#N/A</v>
      </c>
      <c r="BF190" s="531" t="e">
        <f ca="1">+IF(AND(ISNUMBER(OFFSET('Hygiene Data'!$F$5,0,10*ROW('Hygiene Data'!F184))),'Data Summary'!DU190="Yes"),OFFSET('Hygiene Data'!$F$5,0,10*ROW('Hygiene Data'!F184)),NA())</f>
        <v>#N/A</v>
      </c>
      <c r="BG190" s="531" t="e">
        <f ca="1">+IF(AND(ISNUMBER(OFFSET('Hygiene Data'!$F$7,0,10*ROW('Hygiene Data'!F184))),'Data Summary'!DV190="Yes"),OFFSET('Hygiene Data'!$F$7,0,10*ROW('Hygiene Data'!F184)),NA())</f>
        <v>#N/A</v>
      </c>
      <c r="BH190" s="531" t="e">
        <f ca="1">+IF(AND(ISNUMBER(OFFSET('Hygiene Data'!$F$9,0,10*ROW('Hygiene Data'!F184))),'Data Summary'!DW190="Yes"),OFFSET('Hygiene Data'!$F$9,0,10*ROW('Hygiene Data'!F184)),NA())</f>
        <v>#N/A</v>
      </c>
      <c r="BI190" s="531" t="e">
        <f ca="1">+IF(AND(ISNUMBER(OFFSET('Hygiene Data'!$G$5,0,10*ROW('Hygiene Data'!G184))),'Data Summary'!DX190="Yes"),OFFSET('Hygiene Data'!$G$5,0,10*ROW('Hygiene Data'!G184)),NA())</f>
        <v>#N/A</v>
      </c>
      <c r="BJ190" s="531" t="e">
        <f ca="1">+IF(AND(ISNUMBER(OFFSET('Hygiene Data'!$G$7,0,10*ROW('Hygiene Data'!G184))),'Data Summary'!DY190="Yes"),OFFSET('Hygiene Data'!$G$7,0,10*ROW('Hygiene Data'!G184)),NA())</f>
        <v>#N/A</v>
      </c>
      <c r="BK190" s="531" t="e">
        <f ca="1">+IF(AND(ISNUMBER(OFFSET('Hygiene Data'!$G$9,0,10*ROW('Hygiene Data'!G184))),'Data Summary'!DZ190="Yes"),OFFSET('Hygiene Data'!$G$9,0,10*ROW('Hygiene Data'!G184)),NA())</f>
        <v>#N/A</v>
      </c>
      <c r="BL190" s="531" t="e">
        <f ca="1">+IF(AND(ISNUMBER(OFFSET('Hygiene Data'!$H$5,0,10*ROW('Hygiene Data'!H184))),'Data Summary'!EA190="Yes"),OFFSET('Hygiene Data'!$H$5,0,10*ROW('Hygiene Data'!H184)),NA())</f>
        <v>#N/A</v>
      </c>
      <c r="BM190" s="531" t="e">
        <f ca="1">+IF(AND(ISNUMBER(OFFSET('Hygiene Data'!$H$7,0,10*ROW('Hygiene Data'!H184))),'Data Summary'!EB190="Yes"),OFFSET('Hygiene Data'!$H$7,0,10*ROW('Hygiene Data'!H184)),NA())</f>
        <v>#N/A</v>
      </c>
      <c r="BN190" s="531" t="e">
        <f ca="1">+IF(AND(ISNUMBER(OFFSET('Hygiene Data'!$H$9,0,10*ROW('Hygiene Data'!H184))),'Data Summary'!EC190="Yes"),OFFSET('Hygiene Data'!$H$9,0,10*ROW('Hygiene Data'!H184)),NA())</f>
        <v>#N/A</v>
      </c>
      <c r="BO190" s="531" t="e">
        <f ca="1">+IF(AND(ISNUMBER(OFFSET('Hygiene Data'!$I$5,0,10*ROW('Hygiene Data'!I184))),'Data Summary'!ED190="Yes"),OFFSET('Hygiene Data'!$I$5,0,10*ROW('Hygiene Data'!I184)),NA())</f>
        <v>#N/A</v>
      </c>
      <c r="BP190" s="531" t="e">
        <f ca="1">+IF(AND(ISNUMBER(OFFSET('Hygiene Data'!$I$7,0,10*ROW('Hygiene Data'!I184))),'Data Summary'!EE190="Yes"),OFFSET('Hygiene Data'!$I$7,0,10*ROW('Hygiene Data'!I184)),NA())</f>
        <v>#N/A</v>
      </c>
      <c r="BQ190" s="531" t="e">
        <f ca="1">+IF(AND(ISNUMBER(OFFSET('Hygiene Data'!$I$9,0,10*ROW('Hygiene Data'!I184))),'Data Summary'!EF190="Yes"),OFFSET('Hygiene Data'!$I$9,0,10*ROW('Hygiene Data'!I184)),NA())</f>
        <v>#N/A</v>
      </c>
    </row>
    <row r="191" spans="1:69" x14ac:dyDescent="0.25">
      <c r="A191" s="527" t="e">
        <f ca="1">+RIGHT('Data Summary'!A191,LEN('Data Summary'!A191)-9)</f>
        <v>#VALUE!</v>
      </c>
      <c r="B191" s="501" t="str">
        <f ca="1">+IF(ISTEXT('Data Summary'!B191),'Data Summary'!B191,"")</f>
        <v/>
      </c>
      <c r="C191" s="528" t="e">
        <f ca="1">+VALUE('Data Summary'!C191)</f>
        <v>#VALUE!</v>
      </c>
      <c r="D191" s="529" t="e">
        <f ca="1">+IF(AND(ISNUMBER(OFFSET('Water Data'!$D$4,0,10*ROW('Water Data'!D185))),'Data Summary'!BS191="Yes"),100-OFFSET('Water Data'!$D$4,0,10*ROW('Water Data'!D185)),NA())</f>
        <v>#N/A</v>
      </c>
      <c r="E191" s="529" t="e">
        <f ca="1">+IF(AND(ISNUMBER(OFFSET('Water Data'!$D$6,0,10*ROW('Water Data'!D185))),'Data Summary'!BT191="Yes"),OFFSET('Water Data'!$D$6,0,10*ROW('Water Data'!D185)),NA())</f>
        <v>#N/A</v>
      </c>
      <c r="F191" s="529" t="e">
        <f ca="1">+IF(AND(ISNUMBER(OFFSET('Water Data'!$D$9,0,10*ROW('Water Data'!D185))),'Data Summary'!BU191="Yes"),OFFSET('Water Data'!$D$9,0,10*ROW('Water Data'!D185)),NA())</f>
        <v>#N/A</v>
      </c>
      <c r="G191" s="529" t="e">
        <f ca="1">+IF(AND(ISNUMBER(OFFSET('Water Data'!$E$4,0,10*ROW('Water Data'!E185))),'Data Summary'!BV191="Yes"),100-OFFSET('Water Data'!$E$4,0,10*ROW('Water Data'!E185)),NA())</f>
        <v>#N/A</v>
      </c>
      <c r="H191" s="529" t="e">
        <f ca="1">+IF(AND(ISNUMBER(OFFSET('Water Data'!$E$6,0,10*ROW('Water Data'!E185))),'Data Summary'!BW191="Yes"),OFFSET('Water Data'!$E$6,0,10*ROW('Water Data'!E185)),NA())</f>
        <v>#N/A</v>
      </c>
      <c r="I191" s="529" t="e">
        <f ca="1">+IF(AND(ISNUMBER(OFFSET('Water Data'!$E$9,0,10*ROW('Water Data'!E185))),'Data Summary'!BX191="Yes"),OFFSET('Water Data'!$E$9,0,10*ROW('Water Data'!E185)),NA())</f>
        <v>#N/A</v>
      </c>
      <c r="J191" s="529" t="e">
        <f ca="1">+IF(AND(ISNUMBER(OFFSET('Water Data'!$F$4,0,10*ROW('Water Data'!F185))),'Data Summary'!BY191="Yes"),100-OFFSET('Water Data'!$F$4,0,10*ROW('Water Data'!F185)),NA())</f>
        <v>#N/A</v>
      </c>
      <c r="K191" s="529" t="e">
        <f ca="1">+IF(AND(ISNUMBER(OFFSET('Water Data'!$F$6,0,10*ROW('Water Data'!F185))),'Data Summary'!BZ191="Yes"),OFFSET('Water Data'!$F$6,0,10*ROW('Water Data'!F185)),NA())</f>
        <v>#N/A</v>
      </c>
      <c r="L191" s="529" t="e">
        <f ca="1">+IF(AND(ISNUMBER(OFFSET('Water Data'!$F$9,0,10*ROW('Water Data'!F185))),'Data Summary'!CA191="Yes"),OFFSET('Water Data'!$F$9,0,10*ROW('Water Data'!F185)),NA())</f>
        <v>#N/A</v>
      </c>
      <c r="M191" s="529" t="e">
        <f ca="1">+IF(AND(ISNUMBER(OFFSET('Water Data'!$G$4,0,10*ROW('Water Data'!G185))),'Data Summary'!CB191="Yes"),100-OFFSET('Water Data'!$G$4,0,10*ROW('Water Data'!G185)),NA())</f>
        <v>#N/A</v>
      </c>
      <c r="N191" s="529" t="e">
        <f ca="1">+IF(AND(ISNUMBER(OFFSET('Water Data'!$G$6,0,10*ROW('Water Data'!G185))),'Data Summary'!CC191="Yes"),OFFSET('Water Data'!$G$6,0,10*ROW('Water Data'!G185)),NA())</f>
        <v>#N/A</v>
      </c>
      <c r="O191" s="529" t="e">
        <f ca="1">+IF(AND(ISNUMBER(OFFSET('Water Data'!$G$9,0,10*ROW('Water Data'!G185))),'Data Summary'!CD191="Yes"),OFFSET('Water Data'!$G$9,0,10*ROW('Water Data'!G185)),NA())</f>
        <v>#N/A</v>
      </c>
      <c r="P191" s="529" t="e">
        <f ca="1">+IF(AND(ISNUMBER(OFFSET('Water Data'!$H$4,0,10*ROW('Water Data'!H185))),'Data Summary'!CE191="Yes"),100-OFFSET('Water Data'!$H$4,0,10*ROW('Water Data'!H185)),NA())</f>
        <v>#N/A</v>
      </c>
      <c r="Q191" s="529" t="e">
        <f ca="1">+IF(AND(ISNUMBER(OFFSET('Water Data'!$H$6,0,10*ROW('Water Data'!H185))),'Data Summary'!CF191="Yes"),OFFSET('Water Data'!$H$6,0,10*ROW('Water Data'!H185)),NA())</f>
        <v>#N/A</v>
      </c>
      <c r="R191" s="529" t="e">
        <f ca="1">+IF(AND(ISNUMBER(OFFSET('Water Data'!$H$9,0,10*ROW('Water Data'!H185))),'Data Summary'!CG191="Yes"),OFFSET('Water Data'!$H$9,0,10*ROW('Water Data'!H185)),NA())</f>
        <v>#N/A</v>
      </c>
      <c r="S191" s="529" t="e">
        <f ca="1">+IF(AND(ISNUMBER(OFFSET('Water Data'!$I$4,0,10*ROW('Water Data'!I185))),'Data Summary'!CH191="Yes"),100-OFFSET('Water Data'!$I$4,0,10*ROW('Water Data'!I185)),NA())</f>
        <v>#N/A</v>
      </c>
      <c r="T191" s="529" t="e">
        <f ca="1">+IF(AND(ISNUMBER(OFFSET('Water Data'!$I$6,0,10*ROW('Water Data'!I185))),'Data Summary'!CI191="Yes"),OFFSET('Water Data'!$I$6,0,10*ROW('Water Data'!I185)),NA())</f>
        <v>#N/A</v>
      </c>
      <c r="U191" s="529" t="e">
        <f ca="1">+IF(AND(ISNUMBER(OFFSET('Water Data'!$I$9,0,10*ROW('Water Data'!I185))),'Data Summary'!CJ191="Yes"),OFFSET('Water Data'!$I$9,0,10*ROW('Water Data'!I185)),NA())</f>
        <v>#N/A</v>
      </c>
      <c r="V191" s="530" t="e">
        <f ca="1">+IF(AND(ISNUMBER(OFFSET('Sanitation Data'!$D$4,0,10*ROW('Sanitation Data'!D185))),'Data Summary'!CK191="Yes"),100-OFFSET('Sanitation Data'!$D$4,0,10*ROW('Sanitation Data'!D185)),NA())</f>
        <v>#N/A</v>
      </c>
      <c r="W191" s="530" t="e">
        <f ca="1">+IF(AND(ISNUMBER(OFFSET('Sanitation Data'!$D$6,0,10*ROW('Sanitation Data'!D185))),'Data Summary'!CL191="Yes"),OFFSET('Sanitation Data'!$D$6,0,10*ROW('Sanitation Data'!D185)),NA())</f>
        <v>#N/A</v>
      </c>
      <c r="X191" s="530" t="e">
        <f ca="1">+IF(AND(ISNUMBER(OFFSET('Sanitation Data'!$D$10,0,10*ROW('Sanitation Data'!D185))),'Data Summary'!CM191="Yes"),OFFSET('Sanitation Data'!$D$10,0,10*ROW('Sanitation Data'!D185)),NA())</f>
        <v>#N/A</v>
      </c>
      <c r="Y191" s="530" t="e">
        <f ca="1">+IF(AND(ISNUMBER(OFFSET('Sanitation Data'!$D$11,0,10*ROW('Sanitation Data'!D185))),'Data Summary'!CN191="Yes"),OFFSET('Sanitation Data'!$D$11,0,10*ROW('Sanitation Data'!D185)),NA())</f>
        <v>#N/A</v>
      </c>
      <c r="Z191" s="530" t="e">
        <f ca="1">+IF(AND(ISNUMBER(OFFSET('Sanitation Data'!$D$12,0,10*ROW('Sanitation Data'!D185))),'Data Summary'!CO191="Yes"),OFFSET('Sanitation Data'!$D$12,0,10*ROW('Sanitation Data'!D185)),NA())</f>
        <v>#N/A</v>
      </c>
      <c r="AA191" s="530" t="e">
        <f ca="1">+IF(AND(ISNUMBER(OFFSET('Sanitation Data'!$E$4,0,10*ROW('Sanitation Data'!E185))),'Data Summary'!CP191="Yes"),100-OFFSET('Sanitation Data'!$E$4,0,10*ROW('Sanitation Data'!E185)),NA())</f>
        <v>#N/A</v>
      </c>
      <c r="AB191" s="530" t="e">
        <f ca="1">+IF(AND(ISNUMBER(OFFSET('Sanitation Data'!$E$6,0,10*ROW('Sanitation Data'!E185))),'Data Summary'!CQ191="Yes"),OFFSET('Sanitation Data'!$E$6,0,10*ROW('Sanitation Data'!E185)),NA())</f>
        <v>#N/A</v>
      </c>
      <c r="AC191" s="530" t="e">
        <f ca="1">+IF(AND(ISNUMBER(OFFSET('Sanitation Data'!$E$10,0,10*ROW('Sanitation Data'!E185))),'Data Summary'!CR191="Yes"),OFFSET('Sanitation Data'!$E$10,0,10*ROW('Sanitation Data'!E185)),NA())</f>
        <v>#N/A</v>
      </c>
      <c r="AD191" s="530" t="e">
        <f ca="1">+IF(AND(ISNUMBER(OFFSET('Sanitation Data'!$E$11,0,10*ROW('Sanitation Data'!E185))),'Data Summary'!CS191="Yes"),OFFSET('Sanitation Data'!$E$11,0,10*ROW('Sanitation Data'!E185)),NA())</f>
        <v>#N/A</v>
      </c>
      <c r="AE191" s="530" t="e">
        <f ca="1">+IF(AND(ISNUMBER(OFFSET('Sanitation Data'!$E$12,0,10*ROW('Sanitation Data'!E185))),'Data Summary'!CT191="Yes"),OFFSET('Sanitation Data'!$E$12,0,10*ROW('Sanitation Data'!E185)),NA())</f>
        <v>#N/A</v>
      </c>
      <c r="AF191" s="530" t="e">
        <f ca="1">+IF(AND(ISNUMBER(OFFSET('Sanitation Data'!$F$4,0,10*ROW('Sanitation Data'!F185))),'Data Summary'!CU191="Yes"),100-OFFSET('Sanitation Data'!$F$4,0,10*ROW('Sanitation Data'!F185)),NA())</f>
        <v>#N/A</v>
      </c>
      <c r="AG191" s="530" t="e">
        <f ca="1">+IF(AND(ISNUMBER(OFFSET('Sanitation Data'!$F$6,0,10*ROW('Sanitation Data'!F185))),'Data Summary'!CV191="Yes"),OFFSET('Sanitation Data'!$F$6,0,10*ROW('Sanitation Data'!F185)),NA())</f>
        <v>#N/A</v>
      </c>
      <c r="AH191" s="530" t="e">
        <f ca="1">+IF(AND(ISNUMBER(OFFSET('Sanitation Data'!$F$10,0,10*ROW('Sanitation Data'!F185))),'Data Summary'!CW191="Yes"),OFFSET('Sanitation Data'!$F$10,0,10*ROW('Sanitation Data'!F185)),NA())</f>
        <v>#N/A</v>
      </c>
      <c r="AI191" s="530" t="e">
        <f ca="1">+IF(AND(ISNUMBER(OFFSET('Sanitation Data'!$F$11,0,10*ROW('Sanitation Data'!F185))),'Data Summary'!CX191="Yes"),OFFSET('Sanitation Data'!$F$11,0,10*ROW('Sanitation Data'!F185)),NA())</f>
        <v>#N/A</v>
      </c>
      <c r="AJ191" s="530" t="e">
        <f ca="1">+IF(AND(ISNUMBER(OFFSET('Sanitation Data'!$F$12,0,10*ROW('Sanitation Data'!F185))),'Data Summary'!CY191="Yes"),OFFSET('Sanitation Data'!$F$12,0,10*ROW('Sanitation Data'!F185)),NA())</f>
        <v>#N/A</v>
      </c>
      <c r="AK191" s="530" t="e">
        <f ca="1">+IF(AND(ISNUMBER(OFFSET('Sanitation Data'!$G$4,0,10*ROW('Sanitation Data'!G185))),'Data Summary'!CZ191="Yes"),100-OFFSET('Sanitation Data'!$G$4,0,10*ROW('Sanitation Data'!G185)),NA())</f>
        <v>#N/A</v>
      </c>
      <c r="AL191" s="530" t="e">
        <f ca="1">+IF(AND(ISNUMBER(OFFSET('Sanitation Data'!$G$6,0,10*ROW('Sanitation Data'!G185))),'Data Summary'!DA191="Yes"),OFFSET('Sanitation Data'!$G$6,0,10*ROW('Sanitation Data'!G185)),NA())</f>
        <v>#N/A</v>
      </c>
      <c r="AM191" s="530" t="e">
        <f ca="1">+IF(AND(ISNUMBER(OFFSET('Sanitation Data'!$G$10,0,10*ROW('Sanitation Data'!G185))),'Data Summary'!DB191="Yes"),OFFSET('Sanitation Data'!$G$10,0,10*ROW('Sanitation Data'!G185)),NA())</f>
        <v>#N/A</v>
      </c>
      <c r="AN191" s="530" t="e">
        <f ca="1">+IF(AND(ISNUMBER(OFFSET('Sanitation Data'!$G$11,0,10*ROW('Sanitation Data'!G185))),'Data Summary'!DC191="Yes"),OFFSET('Sanitation Data'!$G$11,0,10*ROW('Sanitation Data'!G185)),NA())</f>
        <v>#N/A</v>
      </c>
      <c r="AO191" s="530" t="e">
        <f ca="1">+IF(AND(ISNUMBER(OFFSET('Sanitation Data'!$G$12,0,10*ROW('Sanitation Data'!G185))),'Data Summary'!DD191="Yes"),OFFSET('Sanitation Data'!$G$12,0,10*ROW('Sanitation Data'!G185)),NA())</f>
        <v>#N/A</v>
      </c>
      <c r="AP191" s="530" t="e">
        <f ca="1">+IF(AND(ISNUMBER(OFFSET('Sanitation Data'!$H$4,0,10*ROW('Sanitation Data'!H185))),'Data Summary'!DE191="Yes"),100-OFFSET('Sanitation Data'!$H$4,0,10*ROW('Sanitation Data'!H185)),NA())</f>
        <v>#N/A</v>
      </c>
      <c r="AQ191" s="530" t="e">
        <f ca="1">+IF(AND(ISNUMBER(OFFSET('Sanitation Data'!$H$6,0,10*ROW('Sanitation Data'!H185))),'Data Summary'!DF191="Yes"),OFFSET('Sanitation Data'!$H$6,0,10*ROW('Sanitation Data'!H185)),NA())</f>
        <v>#N/A</v>
      </c>
      <c r="AR191" s="530" t="e">
        <f ca="1">+IF(AND(ISNUMBER(OFFSET('Sanitation Data'!$H$10,0,10*ROW('Sanitation Data'!H185))),'Data Summary'!DG191="Yes"),OFFSET('Sanitation Data'!$H$10,0,10*ROW('Sanitation Data'!H185)),NA())</f>
        <v>#N/A</v>
      </c>
      <c r="AS191" s="530" t="e">
        <f ca="1">+IF(AND(ISNUMBER(OFFSET('Sanitation Data'!$H$11,0,10*ROW('Sanitation Data'!H185))),'Data Summary'!DH191="Yes"),OFFSET('Sanitation Data'!$H$11,0,10*ROW('Sanitation Data'!H185)),NA())</f>
        <v>#N/A</v>
      </c>
      <c r="AT191" s="530" t="e">
        <f ca="1">+IF(AND(ISNUMBER(OFFSET('Sanitation Data'!$H$12,0,10*ROW('Sanitation Data'!H185))),'Data Summary'!DI191="Yes"),OFFSET('Sanitation Data'!$H$12,0,10*ROW('Sanitation Data'!H185)),NA())</f>
        <v>#N/A</v>
      </c>
      <c r="AU191" s="530" t="e">
        <f ca="1">+IF(AND(ISNUMBER(OFFSET('Sanitation Data'!$I$4,0,10*ROW('Sanitation Data'!I185))),'Data Summary'!DJ191="Yes"),100-OFFSET('Sanitation Data'!$I$4,0,10*ROW('Sanitation Data'!I185)),NA())</f>
        <v>#N/A</v>
      </c>
      <c r="AV191" s="530" t="e">
        <f ca="1">+IF(AND(ISNUMBER(OFFSET('Sanitation Data'!$I$6,0,10*ROW('Sanitation Data'!I185))),'Data Summary'!DK191="Yes"),OFFSET('Sanitation Data'!$I$6,0,10*ROW('Sanitation Data'!I185)),NA())</f>
        <v>#N/A</v>
      </c>
      <c r="AW191" s="530" t="e">
        <f ca="1">+IF(AND(ISNUMBER(OFFSET('Sanitation Data'!$I$10,0,10*ROW('Sanitation Data'!I185))),'Data Summary'!DL191="Yes"),OFFSET('Sanitation Data'!$I$10,0,10*ROW('Sanitation Data'!I185)),NA())</f>
        <v>#N/A</v>
      </c>
      <c r="AX191" s="530" t="e">
        <f ca="1">+IF(AND(ISNUMBER(OFFSET('Sanitation Data'!$I$11,0,10*ROW('Sanitation Data'!I185))),'Data Summary'!DM191="Yes"),OFFSET('Sanitation Data'!$I$11,0,10*ROW('Sanitation Data'!I185)),NA())</f>
        <v>#N/A</v>
      </c>
      <c r="AY191" s="530" t="e">
        <f ca="1">+IF(AND(ISNUMBER(OFFSET('Sanitation Data'!$I$12,0,10*ROW('Sanitation Data'!I185))),'Data Summary'!DN191="Yes"),OFFSET('Sanitation Data'!$I$12,0,10*ROW('Sanitation Data'!I185)),NA())</f>
        <v>#N/A</v>
      </c>
      <c r="AZ191" s="531" t="e">
        <f ca="1">+IF(AND(ISNUMBER(OFFSET('Hygiene Data'!$D$5,0,10*ROW('Hygiene Data'!D185))),'Data Summary'!DO191="Yes"),OFFSET('Hygiene Data'!$D$5,0,10*ROW('Hygiene Data'!D185)),NA())</f>
        <v>#N/A</v>
      </c>
      <c r="BA191" s="531" t="e">
        <f ca="1">+IF(AND(ISNUMBER(OFFSET('Hygiene Data'!$D$7,0,10*ROW('Hygiene Data'!D185))),'Data Summary'!DP191="Yes"),OFFSET('Hygiene Data'!$D$7,0,10*ROW('Hygiene Data'!D185)),NA())</f>
        <v>#N/A</v>
      </c>
      <c r="BB191" s="531" t="e">
        <f ca="1">+IF(AND(ISNUMBER(OFFSET('Hygiene Data'!$D$9,0,10*ROW('Hygiene Data'!D185))),'Data Summary'!DQ191="Yes"),OFFSET('Hygiene Data'!$D$9,0,10*ROW('Hygiene Data'!D185)),NA())</f>
        <v>#N/A</v>
      </c>
      <c r="BC191" s="531" t="e">
        <f ca="1">+IF(AND(ISNUMBER(OFFSET('Hygiene Data'!$E$5,0,10*ROW('Hygiene Data'!E185))),'Data Summary'!DR191="Yes"),OFFSET('Hygiene Data'!$E$5,0,10*ROW('Hygiene Data'!E185)),NA())</f>
        <v>#N/A</v>
      </c>
      <c r="BD191" s="531" t="e">
        <f ca="1">+IF(AND(ISNUMBER(OFFSET('Hygiene Data'!$E$7,0,10*ROW('Hygiene Data'!E185))),'Data Summary'!DS191="Yes"),OFFSET('Hygiene Data'!$E$7,0,10*ROW('Hygiene Data'!E185)),NA())</f>
        <v>#N/A</v>
      </c>
      <c r="BE191" s="531" t="e">
        <f ca="1">+IF(AND(ISNUMBER(OFFSET('Hygiene Data'!$E$9,0,10*ROW('Hygiene Data'!E185))),'Data Summary'!DT191="Yes"),OFFSET('Hygiene Data'!$E$9,0,10*ROW('Hygiene Data'!E185)),NA())</f>
        <v>#N/A</v>
      </c>
      <c r="BF191" s="531" t="e">
        <f ca="1">+IF(AND(ISNUMBER(OFFSET('Hygiene Data'!$F$5,0,10*ROW('Hygiene Data'!F185))),'Data Summary'!DU191="Yes"),OFFSET('Hygiene Data'!$F$5,0,10*ROW('Hygiene Data'!F185)),NA())</f>
        <v>#N/A</v>
      </c>
      <c r="BG191" s="531" t="e">
        <f ca="1">+IF(AND(ISNUMBER(OFFSET('Hygiene Data'!$F$7,0,10*ROW('Hygiene Data'!F185))),'Data Summary'!DV191="Yes"),OFFSET('Hygiene Data'!$F$7,0,10*ROW('Hygiene Data'!F185)),NA())</f>
        <v>#N/A</v>
      </c>
      <c r="BH191" s="531" t="e">
        <f ca="1">+IF(AND(ISNUMBER(OFFSET('Hygiene Data'!$F$9,0,10*ROW('Hygiene Data'!F185))),'Data Summary'!DW191="Yes"),OFFSET('Hygiene Data'!$F$9,0,10*ROW('Hygiene Data'!F185)),NA())</f>
        <v>#N/A</v>
      </c>
      <c r="BI191" s="531" t="e">
        <f ca="1">+IF(AND(ISNUMBER(OFFSET('Hygiene Data'!$G$5,0,10*ROW('Hygiene Data'!G185))),'Data Summary'!DX191="Yes"),OFFSET('Hygiene Data'!$G$5,0,10*ROW('Hygiene Data'!G185)),NA())</f>
        <v>#N/A</v>
      </c>
      <c r="BJ191" s="531" t="e">
        <f ca="1">+IF(AND(ISNUMBER(OFFSET('Hygiene Data'!$G$7,0,10*ROW('Hygiene Data'!G185))),'Data Summary'!DY191="Yes"),OFFSET('Hygiene Data'!$G$7,0,10*ROW('Hygiene Data'!G185)),NA())</f>
        <v>#N/A</v>
      </c>
      <c r="BK191" s="531" t="e">
        <f ca="1">+IF(AND(ISNUMBER(OFFSET('Hygiene Data'!$G$9,0,10*ROW('Hygiene Data'!G185))),'Data Summary'!DZ191="Yes"),OFFSET('Hygiene Data'!$G$9,0,10*ROW('Hygiene Data'!G185)),NA())</f>
        <v>#N/A</v>
      </c>
      <c r="BL191" s="531" t="e">
        <f ca="1">+IF(AND(ISNUMBER(OFFSET('Hygiene Data'!$H$5,0,10*ROW('Hygiene Data'!H185))),'Data Summary'!EA191="Yes"),OFFSET('Hygiene Data'!$H$5,0,10*ROW('Hygiene Data'!H185)),NA())</f>
        <v>#N/A</v>
      </c>
      <c r="BM191" s="531" t="e">
        <f ca="1">+IF(AND(ISNUMBER(OFFSET('Hygiene Data'!$H$7,0,10*ROW('Hygiene Data'!H185))),'Data Summary'!EB191="Yes"),OFFSET('Hygiene Data'!$H$7,0,10*ROW('Hygiene Data'!H185)),NA())</f>
        <v>#N/A</v>
      </c>
      <c r="BN191" s="531" t="e">
        <f ca="1">+IF(AND(ISNUMBER(OFFSET('Hygiene Data'!$H$9,0,10*ROW('Hygiene Data'!H185))),'Data Summary'!EC191="Yes"),OFFSET('Hygiene Data'!$H$9,0,10*ROW('Hygiene Data'!H185)),NA())</f>
        <v>#N/A</v>
      </c>
      <c r="BO191" s="531" t="e">
        <f ca="1">+IF(AND(ISNUMBER(OFFSET('Hygiene Data'!$I$5,0,10*ROW('Hygiene Data'!I185))),'Data Summary'!ED191="Yes"),OFFSET('Hygiene Data'!$I$5,0,10*ROW('Hygiene Data'!I185)),NA())</f>
        <v>#N/A</v>
      </c>
      <c r="BP191" s="531" t="e">
        <f ca="1">+IF(AND(ISNUMBER(OFFSET('Hygiene Data'!$I$7,0,10*ROW('Hygiene Data'!I185))),'Data Summary'!EE191="Yes"),OFFSET('Hygiene Data'!$I$7,0,10*ROW('Hygiene Data'!I185)),NA())</f>
        <v>#N/A</v>
      </c>
      <c r="BQ191" s="531" t="e">
        <f ca="1">+IF(AND(ISNUMBER(OFFSET('Hygiene Data'!$I$9,0,10*ROW('Hygiene Data'!I185))),'Data Summary'!EF191="Yes"),OFFSET('Hygiene Data'!$I$9,0,10*ROW('Hygiene Data'!I185)),NA())</f>
        <v>#N/A</v>
      </c>
    </row>
    <row r="192" spans="1:69" x14ac:dyDescent="0.25">
      <c r="A192" s="527" t="e">
        <f ca="1">+RIGHT('Data Summary'!A192,LEN('Data Summary'!A192)-9)</f>
        <v>#VALUE!</v>
      </c>
      <c r="B192" s="501" t="str">
        <f ca="1">+IF(ISTEXT('Data Summary'!B192),'Data Summary'!B192,"")</f>
        <v/>
      </c>
      <c r="C192" s="528" t="e">
        <f ca="1">+VALUE('Data Summary'!C192)</f>
        <v>#VALUE!</v>
      </c>
      <c r="D192" s="529" t="e">
        <f ca="1">+IF(AND(ISNUMBER(OFFSET('Water Data'!$D$4,0,10*ROW('Water Data'!D186))),'Data Summary'!BS192="Yes"),100-OFFSET('Water Data'!$D$4,0,10*ROW('Water Data'!D186)),NA())</f>
        <v>#N/A</v>
      </c>
      <c r="E192" s="529" t="e">
        <f ca="1">+IF(AND(ISNUMBER(OFFSET('Water Data'!$D$6,0,10*ROW('Water Data'!D186))),'Data Summary'!BT192="Yes"),OFFSET('Water Data'!$D$6,0,10*ROW('Water Data'!D186)),NA())</f>
        <v>#N/A</v>
      </c>
      <c r="F192" s="529" t="e">
        <f ca="1">+IF(AND(ISNUMBER(OFFSET('Water Data'!$D$9,0,10*ROW('Water Data'!D186))),'Data Summary'!BU192="Yes"),OFFSET('Water Data'!$D$9,0,10*ROW('Water Data'!D186)),NA())</f>
        <v>#N/A</v>
      </c>
      <c r="G192" s="529" t="e">
        <f ca="1">+IF(AND(ISNUMBER(OFFSET('Water Data'!$E$4,0,10*ROW('Water Data'!E186))),'Data Summary'!BV192="Yes"),100-OFFSET('Water Data'!$E$4,0,10*ROW('Water Data'!E186)),NA())</f>
        <v>#N/A</v>
      </c>
      <c r="H192" s="529" t="e">
        <f ca="1">+IF(AND(ISNUMBER(OFFSET('Water Data'!$E$6,0,10*ROW('Water Data'!E186))),'Data Summary'!BW192="Yes"),OFFSET('Water Data'!$E$6,0,10*ROW('Water Data'!E186)),NA())</f>
        <v>#N/A</v>
      </c>
      <c r="I192" s="529" t="e">
        <f ca="1">+IF(AND(ISNUMBER(OFFSET('Water Data'!$E$9,0,10*ROW('Water Data'!E186))),'Data Summary'!BX192="Yes"),OFFSET('Water Data'!$E$9,0,10*ROW('Water Data'!E186)),NA())</f>
        <v>#N/A</v>
      </c>
      <c r="J192" s="529" t="e">
        <f ca="1">+IF(AND(ISNUMBER(OFFSET('Water Data'!$F$4,0,10*ROW('Water Data'!F186))),'Data Summary'!BY192="Yes"),100-OFFSET('Water Data'!$F$4,0,10*ROW('Water Data'!F186)),NA())</f>
        <v>#N/A</v>
      </c>
      <c r="K192" s="529" t="e">
        <f ca="1">+IF(AND(ISNUMBER(OFFSET('Water Data'!$F$6,0,10*ROW('Water Data'!F186))),'Data Summary'!BZ192="Yes"),OFFSET('Water Data'!$F$6,0,10*ROW('Water Data'!F186)),NA())</f>
        <v>#N/A</v>
      </c>
      <c r="L192" s="529" t="e">
        <f ca="1">+IF(AND(ISNUMBER(OFFSET('Water Data'!$F$9,0,10*ROW('Water Data'!F186))),'Data Summary'!CA192="Yes"),OFFSET('Water Data'!$F$9,0,10*ROW('Water Data'!F186)),NA())</f>
        <v>#N/A</v>
      </c>
      <c r="M192" s="529" t="e">
        <f ca="1">+IF(AND(ISNUMBER(OFFSET('Water Data'!$G$4,0,10*ROW('Water Data'!G186))),'Data Summary'!CB192="Yes"),100-OFFSET('Water Data'!$G$4,0,10*ROW('Water Data'!G186)),NA())</f>
        <v>#N/A</v>
      </c>
      <c r="N192" s="529" t="e">
        <f ca="1">+IF(AND(ISNUMBER(OFFSET('Water Data'!$G$6,0,10*ROW('Water Data'!G186))),'Data Summary'!CC192="Yes"),OFFSET('Water Data'!$G$6,0,10*ROW('Water Data'!G186)),NA())</f>
        <v>#N/A</v>
      </c>
      <c r="O192" s="529" t="e">
        <f ca="1">+IF(AND(ISNUMBER(OFFSET('Water Data'!$G$9,0,10*ROW('Water Data'!G186))),'Data Summary'!CD192="Yes"),OFFSET('Water Data'!$G$9,0,10*ROW('Water Data'!G186)),NA())</f>
        <v>#N/A</v>
      </c>
      <c r="P192" s="529" t="e">
        <f ca="1">+IF(AND(ISNUMBER(OFFSET('Water Data'!$H$4,0,10*ROW('Water Data'!H186))),'Data Summary'!CE192="Yes"),100-OFFSET('Water Data'!$H$4,0,10*ROW('Water Data'!H186)),NA())</f>
        <v>#N/A</v>
      </c>
      <c r="Q192" s="529" t="e">
        <f ca="1">+IF(AND(ISNUMBER(OFFSET('Water Data'!$H$6,0,10*ROW('Water Data'!H186))),'Data Summary'!CF192="Yes"),OFFSET('Water Data'!$H$6,0,10*ROW('Water Data'!H186)),NA())</f>
        <v>#N/A</v>
      </c>
      <c r="R192" s="529" t="e">
        <f ca="1">+IF(AND(ISNUMBER(OFFSET('Water Data'!$H$9,0,10*ROW('Water Data'!H186))),'Data Summary'!CG192="Yes"),OFFSET('Water Data'!$H$9,0,10*ROW('Water Data'!H186)),NA())</f>
        <v>#N/A</v>
      </c>
      <c r="S192" s="529" t="e">
        <f ca="1">+IF(AND(ISNUMBER(OFFSET('Water Data'!$I$4,0,10*ROW('Water Data'!I186))),'Data Summary'!CH192="Yes"),100-OFFSET('Water Data'!$I$4,0,10*ROW('Water Data'!I186)),NA())</f>
        <v>#N/A</v>
      </c>
      <c r="T192" s="529" t="e">
        <f ca="1">+IF(AND(ISNUMBER(OFFSET('Water Data'!$I$6,0,10*ROW('Water Data'!I186))),'Data Summary'!CI192="Yes"),OFFSET('Water Data'!$I$6,0,10*ROW('Water Data'!I186)),NA())</f>
        <v>#N/A</v>
      </c>
      <c r="U192" s="529" t="e">
        <f ca="1">+IF(AND(ISNUMBER(OFFSET('Water Data'!$I$9,0,10*ROW('Water Data'!I186))),'Data Summary'!CJ192="Yes"),OFFSET('Water Data'!$I$9,0,10*ROW('Water Data'!I186)),NA())</f>
        <v>#N/A</v>
      </c>
      <c r="V192" s="530" t="e">
        <f ca="1">+IF(AND(ISNUMBER(OFFSET('Sanitation Data'!$D$4,0,10*ROW('Sanitation Data'!D186))),'Data Summary'!CK192="Yes"),100-OFFSET('Sanitation Data'!$D$4,0,10*ROW('Sanitation Data'!D186)),NA())</f>
        <v>#N/A</v>
      </c>
      <c r="W192" s="530" t="e">
        <f ca="1">+IF(AND(ISNUMBER(OFFSET('Sanitation Data'!$D$6,0,10*ROW('Sanitation Data'!D186))),'Data Summary'!CL192="Yes"),OFFSET('Sanitation Data'!$D$6,0,10*ROW('Sanitation Data'!D186)),NA())</f>
        <v>#N/A</v>
      </c>
      <c r="X192" s="530" t="e">
        <f ca="1">+IF(AND(ISNUMBER(OFFSET('Sanitation Data'!$D$10,0,10*ROW('Sanitation Data'!D186))),'Data Summary'!CM192="Yes"),OFFSET('Sanitation Data'!$D$10,0,10*ROW('Sanitation Data'!D186)),NA())</f>
        <v>#N/A</v>
      </c>
      <c r="Y192" s="530" t="e">
        <f ca="1">+IF(AND(ISNUMBER(OFFSET('Sanitation Data'!$D$11,0,10*ROW('Sanitation Data'!D186))),'Data Summary'!CN192="Yes"),OFFSET('Sanitation Data'!$D$11,0,10*ROW('Sanitation Data'!D186)),NA())</f>
        <v>#N/A</v>
      </c>
      <c r="Z192" s="530" t="e">
        <f ca="1">+IF(AND(ISNUMBER(OFFSET('Sanitation Data'!$D$12,0,10*ROW('Sanitation Data'!D186))),'Data Summary'!CO192="Yes"),OFFSET('Sanitation Data'!$D$12,0,10*ROW('Sanitation Data'!D186)),NA())</f>
        <v>#N/A</v>
      </c>
      <c r="AA192" s="530" t="e">
        <f ca="1">+IF(AND(ISNUMBER(OFFSET('Sanitation Data'!$E$4,0,10*ROW('Sanitation Data'!E186))),'Data Summary'!CP192="Yes"),100-OFFSET('Sanitation Data'!$E$4,0,10*ROW('Sanitation Data'!E186)),NA())</f>
        <v>#N/A</v>
      </c>
      <c r="AB192" s="530" t="e">
        <f ca="1">+IF(AND(ISNUMBER(OFFSET('Sanitation Data'!$E$6,0,10*ROW('Sanitation Data'!E186))),'Data Summary'!CQ192="Yes"),OFFSET('Sanitation Data'!$E$6,0,10*ROW('Sanitation Data'!E186)),NA())</f>
        <v>#N/A</v>
      </c>
      <c r="AC192" s="530" t="e">
        <f ca="1">+IF(AND(ISNUMBER(OFFSET('Sanitation Data'!$E$10,0,10*ROW('Sanitation Data'!E186))),'Data Summary'!CR192="Yes"),OFFSET('Sanitation Data'!$E$10,0,10*ROW('Sanitation Data'!E186)),NA())</f>
        <v>#N/A</v>
      </c>
      <c r="AD192" s="530" t="e">
        <f ca="1">+IF(AND(ISNUMBER(OFFSET('Sanitation Data'!$E$11,0,10*ROW('Sanitation Data'!E186))),'Data Summary'!CS192="Yes"),OFFSET('Sanitation Data'!$E$11,0,10*ROW('Sanitation Data'!E186)),NA())</f>
        <v>#N/A</v>
      </c>
      <c r="AE192" s="530" t="e">
        <f ca="1">+IF(AND(ISNUMBER(OFFSET('Sanitation Data'!$E$12,0,10*ROW('Sanitation Data'!E186))),'Data Summary'!CT192="Yes"),OFFSET('Sanitation Data'!$E$12,0,10*ROW('Sanitation Data'!E186)),NA())</f>
        <v>#N/A</v>
      </c>
      <c r="AF192" s="530" t="e">
        <f ca="1">+IF(AND(ISNUMBER(OFFSET('Sanitation Data'!$F$4,0,10*ROW('Sanitation Data'!F186))),'Data Summary'!CU192="Yes"),100-OFFSET('Sanitation Data'!$F$4,0,10*ROW('Sanitation Data'!F186)),NA())</f>
        <v>#N/A</v>
      </c>
      <c r="AG192" s="530" t="e">
        <f ca="1">+IF(AND(ISNUMBER(OFFSET('Sanitation Data'!$F$6,0,10*ROW('Sanitation Data'!F186))),'Data Summary'!CV192="Yes"),OFFSET('Sanitation Data'!$F$6,0,10*ROW('Sanitation Data'!F186)),NA())</f>
        <v>#N/A</v>
      </c>
      <c r="AH192" s="530" t="e">
        <f ca="1">+IF(AND(ISNUMBER(OFFSET('Sanitation Data'!$F$10,0,10*ROW('Sanitation Data'!F186))),'Data Summary'!CW192="Yes"),OFFSET('Sanitation Data'!$F$10,0,10*ROW('Sanitation Data'!F186)),NA())</f>
        <v>#N/A</v>
      </c>
      <c r="AI192" s="530" t="e">
        <f ca="1">+IF(AND(ISNUMBER(OFFSET('Sanitation Data'!$F$11,0,10*ROW('Sanitation Data'!F186))),'Data Summary'!CX192="Yes"),OFFSET('Sanitation Data'!$F$11,0,10*ROW('Sanitation Data'!F186)),NA())</f>
        <v>#N/A</v>
      </c>
      <c r="AJ192" s="530" t="e">
        <f ca="1">+IF(AND(ISNUMBER(OFFSET('Sanitation Data'!$F$12,0,10*ROW('Sanitation Data'!F186))),'Data Summary'!CY192="Yes"),OFFSET('Sanitation Data'!$F$12,0,10*ROW('Sanitation Data'!F186)),NA())</f>
        <v>#N/A</v>
      </c>
      <c r="AK192" s="530" t="e">
        <f ca="1">+IF(AND(ISNUMBER(OFFSET('Sanitation Data'!$G$4,0,10*ROW('Sanitation Data'!G186))),'Data Summary'!CZ192="Yes"),100-OFFSET('Sanitation Data'!$G$4,0,10*ROW('Sanitation Data'!G186)),NA())</f>
        <v>#N/A</v>
      </c>
      <c r="AL192" s="530" t="e">
        <f ca="1">+IF(AND(ISNUMBER(OFFSET('Sanitation Data'!$G$6,0,10*ROW('Sanitation Data'!G186))),'Data Summary'!DA192="Yes"),OFFSET('Sanitation Data'!$G$6,0,10*ROW('Sanitation Data'!G186)),NA())</f>
        <v>#N/A</v>
      </c>
      <c r="AM192" s="530" t="e">
        <f ca="1">+IF(AND(ISNUMBER(OFFSET('Sanitation Data'!$G$10,0,10*ROW('Sanitation Data'!G186))),'Data Summary'!DB192="Yes"),OFFSET('Sanitation Data'!$G$10,0,10*ROW('Sanitation Data'!G186)),NA())</f>
        <v>#N/A</v>
      </c>
      <c r="AN192" s="530" t="e">
        <f ca="1">+IF(AND(ISNUMBER(OFFSET('Sanitation Data'!$G$11,0,10*ROW('Sanitation Data'!G186))),'Data Summary'!DC192="Yes"),OFFSET('Sanitation Data'!$G$11,0,10*ROW('Sanitation Data'!G186)),NA())</f>
        <v>#N/A</v>
      </c>
      <c r="AO192" s="530" t="e">
        <f ca="1">+IF(AND(ISNUMBER(OFFSET('Sanitation Data'!$G$12,0,10*ROW('Sanitation Data'!G186))),'Data Summary'!DD192="Yes"),OFFSET('Sanitation Data'!$G$12,0,10*ROW('Sanitation Data'!G186)),NA())</f>
        <v>#N/A</v>
      </c>
      <c r="AP192" s="530" t="e">
        <f ca="1">+IF(AND(ISNUMBER(OFFSET('Sanitation Data'!$H$4,0,10*ROW('Sanitation Data'!H186))),'Data Summary'!DE192="Yes"),100-OFFSET('Sanitation Data'!$H$4,0,10*ROW('Sanitation Data'!H186)),NA())</f>
        <v>#N/A</v>
      </c>
      <c r="AQ192" s="530" t="e">
        <f ca="1">+IF(AND(ISNUMBER(OFFSET('Sanitation Data'!$H$6,0,10*ROW('Sanitation Data'!H186))),'Data Summary'!DF192="Yes"),OFFSET('Sanitation Data'!$H$6,0,10*ROW('Sanitation Data'!H186)),NA())</f>
        <v>#N/A</v>
      </c>
      <c r="AR192" s="530" t="e">
        <f ca="1">+IF(AND(ISNUMBER(OFFSET('Sanitation Data'!$H$10,0,10*ROW('Sanitation Data'!H186))),'Data Summary'!DG192="Yes"),OFFSET('Sanitation Data'!$H$10,0,10*ROW('Sanitation Data'!H186)),NA())</f>
        <v>#N/A</v>
      </c>
      <c r="AS192" s="530" t="e">
        <f ca="1">+IF(AND(ISNUMBER(OFFSET('Sanitation Data'!$H$11,0,10*ROW('Sanitation Data'!H186))),'Data Summary'!DH192="Yes"),OFFSET('Sanitation Data'!$H$11,0,10*ROW('Sanitation Data'!H186)),NA())</f>
        <v>#N/A</v>
      </c>
      <c r="AT192" s="530" t="e">
        <f ca="1">+IF(AND(ISNUMBER(OFFSET('Sanitation Data'!$H$12,0,10*ROW('Sanitation Data'!H186))),'Data Summary'!DI192="Yes"),OFFSET('Sanitation Data'!$H$12,0,10*ROW('Sanitation Data'!H186)),NA())</f>
        <v>#N/A</v>
      </c>
      <c r="AU192" s="530" t="e">
        <f ca="1">+IF(AND(ISNUMBER(OFFSET('Sanitation Data'!$I$4,0,10*ROW('Sanitation Data'!I186))),'Data Summary'!DJ192="Yes"),100-OFFSET('Sanitation Data'!$I$4,0,10*ROW('Sanitation Data'!I186)),NA())</f>
        <v>#N/A</v>
      </c>
      <c r="AV192" s="530" t="e">
        <f ca="1">+IF(AND(ISNUMBER(OFFSET('Sanitation Data'!$I$6,0,10*ROW('Sanitation Data'!I186))),'Data Summary'!DK192="Yes"),OFFSET('Sanitation Data'!$I$6,0,10*ROW('Sanitation Data'!I186)),NA())</f>
        <v>#N/A</v>
      </c>
      <c r="AW192" s="530" t="e">
        <f ca="1">+IF(AND(ISNUMBER(OFFSET('Sanitation Data'!$I$10,0,10*ROW('Sanitation Data'!I186))),'Data Summary'!DL192="Yes"),OFFSET('Sanitation Data'!$I$10,0,10*ROW('Sanitation Data'!I186)),NA())</f>
        <v>#N/A</v>
      </c>
      <c r="AX192" s="530" t="e">
        <f ca="1">+IF(AND(ISNUMBER(OFFSET('Sanitation Data'!$I$11,0,10*ROW('Sanitation Data'!I186))),'Data Summary'!DM192="Yes"),OFFSET('Sanitation Data'!$I$11,0,10*ROW('Sanitation Data'!I186)),NA())</f>
        <v>#N/A</v>
      </c>
      <c r="AY192" s="530" t="e">
        <f ca="1">+IF(AND(ISNUMBER(OFFSET('Sanitation Data'!$I$12,0,10*ROW('Sanitation Data'!I186))),'Data Summary'!DN192="Yes"),OFFSET('Sanitation Data'!$I$12,0,10*ROW('Sanitation Data'!I186)),NA())</f>
        <v>#N/A</v>
      </c>
      <c r="AZ192" s="531" t="e">
        <f ca="1">+IF(AND(ISNUMBER(OFFSET('Hygiene Data'!$D$5,0,10*ROW('Hygiene Data'!D186))),'Data Summary'!DO192="Yes"),OFFSET('Hygiene Data'!$D$5,0,10*ROW('Hygiene Data'!D186)),NA())</f>
        <v>#N/A</v>
      </c>
      <c r="BA192" s="531" t="e">
        <f ca="1">+IF(AND(ISNUMBER(OFFSET('Hygiene Data'!$D$7,0,10*ROW('Hygiene Data'!D186))),'Data Summary'!DP192="Yes"),OFFSET('Hygiene Data'!$D$7,0,10*ROW('Hygiene Data'!D186)),NA())</f>
        <v>#N/A</v>
      </c>
      <c r="BB192" s="531" t="e">
        <f ca="1">+IF(AND(ISNUMBER(OFFSET('Hygiene Data'!$D$9,0,10*ROW('Hygiene Data'!D186))),'Data Summary'!DQ192="Yes"),OFFSET('Hygiene Data'!$D$9,0,10*ROW('Hygiene Data'!D186)),NA())</f>
        <v>#N/A</v>
      </c>
      <c r="BC192" s="531" t="e">
        <f ca="1">+IF(AND(ISNUMBER(OFFSET('Hygiene Data'!$E$5,0,10*ROW('Hygiene Data'!E186))),'Data Summary'!DR192="Yes"),OFFSET('Hygiene Data'!$E$5,0,10*ROW('Hygiene Data'!E186)),NA())</f>
        <v>#N/A</v>
      </c>
      <c r="BD192" s="531" t="e">
        <f ca="1">+IF(AND(ISNUMBER(OFFSET('Hygiene Data'!$E$7,0,10*ROW('Hygiene Data'!E186))),'Data Summary'!DS192="Yes"),OFFSET('Hygiene Data'!$E$7,0,10*ROW('Hygiene Data'!E186)),NA())</f>
        <v>#N/A</v>
      </c>
      <c r="BE192" s="531" t="e">
        <f ca="1">+IF(AND(ISNUMBER(OFFSET('Hygiene Data'!$E$9,0,10*ROW('Hygiene Data'!E186))),'Data Summary'!DT192="Yes"),OFFSET('Hygiene Data'!$E$9,0,10*ROW('Hygiene Data'!E186)),NA())</f>
        <v>#N/A</v>
      </c>
      <c r="BF192" s="531" t="e">
        <f ca="1">+IF(AND(ISNUMBER(OFFSET('Hygiene Data'!$F$5,0,10*ROW('Hygiene Data'!F186))),'Data Summary'!DU192="Yes"),OFFSET('Hygiene Data'!$F$5,0,10*ROW('Hygiene Data'!F186)),NA())</f>
        <v>#N/A</v>
      </c>
      <c r="BG192" s="531" t="e">
        <f ca="1">+IF(AND(ISNUMBER(OFFSET('Hygiene Data'!$F$7,0,10*ROW('Hygiene Data'!F186))),'Data Summary'!DV192="Yes"),OFFSET('Hygiene Data'!$F$7,0,10*ROW('Hygiene Data'!F186)),NA())</f>
        <v>#N/A</v>
      </c>
      <c r="BH192" s="531" t="e">
        <f ca="1">+IF(AND(ISNUMBER(OFFSET('Hygiene Data'!$F$9,0,10*ROW('Hygiene Data'!F186))),'Data Summary'!DW192="Yes"),OFFSET('Hygiene Data'!$F$9,0,10*ROW('Hygiene Data'!F186)),NA())</f>
        <v>#N/A</v>
      </c>
      <c r="BI192" s="531" t="e">
        <f ca="1">+IF(AND(ISNUMBER(OFFSET('Hygiene Data'!$G$5,0,10*ROW('Hygiene Data'!G186))),'Data Summary'!DX192="Yes"),OFFSET('Hygiene Data'!$G$5,0,10*ROW('Hygiene Data'!G186)),NA())</f>
        <v>#N/A</v>
      </c>
      <c r="BJ192" s="531" t="e">
        <f ca="1">+IF(AND(ISNUMBER(OFFSET('Hygiene Data'!$G$7,0,10*ROW('Hygiene Data'!G186))),'Data Summary'!DY192="Yes"),OFFSET('Hygiene Data'!$G$7,0,10*ROW('Hygiene Data'!G186)),NA())</f>
        <v>#N/A</v>
      </c>
      <c r="BK192" s="531" t="e">
        <f ca="1">+IF(AND(ISNUMBER(OFFSET('Hygiene Data'!$G$9,0,10*ROW('Hygiene Data'!G186))),'Data Summary'!DZ192="Yes"),OFFSET('Hygiene Data'!$G$9,0,10*ROW('Hygiene Data'!G186)),NA())</f>
        <v>#N/A</v>
      </c>
      <c r="BL192" s="531" t="e">
        <f ca="1">+IF(AND(ISNUMBER(OFFSET('Hygiene Data'!$H$5,0,10*ROW('Hygiene Data'!H186))),'Data Summary'!EA192="Yes"),OFFSET('Hygiene Data'!$H$5,0,10*ROW('Hygiene Data'!H186)),NA())</f>
        <v>#N/A</v>
      </c>
      <c r="BM192" s="531" t="e">
        <f ca="1">+IF(AND(ISNUMBER(OFFSET('Hygiene Data'!$H$7,0,10*ROW('Hygiene Data'!H186))),'Data Summary'!EB192="Yes"),OFFSET('Hygiene Data'!$H$7,0,10*ROW('Hygiene Data'!H186)),NA())</f>
        <v>#N/A</v>
      </c>
      <c r="BN192" s="531" t="e">
        <f ca="1">+IF(AND(ISNUMBER(OFFSET('Hygiene Data'!$H$9,0,10*ROW('Hygiene Data'!H186))),'Data Summary'!EC192="Yes"),OFFSET('Hygiene Data'!$H$9,0,10*ROW('Hygiene Data'!H186)),NA())</f>
        <v>#N/A</v>
      </c>
      <c r="BO192" s="531" t="e">
        <f ca="1">+IF(AND(ISNUMBER(OFFSET('Hygiene Data'!$I$5,0,10*ROW('Hygiene Data'!I186))),'Data Summary'!ED192="Yes"),OFFSET('Hygiene Data'!$I$5,0,10*ROW('Hygiene Data'!I186)),NA())</f>
        <v>#N/A</v>
      </c>
      <c r="BP192" s="531" t="e">
        <f ca="1">+IF(AND(ISNUMBER(OFFSET('Hygiene Data'!$I$7,0,10*ROW('Hygiene Data'!I186))),'Data Summary'!EE192="Yes"),OFFSET('Hygiene Data'!$I$7,0,10*ROW('Hygiene Data'!I186)),NA())</f>
        <v>#N/A</v>
      </c>
      <c r="BQ192" s="531" t="e">
        <f ca="1">+IF(AND(ISNUMBER(OFFSET('Hygiene Data'!$I$9,0,10*ROW('Hygiene Data'!I186))),'Data Summary'!EF192="Yes"),OFFSET('Hygiene Data'!$I$9,0,10*ROW('Hygiene Data'!I186)),NA())</f>
        <v>#N/A</v>
      </c>
    </row>
    <row r="193" spans="1:69" x14ac:dyDescent="0.25">
      <c r="A193" s="527" t="e">
        <f ca="1">+RIGHT('Data Summary'!A193,LEN('Data Summary'!A193)-9)</f>
        <v>#VALUE!</v>
      </c>
      <c r="B193" s="501" t="str">
        <f ca="1">+IF(ISTEXT('Data Summary'!B193),'Data Summary'!B193,"")</f>
        <v/>
      </c>
      <c r="C193" s="528" t="e">
        <f ca="1">+VALUE('Data Summary'!C193)</f>
        <v>#VALUE!</v>
      </c>
      <c r="D193" s="529" t="e">
        <f ca="1">+IF(AND(ISNUMBER(OFFSET('Water Data'!$D$4,0,10*ROW('Water Data'!D187))),'Data Summary'!BS193="Yes"),100-OFFSET('Water Data'!$D$4,0,10*ROW('Water Data'!D187)),NA())</f>
        <v>#N/A</v>
      </c>
      <c r="E193" s="529" t="e">
        <f ca="1">+IF(AND(ISNUMBER(OFFSET('Water Data'!$D$6,0,10*ROW('Water Data'!D187))),'Data Summary'!BT193="Yes"),OFFSET('Water Data'!$D$6,0,10*ROW('Water Data'!D187)),NA())</f>
        <v>#N/A</v>
      </c>
      <c r="F193" s="529" t="e">
        <f ca="1">+IF(AND(ISNUMBER(OFFSET('Water Data'!$D$9,0,10*ROW('Water Data'!D187))),'Data Summary'!BU193="Yes"),OFFSET('Water Data'!$D$9,0,10*ROW('Water Data'!D187)),NA())</f>
        <v>#N/A</v>
      </c>
      <c r="G193" s="529" t="e">
        <f ca="1">+IF(AND(ISNUMBER(OFFSET('Water Data'!$E$4,0,10*ROW('Water Data'!E187))),'Data Summary'!BV193="Yes"),100-OFFSET('Water Data'!$E$4,0,10*ROW('Water Data'!E187)),NA())</f>
        <v>#N/A</v>
      </c>
      <c r="H193" s="529" t="e">
        <f ca="1">+IF(AND(ISNUMBER(OFFSET('Water Data'!$E$6,0,10*ROW('Water Data'!E187))),'Data Summary'!BW193="Yes"),OFFSET('Water Data'!$E$6,0,10*ROW('Water Data'!E187)),NA())</f>
        <v>#N/A</v>
      </c>
      <c r="I193" s="529" t="e">
        <f ca="1">+IF(AND(ISNUMBER(OFFSET('Water Data'!$E$9,0,10*ROW('Water Data'!E187))),'Data Summary'!BX193="Yes"),OFFSET('Water Data'!$E$9,0,10*ROW('Water Data'!E187)),NA())</f>
        <v>#N/A</v>
      </c>
      <c r="J193" s="529" t="e">
        <f ca="1">+IF(AND(ISNUMBER(OFFSET('Water Data'!$F$4,0,10*ROW('Water Data'!F187))),'Data Summary'!BY193="Yes"),100-OFFSET('Water Data'!$F$4,0,10*ROW('Water Data'!F187)),NA())</f>
        <v>#N/A</v>
      </c>
      <c r="K193" s="529" t="e">
        <f ca="1">+IF(AND(ISNUMBER(OFFSET('Water Data'!$F$6,0,10*ROW('Water Data'!F187))),'Data Summary'!BZ193="Yes"),OFFSET('Water Data'!$F$6,0,10*ROW('Water Data'!F187)),NA())</f>
        <v>#N/A</v>
      </c>
      <c r="L193" s="529" t="e">
        <f ca="1">+IF(AND(ISNUMBER(OFFSET('Water Data'!$F$9,0,10*ROW('Water Data'!F187))),'Data Summary'!CA193="Yes"),OFFSET('Water Data'!$F$9,0,10*ROW('Water Data'!F187)),NA())</f>
        <v>#N/A</v>
      </c>
      <c r="M193" s="529" t="e">
        <f ca="1">+IF(AND(ISNUMBER(OFFSET('Water Data'!$G$4,0,10*ROW('Water Data'!G187))),'Data Summary'!CB193="Yes"),100-OFFSET('Water Data'!$G$4,0,10*ROW('Water Data'!G187)),NA())</f>
        <v>#N/A</v>
      </c>
      <c r="N193" s="529" t="e">
        <f ca="1">+IF(AND(ISNUMBER(OFFSET('Water Data'!$G$6,0,10*ROW('Water Data'!G187))),'Data Summary'!CC193="Yes"),OFFSET('Water Data'!$G$6,0,10*ROW('Water Data'!G187)),NA())</f>
        <v>#N/A</v>
      </c>
      <c r="O193" s="529" t="e">
        <f ca="1">+IF(AND(ISNUMBER(OFFSET('Water Data'!$G$9,0,10*ROW('Water Data'!G187))),'Data Summary'!CD193="Yes"),OFFSET('Water Data'!$G$9,0,10*ROW('Water Data'!G187)),NA())</f>
        <v>#N/A</v>
      </c>
      <c r="P193" s="529" t="e">
        <f ca="1">+IF(AND(ISNUMBER(OFFSET('Water Data'!$H$4,0,10*ROW('Water Data'!H187))),'Data Summary'!CE193="Yes"),100-OFFSET('Water Data'!$H$4,0,10*ROW('Water Data'!H187)),NA())</f>
        <v>#N/A</v>
      </c>
      <c r="Q193" s="529" t="e">
        <f ca="1">+IF(AND(ISNUMBER(OFFSET('Water Data'!$H$6,0,10*ROW('Water Data'!H187))),'Data Summary'!CF193="Yes"),OFFSET('Water Data'!$H$6,0,10*ROW('Water Data'!H187)),NA())</f>
        <v>#N/A</v>
      </c>
      <c r="R193" s="529" t="e">
        <f ca="1">+IF(AND(ISNUMBER(OFFSET('Water Data'!$H$9,0,10*ROW('Water Data'!H187))),'Data Summary'!CG193="Yes"),OFFSET('Water Data'!$H$9,0,10*ROW('Water Data'!H187)),NA())</f>
        <v>#N/A</v>
      </c>
      <c r="S193" s="529" t="e">
        <f ca="1">+IF(AND(ISNUMBER(OFFSET('Water Data'!$I$4,0,10*ROW('Water Data'!I187))),'Data Summary'!CH193="Yes"),100-OFFSET('Water Data'!$I$4,0,10*ROW('Water Data'!I187)),NA())</f>
        <v>#N/A</v>
      </c>
      <c r="T193" s="529" t="e">
        <f ca="1">+IF(AND(ISNUMBER(OFFSET('Water Data'!$I$6,0,10*ROW('Water Data'!I187))),'Data Summary'!CI193="Yes"),OFFSET('Water Data'!$I$6,0,10*ROW('Water Data'!I187)),NA())</f>
        <v>#N/A</v>
      </c>
      <c r="U193" s="529" t="e">
        <f ca="1">+IF(AND(ISNUMBER(OFFSET('Water Data'!$I$9,0,10*ROW('Water Data'!I187))),'Data Summary'!CJ193="Yes"),OFFSET('Water Data'!$I$9,0,10*ROW('Water Data'!I187)),NA())</f>
        <v>#N/A</v>
      </c>
      <c r="V193" s="530" t="e">
        <f ca="1">+IF(AND(ISNUMBER(OFFSET('Sanitation Data'!$D$4,0,10*ROW('Sanitation Data'!D187))),'Data Summary'!CK193="Yes"),100-OFFSET('Sanitation Data'!$D$4,0,10*ROW('Sanitation Data'!D187)),NA())</f>
        <v>#N/A</v>
      </c>
      <c r="W193" s="530" t="e">
        <f ca="1">+IF(AND(ISNUMBER(OFFSET('Sanitation Data'!$D$6,0,10*ROW('Sanitation Data'!D187))),'Data Summary'!CL193="Yes"),OFFSET('Sanitation Data'!$D$6,0,10*ROW('Sanitation Data'!D187)),NA())</f>
        <v>#N/A</v>
      </c>
      <c r="X193" s="530" t="e">
        <f ca="1">+IF(AND(ISNUMBER(OFFSET('Sanitation Data'!$D$10,0,10*ROW('Sanitation Data'!D187))),'Data Summary'!CM193="Yes"),OFFSET('Sanitation Data'!$D$10,0,10*ROW('Sanitation Data'!D187)),NA())</f>
        <v>#N/A</v>
      </c>
      <c r="Y193" s="530" t="e">
        <f ca="1">+IF(AND(ISNUMBER(OFFSET('Sanitation Data'!$D$11,0,10*ROW('Sanitation Data'!D187))),'Data Summary'!CN193="Yes"),OFFSET('Sanitation Data'!$D$11,0,10*ROW('Sanitation Data'!D187)),NA())</f>
        <v>#N/A</v>
      </c>
      <c r="Z193" s="530" t="e">
        <f ca="1">+IF(AND(ISNUMBER(OFFSET('Sanitation Data'!$D$12,0,10*ROW('Sanitation Data'!D187))),'Data Summary'!CO193="Yes"),OFFSET('Sanitation Data'!$D$12,0,10*ROW('Sanitation Data'!D187)),NA())</f>
        <v>#N/A</v>
      </c>
      <c r="AA193" s="530" t="e">
        <f ca="1">+IF(AND(ISNUMBER(OFFSET('Sanitation Data'!$E$4,0,10*ROW('Sanitation Data'!E187))),'Data Summary'!CP193="Yes"),100-OFFSET('Sanitation Data'!$E$4,0,10*ROW('Sanitation Data'!E187)),NA())</f>
        <v>#N/A</v>
      </c>
      <c r="AB193" s="530" t="e">
        <f ca="1">+IF(AND(ISNUMBER(OFFSET('Sanitation Data'!$E$6,0,10*ROW('Sanitation Data'!E187))),'Data Summary'!CQ193="Yes"),OFFSET('Sanitation Data'!$E$6,0,10*ROW('Sanitation Data'!E187)),NA())</f>
        <v>#N/A</v>
      </c>
      <c r="AC193" s="530" t="e">
        <f ca="1">+IF(AND(ISNUMBER(OFFSET('Sanitation Data'!$E$10,0,10*ROW('Sanitation Data'!E187))),'Data Summary'!CR193="Yes"),OFFSET('Sanitation Data'!$E$10,0,10*ROW('Sanitation Data'!E187)),NA())</f>
        <v>#N/A</v>
      </c>
      <c r="AD193" s="530" t="e">
        <f ca="1">+IF(AND(ISNUMBER(OFFSET('Sanitation Data'!$E$11,0,10*ROW('Sanitation Data'!E187))),'Data Summary'!CS193="Yes"),OFFSET('Sanitation Data'!$E$11,0,10*ROW('Sanitation Data'!E187)),NA())</f>
        <v>#N/A</v>
      </c>
      <c r="AE193" s="530" t="e">
        <f ca="1">+IF(AND(ISNUMBER(OFFSET('Sanitation Data'!$E$12,0,10*ROW('Sanitation Data'!E187))),'Data Summary'!CT193="Yes"),OFFSET('Sanitation Data'!$E$12,0,10*ROW('Sanitation Data'!E187)),NA())</f>
        <v>#N/A</v>
      </c>
      <c r="AF193" s="530" t="e">
        <f ca="1">+IF(AND(ISNUMBER(OFFSET('Sanitation Data'!$F$4,0,10*ROW('Sanitation Data'!F187))),'Data Summary'!CU193="Yes"),100-OFFSET('Sanitation Data'!$F$4,0,10*ROW('Sanitation Data'!F187)),NA())</f>
        <v>#N/A</v>
      </c>
      <c r="AG193" s="530" t="e">
        <f ca="1">+IF(AND(ISNUMBER(OFFSET('Sanitation Data'!$F$6,0,10*ROW('Sanitation Data'!F187))),'Data Summary'!CV193="Yes"),OFFSET('Sanitation Data'!$F$6,0,10*ROW('Sanitation Data'!F187)),NA())</f>
        <v>#N/A</v>
      </c>
      <c r="AH193" s="530" t="e">
        <f ca="1">+IF(AND(ISNUMBER(OFFSET('Sanitation Data'!$F$10,0,10*ROW('Sanitation Data'!F187))),'Data Summary'!CW193="Yes"),OFFSET('Sanitation Data'!$F$10,0,10*ROW('Sanitation Data'!F187)),NA())</f>
        <v>#N/A</v>
      </c>
      <c r="AI193" s="530" t="e">
        <f ca="1">+IF(AND(ISNUMBER(OFFSET('Sanitation Data'!$F$11,0,10*ROW('Sanitation Data'!F187))),'Data Summary'!CX193="Yes"),OFFSET('Sanitation Data'!$F$11,0,10*ROW('Sanitation Data'!F187)),NA())</f>
        <v>#N/A</v>
      </c>
      <c r="AJ193" s="530" t="e">
        <f ca="1">+IF(AND(ISNUMBER(OFFSET('Sanitation Data'!$F$12,0,10*ROW('Sanitation Data'!F187))),'Data Summary'!CY193="Yes"),OFFSET('Sanitation Data'!$F$12,0,10*ROW('Sanitation Data'!F187)),NA())</f>
        <v>#N/A</v>
      </c>
      <c r="AK193" s="530" t="e">
        <f ca="1">+IF(AND(ISNUMBER(OFFSET('Sanitation Data'!$G$4,0,10*ROW('Sanitation Data'!G187))),'Data Summary'!CZ193="Yes"),100-OFFSET('Sanitation Data'!$G$4,0,10*ROW('Sanitation Data'!G187)),NA())</f>
        <v>#N/A</v>
      </c>
      <c r="AL193" s="530" t="e">
        <f ca="1">+IF(AND(ISNUMBER(OFFSET('Sanitation Data'!$G$6,0,10*ROW('Sanitation Data'!G187))),'Data Summary'!DA193="Yes"),OFFSET('Sanitation Data'!$G$6,0,10*ROW('Sanitation Data'!G187)),NA())</f>
        <v>#N/A</v>
      </c>
      <c r="AM193" s="530" t="e">
        <f ca="1">+IF(AND(ISNUMBER(OFFSET('Sanitation Data'!$G$10,0,10*ROW('Sanitation Data'!G187))),'Data Summary'!DB193="Yes"),OFFSET('Sanitation Data'!$G$10,0,10*ROW('Sanitation Data'!G187)),NA())</f>
        <v>#N/A</v>
      </c>
      <c r="AN193" s="530" t="e">
        <f ca="1">+IF(AND(ISNUMBER(OFFSET('Sanitation Data'!$G$11,0,10*ROW('Sanitation Data'!G187))),'Data Summary'!DC193="Yes"),OFFSET('Sanitation Data'!$G$11,0,10*ROW('Sanitation Data'!G187)),NA())</f>
        <v>#N/A</v>
      </c>
      <c r="AO193" s="530" t="e">
        <f ca="1">+IF(AND(ISNUMBER(OFFSET('Sanitation Data'!$G$12,0,10*ROW('Sanitation Data'!G187))),'Data Summary'!DD193="Yes"),OFFSET('Sanitation Data'!$G$12,0,10*ROW('Sanitation Data'!G187)),NA())</f>
        <v>#N/A</v>
      </c>
      <c r="AP193" s="530" t="e">
        <f ca="1">+IF(AND(ISNUMBER(OFFSET('Sanitation Data'!$H$4,0,10*ROW('Sanitation Data'!H187))),'Data Summary'!DE193="Yes"),100-OFFSET('Sanitation Data'!$H$4,0,10*ROW('Sanitation Data'!H187)),NA())</f>
        <v>#N/A</v>
      </c>
      <c r="AQ193" s="530" t="e">
        <f ca="1">+IF(AND(ISNUMBER(OFFSET('Sanitation Data'!$H$6,0,10*ROW('Sanitation Data'!H187))),'Data Summary'!DF193="Yes"),OFFSET('Sanitation Data'!$H$6,0,10*ROW('Sanitation Data'!H187)),NA())</f>
        <v>#N/A</v>
      </c>
      <c r="AR193" s="530" t="e">
        <f ca="1">+IF(AND(ISNUMBER(OFFSET('Sanitation Data'!$H$10,0,10*ROW('Sanitation Data'!H187))),'Data Summary'!DG193="Yes"),OFFSET('Sanitation Data'!$H$10,0,10*ROW('Sanitation Data'!H187)),NA())</f>
        <v>#N/A</v>
      </c>
      <c r="AS193" s="530" t="e">
        <f ca="1">+IF(AND(ISNUMBER(OFFSET('Sanitation Data'!$H$11,0,10*ROW('Sanitation Data'!H187))),'Data Summary'!DH193="Yes"),OFFSET('Sanitation Data'!$H$11,0,10*ROW('Sanitation Data'!H187)),NA())</f>
        <v>#N/A</v>
      </c>
      <c r="AT193" s="530" t="e">
        <f ca="1">+IF(AND(ISNUMBER(OFFSET('Sanitation Data'!$H$12,0,10*ROW('Sanitation Data'!H187))),'Data Summary'!DI193="Yes"),OFFSET('Sanitation Data'!$H$12,0,10*ROW('Sanitation Data'!H187)),NA())</f>
        <v>#N/A</v>
      </c>
      <c r="AU193" s="530" t="e">
        <f ca="1">+IF(AND(ISNUMBER(OFFSET('Sanitation Data'!$I$4,0,10*ROW('Sanitation Data'!I187))),'Data Summary'!DJ193="Yes"),100-OFFSET('Sanitation Data'!$I$4,0,10*ROW('Sanitation Data'!I187)),NA())</f>
        <v>#N/A</v>
      </c>
      <c r="AV193" s="530" t="e">
        <f ca="1">+IF(AND(ISNUMBER(OFFSET('Sanitation Data'!$I$6,0,10*ROW('Sanitation Data'!I187))),'Data Summary'!DK193="Yes"),OFFSET('Sanitation Data'!$I$6,0,10*ROW('Sanitation Data'!I187)),NA())</f>
        <v>#N/A</v>
      </c>
      <c r="AW193" s="530" t="e">
        <f ca="1">+IF(AND(ISNUMBER(OFFSET('Sanitation Data'!$I$10,0,10*ROW('Sanitation Data'!I187))),'Data Summary'!DL193="Yes"),OFFSET('Sanitation Data'!$I$10,0,10*ROW('Sanitation Data'!I187)),NA())</f>
        <v>#N/A</v>
      </c>
      <c r="AX193" s="530" t="e">
        <f ca="1">+IF(AND(ISNUMBER(OFFSET('Sanitation Data'!$I$11,0,10*ROW('Sanitation Data'!I187))),'Data Summary'!DM193="Yes"),OFFSET('Sanitation Data'!$I$11,0,10*ROW('Sanitation Data'!I187)),NA())</f>
        <v>#N/A</v>
      </c>
      <c r="AY193" s="530" t="e">
        <f ca="1">+IF(AND(ISNUMBER(OFFSET('Sanitation Data'!$I$12,0,10*ROW('Sanitation Data'!I187))),'Data Summary'!DN193="Yes"),OFFSET('Sanitation Data'!$I$12,0,10*ROW('Sanitation Data'!I187)),NA())</f>
        <v>#N/A</v>
      </c>
      <c r="AZ193" s="531" t="e">
        <f ca="1">+IF(AND(ISNUMBER(OFFSET('Hygiene Data'!$D$5,0,10*ROW('Hygiene Data'!D187))),'Data Summary'!DO193="Yes"),OFFSET('Hygiene Data'!$D$5,0,10*ROW('Hygiene Data'!D187)),NA())</f>
        <v>#N/A</v>
      </c>
      <c r="BA193" s="531" t="e">
        <f ca="1">+IF(AND(ISNUMBER(OFFSET('Hygiene Data'!$D$7,0,10*ROW('Hygiene Data'!D187))),'Data Summary'!DP193="Yes"),OFFSET('Hygiene Data'!$D$7,0,10*ROW('Hygiene Data'!D187)),NA())</f>
        <v>#N/A</v>
      </c>
      <c r="BB193" s="531" t="e">
        <f ca="1">+IF(AND(ISNUMBER(OFFSET('Hygiene Data'!$D$9,0,10*ROW('Hygiene Data'!D187))),'Data Summary'!DQ193="Yes"),OFFSET('Hygiene Data'!$D$9,0,10*ROW('Hygiene Data'!D187)),NA())</f>
        <v>#N/A</v>
      </c>
      <c r="BC193" s="531" t="e">
        <f ca="1">+IF(AND(ISNUMBER(OFFSET('Hygiene Data'!$E$5,0,10*ROW('Hygiene Data'!E187))),'Data Summary'!DR193="Yes"),OFFSET('Hygiene Data'!$E$5,0,10*ROW('Hygiene Data'!E187)),NA())</f>
        <v>#N/A</v>
      </c>
      <c r="BD193" s="531" t="e">
        <f ca="1">+IF(AND(ISNUMBER(OFFSET('Hygiene Data'!$E$7,0,10*ROW('Hygiene Data'!E187))),'Data Summary'!DS193="Yes"),OFFSET('Hygiene Data'!$E$7,0,10*ROW('Hygiene Data'!E187)),NA())</f>
        <v>#N/A</v>
      </c>
      <c r="BE193" s="531" t="e">
        <f ca="1">+IF(AND(ISNUMBER(OFFSET('Hygiene Data'!$E$9,0,10*ROW('Hygiene Data'!E187))),'Data Summary'!DT193="Yes"),OFFSET('Hygiene Data'!$E$9,0,10*ROW('Hygiene Data'!E187)),NA())</f>
        <v>#N/A</v>
      </c>
      <c r="BF193" s="531" t="e">
        <f ca="1">+IF(AND(ISNUMBER(OFFSET('Hygiene Data'!$F$5,0,10*ROW('Hygiene Data'!F187))),'Data Summary'!DU193="Yes"),OFFSET('Hygiene Data'!$F$5,0,10*ROW('Hygiene Data'!F187)),NA())</f>
        <v>#N/A</v>
      </c>
      <c r="BG193" s="531" t="e">
        <f ca="1">+IF(AND(ISNUMBER(OFFSET('Hygiene Data'!$F$7,0,10*ROW('Hygiene Data'!F187))),'Data Summary'!DV193="Yes"),OFFSET('Hygiene Data'!$F$7,0,10*ROW('Hygiene Data'!F187)),NA())</f>
        <v>#N/A</v>
      </c>
      <c r="BH193" s="531" t="e">
        <f ca="1">+IF(AND(ISNUMBER(OFFSET('Hygiene Data'!$F$9,0,10*ROW('Hygiene Data'!F187))),'Data Summary'!DW193="Yes"),OFFSET('Hygiene Data'!$F$9,0,10*ROW('Hygiene Data'!F187)),NA())</f>
        <v>#N/A</v>
      </c>
      <c r="BI193" s="531" t="e">
        <f ca="1">+IF(AND(ISNUMBER(OFFSET('Hygiene Data'!$G$5,0,10*ROW('Hygiene Data'!G187))),'Data Summary'!DX193="Yes"),OFFSET('Hygiene Data'!$G$5,0,10*ROW('Hygiene Data'!G187)),NA())</f>
        <v>#N/A</v>
      </c>
      <c r="BJ193" s="531" t="e">
        <f ca="1">+IF(AND(ISNUMBER(OFFSET('Hygiene Data'!$G$7,0,10*ROW('Hygiene Data'!G187))),'Data Summary'!DY193="Yes"),OFFSET('Hygiene Data'!$G$7,0,10*ROW('Hygiene Data'!G187)),NA())</f>
        <v>#N/A</v>
      </c>
      <c r="BK193" s="531" t="e">
        <f ca="1">+IF(AND(ISNUMBER(OFFSET('Hygiene Data'!$G$9,0,10*ROW('Hygiene Data'!G187))),'Data Summary'!DZ193="Yes"),OFFSET('Hygiene Data'!$G$9,0,10*ROW('Hygiene Data'!G187)),NA())</f>
        <v>#N/A</v>
      </c>
      <c r="BL193" s="531" t="e">
        <f ca="1">+IF(AND(ISNUMBER(OFFSET('Hygiene Data'!$H$5,0,10*ROW('Hygiene Data'!H187))),'Data Summary'!EA193="Yes"),OFFSET('Hygiene Data'!$H$5,0,10*ROW('Hygiene Data'!H187)),NA())</f>
        <v>#N/A</v>
      </c>
      <c r="BM193" s="531" t="e">
        <f ca="1">+IF(AND(ISNUMBER(OFFSET('Hygiene Data'!$H$7,0,10*ROW('Hygiene Data'!H187))),'Data Summary'!EB193="Yes"),OFFSET('Hygiene Data'!$H$7,0,10*ROW('Hygiene Data'!H187)),NA())</f>
        <v>#N/A</v>
      </c>
      <c r="BN193" s="531" t="e">
        <f ca="1">+IF(AND(ISNUMBER(OFFSET('Hygiene Data'!$H$9,0,10*ROW('Hygiene Data'!H187))),'Data Summary'!EC193="Yes"),OFFSET('Hygiene Data'!$H$9,0,10*ROW('Hygiene Data'!H187)),NA())</f>
        <v>#N/A</v>
      </c>
      <c r="BO193" s="531" t="e">
        <f ca="1">+IF(AND(ISNUMBER(OFFSET('Hygiene Data'!$I$5,0,10*ROW('Hygiene Data'!I187))),'Data Summary'!ED193="Yes"),OFFSET('Hygiene Data'!$I$5,0,10*ROW('Hygiene Data'!I187)),NA())</f>
        <v>#N/A</v>
      </c>
      <c r="BP193" s="531" t="e">
        <f ca="1">+IF(AND(ISNUMBER(OFFSET('Hygiene Data'!$I$7,0,10*ROW('Hygiene Data'!I187))),'Data Summary'!EE193="Yes"),OFFSET('Hygiene Data'!$I$7,0,10*ROW('Hygiene Data'!I187)),NA())</f>
        <v>#N/A</v>
      </c>
      <c r="BQ193" s="531" t="e">
        <f ca="1">+IF(AND(ISNUMBER(OFFSET('Hygiene Data'!$I$9,0,10*ROW('Hygiene Data'!I187))),'Data Summary'!EF193="Yes"),OFFSET('Hygiene Data'!$I$9,0,10*ROW('Hygiene Data'!I187)),NA())</f>
        <v>#N/A</v>
      </c>
    </row>
    <row r="194" spans="1:69" x14ac:dyDescent="0.25">
      <c r="A194" s="527" t="e">
        <f ca="1">+RIGHT('Data Summary'!A194,LEN('Data Summary'!A194)-9)</f>
        <v>#VALUE!</v>
      </c>
      <c r="B194" s="501" t="str">
        <f ca="1">+IF(ISTEXT('Data Summary'!B194),'Data Summary'!B194,"")</f>
        <v/>
      </c>
      <c r="C194" s="528" t="e">
        <f ca="1">+VALUE('Data Summary'!C194)</f>
        <v>#VALUE!</v>
      </c>
      <c r="D194" s="529" t="e">
        <f ca="1">+IF(AND(ISNUMBER(OFFSET('Water Data'!$D$4,0,10*ROW('Water Data'!D188))),'Data Summary'!BS194="Yes"),100-OFFSET('Water Data'!$D$4,0,10*ROW('Water Data'!D188)),NA())</f>
        <v>#N/A</v>
      </c>
      <c r="E194" s="529" t="e">
        <f ca="1">+IF(AND(ISNUMBER(OFFSET('Water Data'!$D$6,0,10*ROW('Water Data'!D188))),'Data Summary'!BT194="Yes"),OFFSET('Water Data'!$D$6,0,10*ROW('Water Data'!D188)),NA())</f>
        <v>#N/A</v>
      </c>
      <c r="F194" s="529" t="e">
        <f ca="1">+IF(AND(ISNUMBER(OFFSET('Water Data'!$D$9,0,10*ROW('Water Data'!D188))),'Data Summary'!BU194="Yes"),OFFSET('Water Data'!$D$9,0,10*ROW('Water Data'!D188)),NA())</f>
        <v>#N/A</v>
      </c>
      <c r="G194" s="529" t="e">
        <f ca="1">+IF(AND(ISNUMBER(OFFSET('Water Data'!$E$4,0,10*ROW('Water Data'!E188))),'Data Summary'!BV194="Yes"),100-OFFSET('Water Data'!$E$4,0,10*ROW('Water Data'!E188)),NA())</f>
        <v>#N/A</v>
      </c>
      <c r="H194" s="529" t="e">
        <f ca="1">+IF(AND(ISNUMBER(OFFSET('Water Data'!$E$6,0,10*ROW('Water Data'!E188))),'Data Summary'!BW194="Yes"),OFFSET('Water Data'!$E$6,0,10*ROW('Water Data'!E188)),NA())</f>
        <v>#N/A</v>
      </c>
      <c r="I194" s="529" t="e">
        <f ca="1">+IF(AND(ISNUMBER(OFFSET('Water Data'!$E$9,0,10*ROW('Water Data'!E188))),'Data Summary'!BX194="Yes"),OFFSET('Water Data'!$E$9,0,10*ROW('Water Data'!E188)),NA())</f>
        <v>#N/A</v>
      </c>
      <c r="J194" s="529" t="e">
        <f ca="1">+IF(AND(ISNUMBER(OFFSET('Water Data'!$F$4,0,10*ROW('Water Data'!F188))),'Data Summary'!BY194="Yes"),100-OFFSET('Water Data'!$F$4,0,10*ROW('Water Data'!F188)),NA())</f>
        <v>#N/A</v>
      </c>
      <c r="K194" s="529" t="e">
        <f ca="1">+IF(AND(ISNUMBER(OFFSET('Water Data'!$F$6,0,10*ROW('Water Data'!F188))),'Data Summary'!BZ194="Yes"),OFFSET('Water Data'!$F$6,0,10*ROW('Water Data'!F188)),NA())</f>
        <v>#N/A</v>
      </c>
      <c r="L194" s="529" t="e">
        <f ca="1">+IF(AND(ISNUMBER(OFFSET('Water Data'!$F$9,0,10*ROW('Water Data'!F188))),'Data Summary'!CA194="Yes"),OFFSET('Water Data'!$F$9,0,10*ROW('Water Data'!F188)),NA())</f>
        <v>#N/A</v>
      </c>
      <c r="M194" s="529" t="e">
        <f ca="1">+IF(AND(ISNUMBER(OFFSET('Water Data'!$G$4,0,10*ROW('Water Data'!G188))),'Data Summary'!CB194="Yes"),100-OFFSET('Water Data'!$G$4,0,10*ROW('Water Data'!G188)),NA())</f>
        <v>#N/A</v>
      </c>
      <c r="N194" s="529" t="e">
        <f ca="1">+IF(AND(ISNUMBER(OFFSET('Water Data'!$G$6,0,10*ROW('Water Data'!G188))),'Data Summary'!CC194="Yes"),OFFSET('Water Data'!$G$6,0,10*ROW('Water Data'!G188)),NA())</f>
        <v>#N/A</v>
      </c>
      <c r="O194" s="529" t="e">
        <f ca="1">+IF(AND(ISNUMBER(OFFSET('Water Data'!$G$9,0,10*ROW('Water Data'!G188))),'Data Summary'!CD194="Yes"),OFFSET('Water Data'!$G$9,0,10*ROW('Water Data'!G188)),NA())</f>
        <v>#N/A</v>
      </c>
      <c r="P194" s="529" t="e">
        <f ca="1">+IF(AND(ISNUMBER(OFFSET('Water Data'!$H$4,0,10*ROW('Water Data'!H188))),'Data Summary'!CE194="Yes"),100-OFFSET('Water Data'!$H$4,0,10*ROW('Water Data'!H188)),NA())</f>
        <v>#N/A</v>
      </c>
      <c r="Q194" s="529" t="e">
        <f ca="1">+IF(AND(ISNUMBER(OFFSET('Water Data'!$H$6,0,10*ROW('Water Data'!H188))),'Data Summary'!CF194="Yes"),OFFSET('Water Data'!$H$6,0,10*ROW('Water Data'!H188)),NA())</f>
        <v>#N/A</v>
      </c>
      <c r="R194" s="529" t="e">
        <f ca="1">+IF(AND(ISNUMBER(OFFSET('Water Data'!$H$9,0,10*ROW('Water Data'!H188))),'Data Summary'!CG194="Yes"),OFFSET('Water Data'!$H$9,0,10*ROW('Water Data'!H188)),NA())</f>
        <v>#N/A</v>
      </c>
      <c r="S194" s="529" t="e">
        <f ca="1">+IF(AND(ISNUMBER(OFFSET('Water Data'!$I$4,0,10*ROW('Water Data'!I188))),'Data Summary'!CH194="Yes"),100-OFFSET('Water Data'!$I$4,0,10*ROW('Water Data'!I188)),NA())</f>
        <v>#N/A</v>
      </c>
      <c r="T194" s="529" t="e">
        <f ca="1">+IF(AND(ISNUMBER(OFFSET('Water Data'!$I$6,0,10*ROW('Water Data'!I188))),'Data Summary'!CI194="Yes"),OFFSET('Water Data'!$I$6,0,10*ROW('Water Data'!I188)),NA())</f>
        <v>#N/A</v>
      </c>
      <c r="U194" s="529" t="e">
        <f ca="1">+IF(AND(ISNUMBER(OFFSET('Water Data'!$I$9,0,10*ROW('Water Data'!I188))),'Data Summary'!CJ194="Yes"),OFFSET('Water Data'!$I$9,0,10*ROW('Water Data'!I188)),NA())</f>
        <v>#N/A</v>
      </c>
      <c r="V194" s="530" t="e">
        <f ca="1">+IF(AND(ISNUMBER(OFFSET('Sanitation Data'!$D$4,0,10*ROW('Sanitation Data'!D188))),'Data Summary'!CK194="Yes"),100-OFFSET('Sanitation Data'!$D$4,0,10*ROW('Sanitation Data'!D188)),NA())</f>
        <v>#N/A</v>
      </c>
      <c r="W194" s="530" t="e">
        <f ca="1">+IF(AND(ISNUMBER(OFFSET('Sanitation Data'!$D$6,0,10*ROW('Sanitation Data'!D188))),'Data Summary'!CL194="Yes"),OFFSET('Sanitation Data'!$D$6,0,10*ROW('Sanitation Data'!D188)),NA())</f>
        <v>#N/A</v>
      </c>
      <c r="X194" s="530" t="e">
        <f ca="1">+IF(AND(ISNUMBER(OFFSET('Sanitation Data'!$D$10,0,10*ROW('Sanitation Data'!D188))),'Data Summary'!CM194="Yes"),OFFSET('Sanitation Data'!$D$10,0,10*ROW('Sanitation Data'!D188)),NA())</f>
        <v>#N/A</v>
      </c>
      <c r="Y194" s="530" t="e">
        <f ca="1">+IF(AND(ISNUMBER(OFFSET('Sanitation Data'!$D$11,0,10*ROW('Sanitation Data'!D188))),'Data Summary'!CN194="Yes"),OFFSET('Sanitation Data'!$D$11,0,10*ROW('Sanitation Data'!D188)),NA())</f>
        <v>#N/A</v>
      </c>
      <c r="Z194" s="530" t="e">
        <f ca="1">+IF(AND(ISNUMBER(OFFSET('Sanitation Data'!$D$12,0,10*ROW('Sanitation Data'!D188))),'Data Summary'!CO194="Yes"),OFFSET('Sanitation Data'!$D$12,0,10*ROW('Sanitation Data'!D188)),NA())</f>
        <v>#N/A</v>
      </c>
      <c r="AA194" s="530" t="e">
        <f ca="1">+IF(AND(ISNUMBER(OFFSET('Sanitation Data'!$E$4,0,10*ROW('Sanitation Data'!E188))),'Data Summary'!CP194="Yes"),100-OFFSET('Sanitation Data'!$E$4,0,10*ROW('Sanitation Data'!E188)),NA())</f>
        <v>#N/A</v>
      </c>
      <c r="AB194" s="530" t="e">
        <f ca="1">+IF(AND(ISNUMBER(OFFSET('Sanitation Data'!$E$6,0,10*ROW('Sanitation Data'!E188))),'Data Summary'!CQ194="Yes"),OFFSET('Sanitation Data'!$E$6,0,10*ROW('Sanitation Data'!E188)),NA())</f>
        <v>#N/A</v>
      </c>
      <c r="AC194" s="530" t="e">
        <f ca="1">+IF(AND(ISNUMBER(OFFSET('Sanitation Data'!$E$10,0,10*ROW('Sanitation Data'!E188))),'Data Summary'!CR194="Yes"),OFFSET('Sanitation Data'!$E$10,0,10*ROW('Sanitation Data'!E188)),NA())</f>
        <v>#N/A</v>
      </c>
      <c r="AD194" s="530" t="e">
        <f ca="1">+IF(AND(ISNUMBER(OFFSET('Sanitation Data'!$E$11,0,10*ROW('Sanitation Data'!E188))),'Data Summary'!CS194="Yes"),OFFSET('Sanitation Data'!$E$11,0,10*ROW('Sanitation Data'!E188)),NA())</f>
        <v>#N/A</v>
      </c>
      <c r="AE194" s="530" t="e">
        <f ca="1">+IF(AND(ISNUMBER(OFFSET('Sanitation Data'!$E$12,0,10*ROW('Sanitation Data'!E188))),'Data Summary'!CT194="Yes"),OFFSET('Sanitation Data'!$E$12,0,10*ROW('Sanitation Data'!E188)),NA())</f>
        <v>#N/A</v>
      </c>
      <c r="AF194" s="530" t="e">
        <f ca="1">+IF(AND(ISNUMBER(OFFSET('Sanitation Data'!$F$4,0,10*ROW('Sanitation Data'!F188))),'Data Summary'!CU194="Yes"),100-OFFSET('Sanitation Data'!$F$4,0,10*ROW('Sanitation Data'!F188)),NA())</f>
        <v>#N/A</v>
      </c>
      <c r="AG194" s="530" t="e">
        <f ca="1">+IF(AND(ISNUMBER(OFFSET('Sanitation Data'!$F$6,0,10*ROW('Sanitation Data'!F188))),'Data Summary'!CV194="Yes"),OFFSET('Sanitation Data'!$F$6,0,10*ROW('Sanitation Data'!F188)),NA())</f>
        <v>#N/A</v>
      </c>
      <c r="AH194" s="530" t="e">
        <f ca="1">+IF(AND(ISNUMBER(OFFSET('Sanitation Data'!$F$10,0,10*ROW('Sanitation Data'!F188))),'Data Summary'!CW194="Yes"),OFFSET('Sanitation Data'!$F$10,0,10*ROW('Sanitation Data'!F188)),NA())</f>
        <v>#N/A</v>
      </c>
      <c r="AI194" s="530" t="e">
        <f ca="1">+IF(AND(ISNUMBER(OFFSET('Sanitation Data'!$F$11,0,10*ROW('Sanitation Data'!F188))),'Data Summary'!CX194="Yes"),OFFSET('Sanitation Data'!$F$11,0,10*ROW('Sanitation Data'!F188)),NA())</f>
        <v>#N/A</v>
      </c>
      <c r="AJ194" s="530" t="e">
        <f ca="1">+IF(AND(ISNUMBER(OFFSET('Sanitation Data'!$F$12,0,10*ROW('Sanitation Data'!F188))),'Data Summary'!CY194="Yes"),OFFSET('Sanitation Data'!$F$12,0,10*ROW('Sanitation Data'!F188)),NA())</f>
        <v>#N/A</v>
      </c>
      <c r="AK194" s="530" t="e">
        <f ca="1">+IF(AND(ISNUMBER(OFFSET('Sanitation Data'!$G$4,0,10*ROW('Sanitation Data'!G188))),'Data Summary'!CZ194="Yes"),100-OFFSET('Sanitation Data'!$G$4,0,10*ROW('Sanitation Data'!G188)),NA())</f>
        <v>#N/A</v>
      </c>
      <c r="AL194" s="530" t="e">
        <f ca="1">+IF(AND(ISNUMBER(OFFSET('Sanitation Data'!$G$6,0,10*ROW('Sanitation Data'!G188))),'Data Summary'!DA194="Yes"),OFFSET('Sanitation Data'!$G$6,0,10*ROW('Sanitation Data'!G188)),NA())</f>
        <v>#N/A</v>
      </c>
      <c r="AM194" s="530" t="e">
        <f ca="1">+IF(AND(ISNUMBER(OFFSET('Sanitation Data'!$G$10,0,10*ROW('Sanitation Data'!G188))),'Data Summary'!DB194="Yes"),OFFSET('Sanitation Data'!$G$10,0,10*ROW('Sanitation Data'!G188)),NA())</f>
        <v>#N/A</v>
      </c>
      <c r="AN194" s="530" t="e">
        <f ca="1">+IF(AND(ISNUMBER(OFFSET('Sanitation Data'!$G$11,0,10*ROW('Sanitation Data'!G188))),'Data Summary'!DC194="Yes"),OFFSET('Sanitation Data'!$G$11,0,10*ROW('Sanitation Data'!G188)),NA())</f>
        <v>#N/A</v>
      </c>
      <c r="AO194" s="530" t="e">
        <f ca="1">+IF(AND(ISNUMBER(OFFSET('Sanitation Data'!$G$12,0,10*ROW('Sanitation Data'!G188))),'Data Summary'!DD194="Yes"),OFFSET('Sanitation Data'!$G$12,0,10*ROW('Sanitation Data'!G188)),NA())</f>
        <v>#N/A</v>
      </c>
      <c r="AP194" s="530" t="e">
        <f ca="1">+IF(AND(ISNUMBER(OFFSET('Sanitation Data'!$H$4,0,10*ROW('Sanitation Data'!H188))),'Data Summary'!DE194="Yes"),100-OFFSET('Sanitation Data'!$H$4,0,10*ROW('Sanitation Data'!H188)),NA())</f>
        <v>#N/A</v>
      </c>
      <c r="AQ194" s="530" t="e">
        <f ca="1">+IF(AND(ISNUMBER(OFFSET('Sanitation Data'!$H$6,0,10*ROW('Sanitation Data'!H188))),'Data Summary'!DF194="Yes"),OFFSET('Sanitation Data'!$H$6,0,10*ROW('Sanitation Data'!H188)),NA())</f>
        <v>#N/A</v>
      </c>
      <c r="AR194" s="530" t="e">
        <f ca="1">+IF(AND(ISNUMBER(OFFSET('Sanitation Data'!$H$10,0,10*ROW('Sanitation Data'!H188))),'Data Summary'!DG194="Yes"),OFFSET('Sanitation Data'!$H$10,0,10*ROW('Sanitation Data'!H188)),NA())</f>
        <v>#N/A</v>
      </c>
      <c r="AS194" s="530" t="e">
        <f ca="1">+IF(AND(ISNUMBER(OFFSET('Sanitation Data'!$H$11,0,10*ROW('Sanitation Data'!H188))),'Data Summary'!DH194="Yes"),OFFSET('Sanitation Data'!$H$11,0,10*ROW('Sanitation Data'!H188)),NA())</f>
        <v>#N/A</v>
      </c>
      <c r="AT194" s="530" t="e">
        <f ca="1">+IF(AND(ISNUMBER(OFFSET('Sanitation Data'!$H$12,0,10*ROW('Sanitation Data'!H188))),'Data Summary'!DI194="Yes"),OFFSET('Sanitation Data'!$H$12,0,10*ROW('Sanitation Data'!H188)),NA())</f>
        <v>#N/A</v>
      </c>
      <c r="AU194" s="530" t="e">
        <f ca="1">+IF(AND(ISNUMBER(OFFSET('Sanitation Data'!$I$4,0,10*ROW('Sanitation Data'!I188))),'Data Summary'!DJ194="Yes"),100-OFFSET('Sanitation Data'!$I$4,0,10*ROW('Sanitation Data'!I188)),NA())</f>
        <v>#N/A</v>
      </c>
      <c r="AV194" s="530" t="e">
        <f ca="1">+IF(AND(ISNUMBER(OFFSET('Sanitation Data'!$I$6,0,10*ROW('Sanitation Data'!I188))),'Data Summary'!DK194="Yes"),OFFSET('Sanitation Data'!$I$6,0,10*ROW('Sanitation Data'!I188)),NA())</f>
        <v>#N/A</v>
      </c>
      <c r="AW194" s="530" t="e">
        <f ca="1">+IF(AND(ISNUMBER(OFFSET('Sanitation Data'!$I$10,0,10*ROW('Sanitation Data'!I188))),'Data Summary'!DL194="Yes"),OFFSET('Sanitation Data'!$I$10,0,10*ROW('Sanitation Data'!I188)),NA())</f>
        <v>#N/A</v>
      </c>
      <c r="AX194" s="530" t="e">
        <f ca="1">+IF(AND(ISNUMBER(OFFSET('Sanitation Data'!$I$11,0,10*ROW('Sanitation Data'!I188))),'Data Summary'!DM194="Yes"),OFFSET('Sanitation Data'!$I$11,0,10*ROW('Sanitation Data'!I188)),NA())</f>
        <v>#N/A</v>
      </c>
      <c r="AY194" s="530" t="e">
        <f ca="1">+IF(AND(ISNUMBER(OFFSET('Sanitation Data'!$I$12,0,10*ROW('Sanitation Data'!I188))),'Data Summary'!DN194="Yes"),OFFSET('Sanitation Data'!$I$12,0,10*ROW('Sanitation Data'!I188)),NA())</f>
        <v>#N/A</v>
      </c>
      <c r="AZ194" s="531" t="e">
        <f ca="1">+IF(AND(ISNUMBER(OFFSET('Hygiene Data'!$D$5,0,10*ROW('Hygiene Data'!D188))),'Data Summary'!DO194="Yes"),OFFSET('Hygiene Data'!$D$5,0,10*ROW('Hygiene Data'!D188)),NA())</f>
        <v>#N/A</v>
      </c>
      <c r="BA194" s="531" t="e">
        <f ca="1">+IF(AND(ISNUMBER(OFFSET('Hygiene Data'!$D$7,0,10*ROW('Hygiene Data'!D188))),'Data Summary'!DP194="Yes"),OFFSET('Hygiene Data'!$D$7,0,10*ROW('Hygiene Data'!D188)),NA())</f>
        <v>#N/A</v>
      </c>
      <c r="BB194" s="531" t="e">
        <f ca="1">+IF(AND(ISNUMBER(OFFSET('Hygiene Data'!$D$9,0,10*ROW('Hygiene Data'!D188))),'Data Summary'!DQ194="Yes"),OFFSET('Hygiene Data'!$D$9,0,10*ROW('Hygiene Data'!D188)),NA())</f>
        <v>#N/A</v>
      </c>
      <c r="BC194" s="531" t="e">
        <f ca="1">+IF(AND(ISNUMBER(OFFSET('Hygiene Data'!$E$5,0,10*ROW('Hygiene Data'!E188))),'Data Summary'!DR194="Yes"),OFFSET('Hygiene Data'!$E$5,0,10*ROW('Hygiene Data'!E188)),NA())</f>
        <v>#N/A</v>
      </c>
      <c r="BD194" s="531" t="e">
        <f ca="1">+IF(AND(ISNUMBER(OFFSET('Hygiene Data'!$E$7,0,10*ROW('Hygiene Data'!E188))),'Data Summary'!DS194="Yes"),OFFSET('Hygiene Data'!$E$7,0,10*ROW('Hygiene Data'!E188)),NA())</f>
        <v>#N/A</v>
      </c>
      <c r="BE194" s="531" t="e">
        <f ca="1">+IF(AND(ISNUMBER(OFFSET('Hygiene Data'!$E$9,0,10*ROW('Hygiene Data'!E188))),'Data Summary'!DT194="Yes"),OFFSET('Hygiene Data'!$E$9,0,10*ROW('Hygiene Data'!E188)),NA())</f>
        <v>#N/A</v>
      </c>
      <c r="BF194" s="531" t="e">
        <f ca="1">+IF(AND(ISNUMBER(OFFSET('Hygiene Data'!$F$5,0,10*ROW('Hygiene Data'!F188))),'Data Summary'!DU194="Yes"),OFFSET('Hygiene Data'!$F$5,0,10*ROW('Hygiene Data'!F188)),NA())</f>
        <v>#N/A</v>
      </c>
      <c r="BG194" s="531" t="e">
        <f ca="1">+IF(AND(ISNUMBER(OFFSET('Hygiene Data'!$F$7,0,10*ROW('Hygiene Data'!F188))),'Data Summary'!DV194="Yes"),OFFSET('Hygiene Data'!$F$7,0,10*ROW('Hygiene Data'!F188)),NA())</f>
        <v>#N/A</v>
      </c>
      <c r="BH194" s="531" t="e">
        <f ca="1">+IF(AND(ISNUMBER(OFFSET('Hygiene Data'!$F$9,0,10*ROW('Hygiene Data'!F188))),'Data Summary'!DW194="Yes"),OFFSET('Hygiene Data'!$F$9,0,10*ROW('Hygiene Data'!F188)),NA())</f>
        <v>#N/A</v>
      </c>
      <c r="BI194" s="531" t="e">
        <f ca="1">+IF(AND(ISNUMBER(OFFSET('Hygiene Data'!$G$5,0,10*ROW('Hygiene Data'!G188))),'Data Summary'!DX194="Yes"),OFFSET('Hygiene Data'!$G$5,0,10*ROW('Hygiene Data'!G188)),NA())</f>
        <v>#N/A</v>
      </c>
      <c r="BJ194" s="531" t="e">
        <f ca="1">+IF(AND(ISNUMBER(OFFSET('Hygiene Data'!$G$7,0,10*ROW('Hygiene Data'!G188))),'Data Summary'!DY194="Yes"),OFFSET('Hygiene Data'!$G$7,0,10*ROW('Hygiene Data'!G188)),NA())</f>
        <v>#N/A</v>
      </c>
      <c r="BK194" s="531" t="e">
        <f ca="1">+IF(AND(ISNUMBER(OFFSET('Hygiene Data'!$G$9,0,10*ROW('Hygiene Data'!G188))),'Data Summary'!DZ194="Yes"),OFFSET('Hygiene Data'!$G$9,0,10*ROW('Hygiene Data'!G188)),NA())</f>
        <v>#N/A</v>
      </c>
      <c r="BL194" s="531" t="e">
        <f ca="1">+IF(AND(ISNUMBER(OFFSET('Hygiene Data'!$H$5,0,10*ROW('Hygiene Data'!H188))),'Data Summary'!EA194="Yes"),OFFSET('Hygiene Data'!$H$5,0,10*ROW('Hygiene Data'!H188)),NA())</f>
        <v>#N/A</v>
      </c>
      <c r="BM194" s="531" t="e">
        <f ca="1">+IF(AND(ISNUMBER(OFFSET('Hygiene Data'!$H$7,0,10*ROW('Hygiene Data'!H188))),'Data Summary'!EB194="Yes"),OFFSET('Hygiene Data'!$H$7,0,10*ROW('Hygiene Data'!H188)),NA())</f>
        <v>#N/A</v>
      </c>
      <c r="BN194" s="531" t="e">
        <f ca="1">+IF(AND(ISNUMBER(OFFSET('Hygiene Data'!$H$9,0,10*ROW('Hygiene Data'!H188))),'Data Summary'!EC194="Yes"),OFFSET('Hygiene Data'!$H$9,0,10*ROW('Hygiene Data'!H188)),NA())</f>
        <v>#N/A</v>
      </c>
      <c r="BO194" s="531" t="e">
        <f ca="1">+IF(AND(ISNUMBER(OFFSET('Hygiene Data'!$I$5,0,10*ROW('Hygiene Data'!I188))),'Data Summary'!ED194="Yes"),OFFSET('Hygiene Data'!$I$5,0,10*ROW('Hygiene Data'!I188)),NA())</f>
        <v>#N/A</v>
      </c>
      <c r="BP194" s="531" t="e">
        <f ca="1">+IF(AND(ISNUMBER(OFFSET('Hygiene Data'!$I$7,0,10*ROW('Hygiene Data'!I188))),'Data Summary'!EE194="Yes"),OFFSET('Hygiene Data'!$I$7,0,10*ROW('Hygiene Data'!I188)),NA())</f>
        <v>#N/A</v>
      </c>
      <c r="BQ194" s="531" t="e">
        <f ca="1">+IF(AND(ISNUMBER(OFFSET('Hygiene Data'!$I$9,0,10*ROW('Hygiene Data'!I188))),'Data Summary'!EF194="Yes"),OFFSET('Hygiene Data'!$I$9,0,10*ROW('Hygiene Data'!I188)),NA())</f>
        <v>#N/A</v>
      </c>
    </row>
    <row r="195" spans="1:69" x14ac:dyDescent="0.25">
      <c r="A195" s="527" t="e">
        <f ca="1">+RIGHT('Data Summary'!A195,LEN('Data Summary'!A195)-9)</f>
        <v>#VALUE!</v>
      </c>
      <c r="B195" s="501" t="str">
        <f ca="1">+IF(ISTEXT('Data Summary'!B195),'Data Summary'!B195,"")</f>
        <v/>
      </c>
      <c r="C195" s="528" t="e">
        <f ca="1">+VALUE('Data Summary'!C195)</f>
        <v>#VALUE!</v>
      </c>
      <c r="D195" s="529" t="e">
        <f ca="1">+IF(AND(ISNUMBER(OFFSET('Water Data'!$D$4,0,10*ROW('Water Data'!D189))),'Data Summary'!BS195="Yes"),100-OFFSET('Water Data'!$D$4,0,10*ROW('Water Data'!D189)),NA())</f>
        <v>#N/A</v>
      </c>
      <c r="E195" s="529" t="e">
        <f ca="1">+IF(AND(ISNUMBER(OFFSET('Water Data'!$D$6,0,10*ROW('Water Data'!D189))),'Data Summary'!BT195="Yes"),OFFSET('Water Data'!$D$6,0,10*ROW('Water Data'!D189)),NA())</f>
        <v>#N/A</v>
      </c>
      <c r="F195" s="529" t="e">
        <f ca="1">+IF(AND(ISNUMBER(OFFSET('Water Data'!$D$9,0,10*ROW('Water Data'!D189))),'Data Summary'!BU195="Yes"),OFFSET('Water Data'!$D$9,0,10*ROW('Water Data'!D189)),NA())</f>
        <v>#N/A</v>
      </c>
      <c r="G195" s="529" t="e">
        <f ca="1">+IF(AND(ISNUMBER(OFFSET('Water Data'!$E$4,0,10*ROW('Water Data'!E189))),'Data Summary'!BV195="Yes"),100-OFFSET('Water Data'!$E$4,0,10*ROW('Water Data'!E189)),NA())</f>
        <v>#N/A</v>
      </c>
      <c r="H195" s="529" t="e">
        <f ca="1">+IF(AND(ISNUMBER(OFFSET('Water Data'!$E$6,0,10*ROW('Water Data'!E189))),'Data Summary'!BW195="Yes"),OFFSET('Water Data'!$E$6,0,10*ROW('Water Data'!E189)),NA())</f>
        <v>#N/A</v>
      </c>
      <c r="I195" s="529" t="e">
        <f ca="1">+IF(AND(ISNUMBER(OFFSET('Water Data'!$E$9,0,10*ROW('Water Data'!E189))),'Data Summary'!BX195="Yes"),OFFSET('Water Data'!$E$9,0,10*ROW('Water Data'!E189)),NA())</f>
        <v>#N/A</v>
      </c>
      <c r="J195" s="529" t="e">
        <f ca="1">+IF(AND(ISNUMBER(OFFSET('Water Data'!$F$4,0,10*ROW('Water Data'!F189))),'Data Summary'!BY195="Yes"),100-OFFSET('Water Data'!$F$4,0,10*ROW('Water Data'!F189)),NA())</f>
        <v>#N/A</v>
      </c>
      <c r="K195" s="529" t="e">
        <f ca="1">+IF(AND(ISNUMBER(OFFSET('Water Data'!$F$6,0,10*ROW('Water Data'!F189))),'Data Summary'!BZ195="Yes"),OFFSET('Water Data'!$F$6,0,10*ROW('Water Data'!F189)),NA())</f>
        <v>#N/A</v>
      </c>
      <c r="L195" s="529" t="e">
        <f ca="1">+IF(AND(ISNUMBER(OFFSET('Water Data'!$F$9,0,10*ROW('Water Data'!F189))),'Data Summary'!CA195="Yes"),OFFSET('Water Data'!$F$9,0,10*ROW('Water Data'!F189)),NA())</f>
        <v>#N/A</v>
      </c>
      <c r="M195" s="529" t="e">
        <f ca="1">+IF(AND(ISNUMBER(OFFSET('Water Data'!$G$4,0,10*ROW('Water Data'!G189))),'Data Summary'!CB195="Yes"),100-OFFSET('Water Data'!$G$4,0,10*ROW('Water Data'!G189)),NA())</f>
        <v>#N/A</v>
      </c>
      <c r="N195" s="529" t="e">
        <f ca="1">+IF(AND(ISNUMBER(OFFSET('Water Data'!$G$6,0,10*ROW('Water Data'!G189))),'Data Summary'!CC195="Yes"),OFFSET('Water Data'!$G$6,0,10*ROW('Water Data'!G189)),NA())</f>
        <v>#N/A</v>
      </c>
      <c r="O195" s="529" t="e">
        <f ca="1">+IF(AND(ISNUMBER(OFFSET('Water Data'!$G$9,0,10*ROW('Water Data'!G189))),'Data Summary'!CD195="Yes"),OFFSET('Water Data'!$G$9,0,10*ROW('Water Data'!G189)),NA())</f>
        <v>#N/A</v>
      </c>
      <c r="P195" s="529" t="e">
        <f ca="1">+IF(AND(ISNUMBER(OFFSET('Water Data'!$H$4,0,10*ROW('Water Data'!H189))),'Data Summary'!CE195="Yes"),100-OFFSET('Water Data'!$H$4,0,10*ROW('Water Data'!H189)),NA())</f>
        <v>#N/A</v>
      </c>
      <c r="Q195" s="529" t="e">
        <f ca="1">+IF(AND(ISNUMBER(OFFSET('Water Data'!$H$6,0,10*ROW('Water Data'!H189))),'Data Summary'!CF195="Yes"),OFFSET('Water Data'!$H$6,0,10*ROW('Water Data'!H189)),NA())</f>
        <v>#N/A</v>
      </c>
      <c r="R195" s="529" t="e">
        <f ca="1">+IF(AND(ISNUMBER(OFFSET('Water Data'!$H$9,0,10*ROW('Water Data'!H189))),'Data Summary'!CG195="Yes"),OFFSET('Water Data'!$H$9,0,10*ROW('Water Data'!H189)),NA())</f>
        <v>#N/A</v>
      </c>
      <c r="S195" s="529" t="e">
        <f ca="1">+IF(AND(ISNUMBER(OFFSET('Water Data'!$I$4,0,10*ROW('Water Data'!I189))),'Data Summary'!CH195="Yes"),100-OFFSET('Water Data'!$I$4,0,10*ROW('Water Data'!I189)),NA())</f>
        <v>#N/A</v>
      </c>
      <c r="T195" s="529" t="e">
        <f ca="1">+IF(AND(ISNUMBER(OFFSET('Water Data'!$I$6,0,10*ROW('Water Data'!I189))),'Data Summary'!CI195="Yes"),OFFSET('Water Data'!$I$6,0,10*ROW('Water Data'!I189)),NA())</f>
        <v>#N/A</v>
      </c>
      <c r="U195" s="529" t="e">
        <f ca="1">+IF(AND(ISNUMBER(OFFSET('Water Data'!$I$9,0,10*ROW('Water Data'!I189))),'Data Summary'!CJ195="Yes"),OFFSET('Water Data'!$I$9,0,10*ROW('Water Data'!I189)),NA())</f>
        <v>#N/A</v>
      </c>
      <c r="V195" s="530" t="e">
        <f ca="1">+IF(AND(ISNUMBER(OFFSET('Sanitation Data'!$D$4,0,10*ROW('Sanitation Data'!D189))),'Data Summary'!CK195="Yes"),100-OFFSET('Sanitation Data'!$D$4,0,10*ROW('Sanitation Data'!D189)),NA())</f>
        <v>#N/A</v>
      </c>
      <c r="W195" s="530" t="e">
        <f ca="1">+IF(AND(ISNUMBER(OFFSET('Sanitation Data'!$D$6,0,10*ROW('Sanitation Data'!D189))),'Data Summary'!CL195="Yes"),OFFSET('Sanitation Data'!$D$6,0,10*ROW('Sanitation Data'!D189)),NA())</f>
        <v>#N/A</v>
      </c>
      <c r="X195" s="530" t="e">
        <f ca="1">+IF(AND(ISNUMBER(OFFSET('Sanitation Data'!$D$10,0,10*ROW('Sanitation Data'!D189))),'Data Summary'!CM195="Yes"),OFFSET('Sanitation Data'!$D$10,0,10*ROW('Sanitation Data'!D189)),NA())</f>
        <v>#N/A</v>
      </c>
      <c r="Y195" s="530" t="e">
        <f ca="1">+IF(AND(ISNUMBER(OFFSET('Sanitation Data'!$D$11,0,10*ROW('Sanitation Data'!D189))),'Data Summary'!CN195="Yes"),OFFSET('Sanitation Data'!$D$11,0,10*ROW('Sanitation Data'!D189)),NA())</f>
        <v>#N/A</v>
      </c>
      <c r="Z195" s="530" t="e">
        <f ca="1">+IF(AND(ISNUMBER(OFFSET('Sanitation Data'!$D$12,0,10*ROW('Sanitation Data'!D189))),'Data Summary'!CO195="Yes"),OFFSET('Sanitation Data'!$D$12,0,10*ROW('Sanitation Data'!D189)),NA())</f>
        <v>#N/A</v>
      </c>
      <c r="AA195" s="530" t="e">
        <f ca="1">+IF(AND(ISNUMBER(OFFSET('Sanitation Data'!$E$4,0,10*ROW('Sanitation Data'!E189))),'Data Summary'!CP195="Yes"),100-OFFSET('Sanitation Data'!$E$4,0,10*ROW('Sanitation Data'!E189)),NA())</f>
        <v>#N/A</v>
      </c>
      <c r="AB195" s="530" t="e">
        <f ca="1">+IF(AND(ISNUMBER(OFFSET('Sanitation Data'!$E$6,0,10*ROW('Sanitation Data'!E189))),'Data Summary'!CQ195="Yes"),OFFSET('Sanitation Data'!$E$6,0,10*ROW('Sanitation Data'!E189)),NA())</f>
        <v>#N/A</v>
      </c>
      <c r="AC195" s="530" t="e">
        <f ca="1">+IF(AND(ISNUMBER(OFFSET('Sanitation Data'!$E$10,0,10*ROW('Sanitation Data'!E189))),'Data Summary'!CR195="Yes"),OFFSET('Sanitation Data'!$E$10,0,10*ROW('Sanitation Data'!E189)),NA())</f>
        <v>#N/A</v>
      </c>
      <c r="AD195" s="530" t="e">
        <f ca="1">+IF(AND(ISNUMBER(OFFSET('Sanitation Data'!$E$11,0,10*ROW('Sanitation Data'!E189))),'Data Summary'!CS195="Yes"),OFFSET('Sanitation Data'!$E$11,0,10*ROW('Sanitation Data'!E189)),NA())</f>
        <v>#N/A</v>
      </c>
      <c r="AE195" s="530" t="e">
        <f ca="1">+IF(AND(ISNUMBER(OFFSET('Sanitation Data'!$E$12,0,10*ROW('Sanitation Data'!E189))),'Data Summary'!CT195="Yes"),OFFSET('Sanitation Data'!$E$12,0,10*ROW('Sanitation Data'!E189)),NA())</f>
        <v>#N/A</v>
      </c>
      <c r="AF195" s="530" t="e">
        <f ca="1">+IF(AND(ISNUMBER(OFFSET('Sanitation Data'!$F$4,0,10*ROW('Sanitation Data'!F189))),'Data Summary'!CU195="Yes"),100-OFFSET('Sanitation Data'!$F$4,0,10*ROW('Sanitation Data'!F189)),NA())</f>
        <v>#N/A</v>
      </c>
      <c r="AG195" s="530" t="e">
        <f ca="1">+IF(AND(ISNUMBER(OFFSET('Sanitation Data'!$F$6,0,10*ROW('Sanitation Data'!F189))),'Data Summary'!CV195="Yes"),OFFSET('Sanitation Data'!$F$6,0,10*ROW('Sanitation Data'!F189)),NA())</f>
        <v>#N/A</v>
      </c>
      <c r="AH195" s="530" t="e">
        <f ca="1">+IF(AND(ISNUMBER(OFFSET('Sanitation Data'!$F$10,0,10*ROW('Sanitation Data'!F189))),'Data Summary'!CW195="Yes"),OFFSET('Sanitation Data'!$F$10,0,10*ROW('Sanitation Data'!F189)),NA())</f>
        <v>#N/A</v>
      </c>
      <c r="AI195" s="530" t="e">
        <f ca="1">+IF(AND(ISNUMBER(OFFSET('Sanitation Data'!$F$11,0,10*ROW('Sanitation Data'!F189))),'Data Summary'!CX195="Yes"),OFFSET('Sanitation Data'!$F$11,0,10*ROW('Sanitation Data'!F189)),NA())</f>
        <v>#N/A</v>
      </c>
      <c r="AJ195" s="530" t="e">
        <f ca="1">+IF(AND(ISNUMBER(OFFSET('Sanitation Data'!$F$12,0,10*ROW('Sanitation Data'!F189))),'Data Summary'!CY195="Yes"),OFFSET('Sanitation Data'!$F$12,0,10*ROW('Sanitation Data'!F189)),NA())</f>
        <v>#N/A</v>
      </c>
      <c r="AK195" s="530" t="e">
        <f ca="1">+IF(AND(ISNUMBER(OFFSET('Sanitation Data'!$G$4,0,10*ROW('Sanitation Data'!G189))),'Data Summary'!CZ195="Yes"),100-OFFSET('Sanitation Data'!$G$4,0,10*ROW('Sanitation Data'!G189)),NA())</f>
        <v>#N/A</v>
      </c>
      <c r="AL195" s="530" t="e">
        <f ca="1">+IF(AND(ISNUMBER(OFFSET('Sanitation Data'!$G$6,0,10*ROW('Sanitation Data'!G189))),'Data Summary'!DA195="Yes"),OFFSET('Sanitation Data'!$G$6,0,10*ROW('Sanitation Data'!G189)),NA())</f>
        <v>#N/A</v>
      </c>
      <c r="AM195" s="530" t="e">
        <f ca="1">+IF(AND(ISNUMBER(OFFSET('Sanitation Data'!$G$10,0,10*ROW('Sanitation Data'!G189))),'Data Summary'!DB195="Yes"),OFFSET('Sanitation Data'!$G$10,0,10*ROW('Sanitation Data'!G189)),NA())</f>
        <v>#N/A</v>
      </c>
      <c r="AN195" s="530" t="e">
        <f ca="1">+IF(AND(ISNUMBER(OFFSET('Sanitation Data'!$G$11,0,10*ROW('Sanitation Data'!G189))),'Data Summary'!DC195="Yes"),OFFSET('Sanitation Data'!$G$11,0,10*ROW('Sanitation Data'!G189)),NA())</f>
        <v>#N/A</v>
      </c>
      <c r="AO195" s="530" t="e">
        <f ca="1">+IF(AND(ISNUMBER(OFFSET('Sanitation Data'!$G$12,0,10*ROW('Sanitation Data'!G189))),'Data Summary'!DD195="Yes"),OFFSET('Sanitation Data'!$G$12,0,10*ROW('Sanitation Data'!G189)),NA())</f>
        <v>#N/A</v>
      </c>
      <c r="AP195" s="530" t="e">
        <f ca="1">+IF(AND(ISNUMBER(OFFSET('Sanitation Data'!$H$4,0,10*ROW('Sanitation Data'!H189))),'Data Summary'!DE195="Yes"),100-OFFSET('Sanitation Data'!$H$4,0,10*ROW('Sanitation Data'!H189)),NA())</f>
        <v>#N/A</v>
      </c>
      <c r="AQ195" s="530" t="e">
        <f ca="1">+IF(AND(ISNUMBER(OFFSET('Sanitation Data'!$H$6,0,10*ROW('Sanitation Data'!H189))),'Data Summary'!DF195="Yes"),OFFSET('Sanitation Data'!$H$6,0,10*ROW('Sanitation Data'!H189)),NA())</f>
        <v>#N/A</v>
      </c>
      <c r="AR195" s="530" t="e">
        <f ca="1">+IF(AND(ISNUMBER(OFFSET('Sanitation Data'!$H$10,0,10*ROW('Sanitation Data'!H189))),'Data Summary'!DG195="Yes"),OFFSET('Sanitation Data'!$H$10,0,10*ROW('Sanitation Data'!H189)),NA())</f>
        <v>#N/A</v>
      </c>
      <c r="AS195" s="530" t="e">
        <f ca="1">+IF(AND(ISNUMBER(OFFSET('Sanitation Data'!$H$11,0,10*ROW('Sanitation Data'!H189))),'Data Summary'!DH195="Yes"),OFFSET('Sanitation Data'!$H$11,0,10*ROW('Sanitation Data'!H189)),NA())</f>
        <v>#N/A</v>
      </c>
      <c r="AT195" s="530" t="e">
        <f ca="1">+IF(AND(ISNUMBER(OFFSET('Sanitation Data'!$H$12,0,10*ROW('Sanitation Data'!H189))),'Data Summary'!DI195="Yes"),OFFSET('Sanitation Data'!$H$12,0,10*ROW('Sanitation Data'!H189)),NA())</f>
        <v>#N/A</v>
      </c>
      <c r="AU195" s="530" t="e">
        <f ca="1">+IF(AND(ISNUMBER(OFFSET('Sanitation Data'!$I$4,0,10*ROW('Sanitation Data'!I189))),'Data Summary'!DJ195="Yes"),100-OFFSET('Sanitation Data'!$I$4,0,10*ROW('Sanitation Data'!I189)),NA())</f>
        <v>#N/A</v>
      </c>
      <c r="AV195" s="530" t="e">
        <f ca="1">+IF(AND(ISNUMBER(OFFSET('Sanitation Data'!$I$6,0,10*ROW('Sanitation Data'!I189))),'Data Summary'!DK195="Yes"),OFFSET('Sanitation Data'!$I$6,0,10*ROW('Sanitation Data'!I189)),NA())</f>
        <v>#N/A</v>
      </c>
      <c r="AW195" s="530" t="e">
        <f ca="1">+IF(AND(ISNUMBER(OFFSET('Sanitation Data'!$I$10,0,10*ROW('Sanitation Data'!I189))),'Data Summary'!DL195="Yes"),OFFSET('Sanitation Data'!$I$10,0,10*ROW('Sanitation Data'!I189)),NA())</f>
        <v>#N/A</v>
      </c>
      <c r="AX195" s="530" t="e">
        <f ca="1">+IF(AND(ISNUMBER(OFFSET('Sanitation Data'!$I$11,0,10*ROW('Sanitation Data'!I189))),'Data Summary'!DM195="Yes"),OFFSET('Sanitation Data'!$I$11,0,10*ROW('Sanitation Data'!I189)),NA())</f>
        <v>#N/A</v>
      </c>
      <c r="AY195" s="530" t="e">
        <f ca="1">+IF(AND(ISNUMBER(OFFSET('Sanitation Data'!$I$12,0,10*ROW('Sanitation Data'!I189))),'Data Summary'!DN195="Yes"),OFFSET('Sanitation Data'!$I$12,0,10*ROW('Sanitation Data'!I189)),NA())</f>
        <v>#N/A</v>
      </c>
      <c r="AZ195" s="531" t="e">
        <f ca="1">+IF(AND(ISNUMBER(OFFSET('Hygiene Data'!$D$5,0,10*ROW('Hygiene Data'!D189))),'Data Summary'!DO195="Yes"),OFFSET('Hygiene Data'!$D$5,0,10*ROW('Hygiene Data'!D189)),NA())</f>
        <v>#N/A</v>
      </c>
      <c r="BA195" s="531" t="e">
        <f ca="1">+IF(AND(ISNUMBER(OFFSET('Hygiene Data'!$D$7,0,10*ROW('Hygiene Data'!D189))),'Data Summary'!DP195="Yes"),OFFSET('Hygiene Data'!$D$7,0,10*ROW('Hygiene Data'!D189)),NA())</f>
        <v>#N/A</v>
      </c>
      <c r="BB195" s="531" t="e">
        <f ca="1">+IF(AND(ISNUMBER(OFFSET('Hygiene Data'!$D$9,0,10*ROW('Hygiene Data'!D189))),'Data Summary'!DQ195="Yes"),OFFSET('Hygiene Data'!$D$9,0,10*ROW('Hygiene Data'!D189)),NA())</f>
        <v>#N/A</v>
      </c>
      <c r="BC195" s="531" t="e">
        <f ca="1">+IF(AND(ISNUMBER(OFFSET('Hygiene Data'!$E$5,0,10*ROW('Hygiene Data'!E189))),'Data Summary'!DR195="Yes"),OFFSET('Hygiene Data'!$E$5,0,10*ROW('Hygiene Data'!E189)),NA())</f>
        <v>#N/A</v>
      </c>
      <c r="BD195" s="531" t="e">
        <f ca="1">+IF(AND(ISNUMBER(OFFSET('Hygiene Data'!$E$7,0,10*ROW('Hygiene Data'!E189))),'Data Summary'!DS195="Yes"),OFFSET('Hygiene Data'!$E$7,0,10*ROW('Hygiene Data'!E189)),NA())</f>
        <v>#N/A</v>
      </c>
      <c r="BE195" s="531" t="e">
        <f ca="1">+IF(AND(ISNUMBER(OFFSET('Hygiene Data'!$E$9,0,10*ROW('Hygiene Data'!E189))),'Data Summary'!DT195="Yes"),OFFSET('Hygiene Data'!$E$9,0,10*ROW('Hygiene Data'!E189)),NA())</f>
        <v>#N/A</v>
      </c>
      <c r="BF195" s="531" t="e">
        <f ca="1">+IF(AND(ISNUMBER(OFFSET('Hygiene Data'!$F$5,0,10*ROW('Hygiene Data'!F189))),'Data Summary'!DU195="Yes"),OFFSET('Hygiene Data'!$F$5,0,10*ROW('Hygiene Data'!F189)),NA())</f>
        <v>#N/A</v>
      </c>
      <c r="BG195" s="531" t="e">
        <f ca="1">+IF(AND(ISNUMBER(OFFSET('Hygiene Data'!$F$7,0,10*ROW('Hygiene Data'!F189))),'Data Summary'!DV195="Yes"),OFFSET('Hygiene Data'!$F$7,0,10*ROW('Hygiene Data'!F189)),NA())</f>
        <v>#N/A</v>
      </c>
      <c r="BH195" s="531" t="e">
        <f ca="1">+IF(AND(ISNUMBER(OFFSET('Hygiene Data'!$F$9,0,10*ROW('Hygiene Data'!F189))),'Data Summary'!DW195="Yes"),OFFSET('Hygiene Data'!$F$9,0,10*ROW('Hygiene Data'!F189)),NA())</f>
        <v>#N/A</v>
      </c>
      <c r="BI195" s="531" t="e">
        <f ca="1">+IF(AND(ISNUMBER(OFFSET('Hygiene Data'!$G$5,0,10*ROW('Hygiene Data'!G189))),'Data Summary'!DX195="Yes"),OFFSET('Hygiene Data'!$G$5,0,10*ROW('Hygiene Data'!G189)),NA())</f>
        <v>#N/A</v>
      </c>
      <c r="BJ195" s="531" t="e">
        <f ca="1">+IF(AND(ISNUMBER(OFFSET('Hygiene Data'!$G$7,0,10*ROW('Hygiene Data'!G189))),'Data Summary'!DY195="Yes"),OFFSET('Hygiene Data'!$G$7,0,10*ROW('Hygiene Data'!G189)),NA())</f>
        <v>#N/A</v>
      </c>
      <c r="BK195" s="531" t="e">
        <f ca="1">+IF(AND(ISNUMBER(OFFSET('Hygiene Data'!$G$9,0,10*ROW('Hygiene Data'!G189))),'Data Summary'!DZ195="Yes"),OFFSET('Hygiene Data'!$G$9,0,10*ROW('Hygiene Data'!G189)),NA())</f>
        <v>#N/A</v>
      </c>
      <c r="BL195" s="531" t="e">
        <f ca="1">+IF(AND(ISNUMBER(OFFSET('Hygiene Data'!$H$5,0,10*ROW('Hygiene Data'!H189))),'Data Summary'!EA195="Yes"),OFFSET('Hygiene Data'!$H$5,0,10*ROW('Hygiene Data'!H189)),NA())</f>
        <v>#N/A</v>
      </c>
      <c r="BM195" s="531" t="e">
        <f ca="1">+IF(AND(ISNUMBER(OFFSET('Hygiene Data'!$H$7,0,10*ROW('Hygiene Data'!H189))),'Data Summary'!EB195="Yes"),OFFSET('Hygiene Data'!$H$7,0,10*ROW('Hygiene Data'!H189)),NA())</f>
        <v>#N/A</v>
      </c>
      <c r="BN195" s="531" t="e">
        <f ca="1">+IF(AND(ISNUMBER(OFFSET('Hygiene Data'!$H$9,0,10*ROW('Hygiene Data'!H189))),'Data Summary'!EC195="Yes"),OFFSET('Hygiene Data'!$H$9,0,10*ROW('Hygiene Data'!H189)),NA())</f>
        <v>#N/A</v>
      </c>
      <c r="BO195" s="531" t="e">
        <f ca="1">+IF(AND(ISNUMBER(OFFSET('Hygiene Data'!$I$5,0,10*ROW('Hygiene Data'!I189))),'Data Summary'!ED195="Yes"),OFFSET('Hygiene Data'!$I$5,0,10*ROW('Hygiene Data'!I189)),NA())</f>
        <v>#N/A</v>
      </c>
      <c r="BP195" s="531" t="e">
        <f ca="1">+IF(AND(ISNUMBER(OFFSET('Hygiene Data'!$I$7,0,10*ROW('Hygiene Data'!I189))),'Data Summary'!EE195="Yes"),OFFSET('Hygiene Data'!$I$7,0,10*ROW('Hygiene Data'!I189)),NA())</f>
        <v>#N/A</v>
      </c>
      <c r="BQ195" s="531" t="e">
        <f ca="1">+IF(AND(ISNUMBER(OFFSET('Hygiene Data'!$I$9,0,10*ROW('Hygiene Data'!I189))),'Data Summary'!EF195="Yes"),OFFSET('Hygiene Data'!$I$9,0,10*ROW('Hygiene Data'!I189)),NA())</f>
        <v>#N/A</v>
      </c>
    </row>
    <row r="196" spans="1:69" x14ac:dyDescent="0.25">
      <c r="A196" s="527" t="e">
        <f ca="1">+RIGHT('Data Summary'!A196,LEN('Data Summary'!A196)-9)</f>
        <v>#VALUE!</v>
      </c>
      <c r="B196" s="501" t="str">
        <f ca="1">+IF(ISTEXT('Data Summary'!B196),'Data Summary'!B196,"")</f>
        <v/>
      </c>
      <c r="C196" s="528" t="e">
        <f ca="1">+VALUE('Data Summary'!C196)</f>
        <v>#VALUE!</v>
      </c>
      <c r="D196" s="529" t="e">
        <f ca="1">+IF(AND(ISNUMBER(OFFSET('Water Data'!$D$4,0,10*ROW('Water Data'!D190))),'Data Summary'!BS196="Yes"),100-OFFSET('Water Data'!$D$4,0,10*ROW('Water Data'!D190)),NA())</f>
        <v>#N/A</v>
      </c>
      <c r="E196" s="529" t="e">
        <f ca="1">+IF(AND(ISNUMBER(OFFSET('Water Data'!$D$6,0,10*ROW('Water Data'!D190))),'Data Summary'!BT196="Yes"),OFFSET('Water Data'!$D$6,0,10*ROW('Water Data'!D190)),NA())</f>
        <v>#N/A</v>
      </c>
      <c r="F196" s="529" t="e">
        <f ca="1">+IF(AND(ISNUMBER(OFFSET('Water Data'!$D$9,0,10*ROW('Water Data'!D190))),'Data Summary'!BU196="Yes"),OFFSET('Water Data'!$D$9,0,10*ROW('Water Data'!D190)),NA())</f>
        <v>#N/A</v>
      </c>
      <c r="G196" s="529" t="e">
        <f ca="1">+IF(AND(ISNUMBER(OFFSET('Water Data'!$E$4,0,10*ROW('Water Data'!E190))),'Data Summary'!BV196="Yes"),100-OFFSET('Water Data'!$E$4,0,10*ROW('Water Data'!E190)),NA())</f>
        <v>#N/A</v>
      </c>
      <c r="H196" s="529" t="e">
        <f ca="1">+IF(AND(ISNUMBER(OFFSET('Water Data'!$E$6,0,10*ROW('Water Data'!E190))),'Data Summary'!BW196="Yes"),OFFSET('Water Data'!$E$6,0,10*ROW('Water Data'!E190)),NA())</f>
        <v>#N/A</v>
      </c>
      <c r="I196" s="529" t="e">
        <f ca="1">+IF(AND(ISNUMBER(OFFSET('Water Data'!$E$9,0,10*ROW('Water Data'!E190))),'Data Summary'!BX196="Yes"),OFFSET('Water Data'!$E$9,0,10*ROW('Water Data'!E190)),NA())</f>
        <v>#N/A</v>
      </c>
      <c r="J196" s="529" t="e">
        <f ca="1">+IF(AND(ISNUMBER(OFFSET('Water Data'!$F$4,0,10*ROW('Water Data'!F190))),'Data Summary'!BY196="Yes"),100-OFFSET('Water Data'!$F$4,0,10*ROW('Water Data'!F190)),NA())</f>
        <v>#N/A</v>
      </c>
      <c r="K196" s="529" t="e">
        <f ca="1">+IF(AND(ISNUMBER(OFFSET('Water Data'!$F$6,0,10*ROW('Water Data'!F190))),'Data Summary'!BZ196="Yes"),OFFSET('Water Data'!$F$6,0,10*ROW('Water Data'!F190)),NA())</f>
        <v>#N/A</v>
      </c>
      <c r="L196" s="529" t="e">
        <f ca="1">+IF(AND(ISNUMBER(OFFSET('Water Data'!$F$9,0,10*ROW('Water Data'!F190))),'Data Summary'!CA196="Yes"),OFFSET('Water Data'!$F$9,0,10*ROW('Water Data'!F190)),NA())</f>
        <v>#N/A</v>
      </c>
      <c r="M196" s="529" t="e">
        <f ca="1">+IF(AND(ISNUMBER(OFFSET('Water Data'!$G$4,0,10*ROW('Water Data'!G190))),'Data Summary'!CB196="Yes"),100-OFFSET('Water Data'!$G$4,0,10*ROW('Water Data'!G190)),NA())</f>
        <v>#N/A</v>
      </c>
      <c r="N196" s="529" t="e">
        <f ca="1">+IF(AND(ISNUMBER(OFFSET('Water Data'!$G$6,0,10*ROW('Water Data'!G190))),'Data Summary'!CC196="Yes"),OFFSET('Water Data'!$G$6,0,10*ROW('Water Data'!G190)),NA())</f>
        <v>#N/A</v>
      </c>
      <c r="O196" s="529" t="e">
        <f ca="1">+IF(AND(ISNUMBER(OFFSET('Water Data'!$G$9,0,10*ROW('Water Data'!G190))),'Data Summary'!CD196="Yes"),OFFSET('Water Data'!$G$9,0,10*ROW('Water Data'!G190)),NA())</f>
        <v>#N/A</v>
      </c>
      <c r="P196" s="529" t="e">
        <f ca="1">+IF(AND(ISNUMBER(OFFSET('Water Data'!$H$4,0,10*ROW('Water Data'!H190))),'Data Summary'!CE196="Yes"),100-OFFSET('Water Data'!$H$4,0,10*ROW('Water Data'!H190)),NA())</f>
        <v>#N/A</v>
      </c>
      <c r="Q196" s="529" t="e">
        <f ca="1">+IF(AND(ISNUMBER(OFFSET('Water Data'!$H$6,0,10*ROW('Water Data'!H190))),'Data Summary'!CF196="Yes"),OFFSET('Water Data'!$H$6,0,10*ROW('Water Data'!H190)),NA())</f>
        <v>#N/A</v>
      </c>
      <c r="R196" s="529" t="e">
        <f ca="1">+IF(AND(ISNUMBER(OFFSET('Water Data'!$H$9,0,10*ROW('Water Data'!H190))),'Data Summary'!CG196="Yes"),OFFSET('Water Data'!$H$9,0,10*ROW('Water Data'!H190)),NA())</f>
        <v>#N/A</v>
      </c>
      <c r="S196" s="529" t="e">
        <f ca="1">+IF(AND(ISNUMBER(OFFSET('Water Data'!$I$4,0,10*ROW('Water Data'!I190))),'Data Summary'!CH196="Yes"),100-OFFSET('Water Data'!$I$4,0,10*ROW('Water Data'!I190)),NA())</f>
        <v>#N/A</v>
      </c>
      <c r="T196" s="529" t="e">
        <f ca="1">+IF(AND(ISNUMBER(OFFSET('Water Data'!$I$6,0,10*ROW('Water Data'!I190))),'Data Summary'!CI196="Yes"),OFFSET('Water Data'!$I$6,0,10*ROW('Water Data'!I190)),NA())</f>
        <v>#N/A</v>
      </c>
      <c r="U196" s="529" t="e">
        <f ca="1">+IF(AND(ISNUMBER(OFFSET('Water Data'!$I$9,0,10*ROW('Water Data'!I190))),'Data Summary'!CJ196="Yes"),OFFSET('Water Data'!$I$9,0,10*ROW('Water Data'!I190)),NA())</f>
        <v>#N/A</v>
      </c>
      <c r="V196" s="530" t="e">
        <f ca="1">+IF(AND(ISNUMBER(OFFSET('Sanitation Data'!$D$4,0,10*ROW('Sanitation Data'!D190))),'Data Summary'!CK196="Yes"),100-OFFSET('Sanitation Data'!$D$4,0,10*ROW('Sanitation Data'!D190)),NA())</f>
        <v>#N/A</v>
      </c>
      <c r="W196" s="530" t="e">
        <f ca="1">+IF(AND(ISNUMBER(OFFSET('Sanitation Data'!$D$6,0,10*ROW('Sanitation Data'!D190))),'Data Summary'!CL196="Yes"),OFFSET('Sanitation Data'!$D$6,0,10*ROW('Sanitation Data'!D190)),NA())</f>
        <v>#N/A</v>
      </c>
      <c r="X196" s="530" t="e">
        <f ca="1">+IF(AND(ISNUMBER(OFFSET('Sanitation Data'!$D$10,0,10*ROW('Sanitation Data'!D190))),'Data Summary'!CM196="Yes"),OFFSET('Sanitation Data'!$D$10,0,10*ROW('Sanitation Data'!D190)),NA())</f>
        <v>#N/A</v>
      </c>
      <c r="Y196" s="530" t="e">
        <f ca="1">+IF(AND(ISNUMBER(OFFSET('Sanitation Data'!$D$11,0,10*ROW('Sanitation Data'!D190))),'Data Summary'!CN196="Yes"),OFFSET('Sanitation Data'!$D$11,0,10*ROW('Sanitation Data'!D190)),NA())</f>
        <v>#N/A</v>
      </c>
      <c r="Z196" s="530" t="e">
        <f ca="1">+IF(AND(ISNUMBER(OFFSET('Sanitation Data'!$D$12,0,10*ROW('Sanitation Data'!D190))),'Data Summary'!CO196="Yes"),OFFSET('Sanitation Data'!$D$12,0,10*ROW('Sanitation Data'!D190)),NA())</f>
        <v>#N/A</v>
      </c>
      <c r="AA196" s="530" t="e">
        <f ca="1">+IF(AND(ISNUMBER(OFFSET('Sanitation Data'!$E$4,0,10*ROW('Sanitation Data'!E190))),'Data Summary'!CP196="Yes"),100-OFFSET('Sanitation Data'!$E$4,0,10*ROW('Sanitation Data'!E190)),NA())</f>
        <v>#N/A</v>
      </c>
      <c r="AB196" s="530" t="e">
        <f ca="1">+IF(AND(ISNUMBER(OFFSET('Sanitation Data'!$E$6,0,10*ROW('Sanitation Data'!E190))),'Data Summary'!CQ196="Yes"),OFFSET('Sanitation Data'!$E$6,0,10*ROW('Sanitation Data'!E190)),NA())</f>
        <v>#N/A</v>
      </c>
      <c r="AC196" s="530" t="e">
        <f ca="1">+IF(AND(ISNUMBER(OFFSET('Sanitation Data'!$E$10,0,10*ROW('Sanitation Data'!E190))),'Data Summary'!CR196="Yes"),OFFSET('Sanitation Data'!$E$10,0,10*ROW('Sanitation Data'!E190)),NA())</f>
        <v>#N/A</v>
      </c>
      <c r="AD196" s="530" t="e">
        <f ca="1">+IF(AND(ISNUMBER(OFFSET('Sanitation Data'!$E$11,0,10*ROW('Sanitation Data'!E190))),'Data Summary'!CS196="Yes"),OFFSET('Sanitation Data'!$E$11,0,10*ROW('Sanitation Data'!E190)),NA())</f>
        <v>#N/A</v>
      </c>
      <c r="AE196" s="530" t="e">
        <f ca="1">+IF(AND(ISNUMBER(OFFSET('Sanitation Data'!$E$12,0,10*ROW('Sanitation Data'!E190))),'Data Summary'!CT196="Yes"),OFFSET('Sanitation Data'!$E$12,0,10*ROW('Sanitation Data'!E190)),NA())</f>
        <v>#N/A</v>
      </c>
      <c r="AF196" s="530" t="e">
        <f ca="1">+IF(AND(ISNUMBER(OFFSET('Sanitation Data'!$F$4,0,10*ROW('Sanitation Data'!F190))),'Data Summary'!CU196="Yes"),100-OFFSET('Sanitation Data'!$F$4,0,10*ROW('Sanitation Data'!F190)),NA())</f>
        <v>#N/A</v>
      </c>
      <c r="AG196" s="530" t="e">
        <f ca="1">+IF(AND(ISNUMBER(OFFSET('Sanitation Data'!$F$6,0,10*ROW('Sanitation Data'!F190))),'Data Summary'!CV196="Yes"),OFFSET('Sanitation Data'!$F$6,0,10*ROW('Sanitation Data'!F190)),NA())</f>
        <v>#N/A</v>
      </c>
      <c r="AH196" s="530" t="e">
        <f ca="1">+IF(AND(ISNUMBER(OFFSET('Sanitation Data'!$F$10,0,10*ROW('Sanitation Data'!F190))),'Data Summary'!CW196="Yes"),OFFSET('Sanitation Data'!$F$10,0,10*ROW('Sanitation Data'!F190)),NA())</f>
        <v>#N/A</v>
      </c>
      <c r="AI196" s="530" t="e">
        <f ca="1">+IF(AND(ISNUMBER(OFFSET('Sanitation Data'!$F$11,0,10*ROW('Sanitation Data'!F190))),'Data Summary'!CX196="Yes"),OFFSET('Sanitation Data'!$F$11,0,10*ROW('Sanitation Data'!F190)),NA())</f>
        <v>#N/A</v>
      </c>
      <c r="AJ196" s="530" t="e">
        <f ca="1">+IF(AND(ISNUMBER(OFFSET('Sanitation Data'!$F$12,0,10*ROW('Sanitation Data'!F190))),'Data Summary'!CY196="Yes"),OFFSET('Sanitation Data'!$F$12,0,10*ROW('Sanitation Data'!F190)),NA())</f>
        <v>#N/A</v>
      </c>
      <c r="AK196" s="530" t="e">
        <f ca="1">+IF(AND(ISNUMBER(OFFSET('Sanitation Data'!$G$4,0,10*ROW('Sanitation Data'!G190))),'Data Summary'!CZ196="Yes"),100-OFFSET('Sanitation Data'!$G$4,0,10*ROW('Sanitation Data'!G190)),NA())</f>
        <v>#N/A</v>
      </c>
      <c r="AL196" s="530" t="e">
        <f ca="1">+IF(AND(ISNUMBER(OFFSET('Sanitation Data'!$G$6,0,10*ROW('Sanitation Data'!G190))),'Data Summary'!DA196="Yes"),OFFSET('Sanitation Data'!$G$6,0,10*ROW('Sanitation Data'!G190)),NA())</f>
        <v>#N/A</v>
      </c>
      <c r="AM196" s="530" t="e">
        <f ca="1">+IF(AND(ISNUMBER(OFFSET('Sanitation Data'!$G$10,0,10*ROW('Sanitation Data'!G190))),'Data Summary'!DB196="Yes"),OFFSET('Sanitation Data'!$G$10,0,10*ROW('Sanitation Data'!G190)),NA())</f>
        <v>#N/A</v>
      </c>
      <c r="AN196" s="530" t="e">
        <f ca="1">+IF(AND(ISNUMBER(OFFSET('Sanitation Data'!$G$11,0,10*ROW('Sanitation Data'!G190))),'Data Summary'!DC196="Yes"),OFFSET('Sanitation Data'!$G$11,0,10*ROW('Sanitation Data'!G190)),NA())</f>
        <v>#N/A</v>
      </c>
      <c r="AO196" s="530" t="e">
        <f ca="1">+IF(AND(ISNUMBER(OFFSET('Sanitation Data'!$G$12,0,10*ROW('Sanitation Data'!G190))),'Data Summary'!DD196="Yes"),OFFSET('Sanitation Data'!$G$12,0,10*ROW('Sanitation Data'!G190)),NA())</f>
        <v>#N/A</v>
      </c>
      <c r="AP196" s="530" t="e">
        <f ca="1">+IF(AND(ISNUMBER(OFFSET('Sanitation Data'!$H$4,0,10*ROW('Sanitation Data'!H190))),'Data Summary'!DE196="Yes"),100-OFFSET('Sanitation Data'!$H$4,0,10*ROW('Sanitation Data'!H190)),NA())</f>
        <v>#N/A</v>
      </c>
      <c r="AQ196" s="530" t="e">
        <f ca="1">+IF(AND(ISNUMBER(OFFSET('Sanitation Data'!$H$6,0,10*ROW('Sanitation Data'!H190))),'Data Summary'!DF196="Yes"),OFFSET('Sanitation Data'!$H$6,0,10*ROW('Sanitation Data'!H190)),NA())</f>
        <v>#N/A</v>
      </c>
      <c r="AR196" s="530" t="e">
        <f ca="1">+IF(AND(ISNUMBER(OFFSET('Sanitation Data'!$H$10,0,10*ROW('Sanitation Data'!H190))),'Data Summary'!DG196="Yes"),OFFSET('Sanitation Data'!$H$10,0,10*ROW('Sanitation Data'!H190)),NA())</f>
        <v>#N/A</v>
      </c>
      <c r="AS196" s="530" t="e">
        <f ca="1">+IF(AND(ISNUMBER(OFFSET('Sanitation Data'!$H$11,0,10*ROW('Sanitation Data'!H190))),'Data Summary'!DH196="Yes"),OFFSET('Sanitation Data'!$H$11,0,10*ROW('Sanitation Data'!H190)),NA())</f>
        <v>#N/A</v>
      </c>
      <c r="AT196" s="530" t="e">
        <f ca="1">+IF(AND(ISNUMBER(OFFSET('Sanitation Data'!$H$12,0,10*ROW('Sanitation Data'!H190))),'Data Summary'!DI196="Yes"),OFFSET('Sanitation Data'!$H$12,0,10*ROW('Sanitation Data'!H190)),NA())</f>
        <v>#N/A</v>
      </c>
      <c r="AU196" s="530" t="e">
        <f ca="1">+IF(AND(ISNUMBER(OFFSET('Sanitation Data'!$I$4,0,10*ROW('Sanitation Data'!I190))),'Data Summary'!DJ196="Yes"),100-OFFSET('Sanitation Data'!$I$4,0,10*ROW('Sanitation Data'!I190)),NA())</f>
        <v>#N/A</v>
      </c>
      <c r="AV196" s="530" t="e">
        <f ca="1">+IF(AND(ISNUMBER(OFFSET('Sanitation Data'!$I$6,0,10*ROW('Sanitation Data'!I190))),'Data Summary'!DK196="Yes"),OFFSET('Sanitation Data'!$I$6,0,10*ROW('Sanitation Data'!I190)),NA())</f>
        <v>#N/A</v>
      </c>
      <c r="AW196" s="530" t="e">
        <f ca="1">+IF(AND(ISNUMBER(OFFSET('Sanitation Data'!$I$10,0,10*ROW('Sanitation Data'!I190))),'Data Summary'!DL196="Yes"),OFFSET('Sanitation Data'!$I$10,0,10*ROW('Sanitation Data'!I190)),NA())</f>
        <v>#N/A</v>
      </c>
      <c r="AX196" s="530" t="e">
        <f ca="1">+IF(AND(ISNUMBER(OFFSET('Sanitation Data'!$I$11,0,10*ROW('Sanitation Data'!I190))),'Data Summary'!DM196="Yes"),OFFSET('Sanitation Data'!$I$11,0,10*ROW('Sanitation Data'!I190)),NA())</f>
        <v>#N/A</v>
      </c>
      <c r="AY196" s="530" t="e">
        <f ca="1">+IF(AND(ISNUMBER(OFFSET('Sanitation Data'!$I$12,0,10*ROW('Sanitation Data'!I190))),'Data Summary'!DN196="Yes"),OFFSET('Sanitation Data'!$I$12,0,10*ROW('Sanitation Data'!I190)),NA())</f>
        <v>#N/A</v>
      </c>
      <c r="AZ196" s="531" t="e">
        <f ca="1">+IF(AND(ISNUMBER(OFFSET('Hygiene Data'!$D$5,0,10*ROW('Hygiene Data'!D190))),'Data Summary'!DO196="Yes"),OFFSET('Hygiene Data'!$D$5,0,10*ROW('Hygiene Data'!D190)),NA())</f>
        <v>#N/A</v>
      </c>
      <c r="BA196" s="531" t="e">
        <f ca="1">+IF(AND(ISNUMBER(OFFSET('Hygiene Data'!$D$7,0,10*ROW('Hygiene Data'!D190))),'Data Summary'!DP196="Yes"),OFFSET('Hygiene Data'!$D$7,0,10*ROW('Hygiene Data'!D190)),NA())</f>
        <v>#N/A</v>
      </c>
      <c r="BB196" s="531" t="e">
        <f ca="1">+IF(AND(ISNUMBER(OFFSET('Hygiene Data'!$D$9,0,10*ROW('Hygiene Data'!D190))),'Data Summary'!DQ196="Yes"),OFFSET('Hygiene Data'!$D$9,0,10*ROW('Hygiene Data'!D190)),NA())</f>
        <v>#N/A</v>
      </c>
      <c r="BC196" s="531" t="e">
        <f ca="1">+IF(AND(ISNUMBER(OFFSET('Hygiene Data'!$E$5,0,10*ROW('Hygiene Data'!E190))),'Data Summary'!DR196="Yes"),OFFSET('Hygiene Data'!$E$5,0,10*ROW('Hygiene Data'!E190)),NA())</f>
        <v>#N/A</v>
      </c>
      <c r="BD196" s="531" t="e">
        <f ca="1">+IF(AND(ISNUMBER(OFFSET('Hygiene Data'!$E$7,0,10*ROW('Hygiene Data'!E190))),'Data Summary'!DS196="Yes"),OFFSET('Hygiene Data'!$E$7,0,10*ROW('Hygiene Data'!E190)),NA())</f>
        <v>#N/A</v>
      </c>
      <c r="BE196" s="531" t="e">
        <f ca="1">+IF(AND(ISNUMBER(OFFSET('Hygiene Data'!$E$9,0,10*ROW('Hygiene Data'!E190))),'Data Summary'!DT196="Yes"),OFFSET('Hygiene Data'!$E$9,0,10*ROW('Hygiene Data'!E190)),NA())</f>
        <v>#N/A</v>
      </c>
      <c r="BF196" s="531" t="e">
        <f ca="1">+IF(AND(ISNUMBER(OFFSET('Hygiene Data'!$F$5,0,10*ROW('Hygiene Data'!F190))),'Data Summary'!DU196="Yes"),OFFSET('Hygiene Data'!$F$5,0,10*ROW('Hygiene Data'!F190)),NA())</f>
        <v>#N/A</v>
      </c>
      <c r="BG196" s="531" t="e">
        <f ca="1">+IF(AND(ISNUMBER(OFFSET('Hygiene Data'!$F$7,0,10*ROW('Hygiene Data'!F190))),'Data Summary'!DV196="Yes"),OFFSET('Hygiene Data'!$F$7,0,10*ROW('Hygiene Data'!F190)),NA())</f>
        <v>#N/A</v>
      </c>
      <c r="BH196" s="531" t="e">
        <f ca="1">+IF(AND(ISNUMBER(OFFSET('Hygiene Data'!$F$9,0,10*ROW('Hygiene Data'!F190))),'Data Summary'!DW196="Yes"),OFFSET('Hygiene Data'!$F$9,0,10*ROW('Hygiene Data'!F190)),NA())</f>
        <v>#N/A</v>
      </c>
      <c r="BI196" s="531" t="e">
        <f ca="1">+IF(AND(ISNUMBER(OFFSET('Hygiene Data'!$G$5,0,10*ROW('Hygiene Data'!G190))),'Data Summary'!DX196="Yes"),OFFSET('Hygiene Data'!$G$5,0,10*ROW('Hygiene Data'!G190)),NA())</f>
        <v>#N/A</v>
      </c>
      <c r="BJ196" s="531" t="e">
        <f ca="1">+IF(AND(ISNUMBER(OFFSET('Hygiene Data'!$G$7,0,10*ROW('Hygiene Data'!G190))),'Data Summary'!DY196="Yes"),OFFSET('Hygiene Data'!$G$7,0,10*ROW('Hygiene Data'!G190)),NA())</f>
        <v>#N/A</v>
      </c>
      <c r="BK196" s="531" t="e">
        <f ca="1">+IF(AND(ISNUMBER(OFFSET('Hygiene Data'!$G$9,0,10*ROW('Hygiene Data'!G190))),'Data Summary'!DZ196="Yes"),OFFSET('Hygiene Data'!$G$9,0,10*ROW('Hygiene Data'!G190)),NA())</f>
        <v>#N/A</v>
      </c>
      <c r="BL196" s="531" t="e">
        <f ca="1">+IF(AND(ISNUMBER(OFFSET('Hygiene Data'!$H$5,0,10*ROW('Hygiene Data'!H190))),'Data Summary'!EA196="Yes"),OFFSET('Hygiene Data'!$H$5,0,10*ROW('Hygiene Data'!H190)),NA())</f>
        <v>#N/A</v>
      </c>
      <c r="BM196" s="531" t="e">
        <f ca="1">+IF(AND(ISNUMBER(OFFSET('Hygiene Data'!$H$7,0,10*ROW('Hygiene Data'!H190))),'Data Summary'!EB196="Yes"),OFFSET('Hygiene Data'!$H$7,0,10*ROW('Hygiene Data'!H190)),NA())</f>
        <v>#N/A</v>
      </c>
      <c r="BN196" s="531" t="e">
        <f ca="1">+IF(AND(ISNUMBER(OFFSET('Hygiene Data'!$H$9,0,10*ROW('Hygiene Data'!H190))),'Data Summary'!EC196="Yes"),OFFSET('Hygiene Data'!$H$9,0,10*ROW('Hygiene Data'!H190)),NA())</f>
        <v>#N/A</v>
      </c>
      <c r="BO196" s="531" t="e">
        <f ca="1">+IF(AND(ISNUMBER(OFFSET('Hygiene Data'!$I$5,0,10*ROW('Hygiene Data'!I190))),'Data Summary'!ED196="Yes"),OFFSET('Hygiene Data'!$I$5,0,10*ROW('Hygiene Data'!I190)),NA())</f>
        <v>#N/A</v>
      </c>
      <c r="BP196" s="531" t="e">
        <f ca="1">+IF(AND(ISNUMBER(OFFSET('Hygiene Data'!$I$7,0,10*ROW('Hygiene Data'!I190))),'Data Summary'!EE196="Yes"),OFFSET('Hygiene Data'!$I$7,0,10*ROW('Hygiene Data'!I190)),NA())</f>
        <v>#N/A</v>
      </c>
      <c r="BQ196" s="531" t="e">
        <f ca="1">+IF(AND(ISNUMBER(OFFSET('Hygiene Data'!$I$9,0,10*ROW('Hygiene Data'!I190))),'Data Summary'!EF196="Yes"),OFFSET('Hygiene Data'!$I$9,0,10*ROW('Hygiene Data'!I190)),NA())</f>
        <v>#N/A</v>
      </c>
    </row>
    <row r="197" spans="1:69" x14ac:dyDescent="0.25">
      <c r="A197" s="527" t="e">
        <f ca="1">+RIGHT('Data Summary'!A197,LEN('Data Summary'!A197)-9)</f>
        <v>#VALUE!</v>
      </c>
      <c r="B197" s="501" t="str">
        <f ca="1">+IF(ISTEXT('Data Summary'!B197),'Data Summary'!B197,"")</f>
        <v/>
      </c>
      <c r="C197" s="528" t="e">
        <f ca="1">+VALUE('Data Summary'!C197)</f>
        <v>#VALUE!</v>
      </c>
      <c r="D197" s="529" t="e">
        <f ca="1">+IF(AND(ISNUMBER(OFFSET('Water Data'!$D$4,0,10*ROW('Water Data'!D191))),'Data Summary'!BS197="Yes"),100-OFFSET('Water Data'!$D$4,0,10*ROW('Water Data'!D191)),NA())</f>
        <v>#N/A</v>
      </c>
      <c r="E197" s="529" t="e">
        <f ca="1">+IF(AND(ISNUMBER(OFFSET('Water Data'!$D$6,0,10*ROW('Water Data'!D191))),'Data Summary'!BT197="Yes"),OFFSET('Water Data'!$D$6,0,10*ROW('Water Data'!D191)),NA())</f>
        <v>#N/A</v>
      </c>
      <c r="F197" s="529" t="e">
        <f ca="1">+IF(AND(ISNUMBER(OFFSET('Water Data'!$D$9,0,10*ROW('Water Data'!D191))),'Data Summary'!BU197="Yes"),OFFSET('Water Data'!$D$9,0,10*ROW('Water Data'!D191)),NA())</f>
        <v>#N/A</v>
      </c>
      <c r="G197" s="529" t="e">
        <f ca="1">+IF(AND(ISNUMBER(OFFSET('Water Data'!$E$4,0,10*ROW('Water Data'!E191))),'Data Summary'!BV197="Yes"),100-OFFSET('Water Data'!$E$4,0,10*ROW('Water Data'!E191)),NA())</f>
        <v>#N/A</v>
      </c>
      <c r="H197" s="529" t="e">
        <f ca="1">+IF(AND(ISNUMBER(OFFSET('Water Data'!$E$6,0,10*ROW('Water Data'!E191))),'Data Summary'!BW197="Yes"),OFFSET('Water Data'!$E$6,0,10*ROW('Water Data'!E191)),NA())</f>
        <v>#N/A</v>
      </c>
      <c r="I197" s="529" t="e">
        <f ca="1">+IF(AND(ISNUMBER(OFFSET('Water Data'!$E$9,0,10*ROW('Water Data'!E191))),'Data Summary'!BX197="Yes"),OFFSET('Water Data'!$E$9,0,10*ROW('Water Data'!E191)),NA())</f>
        <v>#N/A</v>
      </c>
      <c r="J197" s="529" t="e">
        <f ca="1">+IF(AND(ISNUMBER(OFFSET('Water Data'!$F$4,0,10*ROW('Water Data'!F191))),'Data Summary'!BY197="Yes"),100-OFFSET('Water Data'!$F$4,0,10*ROW('Water Data'!F191)),NA())</f>
        <v>#N/A</v>
      </c>
      <c r="K197" s="529" t="e">
        <f ca="1">+IF(AND(ISNUMBER(OFFSET('Water Data'!$F$6,0,10*ROW('Water Data'!F191))),'Data Summary'!BZ197="Yes"),OFFSET('Water Data'!$F$6,0,10*ROW('Water Data'!F191)),NA())</f>
        <v>#N/A</v>
      </c>
      <c r="L197" s="529" t="e">
        <f ca="1">+IF(AND(ISNUMBER(OFFSET('Water Data'!$F$9,0,10*ROW('Water Data'!F191))),'Data Summary'!CA197="Yes"),OFFSET('Water Data'!$F$9,0,10*ROW('Water Data'!F191)),NA())</f>
        <v>#N/A</v>
      </c>
      <c r="M197" s="529" t="e">
        <f ca="1">+IF(AND(ISNUMBER(OFFSET('Water Data'!$G$4,0,10*ROW('Water Data'!G191))),'Data Summary'!CB197="Yes"),100-OFFSET('Water Data'!$G$4,0,10*ROW('Water Data'!G191)),NA())</f>
        <v>#N/A</v>
      </c>
      <c r="N197" s="529" t="e">
        <f ca="1">+IF(AND(ISNUMBER(OFFSET('Water Data'!$G$6,0,10*ROW('Water Data'!G191))),'Data Summary'!CC197="Yes"),OFFSET('Water Data'!$G$6,0,10*ROW('Water Data'!G191)),NA())</f>
        <v>#N/A</v>
      </c>
      <c r="O197" s="529" t="e">
        <f ca="1">+IF(AND(ISNUMBER(OFFSET('Water Data'!$G$9,0,10*ROW('Water Data'!G191))),'Data Summary'!CD197="Yes"),OFFSET('Water Data'!$G$9,0,10*ROW('Water Data'!G191)),NA())</f>
        <v>#N/A</v>
      </c>
      <c r="P197" s="529" t="e">
        <f ca="1">+IF(AND(ISNUMBER(OFFSET('Water Data'!$H$4,0,10*ROW('Water Data'!H191))),'Data Summary'!CE197="Yes"),100-OFFSET('Water Data'!$H$4,0,10*ROW('Water Data'!H191)),NA())</f>
        <v>#N/A</v>
      </c>
      <c r="Q197" s="529" t="e">
        <f ca="1">+IF(AND(ISNUMBER(OFFSET('Water Data'!$H$6,0,10*ROW('Water Data'!H191))),'Data Summary'!CF197="Yes"),OFFSET('Water Data'!$H$6,0,10*ROW('Water Data'!H191)),NA())</f>
        <v>#N/A</v>
      </c>
      <c r="R197" s="529" t="e">
        <f ca="1">+IF(AND(ISNUMBER(OFFSET('Water Data'!$H$9,0,10*ROW('Water Data'!H191))),'Data Summary'!CG197="Yes"),OFFSET('Water Data'!$H$9,0,10*ROW('Water Data'!H191)),NA())</f>
        <v>#N/A</v>
      </c>
      <c r="S197" s="529" t="e">
        <f ca="1">+IF(AND(ISNUMBER(OFFSET('Water Data'!$I$4,0,10*ROW('Water Data'!I191))),'Data Summary'!CH197="Yes"),100-OFFSET('Water Data'!$I$4,0,10*ROW('Water Data'!I191)),NA())</f>
        <v>#N/A</v>
      </c>
      <c r="T197" s="529" t="e">
        <f ca="1">+IF(AND(ISNUMBER(OFFSET('Water Data'!$I$6,0,10*ROW('Water Data'!I191))),'Data Summary'!CI197="Yes"),OFFSET('Water Data'!$I$6,0,10*ROW('Water Data'!I191)),NA())</f>
        <v>#N/A</v>
      </c>
      <c r="U197" s="529" t="e">
        <f ca="1">+IF(AND(ISNUMBER(OFFSET('Water Data'!$I$9,0,10*ROW('Water Data'!I191))),'Data Summary'!CJ197="Yes"),OFFSET('Water Data'!$I$9,0,10*ROW('Water Data'!I191)),NA())</f>
        <v>#N/A</v>
      </c>
      <c r="V197" s="530" t="e">
        <f ca="1">+IF(AND(ISNUMBER(OFFSET('Sanitation Data'!$D$4,0,10*ROW('Sanitation Data'!D191))),'Data Summary'!CK197="Yes"),100-OFFSET('Sanitation Data'!$D$4,0,10*ROW('Sanitation Data'!D191)),NA())</f>
        <v>#N/A</v>
      </c>
      <c r="W197" s="530" t="e">
        <f ca="1">+IF(AND(ISNUMBER(OFFSET('Sanitation Data'!$D$6,0,10*ROW('Sanitation Data'!D191))),'Data Summary'!CL197="Yes"),OFFSET('Sanitation Data'!$D$6,0,10*ROW('Sanitation Data'!D191)),NA())</f>
        <v>#N/A</v>
      </c>
      <c r="X197" s="530" t="e">
        <f ca="1">+IF(AND(ISNUMBER(OFFSET('Sanitation Data'!$D$10,0,10*ROW('Sanitation Data'!D191))),'Data Summary'!CM197="Yes"),OFFSET('Sanitation Data'!$D$10,0,10*ROW('Sanitation Data'!D191)),NA())</f>
        <v>#N/A</v>
      </c>
      <c r="Y197" s="530" t="e">
        <f ca="1">+IF(AND(ISNUMBER(OFFSET('Sanitation Data'!$D$11,0,10*ROW('Sanitation Data'!D191))),'Data Summary'!CN197="Yes"),OFFSET('Sanitation Data'!$D$11,0,10*ROW('Sanitation Data'!D191)),NA())</f>
        <v>#N/A</v>
      </c>
      <c r="Z197" s="530" t="e">
        <f ca="1">+IF(AND(ISNUMBER(OFFSET('Sanitation Data'!$D$12,0,10*ROW('Sanitation Data'!D191))),'Data Summary'!CO197="Yes"),OFFSET('Sanitation Data'!$D$12,0,10*ROW('Sanitation Data'!D191)),NA())</f>
        <v>#N/A</v>
      </c>
      <c r="AA197" s="530" t="e">
        <f ca="1">+IF(AND(ISNUMBER(OFFSET('Sanitation Data'!$E$4,0,10*ROW('Sanitation Data'!E191))),'Data Summary'!CP197="Yes"),100-OFFSET('Sanitation Data'!$E$4,0,10*ROW('Sanitation Data'!E191)),NA())</f>
        <v>#N/A</v>
      </c>
      <c r="AB197" s="530" t="e">
        <f ca="1">+IF(AND(ISNUMBER(OFFSET('Sanitation Data'!$E$6,0,10*ROW('Sanitation Data'!E191))),'Data Summary'!CQ197="Yes"),OFFSET('Sanitation Data'!$E$6,0,10*ROW('Sanitation Data'!E191)),NA())</f>
        <v>#N/A</v>
      </c>
      <c r="AC197" s="530" t="e">
        <f ca="1">+IF(AND(ISNUMBER(OFFSET('Sanitation Data'!$E$10,0,10*ROW('Sanitation Data'!E191))),'Data Summary'!CR197="Yes"),OFFSET('Sanitation Data'!$E$10,0,10*ROW('Sanitation Data'!E191)),NA())</f>
        <v>#N/A</v>
      </c>
      <c r="AD197" s="530" t="e">
        <f ca="1">+IF(AND(ISNUMBER(OFFSET('Sanitation Data'!$E$11,0,10*ROW('Sanitation Data'!E191))),'Data Summary'!CS197="Yes"),OFFSET('Sanitation Data'!$E$11,0,10*ROW('Sanitation Data'!E191)),NA())</f>
        <v>#N/A</v>
      </c>
      <c r="AE197" s="530" t="e">
        <f ca="1">+IF(AND(ISNUMBER(OFFSET('Sanitation Data'!$E$12,0,10*ROW('Sanitation Data'!E191))),'Data Summary'!CT197="Yes"),OFFSET('Sanitation Data'!$E$12,0,10*ROW('Sanitation Data'!E191)),NA())</f>
        <v>#N/A</v>
      </c>
      <c r="AF197" s="530" t="e">
        <f ca="1">+IF(AND(ISNUMBER(OFFSET('Sanitation Data'!$F$4,0,10*ROW('Sanitation Data'!F191))),'Data Summary'!CU197="Yes"),100-OFFSET('Sanitation Data'!$F$4,0,10*ROW('Sanitation Data'!F191)),NA())</f>
        <v>#N/A</v>
      </c>
      <c r="AG197" s="530" t="e">
        <f ca="1">+IF(AND(ISNUMBER(OFFSET('Sanitation Data'!$F$6,0,10*ROW('Sanitation Data'!F191))),'Data Summary'!CV197="Yes"),OFFSET('Sanitation Data'!$F$6,0,10*ROW('Sanitation Data'!F191)),NA())</f>
        <v>#N/A</v>
      </c>
      <c r="AH197" s="530" t="e">
        <f ca="1">+IF(AND(ISNUMBER(OFFSET('Sanitation Data'!$F$10,0,10*ROW('Sanitation Data'!F191))),'Data Summary'!CW197="Yes"),OFFSET('Sanitation Data'!$F$10,0,10*ROW('Sanitation Data'!F191)),NA())</f>
        <v>#N/A</v>
      </c>
      <c r="AI197" s="530" t="e">
        <f ca="1">+IF(AND(ISNUMBER(OFFSET('Sanitation Data'!$F$11,0,10*ROW('Sanitation Data'!F191))),'Data Summary'!CX197="Yes"),OFFSET('Sanitation Data'!$F$11,0,10*ROW('Sanitation Data'!F191)),NA())</f>
        <v>#N/A</v>
      </c>
      <c r="AJ197" s="530" t="e">
        <f ca="1">+IF(AND(ISNUMBER(OFFSET('Sanitation Data'!$F$12,0,10*ROW('Sanitation Data'!F191))),'Data Summary'!CY197="Yes"),OFFSET('Sanitation Data'!$F$12,0,10*ROW('Sanitation Data'!F191)),NA())</f>
        <v>#N/A</v>
      </c>
      <c r="AK197" s="530" t="e">
        <f ca="1">+IF(AND(ISNUMBER(OFFSET('Sanitation Data'!$G$4,0,10*ROW('Sanitation Data'!G191))),'Data Summary'!CZ197="Yes"),100-OFFSET('Sanitation Data'!$G$4,0,10*ROW('Sanitation Data'!G191)),NA())</f>
        <v>#N/A</v>
      </c>
      <c r="AL197" s="530" t="e">
        <f ca="1">+IF(AND(ISNUMBER(OFFSET('Sanitation Data'!$G$6,0,10*ROW('Sanitation Data'!G191))),'Data Summary'!DA197="Yes"),OFFSET('Sanitation Data'!$G$6,0,10*ROW('Sanitation Data'!G191)),NA())</f>
        <v>#N/A</v>
      </c>
      <c r="AM197" s="530" t="e">
        <f ca="1">+IF(AND(ISNUMBER(OFFSET('Sanitation Data'!$G$10,0,10*ROW('Sanitation Data'!G191))),'Data Summary'!DB197="Yes"),OFFSET('Sanitation Data'!$G$10,0,10*ROW('Sanitation Data'!G191)),NA())</f>
        <v>#N/A</v>
      </c>
      <c r="AN197" s="530" t="e">
        <f ca="1">+IF(AND(ISNUMBER(OFFSET('Sanitation Data'!$G$11,0,10*ROW('Sanitation Data'!G191))),'Data Summary'!DC197="Yes"),OFFSET('Sanitation Data'!$G$11,0,10*ROW('Sanitation Data'!G191)),NA())</f>
        <v>#N/A</v>
      </c>
      <c r="AO197" s="530" t="e">
        <f ca="1">+IF(AND(ISNUMBER(OFFSET('Sanitation Data'!$G$12,0,10*ROW('Sanitation Data'!G191))),'Data Summary'!DD197="Yes"),OFFSET('Sanitation Data'!$G$12,0,10*ROW('Sanitation Data'!G191)),NA())</f>
        <v>#N/A</v>
      </c>
      <c r="AP197" s="530" t="e">
        <f ca="1">+IF(AND(ISNUMBER(OFFSET('Sanitation Data'!$H$4,0,10*ROW('Sanitation Data'!H191))),'Data Summary'!DE197="Yes"),100-OFFSET('Sanitation Data'!$H$4,0,10*ROW('Sanitation Data'!H191)),NA())</f>
        <v>#N/A</v>
      </c>
      <c r="AQ197" s="530" t="e">
        <f ca="1">+IF(AND(ISNUMBER(OFFSET('Sanitation Data'!$H$6,0,10*ROW('Sanitation Data'!H191))),'Data Summary'!DF197="Yes"),OFFSET('Sanitation Data'!$H$6,0,10*ROW('Sanitation Data'!H191)),NA())</f>
        <v>#N/A</v>
      </c>
      <c r="AR197" s="530" t="e">
        <f ca="1">+IF(AND(ISNUMBER(OFFSET('Sanitation Data'!$H$10,0,10*ROW('Sanitation Data'!H191))),'Data Summary'!DG197="Yes"),OFFSET('Sanitation Data'!$H$10,0,10*ROW('Sanitation Data'!H191)),NA())</f>
        <v>#N/A</v>
      </c>
      <c r="AS197" s="530" t="e">
        <f ca="1">+IF(AND(ISNUMBER(OFFSET('Sanitation Data'!$H$11,0,10*ROW('Sanitation Data'!H191))),'Data Summary'!DH197="Yes"),OFFSET('Sanitation Data'!$H$11,0,10*ROW('Sanitation Data'!H191)),NA())</f>
        <v>#N/A</v>
      </c>
      <c r="AT197" s="530" t="e">
        <f ca="1">+IF(AND(ISNUMBER(OFFSET('Sanitation Data'!$H$12,0,10*ROW('Sanitation Data'!H191))),'Data Summary'!DI197="Yes"),OFFSET('Sanitation Data'!$H$12,0,10*ROW('Sanitation Data'!H191)),NA())</f>
        <v>#N/A</v>
      </c>
      <c r="AU197" s="530" t="e">
        <f ca="1">+IF(AND(ISNUMBER(OFFSET('Sanitation Data'!$I$4,0,10*ROW('Sanitation Data'!I191))),'Data Summary'!DJ197="Yes"),100-OFFSET('Sanitation Data'!$I$4,0,10*ROW('Sanitation Data'!I191)),NA())</f>
        <v>#N/A</v>
      </c>
      <c r="AV197" s="530" t="e">
        <f ca="1">+IF(AND(ISNUMBER(OFFSET('Sanitation Data'!$I$6,0,10*ROW('Sanitation Data'!I191))),'Data Summary'!DK197="Yes"),OFFSET('Sanitation Data'!$I$6,0,10*ROW('Sanitation Data'!I191)),NA())</f>
        <v>#N/A</v>
      </c>
      <c r="AW197" s="530" t="e">
        <f ca="1">+IF(AND(ISNUMBER(OFFSET('Sanitation Data'!$I$10,0,10*ROW('Sanitation Data'!I191))),'Data Summary'!DL197="Yes"),OFFSET('Sanitation Data'!$I$10,0,10*ROW('Sanitation Data'!I191)),NA())</f>
        <v>#N/A</v>
      </c>
      <c r="AX197" s="530" t="e">
        <f ca="1">+IF(AND(ISNUMBER(OFFSET('Sanitation Data'!$I$11,0,10*ROW('Sanitation Data'!I191))),'Data Summary'!DM197="Yes"),OFFSET('Sanitation Data'!$I$11,0,10*ROW('Sanitation Data'!I191)),NA())</f>
        <v>#N/A</v>
      </c>
      <c r="AY197" s="530" t="e">
        <f ca="1">+IF(AND(ISNUMBER(OFFSET('Sanitation Data'!$I$12,0,10*ROW('Sanitation Data'!I191))),'Data Summary'!DN197="Yes"),OFFSET('Sanitation Data'!$I$12,0,10*ROW('Sanitation Data'!I191)),NA())</f>
        <v>#N/A</v>
      </c>
      <c r="AZ197" s="531" t="e">
        <f ca="1">+IF(AND(ISNUMBER(OFFSET('Hygiene Data'!$D$5,0,10*ROW('Hygiene Data'!D191))),'Data Summary'!DO197="Yes"),OFFSET('Hygiene Data'!$D$5,0,10*ROW('Hygiene Data'!D191)),NA())</f>
        <v>#N/A</v>
      </c>
      <c r="BA197" s="531" t="e">
        <f ca="1">+IF(AND(ISNUMBER(OFFSET('Hygiene Data'!$D$7,0,10*ROW('Hygiene Data'!D191))),'Data Summary'!DP197="Yes"),OFFSET('Hygiene Data'!$D$7,0,10*ROW('Hygiene Data'!D191)),NA())</f>
        <v>#N/A</v>
      </c>
      <c r="BB197" s="531" t="e">
        <f ca="1">+IF(AND(ISNUMBER(OFFSET('Hygiene Data'!$D$9,0,10*ROW('Hygiene Data'!D191))),'Data Summary'!DQ197="Yes"),OFFSET('Hygiene Data'!$D$9,0,10*ROW('Hygiene Data'!D191)),NA())</f>
        <v>#N/A</v>
      </c>
      <c r="BC197" s="531" t="e">
        <f ca="1">+IF(AND(ISNUMBER(OFFSET('Hygiene Data'!$E$5,0,10*ROW('Hygiene Data'!E191))),'Data Summary'!DR197="Yes"),OFFSET('Hygiene Data'!$E$5,0,10*ROW('Hygiene Data'!E191)),NA())</f>
        <v>#N/A</v>
      </c>
      <c r="BD197" s="531" t="e">
        <f ca="1">+IF(AND(ISNUMBER(OFFSET('Hygiene Data'!$E$7,0,10*ROW('Hygiene Data'!E191))),'Data Summary'!DS197="Yes"),OFFSET('Hygiene Data'!$E$7,0,10*ROW('Hygiene Data'!E191)),NA())</f>
        <v>#N/A</v>
      </c>
      <c r="BE197" s="531" t="e">
        <f ca="1">+IF(AND(ISNUMBER(OFFSET('Hygiene Data'!$E$9,0,10*ROW('Hygiene Data'!E191))),'Data Summary'!DT197="Yes"),OFFSET('Hygiene Data'!$E$9,0,10*ROW('Hygiene Data'!E191)),NA())</f>
        <v>#N/A</v>
      </c>
      <c r="BF197" s="531" t="e">
        <f ca="1">+IF(AND(ISNUMBER(OFFSET('Hygiene Data'!$F$5,0,10*ROW('Hygiene Data'!F191))),'Data Summary'!DU197="Yes"),OFFSET('Hygiene Data'!$F$5,0,10*ROW('Hygiene Data'!F191)),NA())</f>
        <v>#N/A</v>
      </c>
      <c r="BG197" s="531" t="e">
        <f ca="1">+IF(AND(ISNUMBER(OFFSET('Hygiene Data'!$F$7,0,10*ROW('Hygiene Data'!F191))),'Data Summary'!DV197="Yes"),OFFSET('Hygiene Data'!$F$7,0,10*ROW('Hygiene Data'!F191)),NA())</f>
        <v>#N/A</v>
      </c>
      <c r="BH197" s="531" t="e">
        <f ca="1">+IF(AND(ISNUMBER(OFFSET('Hygiene Data'!$F$9,0,10*ROW('Hygiene Data'!F191))),'Data Summary'!DW197="Yes"),OFFSET('Hygiene Data'!$F$9,0,10*ROW('Hygiene Data'!F191)),NA())</f>
        <v>#N/A</v>
      </c>
      <c r="BI197" s="531" t="e">
        <f ca="1">+IF(AND(ISNUMBER(OFFSET('Hygiene Data'!$G$5,0,10*ROW('Hygiene Data'!G191))),'Data Summary'!DX197="Yes"),OFFSET('Hygiene Data'!$G$5,0,10*ROW('Hygiene Data'!G191)),NA())</f>
        <v>#N/A</v>
      </c>
      <c r="BJ197" s="531" t="e">
        <f ca="1">+IF(AND(ISNUMBER(OFFSET('Hygiene Data'!$G$7,0,10*ROW('Hygiene Data'!G191))),'Data Summary'!DY197="Yes"),OFFSET('Hygiene Data'!$G$7,0,10*ROW('Hygiene Data'!G191)),NA())</f>
        <v>#N/A</v>
      </c>
      <c r="BK197" s="531" t="e">
        <f ca="1">+IF(AND(ISNUMBER(OFFSET('Hygiene Data'!$G$9,0,10*ROW('Hygiene Data'!G191))),'Data Summary'!DZ197="Yes"),OFFSET('Hygiene Data'!$G$9,0,10*ROW('Hygiene Data'!G191)),NA())</f>
        <v>#N/A</v>
      </c>
      <c r="BL197" s="531" t="e">
        <f ca="1">+IF(AND(ISNUMBER(OFFSET('Hygiene Data'!$H$5,0,10*ROW('Hygiene Data'!H191))),'Data Summary'!EA197="Yes"),OFFSET('Hygiene Data'!$H$5,0,10*ROW('Hygiene Data'!H191)),NA())</f>
        <v>#N/A</v>
      </c>
      <c r="BM197" s="531" t="e">
        <f ca="1">+IF(AND(ISNUMBER(OFFSET('Hygiene Data'!$H$7,0,10*ROW('Hygiene Data'!H191))),'Data Summary'!EB197="Yes"),OFFSET('Hygiene Data'!$H$7,0,10*ROW('Hygiene Data'!H191)),NA())</f>
        <v>#N/A</v>
      </c>
      <c r="BN197" s="531" t="e">
        <f ca="1">+IF(AND(ISNUMBER(OFFSET('Hygiene Data'!$H$9,0,10*ROW('Hygiene Data'!H191))),'Data Summary'!EC197="Yes"),OFFSET('Hygiene Data'!$H$9,0,10*ROW('Hygiene Data'!H191)),NA())</f>
        <v>#N/A</v>
      </c>
      <c r="BO197" s="531" t="e">
        <f ca="1">+IF(AND(ISNUMBER(OFFSET('Hygiene Data'!$I$5,0,10*ROW('Hygiene Data'!I191))),'Data Summary'!ED197="Yes"),OFFSET('Hygiene Data'!$I$5,0,10*ROW('Hygiene Data'!I191)),NA())</f>
        <v>#N/A</v>
      </c>
      <c r="BP197" s="531" t="e">
        <f ca="1">+IF(AND(ISNUMBER(OFFSET('Hygiene Data'!$I$7,0,10*ROW('Hygiene Data'!I191))),'Data Summary'!EE197="Yes"),OFFSET('Hygiene Data'!$I$7,0,10*ROW('Hygiene Data'!I191)),NA())</f>
        <v>#N/A</v>
      </c>
      <c r="BQ197" s="531" t="e">
        <f ca="1">+IF(AND(ISNUMBER(OFFSET('Hygiene Data'!$I$9,0,10*ROW('Hygiene Data'!I191))),'Data Summary'!EF197="Yes"),OFFSET('Hygiene Data'!$I$9,0,10*ROW('Hygiene Data'!I191)),NA())</f>
        <v>#N/A</v>
      </c>
    </row>
    <row r="198" spans="1:69" x14ac:dyDescent="0.25">
      <c r="A198" s="527" t="e">
        <f ca="1">+RIGHT('Data Summary'!A198,LEN('Data Summary'!A198)-9)</f>
        <v>#VALUE!</v>
      </c>
      <c r="B198" s="501" t="str">
        <f ca="1">+IF(ISTEXT('Data Summary'!B198),'Data Summary'!B198,"")</f>
        <v/>
      </c>
      <c r="C198" s="528" t="e">
        <f ca="1">+VALUE('Data Summary'!C198)</f>
        <v>#VALUE!</v>
      </c>
      <c r="D198" s="529" t="e">
        <f ca="1">+IF(AND(ISNUMBER(OFFSET('Water Data'!$D$4,0,10*ROW('Water Data'!D192))),'Data Summary'!BS198="Yes"),100-OFFSET('Water Data'!$D$4,0,10*ROW('Water Data'!D192)),NA())</f>
        <v>#N/A</v>
      </c>
      <c r="E198" s="529" t="e">
        <f ca="1">+IF(AND(ISNUMBER(OFFSET('Water Data'!$D$6,0,10*ROW('Water Data'!D192))),'Data Summary'!BT198="Yes"),OFFSET('Water Data'!$D$6,0,10*ROW('Water Data'!D192)),NA())</f>
        <v>#N/A</v>
      </c>
      <c r="F198" s="529" t="e">
        <f ca="1">+IF(AND(ISNUMBER(OFFSET('Water Data'!$D$9,0,10*ROW('Water Data'!D192))),'Data Summary'!BU198="Yes"),OFFSET('Water Data'!$D$9,0,10*ROW('Water Data'!D192)),NA())</f>
        <v>#N/A</v>
      </c>
      <c r="G198" s="529" t="e">
        <f ca="1">+IF(AND(ISNUMBER(OFFSET('Water Data'!$E$4,0,10*ROW('Water Data'!E192))),'Data Summary'!BV198="Yes"),100-OFFSET('Water Data'!$E$4,0,10*ROW('Water Data'!E192)),NA())</f>
        <v>#N/A</v>
      </c>
      <c r="H198" s="529" t="e">
        <f ca="1">+IF(AND(ISNUMBER(OFFSET('Water Data'!$E$6,0,10*ROW('Water Data'!E192))),'Data Summary'!BW198="Yes"),OFFSET('Water Data'!$E$6,0,10*ROW('Water Data'!E192)),NA())</f>
        <v>#N/A</v>
      </c>
      <c r="I198" s="529" t="e">
        <f ca="1">+IF(AND(ISNUMBER(OFFSET('Water Data'!$E$9,0,10*ROW('Water Data'!E192))),'Data Summary'!BX198="Yes"),OFFSET('Water Data'!$E$9,0,10*ROW('Water Data'!E192)),NA())</f>
        <v>#N/A</v>
      </c>
      <c r="J198" s="529" t="e">
        <f ca="1">+IF(AND(ISNUMBER(OFFSET('Water Data'!$F$4,0,10*ROW('Water Data'!F192))),'Data Summary'!BY198="Yes"),100-OFFSET('Water Data'!$F$4,0,10*ROW('Water Data'!F192)),NA())</f>
        <v>#N/A</v>
      </c>
      <c r="K198" s="529" t="e">
        <f ca="1">+IF(AND(ISNUMBER(OFFSET('Water Data'!$F$6,0,10*ROW('Water Data'!F192))),'Data Summary'!BZ198="Yes"),OFFSET('Water Data'!$F$6,0,10*ROW('Water Data'!F192)),NA())</f>
        <v>#N/A</v>
      </c>
      <c r="L198" s="529" t="e">
        <f ca="1">+IF(AND(ISNUMBER(OFFSET('Water Data'!$F$9,0,10*ROW('Water Data'!F192))),'Data Summary'!CA198="Yes"),OFFSET('Water Data'!$F$9,0,10*ROW('Water Data'!F192)),NA())</f>
        <v>#N/A</v>
      </c>
      <c r="M198" s="529" t="e">
        <f ca="1">+IF(AND(ISNUMBER(OFFSET('Water Data'!$G$4,0,10*ROW('Water Data'!G192))),'Data Summary'!CB198="Yes"),100-OFFSET('Water Data'!$G$4,0,10*ROW('Water Data'!G192)),NA())</f>
        <v>#N/A</v>
      </c>
      <c r="N198" s="529" t="e">
        <f ca="1">+IF(AND(ISNUMBER(OFFSET('Water Data'!$G$6,0,10*ROW('Water Data'!G192))),'Data Summary'!CC198="Yes"),OFFSET('Water Data'!$G$6,0,10*ROW('Water Data'!G192)),NA())</f>
        <v>#N/A</v>
      </c>
      <c r="O198" s="529" t="e">
        <f ca="1">+IF(AND(ISNUMBER(OFFSET('Water Data'!$G$9,0,10*ROW('Water Data'!G192))),'Data Summary'!CD198="Yes"),OFFSET('Water Data'!$G$9,0,10*ROW('Water Data'!G192)),NA())</f>
        <v>#N/A</v>
      </c>
      <c r="P198" s="529" t="e">
        <f ca="1">+IF(AND(ISNUMBER(OFFSET('Water Data'!$H$4,0,10*ROW('Water Data'!H192))),'Data Summary'!CE198="Yes"),100-OFFSET('Water Data'!$H$4,0,10*ROW('Water Data'!H192)),NA())</f>
        <v>#N/A</v>
      </c>
      <c r="Q198" s="529" t="e">
        <f ca="1">+IF(AND(ISNUMBER(OFFSET('Water Data'!$H$6,0,10*ROW('Water Data'!H192))),'Data Summary'!CF198="Yes"),OFFSET('Water Data'!$H$6,0,10*ROW('Water Data'!H192)),NA())</f>
        <v>#N/A</v>
      </c>
      <c r="R198" s="529" t="e">
        <f ca="1">+IF(AND(ISNUMBER(OFFSET('Water Data'!$H$9,0,10*ROW('Water Data'!H192))),'Data Summary'!CG198="Yes"),OFFSET('Water Data'!$H$9,0,10*ROW('Water Data'!H192)),NA())</f>
        <v>#N/A</v>
      </c>
      <c r="S198" s="529" t="e">
        <f ca="1">+IF(AND(ISNUMBER(OFFSET('Water Data'!$I$4,0,10*ROW('Water Data'!I192))),'Data Summary'!CH198="Yes"),100-OFFSET('Water Data'!$I$4,0,10*ROW('Water Data'!I192)),NA())</f>
        <v>#N/A</v>
      </c>
      <c r="T198" s="529" t="e">
        <f ca="1">+IF(AND(ISNUMBER(OFFSET('Water Data'!$I$6,0,10*ROW('Water Data'!I192))),'Data Summary'!CI198="Yes"),OFFSET('Water Data'!$I$6,0,10*ROW('Water Data'!I192)),NA())</f>
        <v>#N/A</v>
      </c>
      <c r="U198" s="529" t="e">
        <f ca="1">+IF(AND(ISNUMBER(OFFSET('Water Data'!$I$9,0,10*ROW('Water Data'!I192))),'Data Summary'!CJ198="Yes"),OFFSET('Water Data'!$I$9,0,10*ROW('Water Data'!I192)),NA())</f>
        <v>#N/A</v>
      </c>
      <c r="V198" s="530" t="e">
        <f ca="1">+IF(AND(ISNUMBER(OFFSET('Sanitation Data'!$D$4,0,10*ROW('Sanitation Data'!D192))),'Data Summary'!CK198="Yes"),100-OFFSET('Sanitation Data'!$D$4,0,10*ROW('Sanitation Data'!D192)),NA())</f>
        <v>#N/A</v>
      </c>
      <c r="W198" s="530" t="e">
        <f ca="1">+IF(AND(ISNUMBER(OFFSET('Sanitation Data'!$D$6,0,10*ROW('Sanitation Data'!D192))),'Data Summary'!CL198="Yes"),OFFSET('Sanitation Data'!$D$6,0,10*ROW('Sanitation Data'!D192)),NA())</f>
        <v>#N/A</v>
      </c>
      <c r="X198" s="530" t="e">
        <f ca="1">+IF(AND(ISNUMBER(OFFSET('Sanitation Data'!$D$10,0,10*ROW('Sanitation Data'!D192))),'Data Summary'!CM198="Yes"),OFFSET('Sanitation Data'!$D$10,0,10*ROW('Sanitation Data'!D192)),NA())</f>
        <v>#N/A</v>
      </c>
      <c r="Y198" s="530" t="e">
        <f ca="1">+IF(AND(ISNUMBER(OFFSET('Sanitation Data'!$D$11,0,10*ROW('Sanitation Data'!D192))),'Data Summary'!CN198="Yes"),OFFSET('Sanitation Data'!$D$11,0,10*ROW('Sanitation Data'!D192)),NA())</f>
        <v>#N/A</v>
      </c>
      <c r="Z198" s="530" t="e">
        <f ca="1">+IF(AND(ISNUMBER(OFFSET('Sanitation Data'!$D$12,0,10*ROW('Sanitation Data'!D192))),'Data Summary'!CO198="Yes"),OFFSET('Sanitation Data'!$D$12,0,10*ROW('Sanitation Data'!D192)),NA())</f>
        <v>#N/A</v>
      </c>
      <c r="AA198" s="530" t="e">
        <f ca="1">+IF(AND(ISNUMBER(OFFSET('Sanitation Data'!$E$4,0,10*ROW('Sanitation Data'!E192))),'Data Summary'!CP198="Yes"),100-OFFSET('Sanitation Data'!$E$4,0,10*ROW('Sanitation Data'!E192)),NA())</f>
        <v>#N/A</v>
      </c>
      <c r="AB198" s="530" t="e">
        <f ca="1">+IF(AND(ISNUMBER(OFFSET('Sanitation Data'!$E$6,0,10*ROW('Sanitation Data'!E192))),'Data Summary'!CQ198="Yes"),OFFSET('Sanitation Data'!$E$6,0,10*ROW('Sanitation Data'!E192)),NA())</f>
        <v>#N/A</v>
      </c>
      <c r="AC198" s="530" t="e">
        <f ca="1">+IF(AND(ISNUMBER(OFFSET('Sanitation Data'!$E$10,0,10*ROW('Sanitation Data'!E192))),'Data Summary'!CR198="Yes"),OFFSET('Sanitation Data'!$E$10,0,10*ROW('Sanitation Data'!E192)),NA())</f>
        <v>#N/A</v>
      </c>
      <c r="AD198" s="530" t="e">
        <f ca="1">+IF(AND(ISNUMBER(OFFSET('Sanitation Data'!$E$11,0,10*ROW('Sanitation Data'!E192))),'Data Summary'!CS198="Yes"),OFFSET('Sanitation Data'!$E$11,0,10*ROW('Sanitation Data'!E192)),NA())</f>
        <v>#N/A</v>
      </c>
      <c r="AE198" s="530" t="e">
        <f ca="1">+IF(AND(ISNUMBER(OFFSET('Sanitation Data'!$E$12,0,10*ROW('Sanitation Data'!E192))),'Data Summary'!CT198="Yes"),OFFSET('Sanitation Data'!$E$12,0,10*ROW('Sanitation Data'!E192)),NA())</f>
        <v>#N/A</v>
      </c>
      <c r="AF198" s="530" t="e">
        <f ca="1">+IF(AND(ISNUMBER(OFFSET('Sanitation Data'!$F$4,0,10*ROW('Sanitation Data'!F192))),'Data Summary'!CU198="Yes"),100-OFFSET('Sanitation Data'!$F$4,0,10*ROW('Sanitation Data'!F192)),NA())</f>
        <v>#N/A</v>
      </c>
      <c r="AG198" s="530" t="e">
        <f ca="1">+IF(AND(ISNUMBER(OFFSET('Sanitation Data'!$F$6,0,10*ROW('Sanitation Data'!F192))),'Data Summary'!CV198="Yes"),OFFSET('Sanitation Data'!$F$6,0,10*ROW('Sanitation Data'!F192)),NA())</f>
        <v>#N/A</v>
      </c>
      <c r="AH198" s="530" t="e">
        <f ca="1">+IF(AND(ISNUMBER(OFFSET('Sanitation Data'!$F$10,0,10*ROW('Sanitation Data'!F192))),'Data Summary'!CW198="Yes"),OFFSET('Sanitation Data'!$F$10,0,10*ROW('Sanitation Data'!F192)),NA())</f>
        <v>#N/A</v>
      </c>
      <c r="AI198" s="530" t="e">
        <f ca="1">+IF(AND(ISNUMBER(OFFSET('Sanitation Data'!$F$11,0,10*ROW('Sanitation Data'!F192))),'Data Summary'!CX198="Yes"),OFFSET('Sanitation Data'!$F$11,0,10*ROW('Sanitation Data'!F192)),NA())</f>
        <v>#N/A</v>
      </c>
      <c r="AJ198" s="530" t="e">
        <f ca="1">+IF(AND(ISNUMBER(OFFSET('Sanitation Data'!$F$12,0,10*ROW('Sanitation Data'!F192))),'Data Summary'!CY198="Yes"),OFFSET('Sanitation Data'!$F$12,0,10*ROW('Sanitation Data'!F192)),NA())</f>
        <v>#N/A</v>
      </c>
      <c r="AK198" s="530" t="e">
        <f ca="1">+IF(AND(ISNUMBER(OFFSET('Sanitation Data'!$G$4,0,10*ROW('Sanitation Data'!G192))),'Data Summary'!CZ198="Yes"),100-OFFSET('Sanitation Data'!$G$4,0,10*ROW('Sanitation Data'!G192)),NA())</f>
        <v>#N/A</v>
      </c>
      <c r="AL198" s="530" t="e">
        <f ca="1">+IF(AND(ISNUMBER(OFFSET('Sanitation Data'!$G$6,0,10*ROW('Sanitation Data'!G192))),'Data Summary'!DA198="Yes"),OFFSET('Sanitation Data'!$G$6,0,10*ROW('Sanitation Data'!G192)),NA())</f>
        <v>#N/A</v>
      </c>
      <c r="AM198" s="530" t="e">
        <f ca="1">+IF(AND(ISNUMBER(OFFSET('Sanitation Data'!$G$10,0,10*ROW('Sanitation Data'!G192))),'Data Summary'!DB198="Yes"),OFFSET('Sanitation Data'!$G$10,0,10*ROW('Sanitation Data'!G192)),NA())</f>
        <v>#N/A</v>
      </c>
      <c r="AN198" s="530" t="e">
        <f ca="1">+IF(AND(ISNUMBER(OFFSET('Sanitation Data'!$G$11,0,10*ROW('Sanitation Data'!G192))),'Data Summary'!DC198="Yes"),OFFSET('Sanitation Data'!$G$11,0,10*ROW('Sanitation Data'!G192)),NA())</f>
        <v>#N/A</v>
      </c>
      <c r="AO198" s="530" t="e">
        <f ca="1">+IF(AND(ISNUMBER(OFFSET('Sanitation Data'!$G$12,0,10*ROW('Sanitation Data'!G192))),'Data Summary'!DD198="Yes"),OFFSET('Sanitation Data'!$G$12,0,10*ROW('Sanitation Data'!G192)),NA())</f>
        <v>#N/A</v>
      </c>
      <c r="AP198" s="530" t="e">
        <f ca="1">+IF(AND(ISNUMBER(OFFSET('Sanitation Data'!$H$4,0,10*ROW('Sanitation Data'!H192))),'Data Summary'!DE198="Yes"),100-OFFSET('Sanitation Data'!$H$4,0,10*ROW('Sanitation Data'!H192)),NA())</f>
        <v>#N/A</v>
      </c>
      <c r="AQ198" s="530" t="e">
        <f ca="1">+IF(AND(ISNUMBER(OFFSET('Sanitation Data'!$H$6,0,10*ROW('Sanitation Data'!H192))),'Data Summary'!DF198="Yes"),OFFSET('Sanitation Data'!$H$6,0,10*ROW('Sanitation Data'!H192)),NA())</f>
        <v>#N/A</v>
      </c>
      <c r="AR198" s="530" t="e">
        <f ca="1">+IF(AND(ISNUMBER(OFFSET('Sanitation Data'!$H$10,0,10*ROW('Sanitation Data'!H192))),'Data Summary'!DG198="Yes"),OFFSET('Sanitation Data'!$H$10,0,10*ROW('Sanitation Data'!H192)),NA())</f>
        <v>#N/A</v>
      </c>
      <c r="AS198" s="530" t="e">
        <f ca="1">+IF(AND(ISNUMBER(OFFSET('Sanitation Data'!$H$11,0,10*ROW('Sanitation Data'!H192))),'Data Summary'!DH198="Yes"),OFFSET('Sanitation Data'!$H$11,0,10*ROW('Sanitation Data'!H192)),NA())</f>
        <v>#N/A</v>
      </c>
      <c r="AT198" s="530" t="e">
        <f ca="1">+IF(AND(ISNUMBER(OFFSET('Sanitation Data'!$H$12,0,10*ROW('Sanitation Data'!H192))),'Data Summary'!DI198="Yes"),OFFSET('Sanitation Data'!$H$12,0,10*ROW('Sanitation Data'!H192)),NA())</f>
        <v>#N/A</v>
      </c>
      <c r="AU198" s="530" t="e">
        <f ca="1">+IF(AND(ISNUMBER(OFFSET('Sanitation Data'!$I$4,0,10*ROW('Sanitation Data'!I192))),'Data Summary'!DJ198="Yes"),100-OFFSET('Sanitation Data'!$I$4,0,10*ROW('Sanitation Data'!I192)),NA())</f>
        <v>#N/A</v>
      </c>
      <c r="AV198" s="530" t="e">
        <f ca="1">+IF(AND(ISNUMBER(OFFSET('Sanitation Data'!$I$6,0,10*ROW('Sanitation Data'!I192))),'Data Summary'!DK198="Yes"),OFFSET('Sanitation Data'!$I$6,0,10*ROW('Sanitation Data'!I192)),NA())</f>
        <v>#N/A</v>
      </c>
      <c r="AW198" s="530" t="e">
        <f ca="1">+IF(AND(ISNUMBER(OFFSET('Sanitation Data'!$I$10,0,10*ROW('Sanitation Data'!I192))),'Data Summary'!DL198="Yes"),OFFSET('Sanitation Data'!$I$10,0,10*ROW('Sanitation Data'!I192)),NA())</f>
        <v>#N/A</v>
      </c>
      <c r="AX198" s="530" t="e">
        <f ca="1">+IF(AND(ISNUMBER(OFFSET('Sanitation Data'!$I$11,0,10*ROW('Sanitation Data'!I192))),'Data Summary'!DM198="Yes"),OFFSET('Sanitation Data'!$I$11,0,10*ROW('Sanitation Data'!I192)),NA())</f>
        <v>#N/A</v>
      </c>
      <c r="AY198" s="530" t="e">
        <f ca="1">+IF(AND(ISNUMBER(OFFSET('Sanitation Data'!$I$12,0,10*ROW('Sanitation Data'!I192))),'Data Summary'!DN198="Yes"),OFFSET('Sanitation Data'!$I$12,0,10*ROW('Sanitation Data'!I192)),NA())</f>
        <v>#N/A</v>
      </c>
      <c r="AZ198" s="531" t="e">
        <f ca="1">+IF(AND(ISNUMBER(OFFSET('Hygiene Data'!$D$5,0,10*ROW('Hygiene Data'!D192))),'Data Summary'!DO198="Yes"),OFFSET('Hygiene Data'!$D$5,0,10*ROW('Hygiene Data'!D192)),NA())</f>
        <v>#N/A</v>
      </c>
      <c r="BA198" s="531" t="e">
        <f ca="1">+IF(AND(ISNUMBER(OFFSET('Hygiene Data'!$D$7,0,10*ROW('Hygiene Data'!D192))),'Data Summary'!DP198="Yes"),OFFSET('Hygiene Data'!$D$7,0,10*ROW('Hygiene Data'!D192)),NA())</f>
        <v>#N/A</v>
      </c>
      <c r="BB198" s="531" t="e">
        <f ca="1">+IF(AND(ISNUMBER(OFFSET('Hygiene Data'!$D$9,0,10*ROW('Hygiene Data'!D192))),'Data Summary'!DQ198="Yes"),OFFSET('Hygiene Data'!$D$9,0,10*ROW('Hygiene Data'!D192)),NA())</f>
        <v>#N/A</v>
      </c>
      <c r="BC198" s="531" t="e">
        <f ca="1">+IF(AND(ISNUMBER(OFFSET('Hygiene Data'!$E$5,0,10*ROW('Hygiene Data'!E192))),'Data Summary'!DR198="Yes"),OFFSET('Hygiene Data'!$E$5,0,10*ROW('Hygiene Data'!E192)),NA())</f>
        <v>#N/A</v>
      </c>
      <c r="BD198" s="531" t="e">
        <f ca="1">+IF(AND(ISNUMBER(OFFSET('Hygiene Data'!$E$7,0,10*ROW('Hygiene Data'!E192))),'Data Summary'!DS198="Yes"),OFFSET('Hygiene Data'!$E$7,0,10*ROW('Hygiene Data'!E192)),NA())</f>
        <v>#N/A</v>
      </c>
      <c r="BE198" s="531" t="e">
        <f ca="1">+IF(AND(ISNUMBER(OFFSET('Hygiene Data'!$E$9,0,10*ROW('Hygiene Data'!E192))),'Data Summary'!DT198="Yes"),OFFSET('Hygiene Data'!$E$9,0,10*ROW('Hygiene Data'!E192)),NA())</f>
        <v>#N/A</v>
      </c>
      <c r="BF198" s="531" t="e">
        <f ca="1">+IF(AND(ISNUMBER(OFFSET('Hygiene Data'!$F$5,0,10*ROW('Hygiene Data'!F192))),'Data Summary'!DU198="Yes"),OFFSET('Hygiene Data'!$F$5,0,10*ROW('Hygiene Data'!F192)),NA())</f>
        <v>#N/A</v>
      </c>
      <c r="BG198" s="531" t="e">
        <f ca="1">+IF(AND(ISNUMBER(OFFSET('Hygiene Data'!$F$7,0,10*ROW('Hygiene Data'!F192))),'Data Summary'!DV198="Yes"),OFFSET('Hygiene Data'!$F$7,0,10*ROW('Hygiene Data'!F192)),NA())</f>
        <v>#N/A</v>
      </c>
      <c r="BH198" s="531" t="e">
        <f ca="1">+IF(AND(ISNUMBER(OFFSET('Hygiene Data'!$F$9,0,10*ROW('Hygiene Data'!F192))),'Data Summary'!DW198="Yes"),OFFSET('Hygiene Data'!$F$9,0,10*ROW('Hygiene Data'!F192)),NA())</f>
        <v>#N/A</v>
      </c>
      <c r="BI198" s="531" t="e">
        <f ca="1">+IF(AND(ISNUMBER(OFFSET('Hygiene Data'!$G$5,0,10*ROW('Hygiene Data'!G192))),'Data Summary'!DX198="Yes"),OFFSET('Hygiene Data'!$G$5,0,10*ROW('Hygiene Data'!G192)),NA())</f>
        <v>#N/A</v>
      </c>
      <c r="BJ198" s="531" t="e">
        <f ca="1">+IF(AND(ISNUMBER(OFFSET('Hygiene Data'!$G$7,0,10*ROW('Hygiene Data'!G192))),'Data Summary'!DY198="Yes"),OFFSET('Hygiene Data'!$G$7,0,10*ROW('Hygiene Data'!G192)),NA())</f>
        <v>#N/A</v>
      </c>
      <c r="BK198" s="531" t="e">
        <f ca="1">+IF(AND(ISNUMBER(OFFSET('Hygiene Data'!$G$9,0,10*ROW('Hygiene Data'!G192))),'Data Summary'!DZ198="Yes"),OFFSET('Hygiene Data'!$G$9,0,10*ROW('Hygiene Data'!G192)),NA())</f>
        <v>#N/A</v>
      </c>
      <c r="BL198" s="531" t="e">
        <f ca="1">+IF(AND(ISNUMBER(OFFSET('Hygiene Data'!$H$5,0,10*ROW('Hygiene Data'!H192))),'Data Summary'!EA198="Yes"),OFFSET('Hygiene Data'!$H$5,0,10*ROW('Hygiene Data'!H192)),NA())</f>
        <v>#N/A</v>
      </c>
      <c r="BM198" s="531" t="e">
        <f ca="1">+IF(AND(ISNUMBER(OFFSET('Hygiene Data'!$H$7,0,10*ROW('Hygiene Data'!H192))),'Data Summary'!EB198="Yes"),OFFSET('Hygiene Data'!$H$7,0,10*ROW('Hygiene Data'!H192)),NA())</f>
        <v>#N/A</v>
      </c>
      <c r="BN198" s="531" t="e">
        <f ca="1">+IF(AND(ISNUMBER(OFFSET('Hygiene Data'!$H$9,0,10*ROW('Hygiene Data'!H192))),'Data Summary'!EC198="Yes"),OFFSET('Hygiene Data'!$H$9,0,10*ROW('Hygiene Data'!H192)),NA())</f>
        <v>#N/A</v>
      </c>
      <c r="BO198" s="531" t="e">
        <f ca="1">+IF(AND(ISNUMBER(OFFSET('Hygiene Data'!$I$5,0,10*ROW('Hygiene Data'!I192))),'Data Summary'!ED198="Yes"),OFFSET('Hygiene Data'!$I$5,0,10*ROW('Hygiene Data'!I192)),NA())</f>
        <v>#N/A</v>
      </c>
      <c r="BP198" s="531" t="e">
        <f ca="1">+IF(AND(ISNUMBER(OFFSET('Hygiene Data'!$I$7,0,10*ROW('Hygiene Data'!I192))),'Data Summary'!EE198="Yes"),OFFSET('Hygiene Data'!$I$7,0,10*ROW('Hygiene Data'!I192)),NA())</f>
        <v>#N/A</v>
      </c>
      <c r="BQ198" s="531" t="e">
        <f ca="1">+IF(AND(ISNUMBER(OFFSET('Hygiene Data'!$I$9,0,10*ROW('Hygiene Data'!I192))),'Data Summary'!EF198="Yes"),OFFSET('Hygiene Data'!$I$9,0,10*ROW('Hygiene Data'!I192)),NA())</f>
        <v>#N/A</v>
      </c>
    </row>
    <row r="199" spans="1:69" x14ac:dyDescent="0.25">
      <c r="A199" s="527" t="e">
        <f ca="1">+RIGHT('Data Summary'!A199,LEN('Data Summary'!A199)-9)</f>
        <v>#VALUE!</v>
      </c>
      <c r="B199" s="501" t="str">
        <f ca="1">+IF(ISTEXT('Data Summary'!B199),'Data Summary'!B199,"")</f>
        <v/>
      </c>
      <c r="C199" s="528" t="e">
        <f ca="1">+VALUE('Data Summary'!C199)</f>
        <v>#VALUE!</v>
      </c>
      <c r="D199" s="529" t="e">
        <f ca="1">+IF(AND(ISNUMBER(OFFSET('Water Data'!$D$4,0,10*ROW('Water Data'!D193))),'Data Summary'!BS199="Yes"),100-OFFSET('Water Data'!$D$4,0,10*ROW('Water Data'!D193)),NA())</f>
        <v>#N/A</v>
      </c>
      <c r="E199" s="529" t="e">
        <f ca="1">+IF(AND(ISNUMBER(OFFSET('Water Data'!$D$6,0,10*ROW('Water Data'!D193))),'Data Summary'!BT199="Yes"),OFFSET('Water Data'!$D$6,0,10*ROW('Water Data'!D193)),NA())</f>
        <v>#N/A</v>
      </c>
      <c r="F199" s="529" t="e">
        <f ca="1">+IF(AND(ISNUMBER(OFFSET('Water Data'!$D$9,0,10*ROW('Water Data'!D193))),'Data Summary'!BU199="Yes"),OFFSET('Water Data'!$D$9,0,10*ROW('Water Data'!D193)),NA())</f>
        <v>#N/A</v>
      </c>
      <c r="G199" s="529" t="e">
        <f ca="1">+IF(AND(ISNUMBER(OFFSET('Water Data'!$E$4,0,10*ROW('Water Data'!E193))),'Data Summary'!BV199="Yes"),100-OFFSET('Water Data'!$E$4,0,10*ROW('Water Data'!E193)),NA())</f>
        <v>#N/A</v>
      </c>
      <c r="H199" s="529" t="e">
        <f ca="1">+IF(AND(ISNUMBER(OFFSET('Water Data'!$E$6,0,10*ROW('Water Data'!E193))),'Data Summary'!BW199="Yes"),OFFSET('Water Data'!$E$6,0,10*ROW('Water Data'!E193)),NA())</f>
        <v>#N/A</v>
      </c>
      <c r="I199" s="529" t="e">
        <f ca="1">+IF(AND(ISNUMBER(OFFSET('Water Data'!$E$9,0,10*ROW('Water Data'!E193))),'Data Summary'!BX199="Yes"),OFFSET('Water Data'!$E$9,0,10*ROW('Water Data'!E193)),NA())</f>
        <v>#N/A</v>
      </c>
      <c r="J199" s="529" t="e">
        <f ca="1">+IF(AND(ISNUMBER(OFFSET('Water Data'!$F$4,0,10*ROW('Water Data'!F193))),'Data Summary'!BY199="Yes"),100-OFFSET('Water Data'!$F$4,0,10*ROW('Water Data'!F193)),NA())</f>
        <v>#N/A</v>
      </c>
      <c r="K199" s="529" t="e">
        <f ca="1">+IF(AND(ISNUMBER(OFFSET('Water Data'!$F$6,0,10*ROW('Water Data'!F193))),'Data Summary'!BZ199="Yes"),OFFSET('Water Data'!$F$6,0,10*ROW('Water Data'!F193)),NA())</f>
        <v>#N/A</v>
      </c>
      <c r="L199" s="529" t="e">
        <f ca="1">+IF(AND(ISNUMBER(OFFSET('Water Data'!$F$9,0,10*ROW('Water Data'!F193))),'Data Summary'!CA199="Yes"),OFFSET('Water Data'!$F$9,0,10*ROW('Water Data'!F193)),NA())</f>
        <v>#N/A</v>
      </c>
      <c r="M199" s="529" t="e">
        <f ca="1">+IF(AND(ISNUMBER(OFFSET('Water Data'!$G$4,0,10*ROW('Water Data'!G193))),'Data Summary'!CB199="Yes"),100-OFFSET('Water Data'!$G$4,0,10*ROW('Water Data'!G193)),NA())</f>
        <v>#N/A</v>
      </c>
      <c r="N199" s="529" t="e">
        <f ca="1">+IF(AND(ISNUMBER(OFFSET('Water Data'!$G$6,0,10*ROW('Water Data'!G193))),'Data Summary'!CC199="Yes"),OFFSET('Water Data'!$G$6,0,10*ROW('Water Data'!G193)),NA())</f>
        <v>#N/A</v>
      </c>
      <c r="O199" s="529" t="e">
        <f ca="1">+IF(AND(ISNUMBER(OFFSET('Water Data'!$G$9,0,10*ROW('Water Data'!G193))),'Data Summary'!CD199="Yes"),OFFSET('Water Data'!$G$9,0,10*ROW('Water Data'!G193)),NA())</f>
        <v>#N/A</v>
      </c>
      <c r="P199" s="529" t="e">
        <f ca="1">+IF(AND(ISNUMBER(OFFSET('Water Data'!$H$4,0,10*ROW('Water Data'!H193))),'Data Summary'!CE199="Yes"),100-OFFSET('Water Data'!$H$4,0,10*ROW('Water Data'!H193)),NA())</f>
        <v>#N/A</v>
      </c>
      <c r="Q199" s="529" t="e">
        <f ca="1">+IF(AND(ISNUMBER(OFFSET('Water Data'!$H$6,0,10*ROW('Water Data'!H193))),'Data Summary'!CF199="Yes"),OFFSET('Water Data'!$H$6,0,10*ROW('Water Data'!H193)),NA())</f>
        <v>#N/A</v>
      </c>
      <c r="R199" s="529" t="e">
        <f ca="1">+IF(AND(ISNUMBER(OFFSET('Water Data'!$H$9,0,10*ROW('Water Data'!H193))),'Data Summary'!CG199="Yes"),OFFSET('Water Data'!$H$9,0,10*ROW('Water Data'!H193)),NA())</f>
        <v>#N/A</v>
      </c>
      <c r="S199" s="529" t="e">
        <f ca="1">+IF(AND(ISNUMBER(OFFSET('Water Data'!$I$4,0,10*ROW('Water Data'!I193))),'Data Summary'!CH199="Yes"),100-OFFSET('Water Data'!$I$4,0,10*ROW('Water Data'!I193)),NA())</f>
        <v>#N/A</v>
      </c>
      <c r="T199" s="529" t="e">
        <f ca="1">+IF(AND(ISNUMBER(OFFSET('Water Data'!$I$6,0,10*ROW('Water Data'!I193))),'Data Summary'!CI199="Yes"),OFFSET('Water Data'!$I$6,0,10*ROW('Water Data'!I193)),NA())</f>
        <v>#N/A</v>
      </c>
      <c r="U199" s="529" t="e">
        <f ca="1">+IF(AND(ISNUMBER(OFFSET('Water Data'!$I$9,0,10*ROW('Water Data'!I193))),'Data Summary'!CJ199="Yes"),OFFSET('Water Data'!$I$9,0,10*ROW('Water Data'!I193)),NA())</f>
        <v>#N/A</v>
      </c>
      <c r="V199" s="530" t="e">
        <f ca="1">+IF(AND(ISNUMBER(OFFSET('Sanitation Data'!$D$4,0,10*ROW('Sanitation Data'!D193))),'Data Summary'!CK199="Yes"),100-OFFSET('Sanitation Data'!$D$4,0,10*ROW('Sanitation Data'!D193)),NA())</f>
        <v>#N/A</v>
      </c>
      <c r="W199" s="530" t="e">
        <f ca="1">+IF(AND(ISNUMBER(OFFSET('Sanitation Data'!$D$6,0,10*ROW('Sanitation Data'!D193))),'Data Summary'!CL199="Yes"),OFFSET('Sanitation Data'!$D$6,0,10*ROW('Sanitation Data'!D193)),NA())</f>
        <v>#N/A</v>
      </c>
      <c r="X199" s="530" t="e">
        <f ca="1">+IF(AND(ISNUMBER(OFFSET('Sanitation Data'!$D$10,0,10*ROW('Sanitation Data'!D193))),'Data Summary'!CM199="Yes"),OFFSET('Sanitation Data'!$D$10,0,10*ROW('Sanitation Data'!D193)),NA())</f>
        <v>#N/A</v>
      </c>
      <c r="Y199" s="530" t="e">
        <f ca="1">+IF(AND(ISNUMBER(OFFSET('Sanitation Data'!$D$11,0,10*ROW('Sanitation Data'!D193))),'Data Summary'!CN199="Yes"),OFFSET('Sanitation Data'!$D$11,0,10*ROW('Sanitation Data'!D193)),NA())</f>
        <v>#N/A</v>
      </c>
      <c r="Z199" s="530" t="e">
        <f ca="1">+IF(AND(ISNUMBER(OFFSET('Sanitation Data'!$D$12,0,10*ROW('Sanitation Data'!D193))),'Data Summary'!CO199="Yes"),OFFSET('Sanitation Data'!$D$12,0,10*ROW('Sanitation Data'!D193)),NA())</f>
        <v>#N/A</v>
      </c>
      <c r="AA199" s="530" t="e">
        <f ca="1">+IF(AND(ISNUMBER(OFFSET('Sanitation Data'!$E$4,0,10*ROW('Sanitation Data'!E193))),'Data Summary'!CP199="Yes"),100-OFFSET('Sanitation Data'!$E$4,0,10*ROW('Sanitation Data'!E193)),NA())</f>
        <v>#N/A</v>
      </c>
      <c r="AB199" s="530" t="e">
        <f ca="1">+IF(AND(ISNUMBER(OFFSET('Sanitation Data'!$E$6,0,10*ROW('Sanitation Data'!E193))),'Data Summary'!CQ199="Yes"),OFFSET('Sanitation Data'!$E$6,0,10*ROW('Sanitation Data'!E193)),NA())</f>
        <v>#N/A</v>
      </c>
      <c r="AC199" s="530" t="e">
        <f ca="1">+IF(AND(ISNUMBER(OFFSET('Sanitation Data'!$E$10,0,10*ROW('Sanitation Data'!E193))),'Data Summary'!CR199="Yes"),OFFSET('Sanitation Data'!$E$10,0,10*ROW('Sanitation Data'!E193)),NA())</f>
        <v>#N/A</v>
      </c>
      <c r="AD199" s="530" t="e">
        <f ca="1">+IF(AND(ISNUMBER(OFFSET('Sanitation Data'!$E$11,0,10*ROW('Sanitation Data'!E193))),'Data Summary'!CS199="Yes"),OFFSET('Sanitation Data'!$E$11,0,10*ROW('Sanitation Data'!E193)),NA())</f>
        <v>#N/A</v>
      </c>
      <c r="AE199" s="530" t="e">
        <f ca="1">+IF(AND(ISNUMBER(OFFSET('Sanitation Data'!$E$12,0,10*ROW('Sanitation Data'!E193))),'Data Summary'!CT199="Yes"),OFFSET('Sanitation Data'!$E$12,0,10*ROW('Sanitation Data'!E193)),NA())</f>
        <v>#N/A</v>
      </c>
      <c r="AF199" s="530" t="e">
        <f ca="1">+IF(AND(ISNUMBER(OFFSET('Sanitation Data'!$F$4,0,10*ROW('Sanitation Data'!F193))),'Data Summary'!CU199="Yes"),100-OFFSET('Sanitation Data'!$F$4,0,10*ROW('Sanitation Data'!F193)),NA())</f>
        <v>#N/A</v>
      </c>
      <c r="AG199" s="530" t="e">
        <f ca="1">+IF(AND(ISNUMBER(OFFSET('Sanitation Data'!$F$6,0,10*ROW('Sanitation Data'!F193))),'Data Summary'!CV199="Yes"),OFFSET('Sanitation Data'!$F$6,0,10*ROW('Sanitation Data'!F193)),NA())</f>
        <v>#N/A</v>
      </c>
      <c r="AH199" s="530" t="e">
        <f ca="1">+IF(AND(ISNUMBER(OFFSET('Sanitation Data'!$F$10,0,10*ROW('Sanitation Data'!F193))),'Data Summary'!CW199="Yes"),OFFSET('Sanitation Data'!$F$10,0,10*ROW('Sanitation Data'!F193)),NA())</f>
        <v>#N/A</v>
      </c>
      <c r="AI199" s="530" t="e">
        <f ca="1">+IF(AND(ISNUMBER(OFFSET('Sanitation Data'!$F$11,0,10*ROW('Sanitation Data'!F193))),'Data Summary'!CX199="Yes"),OFFSET('Sanitation Data'!$F$11,0,10*ROW('Sanitation Data'!F193)),NA())</f>
        <v>#N/A</v>
      </c>
      <c r="AJ199" s="530" t="e">
        <f ca="1">+IF(AND(ISNUMBER(OFFSET('Sanitation Data'!$F$12,0,10*ROW('Sanitation Data'!F193))),'Data Summary'!CY199="Yes"),OFFSET('Sanitation Data'!$F$12,0,10*ROW('Sanitation Data'!F193)),NA())</f>
        <v>#N/A</v>
      </c>
      <c r="AK199" s="530" t="e">
        <f ca="1">+IF(AND(ISNUMBER(OFFSET('Sanitation Data'!$G$4,0,10*ROW('Sanitation Data'!G193))),'Data Summary'!CZ199="Yes"),100-OFFSET('Sanitation Data'!$G$4,0,10*ROW('Sanitation Data'!G193)),NA())</f>
        <v>#N/A</v>
      </c>
      <c r="AL199" s="530" t="e">
        <f ca="1">+IF(AND(ISNUMBER(OFFSET('Sanitation Data'!$G$6,0,10*ROW('Sanitation Data'!G193))),'Data Summary'!DA199="Yes"),OFFSET('Sanitation Data'!$G$6,0,10*ROW('Sanitation Data'!G193)),NA())</f>
        <v>#N/A</v>
      </c>
      <c r="AM199" s="530" t="e">
        <f ca="1">+IF(AND(ISNUMBER(OFFSET('Sanitation Data'!$G$10,0,10*ROW('Sanitation Data'!G193))),'Data Summary'!DB199="Yes"),OFFSET('Sanitation Data'!$G$10,0,10*ROW('Sanitation Data'!G193)),NA())</f>
        <v>#N/A</v>
      </c>
      <c r="AN199" s="530" t="e">
        <f ca="1">+IF(AND(ISNUMBER(OFFSET('Sanitation Data'!$G$11,0,10*ROW('Sanitation Data'!G193))),'Data Summary'!DC199="Yes"),OFFSET('Sanitation Data'!$G$11,0,10*ROW('Sanitation Data'!G193)),NA())</f>
        <v>#N/A</v>
      </c>
      <c r="AO199" s="530" t="e">
        <f ca="1">+IF(AND(ISNUMBER(OFFSET('Sanitation Data'!$G$12,0,10*ROW('Sanitation Data'!G193))),'Data Summary'!DD199="Yes"),OFFSET('Sanitation Data'!$G$12,0,10*ROW('Sanitation Data'!G193)),NA())</f>
        <v>#N/A</v>
      </c>
      <c r="AP199" s="530" t="e">
        <f ca="1">+IF(AND(ISNUMBER(OFFSET('Sanitation Data'!$H$4,0,10*ROW('Sanitation Data'!H193))),'Data Summary'!DE199="Yes"),100-OFFSET('Sanitation Data'!$H$4,0,10*ROW('Sanitation Data'!H193)),NA())</f>
        <v>#N/A</v>
      </c>
      <c r="AQ199" s="530" t="e">
        <f ca="1">+IF(AND(ISNUMBER(OFFSET('Sanitation Data'!$H$6,0,10*ROW('Sanitation Data'!H193))),'Data Summary'!DF199="Yes"),OFFSET('Sanitation Data'!$H$6,0,10*ROW('Sanitation Data'!H193)),NA())</f>
        <v>#N/A</v>
      </c>
      <c r="AR199" s="530" t="e">
        <f ca="1">+IF(AND(ISNUMBER(OFFSET('Sanitation Data'!$H$10,0,10*ROW('Sanitation Data'!H193))),'Data Summary'!DG199="Yes"),OFFSET('Sanitation Data'!$H$10,0,10*ROW('Sanitation Data'!H193)),NA())</f>
        <v>#N/A</v>
      </c>
      <c r="AS199" s="530" t="e">
        <f ca="1">+IF(AND(ISNUMBER(OFFSET('Sanitation Data'!$H$11,0,10*ROW('Sanitation Data'!H193))),'Data Summary'!DH199="Yes"),OFFSET('Sanitation Data'!$H$11,0,10*ROW('Sanitation Data'!H193)),NA())</f>
        <v>#N/A</v>
      </c>
      <c r="AT199" s="530" t="e">
        <f ca="1">+IF(AND(ISNUMBER(OFFSET('Sanitation Data'!$H$12,0,10*ROW('Sanitation Data'!H193))),'Data Summary'!DI199="Yes"),OFFSET('Sanitation Data'!$H$12,0,10*ROW('Sanitation Data'!H193)),NA())</f>
        <v>#N/A</v>
      </c>
      <c r="AU199" s="530" t="e">
        <f ca="1">+IF(AND(ISNUMBER(OFFSET('Sanitation Data'!$I$4,0,10*ROW('Sanitation Data'!I193))),'Data Summary'!DJ199="Yes"),100-OFFSET('Sanitation Data'!$I$4,0,10*ROW('Sanitation Data'!I193)),NA())</f>
        <v>#N/A</v>
      </c>
      <c r="AV199" s="530" t="e">
        <f ca="1">+IF(AND(ISNUMBER(OFFSET('Sanitation Data'!$I$6,0,10*ROW('Sanitation Data'!I193))),'Data Summary'!DK199="Yes"),OFFSET('Sanitation Data'!$I$6,0,10*ROW('Sanitation Data'!I193)),NA())</f>
        <v>#N/A</v>
      </c>
      <c r="AW199" s="530" t="e">
        <f ca="1">+IF(AND(ISNUMBER(OFFSET('Sanitation Data'!$I$10,0,10*ROW('Sanitation Data'!I193))),'Data Summary'!DL199="Yes"),OFFSET('Sanitation Data'!$I$10,0,10*ROW('Sanitation Data'!I193)),NA())</f>
        <v>#N/A</v>
      </c>
      <c r="AX199" s="530" t="e">
        <f ca="1">+IF(AND(ISNUMBER(OFFSET('Sanitation Data'!$I$11,0,10*ROW('Sanitation Data'!I193))),'Data Summary'!DM199="Yes"),OFFSET('Sanitation Data'!$I$11,0,10*ROW('Sanitation Data'!I193)),NA())</f>
        <v>#N/A</v>
      </c>
      <c r="AY199" s="530" t="e">
        <f ca="1">+IF(AND(ISNUMBER(OFFSET('Sanitation Data'!$I$12,0,10*ROW('Sanitation Data'!I193))),'Data Summary'!DN199="Yes"),OFFSET('Sanitation Data'!$I$12,0,10*ROW('Sanitation Data'!I193)),NA())</f>
        <v>#N/A</v>
      </c>
      <c r="AZ199" s="531" t="e">
        <f ca="1">+IF(AND(ISNUMBER(OFFSET('Hygiene Data'!$D$5,0,10*ROW('Hygiene Data'!D193))),'Data Summary'!DO199="Yes"),OFFSET('Hygiene Data'!$D$5,0,10*ROW('Hygiene Data'!D193)),NA())</f>
        <v>#N/A</v>
      </c>
      <c r="BA199" s="531" t="e">
        <f ca="1">+IF(AND(ISNUMBER(OFFSET('Hygiene Data'!$D$7,0,10*ROW('Hygiene Data'!D193))),'Data Summary'!DP199="Yes"),OFFSET('Hygiene Data'!$D$7,0,10*ROW('Hygiene Data'!D193)),NA())</f>
        <v>#N/A</v>
      </c>
      <c r="BB199" s="531" t="e">
        <f ca="1">+IF(AND(ISNUMBER(OFFSET('Hygiene Data'!$D$9,0,10*ROW('Hygiene Data'!D193))),'Data Summary'!DQ199="Yes"),OFFSET('Hygiene Data'!$D$9,0,10*ROW('Hygiene Data'!D193)),NA())</f>
        <v>#N/A</v>
      </c>
      <c r="BC199" s="531" t="e">
        <f ca="1">+IF(AND(ISNUMBER(OFFSET('Hygiene Data'!$E$5,0,10*ROW('Hygiene Data'!E193))),'Data Summary'!DR199="Yes"),OFFSET('Hygiene Data'!$E$5,0,10*ROW('Hygiene Data'!E193)),NA())</f>
        <v>#N/A</v>
      </c>
      <c r="BD199" s="531" t="e">
        <f ca="1">+IF(AND(ISNUMBER(OFFSET('Hygiene Data'!$E$7,0,10*ROW('Hygiene Data'!E193))),'Data Summary'!DS199="Yes"),OFFSET('Hygiene Data'!$E$7,0,10*ROW('Hygiene Data'!E193)),NA())</f>
        <v>#N/A</v>
      </c>
      <c r="BE199" s="531" t="e">
        <f ca="1">+IF(AND(ISNUMBER(OFFSET('Hygiene Data'!$E$9,0,10*ROW('Hygiene Data'!E193))),'Data Summary'!DT199="Yes"),OFFSET('Hygiene Data'!$E$9,0,10*ROW('Hygiene Data'!E193)),NA())</f>
        <v>#N/A</v>
      </c>
      <c r="BF199" s="531" t="e">
        <f ca="1">+IF(AND(ISNUMBER(OFFSET('Hygiene Data'!$F$5,0,10*ROW('Hygiene Data'!F193))),'Data Summary'!DU199="Yes"),OFFSET('Hygiene Data'!$F$5,0,10*ROW('Hygiene Data'!F193)),NA())</f>
        <v>#N/A</v>
      </c>
      <c r="BG199" s="531" t="e">
        <f ca="1">+IF(AND(ISNUMBER(OFFSET('Hygiene Data'!$F$7,0,10*ROW('Hygiene Data'!F193))),'Data Summary'!DV199="Yes"),OFFSET('Hygiene Data'!$F$7,0,10*ROW('Hygiene Data'!F193)),NA())</f>
        <v>#N/A</v>
      </c>
      <c r="BH199" s="531" t="e">
        <f ca="1">+IF(AND(ISNUMBER(OFFSET('Hygiene Data'!$F$9,0,10*ROW('Hygiene Data'!F193))),'Data Summary'!DW199="Yes"),OFFSET('Hygiene Data'!$F$9,0,10*ROW('Hygiene Data'!F193)),NA())</f>
        <v>#N/A</v>
      </c>
      <c r="BI199" s="531" t="e">
        <f ca="1">+IF(AND(ISNUMBER(OFFSET('Hygiene Data'!$G$5,0,10*ROW('Hygiene Data'!G193))),'Data Summary'!DX199="Yes"),OFFSET('Hygiene Data'!$G$5,0,10*ROW('Hygiene Data'!G193)),NA())</f>
        <v>#N/A</v>
      </c>
      <c r="BJ199" s="531" t="e">
        <f ca="1">+IF(AND(ISNUMBER(OFFSET('Hygiene Data'!$G$7,0,10*ROW('Hygiene Data'!G193))),'Data Summary'!DY199="Yes"),OFFSET('Hygiene Data'!$G$7,0,10*ROW('Hygiene Data'!G193)),NA())</f>
        <v>#N/A</v>
      </c>
      <c r="BK199" s="531" t="e">
        <f ca="1">+IF(AND(ISNUMBER(OFFSET('Hygiene Data'!$G$9,0,10*ROW('Hygiene Data'!G193))),'Data Summary'!DZ199="Yes"),OFFSET('Hygiene Data'!$G$9,0,10*ROW('Hygiene Data'!G193)),NA())</f>
        <v>#N/A</v>
      </c>
      <c r="BL199" s="531" t="e">
        <f ca="1">+IF(AND(ISNUMBER(OFFSET('Hygiene Data'!$H$5,0,10*ROW('Hygiene Data'!H193))),'Data Summary'!EA199="Yes"),OFFSET('Hygiene Data'!$H$5,0,10*ROW('Hygiene Data'!H193)),NA())</f>
        <v>#N/A</v>
      </c>
      <c r="BM199" s="531" t="e">
        <f ca="1">+IF(AND(ISNUMBER(OFFSET('Hygiene Data'!$H$7,0,10*ROW('Hygiene Data'!H193))),'Data Summary'!EB199="Yes"),OFFSET('Hygiene Data'!$H$7,0,10*ROW('Hygiene Data'!H193)),NA())</f>
        <v>#N/A</v>
      </c>
      <c r="BN199" s="531" t="e">
        <f ca="1">+IF(AND(ISNUMBER(OFFSET('Hygiene Data'!$H$9,0,10*ROW('Hygiene Data'!H193))),'Data Summary'!EC199="Yes"),OFFSET('Hygiene Data'!$H$9,0,10*ROW('Hygiene Data'!H193)),NA())</f>
        <v>#N/A</v>
      </c>
      <c r="BO199" s="531" t="e">
        <f ca="1">+IF(AND(ISNUMBER(OFFSET('Hygiene Data'!$I$5,0,10*ROW('Hygiene Data'!I193))),'Data Summary'!ED199="Yes"),OFFSET('Hygiene Data'!$I$5,0,10*ROW('Hygiene Data'!I193)),NA())</f>
        <v>#N/A</v>
      </c>
      <c r="BP199" s="531" t="e">
        <f ca="1">+IF(AND(ISNUMBER(OFFSET('Hygiene Data'!$I$7,0,10*ROW('Hygiene Data'!I193))),'Data Summary'!EE199="Yes"),OFFSET('Hygiene Data'!$I$7,0,10*ROW('Hygiene Data'!I193)),NA())</f>
        <v>#N/A</v>
      </c>
      <c r="BQ199" s="531" t="e">
        <f ca="1">+IF(AND(ISNUMBER(OFFSET('Hygiene Data'!$I$9,0,10*ROW('Hygiene Data'!I193))),'Data Summary'!EF199="Yes"),OFFSET('Hygiene Data'!$I$9,0,10*ROW('Hygiene Data'!I193)),NA())</f>
        <v>#N/A</v>
      </c>
    </row>
    <row r="200" spans="1:69" x14ac:dyDescent="0.25">
      <c r="A200" s="527" t="e">
        <f ca="1">+RIGHT('Data Summary'!A200,LEN('Data Summary'!A200)-9)</f>
        <v>#VALUE!</v>
      </c>
      <c r="B200" s="501" t="str">
        <f ca="1">+IF(ISTEXT('Data Summary'!B200),'Data Summary'!B200,"")</f>
        <v/>
      </c>
      <c r="C200" s="528" t="e">
        <f ca="1">+VALUE('Data Summary'!C200)</f>
        <v>#VALUE!</v>
      </c>
      <c r="D200" s="529" t="e">
        <f ca="1">+IF(AND(ISNUMBER(OFFSET('Water Data'!$D$4,0,10*ROW('Water Data'!D194))),'Data Summary'!BS200="Yes"),100-OFFSET('Water Data'!$D$4,0,10*ROW('Water Data'!D194)),NA())</f>
        <v>#N/A</v>
      </c>
      <c r="E200" s="529" t="e">
        <f ca="1">+IF(AND(ISNUMBER(OFFSET('Water Data'!$D$6,0,10*ROW('Water Data'!D194))),'Data Summary'!BT200="Yes"),OFFSET('Water Data'!$D$6,0,10*ROW('Water Data'!D194)),NA())</f>
        <v>#N/A</v>
      </c>
      <c r="F200" s="529" t="e">
        <f ca="1">+IF(AND(ISNUMBER(OFFSET('Water Data'!$D$9,0,10*ROW('Water Data'!D194))),'Data Summary'!BU200="Yes"),OFFSET('Water Data'!$D$9,0,10*ROW('Water Data'!D194)),NA())</f>
        <v>#N/A</v>
      </c>
      <c r="G200" s="529" t="e">
        <f ca="1">+IF(AND(ISNUMBER(OFFSET('Water Data'!$E$4,0,10*ROW('Water Data'!E194))),'Data Summary'!BV200="Yes"),100-OFFSET('Water Data'!$E$4,0,10*ROW('Water Data'!E194)),NA())</f>
        <v>#N/A</v>
      </c>
      <c r="H200" s="529" t="e">
        <f ca="1">+IF(AND(ISNUMBER(OFFSET('Water Data'!$E$6,0,10*ROW('Water Data'!E194))),'Data Summary'!BW200="Yes"),OFFSET('Water Data'!$E$6,0,10*ROW('Water Data'!E194)),NA())</f>
        <v>#N/A</v>
      </c>
      <c r="I200" s="529" t="e">
        <f ca="1">+IF(AND(ISNUMBER(OFFSET('Water Data'!$E$9,0,10*ROW('Water Data'!E194))),'Data Summary'!BX200="Yes"),OFFSET('Water Data'!$E$9,0,10*ROW('Water Data'!E194)),NA())</f>
        <v>#N/A</v>
      </c>
      <c r="J200" s="529" t="e">
        <f ca="1">+IF(AND(ISNUMBER(OFFSET('Water Data'!$F$4,0,10*ROW('Water Data'!F194))),'Data Summary'!BY200="Yes"),100-OFFSET('Water Data'!$F$4,0,10*ROW('Water Data'!F194)),NA())</f>
        <v>#N/A</v>
      </c>
      <c r="K200" s="529" t="e">
        <f ca="1">+IF(AND(ISNUMBER(OFFSET('Water Data'!$F$6,0,10*ROW('Water Data'!F194))),'Data Summary'!BZ200="Yes"),OFFSET('Water Data'!$F$6,0,10*ROW('Water Data'!F194)),NA())</f>
        <v>#N/A</v>
      </c>
      <c r="L200" s="529" t="e">
        <f ca="1">+IF(AND(ISNUMBER(OFFSET('Water Data'!$F$9,0,10*ROW('Water Data'!F194))),'Data Summary'!CA200="Yes"),OFFSET('Water Data'!$F$9,0,10*ROW('Water Data'!F194)),NA())</f>
        <v>#N/A</v>
      </c>
      <c r="M200" s="529" t="e">
        <f ca="1">+IF(AND(ISNUMBER(OFFSET('Water Data'!$G$4,0,10*ROW('Water Data'!G194))),'Data Summary'!CB200="Yes"),100-OFFSET('Water Data'!$G$4,0,10*ROW('Water Data'!G194)),NA())</f>
        <v>#N/A</v>
      </c>
      <c r="N200" s="529" t="e">
        <f ca="1">+IF(AND(ISNUMBER(OFFSET('Water Data'!$G$6,0,10*ROW('Water Data'!G194))),'Data Summary'!CC200="Yes"),OFFSET('Water Data'!$G$6,0,10*ROW('Water Data'!G194)),NA())</f>
        <v>#N/A</v>
      </c>
      <c r="O200" s="529" t="e">
        <f ca="1">+IF(AND(ISNUMBER(OFFSET('Water Data'!$G$9,0,10*ROW('Water Data'!G194))),'Data Summary'!CD200="Yes"),OFFSET('Water Data'!$G$9,0,10*ROW('Water Data'!G194)),NA())</f>
        <v>#N/A</v>
      </c>
      <c r="P200" s="529" t="e">
        <f ca="1">+IF(AND(ISNUMBER(OFFSET('Water Data'!$H$4,0,10*ROW('Water Data'!H194))),'Data Summary'!CE200="Yes"),100-OFFSET('Water Data'!$H$4,0,10*ROW('Water Data'!H194)),NA())</f>
        <v>#N/A</v>
      </c>
      <c r="Q200" s="529" t="e">
        <f ca="1">+IF(AND(ISNUMBER(OFFSET('Water Data'!$H$6,0,10*ROW('Water Data'!H194))),'Data Summary'!CF200="Yes"),OFFSET('Water Data'!$H$6,0,10*ROW('Water Data'!H194)),NA())</f>
        <v>#N/A</v>
      </c>
      <c r="R200" s="529" t="e">
        <f ca="1">+IF(AND(ISNUMBER(OFFSET('Water Data'!$H$9,0,10*ROW('Water Data'!H194))),'Data Summary'!CG200="Yes"),OFFSET('Water Data'!$H$9,0,10*ROW('Water Data'!H194)),NA())</f>
        <v>#N/A</v>
      </c>
      <c r="S200" s="529" t="e">
        <f ca="1">+IF(AND(ISNUMBER(OFFSET('Water Data'!$I$4,0,10*ROW('Water Data'!I194))),'Data Summary'!CH200="Yes"),100-OFFSET('Water Data'!$I$4,0,10*ROW('Water Data'!I194)),NA())</f>
        <v>#N/A</v>
      </c>
      <c r="T200" s="529" t="e">
        <f ca="1">+IF(AND(ISNUMBER(OFFSET('Water Data'!$I$6,0,10*ROW('Water Data'!I194))),'Data Summary'!CI200="Yes"),OFFSET('Water Data'!$I$6,0,10*ROW('Water Data'!I194)),NA())</f>
        <v>#N/A</v>
      </c>
      <c r="U200" s="529" t="e">
        <f ca="1">+IF(AND(ISNUMBER(OFFSET('Water Data'!$I$9,0,10*ROW('Water Data'!I194))),'Data Summary'!CJ200="Yes"),OFFSET('Water Data'!$I$9,0,10*ROW('Water Data'!I194)),NA())</f>
        <v>#N/A</v>
      </c>
      <c r="V200" s="530" t="e">
        <f ca="1">+IF(AND(ISNUMBER(OFFSET('Sanitation Data'!$D$4,0,10*ROW('Sanitation Data'!D194))),'Data Summary'!CK200="Yes"),100-OFFSET('Sanitation Data'!$D$4,0,10*ROW('Sanitation Data'!D194)),NA())</f>
        <v>#N/A</v>
      </c>
      <c r="W200" s="530" t="e">
        <f ca="1">+IF(AND(ISNUMBER(OFFSET('Sanitation Data'!$D$6,0,10*ROW('Sanitation Data'!D194))),'Data Summary'!CL200="Yes"),OFFSET('Sanitation Data'!$D$6,0,10*ROW('Sanitation Data'!D194)),NA())</f>
        <v>#N/A</v>
      </c>
      <c r="X200" s="530" t="e">
        <f ca="1">+IF(AND(ISNUMBER(OFFSET('Sanitation Data'!$D$10,0,10*ROW('Sanitation Data'!D194))),'Data Summary'!CM200="Yes"),OFFSET('Sanitation Data'!$D$10,0,10*ROW('Sanitation Data'!D194)),NA())</f>
        <v>#N/A</v>
      </c>
      <c r="Y200" s="530" t="e">
        <f ca="1">+IF(AND(ISNUMBER(OFFSET('Sanitation Data'!$D$11,0,10*ROW('Sanitation Data'!D194))),'Data Summary'!CN200="Yes"),OFFSET('Sanitation Data'!$D$11,0,10*ROW('Sanitation Data'!D194)),NA())</f>
        <v>#N/A</v>
      </c>
      <c r="Z200" s="530" t="e">
        <f ca="1">+IF(AND(ISNUMBER(OFFSET('Sanitation Data'!$D$12,0,10*ROW('Sanitation Data'!D194))),'Data Summary'!CO200="Yes"),OFFSET('Sanitation Data'!$D$12,0,10*ROW('Sanitation Data'!D194)),NA())</f>
        <v>#N/A</v>
      </c>
      <c r="AA200" s="530" t="e">
        <f ca="1">+IF(AND(ISNUMBER(OFFSET('Sanitation Data'!$E$4,0,10*ROW('Sanitation Data'!E194))),'Data Summary'!CP200="Yes"),100-OFFSET('Sanitation Data'!$E$4,0,10*ROW('Sanitation Data'!E194)),NA())</f>
        <v>#N/A</v>
      </c>
      <c r="AB200" s="530" t="e">
        <f ca="1">+IF(AND(ISNUMBER(OFFSET('Sanitation Data'!$E$6,0,10*ROW('Sanitation Data'!E194))),'Data Summary'!CQ200="Yes"),OFFSET('Sanitation Data'!$E$6,0,10*ROW('Sanitation Data'!E194)),NA())</f>
        <v>#N/A</v>
      </c>
      <c r="AC200" s="530" t="e">
        <f ca="1">+IF(AND(ISNUMBER(OFFSET('Sanitation Data'!$E$10,0,10*ROW('Sanitation Data'!E194))),'Data Summary'!CR200="Yes"),OFFSET('Sanitation Data'!$E$10,0,10*ROW('Sanitation Data'!E194)),NA())</f>
        <v>#N/A</v>
      </c>
      <c r="AD200" s="530" t="e">
        <f ca="1">+IF(AND(ISNUMBER(OFFSET('Sanitation Data'!$E$11,0,10*ROW('Sanitation Data'!E194))),'Data Summary'!CS200="Yes"),OFFSET('Sanitation Data'!$E$11,0,10*ROW('Sanitation Data'!E194)),NA())</f>
        <v>#N/A</v>
      </c>
      <c r="AE200" s="530" t="e">
        <f ca="1">+IF(AND(ISNUMBER(OFFSET('Sanitation Data'!$E$12,0,10*ROW('Sanitation Data'!E194))),'Data Summary'!CT200="Yes"),OFFSET('Sanitation Data'!$E$12,0,10*ROW('Sanitation Data'!E194)),NA())</f>
        <v>#N/A</v>
      </c>
      <c r="AF200" s="530" t="e">
        <f ca="1">+IF(AND(ISNUMBER(OFFSET('Sanitation Data'!$F$4,0,10*ROW('Sanitation Data'!F194))),'Data Summary'!CU200="Yes"),100-OFFSET('Sanitation Data'!$F$4,0,10*ROW('Sanitation Data'!F194)),NA())</f>
        <v>#N/A</v>
      </c>
      <c r="AG200" s="530" t="e">
        <f ca="1">+IF(AND(ISNUMBER(OFFSET('Sanitation Data'!$F$6,0,10*ROW('Sanitation Data'!F194))),'Data Summary'!CV200="Yes"),OFFSET('Sanitation Data'!$F$6,0,10*ROW('Sanitation Data'!F194)),NA())</f>
        <v>#N/A</v>
      </c>
      <c r="AH200" s="530" t="e">
        <f ca="1">+IF(AND(ISNUMBER(OFFSET('Sanitation Data'!$F$10,0,10*ROW('Sanitation Data'!F194))),'Data Summary'!CW200="Yes"),OFFSET('Sanitation Data'!$F$10,0,10*ROW('Sanitation Data'!F194)),NA())</f>
        <v>#N/A</v>
      </c>
      <c r="AI200" s="530" t="e">
        <f ca="1">+IF(AND(ISNUMBER(OFFSET('Sanitation Data'!$F$11,0,10*ROW('Sanitation Data'!F194))),'Data Summary'!CX200="Yes"),OFFSET('Sanitation Data'!$F$11,0,10*ROW('Sanitation Data'!F194)),NA())</f>
        <v>#N/A</v>
      </c>
      <c r="AJ200" s="530" t="e">
        <f ca="1">+IF(AND(ISNUMBER(OFFSET('Sanitation Data'!$F$12,0,10*ROW('Sanitation Data'!F194))),'Data Summary'!CY200="Yes"),OFFSET('Sanitation Data'!$F$12,0,10*ROW('Sanitation Data'!F194)),NA())</f>
        <v>#N/A</v>
      </c>
      <c r="AK200" s="530" t="e">
        <f ca="1">+IF(AND(ISNUMBER(OFFSET('Sanitation Data'!$G$4,0,10*ROW('Sanitation Data'!G194))),'Data Summary'!CZ200="Yes"),100-OFFSET('Sanitation Data'!$G$4,0,10*ROW('Sanitation Data'!G194)),NA())</f>
        <v>#N/A</v>
      </c>
      <c r="AL200" s="530" t="e">
        <f ca="1">+IF(AND(ISNUMBER(OFFSET('Sanitation Data'!$G$6,0,10*ROW('Sanitation Data'!G194))),'Data Summary'!DA200="Yes"),OFFSET('Sanitation Data'!$G$6,0,10*ROW('Sanitation Data'!G194)),NA())</f>
        <v>#N/A</v>
      </c>
      <c r="AM200" s="530" t="e">
        <f ca="1">+IF(AND(ISNUMBER(OFFSET('Sanitation Data'!$G$10,0,10*ROW('Sanitation Data'!G194))),'Data Summary'!DB200="Yes"),OFFSET('Sanitation Data'!$G$10,0,10*ROW('Sanitation Data'!G194)),NA())</f>
        <v>#N/A</v>
      </c>
      <c r="AN200" s="530" t="e">
        <f ca="1">+IF(AND(ISNUMBER(OFFSET('Sanitation Data'!$G$11,0,10*ROW('Sanitation Data'!G194))),'Data Summary'!DC200="Yes"),OFFSET('Sanitation Data'!$G$11,0,10*ROW('Sanitation Data'!G194)),NA())</f>
        <v>#N/A</v>
      </c>
      <c r="AO200" s="530" t="e">
        <f ca="1">+IF(AND(ISNUMBER(OFFSET('Sanitation Data'!$G$12,0,10*ROW('Sanitation Data'!G194))),'Data Summary'!DD200="Yes"),OFFSET('Sanitation Data'!$G$12,0,10*ROW('Sanitation Data'!G194)),NA())</f>
        <v>#N/A</v>
      </c>
      <c r="AP200" s="530" t="e">
        <f ca="1">+IF(AND(ISNUMBER(OFFSET('Sanitation Data'!$H$4,0,10*ROW('Sanitation Data'!H194))),'Data Summary'!DE200="Yes"),100-OFFSET('Sanitation Data'!$H$4,0,10*ROW('Sanitation Data'!H194)),NA())</f>
        <v>#N/A</v>
      </c>
      <c r="AQ200" s="530" t="e">
        <f ca="1">+IF(AND(ISNUMBER(OFFSET('Sanitation Data'!$H$6,0,10*ROW('Sanitation Data'!H194))),'Data Summary'!DF200="Yes"),OFFSET('Sanitation Data'!$H$6,0,10*ROW('Sanitation Data'!H194)),NA())</f>
        <v>#N/A</v>
      </c>
      <c r="AR200" s="530" t="e">
        <f ca="1">+IF(AND(ISNUMBER(OFFSET('Sanitation Data'!$H$10,0,10*ROW('Sanitation Data'!H194))),'Data Summary'!DG200="Yes"),OFFSET('Sanitation Data'!$H$10,0,10*ROW('Sanitation Data'!H194)),NA())</f>
        <v>#N/A</v>
      </c>
      <c r="AS200" s="530" t="e">
        <f ca="1">+IF(AND(ISNUMBER(OFFSET('Sanitation Data'!$H$11,0,10*ROW('Sanitation Data'!H194))),'Data Summary'!DH200="Yes"),OFFSET('Sanitation Data'!$H$11,0,10*ROW('Sanitation Data'!H194)),NA())</f>
        <v>#N/A</v>
      </c>
      <c r="AT200" s="530" t="e">
        <f ca="1">+IF(AND(ISNUMBER(OFFSET('Sanitation Data'!$H$12,0,10*ROW('Sanitation Data'!H194))),'Data Summary'!DI200="Yes"),OFFSET('Sanitation Data'!$H$12,0,10*ROW('Sanitation Data'!H194)),NA())</f>
        <v>#N/A</v>
      </c>
      <c r="AU200" s="530" t="e">
        <f ca="1">+IF(AND(ISNUMBER(OFFSET('Sanitation Data'!$I$4,0,10*ROW('Sanitation Data'!I194))),'Data Summary'!DJ200="Yes"),100-OFFSET('Sanitation Data'!$I$4,0,10*ROW('Sanitation Data'!I194)),NA())</f>
        <v>#N/A</v>
      </c>
      <c r="AV200" s="530" t="e">
        <f ca="1">+IF(AND(ISNUMBER(OFFSET('Sanitation Data'!$I$6,0,10*ROW('Sanitation Data'!I194))),'Data Summary'!DK200="Yes"),OFFSET('Sanitation Data'!$I$6,0,10*ROW('Sanitation Data'!I194)),NA())</f>
        <v>#N/A</v>
      </c>
      <c r="AW200" s="530" t="e">
        <f ca="1">+IF(AND(ISNUMBER(OFFSET('Sanitation Data'!$I$10,0,10*ROW('Sanitation Data'!I194))),'Data Summary'!DL200="Yes"),OFFSET('Sanitation Data'!$I$10,0,10*ROW('Sanitation Data'!I194)),NA())</f>
        <v>#N/A</v>
      </c>
      <c r="AX200" s="530" t="e">
        <f ca="1">+IF(AND(ISNUMBER(OFFSET('Sanitation Data'!$I$11,0,10*ROW('Sanitation Data'!I194))),'Data Summary'!DM200="Yes"),OFFSET('Sanitation Data'!$I$11,0,10*ROW('Sanitation Data'!I194)),NA())</f>
        <v>#N/A</v>
      </c>
      <c r="AY200" s="530" t="e">
        <f ca="1">+IF(AND(ISNUMBER(OFFSET('Sanitation Data'!$I$12,0,10*ROW('Sanitation Data'!I194))),'Data Summary'!DN200="Yes"),OFFSET('Sanitation Data'!$I$12,0,10*ROW('Sanitation Data'!I194)),NA())</f>
        <v>#N/A</v>
      </c>
      <c r="AZ200" s="531" t="e">
        <f ca="1">+IF(AND(ISNUMBER(OFFSET('Hygiene Data'!$D$5,0,10*ROW('Hygiene Data'!D194))),'Data Summary'!DO200="Yes"),OFFSET('Hygiene Data'!$D$5,0,10*ROW('Hygiene Data'!D194)),NA())</f>
        <v>#N/A</v>
      </c>
      <c r="BA200" s="531" t="e">
        <f ca="1">+IF(AND(ISNUMBER(OFFSET('Hygiene Data'!$D$7,0,10*ROW('Hygiene Data'!D194))),'Data Summary'!DP200="Yes"),OFFSET('Hygiene Data'!$D$7,0,10*ROW('Hygiene Data'!D194)),NA())</f>
        <v>#N/A</v>
      </c>
      <c r="BB200" s="531" t="e">
        <f ca="1">+IF(AND(ISNUMBER(OFFSET('Hygiene Data'!$D$9,0,10*ROW('Hygiene Data'!D194))),'Data Summary'!DQ200="Yes"),OFFSET('Hygiene Data'!$D$9,0,10*ROW('Hygiene Data'!D194)),NA())</f>
        <v>#N/A</v>
      </c>
      <c r="BC200" s="531" t="e">
        <f ca="1">+IF(AND(ISNUMBER(OFFSET('Hygiene Data'!$E$5,0,10*ROW('Hygiene Data'!E194))),'Data Summary'!DR200="Yes"),OFFSET('Hygiene Data'!$E$5,0,10*ROW('Hygiene Data'!E194)),NA())</f>
        <v>#N/A</v>
      </c>
      <c r="BD200" s="531" t="e">
        <f ca="1">+IF(AND(ISNUMBER(OFFSET('Hygiene Data'!$E$7,0,10*ROW('Hygiene Data'!E194))),'Data Summary'!DS200="Yes"),OFFSET('Hygiene Data'!$E$7,0,10*ROW('Hygiene Data'!E194)),NA())</f>
        <v>#N/A</v>
      </c>
      <c r="BE200" s="531" t="e">
        <f ca="1">+IF(AND(ISNUMBER(OFFSET('Hygiene Data'!$E$9,0,10*ROW('Hygiene Data'!E194))),'Data Summary'!DT200="Yes"),OFFSET('Hygiene Data'!$E$9,0,10*ROW('Hygiene Data'!E194)),NA())</f>
        <v>#N/A</v>
      </c>
      <c r="BF200" s="531" t="e">
        <f ca="1">+IF(AND(ISNUMBER(OFFSET('Hygiene Data'!$F$5,0,10*ROW('Hygiene Data'!F194))),'Data Summary'!DU200="Yes"),OFFSET('Hygiene Data'!$F$5,0,10*ROW('Hygiene Data'!F194)),NA())</f>
        <v>#N/A</v>
      </c>
      <c r="BG200" s="531" t="e">
        <f ca="1">+IF(AND(ISNUMBER(OFFSET('Hygiene Data'!$F$7,0,10*ROW('Hygiene Data'!F194))),'Data Summary'!DV200="Yes"),OFFSET('Hygiene Data'!$F$7,0,10*ROW('Hygiene Data'!F194)),NA())</f>
        <v>#N/A</v>
      </c>
      <c r="BH200" s="531" t="e">
        <f ca="1">+IF(AND(ISNUMBER(OFFSET('Hygiene Data'!$F$9,0,10*ROW('Hygiene Data'!F194))),'Data Summary'!DW200="Yes"),OFFSET('Hygiene Data'!$F$9,0,10*ROW('Hygiene Data'!F194)),NA())</f>
        <v>#N/A</v>
      </c>
      <c r="BI200" s="531" t="e">
        <f ca="1">+IF(AND(ISNUMBER(OFFSET('Hygiene Data'!$G$5,0,10*ROW('Hygiene Data'!G194))),'Data Summary'!DX200="Yes"),OFFSET('Hygiene Data'!$G$5,0,10*ROW('Hygiene Data'!G194)),NA())</f>
        <v>#N/A</v>
      </c>
      <c r="BJ200" s="531" t="e">
        <f ca="1">+IF(AND(ISNUMBER(OFFSET('Hygiene Data'!$G$7,0,10*ROW('Hygiene Data'!G194))),'Data Summary'!DY200="Yes"),OFFSET('Hygiene Data'!$G$7,0,10*ROW('Hygiene Data'!G194)),NA())</f>
        <v>#N/A</v>
      </c>
      <c r="BK200" s="531" t="e">
        <f ca="1">+IF(AND(ISNUMBER(OFFSET('Hygiene Data'!$G$9,0,10*ROW('Hygiene Data'!G194))),'Data Summary'!DZ200="Yes"),OFFSET('Hygiene Data'!$G$9,0,10*ROW('Hygiene Data'!G194)),NA())</f>
        <v>#N/A</v>
      </c>
      <c r="BL200" s="531" t="e">
        <f ca="1">+IF(AND(ISNUMBER(OFFSET('Hygiene Data'!$H$5,0,10*ROW('Hygiene Data'!H194))),'Data Summary'!EA200="Yes"),OFFSET('Hygiene Data'!$H$5,0,10*ROW('Hygiene Data'!H194)),NA())</f>
        <v>#N/A</v>
      </c>
      <c r="BM200" s="531" t="e">
        <f ca="1">+IF(AND(ISNUMBER(OFFSET('Hygiene Data'!$H$7,0,10*ROW('Hygiene Data'!H194))),'Data Summary'!EB200="Yes"),OFFSET('Hygiene Data'!$H$7,0,10*ROW('Hygiene Data'!H194)),NA())</f>
        <v>#N/A</v>
      </c>
      <c r="BN200" s="531" t="e">
        <f ca="1">+IF(AND(ISNUMBER(OFFSET('Hygiene Data'!$H$9,0,10*ROW('Hygiene Data'!H194))),'Data Summary'!EC200="Yes"),OFFSET('Hygiene Data'!$H$9,0,10*ROW('Hygiene Data'!H194)),NA())</f>
        <v>#N/A</v>
      </c>
      <c r="BO200" s="531" t="e">
        <f ca="1">+IF(AND(ISNUMBER(OFFSET('Hygiene Data'!$I$5,0,10*ROW('Hygiene Data'!I194))),'Data Summary'!ED200="Yes"),OFFSET('Hygiene Data'!$I$5,0,10*ROW('Hygiene Data'!I194)),NA())</f>
        <v>#N/A</v>
      </c>
      <c r="BP200" s="531" t="e">
        <f ca="1">+IF(AND(ISNUMBER(OFFSET('Hygiene Data'!$I$7,0,10*ROW('Hygiene Data'!I194))),'Data Summary'!EE200="Yes"),OFFSET('Hygiene Data'!$I$7,0,10*ROW('Hygiene Data'!I194)),NA())</f>
        <v>#N/A</v>
      </c>
      <c r="BQ200" s="531" t="e">
        <f ca="1">+IF(AND(ISNUMBER(OFFSET('Hygiene Data'!$I$9,0,10*ROW('Hygiene Data'!I194))),'Data Summary'!EF200="Yes"),OFFSET('Hygiene Data'!$I$9,0,10*ROW('Hygiene Data'!I194)),NA())</f>
        <v>#N/A</v>
      </c>
    </row>
    <row r="201" spans="1:69" x14ac:dyDescent="0.25">
      <c r="A201" s="527" t="e">
        <f ca="1">+RIGHT('Data Summary'!A201,LEN('Data Summary'!A201)-9)</f>
        <v>#VALUE!</v>
      </c>
      <c r="B201" s="501" t="str">
        <f ca="1">+IF(ISTEXT('Data Summary'!B201),'Data Summary'!B201,"")</f>
        <v/>
      </c>
      <c r="C201" s="528" t="e">
        <f ca="1">+VALUE('Data Summary'!C201)</f>
        <v>#VALUE!</v>
      </c>
      <c r="D201" s="529" t="e">
        <f ca="1">+IF(AND(ISNUMBER(OFFSET('Water Data'!$D$4,0,10*ROW('Water Data'!D195))),'Data Summary'!BS201="Yes"),100-OFFSET('Water Data'!$D$4,0,10*ROW('Water Data'!D195)),NA())</f>
        <v>#N/A</v>
      </c>
      <c r="E201" s="529" t="e">
        <f ca="1">+IF(AND(ISNUMBER(OFFSET('Water Data'!$D$6,0,10*ROW('Water Data'!D195))),'Data Summary'!BT201="Yes"),OFFSET('Water Data'!$D$6,0,10*ROW('Water Data'!D195)),NA())</f>
        <v>#N/A</v>
      </c>
      <c r="F201" s="529" t="e">
        <f ca="1">+IF(AND(ISNUMBER(OFFSET('Water Data'!$D$9,0,10*ROW('Water Data'!D195))),'Data Summary'!BU201="Yes"),OFFSET('Water Data'!$D$9,0,10*ROW('Water Data'!D195)),NA())</f>
        <v>#N/A</v>
      </c>
      <c r="G201" s="529" t="e">
        <f ca="1">+IF(AND(ISNUMBER(OFFSET('Water Data'!$E$4,0,10*ROW('Water Data'!E195))),'Data Summary'!BV201="Yes"),100-OFFSET('Water Data'!$E$4,0,10*ROW('Water Data'!E195)),NA())</f>
        <v>#N/A</v>
      </c>
      <c r="H201" s="529" t="e">
        <f ca="1">+IF(AND(ISNUMBER(OFFSET('Water Data'!$E$6,0,10*ROW('Water Data'!E195))),'Data Summary'!BW201="Yes"),OFFSET('Water Data'!$E$6,0,10*ROW('Water Data'!E195)),NA())</f>
        <v>#N/A</v>
      </c>
      <c r="I201" s="529" t="e">
        <f ca="1">+IF(AND(ISNUMBER(OFFSET('Water Data'!$E$9,0,10*ROW('Water Data'!E195))),'Data Summary'!BX201="Yes"),OFFSET('Water Data'!$E$9,0,10*ROW('Water Data'!E195)),NA())</f>
        <v>#N/A</v>
      </c>
      <c r="J201" s="529" t="e">
        <f ca="1">+IF(AND(ISNUMBER(OFFSET('Water Data'!$F$4,0,10*ROW('Water Data'!F195))),'Data Summary'!BY201="Yes"),100-OFFSET('Water Data'!$F$4,0,10*ROW('Water Data'!F195)),NA())</f>
        <v>#N/A</v>
      </c>
      <c r="K201" s="529" t="e">
        <f ca="1">+IF(AND(ISNUMBER(OFFSET('Water Data'!$F$6,0,10*ROW('Water Data'!F195))),'Data Summary'!BZ201="Yes"),OFFSET('Water Data'!$F$6,0,10*ROW('Water Data'!F195)),NA())</f>
        <v>#N/A</v>
      </c>
      <c r="L201" s="529" t="e">
        <f ca="1">+IF(AND(ISNUMBER(OFFSET('Water Data'!$F$9,0,10*ROW('Water Data'!F195))),'Data Summary'!CA201="Yes"),OFFSET('Water Data'!$F$9,0,10*ROW('Water Data'!F195)),NA())</f>
        <v>#N/A</v>
      </c>
      <c r="M201" s="529" t="e">
        <f ca="1">+IF(AND(ISNUMBER(OFFSET('Water Data'!$G$4,0,10*ROW('Water Data'!G195))),'Data Summary'!CB201="Yes"),100-OFFSET('Water Data'!$G$4,0,10*ROW('Water Data'!G195)),NA())</f>
        <v>#N/A</v>
      </c>
      <c r="N201" s="529" t="e">
        <f ca="1">+IF(AND(ISNUMBER(OFFSET('Water Data'!$G$6,0,10*ROW('Water Data'!G195))),'Data Summary'!CC201="Yes"),OFFSET('Water Data'!$G$6,0,10*ROW('Water Data'!G195)),NA())</f>
        <v>#N/A</v>
      </c>
      <c r="O201" s="529" t="e">
        <f ca="1">+IF(AND(ISNUMBER(OFFSET('Water Data'!$G$9,0,10*ROW('Water Data'!G195))),'Data Summary'!CD201="Yes"),OFFSET('Water Data'!$G$9,0,10*ROW('Water Data'!G195)),NA())</f>
        <v>#N/A</v>
      </c>
      <c r="P201" s="529" t="e">
        <f ca="1">+IF(AND(ISNUMBER(OFFSET('Water Data'!$H$4,0,10*ROW('Water Data'!H195))),'Data Summary'!CE201="Yes"),100-OFFSET('Water Data'!$H$4,0,10*ROW('Water Data'!H195)),NA())</f>
        <v>#N/A</v>
      </c>
      <c r="Q201" s="529" t="e">
        <f ca="1">+IF(AND(ISNUMBER(OFFSET('Water Data'!$H$6,0,10*ROW('Water Data'!H195))),'Data Summary'!CF201="Yes"),OFFSET('Water Data'!$H$6,0,10*ROW('Water Data'!H195)),NA())</f>
        <v>#N/A</v>
      </c>
      <c r="R201" s="529" t="e">
        <f ca="1">+IF(AND(ISNUMBER(OFFSET('Water Data'!$H$9,0,10*ROW('Water Data'!H195))),'Data Summary'!CG201="Yes"),OFFSET('Water Data'!$H$9,0,10*ROW('Water Data'!H195)),NA())</f>
        <v>#N/A</v>
      </c>
      <c r="S201" s="529" t="e">
        <f ca="1">+IF(AND(ISNUMBER(OFFSET('Water Data'!$I$4,0,10*ROW('Water Data'!I195))),'Data Summary'!CH201="Yes"),100-OFFSET('Water Data'!$I$4,0,10*ROW('Water Data'!I195)),NA())</f>
        <v>#N/A</v>
      </c>
      <c r="T201" s="529" t="e">
        <f ca="1">+IF(AND(ISNUMBER(OFFSET('Water Data'!$I$6,0,10*ROW('Water Data'!I195))),'Data Summary'!CI201="Yes"),OFFSET('Water Data'!$I$6,0,10*ROW('Water Data'!I195)),NA())</f>
        <v>#N/A</v>
      </c>
      <c r="U201" s="529" t="e">
        <f ca="1">+IF(AND(ISNUMBER(OFFSET('Water Data'!$I$9,0,10*ROW('Water Data'!I195))),'Data Summary'!CJ201="Yes"),OFFSET('Water Data'!$I$9,0,10*ROW('Water Data'!I195)),NA())</f>
        <v>#N/A</v>
      </c>
      <c r="V201" s="530" t="e">
        <f ca="1">+IF(AND(ISNUMBER(OFFSET('Sanitation Data'!$D$4,0,10*ROW('Sanitation Data'!D195))),'Data Summary'!CK201="Yes"),100-OFFSET('Sanitation Data'!$D$4,0,10*ROW('Sanitation Data'!D195)),NA())</f>
        <v>#N/A</v>
      </c>
      <c r="W201" s="530" t="e">
        <f ca="1">+IF(AND(ISNUMBER(OFFSET('Sanitation Data'!$D$6,0,10*ROW('Sanitation Data'!D195))),'Data Summary'!CL201="Yes"),OFFSET('Sanitation Data'!$D$6,0,10*ROW('Sanitation Data'!D195)),NA())</f>
        <v>#N/A</v>
      </c>
      <c r="X201" s="530" t="e">
        <f ca="1">+IF(AND(ISNUMBER(OFFSET('Sanitation Data'!$D$10,0,10*ROW('Sanitation Data'!D195))),'Data Summary'!CM201="Yes"),OFFSET('Sanitation Data'!$D$10,0,10*ROW('Sanitation Data'!D195)),NA())</f>
        <v>#N/A</v>
      </c>
      <c r="Y201" s="530" t="e">
        <f ca="1">+IF(AND(ISNUMBER(OFFSET('Sanitation Data'!$D$11,0,10*ROW('Sanitation Data'!D195))),'Data Summary'!CN201="Yes"),OFFSET('Sanitation Data'!$D$11,0,10*ROW('Sanitation Data'!D195)),NA())</f>
        <v>#N/A</v>
      </c>
      <c r="Z201" s="530" t="e">
        <f ca="1">+IF(AND(ISNUMBER(OFFSET('Sanitation Data'!$D$12,0,10*ROW('Sanitation Data'!D195))),'Data Summary'!CO201="Yes"),OFFSET('Sanitation Data'!$D$12,0,10*ROW('Sanitation Data'!D195)),NA())</f>
        <v>#N/A</v>
      </c>
      <c r="AA201" s="530" t="e">
        <f ca="1">+IF(AND(ISNUMBER(OFFSET('Sanitation Data'!$E$4,0,10*ROW('Sanitation Data'!E195))),'Data Summary'!CP201="Yes"),100-OFFSET('Sanitation Data'!$E$4,0,10*ROW('Sanitation Data'!E195)),NA())</f>
        <v>#N/A</v>
      </c>
      <c r="AB201" s="530" t="e">
        <f ca="1">+IF(AND(ISNUMBER(OFFSET('Sanitation Data'!$E$6,0,10*ROW('Sanitation Data'!E195))),'Data Summary'!CQ201="Yes"),OFFSET('Sanitation Data'!$E$6,0,10*ROW('Sanitation Data'!E195)),NA())</f>
        <v>#N/A</v>
      </c>
      <c r="AC201" s="530" t="e">
        <f ca="1">+IF(AND(ISNUMBER(OFFSET('Sanitation Data'!$E$10,0,10*ROW('Sanitation Data'!E195))),'Data Summary'!CR201="Yes"),OFFSET('Sanitation Data'!$E$10,0,10*ROW('Sanitation Data'!E195)),NA())</f>
        <v>#N/A</v>
      </c>
      <c r="AD201" s="530" t="e">
        <f ca="1">+IF(AND(ISNUMBER(OFFSET('Sanitation Data'!$E$11,0,10*ROW('Sanitation Data'!E195))),'Data Summary'!CS201="Yes"),OFFSET('Sanitation Data'!$E$11,0,10*ROW('Sanitation Data'!E195)),NA())</f>
        <v>#N/A</v>
      </c>
      <c r="AE201" s="530" t="e">
        <f ca="1">+IF(AND(ISNUMBER(OFFSET('Sanitation Data'!$E$12,0,10*ROW('Sanitation Data'!E195))),'Data Summary'!CT201="Yes"),OFFSET('Sanitation Data'!$E$12,0,10*ROW('Sanitation Data'!E195)),NA())</f>
        <v>#N/A</v>
      </c>
      <c r="AF201" s="530" t="e">
        <f ca="1">+IF(AND(ISNUMBER(OFFSET('Sanitation Data'!$F$4,0,10*ROW('Sanitation Data'!F195))),'Data Summary'!CU201="Yes"),100-OFFSET('Sanitation Data'!$F$4,0,10*ROW('Sanitation Data'!F195)),NA())</f>
        <v>#N/A</v>
      </c>
      <c r="AG201" s="530" t="e">
        <f ca="1">+IF(AND(ISNUMBER(OFFSET('Sanitation Data'!$F$6,0,10*ROW('Sanitation Data'!F195))),'Data Summary'!CV201="Yes"),OFFSET('Sanitation Data'!$F$6,0,10*ROW('Sanitation Data'!F195)),NA())</f>
        <v>#N/A</v>
      </c>
      <c r="AH201" s="530" t="e">
        <f ca="1">+IF(AND(ISNUMBER(OFFSET('Sanitation Data'!$F$10,0,10*ROW('Sanitation Data'!F195))),'Data Summary'!CW201="Yes"),OFFSET('Sanitation Data'!$F$10,0,10*ROW('Sanitation Data'!F195)),NA())</f>
        <v>#N/A</v>
      </c>
      <c r="AI201" s="530" t="e">
        <f ca="1">+IF(AND(ISNUMBER(OFFSET('Sanitation Data'!$F$11,0,10*ROW('Sanitation Data'!F195))),'Data Summary'!CX201="Yes"),OFFSET('Sanitation Data'!$F$11,0,10*ROW('Sanitation Data'!F195)),NA())</f>
        <v>#N/A</v>
      </c>
      <c r="AJ201" s="530" t="e">
        <f ca="1">+IF(AND(ISNUMBER(OFFSET('Sanitation Data'!$F$12,0,10*ROW('Sanitation Data'!F195))),'Data Summary'!CY201="Yes"),OFFSET('Sanitation Data'!$F$12,0,10*ROW('Sanitation Data'!F195)),NA())</f>
        <v>#N/A</v>
      </c>
      <c r="AK201" s="530" t="e">
        <f ca="1">+IF(AND(ISNUMBER(OFFSET('Sanitation Data'!$G$4,0,10*ROW('Sanitation Data'!G195))),'Data Summary'!CZ201="Yes"),100-OFFSET('Sanitation Data'!$G$4,0,10*ROW('Sanitation Data'!G195)),NA())</f>
        <v>#N/A</v>
      </c>
      <c r="AL201" s="530" t="e">
        <f ca="1">+IF(AND(ISNUMBER(OFFSET('Sanitation Data'!$G$6,0,10*ROW('Sanitation Data'!G195))),'Data Summary'!DA201="Yes"),OFFSET('Sanitation Data'!$G$6,0,10*ROW('Sanitation Data'!G195)),NA())</f>
        <v>#N/A</v>
      </c>
      <c r="AM201" s="530" t="e">
        <f ca="1">+IF(AND(ISNUMBER(OFFSET('Sanitation Data'!$G$10,0,10*ROW('Sanitation Data'!G195))),'Data Summary'!DB201="Yes"),OFFSET('Sanitation Data'!$G$10,0,10*ROW('Sanitation Data'!G195)),NA())</f>
        <v>#N/A</v>
      </c>
      <c r="AN201" s="530" t="e">
        <f ca="1">+IF(AND(ISNUMBER(OFFSET('Sanitation Data'!$G$11,0,10*ROW('Sanitation Data'!G195))),'Data Summary'!DC201="Yes"),OFFSET('Sanitation Data'!$G$11,0,10*ROW('Sanitation Data'!G195)),NA())</f>
        <v>#N/A</v>
      </c>
      <c r="AO201" s="530" t="e">
        <f ca="1">+IF(AND(ISNUMBER(OFFSET('Sanitation Data'!$G$12,0,10*ROW('Sanitation Data'!G195))),'Data Summary'!DD201="Yes"),OFFSET('Sanitation Data'!$G$12,0,10*ROW('Sanitation Data'!G195)),NA())</f>
        <v>#N/A</v>
      </c>
      <c r="AP201" s="530" t="e">
        <f ca="1">+IF(AND(ISNUMBER(OFFSET('Sanitation Data'!$H$4,0,10*ROW('Sanitation Data'!H195))),'Data Summary'!DE201="Yes"),100-OFFSET('Sanitation Data'!$H$4,0,10*ROW('Sanitation Data'!H195)),NA())</f>
        <v>#N/A</v>
      </c>
      <c r="AQ201" s="530" t="e">
        <f ca="1">+IF(AND(ISNUMBER(OFFSET('Sanitation Data'!$H$6,0,10*ROW('Sanitation Data'!H195))),'Data Summary'!DF201="Yes"),OFFSET('Sanitation Data'!$H$6,0,10*ROW('Sanitation Data'!H195)),NA())</f>
        <v>#N/A</v>
      </c>
      <c r="AR201" s="530" t="e">
        <f ca="1">+IF(AND(ISNUMBER(OFFSET('Sanitation Data'!$H$10,0,10*ROW('Sanitation Data'!H195))),'Data Summary'!DG201="Yes"),OFFSET('Sanitation Data'!$H$10,0,10*ROW('Sanitation Data'!H195)),NA())</f>
        <v>#N/A</v>
      </c>
      <c r="AS201" s="530" t="e">
        <f ca="1">+IF(AND(ISNUMBER(OFFSET('Sanitation Data'!$H$11,0,10*ROW('Sanitation Data'!H195))),'Data Summary'!DH201="Yes"),OFFSET('Sanitation Data'!$H$11,0,10*ROW('Sanitation Data'!H195)),NA())</f>
        <v>#N/A</v>
      </c>
      <c r="AT201" s="530" t="e">
        <f ca="1">+IF(AND(ISNUMBER(OFFSET('Sanitation Data'!$H$12,0,10*ROW('Sanitation Data'!H195))),'Data Summary'!DI201="Yes"),OFFSET('Sanitation Data'!$H$12,0,10*ROW('Sanitation Data'!H195)),NA())</f>
        <v>#N/A</v>
      </c>
      <c r="AU201" s="530" t="e">
        <f ca="1">+IF(AND(ISNUMBER(OFFSET('Sanitation Data'!$I$4,0,10*ROW('Sanitation Data'!I195))),'Data Summary'!DJ201="Yes"),100-OFFSET('Sanitation Data'!$I$4,0,10*ROW('Sanitation Data'!I195)),NA())</f>
        <v>#N/A</v>
      </c>
      <c r="AV201" s="530" t="e">
        <f ca="1">+IF(AND(ISNUMBER(OFFSET('Sanitation Data'!$I$6,0,10*ROW('Sanitation Data'!I195))),'Data Summary'!DK201="Yes"),OFFSET('Sanitation Data'!$I$6,0,10*ROW('Sanitation Data'!I195)),NA())</f>
        <v>#N/A</v>
      </c>
      <c r="AW201" s="530" t="e">
        <f ca="1">+IF(AND(ISNUMBER(OFFSET('Sanitation Data'!$I$10,0,10*ROW('Sanitation Data'!I195))),'Data Summary'!DL201="Yes"),OFFSET('Sanitation Data'!$I$10,0,10*ROW('Sanitation Data'!I195)),NA())</f>
        <v>#N/A</v>
      </c>
      <c r="AX201" s="530" t="e">
        <f ca="1">+IF(AND(ISNUMBER(OFFSET('Sanitation Data'!$I$11,0,10*ROW('Sanitation Data'!I195))),'Data Summary'!DM201="Yes"),OFFSET('Sanitation Data'!$I$11,0,10*ROW('Sanitation Data'!I195)),NA())</f>
        <v>#N/A</v>
      </c>
      <c r="AY201" s="530" t="e">
        <f ca="1">+IF(AND(ISNUMBER(OFFSET('Sanitation Data'!$I$12,0,10*ROW('Sanitation Data'!I195))),'Data Summary'!DN201="Yes"),OFFSET('Sanitation Data'!$I$12,0,10*ROW('Sanitation Data'!I195)),NA())</f>
        <v>#N/A</v>
      </c>
      <c r="AZ201" s="531" t="e">
        <f ca="1">+IF(AND(ISNUMBER(OFFSET('Hygiene Data'!$D$5,0,10*ROW('Hygiene Data'!D195))),'Data Summary'!DO201="Yes"),OFFSET('Hygiene Data'!$D$5,0,10*ROW('Hygiene Data'!D195)),NA())</f>
        <v>#N/A</v>
      </c>
      <c r="BA201" s="531" t="e">
        <f ca="1">+IF(AND(ISNUMBER(OFFSET('Hygiene Data'!$D$7,0,10*ROW('Hygiene Data'!D195))),'Data Summary'!DP201="Yes"),OFFSET('Hygiene Data'!$D$7,0,10*ROW('Hygiene Data'!D195)),NA())</f>
        <v>#N/A</v>
      </c>
      <c r="BB201" s="531" t="e">
        <f ca="1">+IF(AND(ISNUMBER(OFFSET('Hygiene Data'!$D$9,0,10*ROW('Hygiene Data'!D195))),'Data Summary'!DQ201="Yes"),OFFSET('Hygiene Data'!$D$9,0,10*ROW('Hygiene Data'!D195)),NA())</f>
        <v>#N/A</v>
      </c>
      <c r="BC201" s="531" t="e">
        <f ca="1">+IF(AND(ISNUMBER(OFFSET('Hygiene Data'!$E$5,0,10*ROW('Hygiene Data'!E195))),'Data Summary'!DR201="Yes"),OFFSET('Hygiene Data'!$E$5,0,10*ROW('Hygiene Data'!E195)),NA())</f>
        <v>#N/A</v>
      </c>
      <c r="BD201" s="531" t="e">
        <f ca="1">+IF(AND(ISNUMBER(OFFSET('Hygiene Data'!$E$7,0,10*ROW('Hygiene Data'!E195))),'Data Summary'!DS201="Yes"),OFFSET('Hygiene Data'!$E$7,0,10*ROW('Hygiene Data'!E195)),NA())</f>
        <v>#N/A</v>
      </c>
      <c r="BE201" s="531" t="e">
        <f ca="1">+IF(AND(ISNUMBER(OFFSET('Hygiene Data'!$E$9,0,10*ROW('Hygiene Data'!E195))),'Data Summary'!DT201="Yes"),OFFSET('Hygiene Data'!$E$9,0,10*ROW('Hygiene Data'!E195)),NA())</f>
        <v>#N/A</v>
      </c>
      <c r="BF201" s="531" t="e">
        <f ca="1">+IF(AND(ISNUMBER(OFFSET('Hygiene Data'!$F$5,0,10*ROW('Hygiene Data'!F195))),'Data Summary'!DU201="Yes"),OFFSET('Hygiene Data'!$F$5,0,10*ROW('Hygiene Data'!F195)),NA())</f>
        <v>#N/A</v>
      </c>
      <c r="BG201" s="531" t="e">
        <f ca="1">+IF(AND(ISNUMBER(OFFSET('Hygiene Data'!$F$7,0,10*ROW('Hygiene Data'!F195))),'Data Summary'!DV201="Yes"),OFFSET('Hygiene Data'!$F$7,0,10*ROW('Hygiene Data'!F195)),NA())</f>
        <v>#N/A</v>
      </c>
      <c r="BH201" s="531" t="e">
        <f ca="1">+IF(AND(ISNUMBER(OFFSET('Hygiene Data'!$F$9,0,10*ROW('Hygiene Data'!F195))),'Data Summary'!DW201="Yes"),OFFSET('Hygiene Data'!$F$9,0,10*ROW('Hygiene Data'!F195)),NA())</f>
        <v>#N/A</v>
      </c>
      <c r="BI201" s="531" t="e">
        <f ca="1">+IF(AND(ISNUMBER(OFFSET('Hygiene Data'!$G$5,0,10*ROW('Hygiene Data'!G195))),'Data Summary'!DX201="Yes"),OFFSET('Hygiene Data'!$G$5,0,10*ROW('Hygiene Data'!G195)),NA())</f>
        <v>#N/A</v>
      </c>
      <c r="BJ201" s="531" t="e">
        <f ca="1">+IF(AND(ISNUMBER(OFFSET('Hygiene Data'!$G$7,0,10*ROW('Hygiene Data'!G195))),'Data Summary'!DY201="Yes"),OFFSET('Hygiene Data'!$G$7,0,10*ROW('Hygiene Data'!G195)),NA())</f>
        <v>#N/A</v>
      </c>
      <c r="BK201" s="531" t="e">
        <f ca="1">+IF(AND(ISNUMBER(OFFSET('Hygiene Data'!$G$9,0,10*ROW('Hygiene Data'!G195))),'Data Summary'!DZ201="Yes"),OFFSET('Hygiene Data'!$G$9,0,10*ROW('Hygiene Data'!G195)),NA())</f>
        <v>#N/A</v>
      </c>
      <c r="BL201" s="531" t="e">
        <f ca="1">+IF(AND(ISNUMBER(OFFSET('Hygiene Data'!$H$5,0,10*ROW('Hygiene Data'!H195))),'Data Summary'!EA201="Yes"),OFFSET('Hygiene Data'!$H$5,0,10*ROW('Hygiene Data'!H195)),NA())</f>
        <v>#N/A</v>
      </c>
      <c r="BM201" s="531" t="e">
        <f ca="1">+IF(AND(ISNUMBER(OFFSET('Hygiene Data'!$H$7,0,10*ROW('Hygiene Data'!H195))),'Data Summary'!EB201="Yes"),OFFSET('Hygiene Data'!$H$7,0,10*ROW('Hygiene Data'!H195)),NA())</f>
        <v>#N/A</v>
      </c>
      <c r="BN201" s="531" t="e">
        <f ca="1">+IF(AND(ISNUMBER(OFFSET('Hygiene Data'!$H$9,0,10*ROW('Hygiene Data'!H195))),'Data Summary'!EC201="Yes"),OFFSET('Hygiene Data'!$H$9,0,10*ROW('Hygiene Data'!H195)),NA())</f>
        <v>#N/A</v>
      </c>
      <c r="BO201" s="531" t="e">
        <f ca="1">+IF(AND(ISNUMBER(OFFSET('Hygiene Data'!$I$5,0,10*ROW('Hygiene Data'!I195))),'Data Summary'!ED201="Yes"),OFFSET('Hygiene Data'!$I$5,0,10*ROW('Hygiene Data'!I195)),NA())</f>
        <v>#N/A</v>
      </c>
      <c r="BP201" s="531" t="e">
        <f ca="1">+IF(AND(ISNUMBER(OFFSET('Hygiene Data'!$I$7,0,10*ROW('Hygiene Data'!I195))),'Data Summary'!EE201="Yes"),OFFSET('Hygiene Data'!$I$7,0,10*ROW('Hygiene Data'!I195)),NA())</f>
        <v>#N/A</v>
      </c>
      <c r="BQ201" s="531" t="e">
        <f ca="1">+IF(AND(ISNUMBER(OFFSET('Hygiene Data'!$I$9,0,10*ROW('Hygiene Data'!I195))),'Data Summary'!EF201="Yes"),OFFSET('Hygiene Data'!$I$9,0,10*ROW('Hygiene Data'!I195)),NA())</f>
        <v>#N/A</v>
      </c>
    </row>
    <row r="202" spans="1:69" x14ac:dyDescent="0.25">
      <c r="A202" s="527" t="e">
        <f ca="1">+RIGHT('Data Summary'!A202,LEN('Data Summary'!A202)-9)</f>
        <v>#VALUE!</v>
      </c>
      <c r="B202" s="501" t="str">
        <f ca="1">+IF(ISTEXT('Data Summary'!B202),'Data Summary'!B202,"")</f>
        <v/>
      </c>
      <c r="C202" s="528" t="e">
        <f ca="1">+VALUE('Data Summary'!C202)</f>
        <v>#VALUE!</v>
      </c>
      <c r="D202" s="529" t="e">
        <f ca="1">+IF(AND(ISNUMBER(OFFSET('Water Data'!$D$4,0,10*ROW('Water Data'!D196))),'Data Summary'!BS202="Yes"),100-OFFSET('Water Data'!$D$4,0,10*ROW('Water Data'!D196)),NA())</f>
        <v>#N/A</v>
      </c>
      <c r="E202" s="529" t="e">
        <f ca="1">+IF(AND(ISNUMBER(OFFSET('Water Data'!$D$6,0,10*ROW('Water Data'!D196))),'Data Summary'!BT202="Yes"),OFFSET('Water Data'!$D$6,0,10*ROW('Water Data'!D196)),NA())</f>
        <v>#N/A</v>
      </c>
      <c r="F202" s="529" t="e">
        <f ca="1">+IF(AND(ISNUMBER(OFFSET('Water Data'!$D$9,0,10*ROW('Water Data'!D196))),'Data Summary'!BU202="Yes"),OFFSET('Water Data'!$D$9,0,10*ROW('Water Data'!D196)),NA())</f>
        <v>#N/A</v>
      </c>
      <c r="G202" s="529" t="e">
        <f ca="1">+IF(AND(ISNUMBER(OFFSET('Water Data'!$E$4,0,10*ROW('Water Data'!E196))),'Data Summary'!BV202="Yes"),100-OFFSET('Water Data'!$E$4,0,10*ROW('Water Data'!E196)),NA())</f>
        <v>#N/A</v>
      </c>
      <c r="H202" s="529" t="e">
        <f ca="1">+IF(AND(ISNUMBER(OFFSET('Water Data'!$E$6,0,10*ROW('Water Data'!E196))),'Data Summary'!BW202="Yes"),OFFSET('Water Data'!$E$6,0,10*ROW('Water Data'!E196)),NA())</f>
        <v>#N/A</v>
      </c>
      <c r="I202" s="529" t="e">
        <f ca="1">+IF(AND(ISNUMBER(OFFSET('Water Data'!$E$9,0,10*ROW('Water Data'!E196))),'Data Summary'!BX202="Yes"),OFFSET('Water Data'!$E$9,0,10*ROW('Water Data'!E196)),NA())</f>
        <v>#N/A</v>
      </c>
      <c r="J202" s="529" t="e">
        <f ca="1">+IF(AND(ISNUMBER(OFFSET('Water Data'!$F$4,0,10*ROW('Water Data'!F196))),'Data Summary'!BY202="Yes"),100-OFFSET('Water Data'!$F$4,0,10*ROW('Water Data'!F196)),NA())</f>
        <v>#N/A</v>
      </c>
      <c r="K202" s="529" t="e">
        <f ca="1">+IF(AND(ISNUMBER(OFFSET('Water Data'!$F$6,0,10*ROW('Water Data'!F196))),'Data Summary'!BZ202="Yes"),OFFSET('Water Data'!$F$6,0,10*ROW('Water Data'!F196)),NA())</f>
        <v>#N/A</v>
      </c>
      <c r="L202" s="529" t="e">
        <f ca="1">+IF(AND(ISNUMBER(OFFSET('Water Data'!$F$9,0,10*ROW('Water Data'!F196))),'Data Summary'!CA202="Yes"),OFFSET('Water Data'!$F$9,0,10*ROW('Water Data'!F196)),NA())</f>
        <v>#N/A</v>
      </c>
      <c r="M202" s="529" t="e">
        <f ca="1">+IF(AND(ISNUMBER(OFFSET('Water Data'!$G$4,0,10*ROW('Water Data'!G196))),'Data Summary'!CB202="Yes"),100-OFFSET('Water Data'!$G$4,0,10*ROW('Water Data'!G196)),NA())</f>
        <v>#N/A</v>
      </c>
      <c r="N202" s="529" t="e">
        <f ca="1">+IF(AND(ISNUMBER(OFFSET('Water Data'!$G$6,0,10*ROW('Water Data'!G196))),'Data Summary'!CC202="Yes"),OFFSET('Water Data'!$G$6,0,10*ROW('Water Data'!G196)),NA())</f>
        <v>#N/A</v>
      </c>
      <c r="O202" s="529" t="e">
        <f ca="1">+IF(AND(ISNUMBER(OFFSET('Water Data'!$G$9,0,10*ROW('Water Data'!G196))),'Data Summary'!CD202="Yes"),OFFSET('Water Data'!$G$9,0,10*ROW('Water Data'!G196)),NA())</f>
        <v>#N/A</v>
      </c>
      <c r="P202" s="529" t="e">
        <f ca="1">+IF(AND(ISNUMBER(OFFSET('Water Data'!$H$4,0,10*ROW('Water Data'!H196))),'Data Summary'!CE202="Yes"),100-OFFSET('Water Data'!$H$4,0,10*ROW('Water Data'!H196)),NA())</f>
        <v>#N/A</v>
      </c>
      <c r="Q202" s="529" t="e">
        <f ca="1">+IF(AND(ISNUMBER(OFFSET('Water Data'!$H$6,0,10*ROW('Water Data'!H196))),'Data Summary'!CF202="Yes"),OFFSET('Water Data'!$H$6,0,10*ROW('Water Data'!H196)),NA())</f>
        <v>#N/A</v>
      </c>
      <c r="R202" s="529" t="e">
        <f ca="1">+IF(AND(ISNUMBER(OFFSET('Water Data'!$H$9,0,10*ROW('Water Data'!H196))),'Data Summary'!CG202="Yes"),OFFSET('Water Data'!$H$9,0,10*ROW('Water Data'!H196)),NA())</f>
        <v>#N/A</v>
      </c>
      <c r="S202" s="529" t="e">
        <f ca="1">+IF(AND(ISNUMBER(OFFSET('Water Data'!$I$4,0,10*ROW('Water Data'!I196))),'Data Summary'!CH202="Yes"),100-OFFSET('Water Data'!$I$4,0,10*ROW('Water Data'!I196)),NA())</f>
        <v>#N/A</v>
      </c>
      <c r="T202" s="529" t="e">
        <f ca="1">+IF(AND(ISNUMBER(OFFSET('Water Data'!$I$6,0,10*ROW('Water Data'!I196))),'Data Summary'!CI202="Yes"),OFFSET('Water Data'!$I$6,0,10*ROW('Water Data'!I196)),NA())</f>
        <v>#N/A</v>
      </c>
      <c r="U202" s="529" t="e">
        <f ca="1">+IF(AND(ISNUMBER(OFFSET('Water Data'!$I$9,0,10*ROW('Water Data'!I196))),'Data Summary'!CJ202="Yes"),OFFSET('Water Data'!$I$9,0,10*ROW('Water Data'!I196)),NA())</f>
        <v>#N/A</v>
      </c>
      <c r="V202" s="530" t="e">
        <f ca="1">+IF(AND(ISNUMBER(OFFSET('Sanitation Data'!$D$4,0,10*ROW('Sanitation Data'!D196))),'Data Summary'!CK202="Yes"),100-OFFSET('Sanitation Data'!$D$4,0,10*ROW('Sanitation Data'!D196)),NA())</f>
        <v>#N/A</v>
      </c>
      <c r="W202" s="530" t="e">
        <f ca="1">+IF(AND(ISNUMBER(OFFSET('Sanitation Data'!$D$6,0,10*ROW('Sanitation Data'!D196))),'Data Summary'!CL202="Yes"),OFFSET('Sanitation Data'!$D$6,0,10*ROW('Sanitation Data'!D196)),NA())</f>
        <v>#N/A</v>
      </c>
      <c r="X202" s="530" t="e">
        <f ca="1">+IF(AND(ISNUMBER(OFFSET('Sanitation Data'!$D$10,0,10*ROW('Sanitation Data'!D196))),'Data Summary'!CM202="Yes"),OFFSET('Sanitation Data'!$D$10,0,10*ROW('Sanitation Data'!D196)),NA())</f>
        <v>#N/A</v>
      </c>
      <c r="Y202" s="530" t="e">
        <f ca="1">+IF(AND(ISNUMBER(OFFSET('Sanitation Data'!$D$11,0,10*ROW('Sanitation Data'!D196))),'Data Summary'!CN202="Yes"),OFFSET('Sanitation Data'!$D$11,0,10*ROW('Sanitation Data'!D196)),NA())</f>
        <v>#N/A</v>
      </c>
      <c r="Z202" s="530" t="e">
        <f ca="1">+IF(AND(ISNUMBER(OFFSET('Sanitation Data'!$D$12,0,10*ROW('Sanitation Data'!D196))),'Data Summary'!CO202="Yes"),OFFSET('Sanitation Data'!$D$12,0,10*ROW('Sanitation Data'!D196)),NA())</f>
        <v>#N/A</v>
      </c>
      <c r="AA202" s="530" t="e">
        <f ca="1">+IF(AND(ISNUMBER(OFFSET('Sanitation Data'!$E$4,0,10*ROW('Sanitation Data'!E196))),'Data Summary'!CP202="Yes"),100-OFFSET('Sanitation Data'!$E$4,0,10*ROW('Sanitation Data'!E196)),NA())</f>
        <v>#N/A</v>
      </c>
      <c r="AB202" s="530" t="e">
        <f ca="1">+IF(AND(ISNUMBER(OFFSET('Sanitation Data'!$E$6,0,10*ROW('Sanitation Data'!E196))),'Data Summary'!CQ202="Yes"),OFFSET('Sanitation Data'!$E$6,0,10*ROW('Sanitation Data'!E196)),NA())</f>
        <v>#N/A</v>
      </c>
      <c r="AC202" s="530" t="e">
        <f ca="1">+IF(AND(ISNUMBER(OFFSET('Sanitation Data'!$E$10,0,10*ROW('Sanitation Data'!E196))),'Data Summary'!CR202="Yes"),OFFSET('Sanitation Data'!$E$10,0,10*ROW('Sanitation Data'!E196)),NA())</f>
        <v>#N/A</v>
      </c>
      <c r="AD202" s="530" t="e">
        <f ca="1">+IF(AND(ISNUMBER(OFFSET('Sanitation Data'!$E$11,0,10*ROW('Sanitation Data'!E196))),'Data Summary'!CS202="Yes"),OFFSET('Sanitation Data'!$E$11,0,10*ROW('Sanitation Data'!E196)),NA())</f>
        <v>#N/A</v>
      </c>
      <c r="AE202" s="530" t="e">
        <f ca="1">+IF(AND(ISNUMBER(OFFSET('Sanitation Data'!$E$12,0,10*ROW('Sanitation Data'!E196))),'Data Summary'!CT202="Yes"),OFFSET('Sanitation Data'!$E$12,0,10*ROW('Sanitation Data'!E196)),NA())</f>
        <v>#N/A</v>
      </c>
      <c r="AF202" s="530" t="e">
        <f ca="1">+IF(AND(ISNUMBER(OFFSET('Sanitation Data'!$F$4,0,10*ROW('Sanitation Data'!F196))),'Data Summary'!CU202="Yes"),100-OFFSET('Sanitation Data'!$F$4,0,10*ROW('Sanitation Data'!F196)),NA())</f>
        <v>#N/A</v>
      </c>
      <c r="AG202" s="530" t="e">
        <f ca="1">+IF(AND(ISNUMBER(OFFSET('Sanitation Data'!$F$6,0,10*ROW('Sanitation Data'!F196))),'Data Summary'!CV202="Yes"),OFFSET('Sanitation Data'!$F$6,0,10*ROW('Sanitation Data'!F196)),NA())</f>
        <v>#N/A</v>
      </c>
      <c r="AH202" s="530" t="e">
        <f ca="1">+IF(AND(ISNUMBER(OFFSET('Sanitation Data'!$F$10,0,10*ROW('Sanitation Data'!F196))),'Data Summary'!CW202="Yes"),OFFSET('Sanitation Data'!$F$10,0,10*ROW('Sanitation Data'!F196)),NA())</f>
        <v>#N/A</v>
      </c>
      <c r="AI202" s="530" t="e">
        <f ca="1">+IF(AND(ISNUMBER(OFFSET('Sanitation Data'!$F$11,0,10*ROW('Sanitation Data'!F196))),'Data Summary'!CX202="Yes"),OFFSET('Sanitation Data'!$F$11,0,10*ROW('Sanitation Data'!F196)),NA())</f>
        <v>#N/A</v>
      </c>
      <c r="AJ202" s="530" t="e">
        <f ca="1">+IF(AND(ISNUMBER(OFFSET('Sanitation Data'!$F$12,0,10*ROW('Sanitation Data'!F196))),'Data Summary'!CY202="Yes"),OFFSET('Sanitation Data'!$F$12,0,10*ROW('Sanitation Data'!F196)),NA())</f>
        <v>#N/A</v>
      </c>
      <c r="AK202" s="530" t="e">
        <f ca="1">+IF(AND(ISNUMBER(OFFSET('Sanitation Data'!$G$4,0,10*ROW('Sanitation Data'!G196))),'Data Summary'!CZ202="Yes"),100-OFFSET('Sanitation Data'!$G$4,0,10*ROW('Sanitation Data'!G196)),NA())</f>
        <v>#N/A</v>
      </c>
      <c r="AL202" s="530" t="e">
        <f ca="1">+IF(AND(ISNUMBER(OFFSET('Sanitation Data'!$G$6,0,10*ROW('Sanitation Data'!G196))),'Data Summary'!DA202="Yes"),OFFSET('Sanitation Data'!$G$6,0,10*ROW('Sanitation Data'!G196)),NA())</f>
        <v>#N/A</v>
      </c>
      <c r="AM202" s="530" t="e">
        <f ca="1">+IF(AND(ISNUMBER(OFFSET('Sanitation Data'!$G$10,0,10*ROW('Sanitation Data'!G196))),'Data Summary'!DB202="Yes"),OFFSET('Sanitation Data'!$G$10,0,10*ROW('Sanitation Data'!G196)),NA())</f>
        <v>#N/A</v>
      </c>
      <c r="AN202" s="530" t="e">
        <f ca="1">+IF(AND(ISNUMBER(OFFSET('Sanitation Data'!$G$11,0,10*ROW('Sanitation Data'!G196))),'Data Summary'!DC202="Yes"),OFFSET('Sanitation Data'!$G$11,0,10*ROW('Sanitation Data'!G196)),NA())</f>
        <v>#N/A</v>
      </c>
      <c r="AO202" s="530" t="e">
        <f ca="1">+IF(AND(ISNUMBER(OFFSET('Sanitation Data'!$G$12,0,10*ROW('Sanitation Data'!G196))),'Data Summary'!DD202="Yes"),OFFSET('Sanitation Data'!$G$12,0,10*ROW('Sanitation Data'!G196)),NA())</f>
        <v>#N/A</v>
      </c>
      <c r="AP202" s="530" t="e">
        <f ca="1">+IF(AND(ISNUMBER(OFFSET('Sanitation Data'!$H$4,0,10*ROW('Sanitation Data'!H196))),'Data Summary'!DE202="Yes"),100-OFFSET('Sanitation Data'!$H$4,0,10*ROW('Sanitation Data'!H196)),NA())</f>
        <v>#N/A</v>
      </c>
      <c r="AQ202" s="530" t="e">
        <f ca="1">+IF(AND(ISNUMBER(OFFSET('Sanitation Data'!$H$6,0,10*ROW('Sanitation Data'!H196))),'Data Summary'!DF202="Yes"),OFFSET('Sanitation Data'!$H$6,0,10*ROW('Sanitation Data'!H196)),NA())</f>
        <v>#N/A</v>
      </c>
      <c r="AR202" s="530" t="e">
        <f ca="1">+IF(AND(ISNUMBER(OFFSET('Sanitation Data'!$H$10,0,10*ROW('Sanitation Data'!H196))),'Data Summary'!DG202="Yes"),OFFSET('Sanitation Data'!$H$10,0,10*ROW('Sanitation Data'!H196)),NA())</f>
        <v>#N/A</v>
      </c>
      <c r="AS202" s="530" t="e">
        <f ca="1">+IF(AND(ISNUMBER(OFFSET('Sanitation Data'!$H$11,0,10*ROW('Sanitation Data'!H196))),'Data Summary'!DH202="Yes"),OFFSET('Sanitation Data'!$H$11,0,10*ROW('Sanitation Data'!H196)),NA())</f>
        <v>#N/A</v>
      </c>
      <c r="AT202" s="530" t="e">
        <f ca="1">+IF(AND(ISNUMBER(OFFSET('Sanitation Data'!$H$12,0,10*ROW('Sanitation Data'!H196))),'Data Summary'!DI202="Yes"),OFFSET('Sanitation Data'!$H$12,0,10*ROW('Sanitation Data'!H196)),NA())</f>
        <v>#N/A</v>
      </c>
      <c r="AU202" s="530" t="e">
        <f ca="1">+IF(AND(ISNUMBER(OFFSET('Sanitation Data'!$I$4,0,10*ROW('Sanitation Data'!I196))),'Data Summary'!DJ202="Yes"),100-OFFSET('Sanitation Data'!$I$4,0,10*ROW('Sanitation Data'!I196)),NA())</f>
        <v>#N/A</v>
      </c>
      <c r="AV202" s="530" t="e">
        <f ca="1">+IF(AND(ISNUMBER(OFFSET('Sanitation Data'!$I$6,0,10*ROW('Sanitation Data'!I196))),'Data Summary'!DK202="Yes"),OFFSET('Sanitation Data'!$I$6,0,10*ROW('Sanitation Data'!I196)),NA())</f>
        <v>#N/A</v>
      </c>
      <c r="AW202" s="530" t="e">
        <f ca="1">+IF(AND(ISNUMBER(OFFSET('Sanitation Data'!$I$10,0,10*ROW('Sanitation Data'!I196))),'Data Summary'!DL202="Yes"),OFFSET('Sanitation Data'!$I$10,0,10*ROW('Sanitation Data'!I196)),NA())</f>
        <v>#N/A</v>
      </c>
      <c r="AX202" s="530" t="e">
        <f ca="1">+IF(AND(ISNUMBER(OFFSET('Sanitation Data'!$I$11,0,10*ROW('Sanitation Data'!I196))),'Data Summary'!DM202="Yes"),OFFSET('Sanitation Data'!$I$11,0,10*ROW('Sanitation Data'!I196)),NA())</f>
        <v>#N/A</v>
      </c>
      <c r="AY202" s="530" t="e">
        <f ca="1">+IF(AND(ISNUMBER(OFFSET('Sanitation Data'!$I$12,0,10*ROW('Sanitation Data'!I196))),'Data Summary'!DN202="Yes"),OFFSET('Sanitation Data'!$I$12,0,10*ROW('Sanitation Data'!I196)),NA())</f>
        <v>#N/A</v>
      </c>
      <c r="AZ202" s="531" t="e">
        <f ca="1">+IF(AND(ISNUMBER(OFFSET('Hygiene Data'!$D$5,0,10*ROW('Hygiene Data'!D196))),'Data Summary'!DO202="Yes"),OFFSET('Hygiene Data'!$D$5,0,10*ROW('Hygiene Data'!D196)),NA())</f>
        <v>#N/A</v>
      </c>
      <c r="BA202" s="531" t="e">
        <f ca="1">+IF(AND(ISNUMBER(OFFSET('Hygiene Data'!$D$7,0,10*ROW('Hygiene Data'!D196))),'Data Summary'!DP202="Yes"),OFFSET('Hygiene Data'!$D$7,0,10*ROW('Hygiene Data'!D196)),NA())</f>
        <v>#N/A</v>
      </c>
      <c r="BB202" s="531" t="e">
        <f ca="1">+IF(AND(ISNUMBER(OFFSET('Hygiene Data'!$D$9,0,10*ROW('Hygiene Data'!D196))),'Data Summary'!DQ202="Yes"),OFFSET('Hygiene Data'!$D$9,0,10*ROW('Hygiene Data'!D196)),NA())</f>
        <v>#N/A</v>
      </c>
      <c r="BC202" s="531" t="e">
        <f ca="1">+IF(AND(ISNUMBER(OFFSET('Hygiene Data'!$E$5,0,10*ROW('Hygiene Data'!E196))),'Data Summary'!DR202="Yes"),OFFSET('Hygiene Data'!$E$5,0,10*ROW('Hygiene Data'!E196)),NA())</f>
        <v>#N/A</v>
      </c>
      <c r="BD202" s="531" t="e">
        <f ca="1">+IF(AND(ISNUMBER(OFFSET('Hygiene Data'!$E$7,0,10*ROW('Hygiene Data'!E196))),'Data Summary'!DS202="Yes"),OFFSET('Hygiene Data'!$E$7,0,10*ROW('Hygiene Data'!E196)),NA())</f>
        <v>#N/A</v>
      </c>
      <c r="BE202" s="531" t="e">
        <f ca="1">+IF(AND(ISNUMBER(OFFSET('Hygiene Data'!$E$9,0,10*ROW('Hygiene Data'!E196))),'Data Summary'!DT202="Yes"),OFFSET('Hygiene Data'!$E$9,0,10*ROW('Hygiene Data'!E196)),NA())</f>
        <v>#N/A</v>
      </c>
      <c r="BF202" s="531" t="e">
        <f ca="1">+IF(AND(ISNUMBER(OFFSET('Hygiene Data'!$F$5,0,10*ROW('Hygiene Data'!F196))),'Data Summary'!DU202="Yes"),OFFSET('Hygiene Data'!$F$5,0,10*ROW('Hygiene Data'!F196)),NA())</f>
        <v>#N/A</v>
      </c>
      <c r="BG202" s="531" t="e">
        <f ca="1">+IF(AND(ISNUMBER(OFFSET('Hygiene Data'!$F$7,0,10*ROW('Hygiene Data'!F196))),'Data Summary'!DV202="Yes"),OFFSET('Hygiene Data'!$F$7,0,10*ROW('Hygiene Data'!F196)),NA())</f>
        <v>#N/A</v>
      </c>
      <c r="BH202" s="531" t="e">
        <f ca="1">+IF(AND(ISNUMBER(OFFSET('Hygiene Data'!$F$9,0,10*ROW('Hygiene Data'!F196))),'Data Summary'!DW202="Yes"),OFFSET('Hygiene Data'!$F$9,0,10*ROW('Hygiene Data'!F196)),NA())</f>
        <v>#N/A</v>
      </c>
      <c r="BI202" s="531" t="e">
        <f ca="1">+IF(AND(ISNUMBER(OFFSET('Hygiene Data'!$G$5,0,10*ROW('Hygiene Data'!G196))),'Data Summary'!DX202="Yes"),OFFSET('Hygiene Data'!$G$5,0,10*ROW('Hygiene Data'!G196)),NA())</f>
        <v>#N/A</v>
      </c>
      <c r="BJ202" s="531" t="e">
        <f ca="1">+IF(AND(ISNUMBER(OFFSET('Hygiene Data'!$G$7,0,10*ROW('Hygiene Data'!G196))),'Data Summary'!DY202="Yes"),OFFSET('Hygiene Data'!$G$7,0,10*ROW('Hygiene Data'!G196)),NA())</f>
        <v>#N/A</v>
      </c>
      <c r="BK202" s="531" t="e">
        <f ca="1">+IF(AND(ISNUMBER(OFFSET('Hygiene Data'!$G$9,0,10*ROW('Hygiene Data'!G196))),'Data Summary'!DZ202="Yes"),OFFSET('Hygiene Data'!$G$9,0,10*ROW('Hygiene Data'!G196)),NA())</f>
        <v>#N/A</v>
      </c>
      <c r="BL202" s="531" t="e">
        <f ca="1">+IF(AND(ISNUMBER(OFFSET('Hygiene Data'!$H$5,0,10*ROW('Hygiene Data'!H196))),'Data Summary'!EA202="Yes"),OFFSET('Hygiene Data'!$H$5,0,10*ROW('Hygiene Data'!H196)),NA())</f>
        <v>#N/A</v>
      </c>
      <c r="BM202" s="531" t="e">
        <f ca="1">+IF(AND(ISNUMBER(OFFSET('Hygiene Data'!$H$7,0,10*ROW('Hygiene Data'!H196))),'Data Summary'!EB202="Yes"),OFFSET('Hygiene Data'!$H$7,0,10*ROW('Hygiene Data'!H196)),NA())</f>
        <v>#N/A</v>
      </c>
      <c r="BN202" s="531" t="e">
        <f ca="1">+IF(AND(ISNUMBER(OFFSET('Hygiene Data'!$H$9,0,10*ROW('Hygiene Data'!H196))),'Data Summary'!EC202="Yes"),OFFSET('Hygiene Data'!$H$9,0,10*ROW('Hygiene Data'!H196)),NA())</f>
        <v>#N/A</v>
      </c>
      <c r="BO202" s="531" t="e">
        <f ca="1">+IF(AND(ISNUMBER(OFFSET('Hygiene Data'!$I$5,0,10*ROW('Hygiene Data'!I196))),'Data Summary'!ED202="Yes"),OFFSET('Hygiene Data'!$I$5,0,10*ROW('Hygiene Data'!I196)),NA())</f>
        <v>#N/A</v>
      </c>
      <c r="BP202" s="531" t="e">
        <f ca="1">+IF(AND(ISNUMBER(OFFSET('Hygiene Data'!$I$7,0,10*ROW('Hygiene Data'!I196))),'Data Summary'!EE202="Yes"),OFFSET('Hygiene Data'!$I$7,0,10*ROW('Hygiene Data'!I196)),NA())</f>
        <v>#N/A</v>
      </c>
      <c r="BQ202" s="531" t="e">
        <f ca="1">+IF(AND(ISNUMBER(OFFSET('Hygiene Data'!$I$9,0,10*ROW('Hygiene Data'!I196))),'Data Summary'!EF202="Yes"),OFFSET('Hygiene Data'!$I$9,0,10*ROW('Hygiene Data'!I196)),NA())</f>
        <v>#N/A</v>
      </c>
    </row>
    <row r="203" spans="1:69" x14ac:dyDescent="0.25">
      <c r="A203" s="527" t="e">
        <f ca="1">+RIGHT('Data Summary'!A203,LEN('Data Summary'!A203)-9)</f>
        <v>#VALUE!</v>
      </c>
      <c r="B203" s="501" t="str">
        <f ca="1">+IF(ISTEXT('Data Summary'!B203),'Data Summary'!B203,"")</f>
        <v/>
      </c>
      <c r="C203" s="528" t="e">
        <f ca="1">+VALUE('Data Summary'!C203)</f>
        <v>#VALUE!</v>
      </c>
      <c r="D203" s="529" t="e">
        <f ca="1">+IF(AND(ISNUMBER(OFFSET('Water Data'!$D$4,0,10*ROW('Water Data'!D197))),'Data Summary'!BS203="Yes"),100-OFFSET('Water Data'!$D$4,0,10*ROW('Water Data'!D197)),NA())</f>
        <v>#N/A</v>
      </c>
      <c r="E203" s="529" t="e">
        <f ca="1">+IF(AND(ISNUMBER(OFFSET('Water Data'!$D$6,0,10*ROW('Water Data'!D197))),'Data Summary'!BT203="Yes"),OFFSET('Water Data'!$D$6,0,10*ROW('Water Data'!D197)),NA())</f>
        <v>#N/A</v>
      </c>
      <c r="F203" s="529" t="e">
        <f ca="1">+IF(AND(ISNUMBER(OFFSET('Water Data'!$D$9,0,10*ROW('Water Data'!D197))),'Data Summary'!BU203="Yes"),OFFSET('Water Data'!$D$9,0,10*ROW('Water Data'!D197)),NA())</f>
        <v>#N/A</v>
      </c>
      <c r="G203" s="529" t="e">
        <f ca="1">+IF(AND(ISNUMBER(OFFSET('Water Data'!$E$4,0,10*ROW('Water Data'!E197))),'Data Summary'!BV203="Yes"),100-OFFSET('Water Data'!$E$4,0,10*ROW('Water Data'!E197)),NA())</f>
        <v>#N/A</v>
      </c>
      <c r="H203" s="529" t="e">
        <f ca="1">+IF(AND(ISNUMBER(OFFSET('Water Data'!$E$6,0,10*ROW('Water Data'!E197))),'Data Summary'!BW203="Yes"),OFFSET('Water Data'!$E$6,0,10*ROW('Water Data'!E197)),NA())</f>
        <v>#N/A</v>
      </c>
      <c r="I203" s="529" t="e">
        <f ca="1">+IF(AND(ISNUMBER(OFFSET('Water Data'!$E$9,0,10*ROW('Water Data'!E197))),'Data Summary'!BX203="Yes"),OFFSET('Water Data'!$E$9,0,10*ROW('Water Data'!E197)),NA())</f>
        <v>#N/A</v>
      </c>
      <c r="J203" s="529" t="e">
        <f ca="1">+IF(AND(ISNUMBER(OFFSET('Water Data'!$F$4,0,10*ROW('Water Data'!F197))),'Data Summary'!BY203="Yes"),100-OFFSET('Water Data'!$F$4,0,10*ROW('Water Data'!F197)),NA())</f>
        <v>#N/A</v>
      </c>
      <c r="K203" s="529" t="e">
        <f ca="1">+IF(AND(ISNUMBER(OFFSET('Water Data'!$F$6,0,10*ROW('Water Data'!F197))),'Data Summary'!BZ203="Yes"),OFFSET('Water Data'!$F$6,0,10*ROW('Water Data'!F197)),NA())</f>
        <v>#N/A</v>
      </c>
      <c r="L203" s="529" t="e">
        <f ca="1">+IF(AND(ISNUMBER(OFFSET('Water Data'!$F$9,0,10*ROW('Water Data'!F197))),'Data Summary'!CA203="Yes"),OFFSET('Water Data'!$F$9,0,10*ROW('Water Data'!F197)),NA())</f>
        <v>#N/A</v>
      </c>
      <c r="M203" s="529" t="e">
        <f ca="1">+IF(AND(ISNUMBER(OFFSET('Water Data'!$G$4,0,10*ROW('Water Data'!G197))),'Data Summary'!CB203="Yes"),100-OFFSET('Water Data'!$G$4,0,10*ROW('Water Data'!G197)),NA())</f>
        <v>#N/A</v>
      </c>
      <c r="N203" s="529" t="e">
        <f ca="1">+IF(AND(ISNUMBER(OFFSET('Water Data'!$G$6,0,10*ROW('Water Data'!G197))),'Data Summary'!CC203="Yes"),OFFSET('Water Data'!$G$6,0,10*ROW('Water Data'!G197)),NA())</f>
        <v>#N/A</v>
      </c>
      <c r="O203" s="529" t="e">
        <f ca="1">+IF(AND(ISNUMBER(OFFSET('Water Data'!$G$9,0,10*ROW('Water Data'!G197))),'Data Summary'!CD203="Yes"),OFFSET('Water Data'!$G$9,0,10*ROW('Water Data'!G197)),NA())</f>
        <v>#N/A</v>
      </c>
      <c r="P203" s="529" t="e">
        <f ca="1">+IF(AND(ISNUMBER(OFFSET('Water Data'!$H$4,0,10*ROW('Water Data'!H197))),'Data Summary'!CE203="Yes"),100-OFFSET('Water Data'!$H$4,0,10*ROW('Water Data'!H197)),NA())</f>
        <v>#N/A</v>
      </c>
      <c r="Q203" s="529" t="e">
        <f ca="1">+IF(AND(ISNUMBER(OFFSET('Water Data'!$H$6,0,10*ROW('Water Data'!H197))),'Data Summary'!CF203="Yes"),OFFSET('Water Data'!$H$6,0,10*ROW('Water Data'!H197)),NA())</f>
        <v>#N/A</v>
      </c>
      <c r="R203" s="529" t="e">
        <f ca="1">+IF(AND(ISNUMBER(OFFSET('Water Data'!$H$9,0,10*ROW('Water Data'!H197))),'Data Summary'!CG203="Yes"),OFFSET('Water Data'!$H$9,0,10*ROW('Water Data'!H197)),NA())</f>
        <v>#N/A</v>
      </c>
      <c r="S203" s="529" t="e">
        <f ca="1">+IF(AND(ISNUMBER(OFFSET('Water Data'!$I$4,0,10*ROW('Water Data'!I197))),'Data Summary'!CH203="Yes"),100-OFFSET('Water Data'!$I$4,0,10*ROW('Water Data'!I197)),NA())</f>
        <v>#N/A</v>
      </c>
      <c r="T203" s="529" t="e">
        <f ca="1">+IF(AND(ISNUMBER(OFFSET('Water Data'!$I$6,0,10*ROW('Water Data'!I197))),'Data Summary'!CI203="Yes"),OFFSET('Water Data'!$I$6,0,10*ROW('Water Data'!I197)),NA())</f>
        <v>#N/A</v>
      </c>
      <c r="U203" s="529" t="e">
        <f ca="1">+IF(AND(ISNUMBER(OFFSET('Water Data'!$I$9,0,10*ROW('Water Data'!I197))),'Data Summary'!CJ203="Yes"),OFFSET('Water Data'!$I$9,0,10*ROW('Water Data'!I197)),NA())</f>
        <v>#N/A</v>
      </c>
      <c r="V203" s="530" t="e">
        <f ca="1">+IF(AND(ISNUMBER(OFFSET('Sanitation Data'!$D$4,0,10*ROW('Sanitation Data'!D197))),'Data Summary'!CK203="Yes"),100-OFFSET('Sanitation Data'!$D$4,0,10*ROW('Sanitation Data'!D197)),NA())</f>
        <v>#N/A</v>
      </c>
      <c r="W203" s="530" t="e">
        <f ca="1">+IF(AND(ISNUMBER(OFFSET('Sanitation Data'!$D$6,0,10*ROW('Sanitation Data'!D197))),'Data Summary'!CL203="Yes"),OFFSET('Sanitation Data'!$D$6,0,10*ROW('Sanitation Data'!D197)),NA())</f>
        <v>#N/A</v>
      </c>
      <c r="X203" s="530" t="e">
        <f ca="1">+IF(AND(ISNUMBER(OFFSET('Sanitation Data'!$D$10,0,10*ROW('Sanitation Data'!D197))),'Data Summary'!CM203="Yes"),OFFSET('Sanitation Data'!$D$10,0,10*ROW('Sanitation Data'!D197)),NA())</f>
        <v>#N/A</v>
      </c>
      <c r="Y203" s="530" t="e">
        <f ca="1">+IF(AND(ISNUMBER(OFFSET('Sanitation Data'!$D$11,0,10*ROW('Sanitation Data'!D197))),'Data Summary'!CN203="Yes"),OFFSET('Sanitation Data'!$D$11,0,10*ROW('Sanitation Data'!D197)),NA())</f>
        <v>#N/A</v>
      </c>
      <c r="Z203" s="530" t="e">
        <f ca="1">+IF(AND(ISNUMBER(OFFSET('Sanitation Data'!$D$12,0,10*ROW('Sanitation Data'!D197))),'Data Summary'!CO203="Yes"),OFFSET('Sanitation Data'!$D$12,0,10*ROW('Sanitation Data'!D197)),NA())</f>
        <v>#N/A</v>
      </c>
      <c r="AA203" s="530" t="e">
        <f ca="1">+IF(AND(ISNUMBER(OFFSET('Sanitation Data'!$E$4,0,10*ROW('Sanitation Data'!E197))),'Data Summary'!CP203="Yes"),100-OFFSET('Sanitation Data'!$E$4,0,10*ROW('Sanitation Data'!E197)),NA())</f>
        <v>#N/A</v>
      </c>
      <c r="AB203" s="530" t="e">
        <f ca="1">+IF(AND(ISNUMBER(OFFSET('Sanitation Data'!$E$6,0,10*ROW('Sanitation Data'!E197))),'Data Summary'!CQ203="Yes"),OFFSET('Sanitation Data'!$E$6,0,10*ROW('Sanitation Data'!E197)),NA())</f>
        <v>#N/A</v>
      </c>
      <c r="AC203" s="530" t="e">
        <f ca="1">+IF(AND(ISNUMBER(OFFSET('Sanitation Data'!$E$10,0,10*ROW('Sanitation Data'!E197))),'Data Summary'!CR203="Yes"),OFFSET('Sanitation Data'!$E$10,0,10*ROW('Sanitation Data'!E197)),NA())</f>
        <v>#N/A</v>
      </c>
      <c r="AD203" s="530" t="e">
        <f ca="1">+IF(AND(ISNUMBER(OFFSET('Sanitation Data'!$E$11,0,10*ROW('Sanitation Data'!E197))),'Data Summary'!CS203="Yes"),OFFSET('Sanitation Data'!$E$11,0,10*ROW('Sanitation Data'!E197)),NA())</f>
        <v>#N/A</v>
      </c>
      <c r="AE203" s="530" t="e">
        <f ca="1">+IF(AND(ISNUMBER(OFFSET('Sanitation Data'!$E$12,0,10*ROW('Sanitation Data'!E197))),'Data Summary'!CT203="Yes"),OFFSET('Sanitation Data'!$E$12,0,10*ROW('Sanitation Data'!E197)),NA())</f>
        <v>#N/A</v>
      </c>
      <c r="AF203" s="530" t="e">
        <f ca="1">+IF(AND(ISNUMBER(OFFSET('Sanitation Data'!$F$4,0,10*ROW('Sanitation Data'!F197))),'Data Summary'!CU203="Yes"),100-OFFSET('Sanitation Data'!$F$4,0,10*ROW('Sanitation Data'!F197)),NA())</f>
        <v>#N/A</v>
      </c>
      <c r="AG203" s="530" t="e">
        <f ca="1">+IF(AND(ISNUMBER(OFFSET('Sanitation Data'!$F$6,0,10*ROW('Sanitation Data'!F197))),'Data Summary'!CV203="Yes"),OFFSET('Sanitation Data'!$F$6,0,10*ROW('Sanitation Data'!F197)),NA())</f>
        <v>#N/A</v>
      </c>
      <c r="AH203" s="530" t="e">
        <f ca="1">+IF(AND(ISNUMBER(OFFSET('Sanitation Data'!$F$10,0,10*ROW('Sanitation Data'!F197))),'Data Summary'!CW203="Yes"),OFFSET('Sanitation Data'!$F$10,0,10*ROW('Sanitation Data'!F197)),NA())</f>
        <v>#N/A</v>
      </c>
      <c r="AI203" s="530" t="e">
        <f ca="1">+IF(AND(ISNUMBER(OFFSET('Sanitation Data'!$F$11,0,10*ROW('Sanitation Data'!F197))),'Data Summary'!CX203="Yes"),OFFSET('Sanitation Data'!$F$11,0,10*ROW('Sanitation Data'!F197)),NA())</f>
        <v>#N/A</v>
      </c>
      <c r="AJ203" s="530" t="e">
        <f ca="1">+IF(AND(ISNUMBER(OFFSET('Sanitation Data'!$F$12,0,10*ROW('Sanitation Data'!F197))),'Data Summary'!CY203="Yes"),OFFSET('Sanitation Data'!$F$12,0,10*ROW('Sanitation Data'!F197)),NA())</f>
        <v>#N/A</v>
      </c>
      <c r="AK203" s="530" t="e">
        <f ca="1">+IF(AND(ISNUMBER(OFFSET('Sanitation Data'!$G$4,0,10*ROW('Sanitation Data'!G197))),'Data Summary'!CZ203="Yes"),100-OFFSET('Sanitation Data'!$G$4,0,10*ROW('Sanitation Data'!G197)),NA())</f>
        <v>#N/A</v>
      </c>
      <c r="AL203" s="530" t="e">
        <f ca="1">+IF(AND(ISNUMBER(OFFSET('Sanitation Data'!$G$6,0,10*ROW('Sanitation Data'!G197))),'Data Summary'!DA203="Yes"),OFFSET('Sanitation Data'!$G$6,0,10*ROW('Sanitation Data'!G197)),NA())</f>
        <v>#N/A</v>
      </c>
      <c r="AM203" s="530" t="e">
        <f ca="1">+IF(AND(ISNUMBER(OFFSET('Sanitation Data'!$G$10,0,10*ROW('Sanitation Data'!G197))),'Data Summary'!DB203="Yes"),OFFSET('Sanitation Data'!$G$10,0,10*ROW('Sanitation Data'!G197)),NA())</f>
        <v>#N/A</v>
      </c>
      <c r="AN203" s="530" t="e">
        <f ca="1">+IF(AND(ISNUMBER(OFFSET('Sanitation Data'!$G$11,0,10*ROW('Sanitation Data'!G197))),'Data Summary'!DC203="Yes"),OFFSET('Sanitation Data'!$G$11,0,10*ROW('Sanitation Data'!G197)),NA())</f>
        <v>#N/A</v>
      </c>
      <c r="AO203" s="530" t="e">
        <f ca="1">+IF(AND(ISNUMBER(OFFSET('Sanitation Data'!$G$12,0,10*ROW('Sanitation Data'!G197))),'Data Summary'!DD203="Yes"),OFFSET('Sanitation Data'!$G$12,0,10*ROW('Sanitation Data'!G197)),NA())</f>
        <v>#N/A</v>
      </c>
      <c r="AP203" s="530" t="e">
        <f ca="1">+IF(AND(ISNUMBER(OFFSET('Sanitation Data'!$H$4,0,10*ROW('Sanitation Data'!H197))),'Data Summary'!DE203="Yes"),100-OFFSET('Sanitation Data'!$H$4,0,10*ROW('Sanitation Data'!H197)),NA())</f>
        <v>#N/A</v>
      </c>
      <c r="AQ203" s="530" t="e">
        <f ca="1">+IF(AND(ISNUMBER(OFFSET('Sanitation Data'!$H$6,0,10*ROW('Sanitation Data'!H197))),'Data Summary'!DF203="Yes"),OFFSET('Sanitation Data'!$H$6,0,10*ROW('Sanitation Data'!H197)),NA())</f>
        <v>#N/A</v>
      </c>
      <c r="AR203" s="530" t="e">
        <f ca="1">+IF(AND(ISNUMBER(OFFSET('Sanitation Data'!$H$10,0,10*ROW('Sanitation Data'!H197))),'Data Summary'!DG203="Yes"),OFFSET('Sanitation Data'!$H$10,0,10*ROW('Sanitation Data'!H197)),NA())</f>
        <v>#N/A</v>
      </c>
      <c r="AS203" s="530" t="e">
        <f ca="1">+IF(AND(ISNUMBER(OFFSET('Sanitation Data'!$H$11,0,10*ROW('Sanitation Data'!H197))),'Data Summary'!DH203="Yes"),OFFSET('Sanitation Data'!$H$11,0,10*ROW('Sanitation Data'!H197)),NA())</f>
        <v>#N/A</v>
      </c>
      <c r="AT203" s="530" t="e">
        <f ca="1">+IF(AND(ISNUMBER(OFFSET('Sanitation Data'!$H$12,0,10*ROW('Sanitation Data'!H197))),'Data Summary'!DI203="Yes"),OFFSET('Sanitation Data'!$H$12,0,10*ROW('Sanitation Data'!H197)),NA())</f>
        <v>#N/A</v>
      </c>
      <c r="AU203" s="530" t="e">
        <f ca="1">+IF(AND(ISNUMBER(OFFSET('Sanitation Data'!$I$4,0,10*ROW('Sanitation Data'!I197))),'Data Summary'!DJ203="Yes"),100-OFFSET('Sanitation Data'!$I$4,0,10*ROW('Sanitation Data'!I197)),NA())</f>
        <v>#N/A</v>
      </c>
      <c r="AV203" s="530" t="e">
        <f ca="1">+IF(AND(ISNUMBER(OFFSET('Sanitation Data'!$I$6,0,10*ROW('Sanitation Data'!I197))),'Data Summary'!DK203="Yes"),OFFSET('Sanitation Data'!$I$6,0,10*ROW('Sanitation Data'!I197)),NA())</f>
        <v>#N/A</v>
      </c>
      <c r="AW203" s="530" t="e">
        <f ca="1">+IF(AND(ISNUMBER(OFFSET('Sanitation Data'!$I$10,0,10*ROW('Sanitation Data'!I197))),'Data Summary'!DL203="Yes"),OFFSET('Sanitation Data'!$I$10,0,10*ROW('Sanitation Data'!I197)),NA())</f>
        <v>#N/A</v>
      </c>
      <c r="AX203" s="530" t="e">
        <f ca="1">+IF(AND(ISNUMBER(OFFSET('Sanitation Data'!$I$11,0,10*ROW('Sanitation Data'!I197))),'Data Summary'!DM203="Yes"),OFFSET('Sanitation Data'!$I$11,0,10*ROW('Sanitation Data'!I197)),NA())</f>
        <v>#N/A</v>
      </c>
      <c r="AY203" s="530" t="e">
        <f ca="1">+IF(AND(ISNUMBER(OFFSET('Sanitation Data'!$I$12,0,10*ROW('Sanitation Data'!I197))),'Data Summary'!DN203="Yes"),OFFSET('Sanitation Data'!$I$12,0,10*ROW('Sanitation Data'!I197)),NA())</f>
        <v>#N/A</v>
      </c>
      <c r="AZ203" s="531" t="e">
        <f ca="1">+IF(AND(ISNUMBER(OFFSET('Hygiene Data'!$D$5,0,10*ROW('Hygiene Data'!D197))),'Data Summary'!DO203="Yes"),OFFSET('Hygiene Data'!$D$5,0,10*ROW('Hygiene Data'!D197)),NA())</f>
        <v>#N/A</v>
      </c>
      <c r="BA203" s="531" t="e">
        <f ca="1">+IF(AND(ISNUMBER(OFFSET('Hygiene Data'!$D$7,0,10*ROW('Hygiene Data'!D197))),'Data Summary'!DP203="Yes"),OFFSET('Hygiene Data'!$D$7,0,10*ROW('Hygiene Data'!D197)),NA())</f>
        <v>#N/A</v>
      </c>
      <c r="BB203" s="531" t="e">
        <f ca="1">+IF(AND(ISNUMBER(OFFSET('Hygiene Data'!$D$9,0,10*ROW('Hygiene Data'!D197))),'Data Summary'!DQ203="Yes"),OFFSET('Hygiene Data'!$D$9,0,10*ROW('Hygiene Data'!D197)),NA())</f>
        <v>#N/A</v>
      </c>
      <c r="BC203" s="531" t="e">
        <f ca="1">+IF(AND(ISNUMBER(OFFSET('Hygiene Data'!$E$5,0,10*ROW('Hygiene Data'!E197))),'Data Summary'!DR203="Yes"),OFFSET('Hygiene Data'!$E$5,0,10*ROW('Hygiene Data'!E197)),NA())</f>
        <v>#N/A</v>
      </c>
      <c r="BD203" s="531" t="e">
        <f ca="1">+IF(AND(ISNUMBER(OFFSET('Hygiene Data'!$E$7,0,10*ROW('Hygiene Data'!E197))),'Data Summary'!DS203="Yes"),OFFSET('Hygiene Data'!$E$7,0,10*ROW('Hygiene Data'!E197)),NA())</f>
        <v>#N/A</v>
      </c>
      <c r="BE203" s="531" t="e">
        <f ca="1">+IF(AND(ISNUMBER(OFFSET('Hygiene Data'!$E$9,0,10*ROW('Hygiene Data'!E197))),'Data Summary'!DT203="Yes"),OFFSET('Hygiene Data'!$E$9,0,10*ROW('Hygiene Data'!E197)),NA())</f>
        <v>#N/A</v>
      </c>
      <c r="BF203" s="531" t="e">
        <f ca="1">+IF(AND(ISNUMBER(OFFSET('Hygiene Data'!$F$5,0,10*ROW('Hygiene Data'!F197))),'Data Summary'!DU203="Yes"),OFFSET('Hygiene Data'!$F$5,0,10*ROW('Hygiene Data'!F197)),NA())</f>
        <v>#N/A</v>
      </c>
      <c r="BG203" s="531" t="e">
        <f ca="1">+IF(AND(ISNUMBER(OFFSET('Hygiene Data'!$F$7,0,10*ROW('Hygiene Data'!F197))),'Data Summary'!DV203="Yes"),OFFSET('Hygiene Data'!$F$7,0,10*ROW('Hygiene Data'!F197)),NA())</f>
        <v>#N/A</v>
      </c>
      <c r="BH203" s="531" t="e">
        <f ca="1">+IF(AND(ISNUMBER(OFFSET('Hygiene Data'!$F$9,0,10*ROW('Hygiene Data'!F197))),'Data Summary'!DW203="Yes"),OFFSET('Hygiene Data'!$F$9,0,10*ROW('Hygiene Data'!F197)),NA())</f>
        <v>#N/A</v>
      </c>
      <c r="BI203" s="531" t="e">
        <f ca="1">+IF(AND(ISNUMBER(OFFSET('Hygiene Data'!$G$5,0,10*ROW('Hygiene Data'!G197))),'Data Summary'!DX203="Yes"),OFFSET('Hygiene Data'!$G$5,0,10*ROW('Hygiene Data'!G197)),NA())</f>
        <v>#N/A</v>
      </c>
      <c r="BJ203" s="531" t="e">
        <f ca="1">+IF(AND(ISNUMBER(OFFSET('Hygiene Data'!$G$7,0,10*ROW('Hygiene Data'!G197))),'Data Summary'!DY203="Yes"),OFFSET('Hygiene Data'!$G$7,0,10*ROW('Hygiene Data'!G197)),NA())</f>
        <v>#N/A</v>
      </c>
      <c r="BK203" s="531" t="e">
        <f ca="1">+IF(AND(ISNUMBER(OFFSET('Hygiene Data'!$G$9,0,10*ROW('Hygiene Data'!G197))),'Data Summary'!DZ203="Yes"),OFFSET('Hygiene Data'!$G$9,0,10*ROW('Hygiene Data'!G197)),NA())</f>
        <v>#N/A</v>
      </c>
      <c r="BL203" s="531" t="e">
        <f ca="1">+IF(AND(ISNUMBER(OFFSET('Hygiene Data'!$H$5,0,10*ROW('Hygiene Data'!H197))),'Data Summary'!EA203="Yes"),OFFSET('Hygiene Data'!$H$5,0,10*ROW('Hygiene Data'!H197)),NA())</f>
        <v>#N/A</v>
      </c>
      <c r="BM203" s="531" t="e">
        <f ca="1">+IF(AND(ISNUMBER(OFFSET('Hygiene Data'!$H$7,0,10*ROW('Hygiene Data'!H197))),'Data Summary'!EB203="Yes"),OFFSET('Hygiene Data'!$H$7,0,10*ROW('Hygiene Data'!H197)),NA())</f>
        <v>#N/A</v>
      </c>
      <c r="BN203" s="531" t="e">
        <f ca="1">+IF(AND(ISNUMBER(OFFSET('Hygiene Data'!$H$9,0,10*ROW('Hygiene Data'!H197))),'Data Summary'!EC203="Yes"),OFFSET('Hygiene Data'!$H$9,0,10*ROW('Hygiene Data'!H197)),NA())</f>
        <v>#N/A</v>
      </c>
      <c r="BO203" s="531" t="e">
        <f ca="1">+IF(AND(ISNUMBER(OFFSET('Hygiene Data'!$I$5,0,10*ROW('Hygiene Data'!I197))),'Data Summary'!ED203="Yes"),OFFSET('Hygiene Data'!$I$5,0,10*ROW('Hygiene Data'!I197)),NA())</f>
        <v>#N/A</v>
      </c>
      <c r="BP203" s="531" t="e">
        <f ca="1">+IF(AND(ISNUMBER(OFFSET('Hygiene Data'!$I$7,0,10*ROW('Hygiene Data'!I197))),'Data Summary'!EE203="Yes"),OFFSET('Hygiene Data'!$I$7,0,10*ROW('Hygiene Data'!I197)),NA())</f>
        <v>#N/A</v>
      </c>
      <c r="BQ203" s="531" t="e">
        <f ca="1">+IF(AND(ISNUMBER(OFFSET('Hygiene Data'!$I$9,0,10*ROW('Hygiene Data'!I197))),'Data Summary'!EF203="Yes"),OFFSET('Hygiene Data'!$I$9,0,10*ROW('Hygiene Data'!I197)),NA())</f>
        <v>#N/A</v>
      </c>
    </row>
    <row r="204" spans="1:69" x14ac:dyDescent="0.25">
      <c r="A204" s="527" t="e">
        <f ca="1">+RIGHT('Data Summary'!A204,LEN('Data Summary'!A204)-9)</f>
        <v>#VALUE!</v>
      </c>
      <c r="B204" s="501" t="str">
        <f ca="1">+IF(ISTEXT('Data Summary'!B204),'Data Summary'!B204,"")</f>
        <v/>
      </c>
      <c r="C204" s="528" t="e">
        <f ca="1">+VALUE('Data Summary'!C204)</f>
        <v>#VALUE!</v>
      </c>
      <c r="D204" s="529" t="e">
        <f ca="1">+IF(AND(ISNUMBER(OFFSET('Water Data'!$D$4,0,10*ROW('Water Data'!D198))),'Data Summary'!BS204="Yes"),100-OFFSET('Water Data'!$D$4,0,10*ROW('Water Data'!D198)),NA())</f>
        <v>#N/A</v>
      </c>
      <c r="E204" s="529" t="e">
        <f ca="1">+IF(AND(ISNUMBER(OFFSET('Water Data'!$D$6,0,10*ROW('Water Data'!D198))),'Data Summary'!BT204="Yes"),OFFSET('Water Data'!$D$6,0,10*ROW('Water Data'!D198)),NA())</f>
        <v>#N/A</v>
      </c>
      <c r="F204" s="529" t="e">
        <f ca="1">+IF(AND(ISNUMBER(OFFSET('Water Data'!$D$9,0,10*ROW('Water Data'!D198))),'Data Summary'!BU204="Yes"),OFFSET('Water Data'!$D$9,0,10*ROW('Water Data'!D198)),NA())</f>
        <v>#N/A</v>
      </c>
      <c r="G204" s="529" t="e">
        <f ca="1">+IF(AND(ISNUMBER(OFFSET('Water Data'!$E$4,0,10*ROW('Water Data'!E198))),'Data Summary'!BV204="Yes"),100-OFFSET('Water Data'!$E$4,0,10*ROW('Water Data'!E198)),NA())</f>
        <v>#N/A</v>
      </c>
      <c r="H204" s="529" t="e">
        <f ca="1">+IF(AND(ISNUMBER(OFFSET('Water Data'!$E$6,0,10*ROW('Water Data'!E198))),'Data Summary'!BW204="Yes"),OFFSET('Water Data'!$E$6,0,10*ROW('Water Data'!E198)),NA())</f>
        <v>#N/A</v>
      </c>
      <c r="I204" s="529" t="e">
        <f ca="1">+IF(AND(ISNUMBER(OFFSET('Water Data'!$E$9,0,10*ROW('Water Data'!E198))),'Data Summary'!BX204="Yes"),OFFSET('Water Data'!$E$9,0,10*ROW('Water Data'!E198)),NA())</f>
        <v>#N/A</v>
      </c>
      <c r="J204" s="529" t="e">
        <f ca="1">+IF(AND(ISNUMBER(OFFSET('Water Data'!$F$4,0,10*ROW('Water Data'!F198))),'Data Summary'!BY204="Yes"),100-OFFSET('Water Data'!$F$4,0,10*ROW('Water Data'!F198)),NA())</f>
        <v>#N/A</v>
      </c>
      <c r="K204" s="529" t="e">
        <f ca="1">+IF(AND(ISNUMBER(OFFSET('Water Data'!$F$6,0,10*ROW('Water Data'!F198))),'Data Summary'!BZ204="Yes"),OFFSET('Water Data'!$F$6,0,10*ROW('Water Data'!F198)),NA())</f>
        <v>#N/A</v>
      </c>
      <c r="L204" s="529" t="e">
        <f ca="1">+IF(AND(ISNUMBER(OFFSET('Water Data'!$F$9,0,10*ROW('Water Data'!F198))),'Data Summary'!CA204="Yes"),OFFSET('Water Data'!$F$9,0,10*ROW('Water Data'!F198)),NA())</f>
        <v>#N/A</v>
      </c>
      <c r="M204" s="529" t="e">
        <f ca="1">+IF(AND(ISNUMBER(OFFSET('Water Data'!$G$4,0,10*ROW('Water Data'!G198))),'Data Summary'!CB204="Yes"),100-OFFSET('Water Data'!$G$4,0,10*ROW('Water Data'!G198)),NA())</f>
        <v>#N/A</v>
      </c>
      <c r="N204" s="529" t="e">
        <f ca="1">+IF(AND(ISNUMBER(OFFSET('Water Data'!$G$6,0,10*ROW('Water Data'!G198))),'Data Summary'!CC204="Yes"),OFFSET('Water Data'!$G$6,0,10*ROW('Water Data'!G198)),NA())</f>
        <v>#N/A</v>
      </c>
      <c r="O204" s="529" t="e">
        <f ca="1">+IF(AND(ISNUMBER(OFFSET('Water Data'!$G$9,0,10*ROW('Water Data'!G198))),'Data Summary'!CD204="Yes"),OFFSET('Water Data'!$G$9,0,10*ROW('Water Data'!G198)),NA())</f>
        <v>#N/A</v>
      </c>
      <c r="P204" s="529" t="e">
        <f ca="1">+IF(AND(ISNUMBER(OFFSET('Water Data'!$H$4,0,10*ROW('Water Data'!H198))),'Data Summary'!CE204="Yes"),100-OFFSET('Water Data'!$H$4,0,10*ROW('Water Data'!H198)),NA())</f>
        <v>#N/A</v>
      </c>
      <c r="Q204" s="529" t="e">
        <f ca="1">+IF(AND(ISNUMBER(OFFSET('Water Data'!$H$6,0,10*ROW('Water Data'!H198))),'Data Summary'!CF204="Yes"),OFFSET('Water Data'!$H$6,0,10*ROW('Water Data'!H198)),NA())</f>
        <v>#N/A</v>
      </c>
      <c r="R204" s="529" t="e">
        <f ca="1">+IF(AND(ISNUMBER(OFFSET('Water Data'!$H$9,0,10*ROW('Water Data'!H198))),'Data Summary'!CG204="Yes"),OFFSET('Water Data'!$H$9,0,10*ROW('Water Data'!H198)),NA())</f>
        <v>#N/A</v>
      </c>
      <c r="S204" s="529" t="e">
        <f ca="1">+IF(AND(ISNUMBER(OFFSET('Water Data'!$I$4,0,10*ROW('Water Data'!I198))),'Data Summary'!CH204="Yes"),100-OFFSET('Water Data'!$I$4,0,10*ROW('Water Data'!I198)),NA())</f>
        <v>#N/A</v>
      </c>
      <c r="T204" s="529" t="e">
        <f ca="1">+IF(AND(ISNUMBER(OFFSET('Water Data'!$I$6,0,10*ROW('Water Data'!I198))),'Data Summary'!CI204="Yes"),OFFSET('Water Data'!$I$6,0,10*ROW('Water Data'!I198)),NA())</f>
        <v>#N/A</v>
      </c>
      <c r="U204" s="529" t="e">
        <f ca="1">+IF(AND(ISNUMBER(OFFSET('Water Data'!$I$9,0,10*ROW('Water Data'!I198))),'Data Summary'!CJ204="Yes"),OFFSET('Water Data'!$I$9,0,10*ROW('Water Data'!I198)),NA())</f>
        <v>#N/A</v>
      </c>
      <c r="V204" s="530" t="e">
        <f ca="1">+IF(AND(ISNUMBER(OFFSET('Sanitation Data'!$D$4,0,10*ROW('Sanitation Data'!D198))),'Data Summary'!CK204="Yes"),100-OFFSET('Sanitation Data'!$D$4,0,10*ROW('Sanitation Data'!D198)),NA())</f>
        <v>#N/A</v>
      </c>
      <c r="W204" s="530" t="e">
        <f ca="1">+IF(AND(ISNUMBER(OFFSET('Sanitation Data'!$D$6,0,10*ROW('Sanitation Data'!D198))),'Data Summary'!CL204="Yes"),OFFSET('Sanitation Data'!$D$6,0,10*ROW('Sanitation Data'!D198)),NA())</f>
        <v>#N/A</v>
      </c>
      <c r="X204" s="530" t="e">
        <f ca="1">+IF(AND(ISNUMBER(OFFSET('Sanitation Data'!$D$10,0,10*ROW('Sanitation Data'!D198))),'Data Summary'!CM204="Yes"),OFFSET('Sanitation Data'!$D$10,0,10*ROW('Sanitation Data'!D198)),NA())</f>
        <v>#N/A</v>
      </c>
      <c r="Y204" s="530" t="e">
        <f ca="1">+IF(AND(ISNUMBER(OFFSET('Sanitation Data'!$D$11,0,10*ROW('Sanitation Data'!D198))),'Data Summary'!CN204="Yes"),OFFSET('Sanitation Data'!$D$11,0,10*ROW('Sanitation Data'!D198)),NA())</f>
        <v>#N/A</v>
      </c>
      <c r="Z204" s="530" t="e">
        <f ca="1">+IF(AND(ISNUMBER(OFFSET('Sanitation Data'!$D$12,0,10*ROW('Sanitation Data'!D198))),'Data Summary'!CO204="Yes"),OFFSET('Sanitation Data'!$D$12,0,10*ROW('Sanitation Data'!D198)),NA())</f>
        <v>#N/A</v>
      </c>
      <c r="AA204" s="530" t="e">
        <f ca="1">+IF(AND(ISNUMBER(OFFSET('Sanitation Data'!$E$4,0,10*ROW('Sanitation Data'!E198))),'Data Summary'!CP204="Yes"),100-OFFSET('Sanitation Data'!$E$4,0,10*ROW('Sanitation Data'!E198)),NA())</f>
        <v>#N/A</v>
      </c>
      <c r="AB204" s="530" t="e">
        <f ca="1">+IF(AND(ISNUMBER(OFFSET('Sanitation Data'!$E$6,0,10*ROW('Sanitation Data'!E198))),'Data Summary'!CQ204="Yes"),OFFSET('Sanitation Data'!$E$6,0,10*ROW('Sanitation Data'!E198)),NA())</f>
        <v>#N/A</v>
      </c>
      <c r="AC204" s="530" t="e">
        <f ca="1">+IF(AND(ISNUMBER(OFFSET('Sanitation Data'!$E$10,0,10*ROW('Sanitation Data'!E198))),'Data Summary'!CR204="Yes"),OFFSET('Sanitation Data'!$E$10,0,10*ROW('Sanitation Data'!E198)),NA())</f>
        <v>#N/A</v>
      </c>
      <c r="AD204" s="530" t="e">
        <f ca="1">+IF(AND(ISNUMBER(OFFSET('Sanitation Data'!$E$11,0,10*ROW('Sanitation Data'!E198))),'Data Summary'!CS204="Yes"),OFFSET('Sanitation Data'!$E$11,0,10*ROW('Sanitation Data'!E198)),NA())</f>
        <v>#N/A</v>
      </c>
      <c r="AE204" s="530" t="e">
        <f ca="1">+IF(AND(ISNUMBER(OFFSET('Sanitation Data'!$E$12,0,10*ROW('Sanitation Data'!E198))),'Data Summary'!CT204="Yes"),OFFSET('Sanitation Data'!$E$12,0,10*ROW('Sanitation Data'!E198)),NA())</f>
        <v>#N/A</v>
      </c>
      <c r="AF204" s="530" t="e">
        <f ca="1">+IF(AND(ISNUMBER(OFFSET('Sanitation Data'!$F$4,0,10*ROW('Sanitation Data'!F198))),'Data Summary'!CU204="Yes"),100-OFFSET('Sanitation Data'!$F$4,0,10*ROW('Sanitation Data'!F198)),NA())</f>
        <v>#N/A</v>
      </c>
      <c r="AG204" s="530" t="e">
        <f ca="1">+IF(AND(ISNUMBER(OFFSET('Sanitation Data'!$F$6,0,10*ROW('Sanitation Data'!F198))),'Data Summary'!CV204="Yes"),OFFSET('Sanitation Data'!$F$6,0,10*ROW('Sanitation Data'!F198)),NA())</f>
        <v>#N/A</v>
      </c>
      <c r="AH204" s="530" t="e">
        <f ca="1">+IF(AND(ISNUMBER(OFFSET('Sanitation Data'!$F$10,0,10*ROW('Sanitation Data'!F198))),'Data Summary'!CW204="Yes"),OFFSET('Sanitation Data'!$F$10,0,10*ROW('Sanitation Data'!F198)),NA())</f>
        <v>#N/A</v>
      </c>
      <c r="AI204" s="530" t="e">
        <f ca="1">+IF(AND(ISNUMBER(OFFSET('Sanitation Data'!$F$11,0,10*ROW('Sanitation Data'!F198))),'Data Summary'!CX204="Yes"),OFFSET('Sanitation Data'!$F$11,0,10*ROW('Sanitation Data'!F198)),NA())</f>
        <v>#N/A</v>
      </c>
      <c r="AJ204" s="530" t="e">
        <f ca="1">+IF(AND(ISNUMBER(OFFSET('Sanitation Data'!$F$12,0,10*ROW('Sanitation Data'!F198))),'Data Summary'!CY204="Yes"),OFFSET('Sanitation Data'!$F$12,0,10*ROW('Sanitation Data'!F198)),NA())</f>
        <v>#N/A</v>
      </c>
      <c r="AK204" s="530" t="e">
        <f ca="1">+IF(AND(ISNUMBER(OFFSET('Sanitation Data'!$G$4,0,10*ROW('Sanitation Data'!G198))),'Data Summary'!CZ204="Yes"),100-OFFSET('Sanitation Data'!$G$4,0,10*ROW('Sanitation Data'!G198)),NA())</f>
        <v>#N/A</v>
      </c>
      <c r="AL204" s="530" t="e">
        <f ca="1">+IF(AND(ISNUMBER(OFFSET('Sanitation Data'!$G$6,0,10*ROW('Sanitation Data'!G198))),'Data Summary'!DA204="Yes"),OFFSET('Sanitation Data'!$G$6,0,10*ROW('Sanitation Data'!G198)),NA())</f>
        <v>#N/A</v>
      </c>
      <c r="AM204" s="530" t="e">
        <f ca="1">+IF(AND(ISNUMBER(OFFSET('Sanitation Data'!$G$10,0,10*ROW('Sanitation Data'!G198))),'Data Summary'!DB204="Yes"),OFFSET('Sanitation Data'!$G$10,0,10*ROW('Sanitation Data'!G198)),NA())</f>
        <v>#N/A</v>
      </c>
      <c r="AN204" s="530" t="e">
        <f ca="1">+IF(AND(ISNUMBER(OFFSET('Sanitation Data'!$G$11,0,10*ROW('Sanitation Data'!G198))),'Data Summary'!DC204="Yes"),OFFSET('Sanitation Data'!$G$11,0,10*ROW('Sanitation Data'!G198)),NA())</f>
        <v>#N/A</v>
      </c>
      <c r="AO204" s="530" t="e">
        <f ca="1">+IF(AND(ISNUMBER(OFFSET('Sanitation Data'!$G$12,0,10*ROW('Sanitation Data'!G198))),'Data Summary'!DD204="Yes"),OFFSET('Sanitation Data'!$G$12,0,10*ROW('Sanitation Data'!G198)),NA())</f>
        <v>#N/A</v>
      </c>
      <c r="AP204" s="530" t="e">
        <f ca="1">+IF(AND(ISNUMBER(OFFSET('Sanitation Data'!$H$4,0,10*ROW('Sanitation Data'!H198))),'Data Summary'!DE204="Yes"),100-OFFSET('Sanitation Data'!$H$4,0,10*ROW('Sanitation Data'!H198)),NA())</f>
        <v>#N/A</v>
      </c>
      <c r="AQ204" s="530" t="e">
        <f ca="1">+IF(AND(ISNUMBER(OFFSET('Sanitation Data'!$H$6,0,10*ROW('Sanitation Data'!H198))),'Data Summary'!DF204="Yes"),OFFSET('Sanitation Data'!$H$6,0,10*ROW('Sanitation Data'!H198)),NA())</f>
        <v>#N/A</v>
      </c>
      <c r="AR204" s="530" t="e">
        <f ca="1">+IF(AND(ISNUMBER(OFFSET('Sanitation Data'!$H$10,0,10*ROW('Sanitation Data'!H198))),'Data Summary'!DG204="Yes"),OFFSET('Sanitation Data'!$H$10,0,10*ROW('Sanitation Data'!H198)),NA())</f>
        <v>#N/A</v>
      </c>
      <c r="AS204" s="530" t="e">
        <f ca="1">+IF(AND(ISNUMBER(OFFSET('Sanitation Data'!$H$11,0,10*ROW('Sanitation Data'!H198))),'Data Summary'!DH204="Yes"),OFFSET('Sanitation Data'!$H$11,0,10*ROW('Sanitation Data'!H198)),NA())</f>
        <v>#N/A</v>
      </c>
      <c r="AT204" s="530" t="e">
        <f ca="1">+IF(AND(ISNUMBER(OFFSET('Sanitation Data'!$H$12,0,10*ROW('Sanitation Data'!H198))),'Data Summary'!DI204="Yes"),OFFSET('Sanitation Data'!$H$12,0,10*ROW('Sanitation Data'!H198)),NA())</f>
        <v>#N/A</v>
      </c>
      <c r="AU204" s="530" t="e">
        <f ca="1">+IF(AND(ISNUMBER(OFFSET('Sanitation Data'!$I$4,0,10*ROW('Sanitation Data'!I198))),'Data Summary'!DJ204="Yes"),100-OFFSET('Sanitation Data'!$I$4,0,10*ROW('Sanitation Data'!I198)),NA())</f>
        <v>#N/A</v>
      </c>
      <c r="AV204" s="530" t="e">
        <f ca="1">+IF(AND(ISNUMBER(OFFSET('Sanitation Data'!$I$6,0,10*ROW('Sanitation Data'!I198))),'Data Summary'!DK204="Yes"),OFFSET('Sanitation Data'!$I$6,0,10*ROW('Sanitation Data'!I198)),NA())</f>
        <v>#N/A</v>
      </c>
      <c r="AW204" s="530" t="e">
        <f ca="1">+IF(AND(ISNUMBER(OFFSET('Sanitation Data'!$I$10,0,10*ROW('Sanitation Data'!I198))),'Data Summary'!DL204="Yes"),OFFSET('Sanitation Data'!$I$10,0,10*ROW('Sanitation Data'!I198)),NA())</f>
        <v>#N/A</v>
      </c>
      <c r="AX204" s="530" t="e">
        <f ca="1">+IF(AND(ISNUMBER(OFFSET('Sanitation Data'!$I$11,0,10*ROW('Sanitation Data'!I198))),'Data Summary'!DM204="Yes"),OFFSET('Sanitation Data'!$I$11,0,10*ROW('Sanitation Data'!I198)),NA())</f>
        <v>#N/A</v>
      </c>
      <c r="AY204" s="530" t="e">
        <f ca="1">+IF(AND(ISNUMBER(OFFSET('Sanitation Data'!$I$12,0,10*ROW('Sanitation Data'!I198))),'Data Summary'!DN204="Yes"),OFFSET('Sanitation Data'!$I$12,0,10*ROW('Sanitation Data'!I198)),NA())</f>
        <v>#N/A</v>
      </c>
      <c r="AZ204" s="531" t="e">
        <f ca="1">+IF(AND(ISNUMBER(OFFSET('Hygiene Data'!$D$5,0,10*ROW('Hygiene Data'!D198))),'Data Summary'!DO204="Yes"),OFFSET('Hygiene Data'!$D$5,0,10*ROW('Hygiene Data'!D198)),NA())</f>
        <v>#N/A</v>
      </c>
      <c r="BA204" s="531" t="e">
        <f ca="1">+IF(AND(ISNUMBER(OFFSET('Hygiene Data'!$D$7,0,10*ROW('Hygiene Data'!D198))),'Data Summary'!DP204="Yes"),OFFSET('Hygiene Data'!$D$7,0,10*ROW('Hygiene Data'!D198)),NA())</f>
        <v>#N/A</v>
      </c>
      <c r="BB204" s="531" t="e">
        <f ca="1">+IF(AND(ISNUMBER(OFFSET('Hygiene Data'!$D$9,0,10*ROW('Hygiene Data'!D198))),'Data Summary'!DQ204="Yes"),OFFSET('Hygiene Data'!$D$9,0,10*ROW('Hygiene Data'!D198)),NA())</f>
        <v>#N/A</v>
      </c>
      <c r="BC204" s="531" t="e">
        <f ca="1">+IF(AND(ISNUMBER(OFFSET('Hygiene Data'!$E$5,0,10*ROW('Hygiene Data'!E198))),'Data Summary'!DR204="Yes"),OFFSET('Hygiene Data'!$E$5,0,10*ROW('Hygiene Data'!E198)),NA())</f>
        <v>#N/A</v>
      </c>
      <c r="BD204" s="531" t="e">
        <f ca="1">+IF(AND(ISNUMBER(OFFSET('Hygiene Data'!$E$7,0,10*ROW('Hygiene Data'!E198))),'Data Summary'!DS204="Yes"),OFFSET('Hygiene Data'!$E$7,0,10*ROW('Hygiene Data'!E198)),NA())</f>
        <v>#N/A</v>
      </c>
      <c r="BE204" s="531" t="e">
        <f ca="1">+IF(AND(ISNUMBER(OFFSET('Hygiene Data'!$E$9,0,10*ROW('Hygiene Data'!E198))),'Data Summary'!DT204="Yes"),OFFSET('Hygiene Data'!$E$9,0,10*ROW('Hygiene Data'!E198)),NA())</f>
        <v>#N/A</v>
      </c>
      <c r="BF204" s="531" t="e">
        <f ca="1">+IF(AND(ISNUMBER(OFFSET('Hygiene Data'!$F$5,0,10*ROW('Hygiene Data'!F198))),'Data Summary'!DU204="Yes"),OFFSET('Hygiene Data'!$F$5,0,10*ROW('Hygiene Data'!F198)),NA())</f>
        <v>#N/A</v>
      </c>
      <c r="BG204" s="531" t="e">
        <f ca="1">+IF(AND(ISNUMBER(OFFSET('Hygiene Data'!$F$7,0,10*ROW('Hygiene Data'!F198))),'Data Summary'!DV204="Yes"),OFFSET('Hygiene Data'!$F$7,0,10*ROW('Hygiene Data'!F198)),NA())</f>
        <v>#N/A</v>
      </c>
      <c r="BH204" s="531" t="e">
        <f ca="1">+IF(AND(ISNUMBER(OFFSET('Hygiene Data'!$F$9,0,10*ROW('Hygiene Data'!F198))),'Data Summary'!DW204="Yes"),OFFSET('Hygiene Data'!$F$9,0,10*ROW('Hygiene Data'!F198)),NA())</f>
        <v>#N/A</v>
      </c>
      <c r="BI204" s="531" t="e">
        <f ca="1">+IF(AND(ISNUMBER(OFFSET('Hygiene Data'!$G$5,0,10*ROW('Hygiene Data'!G198))),'Data Summary'!DX204="Yes"),OFFSET('Hygiene Data'!$G$5,0,10*ROW('Hygiene Data'!G198)),NA())</f>
        <v>#N/A</v>
      </c>
      <c r="BJ204" s="531" t="e">
        <f ca="1">+IF(AND(ISNUMBER(OFFSET('Hygiene Data'!$G$7,0,10*ROW('Hygiene Data'!G198))),'Data Summary'!DY204="Yes"),OFFSET('Hygiene Data'!$G$7,0,10*ROW('Hygiene Data'!G198)),NA())</f>
        <v>#N/A</v>
      </c>
      <c r="BK204" s="531" t="e">
        <f ca="1">+IF(AND(ISNUMBER(OFFSET('Hygiene Data'!$G$9,0,10*ROW('Hygiene Data'!G198))),'Data Summary'!DZ204="Yes"),OFFSET('Hygiene Data'!$G$9,0,10*ROW('Hygiene Data'!G198)),NA())</f>
        <v>#N/A</v>
      </c>
      <c r="BL204" s="531" t="e">
        <f ca="1">+IF(AND(ISNUMBER(OFFSET('Hygiene Data'!$H$5,0,10*ROW('Hygiene Data'!H198))),'Data Summary'!EA204="Yes"),OFFSET('Hygiene Data'!$H$5,0,10*ROW('Hygiene Data'!H198)),NA())</f>
        <v>#N/A</v>
      </c>
      <c r="BM204" s="531" t="e">
        <f ca="1">+IF(AND(ISNUMBER(OFFSET('Hygiene Data'!$H$7,0,10*ROW('Hygiene Data'!H198))),'Data Summary'!EB204="Yes"),OFFSET('Hygiene Data'!$H$7,0,10*ROW('Hygiene Data'!H198)),NA())</f>
        <v>#N/A</v>
      </c>
      <c r="BN204" s="531" t="e">
        <f ca="1">+IF(AND(ISNUMBER(OFFSET('Hygiene Data'!$H$9,0,10*ROW('Hygiene Data'!H198))),'Data Summary'!EC204="Yes"),OFFSET('Hygiene Data'!$H$9,0,10*ROW('Hygiene Data'!H198)),NA())</f>
        <v>#N/A</v>
      </c>
      <c r="BO204" s="531" t="e">
        <f ca="1">+IF(AND(ISNUMBER(OFFSET('Hygiene Data'!$I$5,0,10*ROW('Hygiene Data'!I198))),'Data Summary'!ED204="Yes"),OFFSET('Hygiene Data'!$I$5,0,10*ROW('Hygiene Data'!I198)),NA())</f>
        <v>#N/A</v>
      </c>
      <c r="BP204" s="531" t="e">
        <f ca="1">+IF(AND(ISNUMBER(OFFSET('Hygiene Data'!$I$7,0,10*ROW('Hygiene Data'!I198))),'Data Summary'!EE204="Yes"),OFFSET('Hygiene Data'!$I$7,0,10*ROW('Hygiene Data'!I198)),NA())</f>
        <v>#N/A</v>
      </c>
      <c r="BQ204" s="531" t="e">
        <f ca="1">+IF(AND(ISNUMBER(OFFSET('Hygiene Data'!$I$9,0,10*ROW('Hygiene Data'!I198))),'Data Summary'!EF204="Yes"),OFFSET('Hygiene Data'!$I$9,0,10*ROW('Hygiene Data'!I198)),NA())</f>
        <v>#N/A</v>
      </c>
    </row>
    <row r="205" spans="1:69" x14ac:dyDescent="0.25">
      <c r="A205" s="527" t="e">
        <f ca="1">+RIGHT('Data Summary'!A205,LEN('Data Summary'!A205)-9)</f>
        <v>#VALUE!</v>
      </c>
      <c r="B205" s="501" t="str">
        <f ca="1">+IF(ISTEXT('Data Summary'!B205),'Data Summary'!B205,"")</f>
        <v/>
      </c>
      <c r="C205" s="528" t="e">
        <f ca="1">+VALUE('Data Summary'!C205)</f>
        <v>#VALUE!</v>
      </c>
      <c r="D205" s="529" t="e">
        <f ca="1">+IF(AND(ISNUMBER(OFFSET('Water Data'!$D$4,0,10*ROW('Water Data'!D199))),'Data Summary'!BS205="Yes"),100-OFFSET('Water Data'!$D$4,0,10*ROW('Water Data'!D199)),NA())</f>
        <v>#N/A</v>
      </c>
      <c r="E205" s="529" t="e">
        <f ca="1">+IF(AND(ISNUMBER(OFFSET('Water Data'!$D$6,0,10*ROW('Water Data'!D199))),'Data Summary'!BT205="Yes"),OFFSET('Water Data'!$D$6,0,10*ROW('Water Data'!D199)),NA())</f>
        <v>#N/A</v>
      </c>
      <c r="F205" s="529" t="e">
        <f ca="1">+IF(AND(ISNUMBER(OFFSET('Water Data'!$D$9,0,10*ROW('Water Data'!D199))),'Data Summary'!BU205="Yes"),OFFSET('Water Data'!$D$9,0,10*ROW('Water Data'!D199)),NA())</f>
        <v>#N/A</v>
      </c>
      <c r="G205" s="529" t="e">
        <f ca="1">+IF(AND(ISNUMBER(OFFSET('Water Data'!$E$4,0,10*ROW('Water Data'!E199))),'Data Summary'!BV205="Yes"),100-OFFSET('Water Data'!$E$4,0,10*ROW('Water Data'!E199)),NA())</f>
        <v>#N/A</v>
      </c>
      <c r="H205" s="529" t="e">
        <f ca="1">+IF(AND(ISNUMBER(OFFSET('Water Data'!$E$6,0,10*ROW('Water Data'!E199))),'Data Summary'!BW205="Yes"),OFFSET('Water Data'!$E$6,0,10*ROW('Water Data'!E199)),NA())</f>
        <v>#N/A</v>
      </c>
      <c r="I205" s="529" t="e">
        <f ca="1">+IF(AND(ISNUMBER(OFFSET('Water Data'!$E$9,0,10*ROW('Water Data'!E199))),'Data Summary'!BX205="Yes"),OFFSET('Water Data'!$E$9,0,10*ROW('Water Data'!E199)),NA())</f>
        <v>#N/A</v>
      </c>
      <c r="J205" s="529" t="e">
        <f ca="1">+IF(AND(ISNUMBER(OFFSET('Water Data'!$F$4,0,10*ROW('Water Data'!F199))),'Data Summary'!BY205="Yes"),100-OFFSET('Water Data'!$F$4,0,10*ROW('Water Data'!F199)),NA())</f>
        <v>#N/A</v>
      </c>
      <c r="K205" s="529" t="e">
        <f ca="1">+IF(AND(ISNUMBER(OFFSET('Water Data'!$F$6,0,10*ROW('Water Data'!F199))),'Data Summary'!BZ205="Yes"),OFFSET('Water Data'!$F$6,0,10*ROW('Water Data'!F199)),NA())</f>
        <v>#N/A</v>
      </c>
      <c r="L205" s="529" t="e">
        <f ca="1">+IF(AND(ISNUMBER(OFFSET('Water Data'!$F$9,0,10*ROW('Water Data'!F199))),'Data Summary'!CA205="Yes"),OFFSET('Water Data'!$F$9,0,10*ROW('Water Data'!F199)),NA())</f>
        <v>#N/A</v>
      </c>
      <c r="M205" s="529" t="e">
        <f ca="1">+IF(AND(ISNUMBER(OFFSET('Water Data'!$G$4,0,10*ROW('Water Data'!G199))),'Data Summary'!CB205="Yes"),100-OFFSET('Water Data'!$G$4,0,10*ROW('Water Data'!G199)),NA())</f>
        <v>#N/A</v>
      </c>
      <c r="N205" s="529" t="e">
        <f ca="1">+IF(AND(ISNUMBER(OFFSET('Water Data'!$G$6,0,10*ROW('Water Data'!G199))),'Data Summary'!CC205="Yes"),OFFSET('Water Data'!$G$6,0,10*ROW('Water Data'!G199)),NA())</f>
        <v>#N/A</v>
      </c>
      <c r="O205" s="529" t="e">
        <f ca="1">+IF(AND(ISNUMBER(OFFSET('Water Data'!$G$9,0,10*ROW('Water Data'!G199))),'Data Summary'!CD205="Yes"),OFFSET('Water Data'!$G$9,0,10*ROW('Water Data'!G199)),NA())</f>
        <v>#N/A</v>
      </c>
      <c r="P205" s="529" t="e">
        <f ca="1">+IF(AND(ISNUMBER(OFFSET('Water Data'!$H$4,0,10*ROW('Water Data'!H199))),'Data Summary'!CE205="Yes"),100-OFFSET('Water Data'!$H$4,0,10*ROW('Water Data'!H199)),NA())</f>
        <v>#N/A</v>
      </c>
      <c r="Q205" s="529" t="e">
        <f ca="1">+IF(AND(ISNUMBER(OFFSET('Water Data'!$H$6,0,10*ROW('Water Data'!H199))),'Data Summary'!CF205="Yes"),OFFSET('Water Data'!$H$6,0,10*ROW('Water Data'!H199)),NA())</f>
        <v>#N/A</v>
      </c>
      <c r="R205" s="529" t="e">
        <f ca="1">+IF(AND(ISNUMBER(OFFSET('Water Data'!$H$9,0,10*ROW('Water Data'!H199))),'Data Summary'!CG205="Yes"),OFFSET('Water Data'!$H$9,0,10*ROW('Water Data'!H199)),NA())</f>
        <v>#N/A</v>
      </c>
      <c r="S205" s="529" t="e">
        <f ca="1">+IF(AND(ISNUMBER(OFFSET('Water Data'!$I$4,0,10*ROW('Water Data'!I199))),'Data Summary'!CH205="Yes"),100-OFFSET('Water Data'!$I$4,0,10*ROW('Water Data'!I199)),NA())</f>
        <v>#N/A</v>
      </c>
      <c r="T205" s="529" t="e">
        <f ca="1">+IF(AND(ISNUMBER(OFFSET('Water Data'!$I$6,0,10*ROW('Water Data'!I199))),'Data Summary'!CI205="Yes"),OFFSET('Water Data'!$I$6,0,10*ROW('Water Data'!I199)),NA())</f>
        <v>#N/A</v>
      </c>
      <c r="U205" s="529" t="e">
        <f ca="1">+IF(AND(ISNUMBER(OFFSET('Water Data'!$I$9,0,10*ROW('Water Data'!I199))),'Data Summary'!CJ205="Yes"),OFFSET('Water Data'!$I$9,0,10*ROW('Water Data'!I199)),NA())</f>
        <v>#N/A</v>
      </c>
      <c r="V205" s="530" t="e">
        <f ca="1">+IF(AND(ISNUMBER(OFFSET('Sanitation Data'!$D$4,0,10*ROW('Sanitation Data'!D199))),'Data Summary'!CK205="Yes"),100-OFFSET('Sanitation Data'!$D$4,0,10*ROW('Sanitation Data'!D199)),NA())</f>
        <v>#N/A</v>
      </c>
      <c r="W205" s="530" t="e">
        <f ca="1">+IF(AND(ISNUMBER(OFFSET('Sanitation Data'!$D$6,0,10*ROW('Sanitation Data'!D199))),'Data Summary'!CL205="Yes"),OFFSET('Sanitation Data'!$D$6,0,10*ROW('Sanitation Data'!D199)),NA())</f>
        <v>#N/A</v>
      </c>
      <c r="X205" s="530" t="e">
        <f ca="1">+IF(AND(ISNUMBER(OFFSET('Sanitation Data'!$D$10,0,10*ROW('Sanitation Data'!D199))),'Data Summary'!CM205="Yes"),OFFSET('Sanitation Data'!$D$10,0,10*ROW('Sanitation Data'!D199)),NA())</f>
        <v>#N/A</v>
      </c>
      <c r="Y205" s="530" t="e">
        <f ca="1">+IF(AND(ISNUMBER(OFFSET('Sanitation Data'!$D$11,0,10*ROW('Sanitation Data'!D199))),'Data Summary'!CN205="Yes"),OFFSET('Sanitation Data'!$D$11,0,10*ROW('Sanitation Data'!D199)),NA())</f>
        <v>#N/A</v>
      </c>
      <c r="Z205" s="530" t="e">
        <f ca="1">+IF(AND(ISNUMBER(OFFSET('Sanitation Data'!$D$12,0,10*ROW('Sanitation Data'!D199))),'Data Summary'!CO205="Yes"),OFFSET('Sanitation Data'!$D$12,0,10*ROW('Sanitation Data'!D199)),NA())</f>
        <v>#N/A</v>
      </c>
      <c r="AA205" s="530" t="e">
        <f ca="1">+IF(AND(ISNUMBER(OFFSET('Sanitation Data'!$E$4,0,10*ROW('Sanitation Data'!E199))),'Data Summary'!CP205="Yes"),100-OFFSET('Sanitation Data'!$E$4,0,10*ROW('Sanitation Data'!E199)),NA())</f>
        <v>#N/A</v>
      </c>
      <c r="AB205" s="530" t="e">
        <f ca="1">+IF(AND(ISNUMBER(OFFSET('Sanitation Data'!$E$6,0,10*ROW('Sanitation Data'!E199))),'Data Summary'!CQ205="Yes"),OFFSET('Sanitation Data'!$E$6,0,10*ROW('Sanitation Data'!E199)),NA())</f>
        <v>#N/A</v>
      </c>
      <c r="AC205" s="530" t="e">
        <f ca="1">+IF(AND(ISNUMBER(OFFSET('Sanitation Data'!$E$10,0,10*ROW('Sanitation Data'!E199))),'Data Summary'!CR205="Yes"),OFFSET('Sanitation Data'!$E$10,0,10*ROW('Sanitation Data'!E199)),NA())</f>
        <v>#N/A</v>
      </c>
      <c r="AD205" s="530" t="e">
        <f ca="1">+IF(AND(ISNUMBER(OFFSET('Sanitation Data'!$E$11,0,10*ROW('Sanitation Data'!E199))),'Data Summary'!CS205="Yes"),OFFSET('Sanitation Data'!$E$11,0,10*ROW('Sanitation Data'!E199)),NA())</f>
        <v>#N/A</v>
      </c>
      <c r="AE205" s="530" t="e">
        <f ca="1">+IF(AND(ISNUMBER(OFFSET('Sanitation Data'!$E$12,0,10*ROW('Sanitation Data'!E199))),'Data Summary'!CT205="Yes"),OFFSET('Sanitation Data'!$E$12,0,10*ROW('Sanitation Data'!E199)),NA())</f>
        <v>#N/A</v>
      </c>
      <c r="AF205" s="530" t="e">
        <f ca="1">+IF(AND(ISNUMBER(OFFSET('Sanitation Data'!$F$4,0,10*ROW('Sanitation Data'!F199))),'Data Summary'!CU205="Yes"),100-OFFSET('Sanitation Data'!$F$4,0,10*ROW('Sanitation Data'!F199)),NA())</f>
        <v>#N/A</v>
      </c>
      <c r="AG205" s="530" t="e">
        <f ca="1">+IF(AND(ISNUMBER(OFFSET('Sanitation Data'!$F$6,0,10*ROW('Sanitation Data'!F199))),'Data Summary'!CV205="Yes"),OFFSET('Sanitation Data'!$F$6,0,10*ROW('Sanitation Data'!F199)),NA())</f>
        <v>#N/A</v>
      </c>
      <c r="AH205" s="530" t="e">
        <f ca="1">+IF(AND(ISNUMBER(OFFSET('Sanitation Data'!$F$10,0,10*ROW('Sanitation Data'!F199))),'Data Summary'!CW205="Yes"),OFFSET('Sanitation Data'!$F$10,0,10*ROW('Sanitation Data'!F199)),NA())</f>
        <v>#N/A</v>
      </c>
      <c r="AI205" s="530" t="e">
        <f ca="1">+IF(AND(ISNUMBER(OFFSET('Sanitation Data'!$F$11,0,10*ROW('Sanitation Data'!F199))),'Data Summary'!CX205="Yes"),OFFSET('Sanitation Data'!$F$11,0,10*ROW('Sanitation Data'!F199)),NA())</f>
        <v>#N/A</v>
      </c>
      <c r="AJ205" s="530" t="e">
        <f ca="1">+IF(AND(ISNUMBER(OFFSET('Sanitation Data'!$F$12,0,10*ROW('Sanitation Data'!F199))),'Data Summary'!CY205="Yes"),OFFSET('Sanitation Data'!$F$12,0,10*ROW('Sanitation Data'!F199)),NA())</f>
        <v>#N/A</v>
      </c>
      <c r="AK205" s="530" t="e">
        <f ca="1">+IF(AND(ISNUMBER(OFFSET('Sanitation Data'!$G$4,0,10*ROW('Sanitation Data'!G199))),'Data Summary'!CZ205="Yes"),100-OFFSET('Sanitation Data'!$G$4,0,10*ROW('Sanitation Data'!G199)),NA())</f>
        <v>#N/A</v>
      </c>
      <c r="AL205" s="530" t="e">
        <f ca="1">+IF(AND(ISNUMBER(OFFSET('Sanitation Data'!$G$6,0,10*ROW('Sanitation Data'!G199))),'Data Summary'!DA205="Yes"),OFFSET('Sanitation Data'!$G$6,0,10*ROW('Sanitation Data'!G199)),NA())</f>
        <v>#N/A</v>
      </c>
      <c r="AM205" s="530" t="e">
        <f ca="1">+IF(AND(ISNUMBER(OFFSET('Sanitation Data'!$G$10,0,10*ROW('Sanitation Data'!G199))),'Data Summary'!DB205="Yes"),OFFSET('Sanitation Data'!$G$10,0,10*ROW('Sanitation Data'!G199)),NA())</f>
        <v>#N/A</v>
      </c>
      <c r="AN205" s="530" t="e">
        <f ca="1">+IF(AND(ISNUMBER(OFFSET('Sanitation Data'!$G$11,0,10*ROW('Sanitation Data'!G199))),'Data Summary'!DC205="Yes"),OFFSET('Sanitation Data'!$G$11,0,10*ROW('Sanitation Data'!G199)),NA())</f>
        <v>#N/A</v>
      </c>
      <c r="AO205" s="530" t="e">
        <f ca="1">+IF(AND(ISNUMBER(OFFSET('Sanitation Data'!$G$12,0,10*ROW('Sanitation Data'!G199))),'Data Summary'!DD205="Yes"),OFFSET('Sanitation Data'!$G$12,0,10*ROW('Sanitation Data'!G199)),NA())</f>
        <v>#N/A</v>
      </c>
      <c r="AP205" s="530" t="e">
        <f ca="1">+IF(AND(ISNUMBER(OFFSET('Sanitation Data'!$H$4,0,10*ROW('Sanitation Data'!H199))),'Data Summary'!DE205="Yes"),100-OFFSET('Sanitation Data'!$H$4,0,10*ROW('Sanitation Data'!H199)),NA())</f>
        <v>#N/A</v>
      </c>
      <c r="AQ205" s="530" t="e">
        <f ca="1">+IF(AND(ISNUMBER(OFFSET('Sanitation Data'!$H$6,0,10*ROW('Sanitation Data'!H199))),'Data Summary'!DF205="Yes"),OFFSET('Sanitation Data'!$H$6,0,10*ROW('Sanitation Data'!H199)),NA())</f>
        <v>#N/A</v>
      </c>
      <c r="AR205" s="530" t="e">
        <f ca="1">+IF(AND(ISNUMBER(OFFSET('Sanitation Data'!$H$10,0,10*ROW('Sanitation Data'!H199))),'Data Summary'!DG205="Yes"),OFFSET('Sanitation Data'!$H$10,0,10*ROW('Sanitation Data'!H199)),NA())</f>
        <v>#N/A</v>
      </c>
      <c r="AS205" s="530" t="e">
        <f ca="1">+IF(AND(ISNUMBER(OFFSET('Sanitation Data'!$H$11,0,10*ROW('Sanitation Data'!H199))),'Data Summary'!DH205="Yes"),OFFSET('Sanitation Data'!$H$11,0,10*ROW('Sanitation Data'!H199)),NA())</f>
        <v>#N/A</v>
      </c>
      <c r="AT205" s="530" t="e">
        <f ca="1">+IF(AND(ISNUMBER(OFFSET('Sanitation Data'!$H$12,0,10*ROW('Sanitation Data'!H199))),'Data Summary'!DI205="Yes"),OFFSET('Sanitation Data'!$H$12,0,10*ROW('Sanitation Data'!H199)),NA())</f>
        <v>#N/A</v>
      </c>
      <c r="AU205" s="530" t="e">
        <f ca="1">+IF(AND(ISNUMBER(OFFSET('Sanitation Data'!$I$4,0,10*ROW('Sanitation Data'!I199))),'Data Summary'!DJ205="Yes"),100-OFFSET('Sanitation Data'!$I$4,0,10*ROW('Sanitation Data'!I199)),NA())</f>
        <v>#N/A</v>
      </c>
      <c r="AV205" s="530" t="e">
        <f ca="1">+IF(AND(ISNUMBER(OFFSET('Sanitation Data'!$I$6,0,10*ROW('Sanitation Data'!I199))),'Data Summary'!DK205="Yes"),OFFSET('Sanitation Data'!$I$6,0,10*ROW('Sanitation Data'!I199)),NA())</f>
        <v>#N/A</v>
      </c>
      <c r="AW205" s="530" t="e">
        <f ca="1">+IF(AND(ISNUMBER(OFFSET('Sanitation Data'!$I$10,0,10*ROW('Sanitation Data'!I199))),'Data Summary'!DL205="Yes"),OFFSET('Sanitation Data'!$I$10,0,10*ROW('Sanitation Data'!I199)),NA())</f>
        <v>#N/A</v>
      </c>
      <c r="AX205" s="530" t="e">
        <f ca="1">+IF(AND(ISNUMBER(OFFSET('Sanitation Data'!$I$11,0,10*ROW('Sanitation Data'!I199))),'Data Summary'!DM205="Yes"),OFFSET('Sanitation Data'!$I$11,0,10*ROW('Sanitation Data'!I199)),NA())</f>
        <v>#N/A</v>
      </c>
      <c r="AY205" s="530" t="e">
        <f ca="1">+IF(AND(ISNUMBER(OFFSET('Sanitation Data'!$I$12,0,10*ROW('Sanitation Data'!I199))),'Data Summary'!DN205="Yes"),OFFSET('Sanitation Data'!$I$12,0,10*ROW('Sanitation Data'!I199)),NA())</f>
        <v>#N/A</v>
      </c>
      <c r="AZ205" s="531" t="e">
        <f ca="1">+IF(AND(ISNUMBER(OFFSET('Hygiene Data'!$D$5,0,10*ROW('Hygiene Data'!D199))),'Data Summary'!DO205="Yes"),OFFSET('Hygiene Data'!$D$5,0,10*ROW('Hygiene Data'!D199)),NA())</f>
        <v>#N/A</v>
      </c>
      <c r="BA205" s="531" t="e">
        <f ca="1">+IF(AND(ISNUMBER(OFFSET('Hygiene Data'!$D$7,0,10*ROW('Hygiene Data'!D199))),'Data Summary'!DP205="Yes"),OFFSET('Hygiene Data'!$D$7,0,10*ROW('Hygiene Data'!D199)),NA())</f>
        <v>#N/A</v>
      </c>
      <c r="BB205" s="531" t="e">
        <f ca="1">+IF(AND(ISNUMBER(OFFSET('Hygiene Data'!$D$9,0,10*ROW('Hygiene Data'!D199))),'Data Summary'!DQ205="Yes"),OFFSET('Hygiene Data'!$D$9,0,10*ROW('Hygiene Data'!D199)),NA())</f>
        <v>#N/A</v>
      </c>
      <c r="BC205" s="531" t="e">
        <f ca="1">+IF(AND(ISNUMBER(OFFSET('Hygiene Data'!$E$5,0,10*ROW('Hygiene Data'!E199))),'Data Summary'!DR205="Yes"),OFFSET('Hygiene Data'!$E$5,0,10*ROW('Hygiene Data'!E199)),NA())</f>
        <v>#N/A</v>
      </c>
      <c r="BD205" s="531" t="e">
        <f ca="1">+IF(AND(ISNUMBER(OFFSET('Hygiene Data'!$E$7,0,10*ROW('Hygiene Data'!E199))),'Data Summary'!DS205="Yes"),OFFSET('Hygiene Data'!$E$7,0,10*ROW('Hygiene Data'!E199)),NA())</f>
        <v>#N/A</v>
      </c>
      <c r="BE205" s="531" t="e">
        <f ca="1">+IF(AND(ISNUMBER(OFFSET('Hygiene Data'!$E$9,0,10*ROW('Hygiene Data'!E199))),'Data Summary'!DT205="Yes"),OFFSET('Hygiene Data'!$E$9,0,10*ROW('Hygiene Data'!E199)),NA())</f>
        <v>#N/A</v>
      </c>
      <c r="BF205" s="531" t="e">
        <f ca="1">+IF(AND(ISNUMBER(OFFSET('Hygiene Data'!$F$5,0,10*ROW('Hygiene Data'!F199))),'Data Summary'!DU205="Yes"),OFFSET('Hygiene Data'!$F$5,0,10*ROW('Hygiene Data'!F199)),NA())</f>
        <v>#N/A</v>
      </c>
      <c r="BG205" s="531" t="e">
        <f ca="1">+IF(AND(ISNUMBER(OFFSET('Hygiene Data'!$F$7,0,10*ROW('Hygiene Data'!F199))),'Data Summary'!DV205="Yes"),OFFSET('Hygiene Data'!$F$7,0,10*ROW('Hygiene Data'!F199)),NA())</f>
        <v>#N/A</v>
      </c>
      <c r="BH205" s="531" t="e">
        <f ca="1">+IF(AND(ISNUMBER(OFFSET('Hygiene Data'!$F$9,0,10*ROW('Hygiene Data'!F199))),'Data Summary'!DW205="Yes"),OFFSET('Hygiene Data'!$F$9,0,10*ROW('Hygiene Data'!F199)),NA())</f>
        <v>#N/A</v>
      </c>
      <c r="BI205" s="531" t="e">
        <f ca="1">+IF(AND(ISNUMBER(OFFSET('Hygiene Data'!$G$5,0,10*ROW('Hygiene Data'!G199))),'Data Summary'!DX205="Yes"),OFFSET('Hygiene Data'!$G$5,0,10*ROW('Hygiene Data'!G199)),NA())</f>
        <v>#N/A</v>
      </c>
      <c r="BJ205" s="531" t="e">
        <f ca="1">+IF(AND(ISNUMBER(OFFSET('Hygiene Data'!$G$7,0,10*ROW('Hygiene Data'!G199))),'Data Summary'!DY205="Yes"),OFFSET('Hygiene Data'!$G$7,0,10*ROW('Hygiene Data'!G199)),NA())</f>
        <v>#N/A</v>
      </c>
      <c r="BK205" s="531" t="e">
        <f ca="1">+IF(AND(ISNUMBER(OFFSET('Hygiene Data'!$G$9,0,10*ROW('Hygiene Data'!G199))),'Data Summary'!DZ205="Yes"),OFFSET('Hygiene Data'!$G$9,0,10*ROW('Hygiene Data'!G199)),NA())</f>
        <v>#N/A</v>
      </c>
      <c r="BL205" s="531" t="e">
        <f ca="1">+IF(AND(ISNUMBER(OFFSET('Hygiene Data'!$H$5,0,10*ROW('Hygiene Data'!H199))),'Data Summary'!EA205="Yes"),OFFSET('Hygiene Data'!$H$5,0,10*ROW('Hygiene Data'!H199)),NA())</f>
        <v>#N/A</v>
      </c>
      <c r="BM205" s="531" t="e">
        <f ca="1">+IF(AND(ISNUMBER(OFFSET('Hygiene Data'!$H$7,0,10*ROW('Hygiene Data'!H199))),'Data Summary'!EB205="Yes"),OFFSET('Hygiene Data'!$H$7,0,10*ROW('Hygiene Data'!H199)),NA())</f>
        <v>#N/A</v>
      </c>
      <c r="BN205" s="531" t="e">
        <f ca="1">+IF(AND(ISNUMBER(OFFSET('Hygiene Data'!$H$9,0,10*ROW('Hygiene Data'!H199))),'Data Summary'!EC205="Yes"),OFFSET('Hygiene Data'!$H$9,0,10*ROW('Hygiene Data'!H199)),NA())</f>
        <v>#N/A</v>
      </c>
      <c r="BO205" s="531" t="e">
        <f ca="1">+IF(AND(ISNUMBER(OFFSET('Hygiene Data'!$I$5,0,10*ROW('Hygiene Data'!I199))),'Data Summary'!ED205="Yes"),OFFSET('Hygiene Data'!$I$5,0,10*ROW('Hygiene Data'!I199)),NA())</f>
        <v>#N/A</v>
      </c>
      <c r="BP205" s="531" t="e">
        <f ca="1">+IF(AND(ISNUMBER(OFFSET('Hygiene Data'!$I$7,0,10*ROW('Hygiene Data'!I199))),'Data Summary'!EE205="Yes"),OFFSET('Hygiene Data'!$I$7,0,10*ROW('Hygiene Data'!I199)),NA())</f>
        <v>#N/A</v>
      </c>
      <c r="BQ205" s="531" t="e">
        <f ca="1">+IF(AND(ISNUMBER(OFFSET('Hygiene Data'!$I$9,0,10*ROW('Hygiene Data'!I199))),'Data Summary'!EF205="Yes"),OFFSET('Hygiene Data'!$I$9,0,10*ROW('Hygiene Data'!I199)),NA())</f>
        <v>#N/A</v>
      </c>
    </row>
    <row r="206" spans="1:69" x14ac:dyDescent="0.25">
      <c r="A206" s="527" t="e">
        <f ca="1">+RIGHT('Data Summary'!A206,LEN('Data Summary'!A206)-9)</f>
        <v>#VALUE!</v>
      </c>
      <c r="B206" s="501" t="str">
        <f ca="1">+IF(ISTEXT('Data Summary'!B206),'Data Summary'!B206,"")</f>
        <v/>
      </c>
      <c r="C206" s="528" t="e">
        <f ca="1">+VALUE('Data Summary'!C206)</f>
        <v>#VALUE!</v>
      </c>
      <c r="D206" s="529" t="e">
        <f ca="1">+IF(AND(ISNUMBER(OFFSET('Water Data'!$D$4,0,10*ROW('Water Data'!D200))),'Data Summary'!BS206="Yes"),100-OFFSET('Water Data'!$D$4,0,10*ROW('Water Data'!D200)),NA())</f>
        <v>#N/A</v>
      </c>
      <c r="E206" s="529" t="e">
        <f ca="1">+IF(AND(ISNUMBER(OFFSET('Water Data'!$D$6,0,10*ROW('Water Data'!D200))),'Data Summary'!BT206="Yes"),OFFSET('Water Data'!$D$6,0,10*ROW('Water Data'!D200)),NA())</f>
        <v>#N/A</v>
      </c>
      <c r="F206" s="529" t="e">
        <f ca="1">+IF(AND(ISNUMBER(OFFSET('Water Data'!$D$9,0,10*ROW('Water Data'!D200))),'Data Summary'!BU206="Yes"),OFFSET('Water Data'!$D$9,0,10*ROW('Water Data'!D200)),NA())</f>
        <v>#N/A</v>
      </c>
      <c r="G206" s="529" t="e">
        <f ca="1">+IF(AND(ISNUMBER(OFFSET('Water Data'!$E$4,0,10*ROW('Water Data'!E200))),'Data Summary'!BV206="Yes"),100-OFFSET('Water Data'!$E$4,0,10*ROW('Water Data'!E200)),NA())</f>
        <v>#N/A</v>
      </c>
      <c r="H206" s="529" t="e">
        <f ca="1">+IF(AND(ISNUMBER(OFFSET('Water Data'!$E$6,0,10*ROW('Water Data'!E200))),'Data Summary'!BW206="Yes"),OFFSET('Water Data'!$E$6,0,10*ROW('Water Data'!E200)),NA())</f>
        <v>#N/A</v>
      </c>
      <c r="I206" s="529" t="e">
        <f ca="1">+IF(AND(ISNUMBER(OFFSET('Water Data'!$E$9,0,10*ROW('Water Data'!E200))),'Data Summary'!BX206="Yes"),OFFSET('Water Data'!$E$9,0,10*ROW('Water Data'!E200)),NA())</f>
        <v>#N/A</v>
      </c>
      <c r="J206" s="529" t="e">
        <f ca="1">+IF(AND(ISNUMBER(OFFSET('Water Data'!$F$4,0,10*ROW('Water Data'!F200))),'Data Summary'!BY206="Yes"),100-OFFSET('Water Data'!$F$4,0,10*ROW('Water Data'!F200)),NA())</f>
        <v>#N/A</v>
      </c>
      <c r="K206" s="529" t="e">
        <f ca="1">+IF(AND(ISNUMBER(OFFSET('Water Data'!$F$6,0,10*ROW('Water Data'!F200))),'Data Summary'!BZ206="Yes"),OFFSET('Water Data'!$F$6,0,10*ROW('Water Data'!F200)),NA())</f>
        <v>#N/A</v>
      </c>
      <c r="L206" s="529" t="e">
        <f ca="1">+IF(AND(ISNUMBER(OFFSET('Water Data'!$F$9,0,10*ROW('Water Data'!F200))),'Data Summary'!CA206="Yes"),OFFSET('Water Data'!$F$9,0,10*ROW('Water Data'!F200)),NA())</f>
        <v>#N/A</v>
      </c>
      <c r="M206" s="529" t="e">
        <f ca="1">+IF(AND(ISNUMBER(OFFSET('Water Data'!$G$4,0,10*ROW('Water Data'!G200))),'Data Summary'!CB206="Yes"),100-OFFSET('Water Data'!$G$4,0,10*ROW('Water Data'!G200)),NA())</f>
        <v>#N/A</v>
      </c>
      <c r="N206" s="529" t="e">
        <f ca="1">+IF(AND(ISNUMBER(OFFSET('Water Data'!$G$6,0,10*ROW('Water Data'!G200))),'Data Summary'!CC206="Yes"),OFFSET('Water Data'!$G$6,0,10*ROW('Water Data'!G200)),NA())</f>
        <v>#N/A</v>
      </c>
      <c r="O206" s="529" t="e">
        <f ca="1">+IF(AND(ISNUMBER(OFFSET('Water Data'!$G$9,0,10*ROW('Water Data'!G200))),'Data Summary'!CD206="Yes"),OFFSET('Water Data'!$G$9,0,10*ROW('Water Data'!G200)),NA())</f>
        <v>#N/A</v>
      </c>
      <c r="P206" s="529" t="e">
        <f ca="1">+IF(AND(ISNUMBER(OFFSET('Water Data'!$H$4,0,10*ROW('Water Data'!H200))),'Data Summary'!CE206="Yes"),100-OFFSET('Water Data'!$H$4,0,10*ROW('Water Data'!H200)),NA())</f>
        <v>#N/A</v>
      </c>
      <c r="Q206" s="529" t="e">
        <f ca="1">+IF(AND(ISNUMBER(OFFSET('Water Data'!$H$6,0,10*ROW('Water Data'!H200))),'Data Summary'!CF206="Yes"),OFFSET('Water Data'!$H$6,0,10*ROW('Water Data'!H200)),NA())</f>
        <v>#N/A</v>
      </c>
      <c r="R206" s="529" t="e">
        <f ca="1">+IF(AND(ISNUMBER(OFFSET('Water Data'!$H$9,0,10*ROW('Water Data'!H200))),'Data Summary'!CG206="Yes"),OFFSET('Water Data'!$H$9,0,10*ROW('Water Data'!H200)),NA())</f>
        <v>#N/A</v>
      </c>
      <c r="S206" s="529" t="e">
        <f ca="1">+IF(AND(ISNUMBER(OFFSET('Water Data'!$I$4,0,10*ROW('Water Data'!I200))),'Data Summary'!CH206="Yes"),100-OFFSET('Water Data'!$I$4,0,10*ROW('Water Data'!I200)),NA())</f>
        <v>#N/A</v>
      </c>
      <c r="T206" s="529" t="e">
        <f ca="1">+IF(AND(ISNUMBER(OFFSET('Water Data'!$I$6,0,10*ROW('Water Data'!I200))),'Data Summary'!CI206="Yes"),OFFSET('Water Data'!$I$6,0,10*ROW('Water Data'!I200)),NA())</f>
        <v>#N/A</v>
      </c>
      <c r="U206" s="529" t="e">
        <f ca="1">+IF(AND(ISNUMBER(OFFSET('Water Data'!$I$9,0,10*ROW('Water Data'!I200))),'Data Summary'!CJ206="Yes"),OFFSET('Water Data'!$I$9,0,10*ROW('Water Data'!I200)),NA())</f>
        <v>#N/A</v>
      </c>
      <c r="V206" s="530" t="e">
        <f ca="1">+IF(AND(ISNUMBER(OFFSET('Sanitation Data'!$D$4,0,10*ROW('Sanitation Data'!D200))),'Data Summary'!CK206="Yes"),100-OFFSET('Sanitation Data'!$D$4,0,10*ROW('Sanitation Data'!D200)),NA())</f>
        <v>#N/A</v>
      </c>
      <c r="W206" s="530" t="e">
        <f ca="1">+IF(AND(ISNUMBER(OFFSET('Sanitation Data'!$D$6,0,10*ROW('Sanitation Data'!D200))),'Data Summary'!CL206="Yes"),OFFSET('Sanitation Data'!$D$6,0,10*ROW('Sanitation Data'!D200)),NA())</f>
        <v>#N/A</v>
      </c>
      <c r="X206" s="530" t="e">
        <f ca="1">+IF(AND(ISNUMBER(OFFSET('Sanitation Data'!$D$10,0,10*ROW('Sanitation Data'!D200))),'Data Summary'!CM206="Yes"),OFFSET('Sanitation Data'!$D$10,0,10*ROW('Sanitation Data'!D200)),NA())</f>
        <v>#N/A</v>
      </c>
      <c r="Y206" s="530" t="e">
        <f ca="1">+IF(AND(ISNUMBER(OFFSET('Sanitation Data'!$D$11,0,10*ROW('Sanitation Data'!D200))),'Data Summary'!CN206="Yes"),OFFSET('Sanitation Data'!$D$11,0,10*ROW('Sanitation Data'!D200)),NA())</f>
        <v>#N/A</v>
      </c>
      <c r="Z206" s="530" t="e">
        <f ca="1">+IF(AND(ISNUMBER(OFFSET('Sanitation Data'!$D$12,0,10*ROW('Sanitation Data'!D200))),'Data Summary'!CO206="Yes"),OFFSET('Sanitation Data'!$D$12,0,10*ROW('Sanitation Data'!D200)),NA())</f>
        <v>#N/A</v>
      </c>
      <c r="AA206" s="530" t="e">
        <f ca="1">+IF(AND(ISNUMBER(OFFSET('Sanitation Data'!$E$4,0,10*ROW('Sanitation Data'!E200))),'Data Summary'!CP206="Yes"),100-OFFSET('Sanitation Data'!$E$4,0,10*ROW('Sanitation Data'!E200)),NA())</f>
        <v>#N/A</v>
      </c>
      <c r="AB206" s="530" t="e">
        <f ca="1">+IF(AND(ISNUMBER(OFFSET('Sanitation Data'!$E$6,0,10*ROW('Sanitation Data'!E200))),'Data Summary'!CQ206="Yes"),OFFSET('Sanitation Data'!$E$6,0,10*ROW('Sanitation Data'!E200)),NA())</f>
        <v>#N/A</v>
      </c>
      <c r="AC206" s="530" t="e">
        <f ca="1">+IF(AND(ISNUMBER(OFFSET('Sanitation Data'!$E$10,0,10*ROW('Sanitation Data'!E200))),'Data Summary'!CR206="Yes"),OFFSET('Sanitation Data'!$E$10,0,10*ROW('Sanitation Data'!E200)),NA())</f>
        <v>#N/A</v>
      </c>
      <c r="AD206" s="530" t="e">
        <f ca="1">+IF(AND(ISNUMBER(OFFSET('Sanitation Data'!$E$11,0,10*ROW('Sanitation Data'!E200))),'Data Summary'!CS206="Yes"),OFFSET('Sanitation Data'!$E$11,0,10*ROW('Sanitation Data'!E200)),NA())</f>
        <v>#N/A</v>
      </c>
      <c r="AE206" s="530" t="e">
        <f ca="1">+IF(AND(ISNUMBER(OFFSET('Sanitation Data'!$E$12,0,10*ROW('Sanitation Data'!E200))),'Data Summary'!CT206="Yes"),OFFSET('Sanitation Data'!$E$12,0,10*ROW('Sanitation Data'!E200)),NA())</f>
        <v>#N/A</v>
      </c>
      <c r="AF206" s="530" t="e">
        <f ca="1">+IF(AND(ISNUMBER(OFFSET('Sanitation Data'!$F$4,0,10*ROW('Sanitation Data'!F200))),'Data Summary'!CU206="Yes"),100-OFFSET('Sanitation Data'!$F$4,0,10*ROW('Sanitation Data'!F200)),NA())</f>
        <v>#N/A</v>
      </c>
      <c r="AG206" s="530" t="e">
        <f ca="1">+IF(AND(ISNUMBER(OFFSET('Sanitation Data'!$F$6,0,10*ROW('Sanitation Data'!F200))),'Data Summary'!CV206="Yes"),OFFSET('Sanitation Data'!$F$6,0,10*ROW('Sanitation Data'!F200)),NA())</f>
        <v>#N/A</v>
      </c>
      <c r="AH206" s="530" t="e">
        <f ca="1">+IF(AND(ISNUMBER(OFFSET('Sanitation Data'!$F$10,0,10*ROW('Sanitation Data'!F200))),'Data Summary'!CW206="Yes"),OFFSET('Sanitation Data'!$F$10,0,10*ROW('Sanitation Data'!F200)),NA())</f>
        <v>#N/A</v>
      </c>
      <c r="AI206" s="530" t="e">
        <f ca="1">+IF(AND(ISNUMBER(OFFSET('Sanitation Data'!$F$11,0,10*ROW('Sanitation Data'!F200))),'Data Summary'!CX206="Yes"),OFFSET('Sanitation Data'!$F$11,0,10*ROW('Sanitation Data'!F200)),NA())</f>
        <v>#N/A</v>
      </c>
      <c r="AJ206" s="530" t="e">
        <f ca="1">+IF(AND(ISNUMBER(OFFSET('Sanitation Data'!$F$12,0,10*ROW('Sanitation Data'!F200))),'Data Summary'!CY206="Yes"),OFFSET('Sanitation Data'!$F$12,0,10*ROW('Sanitation Data'!F200)),NA())</f>
        <v>#N/A</v>
      </c>
      <c r="AK206" s="530" t="e">
        <f ca="1">+IF(AND(ISNUMBER(OFFSET('Sanitation Data'!$G$4,0,10*ROW('Sanitation Data'!G200))),'Data Summary'!CZ206="Yes"),100-OFFSET('Sanitation Data'!$G$4,0,10*ROW('Sanitation Data'!G200)),NA())</f>
        <v>#N/A</v>
      </c>
      <c r="AL206" s="530" t="e">
        <f ca="1">+IF(AND(ISNUMBER(OFFSET('Sanitation Data'!$G$6,0,10*ROW('Sanitation Data'!G200))),'Data Summary'!DA206="Yes"),OFFSET('Sanitation Data'!$G$6,0,10*ROW('Sanitation Data'!G200)),NA())</f>
        <v>#N/A</v>
      </c>
      <c r="AM206" s="530" t="e">
        <f ca="1">+IF(AND(ISNUMBER(OFFSET('Sanitation Data'!$G$10,0,10*ROW('Sanitation Data'!G200))),'Data Summary'!DB206="Yes"),OFFSET('Sanitation Data'!$G$10,0,10*ROW('Sanitation Data'!G200)),NA())</f>
        <v>#N/A</v>
      </c>
      <c r="AN206" s="530" t="e">
        <f ca="1">+IF(AND(ISNUMBER(OFFSET('Sanitation Data'!$G$11,0,10*ROW('Sanitation Data'!G200))),'Data Summary'!DC206="Yes"),OFFSET('Sanitation Data'!$G$11,0,10*ROW('Sanitation Data'!G200)),NA())</f>
        <v>#N/A</v>
      </c>
      <c r="AO206" s="530" t="e">
        <f ca="1">+IF(AND(ISNUMBER(OFFSET('Sanitation Data'!$G$12,0,10*ROW('Sanitation Data'!G200))),'Data Summary'!DD206="Yes"),OFFSET('Sanitation Data'!$G$12,0,10*ROW('Sanitation Data'!G200)),NA())</f>
        <v>#N/A</v>
      </c>
      <c r="AP206" s="530" t="e">
        <f ca="1">+IF(AND(ISNUMBER(OFFSET('Sanitation Data'!$H$4,0,10*ROW('Sanitation Data'!H200))),'Data Summary'!DE206="Yes"),100-OFFSET('Sanitation Data'!$H$4,0,10*ROW('Sanitation Data'!H200)),NA())</f>
        <v>#N/A</v>
      </c>
      <c r="AQ206" s="530" t="e">
        <f ca="1">+IF(AND(ISNUMBER(OFFSET('Sanitation Data'!$H$6,0,10*ROW('Sanitation Data'!H200))),'Data Summary'!DF206="Yes"),OFFSET('Sanitation Data'!$H$6,0,10*ROW('Sanitation Data'!H200)),NA())</f>
        <v>#N/A</v>
      </c>
      <c r="AR206" s="530" t="e">
        <f ca="1">+IF(AND(ISNUMBER(OFFSET('Sanitation Data'!$H$10,0,10*ROW('Sanitation Data'!H200))),'Data Summary'!DG206="Yes"),OFFSET('Sanitation Data'!$H$10,0,10*ROW('Sanitation Data'!H200)),NA())</f>
        <v>#N/A</v>
      </c>
      <c r="AS206" s="530" t="e">
        <f ca="1">+IF(AND(ISNUMBER(OFFSET('Sanitation Data'!$H$11,0,10*ROW('Sanitation Data'!H200))),'Data Summary'!DH206="Yes"),OFFSET('Sanitation Data'!$H$11,0,10*ROW('Sanitation Data'!H200)),NA())</f>
        <v>#N/A</v>
      </c>
      <c r="AT206" s="530" t="e">
        <f ca="1">+IF(AND(ISNUMBER(OFFSET('Sanitation Data'!$H$12,0,10*ROW('Sanitation Data'!H200))),'Data Summary'!DI206="Yes"),OFFSET('Sanitation Data'!$H$12,0,10*ROW('Sanitation Data'!H200)),NA())</f>
        <v>#N/A</v>
      </c>
      <c r="AU206" s="530" t="e">
        <f ca="1">+IF(AND(ISNUMBER(OFFSET('Sanitation Data'!$I$4,0,10*ROW('Sanitation Data'!I200))),'Data Summary'!DJ206="Yes"),100-OFFSET('Sanitation Data'!$I$4,0,10*ROW('Sanitation Data'!I200)),NA())</f>
        <v>#N/A</v>
      </c>
      <c r="AV206" s="530" t="e">
        <f ca="1">+IF(AND(ISNUMBER(OFFSET('Sanitation Data'!$I$6,0,10*ROW('Sanitation Data'!I200))),'Data Summary'!DK206="Yes"),OFFSET('Sanitation Data'!$I$6,0,10*ROW('Sanitation Data'!I200)),NA())</f>
        <v>#N/A</v>
      </c>
      <c r="AW206" s="530" t="e">
        <f ca="1">+IF(AND(ISNUMBER(OFFSET('Sanitation Data'!$I$10,0,10*ROW('Sanitation Data'!I200))),'Data Summary'!DL206="Yes"),OFFSET('Sanitation Data'!$I$10,0,10*ROW('Sanitation Data'!I200)),NA())</f>
        <v>#N/A</v>
      </c>
      <c r="AX206" s="530" t="e">
        <f ca="1">+IF(AND(ISNUMBER(OFFSET('Sanitation Data'!$I$11,0,10*ROW('Sanitation Data'!I200))),'Data Summary'!DM206="Yes"),OFFSET('Sanitation Data'!$I$11,0,10*ROW('Sanitation Data'!I200)),NA())</f>
        <v>#N/A</v>
      </c>
      <c r="AY206" s="530" t="e">
        <f ca="1">+IF(AND(ISNUMBER(OFFSET('Sanitation Data'!$I$12,0,10*ROW('Sanitation Data'!I200))),'Data Summary'!DN206="Yes"),OFFSET('Sanitation Data'!$I$12,0,10*ROW('Sanitation Data'!I200)),NA())</f>
        <v>#N/A</v>
      </c>
      <c r="AZ206" s="531" t="e">
        <f ca="1">+IF(AND(ISNUMBER(OFFSET('Hygiene Data'!$D$5,0,10*ROW('Hygiene Data'!D200))),'Data Summary'!DO206="Yes"),OFFSET('Hygiene Data'!$D$5,0,10*ROW('Hygiene Data'!D200)),NA())</f>
        <v>#N/A</v>
      </c>
      <c r="BA206" s="531" t="e">
        <f ca="1">+IF(AND(ISNUMBER(OFFSET('Hygiene Data'!$D$7,0,10*ROW('Hygiene Data'!D200))),'Data Summary'!DP206="Yes"),OFFSET('Hygiene Data'!$D$7,0,10*ROW('Hygiene Data'!D200)),NA())</f>
        <v>#N/A</v>
      </c>
      <c r="BB206" s="531" t="e">
        <f ca="1">+IF(AND(ISNUMBER(OFFSET('Hygiene Data'!$D$9,0,10*ROW('Hygiene Data'!D200))),'Data Summary'!DQ206="Yes"),OFFSET('Hygiene Data'!$D$9,0,10*ROW('Hygiene Data'!D200)),NA())</f>
        <v>#N/A</v>
      </c>
      <c r="BC206" s="531" t="e">
        <f ca="1">+IF(AND(ISNUMBER(OFFSET('Hygiene Data'!$E$5,0,10*ROW('Hygiene Data'!E200))),'Data Summary'!DR206="Yes"),OFFSET('Hygiene Data'!$E$5,0,10*ROW('Hygiene Data'!E200)),NA())</f>
        <v>#N/A</v>
      </c>
      <c r="BD206" s="531" t="e">
        <f ca="1">+IF(AND(ISNUMBER(OFFSET('Hygiene Data'!$E$7,0,10*ROW('Hygiene Data'!E200))),'Data Summary'!DS206="Yes"),OFFSET('Hygiene Data'!$E$7,0,10*ROW('Hygiene Data'!E200)),NA())</f>
        <v>#N/A</v>
      </c>
      <c r="BE206" s="531" t="e">
        <f ca="1">+IF(AND(ISNUMBER(OFFSET('Hygiene Data'!$E$9,0,10*ROW('Hygiene Data'!E200))),'Data Summary'!DT206="Yes"),OFFSET('Hygiene Data'!$E$9,0,10*ROW('Hygiene Data'!E200)),NA())</f>
        <v>#N/A</v>
      </c>
      <c r="BF206" s="531" t="e">
        <f ca="1">+IF(AND(ISNUMBER(OFFSET('Hygiene Data'!$F$5,0,10*ROW('Hygiene Data'!F200))),'Data Summary'!DU206="Yes"),OFFSET('Hygiene Data'!$F$5,0,10*ROW('Hygiene Data'!F200)),NA())</f>
        <v>#N/A</v>
      </c>
      <c r="BG206" s="531" t="e">
        <f ca="1">+IF(AND(ISNUMBER(OFFSET('Hygiene Data'!$F$7,0,10*ROW('Hygiene Data'!F200))),'Data Summary'!DV206="Yes"),OFFSET('Hygiene Data'!$F$7,0,10*ROW('Hygiene Data'!F200)),NA())</f>
        <v>#N/A</v>
      </c>
      <c r="BH206" s="531" t="e">
        <f ca="1">+IF(AND(ISNUMBER(OFFSET('Hygiene Data'!$F$9,0,10*ROW('Hygiene Data'!F200))),'Data Summary'!DW206="Yes"),OFFSET('Hygiene Data'!$F$9,0,10*ROW('Hygiene Data'!F200)),NA())</f>
        <v>#N/A</v>
      </c>
      <c r="BI206" s="531" t="e">
        <f ca="1">+IF(AND(ISNUMBER(OFFSET('Hygiene Data'!$G$5,0,10*ROW('Hygiene Data'!G200))),'Data Summary'!DX206="Yes"),OFFSET('Hygiene Data'!$G$5,0,10*ROW('Hygiene Data'!G200)),NA())</f>
        <v>#N/A</v>
      </c>
      <c r="BJ206" s="531" t="e">
        <f ca="1">+IF(AND(ISNUMBER(OFFSET('Hygiene Data'!$G$7,0,10*ROW('Hygiene Data'!G200))),'Data Summary'!DY206="Yes"),OFFSET('Hygiene Data'!$G$7,0,10*ROW('Hygiene Data'!G200)),NA())</f>
        <v>#N/A</v>
      </c>
      <c r="BK206" s="531" t="e">
        <f ca="1">+IF(AND(ISNUMBER(OFFSET('Hygiene Data'!$G$9,0,10*ROW('Hygiene Data'!G200))),'Data Summary'!DZ206="Yes"),OFFSET('Hygiene Data'!$G$9,0,10*ROW('Hygiene Data'!G200)),NA())</f>
        <v>#N/A</v>
      </c>
      <c r="BL206" s="531" t="e">
        <f ca="1">+IF(AND(ISNUMBER(OFFSET('Hygiene Data'!$H$5,0,10*ROW('Hygiene Data'!H200))),'Data Summary'!EA206="Yes"),OFFSET('Hygiene Data'!$H$5,0,10*ROW('Hygiene Data'!H200)),NA())</f>
        <v>#N/A</v>
      </c>
      <c r="BM206" s="531" t="e">
        <f ca="1">+IF(AND(ISNUMBER(OFFSET('Hygiene Data'!$H$7,0,10*ROW('Hygiene Data'!H200))),'Data Summary'!EB206="Yes"),OFFSET('Hygiene Data'!$H$7,0,10*ROW('Hygiene Data'!H200)),NA())</f>
        <v>#N/A</v>
      </c>
      <c r="BN206" s="531" t="e">
        <f ca="1">+IF(AND(ISNUMBER(OFFSET('Hygiene Data'!$H$9,0,10*ROW('Hygiene Data'!H200))),'Data Summary'!EC206="Yes"),OFFSET('Hygiene Data'!$H$9,0,10*ROW('Hygiene Data'!H200)),NA())</f>
        <v>#N/A</v>
      </c>
      <c r="BO206" s="531" t="e">
        <f ca="1">+IF(AND(ISNUMBER(OFFSET('Hygiene Data'!$I$5,0,10*ROW('Hygiene Data'!I200))),'Data Summary'!ED206="Yes"),OFFSET('Hygiene Data'!$I$5,0,10*ROW('Hygiene Data'!I200)),NA())</f>
        <v>#N/A</v>
      </c>
      <c r="BP206" s="531" t="e">
        <f ca="1">+IF(AND(ISNUMBER(OFFSET('Hygiene Data'!$I$7,0,10*ROW('Hygiene Data'!I200))),'Data Summary'!EE206="Yes"),OFFSET('Hygiene Data'!$I$7,0,10*ROW('Hygiene Data'!I200)),NA())</f>
        <v>#N/A</v>
      </c>
      <c r="BQ206" s="531" t="e">
        <f ca="1">+IF(AND(ISNUMBER(OFFSET('Hygiene Data'!$I$9,0,10*ROW('Hygiene Data'!I200))),'Data Summary'!EF206="Yes"),OFFSET('Hygiene Data'!$I$9,0,10*ROW('Hygiene Data'!I200)),NA())</f>
        <v>#N/A</v>
      </c>
    </row>
    <row r="207" spans="1:69" x14ac:dyDescent="0.25">
      <c r="A207" s="527" t="e">
        <f ca="1">+RIGHT('Data Summary'!A207,LEN('Data Summary'!A207)-9)</f>
        <v>#VALUE!</v>
      </c>
      <c r="B207" s="501" t="str">
        <f ca="1">+IF(ISTEXT('Data Summary'!B207),'Data Summary'!B207,"")</f>
        <v/>
      </c>
      <c r="C207" s="528" t="e">
        <f ca="1">+VALUE('Data Summary'!C207)</f>
        <v>#VALUE!</v>
      </c>
      <c r="D207" s="529" t="e">
        <f ca="1">+IF(AND(ISNUMBER(OFFSET('Water Data'!$D$4,0,10*ROW('Water Data'!D201))),'Data Summary'!BS207="Yes"),100-OFFSET('Water Data'!$D$4,0,10*ROW('Water Data'!D201)),NA())</f>
        <v>#N/A</v>
      </c>
      <c r="E207" s="529" t="e">
        <f ca="1">+IF(AND(ISNUMBER(OFFSET('Water Data'!$D$6,0,10*ROW('Water Data'!D201))),'Data Summary'!BT207="Yes"),OFFSET('Water Data'!$D$6,0,10*ROW('Water Data'!D201)),NA())</f>
        <v>#N/A</v>
      </c>
      <c r="F207" s="529" t="e">
        <f ca="1">+IF(AND(ISNUMBER(OFFSET('Water Data'!$D$9,0,10*ROW('Water Data'!D201))),'Data Summary'!BU207="Yes"),OFFSET('Water Data'!$D$9,0,10*ROW('Water Data'!D201)),NA())</f>
        <v>#N/A</v>
      </c>
      <c r="G207" s="529" t="e">
        <f ca="1">+IF(AND(ISNUMBER(OFFSET('Water Data'!$E$4,0,10*ROW('Water Data'!E201))),'Data Summary'!BV207="Yes"),100-OFFSET('Water Data'!$E$4,0,10*ROW('Water Data'!E201)),NA())</f>
        <v>#N/A</v>
      </c>
      <c r="H207" s="529" t="e">
        <f ca="1">+IF(AND(ISNUMBER(OFFSET('Water Data'!$E$6,0,10*ROW('Water Data'!E201))),'Data Summary'!BW207="Yes"),OFFSET('Water Data'!$E$6,0,10*ROW('Water Data'!E201)),NA())</f>
        <v>#N/A</v>
      </c>
      <c r="I207" s="529" t="e">
        <f ca="1">+IF(AND(ISNUMBER(OFFSET('Water Data'!$E$9,0,10*ROW('Water Data'!E201))),'Data Summary'!BX207="Yes"),OFFSET('Water Data'!$E$9,0,10*ROW('Water Data'!E201)),NA())</f>
        <v>#N/A</v>
      </c>
      <c r="J207" s="529" t="e">
        <f ca="1">+IF(AND(ISNUMBER(OFFSET('Water Data'!$F$4,0,10*ROW('Water Data'!F201))),'Data Summary'!BY207="Yes"),100-OFFSET('Water Data'!$F$4,0,10*ROW('Water Data'!F201)),NA())</f>
        <v>#N/A</v>
      </c>
      <c r="K207" s="529" t="e">
        <f ca="1">+IF(AND(ISNUMBER(OFFSET('Water Data'!$F$6,0,10*ROW('Water Data'!F201))),'Data Summary'!BZ207="Yes"),OFFSET('Water Data'!$F$6,0,10*ROW('Water Data'!F201)),NA())</f>
        <v>#N/A</v>
      </c>
      <c r="L207" s="529" t="e">
        <f ca="1">+IF(AND(ISNUMBER(OFFSET('Water Data'!$F$9,0,10*ROW('Water Data'!F201))),'Data Summary'!CA207="Yes"),OFFSET('Water Data'!$F$9,0,10*ROW('Water Data'!F201)),NA())</f>
        <v>#N/A</v>
      </c>
      <c r="M207" s="529" t="e">
        <f ca="1">+IF(AND(ISNUMBER(OFFSET('Water Data'!$G$4,0,10*ROW('Water Data'!G201))),'Data Summary'!CB207="Yes"),100-OFFSET('Water Data'!$G$4,0,10*ROW('Water Data'!G201)),NA())</f>
        <v>#N/A</v>
      </c>
      <c r="N207" s="529" t="e">
        <f ca="1">+IF(AND(ISNUMBER(OFFSET('Water Data'!$G$6,0,10*ROW('Water Data'!G201))),'Data Summary'!CC207="Yes"),OFFSET('Water Data'!$G$6,0,10*ROW('Water Data'!G201)),NA())</f>
        <v>#N/A</v>
      </c>
      <c r="O207" s="529" t="e">
        <f ca="1">+IF(AND(ISNUMBER(OFFSET('Water Data'!$G$9,0,10*ROW('Water Data'!G201))),'Data Summary'!CD207="Yes"),OFFSET('Water Data'!$G$9,0,10*ROW('Water Data'!G201)),NA())</f>
        <v>#N/A</v>
      </c>
      <c r="P207" s="529" t="e">
        <f ca="1">+IF(AND(ISNUMBER(OFFSET('Water Data'!$H$4,0,10*ROW('Water Data'!H201))),'Data Summary'!CE207="Yes"),100-OFFSET('Water Data'!$H$4,0,10*ROW('Water Data'!H201)),NA())</f>
        <v>#N/A</v>
      </c>
      <c r="Q207" s="529" t="e">
        <f ca="1">+IF(AND(ISNUMBER(OFFSET('Water Data'!$H$6,0,10*ROW('Water Data'!H201))),'Data Summary'!CF207="Yes"),OFFSET('Water Data'!$H$6,0,10*ROW('Water Data'!H201)),NA())</f>
        <v>#N/A</v>
      </c>
      <c r="R207" s="529" t="e">
        <f ca="1">+IF(AND(ISNUMBER(OFFSET('Water Data'!$H$9,0,10*ROW('Water Data'!H201))),'Data Summary'!CG207="Yes"),OFFSET('Water Data'!$H$9,0,10*ROW('Water Data'!H201)),NA())</f>
        <v>#N/A</v>
      </c>
      <c r="S207" s="529" t="e">
        <f ca="1">+IF(AND(ISNUMBER(OFFSET('Water Data'!$I$4,0,10*ROW('Water Data'!I201))),'Data Summary'!CH207="Yes"),100-OFFSET('Water Data'!$I$4,0,10*ROW('Water Data'!I201)),NA())</f>
        <v>#N/A</v>
      </c>
      <c r="T207" s="529" t="e">
        <f ca="1">+IF(AND(ISNUMBER(OFFSET('Water Data'!$I$6,0,10*ROW('Water Data'!I201))),'Data Summary'!CI207="Yes"),OFFSET('Water Data'!$I$6,0,10*ROW('Water Data'!I201)),NA())</f>
        <v>#N/A</v>
      </c>
      <c r="U207" s="529" t="e">
        <f ca="1">+IF(AND(ISNUMBER(OFFSET('Water Data'!$I$9,0,10*ROW('Water Data'!I201))),'Data Summary'!CJ207="Yes"),OFFSET('Water Data'!$I$9,0,10*ROW('Water Data'!I201)),NA())</f>
        <v>#N/A</v>
      </c>
      <c r="V207" s="530" t="e">
        <f ca="1">+IF(AND(ISNUMBER(OFFSET('Sanitation Data'!$D$4,0,10*ROW('Sanitation Data'!D201))),'Data Summary'!CK207="Yes"),100-OFFSET('Sanitation Data'!$D$4,0,10*ROW('Sanitation Data'!D201)),NA())</f>
        <v>#N/A</v>
      </c>
      <c r="W207" s="530" t="e">
        <f ca="1">+IF(AND(ISNUMBER(OFFSET('Sanitation Data'!$D$6,0,10*ROW('Sanitation Data'!D201))),'Data Summary'!CL207="Yes"),OFFSET('Sanitation Data'!$D$6,0,10*ROW('Sanitation Data'!D201)),NA())</f>
        <v>#N/A</v>
      </c>
      <c r="X207" s="530" t="e">
        <f ca="1">+IF(AND(ISNUMBER(OFFSET('Sanitation Data'!$D$10,0,10*ROW('Sanitation Data'!D201))),'Data Summary'!CM207="Yes"),OFFSET('Sanitation Data'!$D$10,0,10*ROW('Sanitation Data'!D201)),NA())</f>
        <v>#N/A</v>
      </c>
      <c r="Y207" s="530" t="e">
        <f ca="1">+IF(AND(ISNUMBER(OFFSET('Sanitation Data'!$D$11,0,10*ROW('Sanitation Data'!D201))),'Data Summary'!CN207="Yes"),OFFSET('Sanitation Data'!$D$11,0,10*ROW('Sanitation Data'!D201)),NA())</f>
        <v>#N/A</v>
      </c>
      <c r="Z207" s="530" t="e">
        <f ca="1">+IF(AND(ISNUMBER(OFFSET('Sanitation Data'!$D$12,0,10*ROW('Sanitation Data'!D201))),'Data Summary'!CO207="Yes"),OFFSET('Sanitation Data'!$D$12,0,10*ROW('Sanitation Data'!D201)),NA())</f>
        <v>#N/A</v>
      </c>
      <c r="AA207" s="530" t="e">
        <f ca="1">+IF(AND(ISNUMBER(OFFSET('Sanitation Data'!$E$4,0,10*ROW('Sanitation Data'!E201))),'Data Summary'!CP207="Yes"),100-OFFSET('Sanitation Data'!$E$4,0,10*ROW('Sanitation Data'!E201)),NA())</f>
        <v>#N/A</v>
      </c>
      <c r="AB207" s="530" t="e">
        <f ca="1">+IF(AND(ISNUMBER(OFFSET('Sanitation Data'!$E$6,0,10*ROW('Sanitation Data'!E201))),'Data Summary'!CQ207="Yes"),OFFSET('Sanitation Data'!$E$6,0,10*ROW('Sanitation Data'!E201)),NA())</f>
        <v>#N/A</v>
      </c>
      <c r="AC207" s="530" t="e">
        <f ca="1">+IF(AND(ISNUMBER(OFFSET('Sanitation Data'!$E$10,0,10*ROW('Sanitation Data'!E201))),'Data Summary'!CR207="Yes"),OFFSET('Sanitation Data'!$E$10,0,10*ROW('Sanitation Data'!E201)),NA())</f>
        <v>#N/A</v>
      </c>
      <c r="AD207" s="530" t="e">
        <f ca="1">+IF(AND(ISNUMBER(OFFSET('Sanitation Data'!$E$11,0,10*ROW('Sanitation Data'!E201))),'Data Summary'!CS207="Yes"),OFFSET('Sanitation Data'!$E$11,0,10*ROW('Sanitation Data'!E201)),NA())</f>
        <v>#N/A</v>
      </c>
      <c r="AE207" s="530" t="e">
        <f ca="1">+IF(AND(ISNUMBER(OFFSET('Sanitation Data'!$E$12,0,10*ROW('Sanitation Data'!E201))),'Data Summary'!CT207="Yes"),OFFSET('Sanitation Data'!$E$12,0,10*ROW('Sanitation Data'!E201)),NA())</f>
        <v>#N/A</v>
      </c>
      <c r="AF207" s="530" t="e">
        <f ca="1">+IF(AND(ISNUMBER(OFFSET('Sanitation Data'!$F$4,0,10*ROW('Sanitation Data'!F201))),'Data Summary'!CU207="Yes"),100-OFFSET('Sanitation Data'!$F$4,0,10*ROW('Sanitation Data'!F201)),NA())</f>
        <v>#N/A</v>
      </c>
      <c r="AG207" s="530" t="e">
        <f ca="1">+IF(AND(ISNUMBER(OFFSET('Sanitation Data'!$F$6,0,10*ROW('Sanitation Data'!F201))),'Data Summary'!CV207="Yes"),OFFSET('Sanitation Data'!$F$6,0,10*ROW('Sanitation Data'!F201)),NA())</f>
        <v>#N/A</v>
      </c>
      <c r="AH207" s="530" t="e">
        <f ca="1">+IF(AND(ISNUMBER(OFFSET('Sanitation Data'!$F$10,0,10*ROW('Sanitation Data'!F201))),'Data Summary'!CW207="Yes"),OFFSET('Sanitation Data'!$F$10,0,10*ROW('Sanitation Data'!F201)),NA())</f>
        <v>#N/A</v>
      </c>
      <c r="AI207" s="530" t="e">
        <f ca="1">+IF(AND(ISNUMBER(OFFSET('Sanitation Data'!$F$11,0,10*ROW('Sanitation Data'!F201))),'Data Summary'!CX207="Yes"),OFFSET('Sanitation Data'!$F$11,0,10*ROW('Sanitation Data'!F201)),NA())</f>
        <v>#N/A</v>
      </c>
      <c r="AJ207" s="530" t="e">
        <f ca="1">+IF(AND(ISNUMBER(OFFSET('Sanitation Data'!$F$12,0,10*ROW('Sanitation Data'!F201))),'Data Summary'!CY207="Yes"),OFFSET('Sanitation Data'!$F$12,0,10*ROW('Sanitation Data'!F201)),NA())</f>
        <v>#N/A</v>
      </c>
      <c r="AK207" s="530" t="e">
        <f ca="1">+IF(AND(ISNUMBER(OFFSET('Sanitation Data'!$G$4,0,10*ROW('Sanitation Data'!G201))),'Data Summary'!CZ207="Yes"),100-OFFSET('Sanitation Data'!$G$4,0,10*ROW('Sanitation Data'!G201)),NA())</f>
        <v>#N/A</v>
      </c>
      <c r="AL207" s="530" t="e">
        <f ca="1">+IF(AND(ISNUMBER(OFFSET('Sanitation Data'!$G$6,0,10*ROW('Sanitation Data'!G201))),'Data Summary'!DA207="Yes"),OFFSET('Sanitation Data'!$G$6,0,10*ROW('Sanitation Data'!G201)),NA())</f>
        <v>#N/A</v>
      </c>
      <c r="AM207" s="530" t="e">
        <f ca="1">+IF(AND(ISNUMBER(OFFSET('Sanitation Data'!$G$10,0,10*ROW('Sanitation Data'!G201))),'Data Summary'!DB207="Yes"),OFFSET('Sanitation Data'!$G$10,0,10*ROW('Sanitation Data'!G201)),NA())</f>
        <v>#N/A</v>
      </c>
      <c r="AN207" s="530" t="e">
        <f ca="1">+IF(AND(ISNUMBER(OFFSET('Sanitation Data'!$G$11,0,10*ROW('Sanitation Data'!G201))),'Data Summary'!DC207="Yes"),OFFSET('Sanitation Data'!$G$11,0,10*ROW('Sanitation Data'!G201)),NA())</f>
        <v>#N/A</v>
      </c>
      <c r="AO207" s="530" t="e">
        <f ca="1">+IF(AND(ISNUMBER(OFFSET('Sanitation Data'!$G$12,0,10*ROW('Sanitation Data'!G201))),'Data Summary'!DD207="Yes"),OFFSET('Sanitation Data'!$G$12,0,10*ROW('Sanitation Data'!G201)),NA())</f>
        <v>#N/A</v>
      </c>
      <c r="AP207" s="530" t="e">
        <f ca="1">+IF(AND(ISNUMBER(OFFSET('Sanitation Data'!$H$4,0,10*ROW('Sanitation Data'!H201))),'Data Summary'!DE207="Yes"),100-OFFSET('Sanitation Data'!$H$4,0,10*ROW('Sanitation Data'!H201)),NA())</f>
        <v>#N/A</v>
      </c>
      <c r="AQ207" s="530" t="e">
        <f ca="1">+IF(AND(ISNUMBER(OFFSET('Sanitation Data'!$H$6,0,10*ROW('Sanitation Data'!H201))),'Data Summary'!DF207="Yes"),OFFSET('Sanitation Data'!$H$6,0,10*ROW('Sanitation Data'!H201)),NA())</f>
        <v>#N/A</v>
      </c>
      <c r="AR207" s="530" t="e">
        <f ca="1">+IF(AND(ISNUMBER(OFFSET('Sanitation Data'!$H$10,0,10*ROW('Sanitation Data'!H201))),'Data Summary'!DG207="Yes"),OFFSET('Sanitation Data'!$H$10,0,10*ROW('Sanitation Data'!H201)),NA())</f>
        <v>#N/A</v>
      </c>
      <c r="AS207" s="530" t="e">
        <f ca="1">+IF(AND(ISNUMBER(OFFSET('Sanitation Data'!$H$11,0,10*ROW('Sanitation Data'!H201))),'Data Summary'!DH207="Yes"),OFFSET('Sanitation Data'!$H$11,0,10*ROW('Sanitation Data'!H201)),NA())</f>
        <v>#N/A</v>
      </c>
      <c r="AT207" s="530" t="e">
        <f ca="1">+IF(AND(ISNUMBER(OFFSET('Sanitation Data'!$H$12,0,10*ROW('Sanitation Data'!H201))),'Data Summary'!DI207="Yes"),OFFSET('Sanitation Data'!$H$12,0,10*ROW('Sanitation Data'!H201)),NA())</f>
        <v>#N/A</v>
      </c>
      <c r="AU207" s="530" t="e">
        <f ca="1">+IF(AND(ISNUMBER(OFFSET('Sanitation Data'!$I$4,0,10*ROW('Sanitation Data'!I201))),'Data Summary'!DJ207="Yes"),100-OFFSET('Sanitation Data'!$I$4,0,10*ROW('Sanitation Data'!I201)),NA())</f>
        <v>#N/A</v>
      </c>
      <c r="AV207" s="530" t="e">
        <f ca="1">+IF(AND(ISNUMBER(OFFSET('Sanitation Data'!$I$6,0,10*ROW('Sanitation Data'!I201))),'Data Summary'!DK207="Yes"),OFFSET('Sanitation Data'!$I$6,0,10*ROW('Sanitation Data'!I201)),NA())</f>
        <v>#N/A</v>
      </c>
      <c r="AW207" s="530" t="e">
        <f ca="1">+IF(AND(ISNUMBER(OFFSET('Sanitation Data'!$I$10,0,10*ROW('Sanitation Data'!I201))),'Data Summary'!DL207="Yes"),OFFSET('Sanitation Data'!$I$10,0,10*ROW('Sanitation Data'!I201)),NA())</f>
        <v>#N/A</v>
      </c>
      <c r="AX207" s="530" t="e">
        <f ca="1">+IF(AND(ISNUMBER(OFFSET('Sanitation Data'!$I$11,0,10*ROW('Sanitation Data'!I201))),'Data Summary'!DM207="Yes"),OFFSET('Sanitation Data'!$I$11,0,10*ROW('Sanitation Data'!I201)),NA())</f>
        <v>#N/A</v>
      </c>
      <c r="AY207" s="530" t="e">
        <f ca="1">+IF(AND(ISNUMBER(OFFSET('Sanitation Data'!$I$12,0,10*ROW('Sanitation Data'!I201))),'Data Summary'!DN207="Yes"),OFFSET('Sanitation Data'!$I$12,0,10*ROW('Sanitation Data'!I201)),NA())</f>
        <v>#N/A</v>
      </c>
      <c r="AZ207" s="531" t="e">
        <f ca="1">+IF(AND(ISNUMBER(OFFSET('Hygiene Data'!$D$5,0,10*ROW('Hygiene Data'!D201))),'Data Summary'!DO207="Yes"),OFFSET('Hygiene Data'!$D$5,0,10*ROW('Hygiene Data'!D201)),NA())</f>
        <v>#N/A</v>
      </c>
      <c r="BA207" s="531" t="e">
        <f ca="1">+IF(AND(ISNUMBER(OFFSET('Hygiene Data'!$D$7,0,10*ROW('Hygiene Data'!D201))),'Data Summary'!DP207="Yes"),OFFSET('Hygiene Data'!$D$7,0,10*ROW('Hygiene Data'!D201)),NA())</f>
        <v>#N/A</v>
      </c>
      <c r="BB207" s="531" t="e">
        <f ca="1">+IF(AND(ISNUMBER(OFFSET('Hygiene Data'!$D$9,0,10*ROW('Hygiene Data'!D201))),'Data Summary'!DQ207="Yes"),OFFSET('Hygiene Data'!$D$9,0,10*ROW('Hygiene Data'!D201)),NA())</f>
        <v>#N/A</v>
      </c>
      <c r="BC207" s="531" t="e">
        <f ca="1">+IF(AND(ISNUMBER(OFFSET('Hygiene Data'!$E$5,0,10*ROW('Hygiene Data'!E201))),'Data Summary'!DR207="Yes"),OFFSET('Hygiene Data'!$E$5,0,10*ROW('Hygiene Data'!E201)),NA())</f>
        <v>#N/A</v>
      </c>
      <c r="BD207" s="531" t="e">
        <f ca="1">+IF(AND(ISNUMBER(OFFSET('Hygiene Data'!$E$7,0,10*ROW('Hygiene Data'!E201))),'Data Summary'!DS207="Yes"),OFFSET('Hygiene Data'!$E$7,0,10*ROW('Hygiene Data'!E201)),NA())</f>
        <v>#N/A</v>
      </c>
      <c r="BE207" s="531" t="e">
        <f ca="1">+IF(AND(ISNUMBER(OFFSET('Hygiene Data'!$E$9,0,10*ROW('Hygiene Data'!E201))),'Data Summary'!DT207="Yes"),OFFSET('Hygiene Data'!$E$9,0,10*ROW('Hygiene Data'!E201)),NA())</f>
        <v>#N/A</v>
      </c>
      <c r="BF207" s="531" t="e">
        <f ca="1">+IF(AND(ISNUMBER(OFFSET('Hygiene Data'!$F$5,0,10*ROW('Hygiene Data'!F201))),'Data Summary'!DU207="Yes"),OFFSET('Hygiene Data'!$F$5,0,10*ROW('Hygiene Data'!F201)),NA())</f>
        <v>#N/A</v>
      </c>
      <c r="BG207" s="531" t="e">
        <f ca="1">+IF(AND(ISNUMBER(OFFSET('Hygiene Data'!$F$7,0,10*ROW('Hygiene Data'!F201))),'Data Summary'!DV207="Yes"),OFFSET('Hygiene Data'!$F$7,0,10*ROW('Hygiene Data'!F201)),NA())</f>
        <v>#N/A</v>
      </c>
      <c r="BH207" s="531" t="e">
        <f ca="1">+IF(AND(ISNUMBER(OFFSET('Hygiene Data'!$F$9,0,10*ROW('Hygiene Data'!F201))),'Data Summary'!DW207="Yes"),OFFSET('Hygiene Data'!$F$9,0,10*ROW('Hygiene Data'!F201)),NA())</f>
        <v>#N/A</v>
      </c>
      <c r="BI207" s="531" t="e">
        <f ca="1">+IF(AND(ISNUMBER(OFFSET('Hygiene Data'!$G$5,0,10*ROW('Hygiene Data'!G201))),'Data Summary'!DX207="Yes"),OFFSET('Hygiene Data'!$G$5,0,10*ROW('Hygiene Data'!G201)),NA())</f>
        <v>#N/A</v>
      </c>
      <c r="BJ207" s="531" t="e">
        <f ca="1">+IF(AND(ISNUMBER(OFFSET('Hygiene Data'!$G$7,0,10*ROW('Hygiene Data'!G201))),'Data Summary'!DY207="Yes"),OFFSET('Hygiene Data'!$G$7,0,10*ROW('Hygiene Data'!G201)),NA())</f>
        <v>#N/A</v>
      </c>
      <c r="BK207" s="531" t="e">
        <f ca="1">+IF(AND(ISNUMBER(OFFSET('Hygiene Data'!$G$9,0,10*ROW('Hygiene Data'!G201))),'Data Summary'!DZ207="Yes"),OFFSET('Hygiene Data'!$G$9,0,10*ROW('Hygiene Data'!G201)),NA())</f>
        <v>#N/A</v>
      </c>
      <c r="BL207" s="531" t="e">
        <f ca="1">+IF(AND(ISNUMBER(OFFSET('Hygiene Data'!$H$5,0,10*ROW('Hygiene Data'!H201))),'Data Summary'!EA207="Yes"),OFFSET('Hygiene Data'!$H$5,0,10*ROW('Hygiene Data'!H201)),NA())</f>
        <v>#N/A</v>
      </c>
      <c r="BM207" s="531" t="e">
        <f ca="1">+IF(AND(ISNUMBER(OFFSET('Hygiene Data'!$H$7,0,10*ROW('Hygiene Data'!H201))),'Data Summary'!EB207="Yes"),OFFSET('Hygiene Data'!$H$7,0,10*ROW('Hygiene Data'!H201)),NA())</f>
        <v>#N/A</v>
      </c>
      <c r="BN207" s="531" t="e">
        <f ca="1">+IF(AND(ISNUMBER(OFFSET('Hygiene Data'!$H$9,0,10*ROW('Hygiene Data'!H201))),'Data Summary'!EC207="Yes"),OFFSET('Hygiene Data'!$H$9,0,10*ROW('Hygiene Data'!H201)),NA())</f>
        <v>#N/A</v>
      </c>
      <c r="BO207" s="531" t="e">
        <f ca="1">+IF(AND(ISNUMBER(OFFSET('Hygiene Data'!$I$5,0,10*ROW('Hygiene Data'!I201))),'Data Summary'!ED207="Yes"),OFFSET('Hygiene Data'!$I$5,0,10*ROW('Hygiene Data'!I201)),NA())</f>
        <v>#N/A</v>
      </c>
      <c r="BP207" s="531" t="e">
        <f ca="1">+IF(AND(ISNUMBER(OFFSET('Hygiene Data'!$I$7,0,10*ROW('Hygiene Data'!I201))),'Data Summary'!EE207="Yes"),OFFSET('Hygiene Data'!$I$7,0,10*ROW('Hygiene Data'!I201)),NA())</f>
        <v>#N/A</v>
      </c>
      <c r="BQ207" s="53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C0416-C32E-4BB5-8DAC-ABAA64AAE39B}">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91" customWidth="1"/>
    <col min="2" max="2" width="6.5" style="592" customWidth="1"/>
    <col min="3" max="3" width="21.59765625" style="593" customWidth="1"/>
    <col min="4" max="4" width="9.69921875" style="541" customWidth="1"/>
    <col min="5" max="5" width="8" style="596" customWidth="1"/>
    <col min="6" max="6" width="8" style="594" customWidth="1"/>
    <col min="7" max="7" width="8" style="597" customWidth="1"/>
    <col min="8" max="8" width="8" style="594" customWidth="1"/>
    <col min="9" max="9" width="8" style="541" customWidth="1"/>
    <col min="10" max="10" width="8" style="595" customWidth="1"/>
    <col min="11" max="11" width="8" style="598" customWidth="1"/>
    <col min="12" max="12" width="8" style="594" customWidth="1"/>
    <col min="13" max="13" width="8" style="599" customWidth="1"/>
    <col min="14" max="14" width="8" style="595" customWidth="1"/>
    <col min="15" max="19" width="8" style="541" customWidth="1"/>
    <col min="20" max="16384" width="9" style="541"/>
  </cols>
  <sheetData>
    <row r="1" spans="1:19" ht="20.25" customHeight="1" x14ac:dyDescent="0.25">
      <c r="A1" s="532" t="str">
        <f>HLOOKUP(Introduction!$G$4,nametranslations,157,FALSE)</f>
        <v>WHO/UNICEF JMP Estimates
(Updated 2026)</v>
      </c>
      <c r="B1" s="533" t="str">
        <f ca="1">HLOOKUP([1]Introduction!$G$4,nametranslations,38,FALSE)</f>
        <v>Water, sanitation and hygiene services in schools</v>
      </c>
      <c r="C1" s="533" t="str">
        <f ca="1">HLOOKUP([1]Introduction!$G$4,nametranslations,38,FALSE)</f>
        <v>Water, sanitation and hygiene services in schools</v>
      </c>
      <c r="D1" s="533" t="str">
        <f ca="1">HLOOKUP([1]Introduction!$G$4,nametranslations,38,FALSE)</f>
        <v>Water, sanitation and hygiene services in schools</v>
      </c>
      <c r="E1" s="534" t="str">
        <f>HLOOKUP(Introduction!$G$4,nametranslations,68,FALSE)</f>
        <v>Drinking Water (%)</v>
      </c>
      <c r="F1" s="535"/>
      <c r="G1" s="535"/>
      <c r="H1" s="535"/>
      <c r="I1" s="536"/>
      <c r="J1" s="537" t="str">
        <f>HLOOKUP(Introduction!$G$4,nametranslations,69,FALSE)</f>
        <v>Sanitation (%)</v>
      </c>
      <c r="K1" s="537"/>
      <c r="L1" s="537"/>
      <c r="M1" s="537"/>
      <c r="N1" s="537"/>
      <c r="O1" s="538" t="str">
        <f>HLOOKUP(Introduction!$G$4,nametranslations,70,FALSE)</f>
        <v>Hygiene (%)</v>
      </c>
      <c r="P1" s="539"/>
      <c r="Q1" s="539"/>
      <c r="R1" s="539"/>
      <c r="S1" s="540"/>
    </row>
    <row r="2" spans="1:19" x14ac:dyDescent="0.25">
      <c r="A2" s="533" t="str">
        <f ca="1">HLOOKUP([1]Introduction!$G$4,nametranslations,38,FALSE)</f>
        <v>Water, sanitation and hygiene services in schools</v>
      </c>
      <c r="B2" s="533" t="str">
        <f ca="1">HLOOKUP([1]Introduction!$G$4,nametranslations,38,FALSE)</f>
        <v>Water, sanitation and hygiene services in schools</v>
      </c>
      <c r="C2" s="533" t="str">
        <f ca="1">HLOOKUP([1]Introduction!$G$4,nametranslations,38,FALSE)</f>
        <v>Water, sanitation and hygiene services in schools</v>
      </c>
      <c r="D2" s="533" t="str">
        <f ca="1">HLOOKUP([1]Introduction!$G$4,nametranslations,38,FALSE)</f>
        <v>Water, sanitation and hygiene services in schools</v>
      </c>
      <c r="E2" s="542"/>
      <c r="F2" s="543"/>
      <c r="G2" s="544"/>
      <c r="H2" s="545"/>
      <c r="I2" s="546"/>
      <c r="J2" s="547"/>
      <c r="K2" s="543"/>
      <c r="L2" s="548"/>
      <c r="M2" s="545"/>
      <c r="N2" s="549"/>
      <c r="O2" s="542"/>
      <c r="P2" s="543"/>
      <c r="Q2" s="550"/>
      <c r="R2" s="545"/>
      <c r="S2" s="546"/>
    </row>
    <row r="3" spans="1:19" ht="134.25" customHeight="1" x14ac:dyDescent="0.25">
      <c r="A3" s="551" t="str">
        <f>HLOOKUP(Introduction!$G$4,nametranslations,71,FALSE)</f>
        <v>Country</v>
      </c>
      <c r="B3" s="552" t="str">
        <f>HLOOKUP(Introduction!$G$4,nametranslations,72,FALSE)</f>
        <v>Year</v>
      </c>
      <c r="C3" s="553" t="str">
        <f>HLOOKUP(Introduction!$G$4,nametranslations,73,FALSE)</f>
        <v>Setting</v>
      </c>
      <c r="D3" s="554" t="str">
        <f>HLOOKUP(Introduction!$G$4,nametranslations,67,FALSE)</f>
        <v>School Age Population 
Source: United Nations Population Division &amp; UNESCO</v>
      </c>
      <c r="E3" s="555" t="str">
        <f>HLOOKUP(Introduction!$G$4,nametranslations,74,FALSE)</f>
        <v>Facility</v>
      </c>
      <c r="F3" s="556" t="str">
        <f>HLOOKUP(Introduction!$G$4,nametranslations,75,FALSE)</f>
        <v>Improved</v>
      </c>
      <c r="G3" s="557" t="str">
        <f>HLOOKUP(Introduction!$G$4,nametranslations,76,FALSE)</f>
        <v>Basic (improved &amp; available)</v>
      </c>
      <c r="H3" s="558" t="str">
        <f>HLOOKUP(Introduction!$G$4,nametranslations,77,FALSE)</f>
        <v>Limited</v>
      </c>
      <c r="I3" s="559" t="str">
        <f>HLOOKUP(Introduction!$G$4,nametranslations,78,FALSE)</f>
        <v>No service</v>
      </c>
      <c r="J3" s="560" t="str">
        <f>HLOOKUP(Introduction!$G$4,nametranslations,74,FALSE)</f>
        <v>Facility</v>
      </c>
      <c r="K3" s="561" t="str">
        <f>HLOOKUP(Introduction!$G$4,nametranslations,75,FALSE)</f>
        <v>Improved</v>
      </c>
      <c r="L3" s="562" t="str">
        <f>HLOOKUP(Introduction!$G$4,nametranslations,79,FALSE)</f>
        <v>Basic
(improved, usable &amp; single-sex)</v>
      </c>
      <c r="M3" s="558" t="str">
        <f>HLOOKUP(Introduction!$G$4,nametranslations,77,FALSE)</f>
        <v>Limited</v>
      </c>
      <c r="N3" s="559" t="str">
        <f>HLOOKUP(Introduction!$G$4,nametranslations,78,FALSE)</f>
        <v>No service</v>
      </c>
      <c r="O3" s="555" t="str">
        <f>HLOOKUP(Introduction!$G$4,nametranslations,74,FALSE)</f>
        <v>Facility</v>
      </c>
      <c r="P3" s="556" t="str">
        <f>HLOOKUP(Introduction!$G$4,nametranslations,80,FALSE)</f>
        <v>Facility with water</v>
      </c>
      <c r="Q3" s="563" t="str">
        <f>HLOOKUP(Introduction!$G$4,nametranslations,81,FALSE)</f>
        <v>Basic  
(facility with water &amp; soap)</v>
      </c>
      <c r="R3" s="558" t="str">
        <f>HLOOKUP(Introduction!$G$4,nametranslations,77,FALSE)</f>
        <v>Limited</v>
      </c>
      <c r="S3" s="559" t="str">
        <f>HLOOKUP(Introduction!$G$4,nametranslations,78,FALSE)</f>
        <v>No service</v>
      </c>
    </row>
    <row r="4" spans="1:19" x14ac:dyDescent="0.25">
      <c r="A4" s="564" t="str">
        <f>+Introduction!$C$7</f>
        <v>Liberia</v>
      </c>
      <c r="B4" s="565">
        <f>IF(ISBLANK(Regressions!B14), " ", Regressions!B14)</f>
        <v>2000</v>
      </c>
      <c r="C4" s="566" t="str">
        <f>HLOOKUP(Introduction!$G$4,nametranslations,24,FALSE)</f>
        <v>Total</v>
      </c>
      <c r="D4" s="567">
        <f>IF(ISBLANK(Regressions!D14), " ", Regressions!D14)</f>
        <v>1120837</v>
      </c>
      <c r="E4" s="568" t="e">
        <f>IF(ISNUMBER(Regressions!E14),ROUND(Regressions!E14, 1), NA())</f>
        <v>#N/A</v>
      </c>
      <c r="F4" s="569" t="e">
        <f>IF(ISNUMBER(Regressions!F14),ROUND(Regressions!F14, 1), NA())</f>
        <v>#N/A</v>
      </c>
      <c r="G4" s="570" t="e">
        <f>IF(ISNUMBER(Regressions!G14),ROUND(Regressions!G14, 1), NA())</f>
        <v>#N/A</v>
      </c>
      <c r="H4" s="571" t="e">
        <f>IF(ISNUMBER(Regressions!H14),ROUND(Regressions!H14, 1), NA())</f>
        <v>#N/A</v>
      </c>
      <c r="I4" s="572" t="e">
        <f>IF(ISNUMBER(Regressions!I14),ROUND(Regressions!I14, 1), NA())</f>
        <v>#N/A</v>
      </c>
      <c r="J4" s="573" t="e">
        <f>IF(ISNUMBER(Regressions!K14),ROUND(Regressions!K14, 1), NA())</f>
        <v>#N/A</v>
      </c>
      <c r="K4" s="569" t="e">
        <f>IF(ISNUMBER(Regressions!L14),ROUND(Regressions!L14, 1), NA())</f>
        <v>#N/A</v>
      </c>
      <c r="L4" s="574" t="e">
        <f>IF(ISNUMBER(Regressions!M14),ROUND(Regressions!M14, 1), NA())</f>
        <v>#N/A</v>
      </c>
      <c r="M4" s="571" t="e">
        <f>IF(ISNUMBER(Regressions!N14),ROUND(Regressions!N14, 1), NA())</f>
        <v>#N/A</v>
      </c>
      <c r="N4" s="572" t="e">
        <f>IF(ISNUMBER(Regressions!O14),ROUND(Regressions!O14, 1), NA())</f>
        <v>#N/A</v>
      </c>
      <c r="O4" s="573" t="e">
        <f>IF(ISNUMBER(Regressions!Q14),ROUND(Regressions!Q14, 1), NA())</f>
        <v>#N/A</v>
      </c>
      <c r="P4" s="569" t="e">
        <f>IF(ISNUMBER(Regressions!R14),ROUND(Regressions!R14, 1), NA())</f>
        <v>#N/A</v>
      </c>
      <c r="Q4" s="575" t="e">
        <f>IF(ISNUMBER(Regressions!S14),ROUND(Regressions!S14, 1), NA())</f>
        <v>#N/A</v>
      </c>
      <c r="R4" s="571" t="e">
        <f>IF(ISNUMBER(Regressions!T14),ROUND(Regressions!T14, 1), NA())</f>
        <v>#N/A</v>
      </c>
      <c r="S4" s="572" t="e">
        <f>IF(ISNUMBER(Regressions!U14),ROUND(Regressions!U14, 1), NA())</f>
        <v>#N/A</v>
      </c>
    </row>
    <row r="5" spans="1:19" x14ac:dyDescent="0.25">
      <c r="A5" s="564" t="str">
        <f>+Introduction!$C$7</f>
        <v>Liberia</v>
      </c>
      <c r="B5" s="565">
        <f>IF(ISBLANK(Regressions!B15), " ", Regressions!B15)</f>
        <v>2001</v>
      </c>
      <c r="C5" s="564" t="str">
        <f>HLOOKUP(Introduction!$G$4,nametranslations,24,FALSE)</f>
        <v>Total</v>
      </c>
      <c r="D5" s="567">
        <f>IF(ISBLANK(Regressions!D15), " ", Regressions!D15)</f>
        <v>1149791</v>
      </c>
      <c r="E5" s="568" t="e">
        <f>IF(ISNUMBER(Regressions!E15),ROUND(Regressions!E15, 1), NA())</f>
        <v>#N/A</v>
      </c>
      <c r="F5" s="569" t="e">
        <f>IF(ISNUMBER(Regressions!F15),ROUND(Regressions!F15, 1), NA())</f>
        <v>#N/A</v>
      </c>
      <c r="G5" s="570" t="e">
        <f>IF(ISNUMBER(Regressions!G15),ROUND(Regressions!G15, 1), NA())</f>
        <v>#N/A</v>
      </c>
      <c r="H5" s="571" t="e">
        <f>IF(ISNUMBER(Regressions!H15),ROUND(Regressions!H15, 1), NA())</f>
        <v>#N/A</v>
      </c>
      <c r="I5" s="572" t="e">
        <f>IF(ISNUMBER(Regressions!I15),ROUND(Regressions!I15, 1), NA())</f>
        <v>#N/A</v>
      </c>
      <c r="J5" s="573" t="e">
        <f>IF(ISNUMBER(Regressions!K15),ROUND(Regressions!K15, 1), NA())</f>
        <v>#N/A</v>
      </c>
      <c r="K5" s="569" t="e">
        <f>IF(ISNUMBER(Regressions!L15),ROUND(Regressions!L15, 1), NA())</f>
        <v>#N/A</v>
      </c>
      <c r="L5" s="574" t="e">
        <f>IF(ISNUMBER(Regressions!M15),ROUND(Regressions!M15, 1), NA())</f>
        <v>#N/A</v>
      </c>
      <c r="M5" s="571" t="e">
        <f>IF(ISNUMBER(Regressions!N15),ROUND(Regressions!N15, 1), NA())</f>
        <v>#N/A</v>
      </c>
      <c r="N5" s="572" t="e">
        <f>IF(ISNUMBER(Regressions!O15),ROUND(Regressions!O15, 1), NA())</f>
        <v>#N/A</v>
      </c>
      <c r="O5" s="573" t="e">
        <f>IF(ISNUMBER(Regressions!Q15),ROUND(Regressions!Q15, 1), NA())</f>
        <v>#N/A</v>
      </c>
      <c r="P5" s="569" t="e">
        <f>IF(ISNUMBER(Regressions!R15),ROUND(Regressions!R15, 1), NA())</f>
        <v>#N/A</v>
      </c>
      <c r="Q5" s="575" t="e">
        <f>IF(ISNUMBER(Regressions!S15),ROUND(Regressions!S15, 1), NA())</f>
        <v>#N/A</v>
      </c>
      <c r="R5" s="571" t="e">
        <f>IF(ISNUMBER(Regressions!T15),ROUND(Regressions!T15, 1), NA())</f>
        <v>#N/A</v>
      </c>
      <c r="S5" s="572" t="e">
        <f>IF(ISNUMBER(Regressions!U15),ROUND(Regressions!U15, 1), NA())</f>
        <v>#N/A</v>
      </c>
    </row>
    <row r="6" spans="1:19" x14ac:dyDescent="0.25">
      <c r="A6" s="564" t="str">
        <f>+Introduction!$C$7</f>
        <v>Liberia</v>
      </c>
      <c r="B6" s="565">
        <f>IF(ISBLANK(Regressions!B16), " ", Regressions!B16)</f>
        <v>2002</v>
      </c>
      <c r="C6" s="564" t="str">
        <f>HLOOKUP(Introduction!$G$4,nametranslations,24,FALSE)</f>
        <v>Total</v>
      </c>
      <c r="D6" s="567">
        <f>IF(ISBLANK(Regressions!D16), " ", Regressions!D16)</f>
        <v>1184465</v>
      </c>
      <c r="E6" s="568" t="e">
        <f>IF(ISNUMBER(Regressions!E16),ROUND(Regressions!E16, 1), NA())</f>
        <v>#N/A</v>
      </c>
      <c r="F6" s="569" t="e">
        <f>IF(ISNUMBER(Regressions!F16),ROUND(Regressions!F16, 1), NA())</f>
        <v>#N/A</v>
      </c>
      <c r="G6" s="570" t="e">
        <f>IF(ISNUMBER(Regressions!G16),ROUND(Regressions!G16, 1), NA())</f>
        <v>#N/A</v>
      </c>
      <c r="H6" s="571" t="e">
        <f>IF(ISNUMBER(Regressions!H16),ROUND(Regressions!H16, 1), NA())</f>
        <v>#N/A</v>
      </c>
      <c r="I6" s="572" t="e">
        <f>IF(ISNUMBER(Regressions!I16),ROUND(Regressions!I16, 1), NA())</f>
        <v>#N/A</v>
      </c>
      <c r="J6" s="573" t="e">
        <f>IF(ISNUMBER(Regressions!K16),ROUND(Regressions!K16, 1), NA())</f>
        <v>#N/A</v>
      </c>
      <c r="K6" s="569" t="e">
        <f>IF(ISNUMBER(Regressions!L16),ROUND(Regressions!L16, 1), NA())</f>
        <v>#N/A</v>
      </c>
      <c r="L6" s="574" t="e">
        <f>IF(ISNUMBER(Regressions!M16),ROUND(Regressions!M16, 1), NA())</f>
        <v>#N/A</v>
      </c>
      <c r="M6" s="571" t="e">
        <f>IF(ISNUMBER(Regressions!N16),ROUND(Regressions!N16, 1), NA())</f>
        <v>#N/A</v>
      </c>
      <c r="N6" s="572" t="e">
        <f>IF(ISNUMBER(Regressions!O16),ROUND(Regressions!O16, 1), NA())</f>
        <v>#N/A</v>
      </c>
      <c r="O6" s="573" t="e">
        <f>IF(ISNUMBER(Regressions!Q16),ROUND(Regressions!Q16, 1), NA())</f>
        <v>#N/A</v>
      </c>
      <c r="P6" s="569" t="e">
        <f>IF(ISNUMBER(Regressions!R16),ROUND(Regressions!R16, 1), NA())</f>
        <v>#N/A</v>
      </c>
      <c r="Q6" s="575" t="e">
        <f>IF(ISNUMBER(Regressions!S16),ROUND(Regressions!S16, 1), NA())</f>
        <v>#N/A</v>
      </c>
      <c r="R6" s="571" t="e">
        <f>IF(ISNUMBER(Regressions!T16),ROUND(Regressions!T16, 1), NA())</f>
        <v>#N/A</v>
      </c>
      <c r="S6" s="572" t="e">
        <f>IF(ISNUMBER(Regressions!U16),ROUND(Regressions!U16, 1), NA())</f>
        <v>#N/A</v>
      </c>
    </row>
    <row r="7" spans="1:19" x14ac:dyDescent="0.25">
      <c r="A7" s="564" t="str">
        <f>+Introduction!$C$7</f>
        <v>Liberia</v>
      </c>
      <c r="B7" s="565">
        <f>IF(ISBLANK(Regressions!B17), " ", Regressions!B17)</f>
        <v>2003</v>
      </c>
      <c r="C7" s="564" t="str">
        <f>HLOOKUP(Introduction!$G$4,nametranslations,24,FALSE)</f>
        <v>Total</v>
      </c>
      <c r="D7" s="567">
        <f>IF(ISBLANK(Regressions!D17), " ", Regressions!D17)</f>
        <v>1209309</v>
      </c>
      <c r="E7" s="568" t="e">
        <f>IF(ISNUMBER(Regressions!E17),ROUND(Regressions!E17, 1), NA())</f>
        <v>#N/A</v>
      </c>
      <c r="F7" s="569" t="e">
        <f>IF(ISNUMBER(Regressions!F17),ROUND(Regressions!F17, 1), NA())</f>
        <v>#N/A</v>
      </c>
      <c r="G7" s="570" t="e">
        <f>IF(ISNUMBER(Regressions!G17),ROUND(Regressions!G17, 1), NA())</f>
        <v>#N/A</v>
      </c>
      <c r="H7" s="571" t="e">
        <f>IF(ISNUMBER(Regressions!H17),ROUND(Regressions!H17, 1), NA())</f>
        <v>#N/A</v>
      </c>
      <c r="I7" s="572" t="e">
        <f>IF(ISNUMBER(Regressions!I17),ROUND(Regressions!I17, 1), NA())</f>
        <v>#N/A</v>
      </c>
      <c r="J7" s="573" t="e">
        <f>IF(ISNUMBER(Regressions!K17),ROUND(Regressions!K17, 1), NA())</f>
        <v>#N/A</v>
      </c>
      <c r="K7" s="569" t="e">
        <f>IF(ISNUMBER(Regressions!L17),ROUND(Regressions!L17, 1), NA())</f>
        <v>#N/A</v>
      </c>
      <c r="L7" s="574" t="e">
        <f>IF(ISNUMBER(Regressions!M17),ROUND(Regressions!M17, 1), NA())</f>
        <v>#N/A</v>
      </c>
      <c r="M7" s="571" t="e">
        <f>IF(ISNUMBER(Regressions!N17),ROUND(Regressions!N17, 1), NA())</f>
        <v>#N/A</v>
      </c>
      <c r="N7" s="572" t="e">
        <f>IF(ISNUMBER(Regressions!O17),ROUND(Regressions!O17, 1), NA())</f>
        <v>#N/A</v>
      </c>
      <c r="O7" s="573" t="e">
        <f>IF(ISNUMBER(Regressions!Q17),ROUND(Regressions!Q17, 1), NA())</f>
        <v>#N/A</v>
      </c>
      <c r="P7" s="569" t="e">
        <f>IF(ISNUMBER(Regressions!R17),ROUND(Regressions!R17, 1), NA())</f>
        <v>#N/A</v>
      </c>
      <c r="Q7" s="575" t="e">
        <f>IF(ISNUMBER(Regressions!S17),ROUND(Regressions!S17, 1), NA())</f>
        <v>#N/A</v>
      </c>
      <c r="R7" s="571" t="e">
        <f>IF(ISNUMBER(Regressions!T17),ROUND(Regressions!T17, 1), NA())</f>
        <v>#N/A</v>
      </c>
      <c r="S7" s="572" t="e">
        <f>IF(ISNUMBER(Regressions!U17),ROUND(Regressions!U17, 1), NA())</f>
        <v>#N/A</v>
      </c>
    </row>
    <row r="8" spans="1:19" x14ac:dyDescent="0.25">
      <c r="A8" s="564" t="str">
        <f>+Introduction!$C$7</f>
        <v>Liberia</v>
      </c>
      <c r="B8" s="565">
        <f>IF(ISBLANK(Regressions!B18), " ", Regressions!B18)</f>
        <v>2004</v>
      </c>
      <c r="C8" s="564" t="str">
        <f>HLOOKUP(Introduction!$G$4,nametranslations,24,FALSE)</f>
        <v>Total</v>
      </c>
      <c r="D8" s="567">
        <f>IF(ISBLANK(Regressions!D18), " ", Regressions!D18)</f>
        <v>1203749</v>
      </c>
      <c r="E8" s="568" t="e">
        <f>IF(ISNUMBER(Regressions!E18),ROUND(Regressions!E18, 1), NA())</f>
        <v>#N/A</v>
      </c>
      <c r="F8" s="569" t="e">
        <f>IF(ISNUMBER(Regressions!F18),ROUND(Regressions!F18, 1), NA())</f>
        <v>#N/A</v>
      </c>
      <c r="G8" s="570" t="e">
        <f>IF(ISNUMBER(Regressions!G18),ROUND(Regressions!G18, 1), NA())</f>
        <v>#N/A</v>
      </c>
      <c r="H8" s="571" t="e">
        <f>IF(ISNUMBER(Regressions!H18),ROUND(Regressions!H18, 1), NA())</f>
        <v>#N/A</v>
      </c>
      <c r="I8" s="572" t="e">
        <f>IF(ISNUMBER(Regressions!I18),ROUND(Regressions!I18, 1), NA())</f>
        <v>#N/A</v>
      </c>
      <c r="J8" s="573" t="e">
        <f>IF(ISNUMBER(Regressions!K18),ROUND(Regressions!K18, 1), NA())</f>
        <v>#N/A</v>
      </c>
      <c r="K8" s="569" t="e">
        <f>IF(ISNUMBER(Regressions!L18),ROUND(Regressions!L18, 1), NA())</f>
        <v>#N/A</v>
      </c>
      <c r="L8" s="574" t="e">
        <f>IF(ISNUMBER(Regressions!M18),ROUND(Regressions!M18, 1), NA())</f>
        <v>#N/A</v>
      </c>
      <c r="M8" s="571" t="e">
        <f>IF(ISNUMBER(Regressions!N18),ROUND(Regressions!N18, 1), NA())</f>
        <v>#N/A</v>
      </c>
      <c r="N8" s="572" t="e">
        <f>IF(ISNUMBER(Regressions!O18),ROUND(Regressions!O18, 1), NA())</f>
        <v>#N/A</v>
      </c>
      <c r="O8" s="573" t="e">
        <f>IF(ISNUMBER(Regressions!Q18),ROUND(Regressions!Q18, 1), NA())</f>
        <v>#N/A</v>
      </c>
      <c r="P8" s="569" t="e">
        <f>IF(ISNUMBER(Regressions!R18),ROUND(Regressions!R18, 1), NA())</f>
        <v>#N/A</v>
      </c>
      <c r="Q8" s="575" t="e">
        <f>IF(ISNUMBER(Regressions!S18),ROUND(Regressions!S18, 1), NA())</f>
        <v>#N/A</v>
      </c>
      <c r="R8" s="571" t="e">
        <f>IF(ISNUMBER(Regressions!T18),ROUND(Regressions!T18, 1), NA())</f>
        <v>#N/A</v>
      </c>
      <c r="S8" s="572" t="e">
        <f>IF(ISNUMBER(Regressions!U18),ROUND(Regressions!U18, 1), NA())</f>
        <v>#N/A</v>
      </c>
    </row>
    <row r="9" spans="1:19" x14ac:dyDescent="0.25">
      <c r="A9" s="564" t="str">
        <f>+Introduction!$C$7</f>
        <v>Liberia</v>
      </c>
      <c r="B9" s="565">
        <f>IF(ISBLANK(Regressions!B19), " ", Regressions!B19)</f>
        <v>2005</v>
      </c>
      <c r="C9" s="564" t="str">
        <f>HLOOKUP(Introduction!$G$4,nametranslations,24,FALSE)</f>
        <v>Total</v>
      </c>
      <c r="D9" s="567">
        <f>IF(ISBLANK(Regressions!D19), " ", Regressions!D19)</f>
        <v>1238814</v>
      </c>
      <c r="E9" s="568" t="e">
        <f>IF(ISNUMBER(Regressions!E19),ROUND(Regressions!E19, 1), NA())</f>
        <v>#N/A</v>
      </c>
      <c r="F9" s="569" t="e">
        <f>IF(ISNUMBER(Regressions!F19),ROUND(Regressions!F19, 1), NA())</f>
        <v>#N/A</v>
      </c>
      <c r="G9" s="570" t="e">
        <f>IF(ISNUMBER(Regressions!G19),ROUND(Regressions!G19, 1), NA())</f>
        <v>#N/A</v>
      </c>
      <c r="H9" s="571" t="e">
        <f>IF(ISNUMBER(Regressions!H19),ROUND(Regressions!H19, 1), NA())</f>
        <v>#N/A</v>
      </c>
      <c r="I9" s="572" t="e">
        <f>IF(ISNUMBER(Regressions!I19),ROUND(Regressions!I19, 1), NA())</f>
        <v>#N/A</v>
      </c>
      <c r="J9" s="573" t="e">
        <f>IF(ISNUMBER(Regressions!K19),ROUND(Regressions!K19, 1), NA())</f>
        <v>#N/A</v>
      </c>
      <c r="K9" s="569" t="e">
        <f>IF(ISNUMBER(Regressions!L19),ROUND(Regressions!L19, 1), NA())</f>
        <v>#N/A</v>
      </c>
      <c r="L9" s="574" t="e">
        <f>IF(ISNUMBER(Regressions!M19),ROUND(Regressions!M19, 1), NA())</f>
        <v>#N/A</v>
      </c>
      <c r="M9" s="571" t="e">
        <f>IF(ISNUMBER(Regressions!N19),ROUND(Regressions!N19, 1), NA())</f>
        <v>#N/A</v>
      </c>
      <c r="N9" s="572" t="e">
        <f>IF(ISNUMBER(Regressions!O19),ROUND(Regressions!O19, 1), NA())</f>
        <v>#N/A</v>
      </c>
      <c r="O9" s="573" t="e">
        <f>IF(ISNUMBER(Regressions!Q19),ROUND(Regressions!Q19, 1), NA())</f>
        <v>#N/A</v>
      </c>
      <c r="P9" s="569" t="e">
        <f>IF(ISNUMBER(Regressions!R19),ROUND(Regressions!R19, 1), NA())</f>
        <v>#N/A</v>
      </c>
      <c r="Q9" s="575" t="e">
        <f>IF(ISNUMBER(Regressions!S19),ROUND(Regressions!S19, 1), NA())</f>
        <v>#N/A</v>
      </c>
      <c r="R9" s="571" t="e">
        <f>IF(ISNUMBER(Regressions!T19),ROUND(Regressions!T19, 1), NA())</f>
        <v>#N/A</v>
      </c>
      <c r="S9" s="572" t="e">
        <f>IF(ISNUMBER(Regressions!U19),ROUND(Regressions!U19, 1), NA())</f>
        <v>#N/A</v>
      </c>
    </row>
    <row r="10" spans="1:19" x14ac:dyDescent="0.25">
      <c r="A10" s="564" t="str">
        <f>+Introduction!$C$7</f>
        <v>Liberia</v>
      </c>
      <c r="B10" s="565">
        <f>IF(ISBLANK(Regressions!B20), " ", Regressions!B20)</f>
        <v>2006</v>
      </c>
      <c r="C10" s="564" t="str">
        <f>HLOOKUP(Introduction!$G$4,nametranslations,24,FALSE)</f>
        <v>Total</v>
      </c>
      <c r="D10" s="567">
        <f>IF(ISBLANK(Regressions!D20), " ", Regressions!D20)</f>
        <v>1314821</v>
      </c>
      <c r="E10" s="568" t="e">
        <f>IF(ISNUMBER(Regressions!E20),ROUND(Regressions!E20, 1), NA())</f>
        <v>#N/A</v>
      </c>
      <c r="F10" s="569">
        <f>IF(ISNUMBER(Regressions!F20),ROUND(Regressions!F20, 1), NA())</f>
        <v>56.5</v>
      </c>
      <c r="G10" s="570" t="e">
        <f>IF(ISNUMBER(Regressions!G20),ROUND(Regressions!G20, 1), NA())</f>
        <v>#N/A</v>
      </c>
      <c r="H10" s="571" t="e">
        <f>IF(ISNUMBER(Regressions!H20),ROUND(Regressions!H20, 1), NA())</f>
        <v>#N/A</v>
      </c>
      <c r="I10" s="572">
        <f>IF(ISNUMBER(Regressions!I20),ROUND(Regressions!I20, 1), NA())</f>
        <v>43.5</v>
      </c>
      <c r="J10" s="573" t="e">
        <f>IF(ISNUMBER(Regressions!K20),ROUND(Regressions!K20, 1), NA())</f>
        <v>#N/A</v>
      </c>
      <c r="K10" s="569" t="e">
        <f>IF(ISNUMBER(Regressions!L20),ROUND(Regressions!L20, 1), NA())</f>
        <v>#N/A</v>
      </c>
      <c r="L10" s="574" t="e">
        <f>IF(ISNUMBER(Regressions!M20),ROUND(Regressions!M20, 1), NA())</f>
        <v>#N/A</v>
      </c>
      <c r="M10" s="571" t="e">
        <f>IF(ISNUMBER(Regressions!N20),ROUND(Regressions!N20, 1), NA())</f>
        <v>#N/A</v>
      </c>
      <c r="N10" s="572" t="e">
        <f>IF(ISNUMBER(Regressions!O20),ROUND(Regressions!O20, 1), NA())</f>
        <v>#N/A</v>
      </c>
      <c r="O10" s="573" t="e">
        <f>IF(ISNUMBER(Regressions!Q20),ROUND(Regressions!Q20, 1), NA())</f>
        <v>#N/A</v>
      </c>
      <c r="P10" s="569" t="e">
        <f>IF(ISNUMBER(Regressions!R20),ROUND(Regressions!R20, 1), NA())</f>
        <v>#N/A</v>
      </c>
      <c r="Q10" s="575" t="e">
        <f>IF(ISNUMBER(Regressions!S20),ROUND(Regressions!S20, 1), NA())</f>
        <v>#N/A</v>
      </c>
      <c r="R10" s="571" t="e">
        <f>IF(ISNUMBER(Regressions!T20),ROUND(Regressions!T20, 1), NA())</f>
        <v>#N/A</v>
      </c>
      <c r="S10" s="572" t="e">
        <f>IF(ISNUMBER(Regressions!U20),ROUND(Regressions!U20, 1), NA())</f>
        <v>#N/A</v>
      </c>
    </row>
    <row r="11" spans="1:19" x14ac:dyDescent="0.25">
      <c r="A11" s="564" t="str">
        <f>+Introduction!$C$7</f>
        <v>Liberia</v>
      </c>
      <c r="B11" s="565">
        <f>IF(ISBLANK(Regressions!B21), " ", Regressions!B21)</f>
        <v>2007</v>
      </c>
      <c r="C11" s="564" t="str">
        <f>HLOOKUP(Introduction!$G$4,nametranslations,24,FALSE)</f>
        <v>Total</v>
      </c>
      <c r="D11" s="567">
        <f>IF(ISBLANK(Regressions!D21), " ", Regressions!D21)</f>
        <v>1384797</v>
      </c>
      <c r="E11" s="568">
        <f>IF(ISNUMBER(Regressions!E21),ROUND(Regressions!E21, 1), NA())</f>
        <v>58.9</v>
      </c>
      <c r="F11" s="569">
        <f>IF(ISNUMBER(Regressions!F21),ROUND(Regressions!F21, 1), NA())</f>
        <v>56.5</v>
      </c>
      <c r="G11" s="570" t="e">
        <f>IF(ISNUMBER(Regressions!G21),ROUND(Regressions!G21, 1), NA())</f>
        <v>#N/A</v>
      </c>
      <c r="H11" s="571" t="e">
        <f>IF(ISNUMBER(Regressions!H21),ROUND(Regressions!H21, 1), NA())</f>
        <v>#N/A</v>
      </c>
      <c r="I11" s="572">
        <f>IF(ISNUMBER(Regressions!I21),ROUND(Regressions!I21, 1), NA())</f>
        <v>43.5</v>
      </c>
      <c r="J11" s="573">
        <f>IF(ISNUMBER(Regressions!K21),ROUND(Regressions!K21, 1), NA())</f>
        <v>69.2</v>
      </c>
      <c r="K11" s="569" t="e">
        <f>IF(ISNUMBER(Regressions!L21),ROUND(Regressions!L21, 1), NA())</f>
        <v>#N/A</v>
      </c>
      <c r="L11" s="574" t="e">
        <f>IF(ISNUMBER(Regressions!M21),ROUND(Regressions!M21, 1), NA())</f>
        <v>#N/A</v>
      </c>
      <c r="M11" s="571" t="e">
        <f>IF(ISNUMBER(Regressions!N21),ROUND(Regressions!N21, 1), NA())</f>
        <v>#N/A</v>
      </c>
      <c r="N11" s="572" t="e">
        <f>IF(ISNUMBER(Regressions!O21),ROUND(Regressions!O21, 1), NA())</f>
        <v>#N/A</v>
      </c>
      <c r="O11" s="573" t="e">
        <f>IF(ISNUMBER(Regressions!Q21),ROUND(Regressions!Q21, 1), NA())</f>
        <v>#N/A</v>
      </c>
      <c r="P11" s="569" t="e">
        <f>IF(ISNUMBER(Regressions!R21),ROUND(Regressions!R21, 1), NA())</f>
        <v>#N/A</v>
      </c>
      <c r="Q11" s="575" t="e">
        <f>IF(ISNUMBER(Regressions!S21),ROUND(Regressions!S21, 1), NA())</f>
        <v>#N/A</v>
      </c>
      <c r="R11" s="571" t="e">
        <f>IF(ISNUMBER(Regressions!T21),ROUND(Regressions!T21, 1), NA())</f>
        <v>#N/A</v>
      </c>
      <c r="S11" s="572" t="e">
        <f>IF(ISNUMBER(Regressions!U21),ROUND(Regressions!U21, 1), NA())</f>
        <v>#N/A</v>
      </c>
    </row>
    <row r="12" spans="1:19" x14ac:dyDescent="0.25">
      <c r="A12" s="564" t="str">
        <f>+Introduction!$C$7</f>
        <v>Liberia</v>
      </c>
      <c r="B12" s="565">
        <f>IF(ISBLANK(Regressions!B22), " ", Regressions!B22)</f>
        <v>2008</v>
      </c>
      <c r="C12" s="564" t="str">
        <f>HLOOKUP(Introduction!$G$4,nametranslations,24,FALSE)</f>
        <v>Total</v>
      </c>
      <c r="D12" s="567">
        <f>IF(ISBLANK(Regressions!D22), " ", Regressions!D22)</f>
        <v>1453552</v>
      </c>
      <c r="E12" s="568">
        <f>IF(ISNUMBER(Regressions!E22),ROUND(Regressions!E22, 1), NA())</f>
        <v>58.9</v>
      </c>
      <c r="F12" s="569">
        <f>IF(ISNUMBER(Regressions!F22),ROUND(Regressions!F22, 1), NA())</f>
        <v>56.5</v>
      </c>
      <c r="G12" s="570">
        <f>IF(ISNUMBER(Regressions!G22),ROUND(Regressions!G22, 1), NA())</f>
        <v>50.1</v>
      </c>
      <c r="H12" s="571">
        <f>IF(ISNUMBER(Regressions!H22),ROUND(Regressions!H22, 1), NA())</f>
        <v>6.4</v>
      </c>
      <c r="I12" s="572">
        <f>IF(ISNUMBER(Regressions!I22),ROUND(Regressions!I22, 1), NA())</f>
        <v>43.5</v>
      </c>
      <c r="J12" s="573">
        <f>IF(ISNUMBER(Regressions!K22),ROUND(Regressions!K22, 1), NA())</f>
        <v>69.2</v>
      </c>
      <c r="K12" s="569">
        <f>IF(ISNUMBER(Regressions!L22),ROUND(Regressions!L22, 1), NA())</f>
        <v>69.2</v>
      </c>
      <c r="L12" s="574">
        <f>IF(ISNUMBER(Regressions!M22),ROUND(Regressions!M22, 1), NA())</f>
        <v>26.8</v>
      </c>
      <c r="M12" s="571">
        <f>IF(ISNUMBER(Regressions!N22),ROUND(Regressions!N22, 1), NA())</f>
        <v>42.4</v>
      </c>
      <c r="N12" s="572">
        <f>IF(ISNUMBER(Regressions!O22),ROUND(Regressions!O22, 1), NA())</f>
        <v>30.8</v>
      </c>
      <c r="O12" s="573" t="e">
        <f>IF(ISNUMBER(Regressions!Q22),ROUND(Regressions!Q22, 1), NA())</f>
        <v>#N/A</v>
      </c>
      <c r="P12" s="569" t="e">
        <f>IF(ISNUMBER(Regressions!R22),ROUND(Regressions!R22, 1), NA())</f>
        <v>#N/A</v>
      </c>
      <c r="Q12" s="575" t="e">
        <f>IF(ISNUMBER(Regressions!S22),ROUND(Regressions!S22, 1), NA())</f>
        <v>#N/A</v>
      </c>
      <c r="R12" s="571" t="e">
        <f>IF(ISNUMBER(Regressions!T22),ROUND(Regressions!T22, 1), NA())</f>
        <v>#N/A</v>
      </c>
      <c r="S12" s="572" t="e">
        <f>IF(ISNUMBER(Regressions!U22),ROUND(Regressions!U22, 1), NA())</f>
        <v>#N/A</v>
      </c>
    </row>
    <row r="13" spans="1:19" x14ac:dyDescent="0.25">
      <c r="A13" s="564" t="str">
        <f>+Introduction!$C$7</f>
        <v>Liberia</v>
      </c>
      <c r="B13" s="565">
        <f>IF(ISBLANK(Regressions!B23), " ", Regressions!B23)</f>
        <v>2009</v>
      </c>
      <c r="C13" s="564" t="str">
        <f>HLOOKUP(Introduction!$G$4,nametranslations,24,FALSE)</f>
        <v>Total</v>
      </c>
      <c r="D13" s="567">
        <f>IF(ISBLANK(Regressions!D23), " ", Regressions!D23)</f>
        <v>1503353</v>
      </c>
      <c r="E13" s="568">
        <f>IF(ISNUMBER(Regressions!E23),ROUND(Regressions!E23, 1), NA())</f>
        <v>58.9</v>
      </c>
      <c r="F13" s="569">
        <f>IF(ISNUMBER(Regressions!F23),ROUND(Regressions!F23, 1), NA())</f>
        <v>56.5</v>
      </c>
      <c r="G13" s="570">
        <f>IF(ISNUMBER(Regressions!G23),ROUND(Regressions!G23, 1), NA())</f>
        <v>50.1</v>
      </c>
      <c r="H13" s="571">
        <f>IF(ISNUMBER(Regressions!H23),ROUND(Regressions!H23, 1), NA())</f>
        <v>6.4</v>
      </c>
      <c r="I13" s="572">
        <f>IF(ISNUMBER(Regressions!I23),ROUND(Regressions!I23, 1), NA())</f>
        <v>43.5</v>
      </c>
      <c r="J13" s="573">
        <f>IF(ISNUMBER(Regressions!K23),ROUND(Regressions!K23, 1), NA())</f>
        <v>69.2</v>
      </c>
      <c r="K13" s="569">
        <f>IF(ISNUMBER(Regressions!L23),ROUND(Regressions!L23, 1), NA())</f>
        <v>69.2</v>
      </c>
      <c r="L13" s="574">
        <f>IF(ISNUMBER(Regressions!M23),ROUND(Regressions!M23, 1), NA())</f>
        <v>26.8</v>
      </c>
      <c r="M13" s="571">
        <f>IF(ISNUMBER(Regressions!N23),ROUND(Regressions!N23, 1), NA())</f>
        <v>42.4</v>
      </c>
      <c r="N13" s="572">
        <f>IF(ISNUMBER(Regressions!O23),ROUND(Regressions!O23, 1), NA())</f>
        <v>30.8</v>
      </c>
      <c r="O13" s="573" t="e">
        <f>IF(ISNUMBER(Regressions!Q23),ROUND(Regressions!Q23, 1), NA())</f>
        <v>#N/A</v>
      </c>
      <c r="P13" s="569" t="e">
        <f>IF(ISNUMBER(Regressions!R23),ROUND(Regressions!R23, 1), NA())</f>
        <v>#N/A</v>
      </c>
      <c r="Q13" s="575" t="e">
        <f>IF(ISNUMBER(Regressions!S23),ROUND(Regressions!S23, 1), NA())</f>
        <v>#N/A</v>
      </c>
      <c r="R13" s="571" t="e">
        <f>IF(ISNUMBER(Regressions!T23),ROUND(Regressions!T23, 1), NA())</f>
        <v>#N/A</v>
      </c>
      <c r="S13" s="572" t="e">
        <f>IF(ISNUMBER(Regressions!U23),ROUND(Regressions!U23, 1), NA())</f>
        <v>#N/A</v>
      </c>
    </row>
    <row r="14" spans="1:19" x14ac:dyDescent="0.25">
      <c r="A14" s="564" t="str">
        <f>+Introduction!$C$7</f>
        <v>Liberia</v>
      </c>
      <c r="B14" s="565">
        <f>IF(ISBLANK(Regressions!B24), " ", Regressions!B24)</f>
        <v>2010</v>
      </c>
      <c r="C14" s="564" t="str">
        <f>HLOOKUP(Introduction!$G$4,nametranslations,24,FALSE)</f>
        <v>Total</v>
      </c>
      <c r="D14" s="567">
        <f>IF(ISBLANK(Regressions!D24), " ", Regressions!D24)</f>
        <v>1554117</v>
      </c>
      <c r="E14" s="568">
        <f>IF(ISNUMBER(Regressions!E24),ROUND(Regressions!E24, 1), NA())</f>
        <v>58.9</v>
      </c>
      <c r="F14" s="569">
        <f>IF(ISNUMBER(Regressions!F24),ROUND(Regressions!F24, 1), NA())</f>
        <v>56.5</v>
      </c>
      <c r="G14" s="570">
        <f>IF(ISNUMBER(Regressions!G24),ROUND(Regressions!G24, 1), NA())</f>
        <v>50.1</v>
      </c>
      <c r="H14" s="571">
        <f>IF(ISNUMBER(Regressions!H24),ROUND(Regressions!H24, 1), NA())</f>
        <v>6.4</v>
      </c>
      <c r="I14" s="572">
        <f>IF(ISNUMBER(Regressions!I24),ROUND(Regressions!I24, 1), NA())</f>
        <v>43.5</v>
      </c>
      <c r="J14" s="573">
        <f>IF(ISNUMBER(Regressions!K24),ROUND(Regressions!K24, 1), NA())</f>
        <v>69.2</v>
      </c>
      <c r="K14" s="569">
        <f>IF(ISNUMBER(Regressions!L24),ROUND(Regressions!L24, 1), NA())</f>
        <v>69.2</v>
      </c>
      <c r="L14" s="574">
        <f>IF(ISNUMBER(Regressions!M24),ROUND(Regressions!M24, 1), NA())</f>
        <v>26.8</v>
      </c>
      <c r="M14" s="571">
        <f>IF(ISNUMBER(Regressions!N24),ROUND(Regressions!N24, 1), NA())</f>
        <v>42.4</v>
      </c>
      <c r="N14" s="572">
        <f>IF(ISNUMBER(Regressions!O24),ROUND(Regressions!O24, 1), NA())</f>
        <v>30.8</v>
      </c>
      <c r="O14" s="573" t="e">
        <f>IF(ISNUMBER(Regressions!Q24),ROUND(Regressions!Q24, 1), NA())</f>
        <v>#N/A</v>
      </c>
      <c r="P14" s="569" t="e">
        <f>IF(ISNUMBER(Regressions!R24),ROUND(Regressions!R24, 1), NA())</f>
        <v>#N/A</v>
      </c>
      <c r="Q14" s="575">
        <f>IF(ISNUMBER(Regressions!S24),ROUND(Regressions!S24, 1), NA())</f>
        <v>87.5</v>
      </c>
      <c r="R14" s="571" t="e">
        <f>IF(ISNUMBER(Regressions!T24),ROUND(Regressions!T24, 1), NA())</f>
        <v>#N/A</v>
      </c>
      <c r="S14" s="572" t="e">
        <f>IF(ISNUMBER(Regressions!U24),ROUND(Regressions!U24, 1), NA())</f>
        <v>#N/A</v>
      </c>
    </row>
    <row r="15" spans="1:19" x14ac:dyDescent="0.25">
      <c r="A15" s="564" t="str">
        <f>+Introduction!$C$7</f>
        <v>Liberia</v>
      </c>
      <c r="B15" s="565">
        <f>IF(ISBLANK(Regressions!B25), " ", Regressions!B25)</f>
        <v>2011</v>
      </c>
      <c r="C15" s="564" t="str">
        <f>HLOOKUP(Introduction!$G$4,nametranslations,24,FALSE)</f>
        <v>Total</v>
      </c>
      <c r="D15" s="567">
        <f>IF(ISBLANK(Regressions!D25), " ", Regressions!D25)</f>
        <v>1606335</v>
      </c>
      <c r="E15" s="568">
        <f>IF(ISNUMBER(Regressions!E25),ROUND(Regressions!E25, 1), NA())</f>
        <v>58.9</v>
      </c>
      <c r="F15" s="569">
        <f>IF(ISNUMBER(Regressions!F25),ROUND(Regressions!F25, 1), NA())</f>
        <v>56.9</v>
      </c>
      <c r="G15" s="570">
        <f>IF(ISNUMBER(Regressions!G25),ROUND(Regressions!G25, 1), NA())</f>
        <v>50.1</v>
      </c>
      <c r="H15" s="571">
        <f>IF(ISNUMBER(Regressions!H25),ROUND(Regressions!H25, 1), NA())</f>
        <v>6.9</v>
      </c>
      <c r="I15" s="572">
        <f>IF(ISNUMBER(Regressions!I25),ROUND(Regressions!I25, 1), NA())</f>
        <v>43.1</v>
      </c>
      <c r="J15" s="573">
        <f>IF(ISNUMBER(Regressions!K25),ROUND(Regressions!K25, 1), NA())</f>
        <v>69.2</v>
      </c>
      <c r="K15" s="569">
        <f>IF(ISNUMBER(Regressions!L25),ROUND(Regressions!L25, 1), NA())</f>
        <v>69.2</v>
      </c>
      <c r="L15" s="574">
        <f>IF(ISNUMBER(Regressions!M25),ROUND(Regressions!M25, 1), NA())</f>
        <v>26.8</v>
      </c>
      <c r="M15" s="571">
        <f>IF(ISNUMBER(Regressions!N25),ROUND(Regressions!N25, 1), NA())</f>
        <v>42.4</v>
      </c>
      <c r="N15" s="572">
        <f>IF(ISNUMBER(Regressions!O25),ROUND(Regressions!O25, 1), NA())</f>
        <v>30.8</v>
      </c>
      <c r="O15" s="573" t="e">
        <f>IF(ISNUMBER(Regressions!Q25),ROUND(Regressions!Q25, 1), NA())</f>
        <v>#N/A</v>
      </c>
      <c r="P15" s="569" t="e">
        <f>IF(ISNUMBER(Regressions!R25),ROUND(Regressions!R25, 1), NA())</f>
        <v>#N/A</v>
      </c>
      <c r="Q15" s="575">
        <f>IF(ISNUMBER(Regressions!S25),ROUND(Regressions!S25, 1), NA())</f>
        <v>87.5</v>
      </c>
      <c r="R15" s="571" t="e">
        <f>IF(ISNUMBER(Regressions!T25),ROUND(Regressions!T25, 1), NA())</f>
        <v>#N/A</v>
      </c>
      <c r="S15" s="572" t="e">
        <f>IF(ISNUMBER(Regressions!U25),ROUND(Regressions!U25, 1), NA())</f>
        <v>#N/A</v>
      </c>
    </row>
    <row r="16" spans="1:19" x14ac:dyDescent="0.25">
      <c r="A16" s="564" t="str">
        <f>+Introduction!$C$7</f>
        <v>Liberia</v>
      </c>
      <c r="B16" s="565">
        <f>IF(ISBLANK(Regressions!B26), " ", Regressions!B26)</f>
        <v>2012</v>
      </c>
      <c r="C16" s="564" t="str">
        <f>HLOOKUP(Introduction!$G$4,nametranslations,24,FALSE)</f>
        <v>Total</v>
      </c>
      <c r="D16" s="567">
        <f>IF(ISBLANK(Regressions!D26), " ", Regressions!D26)</f>
        <v>1668429</v>
      </c>
      <c r="E16" s="568">
        <f>IF(ISNUMBER(Regressions!E26),ROUND(Regressions!E26, 1), NA())</f>
        <v>59.9</v>
      </c>
      <c r="F16" s="569">
        <f>IF(ISNUMBER(Regressions!F26),ROUND(Regressions!F26, 1), NA())</f>
        <v>57.4</v>
      </c>
      <c r="G16" s="570">
        <f>IF(ISNUMBER(Regressions!G26),ROUND(Regressions!G26, 1), NA())</f>
        <v>50.1</v>
      </c>
      <c r="H16" s="571">
        <f>IF(ISNUMBER(Regressions!H26),ROUND(Regressions!H26, 1), NA())</f>
        <v>7.3</v>
      </c>
      <c r="I16" s="572">
        <f>IF(ISNUMBER(Regressions!I26),ROUND(Regressions!I26, 1), NA())</f>
        <v>42.6</v>
      </c>
      <c r="J16" s="573">
        <f>IF(ISNUMBER(Regressions!K26),ROUND(Regressions!K26, 1), NA())</f>
        <v>70.3</v>
      </c>
      <c r="K16" s="569">
        <f>IF(ISNUMBER(Regressions!L26),ROUND(Regressions!L26, 1), NA())</f>
        <v>69.3</v>
      </c>
      <c r="L16" s="574">
        <f>IF(ISNUMBER(Regressions!M26),ROUND(Regressions!M26, 1), NA())</f>
        <v>26.8</v>
      </c>
      <c r="M16" s="571">
        <f>IF(ISNUMBER(Regressions!N26),ROUND(Regressions!N26, 1), NA())</f>
        <v>42.5</v>
      </c>
      <c r="N16" s="572">
        <f>IF(ISNUMBER(Regressions!O26),ROUND(Regressions!O26, 1), NA())</f>
        <v>30.7</v>
      </c>
      <c r="O16" s="573">
        <f>IF(ISNUMBER(Regressions!Q26),ROUND(Regressions!Q26, 1), NA())</f>
        <v>88</v>
      </c>
      <c r="P16" s="569">
        <f>IF(ISNUMBER(Regressions!R26),ROUND(Regressions!R26, 1), NA())</f>
        <v>85.4</v>
      </c>
      <c r="Q16" s="575">
        <f>IF(ISNUMBER(Regressions!S26),ROUND(Regressions!S26, 1), NA())</f>
        <v>85.4</v>
      </c>
      <c r="R16" s="571">
        <f>IF(ISNUMBER(Regressions!T26),ROUND(Regressions!T26, 1), NA())</f>
        <v>0</v>
      </c>
      <c r="S16" s="572">
        <f>IF(ISNUMBER(Regressions!U26),ROUND(Regressions!U26, 1), NA())</f>
        <v>14.6</v>
      </c>
    </row>
    <row r="17" spans="1:19" x14ac:dyDescent="0.25">
      <c r="A17" s="564" t="str">
        <f>+Introduction!$C$7</f>
        <v>Liberia</v>
      </c>
      <c r="B17" s="565">
        <f>IF(ISBLANK(Regressions!B27), " ", Regressions!B27)</f>
        <v>2013</v>
      </c>
      <c r="C17" s="564" t="str">
        <f>HLOOKUP(Introduction!$G$4,nametranslations,24,FALSE)</f>
        <v>Total</v>
      </c>
      <c r="D17" s="567">
        <f>IF(ISBLANK(Regressions!D27), " ", Regressions!D27)</f>
        <v>1714364</v>
      </c>
      <c r="E17" s="568">
        <f>IF(ISNUMBER(Regressions!E27),ROUND(Regressions!E27, 1), NA())</f>
        <v>60.8</v>
      </c>
      <c r="F17" s="569">
        <f>IF(ISNUMBER(Regressions!F27),ROUND(Regressions!F27, 1), NA())</f>
        <v>57.8</v>
      </c>
      <c r="G17" s="570">
        <f>IF(ISNUMBER(Regressions!G27),ROUND(Regressions!G27, 1), NA())</f>
        <v>50.1</v>
      </c>
      <c r="H17" s="571">
        <f>IF(ISNUMBER(Regressions!H27),ROUND(Regressions!H27, 1), NA())</f>
        <v>7.7</v>
      </c>
      <c r="I17" s="572">
        <f>IF(ISNUMBER(Regressions!I27),ROUND(Regressions!I27, 1), NA())</f>
        <v>42.2</v>
      </c>
      <c r="J17" s="573">
        <f>IF(ISNUMBER(Regressions!K27),ROUND(Regressions!K27, 1), NA())</f>
        <v>71.5</v>
      </c>
      <c r="K17" s="569">
        <f>IF(ISNUMBER(Regressions!L27),ROUND(Regressions!L27, 1), NA())</f>
        <v>68.8</v>
      </c>
      <c r="L17" s="574">
        <f>IF(ISNUMBER(Regressions!M27),ROUND(Regressions!M27, 1), NA())</f>
        <v>26.8</v>
      </c>
      <c r="M17" s="571">
        <f>IF(ISNUMBER(Regressions!N27),ROUND(Regressions!N27, 1), NA())</f>
        <v>42</v>
      </c>
      <c r="N17" s="572">
        <f>IF(ISNUMBER(Regressions!O27),ROUND(Regressions!O27, 1), NA())</f>
        <v>31.2</v>
      </c>
      <c r="O17" s="573">
        <f>IF(ISNUMBER(Regressions!Q27),ROUND(Regressions!Q27, 1), NA())</f>
        <v>88</v>
      </c>
      <c r="P17" s="569">
        <f>IF(ISNUMBER(Regressions!R27),ROUND(Regressions!R27, 1), NA())</f>
        <v>85.4</v>
      </c>
      <c r="Q17" s="575">
        <f>IF(ISNUMBER(Regressions!S27),ROUND(Regressions!S27, 1), NA())</f>
        <v>85.4</v>
      </c>
      <c r="R17" s="571">
        <f>IF(ISNUMBER(Regressions!T27),ROUND(Regressions!T27, 1), NA())</f>
        <v>0</v>
      </c>
      <c r="S17" s="572">
        <f>IF(ISNUMBER(Regressions!U27),ROUND(Regressions!U27, 1), NA())</f>
        <v>14.6</v>
      </c>
    </row>
    <row r="18" spans="1:19" x14ac:dyDescent="0.25">
      <c r="A18" s="564" t="str">
        <f>+Introduction!$C$7</f>
        <v>Liberia</v>
      </c>
      <c r="B18" s="565">
        <f>IF(ISBLANK(Regressions!B28), " ", Regressions!B28)</f>
        <v>2014</v>
      </c>
      <c r="C18" s="564" t="str">
        <f>HLOOKUP(Introduction!$G$4,nametranslations,24,FALSE)</f>
        <v>Total</v>
      </c>
      <c r="D18" s="567">
        <f>IF(ISBLANK(Regressions!D28), " ", Regressions!D28)</f>
        <v>1759913</v>
      </c>
      <c r="E18" s="568">
        <f>IF(ISNUMBER(Regressions!E28),ROUND(Regressions!E28, 1), NA())</f>
        <v>61.8</v>
      </c>
      <c r="F18" s="569">
        <f>IF(ISNUMBER(Regressions!F28),ROUND(Regressions!F28, 1), NA())</f>
        <v>58.3</v>
      </c>
      <c r="G18" s="570">
        <f>IF(ISNUMBER(Regressions!G28),ROUND(Regressions!G28, 1), NA())</f>
        <v>50.1</v>
      </c>
      <c r="H18" s="571">
        <f>IF(ISNUMBER(Regressions!H28),ROUND(Regressions!H28, 1), NA())</f>
        <v>8.1999999999999993</v>
      </c>
      <c r="I18" s="572">
        <f>IF(ISNUMBER(Regressions!I28),ROUND(Regressions!I28, 1), NA())</f>
        <v>41.7</v>
      </c>
      <c r="J18" s="573">
        <f>IF(ISNUMBER(Regressions!K28),ROUND(Regressions!K28, 1), NA())</f>
        <v>72.599999999999994</v>
      </c>
      <c r="K18" s="569">
        <f>IF(ISNUMBER(Regressions!L28),ROUND(Regressions!L28, 1), NA())</f>
        <v>68.2</v>
      </c>
      <c r="L18" s="574">
        <f>IF(ISNUMBER(Regressions!M28),ROUND(Regressions!M28, 1), NA())</f>
        <v>26.8</v>
      </c>
      <c r="M18" s="571">
        <f>IF(ISNUMBER(Regressions!N28),ROUND(Regressions!N28, 1), NA())</f>
        <v>41.4</v>
      </c>
      <c r="N18" s="572">
        <f>IF(ISNUMBER(Regressions!O28),ROUND(Regressions!O28, 1), NA())</f>
        <v>31.8</v>
      </c>
      <c r="O18" s="573">
        <f>IF(ISNUMBER(Regressions!Q28),ROUND(Regressions!Q28, 1), NA())</f>
        <v>88</v>
      </c>
      <c r="P18" s="569">
        <f>IF(ISNUMBER(Regressions!R28),ROUND(Regressions!R28, 1), NA())</f>
        <v>85.4</v>
      </c>
      <c r="Q18" s="575">
        <f>IF(ISNUMBER(Regressions!S28),ROUND(Regressions!S28, 1), NA())</f>
        <v>85.4</v>
      </c>
      <c r="R18" s="571">
        <f>IF(ISNUMBER(Regressions!T28),ROUND(Regressions!T28, 1), NA())</f>
        <v>0</v>
      </c>
      <c r="S18" s="572">
        <f>IF(ISNUMBER(Regressions!U28),ROUND(Regressions!U28, 1), NA())</f>
        <v>14.6</v>
      </c>
    </row>
    <row r="19" spans="1:19" x14ac:dyDescent="0.25">
      <c r="A19" s="564" t="str">
        <f>+Introduction!$C$7</f>
        <v>Liberia</v>
      </c>
      <c r="B19" s="565">
        <f>IF(ISBLANK(Regressions!B29), " ", Regressions!B29)</f>
        <v>2015</v>
      </c>
      <c r="C19" s="564" t="str">
        <f>HLOOKUP(Introduction!$G$4,nametranslations,24,FALSE)</f>
        <v>Total</v>
      </c>
      <c r="D19" s="567">
        <f>IF(ISBLANK(Regressions!D29), " ", Regressions!D29)</f>
        <v>1803599</v>
      </c>
      <c r="E19" s="568">
        <f>IF(ISNUMBER(Regressions!E29),ROUND(Regressions!E29, 1), NA())</f>
        <v>62.7</v>
      </c>
      <c r="F19" s="569">
        <f>IF(ISNUMBER(Regressions!F29),ROUND(Regressions!F29, 1), NA())</f>
        <v>58.7</v>
      </c>
      <c r="G19" s="570">
        <f>IF(ISNUMBER(Regressions!G29),ROUND(Regressions!G29, 1), NA())</f>
        <v>50.1</v>
      </c>
      <c r="H19" s="571">
        <f>IF(ISNUMBER(Regressions!H29),ROUND(Regressions!H29, 1), NA())</f>
        <v>8.6</v>
      </c>
      <c r="I19" s="572">
        <f>IF(ISNUMBER(Regressions!I29),ROUND(Regressions!I29, 1), NA())</f>
        <v>41.3</v>
      </c>
      <c r="J19" s="573">
        <f>IF(ISNUMBER(Regressions!K29),ROUND(Regressions!K29, 1), NA())</f>
        <v>73.8</v>
      </c>
      <c r="K19" s="569">
        <f>IF(ISNUMBER(Regressions!L29),ROUND(Regressions!L29, 1), NA())</f>
        <v>67.7</v>
      </c>
      <c r="L19" s="574">
        <f>IF(ISNUMBER(Regressions!M29),ROUND(Regressions!M29, 1), NA())</f>
        <v>26.8</v>
      </c>
      <c r="M19" s="571">
        <f>IF(ISNUMBER(Regressions!N29),ROUND(Regressions!N29, 1), NA())</f>
        <v>40.9</v>
      </c>
      <c r="N19" s="572">
        <f>IF(ISNUMBER(Regressions!O29),ROUND(Regressions!O29, 1), NA())</f>
        <v>32.299999999999997</v>
      </c>
      <c r="O19" s="573">
        <f>IF(ISNUMBER(Regressions!Q29),ROUND(Regressions!Q29, 1), NA())</f>
        <v>88</v>
      </c>
      <c r="P19" s="569">
        <f>IF(ISNUMBER(Regressions!R29),ROUND(Regressions!R29, 1), NA())</f>
        <v>85.4</v>
      </c>
      <c r="Q19" s="575">
        <f>IF(ISNUMBER(Regressions!S29),ROUND(Regressions!S29, 1), NA())</f>
        <v>78.3</v>
      </c>
      <c r="R19" s="571">
        <f>IF(ISNUMBER(Regressions!T29),ROUND(Regressions!T29, 1), NA())</f>
        <v>7.1</v>
      </c>
      <c r="S19" s="572">
        <f>IF(ISNUMBER(Regressions!U29),ROUND(Regressions!U29, 1), NA())</f>
        <v>14.6</v>
      </c>
    </row>
    <row r="20" spans="1:19" x14ac:dyDescent="0.25">
      <c r="A20" s="564" t="str">
        <f>+Introduction!$C$7</f>
        <v>Liberia</v>
      </c>
      <c r="B20" s="565">
        <f>IF(ISBLANK(Regressions!B30), " ", Regressions!B30)</f>
        <v>2016</v>
      </c>
      <c r="C20" s="564" t="str">
        <f>HLOOKUP(Introduction!$G$4,nametranslations,24,FALSE)</f>
        <v>Total</v>
      </c>
      <c r="D20" s="567">
        <f>IF(ISBLANK(Regressions!D30), " ", Regressions!D30)</f>
        <v>1851383</v>
      </c>
      <c r="E20" s="568">
        <f>IF(ISNUMBER(Regressions!E30),ROUND(Regressions!E30, 1), NA())</f>
        <v>63.7</v>
      </c>
      <c r="F20" s="569">
        <f>IF(ISNUMBER(Regressions!F30),ROUND(Regressions!F30, 1), NA())</f>
        <v>59.2</v>
      </c>
      <c r="G20" s="570">
        <f>IF(ISNUMBER(Regressions!G30),ROUND(Regressions!G30, 1), NA())</f>
        <v>50.1</v>
      </c>
      <c r="H20" s="571">
        <f>IF(ISNUMBER(Regressions!H30),ROUND(Regressions!H30, 1), NA())</f>
        <v>9.1</v>
      </c>
      <c r="I20" s="572">
        <f>IF(ISNUMBER(Regressions!I30),ROUND(Regressions!I30, 1), NA())</f>
        <v>40.799999999999997</v>
      </c>
      <c r="J20" s="573">
        <f>IF(ISNUMBER(Regressions!K30),ROUND(Regressions!K30, 1), NA())</f>
        <v>74.900000000000006</v>
      </c>
      <c r="K20" s="569">
        <f>IF(ISNUMBER(Regressions!L30),ROUND(Regressions!L30, 1), NA())</f>
        <v>67.099999999999994</v>
      </c>
      <c r="L20" s="574">
        <f>IF(ISNUMBER(Regressions!M30),ROUND(Regressions!M30, 1), NA())</f>
        <v>26.8</v>
      </c>
      <c r="M20" s="571">
        <f>IF(ISNUMBER(Regressions!N30),ROUND(Regressions!N30, 1), NA())</f>
        <v>40.299999999999997</v>
      </c>
      <c r="N20" s="572">
        <f>IF(ISNUMBER(Regressions!O30),ROUND(Regressions!O30, 1), NA())</f>
        <v>32.9</v>
      </c>
      <c r="O20" s="573">
        <f>IF(ISNUMBER(Regressions!Q30),ROUND(Regressions!Q30, 1), NA())</f>
        <v>88</v>
      </c>
      <c r="P20" s="569">
        <f>IF(ISNUMBER(Regressions!R30),ROUND(Regressions!R30, 1), NA())</f>
        <v>85.4</v>
      </c>
      <c r="Q20" s="575">
        <f>IF(ISNUMBER(Regressions!S30),ROUND(Regressions!S30, 1), NA())</f>
        <v>69.099999999999994</v>
      </c>
      <c r="R20" s="571">
        <f>IF(ISNUMBER(Regressions!T30),ROUND(Regressions!T30, 1), NA())</f>
        <v>16.3</v>
      </c>
      <c r="S20" s="572">
        <f>IF(ISNUMBER(Regressions!U30),ROUND(Regressions!U30, 1), NA())</f>
        <v>14.6</v>
      </c>
    </row>
    <row r="21" spans="1:19" x14ac:dyDescent="0.25">
      <c r="A21" s="564" t="str">
        <f>+Introduction!$C$7</f>
        <v>Liberia</v>
      </c>
      <c r="B21" s="565">
        <f>IF(ISBLANK(Regressions!B31), " ", Regressions!B31)</f>
        <v>2017</v>
      </c>
      <c r="C21" s="564" t="str">
        <f>HLOOKUP(Introduction!$G$4,nametranslations,24,FALSE)</f>
        <v>Total</v>
      </c>
      <c r="D21" s="567">
        <f>IF(ISBLANK(Regressions!D31), " ", Regressions!D31)</f>
        <v>1893926</v>
      </c>
      <c r="E21" s="568">
        <f>IF(ISNUMBER(Regressions!E31),ROUND(Regressions!E31, 1), NA())</f>
        <v>64.599999999999994</v>
      </c>
      <c r="F21" s="569">
        <f>IF(ISNUMBER(Regressions!F31),ROUND(Regressions!F31, 1), NA())</f>
        <v>59.6</v>
      </c>
      <c r="G21" s="570">
        <f>IF(ISNUMBER(Regressions!G31),ROUND(Regressions!G31, 1), NA())</f>
        <v>50.1</v>
      </c>
      <c r="H21" s="571">
        <f>IF(ISNUMBER(Regressions!H31),ROUND(Regressions!H31, 1), NA())</f>
        <v>9.5</v>
      </c>
      <c r="I21" s="572">
        <f>IF(ISNUMBER(Regressions!I31),ROUND(Regressions!I31, 1), NA())</f>
        <v>40.4</v>
      </c>
      <c r="J21" s="573">
        <f>IF(ISNUMBER(Regressions!K31),ROUND(Regressions!K31, 1), NA())</f>
        <v>76.099999999999994</v>
      </c>
      <c r="K21" s="569">
        <f>IF(ISNUMBER(Regressions!L31),ROUND(Regressions!L31, 1), NA())</f>
        <v>66.599999999999994</v>
      </c>
      <c r="L21" s="574">
        <f>IF(ISNUMBER(Regressions!M31),ROUND(Regressions!M31, 1), NA())</f>
        <v>26.8</v>
      </c>
      <c r="M21" s="571">
        <f>IF(ISNUMBER(Regressions!N31),ROUND(Regressions!N31, 1), NA())</f>
        <v>39.799999999999997</v>
      </c>
      <c r="N21" s="572">
        <f>IF(ISNUMBER(Regressions!O31),ROUND(Regressions!O31, 1), NA())</f>
        <v>33.4</v>
      </c>
      <c r="O21" s="573">
        <f>IF(ISNUMBER(Regressions!Q31),ROUND(Regressions!Q31, 1), NA())</f>
        <v>88</v>
      </c>
      <c r="P21" s="569">
        <f>IF(ISNUMBER(Regressions!R31),ROUND(Regressions!R31, 1), NA())</f>
        <v>85.4</v>
      </c>
      <c r="Q21" s="575">
        <f>IF(ISNUMBER(Regressions!S31),ROUND(Regressions!S31, 1), NA())</f>
        <v>59.9</v>
      </c>
      <c r="R21" s="571">
        <f>IF(ISNUMBER(Regressions!T31),ROUND(Regressions!T31, 1), NA())</f>
        <v>25.5</v>
      </c>
      <c r="S21" s="572">
        <f>IF(ISNUMBER(Regressions!U31),ROUND(Regressions!U31, 1), NA())</f>
        <v>14.6</v>
      </c>
    </row>
    <row r="22" spans="1:19" x14ac:dyDescent="0.25">
      <c r="A22" s="564" t="str">
        <f>+Introduction!$C$7</f>
        <v>Liberia</v>
      </c>
      <c r="B22" s="565">
        <f>IF(ISBLANK(Regressions!B32), " ", Regressions!B32)</f>
        <v>2018</v>
      </c>
      <c r="C22" s="564" t="str">
        <f>HLOOKUP(Introduction!$G$4,nametranslations,24,FALSE)</f>
        <v>Total</v>
      </c>
      <c r="D22" s="567">
        <f>IF(ISBLANK(Regressions!D32), " ", Regressions!D32)</f>
        <v>1932766</v>
      </c>
      <c r="E22" s="568">
        <f>IF(ISNUMBER(Regressions!E32),ROUND(Regressions!E32, 1), NA())</f>
        <v>65.599999999999994</v>
      </c>
      <c r="F22" s="569">
        <f>IF(ISNUMBER(Regressions!F32),ROUND(Regressions!F32, 1), NA())</f>
        <v>60.1</v>
      </c>
      <c r="G22" s="570">
        <f>IF(ISNUMBER(Regressions!G32),ROUND(Regressions!G32, 1), NA())</f>
        <v>50.1</v>
      </c>
      <c r="H22" s="571">
        <f>IF(ISNUMBER(Regressions!H32),ROUND(Regressions!H32, 1), NA())</f>
        <v>10</v>
      </c>
      <c r="I22" s="572">
        <f>IF(ISNUMBER(Regressions!I32),ROUND(Regressions!I32, 1), NA())</f>
        <v>39.9</v>
      </c>
      <c r="J22" s="573">
        <f>IF(ISNUMBER(Regressions!K32),ROUND(Regressions!K32, 1), NA())</f>
        <v>77.3</v>
      </c>
      <c r="K22" s="569">
        <f>IF(ISNUMBER(Regressions!L32),ROUND(Regressions!L32, 1), NA())</f>
        <v>66.099999999999994</v>
      </c>
      <c r="L22" s="574">
        <f>IF(ISNUMBER(Regressions!M32),ROUND(Regressions!M32, 1), NA())</f>
        <v>26.8</v>
      </c>
      <c r="M22" s="571">
        <f>IF(ISNUMBER(Regressions!N32),ROUND(Regressions!N32, 1), NA())</f>
        <v>39.299999999999997</v>
      </c>
      <c r="N22" s="572">
        <f>IF(ISNUMBER(Regressions!O32),ROUND(Regressions!O32, 1), NA())</f>
        <v>33.9</v>
      </c>
      <c r="O22" s="573">
        <f>IF(ISNUMBER(Regressions!Q32),ROUND(Regressions!Q32, 1), NA())</f>
        <v>88</v>
      </c>
      <c r="P22" s="569">
        <f>IF(ISNUMBER(Regressions!R32),ROUND(Regressions!R32, 1), NA())</f>
        <v>85.4</v>
      </c>
      <c r="Q22" s="575">
        <f>IF(ISNUMBER(Regressions!S32),ROUND(Regressions!S32, 1), NA())</f>
        <v>50.7</v>
      </c>
      <c r="R22" s="571">
        <f>IF(ISNUMBER(Regressions!T32),ROUND(Regressions!T32, 1), NA())</f>
        <v>34.700000000000003</v>
      </c>
      <c r="S22" s="572">
        <f>IF(ISNUMBER(Regressions!U32),ROUND(Regressions!U32, 1), NA())</f>
        <v>14.6</v>
      </c>
    </row>
    <row r="23" spans="1:19" x14ac:dyDescent="0.25">
      <c r="A23" s="564" t="str">
        <f>+Introduction!$C$7</f>
        <v>Liberia</v>
      </c>
      <c r="B23" s="565">
        <f>IF(ISBLANK(Regressions!B33), " ", Regressions!B33)</f>
        <v>2019</v>
      </c>
      <c r="C23" s="564" t="str">
        <f>HLOOKUP(Introduction!$G$4,nametranslations,24,FALSE)</f>
        <v>Total</v>
      </c>
      <c r="D23" s="567">
        <f>IF(ISBLANK(Regressions!D33), " ", Regressions!D33)</f>
        <v>1968674</v>
      </c>
      <c r="E23" s="568">
        <f>IF(ISNUMBER(Regressions!E33),ROUND(Regressions!E33, 1), NA())</f>
        <v>66.5</v>
      </c>
      <c r="F23" s="569">
        <f>IF(ISNUMBER(Regressions!F33),ROUND(Regressions!F33, 1), NA())</f>
        <v>60.5</v>
      </c>
      <c r="G23" s="570">
        <f>IF(ISNUMBER(Regressions!G33),ROUND(Regressions!G33, 1), NA())</f>
        <v>50.1</v>
      </c>
      <c r="H23" s="571">
        <f>IF(ISNUMBER(Regressions!H33),ROUND(Regressions!H33, 1), NA())</f>
        <v>10.4</v>
      </c>
      <c r="I23" s="572">
        <f>IF(ISNUMBER(Regressions!I33),ROUND(Regressions!I33, 1), NA())</f>
        <v>39.5</v>
      </c>
      <c r="J23" s="573">
        <f>IF(ISNUMBER(Regressions!K33),ROUND(Regressions!K33, 1), NA())</f>
        <v>78.400000000000006</v>
      </c>
      <c r="K23" s="569">
        <f>IF(ISNUMBER(Regressions!L33),ROUND(Regressions!L33, 1), NA())</f>
        <v>65.5</v>
      </c>
      <c r="L23" s="574">
        <f>IF(ISNUMBER(Regressions!M33),ROUND(Regressions!M33, 1), NA())</f>
        <v>26.8</v>
      </c>
      <c r="M23" s="571">
        <f>IF(ISNUMBER(Regressions!N33),ROUND(Regressions!N33, 1), NA())</f>
        <v>38.700000000000003</v>
      </c>
      <c r="N23" s="572">
        <f>IF(ISNUMBER(Regressions!O33),ROUND(Regressions!O33, 1), NA())</f>
        <v>34.5</v>
      </c>
      <c r="O23" s="573">
        <f>IF(ISNUMBER(Regressions!Q33),ROUND(Regressions!Q33, 1), NA())</f>
        <v>88</v>
      </c>
      <c r="P23" s="569">
        <f>IF(ISNUMBER(Regressions!R33),ROUND(Regressions!R33, 1), NA())</f>
        <v>85.4</v>
      </c>
      <c r="Q23" s="575">
        <f>IF(ISNUMBER(Regressions!S33),ROUND(Regressions!S33, 1), NA())</f>
        <v>41.4</v>
      </c>
      <c r="R23" s="571">
        <f>IF(ISNUMBER(Regressions!T33),ROUND(Regressions!T33, 1), NA())</f>
        <v>43.9</v>
      </c>
      <c r="S23" s="572">
        <f>IF(ISNUMBER(Regressions!U33),ROUND(Regressions!U33, 1), NA())</f>
        <v>14.6</v>
      </c>
    </row>
    <row r="24" spans="1:19" x14ac:dyDescent="0.25">
      <c r="A24" s="564" t="str">
        <f>+Introduction!$C$7</f>
        <v>Liberia</v>
      </c>
      <c r="B24" s="565">
        <f>IF(ISBLANK(Regressions!B34), " ", Regressions!B34)</f>
        <v>2020</v>
      </c>
      <c r="C24" s="564" t="str">
        <f>HLOOKUP(Introduction!$G$4,nametranslations,24,FALSE)</f>
        <v>Total</v>
      </c>
      <c r="D24" s="567">
        <f>IF(ISBLANK(Regressions!D34), " ", Regressions!D34)</f>
        <v>2003607</v>
      </c>
      <c r="E24" s="568">
        <f>IF(ISNUMBER(Regressions!E34),ROUND(Regressions!E34, 1), NA())</f>
        <v>67.5</v>
      </c>
      <c r="F24" s="569">
        <f>IF(ISNUMBER(Regressions!F34),ROUND(Regressions!F34, 1), NA())</f>
        <v>61</v>
      </c>
      <c r="G24" s="570">
        <f>IF(ISNUMBER(Regressions!G34),ROUND(Regressions!G34, 1), NA())</f>
        <v>50.1</v>
      </c>
      <c r="H24" s="571">
        <f>IF(ISNUMBER(Regressions!H34),ROUND(Regressions!H34, 1), NA())</f>
        <v>10.9</v>
      </c>
      <c r="I24" s="572">
        <f>IF(ISNUMBER(Regressions!I34),ROUND(Regressions!I34, 1), NA())</f>
        <v>39</v>
      </c>
      <c r="J24" s="573">
        <f>IF(ISNUMBER(Regressions!K34),ROUND(Regressions!K34, 1), NA())</f>
        <v>79.599999999999994</v>
      </c>
      <c r="K24" s="569">
        <f>IF(ISNUMBER(Regressions!L34),ROUND(Regressions!L34, 1), NA())</f>
        <v>65</v>
      </c>
      <c r="L24" s="574">
        <f>IF(ISNUMBER(Regressions!M34),ROUND(Regressions!M34, 1), NA())</f>
        <v>26.8</v>
      </c>
      <c r="M24" s="571">
        <f>IF(ISNUMBER(Regressions!N34),ROUND(Regressions!N34, 1), NA())</f>
        <v>38.200000000000003</v>
      </c>
      <c r="N24" s="572">
        <f>IF(ISNUMBER(Regressions!O34),ROUND(Regressions!O34, 1), NA())</f>
        <v>35</v>
      </c>
      <c r="O24" s="573">
        <f>IF(ISNUMBER(Regressions!Q34),ROUND(Regressions!Q34, 1), NA())</f>
        <v>88</v>
      </c>
      <c r="P24" s="569">
        <f>IF(ISNUMBER(Regressions!R34),ROUND(Regressions!R34, 1), NA())</f>
        <v>85.4</v>
      </c>
      <c r="Q24" s="575">
        <f>IF(ISNUMBER(Regressions!S34),ROUND(Regressions!S34, 1), NA())</f>
        <v>32.200000000000003</v>
      </c>
      <c r="R24" s="571">
        <f>IF(ISNUMBER(Regressions!T34),ROUND(Regressions!T34, 1), NA())</f>
        <v>53.2</v>
      </c>
      <c r="S24" s="572">
        <f>IF(ISNUMBER(Regressions!U34),ROUND(Regressions!U34, 1), NA())</f>
        <v>14.6</v>
      </c>
    </row>
    <row r="25" spans="1:19" x14ac:dyDescent="0.25">
      <c r="A25" s="564" t="str">
        <f>+Introduction!$C$7</f>
        <v>Liberia</v>
      </c>
      <c r="B25" s="565">
        <f>IF(ISBLANK(Regressions!B35), " ", Regressions!B35)</f>
        <v>2021</v>
      </c>
      <c r="C25" s="564" t="str">
        <f>HLOOKUP(Introduction!$G$4,nametranslations,24,FALSE)</f>
        <v>Total</v>
      </c>
      <c r="D25" s="567">
        <f>IF(ISBLANK(Regressions!D35), " ", Regressions!D35)</f>
        <v>2038060</v>
      </c>
      <c r="E25" s="573">
        <f>IF(ISNUMBER(Regressions!E35),ROUND(Regressions!E35, 1), NA())</f>
        <v>68.400000000000006</v>
      </c>
      <c r="F25" s="576">
        <f>IF(ISNUMBER(Regressions!F35),ROUND(Regressions!F35, 1), NA())</f>
        <v>61.4</v>
      </c>
      <c r="G25" s="577">
        <f>IF(ISNUMBER(Regressions!G35),ROUND(Regressions!G35, 1), NA())</f>
        <v>50.1</v>
      </c>
      <c r="H25" s="571">
        <f>IF(ISNUMBER(Regressions!H35),ROUND(Regressions!H35, 1), NA())</f>
        <v>11.3</v>
      </c>
      <c r="I25" s="572">
        <f>IF(ISNUMBER(Regressions!I35),ROUND(Regressions!I35, 1), NA())</f>
        <v>38.6</v>
      </c>
      <c r="J25" s="573">
        <f>IF(ISNUMBER(Regressions!K35),ROUND(Regressions!K35, 1), NA())</f>
        <v>80.7</v>
      </c>
      <c r="K25" s="576">
        <f>IF(ISNUMBER(Regressions!L35),ROUND(Regressions!L35, 1), NA())</f>
        <v>64.400000000000006</v>
      </c>
      <c r="L25" s="578">
        <f>IF(ISNUMBER(Regressions!M35),ROUND(Regressions!M35, 1), NA())</f>
        <v>26.8</v>
      </c>
      <c r="M25" s="571">
        <f>IF(ISNUMBER(Regressions!N35),ROUND(Regressions!N35, 1), NA())</f>
        <v>37.6</v>
      </c>
      <c r="N25" s="572">
        <f>IF(ISNUMBER(Regressions!O35),ROUND(Regressions!O35, 1), NA())</f>
        <v>35.6</v>
      </c>
      <c r="O25" s="573" t="e">
        <f>IF(ISNUMBER(Regressions!Q35),ROUND(Regressions!Q35, 1), NA())</f>
        <v>#N/A</v>
      </c>
      <c r="P25" s="576" t="e">
        <f>IF(ISNUMBER(Regressions!R35),ROUND(Regressions!R35, 1), NA())</f>
        <v>#N/A</v>
      </c>
      <c r="Q25" s="579">
        <f>IF(ISNUMBER(Regressions!S35),ROUND(Regressions!S35, 1), NA())</f>
        <v>23</v>
      </c>
      <c r="R25" s="571" t="e">
        <f>IF(ISNUMBER(Regressions!T35),ROUND(Regressions!T35, 1), NA())</f>
        <v>#N/A</v>
      </c>
      <c r="S25" s="572" t="e">
        <f>IF(ISNUMBER(Regressions!U35),ROUND(Regressions!U35, 1), NA())</f>
        <v>#N/A</v>
      </c>
    </row>
    <row r="26" spans="1:19" x14ac:dyDescent="0.25">
      <c r="A26" s="564" t="str">
        <f>+Introduction!$C$7</f>
        <v>Liberia</v>
      </c>
      <c r="B26" s="565">
        <f>IF(ISBLANK(Regressions!B36), " ", Regressions!B36)</f>
        <v>2022</v>
      </c>
      <c r="C26" s="564" t="str">
        <f>HLOOKUP(Introduction!$G$4,nametranslations,24,FALSE)</f>
        <v>Total</v>
      </c>
      <c r="D26" s="567">
        <f>IF(ISBLANK(Regressions!D36), " ", Regressions!D36)</f>
        <v>2070538</v>
      </c>
      <c r="E26" s="568">
        <f>IF(ISNUMBER(Regressions!E36),ROUND(Regressions!E36, 1), NA())</f>
        <v>69.400000000000006</v>
      </c>
      <c r="F26" s="569">
        <f>IF(ISNUMBER(Regressions!F36),ROUND(Regressions!F36, 1), NA())</f>
        <v>61.8</v>
      </c>
      <c r="G26" s="570">
        <f>IF(ISNUMBER(Regressions!G36),ROUND(Regressions!G36, 1), NA())</f>
        <v>50.1</v>
      </c>
      <c r="H26" s="571">
        <f>IF(ISNUMBER(Regressions!H36),ROUND(Regressions!H36, 1), NA())</f>
        <v>11.8</v>
      </c>
      <c r="I26" s="572">
        <f>IF(ISNUMBER(Regressions!I36),ROUND(Regressions!I36, 1), NA())</f>
        <v>38.200000000000003</v>
      </c>
      <c r="J26" s="573">
        <f>IF(ISNUMBER(Regressions!K36),ROUND(Regressions!K36, 1), NA())</f>
        <v>81.900000000000006</v>
      </c>
      <c r="K26" s="569">
        <f>IF(ISNUMBER(Regressions!L36),ROUND(Regressions!L36, 1), NA())</f>
        <v>63.9</v>
      </c>
      <c r="L26" s="574">
        <f>IF(ISNUMBER(Regressions!M36),ROUND(Regressions!M36, 1), NA())</f>
        <v>26.8</v>
      </c>
      <c r="M26" s="571">
        <f>IF(ISNUMBER(Regressions!N36),ROUND(Regressions!N36, 1), NA())</f>
        <v>37.1</v>
      </c>
      <c r="N26" s="572">
        <f>IF(ISNUMBER(Regressions!O36),ROUND(Regressions!O36, 1), NA())</f>
        <v>36.1</v>
      </c>
      <c r="O26" s="573" t="e">
        <f>IF(ISNUMBER(Regressions!Q36),ROUND(Regressions!Q36, 1), NA())</f>
        <v>#N/A</v>
      </c>
      <c r="P26" s="569" t="e">
        <f>IF(ISNUMBER(Regressions!R36),ROUND(Regressions!R36, 1), NA())</f>
        <v>#N/A</v>
      </c>
      <c r="Q26" s="575">
        <f>IF(ISNUMBER(Regressions!S36),ROUND(Regressions!S36, 1), NA())</f>
        <v>13.8</v>
      </c>
      <c r="R26" s="571" t="e">
        <f>IF(ISNUMBER(Regressions!T36),ROUND(Regressions!T36, 1), NA())</f>
        <v>#N/A</v>
      </c>
      <c r="S26" s="572" t="e">
        <f>IF(ISNUMBER(Regressions!U36),ROUND(Regressions!U36, 1), NA())</f>
        <v>#N/A</v>
      </c>
    </row>
    <row r="27" spans="1:19" x14ac:dyDescent="0.25">
      <c r="A27" s="564" t="str">
        <f>+Introduction!$C$7</f>
        <v>Liberia</v>
      </c>
      <c r="B27" s="565">
        <f>IF(ISBLANK(Regressions!B37), " ", Regressions!B37)</f>
        <v>2023</v>
      </c>
      <c r="C27" s="564" t="str">
        <f>HLOOKUP(Introduction!$G$4,nametranslations,24,FALSE)</f>
        <v>Total</v>
      </c>
      <c r="D27" s="567">
        <f>IF(ISBLANK(Regressions!D37), " ", Regressions!D37)</f>
        <v>2100634</v>
      </c>
      <c r="E27" s="573">
        <f>IF(ISNUMBER(Regressions!E37),ROUND(Regressions!E37, 1), NA())</f>
        <v>70.3</v>
      </c>
      <c r="F27" s="576">
        <f>IF(ISNUMBER(Regressions!F37),ROUND(Regressions!F37, 1), NA())</f>
        <v>62.3</v>
      </c>
      <c r="G27" s="577" t="e">
        <f>IF(ISNUMBER(Regressions!G37),ROUND(Regressions!G37, 1), NA())</f>
        <v>#N/A</v>
      </c>
      <c r="H27" s="571" t="e">
        <f>IF(ISNUMBER(Regressions!H37),ROUND(Regressions!H37, 1), NA())</f>
        <v>#N/A</v>
      </c>
      <c r="I27" s="572">
        <f>IF(ISNUMBER(Regressions!I37),ROUND(Regressions!I37, 1), NA())</f>
        <v>37.700000000000003</v>
      </c>
      <c r="J27" s="573">
        <f>IF(ISNUMBER(Regressions!K37),ROUND(Regressions!K37, 1), NA())</f>
        <v>83.1</v>
      </c>
      <c r="K27" s="576">
        <f>IF(ISNUMBER(Regressions!L37),ROUND(Regressions!L37, 1), NA())</f>
        <v>63.3</v>
      </c>
      <c r="L27" s="578" t="e">
        <f>IF(ISNUMBER(Regressions!M37),ROUND(Regressions!M37, 1), NA())</f>
        <v>#N/A</v>
      </c>
      <c r="M27" s="571" t="e">
        <f>IF(ISNUMBER(Regressions!N37),ROUND(Regressions!N37, 1), NA())</f>
        <v>#N/A</v>
      </c>
      <c r="N27" s="572">
        <f>IF(ISNUMBER(Regressions!O37),ROUND(Regressions!O37, 1), NA())</f>
        <v>36.700000000000003</v>
      </c>
      <c r="O27" s="573" t="e">
        <f>IF(ISNUMBER(Regressions!Q37),ROUND(Regressions!Q37, 1), NA())</f>
        <v>#N/A</v>
      </c>
      <c r="P27" s="576" t="e">
        <f>IF(ISNUMBER(Regressions!R37),ROUND(Regressions!R37, 1), NA())</f>
        <v>#N/A</v>
      </c>
      <c r="Q27" s="579">
        <f>IF(ISNUMBER(Regressions!S37),ROUND(Regressions!S37, 1), NA())</f>
        <v>13.8</v>
      </c>
      <c r="R27" s="571" t="e">
        <f>IF(ISNUMBER(Regressions!T37),ROUND(Regressions!T37, 1), NA())</f>
        <v>#N/A</v>
      </c>
      <c r="S27" s="572" t="e">
        <f>IF(ISNUMBER(Regressions!U37),ROUND(Regressions!U37, 1), NA())</f>
        <v>#N/A</v>
      </c>
    </row>
    <row r="28" spans="1:19" x14ac:dyDescent="0.25">
      <c r="A28" s="564" t="str">
        <f>+Introduction!$C$7</f>
        <v>Liberia</v>
      </c>
      <c r="B28" s="565">
        <f>IF(ISBLANK(Regressions!B38), " ", Regressions!B38)</f>
        <v>2024</v>
      </c>
      <c r="C28" s="564" t="str">
        <f>HLOOKUP(Introduction!$G$4,nametranslations,24,FALSE)</f>
        <v>Total</v>
      </c>
      <c r="D28" s="567">
        <f>IF(ISBLANK(Regressions!D38), " ", Regressions!D38)</f>
        <v>2194901</v>
      </c>
      <c r="E28" s="568">
        <f>IF(ISNUMBER(Regressions!E38),ROUND(Regressions!E38, 1), NA())</f>
        <v>71.3</v>
      </c>
      <c r="F28" s="569">
        <f>IF(ISNUMBER(Regressions!F38),ROUND(Regressions!F38, 1), NA())</f>
        <v>62.7</v>
      </c>
      <c r="G28" s="570" t="e">
        <f>IF(ISNUMBER(Regressions!G38),ROUND(Regressions!G38, 1), NA())</f>
        <v>#N/A</v>
      </c>
      <c r="H28" s="571" t="e">
        <f>IF(ISNUMBER(Regressions!H38),ROUND(Regressions!H38, 1), NA())</f>
        <v>#N/A</v>
      </c>
      <c r="I28" s="572">
        <f>IF(ISNUMBER(Regressions!I38),ROUND(Regressions!I38, 1), NA())</f>
        <v>37.299999999999997</v>
      </c>
      <c r="J28" s="573">
        <f>IF(ISNUMBER(Regressions!K38),ROUND(Regressions!K38, 1), NA())</f>
        <v>84.2</v>
      </c>
      <c r="K28" s="569">
        <f>IF(ISNUMBER(Regressions!L38),ROUND(Regressions!L38, 1), NA())</f>
        <v>62.8</v>
      </c>
      <c r="L28" s="574" t="e">
        <f>IF(ISNUMBER(Regressions!M38),ROUND(Regressions!M38, 1), NA())</f>
        <v>#N/A</v>
      </c>
      <c r="M28" s="571" t="e">
        <f>IF(ISNUMBER(Regressions!N38),ROUND(Regressions!N38, 1), NA())</f>
        <v>#N/A</v>
      </c>
      <c r="N28" s="572">
        <f>IF(ISNUMBER(Regressions!O38),ROUND(Regressions!O38, 1), NA())</f>
        <v>37.200000000000003</v>
      </c>
      <c r="O28" s="573" t="e">
        <f>IF(ISNUMBER(Regressions!Q38),ROUND(Regressions!Q38, 1), NA())</f>
        <v>#N/A</v>
      </c>
      <c r="P28" s="569" t="e">
        <f>IF(ISNUMBER(Regressions!R38),ROUND(Regressions!R38, 1), NA())</f>
        <v>#N/A</v>
      </c>
      <c r="Q28" s="575">
        <f>IF(ISNUMBER(Regressions!S38),ROUND(Regressions!S38, 1), NA())</f>
        <v>13.8</v>
      </c>
      <c r="R28" s="571" t="e">
        <f>IF(ISNUMBER(Regressions!T38),ROUND(Regressions!T38, 1), NA())</f>
        <v>#N/A</v>
      </c>
      <c r="S28" s="572" t="e">
        <f>IF(ISNUMBER(Regressions!U38),ROUND(Regressions!U38, 1), NA())</f>
        <v>#N/A</v>
      </c>
    </row>
    <row r="29" spans="1:19" x14ac:dyDescent="0.25">
      <c r="A29" s="580" t="str">
        <f>+Introduction!$C$7</f>
        <v>Liberia</v>
      </c>
      <c r="B29" s="581">
        <f>IF(ISBLANK(Regressions!B39), " ", Regressions!B39)</f>
        <v>2025</v>
      </c>
      <c r="C29" s="580" t="str">
        <f>HLOOKUP(Introduction!$G$4,nametranslations,24,FALSE)</f>
        <v>Total</v>
      </c>
      <c r="D29" s="582">
        <f>IF(ISBLANK(Regressions!D39), " ", Regressions!D39)</f>
        <v>2241394</v>
      </c>
      <c r="E29" s="583">
        <f>IF(ISNUMBER(Regressions!E39),ROUND(Regressions!E39, 1), NA())</f>
        <v>71.3</v>
      </c>
      <c r="F29" s="584">
        <f>IF(ISNUMBER(Regressions!F39),ROUND(Regressions!F39, 1), NA())</f>
        <v>62.7</v>
      </c>
      <c r="G29" s="585" t="e">
        <f>IF(ISNUMBER(Regressions!G39),ROUND(Regressions!G39, 1), NA())</f>
        <v>#N/A</v>
      </c>
      <c r="H29" s="586" t="e">
        <f>IF(ISNUMBER(Regressions!H39),ROUND(Regressions!H39, 1), NA())</f>
        <v>#N/A</v>
      </c>
      <c r="I29" s="587">
        <f>IF(ISNUMBER(Regressions!I39),ROUND(Regressions!I39, 1), NA())</f>
        <v>37.299999999999997</v>
      </c>
      <c r="J29" s="588">
        <f>IF(ISNUMBER(Regressions!K39),ROUND(Regressions!K39, 1), NA())</f>
        <v>84.2</v>
      </c>
      <c r="K29" s="584">
        <f>IF(ISNUMBER(Regressions!L39),ROUND(Regressions!L39, 1), NA())</f>
        <v>62.8</v>
      </c>
      <c r="L29" s="589" t="e">
        <f>IF(ISNUMBER(Regressions!M39),ROUND(Regressions!M39, 1), NA())</f>
        <v>#N/A</v>
      </c>
      <c r="M29" s="586" t="e">
        <f>IF(ISNUMBER(Regressions!N39),ROUND(Regressions!N39, 1), NA())</f>
        <v>#N/A</v>
      </c>
      <c r="N29" s="587">
        <f>IF(ISNUMBER(Regressions!O39),ROUND(Regressions!O39, 1), NA())</f>
        <v>37.200000000000003</v>
      </c>
      <c r="O29" s="588" t="e">
        <f>IF(ISNUMBER(Regressions!Q39),ROUND(Regressions!Q39, 1), NA())</f>
        <v>#N/A</v>
      </c>
      <c r="P29" s="584" t="e">
        <f>IF(ISNUMBER(Regressions!R39),ROUND(Regressions!R39, 1), NA())</f>
        <v>#N/A</v>
      </c>
      <c r="Q29" s="590">
        <f>IF(ISNUMBER(Regressions!S39),ROUND(Regressions!S39, 1), NA())</f>
        <v>13.8</v>
      </c>
      <c r="R29" s="586" t="e">
        <f>IF(ISNUMBER(Regressions!T39),ROUND(Regressions!T39, 1), NA())</f>
        <v>#N/A</v>
      </c>
      <c r="S29" s="587" t="e">
        <f>IF(ISNUMBER(Regressions!U39),ROUND(Regressions!U39, 1), NA())</f>
        <v>#N/A</v>
      </c>
    </row>
    <row r="30" spans="1:19" hidden="1" x14ac:dyDescent="0.25">
      <c r="A30" s="564" t="str">
        <f>+Introduction!$C$7</f>
        <v>Liberia</v>
      </c>
      <c r="B30" s="565">
        <f>IF(ISBLANK(Regressions!B40), " ", Regressions!B40)</f>
        <v>2026</v>
      </c>
      <c r="C30" s="564" t="str">
        <f>HLOOKUP(Introduction!$G$4,nametranslations,24,FALSE)</f>
        <v>Total</v>
      </c>
      <c r="D30" s="567" t="str">
        <f>IF(ISBLANK(Regressions!D40), " ", Regressions!D40)</f>
        <v xml:space="preserve"> </v>
      </c>
      <c r="E30" s="568">
        <f>IF(ISNUMBER(Regressions!E40),ROUND(Regressions!E40, 1), NA())</f>
        <v>71.3</v>
      </c>
      <c r="F30" s="569">
        <f>IF(ISNUMBER(Regressions!F40),ROUND(Regressions!F40, 1), NA())</f>
        <v>62.7</v>
      </c>
      <c r="G30" s="570" t="e">
        <f>IF(ISNUMBER(Regressions!G40),ROUND(Regressions!G40, 1), NA())</f>
        <v>#N/A</v>
      </c>
      <c r="H30" s="571" t="e">
        <f>IF(ISNUMBER(Regressions!H40),ROUND(Regressions!H40, 1), NA())</f>
        <v>#N/A</v>
      </c>
      <c r="I30" s="572">
        <f>IF(ISNUMBER(Regressions!I40),ROUND(Regressions!I40, 1), NA())</f>
        <v>37.299999999999997</v>
      </c>
      <c r="J30" s="573">
        <f>IF(ISNUMBER(Regressions!K40),ROUND(Regressions!K40, 1), NA())</f>
        <v>84.2</v>
      </c>
      <c r="K30" s="569">
        <f>IF(ISNUMBER(Regressions!L40),ROUND(Regressions!L40, 1), NA())</f>
        <v>62.8</v>
      </c>
      <c r="L30" s="574" t="e">
        <f>IF(ISNUMBER(Regressions!M40),ROUND(Regressions!M40, 1), NA())</f>
        <v>#N/A</v>
      </c>
      <c r="M30" s="571" t="e">
        <f>IF(ISNUMBER(Regressions!N40),ROUND(Regressions!N40, 1), NA())</f>
        <v>#N/A</v>
      </c>
      <c r="N30" s="572">
        <f>IF(ISNUMBER(Regressions!O40),ROUND(Regressions!O40, 1), NA())</f>
        <v>37.200000000000003</v>
      </c>
      <c r="O30" s="573" t="e">
        <f>IF(ISNUMBER(Regressions!Q40),ROUND(Regressions!Q40, 1), NA())</f>
        <v>#N/A</v>
      </c>
      <c r="P30" s="569" t="e">
        <f>IF(ISNUMBER(Regressions!R40),ROUND(Regressions!R40, 1), NA())</f>
        <v>#N/A</v>
      </c>
      <c r="Q30" s="575">
        <f>IF(ISNUMBER(Regressions!S40),ROUND(Regressions!S40, 1), NA())</f>
        <v>13.8</v>
      </c>
      <c r="R30" s="571" t="e">
        <f>IF(ISNUMBER(Regressions!T40),ROUND(Regressions!T40, 1), NA())</f>
        <v>#N/A</v>
      </c>
      <c r="S30" s="572" t="e">
        <f>IF(ISNUMBER(Regressions!U40),ROUND(Regressions!U40, 1), NA())</f>
        <v>#N/A</v>
      </c>
    </row>
    <row r="31" spans="1:19" hidden="1" x14ac:dyDescent="0.25">
      <c r="A31" s="564" t="str">
        <f>+Introduction!$C$7</f>
        <v>Liberia</v>
      </c>
      <c r="B31" s="565">
        <f>IF(ISBLANK(Regressions!B41), " ", Regressions!B41)</f>
        <v>2027</v>
      </c>
      <c r="C31" s="564" t="str">
        <f>HLOOKUP(Introduction!$G$4,nametranslations,24,FALSE)</f>
        <v>Total</v>
      </c>
      <c r="D31" s="567" t="str">
        <f>IF(ISBLANK(Regressions!D41), " ", Regressions!D41)</f>
        <v xml:space="preserve"> </v>
      </c>
      <c r="E31" s="568">
        <f>IF(ISNUMBER(Regressions!E41),ROUND(Regressions!E41, 1), NA())</f>
        <v>71.3</v>
      </c>
      <c r="F31" s="569">
        <f>IF(ISNUMBER(Regressions!F41),ROUND(Regressions!F41, 1), NA())</f>
        <v>62.7</v>
      </c>
      <c r="G31" s="570" t="e">
        <f>IF(ISNUMBER(Regressions!G41),ROUND(Regressions!G41, 1), NA())</f>
        <v>#N/A</v>
      </c>
      <c r="H31" s="571" t="e">
        <f>IF(ISNUMBER(Regressions!H41),ROUND(Regressions!H41, 1), NA())</f>
        <v>#N/A</v>
      </c>
      <c r="I31" s="572">
        <f>IF(ISNUMBER(Regressions!I41),ROUND(Regressions!I41, 1), NA())</f>
        <v>37.299999999999997</v>
      </c>
      <c r="J31" s="573">
        <f>IF(ISNUMBER(Regressions!K41),ROUND(Regressions!K41, 1), NA())</f>
        <v>84.2</v>
      </c>
      <c r="K31" s="569">
        <f>IF(ISNUMBER(Regressions!L41),ROUND(Regressions!L41, 1), NA())</f>
        <v>62.8</v>
      </c>
      <c r="L31" s="574" t="e">
        <f>IF(ISNUMBER(Regressions!M41),ROUND(Regressions!M41, 1), NA())</f>
        <v>#N/A</v>
      </c>
      <c r="M31" s="571" t="e">
        <f>IF(ISNUMBER(Regressions!N41),ROUND(Regressions!N41, 1), NA())</f>
        <v>#N/A</v>
      </c>
      <c r="N31" s="572">
        <f>IF(ISNUMBER(Regressions!O41),ROUND(Regressions!O41, 1), NA())</f>
        <v>37.200000000000003</v>
      </c>
      <c r="O31" s="573" t="e">
        <f>IF(ISNUMBER(Regressions!Q41),ROUND(Regressions!Q41, 1), NA())</f>
        <v>#N/A</v>
      </c>
      <c r="P31" s="569" t="e">
        <f>IF(ISNUMBER(Regressions!R41),ROUND(Regressions!R41, 1), NA())</f>
        <v>#N/A</v>
      </c>
      <c r="Q31" s="575" t="e">
        <f>IF(ISNUMBER(Regressions!S41),ROUND(Regressions!S41, 1), NA())</f>
        <v>#N/A</v>
      </c>
      <c r="R31" s="571" t="e">
        <f>IF(ISNUMBER(Regressions!T41),ROUND(Regressions!T41, 1), NA())</f>
        <v>#N/A</v>
      </c>
      <c r="S31" s="572" t="e">
        <f>IF(ISNUMBER(Regressions!U41),ROUND(Regressions!U41, 1), NA())</f>
        <v>#N/A</v>
      </c>
    </row>
    <row r="32" spans="1:19" hidden="1" x14ac:dyDescent="0.25">
      <c r="A32" s="564" t="str">
        <f>+Introduction!$C$7</f>
        <v>Liberia</v>
      </c>
      <c r="B32" s="565">
        <f>IF(ISBLANK(Regressions!B42), " ", Regressions!B42)</f>
        <v>2028</v>
      </c>
      <c r="C32" s="564" t="str">
        <f>HLOOKUP(Introduction!$G$4,nametranslations,24,FALSE)</f>
        <v>Total</v>
      </c>
      <c r="D32" s="567" t="str">
        <f>IF(ISBLANK(Regressions!D42), " ", Regressions!D42)</f>
        <v xml:space="preserve"> </v>
      </c>
      <c r="E32" s="568">
        <f>IF(ISNUMBER(Regressions!E42),ROUND(Regressions!E42, 1), NA())</f>
        <v>71.3</v>
      </c>
      <c r="F32" s="569">
        <f>IF(ISNUMBER(Regressions!F42),ROUND(Regressions!F42, 1), NA())</f>
        <v>62.7</v>
      </c>
      <c r="G32" s="570" t="e">
        <f>IF(ISNUMBER(Regressions!G42),ROUND(Regressions!G42, 1), NA())</f>
        <v>#N/A</v>
      </c>
      <c r="H32" s="571" t="e">
        <f>IF(ISNUMBER(Regressions!H42),ROUND(Regressions!H42, 1), NA())</f>
        <v>#N/A</v>
      </c>
      <c r="I32" s="572">
        <f>IF(ISNUMBER(Regressions!I42),ROUND(Regressions!I42, 1), NA())</f>
        <v>37.299999999999997</v>
      </c>
      <c r="J32" s="573">
        <f>IF(ISNUMBER(Regressions!K42),ROUND(Regressions!K42, 1), NA())</f>
        <v>84.2</v>
      </c>
      <c r="K32" s="569">
        <f>IF(ISNUMBER(Regressions!L42),ROUND(Regressions!L42, 1), NA())</f>
        <v>62.8</v>
      </c>
      <c r="L32" s="574" t="e">
        <f>IF(ISNUMBER(Regressions!M42),ROUND(Regressions!M42, 1), NA())</f>
        <v>#N/A</v>
      </c>
      <c r="M32" s="571" t="e">
        <f>IF(ISNUMBER(Regressions!N42),ROUND(Regressions!N42, 1), NA())</f>
        <v>#N/A</v>
      </c>
      <c r="N32" s="572">
        <f>IF(ISNUMBER(Regressions!O42),ROUND(Regressions!O42, 1), NA())</f>
        <v>37.200000000000003</v>
      </c>
      <c r="O32" s="573" t="e">
        <f>IF(ISNUMBER(Regressions!Q42),ROUND(Regressions!Q42, 1), NA())</f>
        <v>#N/A</v>
      </c>
      <c r="P32" s="569" t="e">
        <f>IF(ISNUMBER(Regressions!R42),ROUND(Regressions!R42, 1), NA())</f>
        <v>#N/A</v>
      </c>
      <c r="Q32" s="575" t="e">
        <f>IF(ISNUMBER(Regressions!S42),ROUND(Regressions!S42, 1), NA())</f>
        <v>#N/A</v>
      </c>
      <c r="R32" s="571" t="e">
        <f>IF(ISNUMBER(Regressions!T42),ROUND(Regressions!T42, 1), NA())</f>
        <v>#N/A</v>
      </c>
      <c r="S32" s="572" t="e">
        <f>IF(ISNUMBER(Regressions!U42),ROUND(Regressions!U42, 1), NA())</f>
        <v>#N/A</v>
      </c>
    </row>
    <row r="33" spans="1:19" hidden="1" x14ac:dyDescent="0.25">
      <c r="A33" s="564" t="str">
        <f>+Introduction!$C$7</f>
        <v>Liberia</v>
      </c>
      <c r="B33" s="565">
        <f>IF(ISBLANK(Regressions!B43), " ", Regressions!B43)</f>
        <v>2029</v>
      </c>
      <c r="C33" s="564" t="str">
        <f>HLOOKUP(Introduction!$G$4,nametranslations,24,FALSE)</f>
        <v>Total</v>
      </c>
      <c r="D33" s="567" t="str">
        <f>IF(ISBLANK(Regressions!D43), " ", Regressions!D43)</f>
        <v xml:space="preserve"> </v>
      </c>
      <c r="E33" s="568" t="e">
        <f>IF(ISNUMBER(Regressions!E43),ROUND(Regressions!E43, 1), NA())</f>
        <v>#N/A</v>
      </c>
      <c r="F33" s="569" t="e">
        <f>IF(ISNUMBER(Regressions!F43),ROUND(Regressions!F43, 1), NA())</f>
        <v>#N/A</v>
      </c>
      <c r="G33" s="570" t="e">
        <f>IF(ISNUMBER(Regressions!G43),ROUND(Regressions!G43, 1), NA())</f>
        <v>#N/A</v>
      </c>
      <c r="H33" s="571" t="e">
        <f>IF(ISNUMBER(Regressions!H43),ROUND(Regressions!H43, 1), NA())</f>
        <v>#N/A</v>
      </c>
      <c r="I33" s="572" t="e">
        <f>IF(ISNUMBER(Regressions!I43),ROUND(Regressions!I43, 1), NA())</f>
        <v>#N/A</v>
      </c>
      <c r="J33" s="573" t="e">
        <f>IF(ISNUMBER(Regressions!K43),ROUND(Regressions!K43, 1), NA())</f>
        <v>#N/A</v>
      </c>
      <c r="K33" s="569" t="e">
        <f>IF(ISNUMBER(Regressions!L43),ROUND(Regressions!L43, 1), NA())</f>
        <v>#N/A</v>
      </c>
      <c r="L33" s="574" t="e">
        <f>IF(ISNUMBER(Regressions!M43),ROUND(Regressions!M43, 1), NA())</f>
        <v>#N/A</v>
      </c>
      <c r="M33" s="571" t="e">
        <f>IF(ISNUMBER(Regressions!N43),ROUND(Regressions!N43, 1), NA())</f>
        <v>#N/A</v>
      </c>
      <c r="N33" s="572" t="e">
        <f>IF(ISNUMBER(Regressions!O43),ROUND(Regressions!O43, 1), NA())</f>
        <v>#N/A</v>
      </c>
      <c r="O33" s="573" t="e">
        <f>IF(ISNUMBER(Regressions!Q43),ROUND(Regressions!Q43, 1), NA())</f>
        <v>#N/A</v>
      </c>
      <c r="P33" s="569" t="e">
        <f>IF(ISNUMBER(Regressions!R43),ROUND(Regressions!R43, 1), NA())</f>
        <v>#N/A</v>
      </c>
      <c r="Q33" s="575" t="e">
        <f>IF(ISNUMBER(Regressions!S43),ROUND(Regressions!S43, 1), NA())</f>
        <v>#N/A</v>
      </c>
      <c r="R33" s="571" t="e">
        <f>IF(ISNUMBER(Regressions!T43),ROUND(Regressions!T43, 1), NA())</f>
        <v>#N/A</v>
      </c>
      <c r="S33" s="572" t="e">
        <f>IF(ISNUMBER(Regressions!U43),ROUND(Regressions!U43, 1), NA())</f>
        <v>#N/A</v>
      </c>
    </row>
    <row r="34" spans="1:19" hidden="1" x14ac:dyDescent="0.25">
      <c r="A34" s="564" t="str">
        <f>+Introduction!$C$7</f>
        <v>Liberia</v>
      </c>
      <c r="B34" s="565">
        <f>IF(ISBLANK(Regressions!B44), " ", Regressions!B44)</f>
        <v>2030</v>
      </c>
      <c r="C34" s="564" t="str">
        <f>HLOOKUP(Introduction!$G$4,nametranslations,24,FALSE)</f>
        <v>Total</v>
      </c>
      <c r="D34" s="567" t="str">
        <f>IF(ISBLANK(Regressions!D44), " ", Regressions!D44)</f>
        <v xml:space="preserve"> </v>
      </c>
      <c r="E34" s="568" t="e">
        <f>IF(ISNUMBER(Regressions!E44),ROUND(Regressions!E44, 1), NA())</f>
        <v>#N/A</v>
      </c>
      <c r="F34" s="569" t="e">
        <f>IF(ISNUMBER(Regressions!F44),ROUND(Regressions!F44, 1), NA())</f>
        <v>#N/A</v>
      </c>
      <c r="G34" s="570" t="e">
        <f>IF(ISNUMBER(Regressions!G44),ROUND(Regressions!G44, 1), NA())</f>
        <v>#N/A</v>
      </c>
      <c r="H34" s="571" t="e">
        <f>IF(ISNUMBER(Regressions!H44),ROUND(Regressions!H44, 1), NA())</f>
        <v>#N/A</v>
      </c>
      <c r="I34" s="572" t="e">
        <f>IF(ISNUMBER(Regressions!I44),ROUND(Regressions!I44, 1), NA())</f>
        <v>#N/A</v>
      </c>
      <c r="J34" s="573" t="e">
        <f>IF(ISNUMBER(Regressions!K44),ROUND(Regressions!K44, 1), NA())</f>
        <v>#N/A</v>
      </c>
      <c r="K34" s="569" t="e">
        <f>IF(ISNUMBER(Regressions!L44),ROUND(Regressions!L44, 1), NA())</f>
        <v>#N/A</v>
      </c>
      <c r="L34" s="574" t="e">
        <f>IF(ISNUMBER(Regressions!M44),ROUND(Regressions!M44, 1), NA())</f>
        <v>#N/A</v>
      </c>
      <c r="M34" s="571" t="e">
        <f>IF(ISNUMBER(Regressions!N44),ROUND(Regressions!N44, 1), NA())</f>
        <v>#N/A</v>
      </c>
      <c r="N34" s="572" t="e">
        <f>IF(ISNUMBER(Regressions!O44),ROUND(Regressions!O44, 1), NA())</f>
        <v>#N/A</v>
      </c>
      <c r="O34" s="573" t="e">
        <f>IF(ISNUMBER(Regressions!Q44),ROUND(Regressions!Q44, 1), NA())</f>
        <v>#N/A</v>
      </c>
      <c r="P34" s="569" t="e">
        <f>IF(ISNUMBER(Regressions!R44),ROUND(Regressions!R44, 1), NA())</f>
        <v>#N/A</v>
      </c>
      <c r="Q34" s="575" t="e">
        <f>IF(ISNUMBER(Regressions!S44),ROUND(Regressions!S44, 1), NA())</f>
        <v>#N/A</v>
      </c>
      <c r="R34" s="571" t="e">
        <f>IF(ISNUMBER(Regressions!T44),ROUND(Regressions!T44, 1), NA())</f>
        <v>#N/A</v>
      </c>
      <c r="S34" s="572" t="e">
        <f>IF(ISNUMBER(Regressions!U44),ROUND(Regressions!U44, 1), NA())</f>
        <v>#N/A</v>
      </c>
    </row>
    <row r="35" spans="1:19" x14ac:dyDescent="0.25">
      <c r="A35" s="564" t="str">
        <f>+Introduction!$C$7</f>
        <v>Liberia</v>
      </c>
      <c r="B35" s="565">
        <f>IF(ISBLANK(Regressions!B45), " ", Regressions!B45)</f>
        <v>2000</v>
      </c>
      <c r="C35" s="564" t="str">
        <f>HLOOKUP(Introduction!$G$4,nametranslations,26,FALSE)</f>
        <v>Urban</v>
      </c>
      <c r="D35" s="567">
        <f>IF(ISBLANK(Regressions!D45), " ", Regressions!D45)</f>
        <v>496878.22207965853</v>
      </c>
      <c r="E35" s="568" t="e">
        <f>IF(ISNUMBER(Regressions!E45),ROUND(Regressions!E45, 1), NA())</f>
        <v>#N/A</v>
      </c>
      <c r="F35" s="569" t="e">
        <f>IF(ISNUMBER(Regressions!F45),ROUND(Regressions!F45, 1), NA())</f>
        <v>#N/A</v>
      </c>
      <c r="G35" s="570" t="e">
        <f>IF(ISNUMBER(Regressions!G45),ROUND(Regressions!G45, 1), NA())</f>
        <v>#N/A</v>
      </c>
      <c r="H35" s="571" t="e">
        <f>IF(ISNUMBER(Regressions!H45),ROUND(Regressions!H45, 1), NA())</f>
        <v>#N/A</v>
      </c>
      <c r="I35" s="572" t="e">
        <f>IF(ISNUMBER(Regressions!I45),ROUND(Regressions!I45, 1), NA())</f>
        <v>#N/A</v>
      </c>
      <c r="J35" s="573" t="e">
        <f>IF(ISNUMBER(Regressions!K45),ROUND(Regressions!K45, 1), NA())</f>
        <v>#N/A</v>
      </c>
      <c r="K35" s="569" t="e">
        <f>IF(ISNUMBER(Regressions!L45),ROUND(Regressions!L45, 1), NA())</f>
        <v>#N/A</v>
      </c>
      <c r="L35" s="574" t="e">
        <f>IF(ISNUMBER(Regressions!M45),ROUND(Regressions!M45, 1), NA())</f>
        <v>#N/A</v>
      </c>
      <c r="M35" s="571" t="e">
        <f>IF(ISNUMBER(Regressions!N45),ROUND(Regressions!N45, 1), NA())</f>
        <v>#N/A</v>
      </c>
      <c r="N35" s="572" t="e">
        <f>IF(ISNUMBER(Regressions!O45),ROUND(Regressions!O45, 1), NA())</f>
        <v>#N/A</v>
      </c>
      <c r="O35" s="573" t="e">
        <f>IF(ISNUMBER(Regressions!Q45),ROUND(Regressions!Q45, 1), NA())</f>
        <v>#N/A</v>
      </c>
      <c r="P35" s="569" t="e">
        <f>IF(ISNUMBER(Regressions!R45),ROUND(Regressions!R45, 1), NA())</f>
        <v>#N/A</v>
      </c>
      <c r="Q35" s="575" t="e">
        <f>IF(ISNUMBER(Regressions!S45),ROUND(Regressions!S45, 1), NA())</f>
        <v>#N/A</v>
      </c>
      <c r="R35" s="571" t="e">
        <f>IF(ISNUMBER(Regressions!T45),ROUND(Regressions!T45, 1), NA())</f>
        <v>#N/A</v>
      </c>
      <c r="S35" s="572" t="e">
        <f>IF(ISNUMBER(Regressions!U45),ROUND(Regressions!U45, 1), NA())</f>
        <v>#N/A</v>
      </c>
    </row>
    <row r="36" spans="1:19" x14ac:dyDescent="0.25">
      <c r="A36" s="564" t="str">
        <f>+Introduction!$C$7</f>
        <v>Liberia</v>
      </c>
      <c r="B36" s="565">
        <f>IF(ISBLANK(Regressions!B46), " ", Regressions!B46)</f>
        <v>2001</v>
      </c>
      <c r="C36" s="564" t="str">
        <f>HLOOKUP(Introduction!$G$4,nametranslations,26,FALSE)</f>
        <v>Urban</v>
      </c>
      <c r="D36" s="567">
        <f>IF(ISBLANK(Regressions!D46), " ", Regressions!D46)</f>
        <v>513646.13728977204</v>
      </c>
      <c r="E36" s="568" t="e">
        <f>IF(ISNUMBER(Regressions!E46),ROUND(Regressions!E46, 1), NA())</f>
        <v>#N/A</v>
      </c>
      <c r="F36" s="569" t="e">
        <f>IF(ISNUMBER(Regressions!F46),ROUND(Regressions!F46, 1), NA())</f>
        <v>#N/A</v>
      </c>
      <c r="G36" s="570" t="e">
        <f>IF(ISNUMBER(Regressions!G46),ROUND(Regressions!G46, 1), NA())</f>
        <v>#N/A</v>
      </c>
      <c r="H36" s="571" t="e">
        <f>IF(ISNUMBER(Regressions!H46),ROUND(Regressions!H46, 1), NA())</f>
        <v>#N/A</v>
      </c>
      <c r="I36" s="572" t="e">
        <f>IF(ISNUMBER(Regressions!I46),ROUND(Regressions!I46, 1), NA())</f>
        <v>#N/A</v>
      </c>
      <c r="J36" s="573" t="e">
        <f>IF(ISNUMBER(Regressions!K46),ROUND(Regressions!K46, 1), NA())</f>
        <v>#N/A</v>
      </c>
      <c r="K36" s="569" t="e">
        <f>IF(ISNUMBER(Regressions!L46),ROUND(Regressions!L46, 1), NA())</f>
        <v>#N/A</v>
      </c>
      <c r="L36" s="574" t="e">
        <f>IF(ISNUMBER(Regressions!M46),ROUND(Regressions!M46, 1), NA())</f>
        <v>#N/A</v>
      </c>
      <c r="M36" s="571" t="e">
        <f>IF(ISNUMBER(Regressions!N46),ROUND(Regressions!N46, 1), NA())</f>
        <v>#N/A</v>
      </c>
      <c r="N36" s="572" t="e">
        <f>IF(ISNUMBER(Regressions!O46),ROUND(Regressions!O46, 1), NA())</f>
        <v>#N/A</v>
      </c>
      <c r="O36" s="573" t="e">
        <f>IF(ISNUMBER(Regressions!Q46),ROUND(Regressions!Q46, 1), NA())</f>
        <v>#N/A</v>
      </c>
      <c r="P36" s="569" t="e">
        <f>IF(ISNUMBER(Regressions!R46),ROUND(Regressions!R46, 1), NA())</f>
        <v>#N/A</v>
      </c>
      <c r="Q36" s="575" t="e">
        <f>IF(ISNUMBER(Regressions!S46),ROUND(Regressions!S46, 1), NA())</f>
        <v>#N/A</v>
      </c>
      <c r="R36" s="571" t="e">
        <f>IF(ISNUMBER(Regressions!T46),ROUND(Regressions!T46, 1), NA())</f>
        <v>#N/A</v>
      </c>
      <c r="S36" s="572" t="e">
        <f>IF(ISNUMBER(Regressions!U46),ROUND(Regressions!U46, 1), NA())</f>
        <v>#N/A</v>
      </c>
    </row>
    <row r="37" spans="1:19" x14ac:dyDescent="0.25">
      <c r="A37" s="564" t="str">
        <f>+Introduction!$C$7</f>
        <v>Liberia</v>
      </c>
      <c r="B37" s="565">
        <f>IF(ISBLANK(Regressions!B47), " ", Regressions!B47)</f>
        <v>2002</v>
      </c>
      <c r="C37" s="564" t="str">
        <f>HLOOKUP(Introduction!$G$4,nametranslations,26,FALSE)</f>
        <v>Urban</v>
      </c>
      <c r="D37" s="567">
        <f>IF(ISBLANK(Regressions!D47), " ", Regressions!D47)</f>
        <v>533210.63399143214</v>
      </c>
      <c r="E37" s="568" t="e">
        <f>IF(ISNUMBER(Regressions!E47),ROUND(Regressions!E47, 1), NA())</f>
        <v>#N/A</v>
      </c>
      <c r="F37" s="569" t="e">
        <f>IF(ISNUMBER(Regressions!F47),ROUND(Regressions!F47, 1), NA())</f>
        <v>#N/A</v>
      </c>
      <c r="G37" s="570" t="e">
        <f>IF(ISNUMBER(Regressions!G47),ROUND(Regressions!G47, 1), NA())</f>
        <v>#N/A</v>
      </c>
      <c r="H37" s="571" t="e">
        <f>IF(ISNUMBER(Regressions!H47),ROUND(Regressions!H47, 1), NA())</f>
        <v>#N/A</v>
      </c>
      <c r="I37" s="572" t="e">
        <f>IF(ISNUMBER(Regressions!I47),ROUND(Regressions!I47, 1), NA())</f>
        <v>#N/A</v>
      </c>
      <c r="J37" s="573" t="e">
        <f>IF(ISNUMBER(Regressions!K47),ROUND(Regressions!K47, 1), NA())</f>
        <v>#N/A</v>
      </c>
      <c r="K37" s="569" t="e">
        <f>IF(ISNUMBER(Regressions!L47),ROUND(Regressions!L47, 1), NA())</f>
        <v>#N/A</v>
      </c>
      <c r="L37" s="574" t="e">
        <f>IF(ISNUMBER(Regressions!M47),ROUND(Regressions!M47, 1), NA())</f>
        <v>#N/A</v>
      </c>
      <c r="M37" s="571" t="e">
        <f>IF(ISNUMBER(Regressions!N47),ROUND(Regressions!N47, 1), NA())</f>
        <v>#N/A</v>
      </c>
      <c r="N37" s="572" t="e">
        <f>IF(ISNUMBER(Regressions!O47),ROUND(Regressions!O47, 1), NA())</f>
        <v>#N/A</v>
      </c>
      <c r="O37" s="573" t="e">
        <f>IF(ISNUMBER(Regressions!Q47),ROUND(Regressions!Q47, 1), NA())</f>
        <v>#N/A</v>
      </c>
      <c r="P37" s="569" t="e">
        <f>IF(ISNUMBER(Regressions!R47),ROUND(Regressions!R47, 1), NA())</f>
        <v>#N/A</v>
      </c>
      <c r="Q37" s="575" t="e">
        <f>IF(ISNUMBER(Regressions!S47),ROUND(Regressions!S47, 1), NA())</f>
        <v>#N/A</v>
      </c>
      <c r="R37" s="571" t="e">
        <f>IF(ISNUMBER(Regressions!T47),ROUND(Regressions!T47, 1), NA())</f>
        <v>#N/A</v>
      </c>
      <c r="S37" s="572" t="e">
        <f>IF(ISNUMBER(Regressions!U47),ROUND(Regressions!U47, 1), NA())</f>
        <v>#N/A</v>
      </c>
    </row>
    <row r="38" spans="1:19" x14ac:dyDescent="0.25">
      <c r="A38" s="564" t="str">
        <f>+Introduction!$C$7</f>
        <v>Liberia</v>
      </c>
      <c r="B38" s="565">
        <f>IF(ISBLANK(Regressions!B48), " ", Regressions!B48)</f>
        <v>2003</v>
      </c>
      <c r="C38" s="564" t="str">
        <f>HLOOKUP(Introduction!$G$4,nametranslations,26,FALSE)</f>
        <v>Urban</v>
      </c>
      <c r="D38" s="567">
        <f>IF(ISBLANK(Regressions!D48), " ", Regressions!D48)</f>
        <v>548554.65622810367</v>
      </c>
      <c r="E38" s="568" t="e">
        <f>IF(ISNUMBER(Regressions!E48),ROUND(Regressions!E48, 1), NA())</f>
        <v>#N/A</v>
      </c>
      <c r="F38" s="569" t="e">
        <f>IF(ISNUMBER(Regressions!F48),ROUND(Regressions!F48, 1), NA())</f>
        <v>#N/A</v>
      </c>
      <c r="G38" s="570" t="e">
        <f>IF(ISNUMBER(Regressions!G48),ROUND(Regressions!G48, 1), NA())</f>
        <v>#N/A</v>
      </c>
      <c r="H38" s="571" t="e">
        <f>IF(ISNUMBER(Regressions!H48),ROUND(Regressions!H48, 1), NA())</f>
        <v>#N/A</v>
      </c>
      <c r="I38" s="572" t="e">
        <f>IF(ISNUMBER(Regressions!I48),ROUND(Regressions!I48, 1), NA())</f>
        <v>#N/A</v>
      </c>
      <c r="J38" s="573" t="e">
        <f>IF(ISNUMBER(Regressions!K48),ROUND(Regressions!K48, 1), NA())</f>
        <v>#N/A</v>
      </c>
      <c r="K38" s="569" t="e">
        <f>IF(ISNUMBER(Regressions!L48),ROUND(Regressions!L48, 1), NA())</f>
        <v>#N/A</v>
      </c>
      <c r="L38" s="574" t="e">
        <f>IF(ISNUMBER(Regressions!M48),ROUND(Regressions!M48, 1), NA())</f>
        <v>#N/A</v>
      </c>
      <c r="M38" s="571" t="e">
        <f>IF(ISNUMBER(Regressions!N48),ROUND(Regressions!N48, 1), NA())</f>
        <v>#N/A</v>
      </c>
      <c r="N38" s="572" t="e">
        <f>IF(ISNUMBER(Regressions!O48),ROUND(Regressions!O48, 1), NA())</f>
        <v>#N/A</v>
      </c>
      <c r="O38" s="573" t="e">
        <f>IF(ISNUMBER(Regressions!Q48),ROUND(Regressions!Q48, 1), NA())</f>
        <v>#N/A</v>
      </c>
      <c r="P38" s="569" t="e">
        <f>IF(ISNUMBER(Regressions!R48),ROUND(Regressions!R48, 1), NA())</f>
        <v>#N/A</v>
      </c>
      <c r="Q38" s="575" t="e">
        <f>IF(ISNUMBER(Regressions!S48),ROUND(Regressions!S48, 1), NA())</f>
        <v>#N/A</v>
      </c>
      <c r="R38" s="571" t="e">
        <f>IF(ISNUMBER(Regressions!T48),ROUND(Regressions!T48, 1), NA())</f>
        <v>#N/A</v>
      </c>
      <c r="S38" s="572" t="e">
        <f>IF(ISNUMBER(Regressions!U48),ROUND(Regressions!U48, 1), NA())</f>
        <v>#N/A</v>
      </c>
    </row>
    <row r="39" spans="1:19" x14ac:dyDescent="0.25">
      <c r="A39" s="564" t="str">
        <f>+Introduction!$C$7</f>
        <v>Liberia</v>
      </c>
      <c r="B39" s="565">
        <f>IF(ISBLANK(Regressions!B49), " ", Regressions!B49)</f>
        <v>2004</v>
      </c>
      <c r="C39" s="564" t="str">
        <f>HLOOKUP(Introduction!$G$4,nametranslations,26,FALSE)</f>
        <v>Urban</v>
      </c>
      <c r="D39" s="567">
        <f>IF(ISBLANK(Regressions!D49), " ", Regressions!D49)</f>
        <v>550185.53336891171</v>
      </c>
      <c r="E39" s="568" t="e">
        <f>IF(ISNUMBER(Regressions!E49),ROUND(Regressions!E49, 1), NA())</f>
        <v>#N/A</v>
      </c>
      <c r="F39" s="569" t="e">
        <f>IF(ISNUMBER(Regressions!F49),ROUND(Regressions!F49, 1), NA())</f>
        <v>#N/A</v>
      </c>
      <c r="G39" s="570" t="e">
        <f>IF(ISNUMBER(Regressions!G49),ROUND(Regressions!G49, 1), NA())</f>
        <v>#N/A</v>
      </c>
      <c r="H39" s="571" t="e">
        <f>IF(ISNUMBER(Regressions!H49),ROUND(Regressions!H49, 1), NA())</f>
        <v>#N/A</v>
      </c>
      <c r="I39" s="572" t="e">
        <f>IF(ISNUMBER(Regressions!I49),ROUND(Regressions!I49, 1), NA())</f>
        <v>#N/A</v>
      </c>
      <c r="J39" s="573" t="e">
        <f>IF(ISNUMBER(Regressions!K49),ROUND(Regressions!K49, 1), NA())</f>
        <v>#N/A</v>
      </c>
      <c r="K39" s="569" t="e">
        <f>IF(ISNUMBER(Regressions!L49),ROUND(Regressions!L49, 1), NA())</f>
        <v>#N/A</v>
      </c>
      <c r="L39" s="574" t="e">
        <f>IF(ISNUMBER(Regressions!M49),ROUND(Regressions!M49, 1), NA())</f>
        <v>#N/A</v>
      </c>
      <c r="M39" s="571" t="e">
        <f>IF(ISNUMBER(Regressions!N49),ROUND(Regressions!N49, 1), NA())</f>
        <v>#N/A</v>
      </c>
      <c r="N39" s="572" t="e">
        <f>IF(ISNUMBER(Regressions!O49),ROUND(Regressions!O49, 1), NA())</f>
        <v>#N/A</v>
      </c>
      <c r="O39" s="573" t="e">
        <f>IF(ISNUMBER(Regressions!Q49),ROUND(Regressions!Q49, 1), NA())</f>
        <v>#N/A</v>
      </c>
      <c r="P39" s="569" t="e">
        <f>IF(ISNUMBER(Regressions!R49),ROUND(Regressions!R49, 1), NA())</f>
        <v>#N/A</v>
      </c>
      <c r="Q39" s="575" t="e">
        <f>IF(ISNUMBER(Regressions!S49),ROUND(Regressions!S49, 1), NA())</f>
        <v>#N/A</v>
      </c>
      <c r="R39" s="571" t="e">
        <f>IF(ISNUMBER(Regressions!T49),ROUND(Regressions!T49, 1), NA())</f>
        <v>#N/A</v>
      </c>
      <c r="S39" s="572" t="e">
        <f>IF(ISNUMBER(Regressions!U49),ROUND(Regressions!U49, 1), NA())</f>
        <v>#N/A</v>
      </c>
    </row>
    <row r="40" spans="1:19" x14ac:dyDescent="0.25">
      <c r="A40" s="564" t="str">
        <f>+Introduction!$C$7</f>
        <v>Liberia</v>
      </c>
      <c r="B40" s="565">
        <f>IF(ISBLANK(Regressions!B50), " ", Regressions!B50)</f>
        <v>2005</v>
      </c>
      <c r="C40" s="564" t="str">
        <f>HLOOKUP(Introduction!$G$4,nametranslations,26,FALSE)</f>
        <v>Urban</v>
      </c>
      <c r="D40" s="567">
        <f>IF(ISBLANK(Regressions!D50), " ", Regressions!D50)</f>
        <v>570486.21888359066</v>
      </c>
      <c r="E40" s="568" t="e">
        <f>IF(ISNUMBER(Regressions!E50),ROUND(Regressions!E50, 1), NA())</f>
        <v>#N/A</v>
      </c>
      <c r="F40" s="569" t="e">
        <f>IF(ISNUMBER(Regressions!F50),ROUND(Regressions!F50, 1), NA())</f>
        <v>#N/A</v>
      </c>
      <c r="G40" s="570" t="e">
        <f>IF(ISNUMBER(Regressions!G50),ROUND(Regressions!G50, 1), NA())</f>
        <v>#N/A</v>
      </c>
      <c r="H40" s="571" t="e">
        <f>IF(ISNUMBER(Regressions!H50),ROUND(Regressions!H50, 1), NA())</f>
        <v>#N/A</v>
      </c>
      <c r="I40" s="572" t="e">
        <f>IF(ISNUMBER(Regressions!I50),ROUND(Regressions!I50, 1), NA())</f>
        <v>#N/A</v>
      </c>
      <c r="J40" s="573" t="e">
        <f>IF(ISNUMBER(Regressions!K50),ROUND(Regressions!K50, 1), NA())</f>
        <v>#N/A</v>
      </c>
      <c r="K40" s="569" t="e">
        <f>IF(ISNUMBER(Regressions!L50),ROUND(Regressions!L50, 1), NA())</f>
        <v>#N/A</v>
      </c>
      <c r="L40" s="574" t="e">
        <f>IF(ISNUMBER(Regressions!M50),ROUND(Regressions!M50, 1), NA())</f>
        <v>#N/A</v>
      </c>
      <c r="M40" s="571" t="e">
        <f>IF(ISNUMBER(Regressions!N50),ROUND(Regressions!N50, 1), NA())</f>
        <v>#N/A</v>
      </c>
      <c r="N40" s="572" t="e">
        <f>IF(ISNUMBER(Regressions!O50),ROUND(Regressions!O50, 1), NA())</f>
        <v>#N/A</v>
      </c>
      <c r="O40" s="573" t="e">
        <f>IF(ISNUMBER(Regressions!Q50),ROUND(Regressions!Q50, 1), NA())</f>
        <v>#N/A</v>
      </c>
      <c r="P40" s="569" t="e">
        <f>IF(ISNUMBER(Regressions!R50),ROUND(Regressions!R50, 1), NA())</f>
        <v>#N/A</v>
      </c>
      <c r="Q40" s="575" t="e">
        <f>IF(ISNUMBER(Regressions!S50),ROUND(Regressions!S50, 1), NA())</f>
        <v>#N/A</v>
      </c>
      <c r="R40" s="571" t="e">
        <f>IF(ISNUMBER(Regressions!T50),ROUND(Regressions!T50, 1), NA())</f>
        <v>#N/A</v>
      </c>
      <c r="S40" s="572" t="e">
        <f>IF(ISNUMBER(Regressions!U50),ROUND(Regressions!U50, 1), NA())</f>
        <v>#N/A</v>
      </c>
    </row>
    <row r="41" spans="1:19" x14ac:dyDescent="0.25">
      <c r="A41" s="564" t="str">
        <f>+Introduction!$C$7</f>
        <v>Liberia</v>
      </c>
      <c r="B41" s="565">
        <f>IF(ISBLANK(Regressions!B51), " ", Regressions!B51)</f>
        <v>2006</v>
      </c>
      <c r="C41" s="564" t="str">
        <f>HLOOKUP(Introduction!$G$4,nametranslations,26,FALSE)</f>
        <v>Urban</v>
      </c>
      <c r="D41" s="567">
        <f>IF(ISBLANK(Regressions!D51), " ", Regressions!D51)</f>
        <v>610024.34995624539</v>
      </c>
      <c r="E41" s="568" t="e">
        <f>IF(ISNUMBER(Regressions!E51),ROUND(Regressions!E51, 1), NA())</f>
        <v>#N/A</v>
      </c>
      <c r="F41" s="569" t="e">
        <f>IF(ISNUMBER(Regressions!F51),ROUND(Regressions!F51, 1), NA())</f>
        <v>#N/A</v>
      </c>
      <c r="G41" s="570" t="e">
        <f>IF(ISNUMBER(Regressions!G51),ROUND(Regressions!G51, 1), NA())</f>
        <v>#N/A</v>
      </c>
      <c r="H41" s="571" t="e">
        <f>IF(ISNUMBER(Regressions!H51),ROUND(Regressions!H51, 1), NA())</f>
        <v>#N/A</v>
      </c>
      <c r="I41" s="572" t="e">
        <f>IF(ISNUMBER(Regressions!I51),ROUND(Regressions!I51, 1), NA())</f>
        <v>#N/A</v>
      </c>
      <c r="J41" s="573" t="e">
        <f>IF(ISNUMBER(Regressions!K51),ROUND(Regressions!K51, 1), NA())</f>
        <v>#N/A</v>
      </c>
      <c r="K41" s="569" t="e">
        <f>IF(ISNUMBER(Regressions!L51),ROUND(Regressions!L51, 1), NA())</f>
        <v>#N/A</v>
      </c>
      <c r="L41" s="574" t="e">
        <f>IF(ISNUMBER(Regressions!M51),ROUND(Regressions!M51, 1), NA())</f>
        <v>#N/A</v>
      </c>
      <c r="M41" s="571" t="e">
        <f>IF(ISNUMBER(Regressions!N51),ROUND(Regressions!N51, 1), NA())</f>
        <v>#N/A</v>
      </c>
      <c r="N41" s="572" t="e">
        <f>IF(ISNUMBER(Regressions!O51),ROUND(Regressions!O51, 1), NA())</f>
        <v>#N/A</v>
      </c>
      <c r="O41" s="573" t="e">
        <f>IF(ISNUMBER(Regressions!Q51),ROUND(Regressions!Q51, 1), NA())</f>
        <v>#N/A</v>
      </c>
      <c r="P41" s="569" t="e">
        <f>IF(ISNUMBER(Regressions!R51),ROUND(Regressions!R51, 1), NA())</f>
        <v>#N/A</v>
      </c>
      <c r="Q41" s="575" t="e">
        <f>IF(ISNUMBER(Regressions!S51),ROUND(Regressions!S51, 1), NA())</f>
        <v>#N/A</v>
      </c>
      <c r="R41" s="571" t="e">
        <f>IF(ISNUMBER(Regressions!T51),ROUND(Regressions!T51, 1), NA())</f>
        <v>#N/A</v>
      </c>
      <c r="S41" s="572" t="e">
        <f>IF(ISNUMBER(Regressions!U51),ROUND(Regressions!U51, 1), NA())</f>
        <v>#N/A</v>
      </c>
    </row>
    <row r="42" spans="1:19" x14ac:dyDescent="0.25">
      <c r="A42" s="564" t="str">
        <f>+Introduction!$C$7</f>
        <v>Liberia</v>
      </c>
      <c r="B42" s="565">
        <f>IF(ISBLANK(Regressions!B52), " ", Regressions!B52)</f>
        <v>2007</v>
      </c>
      <c r="C42" s="564" t="str">
        <f>HLOOKUP(Introduction!$G$4,nametranslations,26,FALSE)</f>
        <v>Urban</v>
      </c>
      <c r="D42" s="567">
        <f>IF(ISBLANK(Regressions!D52), " ", Regressions!D52)</f>
        <v>647281.82176952367</v>
      </c>
      <c r="E42" s="568" t="e">
        <f>IF(ISNUMBER(Regressions!E52),ROUND(Regressions!E52, 1), NA())</f>
        <v>#N/A</v>
      </c>
      <c r="F42" s="569" t="e">
        <f>IF(ISNUMBER(Regressions!F52),ROUND(Regressions!F52, 1), NA())</f>
        <v>#N/A</v>
      </c>
      <c r="G42" s="570" t="e">
        <f>IF(ISNUMBER(Regressions!G52),ROUND(Regressions!G52, 1), NA())</f>
        <v>#N/A</v>
      </c>
      <c r="H42" s="571" t="e">
        <f>IF(ISNUMBER(Regressions!H52),ROUND(Regressions!H52, 1), NA())</f>
        <v>#N/A</v>
      </c>
      <c r="I42" s="572" t="e">
        <f>IF(ISNUMBER(Regressions!I52),ROUND(Regressions!I52, 1), NA())</f>
        <v>#N/A</v>
      </c>
      <c r="J42" s="573" t="e">
        <f>IF(ISNUMBER(Regressions!K52),ROUND(Regressions!K52, 1), NA())</f>
        <v>#N/A</v>
      </c>
      <c r="K42" s="569" t="e">
        <f>IF(ISNUMBER(Regressions!L52),ROUND(Regressions!L52, 1), NA())</f>
        <v>#N/A</v>
      </c>
      <c r="L42" s="574" t="e">
        <f>IF(ISNUMBER(Regressions!M52),ROUND(Regressions!M52, 1), NA())</f>
        <v>#N/A</v>
      </c>
      <c r="M42" s="571" t="e">
        <f>IF(ISNUMBER(Regressions!N52),ROUND(Regressions!N52, 1), NA())</f>
        <v>#N/A</v>
      </c>
      <c r="N42" s="572" t="e">
        <f>IF(ISNUMBER(Regressions!O52),ROUND(Regressions!O52, 1), NA())</f>
        <v>#N/A</v>
      </c>
      <c r="O42" s="573" t="e">
        <f>IF(ISNUMBER(Regressions!Q52),ROUND(Regressions!Q52, 1), NA())</f>
        <v>#N/A</v>
      </c>
      <c r="P42" s="569" t="e">
        <f>IF(ISNUMBER(Regressions!R52),ROUND(Regressions!R52, 1), NA())</f>
        <v>#N/A</v>
      </c>
      <c r="Q42" s="575" t="e">
        <f>IF(ISNUMBER(Regressions!S52),ROUND(Regressions!S52, 1), NA())</f>
        <v>#N/A</v>
      </c>
      <c r="R42" s="571" t="e">
        <f>IF(ISNUMBER(Regressions!T52),ROUND(Regressions!T52, 1), NA())</f>
        <v>#N/A</v>
      </c>
      <c r="S42" s="572" t="e">
        <f>IF(ISNUMBER(Regressions!U52),ROUND(Regressions!U52, 1), NA())</f>
        <v>#N/A</v>
      </c>
    </row>
    <row r="43" spans="1:19" x14ac:dyDescent="0.25">
      <c r="A43" s="564" t="str">
        <f>+Introduction!$C$7</f>
        <v>Liberia</v>
      </c>
      <c r="B43" s="565">
        <f>IF(ISBLANK(Regressions!B53), " ", Regressions!B53)</f>
        <v>2008</v>
      </c>
      <c r="C43" s="564" t="str">
        <f>HLOOKUP(Introduction!$G$4,nametranslations,26,FALSE)</f>
        <v>Urban</v>
      </c>
      <c r="D43" s="567">
        <f>IF(ISBLANK(Regressions!D53), " ", Regressions!D53)</f>
        <v>684448.58394714352</v>
      </c>
      <c r="E43" s="568" t="e">
        <f>IF(ISNUMBER(Regressions!E53),ROUND(Regressions!E53, 1), NA())</f>
        <v>#N/A</v>
      </c>
      <c r="F43" s="569" t="e">
        <f>IF(ISNUMBER(Regressions!F53),ROUND(Regressions!F53, 1), NA())</f>
        <v>#N/A</v>
      </c>
      <c r="G43" s="570" t="e">
        <f>IF(ISNUMBER(Regressions!G53),ROUND(Regressions!G53, 1), NA())</f>
        <v>#N/A</v>
      </c>
      <c r="H43" s="571" t="e">
        <f>IF(ISNUMBER(Regressions!H53),ROUND(Regressions!H53, 1), NA())</f>
        <v>#N/A</v>
      </c>
      <c r="I43" s="572" t="e">
        <f>IF(ISNUMBER(Regressions!I53),ROUND(Regressions!I53, 1), NA())</f>
        <v>#N/A</v>
      </c>
      <c r="J43" s="573" t="e">
        <f>IF(ISNUMBER(Regressions!K53),ROUND(Regressions!K53, 1), NA())</f>
        <v>#N/A</v>
      </c>
      <c r="K43" s="569" t="e">
        <f>IF(ISNUMBER(Regressions!L53),ROUND(Regressions!L53, 1), NA())</f>
        <v>#N/A</v>
      </c>
      <c r="L43" s="574" t="e">
        <f>IF(ISNUMBER(Regressions!M53),ROUND(Regressions!M53, 1), NA())</f>
        <v>#N/A</v>
      </c>
      <c r="M43" s="571" t="e">
        <f>IF(ISNUMBER(Regressions!N53),ROUND(Regressions!N53, 1), NA())</f>
        <v>#N/A</v>
      </c>
      <c r="N43" s="572" t="e">
        <f>IF(ISNUMBER(Regressions!O53),ROUND(Regressions!O53, 1), NA())</f>
        <v>#N/A</v>
      </c>
      <c r="O43" s="573" t="e">
        <f>IF(ISNUMBER(Regressions!Q53),ROUND(Regressions!Q53, 1), NA())</f>
        <v>#N/A</v>
      </c>
      <c r="P43" s="569" t="e">
        <f>IF(ISNUMBER(Regressions!R53),ROUND(Regressions!R53, 1), NA())</f>
        <v>#N/A</v>
      </c>
      <c r="Q43" s="575" t="e">
        <f>IF(ISNUMBER(Regressions!S53),ROUND(Regressions!S53, 1), NA())</f>
        <v>#N/A</v>
      </c>
      <c r="R43" s="571" t="e">
        <f>IF(ISNUMBER(Regressions!T53),ROUND(Regressions!T53, 1), NA())</f>
        <v>#N/A</v>
      </c>
      <c r="S43" s="572" t="e">
        <f>IF(ISNUMBER(Regressions!U53),ROUND(Regressions!U53, 1), NA())</f>
        <v>#N/A</v>
      </c>
    </row>
    <row r="44" spans="1:19" x14ac:dyDescent="0.25">
      <c r="A44" s="564" t="str">
        <f>+Introduction!$C$7</f>
        <v>Liberia</v>
      </c>
      <c r="B44" s="565">
        <f>IF(ISBLANK(Regressions!B54), " ", Regressions!B54)</f>
        <v>2009</v>
      </c>
      <c r="C44" s="564" t="str">
        <f>HLOOKUP(Introduction!$G$4,nametranslations,26,FALSE)</f>
        <v>Urban</v>
      </c>
      <c r="D44" s="567">
        <f>IF(ISBLANK(Regressions!D54), " ", Regressions!D54)</f>
        <v>713265.82626213075</v>
      </c>
      <c r="E44" s="568" t="e">
        <f>IF(ISNUMBER(Regressions!E54),ROUND(Regressions!E54, 1), NA())</f>
        <v>#N/A</v>
      </c>
      <c r="F44" s="569" t="e">
        <f>IF(ISNUMBER(Regressions!F54),ROUND(Regressions!F54, 1), NA())</f>
        <v>#N/A</v>
      </c>
      <c r="G44" s="570" t="e">
        <f>IF(ISNUMBER(Regressions!G54),ROUND(Regressions!G54, 1), NA())</f>
        <v>#N/A</v>
      </c>
      <c r="H44" s="571" t="e">
        <f>IF(ISNUMBER(Regressions!H54),ROUND(Regressions!H54, 1), NA())</f>
        <v>#N/A</v>
      </c>
      <c r="I44" s="572" t="e">
        <f>IF(ISNUMBER(Regressions!I54),ROUND(Regressions!I54, 1), NA())</f>
        <v>#N/A</v>
      </c>
      <c r="J44" s="573" t="e">
        <f>IF(ISNUMBER(Regressions!K54),ROUND(Regressions!K54, 1), NA())</f>
        <v>#N/A</v>
      </c>
      <c r="K44" s="569" t="e">
        <f>IF(ISNUMBER(Regressions!L54),ROUND(Regressions!L54, 1), NA())</f>
        <v>#N/A</v>
      </c>
      <c r="L44" s="574" t="e">
        <f>IF(ISNUMBER(Regressions!M54),ROUND(Regressions!M54, 1), NA())</f>
        <v>#N/A</v>
      </c>
      <c r="M44" s="571" t="e">
        <f>IF(ISNUMBER(Regressions!N54),ROUND(Regressions!N54, 1), NA())</f>
        <v>#N/A</v>
      </c>
      <c r="N44" s="572" t="e">
        <f>IF(ISNUMBER(Regressions!O54),ROUND(Regressions!O54, 1), NA())</f>
        <v>#N/A</v>
      </c>
      <c r="O44" s="573" t="e">
        <f>IF(ISNUMBER(Regressions!Q54),ROUND(Regressions!Q54, 1), NA())</f>
        <v>#N/A</v>
      </c>
      <c r="P44" s="569" t="e">
        <f>IF(ISNUMBER(Regressions!R54),ROUND(Regressions!R54, 1), NA())</f>
        <v>#N/A</v>
      </c>
      <c r="Q44" s="575" t="e">
        <f>IF(ISNUMBER(Regressions!S54),ROUND(Regressions!S54, 1), NA())</f>
        <v>#N/A</v>
      </c>
      <c r="R44" s="571" t="e">
        <f>IF(ISNUMBER(Regressions!T54),ROUND(Regressions!T54, 1), NA())</f>
        <v>#N/A</v>
      </c>
      <c r="S44" s="572" t="e">
        <f>IF(ISNUMBER(Regressions!U54),ROUND(Regressions!U54, 1), NA())</f>
        <v>#N/A</v>
      </c>
    </row>
    <row r="45" spans="1:19" x14ac:dyDescent="0.25">
      <c r="A45" s="564" t="str">
        <f>+Introduction!$C$7</f>
        <v>Liberia</v>
      </c>
      <c r="B45" s="565">
        <f>IF(ISBLANK(Regressions!B55), " ", Regressions!B55)</f>
        <v>2010</v>
      </c>
      <c r="C45" s="564" t="str">
        <f>HLOOKUP(Introduction!$G$4,nametranslations,26,FALSE)</f>
        <v>Urban</v>
      </c>
      <c r="D45" s="567">
        <f>IF(ISBLANK(Regressions!D55), " ", Regressions!D55)</f>
        <v>743069.95694149018</v>
      </c>
      <c r="E45" s="568" t="e">
        <f>IF(ISNUMBER(Regressions!E55),ROUND(Regressions!E55, 1), NA())</f>
        <v>#N/A</v>
      </c>
      <c r="F45" s="569" t="e">
        <f>IF(ISNUMBER(Regressions!F55),ROUND(Regressions!F55, 1), NA())</f>
        <v>#N/A</v>
      </c>
      <c r="G45" s="570" t="e">
        <f>IF(ISNUMBER(Regressions!G55),ROUND(Regressions!G55, 1), NA())</f>
        <v>#N/A</v>
      </c>
      <c r="H45" s="571" t="e">
        <f>IF(ISNUMBER(Regressions!H55),ROUND(Regressions!H55, 1), NA())</f>
        <v>#N/A</v>
      </c>
      <c r="I45" s="572" t="e">
        <f>IF(ISNUMBER(Regressions!I55),ROUND(Regressions!I55, 1), NA())</f>
        <v>#N/A</v>
      </c>
      <c r="J45" s="573" t="e">
        <f>IF(ISNUMBER(Regressions!K55),ROUND(Regressions!K55, 1), NA())</f>
        <v>#N/A</v>
      </c>
      <c r="K45" s="569" t="e">
        <f>IF(ISNUMBER(Regressions!L55),ROUND(Regressions!L55, 1), NA())</f>
        <v>#N/A</v>
      </c>
      <c r="L45" s="574" t="e">
        <f>IF(ISNUMBER(Regressions!M55),ROUND(Regressions!M55, 1), NA())</f>
        <v>#N/A</v>
      </c>
      <c r="M45" s="571" t="e">
        <f>IF(ISNUMBER(Regressions!N55),ROUND(Regressions!N55, 1), NA())</f>
        <v>#N/A</v>
      </c>
      <c r="N45" s="572" t="e">
        <f>IF(ISNUMBER(Regressions!O55),ROUND(Regressions!O55, 1), NA())</f>
        <v>#N/A</v>
      </c>
      <c r="O45" s="573" t="e">
        <f>IF(ISNUMBER(Regressions!Q55),ROUND(Regressions!Q55, 1), NA())</f>
        <v>#N/A</v>
      </c>
      <c r="P45" s="569" t="e">
        <f>IF(ISNUMBER(Regressions!R55),ROUND(Regressions!R55, 1), NA())</f>
        <v>#N/A</v>
      </c>
      <c r="Q45" s="575" t="e">
        <f>IF(ISNUMBER(Regressions!S55),ROUND(Regressions!S55, 1), NA())</f>
        <v>#N/A</v>
      </c>
      <c r="R45" s="571" t="e">
        <f>IF(ISNUMBER(Regressions!T55),ROUND(Regressions!T55, 1), NA())</f>
        <v>#N/A</v>
      </c>
      <c r="S45" s="572" t="e">
        <f>IF(ISNUMBER(Regressions!U55),ROUND(Regressions!U55, 1), NA())</f>
        <v>#N/A</v>
      </c>
    </row>
    <row r="46" spans="1:19" x14ac:dyDescent="0.25">
      <c r="A46" s="564" t="str">
        <f>+Introduction!$C$7</f>
        <v>Liberia</v>
      </c>
      <c r="B46" s="565">
        <f>IF(ISBLANK(Regressions!B56), " ", Regressions!B56)</f>
        <v>2011</v>
      </c>
      <c r="C46" s="564" t="str">
        <f>HLOOKUP(Introduction!$G$4,nametranslations,26,FALSE)</f>
        <v>Urban</v>
      </c>
      <c r="D46" s="567">
        <f>IF(ISBLANK(Regressions!D56), " ", Regressions!D56)</f>
        <v>774140.97801876068</v>
      </c>
      <c r="E46" s="568" t="e">
        <f>IF(ISNUMBER(Regressions!E56),ROUND(Regressions!E56, 1), NA())</f>
        <v>#N/A</v>
      </c>
      <c r="F46" s="569" t="e">
        <f>IF(ISNUMBER(Regressions!F56),ROUND(Regressions!F56, 1), NA())</f>
        <v>#N/A</v>
      </c>
      <c r="G46" s="570" t="e">
        <f>IF(ISNUMBER(Regressions!G56),ROUND(Regressions!G56, 1), NA())</f>
        <v>#N/A</v>
      </c>
      <c r="H46" s="571" t="e">
        <f>IF(ISNUMBER(Regressions!H56),ROUND(Regressions!H56, 1), NA())</f>
        <v>#N/A</v>
      </c>
      <c r="I46" s="572" t="e">
        <f>IF(ISNUMBER(Regressions!I56),ROUND(Regressions!I56, 1), NA())</f>
        <v>#N/A</v>
      </c>
      <c r="J46" s="573" t="e">
        <f>IF(ISNUMBER(Regressions!K56),ROUND(Regressions!K56, 1), NA())</f>
        <v>#N/A</v>
      </c>
      <c r="K46" s="569" t="e">
        <f>IF(ISNUMBER(Regressions!L56),ROUND(Regressions!L56, 1), NA())</f>
        <v>#N/A</v>
      </c>
      <c r="L46" s="574" t="e">
        <f>IF(ISNUMBER(Regressions!M56),ROUND(Regressions!M56, 1), NA())</f>
        <v>#N/A</v>
      </c>
      <c r="M46" s="571" t="e">
        <f>IF(ISNUMBER(Regressions!N56),ROUND(Regressions!N56, 1), NA())</f>
        <v>#N/A</v>
      </c>
      <c r="N46" s="572" t="e">
        <f>IF(ISNUMBER(Regressions!O56),ROUND(Regressions!O56, 1), NA())</f>
        <v>#N/A</v>
      </c>
      <c r="O46" s="573" t="e">
        <f>IF(ISNUMBER(Regressions!Q56),ROUND(Regressions!Q56, 1), NA())</f>
        <v>#N/A</v>
      </c>
      <c r="P46" s="569" t="e">
        <f>IF(ISNUMBER(Regressions!R56),ROUND(Regressions!R56, 1), NA())</f>
        <v>#N/A</v>
      </c>
      <c r="Q46" s="575" t="e">
        <f>IF(ISNUMBER(Regressions!S56),ROUND(Regressions!S56, 1), NA())</f>
        <v>#N/A</v>
      </c>
      <c r="R46" s="571" t="e">
        <f>IF(ISNUMBER(Regressions!T56),ROUND(Regressions!T56, 1), NA())</f>
        <v>#N/A</v>
      </c>
      <c r="S46" s="572" t="e">
        <f>IF(ISNUMBER(Regressions!U56),ROUND(Regressions!U56, 1), NA())</f>
        <v>#N/A</v>
      </c>
    </row>
    <row r="47" spans="1:19" x14ac:dyDescent="0.25">
      <c r="A47" s="564" t="str">
        <f>+Introduction!$C$7</f>
        <v>Liberia</v>
      </c>
      <c r="B47" s="565">
        <f>IF(ISBLANK(Regressions!B57), " ", Regressions!B57)</f>
        <v>2012</v>
      </c>
      <c r="C47" s="564" t="str">
        <f>HLOOKUP(Introduction!$G$4,nametranslations,26,FALSE)</f>
        <v>Urban</v>
      </c>
      <c r="D47" s="567">
        <f>IF(ISBLANK(Regressions!D57), " ", Regressions!D57)</f>
        <v>810572.86412498471</v>
      </c>
      <c r="E47" s="568">
        <f>IF(ISNUMBER(Regressions!E57),ROUND(Regressions!E57, 1), NA())</f>
        <v>69</v>
      </c>
      <c r="F47" s="569">
        <f>IF(ISNUMBER(Regressions!F57),ROUND(Regressions!F57, 1), NA())</f>
        <v>62.6</v>
      </c>
      <c r="G47" s="570">
        <f>IF(ISNUMBER(Regressions!G57),ROUND(Regressions!G57, 1), NA())</f>
        <v>59.4</v>
      </c>
      <c r="H47" s="571">
        <f>IF(ISNUMBER(Regressions!H57),ROUND(Regressions!H57, 1), NA())</f>
        <v>3.2</v>
      </c>
      <c r="I47" s="572">
        <f>IF(ISNUMBER(Regressions!I57),ROUND(Regressions!I57, 1), NA())</f>
        <v>37.4</v>
      </c>
      <c r="J47" s="573">
        <f>IF(ISNUMBER(Regressions!K57),ROUND(Regressions!K57, 1), NA())</f>
        <v>85.6</v>
      </c>
      <c r="K47" s="569">
        <f>IF(ISNUMBER(Regressions!L57),ROUND(Regressions!L57, 1), NA())</f>
        <v>80.099999999999994</v>
      </c>
      <c r="L47" s="574">
        <f>IF(ISNUMBER(Regressions!M57),ROUND(Regressions!M57, 1), NA())</f>
        <v>34.6</v>
      </c>
      <c r="M47" s="571">
        <f>IF(ISNUMBER(Regressions!N57),ROUND(Regressions!N57, 1), NA())</f>
        <v>45.5</v>
      </c>
      <c r="N47" s="572">
        <f>IF(ISNUMBER(Regressions!O57),ROUND(Regressions!O57, 1), NA())</f>
        <v>19.899999999999999</v>
      </c>
      <c r="O47" s="573">
        <f>IF(ISNUMBER(Regressions!Q57),ROUND(Regressions!Q57, 1), NA())</f>
        <v>92</v>
      </c>
      <c r="P47" s="569">
        <f>IF(ISNUMBER(Regressions!R57),ROUND(Regressions!R57, 1), NA())</f>
        <v>89.5</v>
      </c>
      <c r="Q47" s="575">
        <f>IF(ISNUMBER(Regressions!S57),ROUND(Regressions!S57, 1), NA())</f>
        <v>76.7</v>
      </c>
      <c r="R47" s="571">
        <f>IF(ISNUMBER(Regressions!T57),ROUND(Regressions!T57, 1), NA())</f>
        <v>12.8</v>
      </c>
      <c r="S47" s="572">
        <f>IF(ISNUMBER(Regressions!U57),ROUND(Regressions!U57, 1), NA())</f>
        <v>10.5</v>
      </c>
    </row>
    <row r="48" spans="1:19" x14ac:dyDescent="0.25">
      <c r="A48" s="564" t="str">
        <f>+Introduction!$C$7</f>
        <v>Liberia</v>
      </c>
      <c r="B48" s="565">
        <f>IF(ISBLANK(Regressions!B58), " ", Regressions!B58)</f>
        <v>2013</v>
      </c>
      <c r="C48" s="564" t="str">
        <f>HLOOKUP(Introduction!$G$4,nametranslations,26,FALSE)</f>
        <v>Urban</v>
      </c>
      <c r="D48" s="567">
        <f>IF(ISBLANK(Regressions!D58), " ", Regressions!D58)</f>
        <v>839781.21586364752</v>
      </c>
      <c r="E48" s="568">
        <f>IF(ISNUMBER(Regressions!E58),ROUND(Regressions!E58, 1), NA())</f>
        <v>69</v>
      </c>
      <c r="F48" s="569">
        <f>IF(ISNUMBER(Regressions!F58),ROUND(Regressions!F58, 1), NA())</f>
        <v>62.6</v>
      </c>
      <c r="G48" s="570">
        <f>IF(ISNUMBER(Regressions!G58),ROUND(Regressions!G58, 1), NA())</f>
        <v>59.4</v>
      </c>
      <c r="H48" s="571">
        <f>IF(ISNUMBER(Regressions!H58),ROUND(Regressions!H58, 1), NA())</f>
        <v>3.2</v>
      </c>
      <c r="I48" s="572">
        <f>IF(ISNUMBER(Regressions!I58),ROUND(Regressions!I58, 1), NA())</f>
        <v>37.4</v>
      </c>
      <c r="J48" s="573">
        <f>IF(ISNUMBER(Regressions!K58),ROUND(Regressions!K58, 1), NA())</f>
        <v>85.6</v>
      </c>
      <c r="K48" s="569">
        <f>IF(ISNUMBER(Regressions!L58),ROUND(Regressions!L58, 1), NA())</f>
        <v>80.099999999999994</v>
      </c>
      <c r="L48" s="574">
        <f>IF(ISNUMBER(Regressions!M58),ROUND(Regressions!M58, 1), NA())</f>
        <v>34.6</v>
      </c>
      <c r="M48" s="571">
        <f>IF(ISNUMBER(Regressions!N58),ROUND(Regressions!N58, 1), NA())</f>
        <v>45.5</v>
      </c>
      <c r="N48" s="572">
        <f>IF(ISNUMBER(Regressions!O58),ROUND(Regressions!O58, 1), NA())</f>
        <v>19.899999999999999</v>
      </c>
      <c r="O48" s="573">
        <f>IF(ISNUMBER(Regressions!Q58),ROUND(Regressions!Q58, 1), NA())</f>
        <v>92</v>
      </c>
      <c r="P48" s="569">
        <f>IF(ISNUMBER(Regressions!R58),ROUND(Regressions!R58, 1), NA())</f>
        <v>89.5</v>
      </c>
      <c r="Q48" s="575">
        <f>IF(ISNUMBER(Regressions!S58),ROUND(Regressions!S58, 1), NA())</f>
        <v>76.7</v>
      </c>
      <c r="R48" s="571">
        <f>IF(ISNUMBER(Regressions!T58),ROUND(Regressions!T58, 1), NA())</f>
        <v>12.8</v>
      </c>
      <c r="S48" s="572">
        <f>IF(ISNUMBER(Regressions!U58),ROUND(Regressions!U58, 1), NA())</f>
        <v>10.5</v>
      </c>
    </row>
    <row r="49" spans="1:19" x14ac:dyDescent="0.25">
      <c r="A49" s="564" t="str">
        <f>+Introduction!$C$7</f>
        <v>Liberia</v>
      </c>
      <c r="B49" s="565">
        <f>IF(ISBLANK(Regressions!B59), " ", Regressions!B59)</f>
        <v>2014</v>
      </c>
      <c r="C49" s="564" t="str">
        <f>HLOOKUP(Introduction!$G$4,nametranslations,26,FALSE)</f>
        <v>Urban</v>
      </c>
      <c r="D49" s="567">
        <f>IF(ISBLANK(Regressions!D59), " ", Regressions!D59)</f>
        <v>869344.21333126072</v>
      </c>
      <c r="E49" s="568">
        <f>IF(ISNUMBER(Regressions!E59),ROUND(Regressions!E59, 1), NA())</f>
        <v>69</v>
      </c>
      <c r="F49" s="569">
        <f>IF(ISNUMBER(Regressions!F59),ROUND(Regressions!F59, 1), NA())</f>
        <v>62.6</v>
      </c>
      <c r="G49" s="570">
        <f>IF(ISNUMBER(Regressions!G59),ROUND(Regressions!G59, 1), NA())</f>
        <v>59.4</v>
      </c>
      <c r="H49" s="571">
        <f>IF(ISNUMBER(Regressions!H59),ROUND(Regressions!H59, 1), NA())</f>
        <v>3.2</v>
      </c>
      <c r="I49" s="572">
        <f>IF(ISNUMBER(Regressions!I59),ROUND(Regressions!I59, 1), NA())</f>
        <v>37.4</v>
      </c>
      <c r="J49" s="573">
        <f>IF(ISNUMBER(Regressions!K59),ROUND(Regressions!K59, 1), NA())</f>
        <v>85.6</v>
      </c>
      <c r="K49" s="569">
        <f>IF(ISNUMBER(Regressions!L59),ROUND(Regressions!L59, 1), NA())</f>
        <v>80.099999999999994</v>
      </c>
      <c r="L49" s="574">
        <f>IF(ISNUMBER(Regressions!M59),ROUND(Regressions!M59, 1), NA())</f>
        <v>34.6</v>
      </c>
      <c r="M49" s="571">
        <f>IF(ISNUMBER(Regressions!N59),ROUND(Regressions!N59, 1), NA())</f>
        <v>45.5</v>
      </c>
      <c r="N49" s="572">
        <f>IF(ISNUMBER(Regressions!O59),ROUND(Regressions!O59, 1), NA())</f>
        <v>19.899999999999999</v>
      </c>
      <c r="O49" s="573">
        <f>IF(ISNUMBER(Regressions!Q59),ROUND(Regressions!Q59, 1), NA())</f>
        <v>92</v>
      </c>
      <c r="P49" s="569">
        <f>IF(ISNUMBER(Regressions!R59),ROUND(Regressions!R59, 1), NA())</f>
        <v>89.5</v>
      </c>
      <c r="Q49" s="575">
        <f>IF(ISNUMBER(Regressions!S59),ROUND(Regressions!S59, 1), NA())</f>
        <v>76.7</v>
      </c>
      <c r="R49" s="571">
        <f>IF(ISNUMBER(Regressions!T59),ROUND(Regressions!T59, 1), NA())</f>
        <v>12.8</v>
      </c>
      <c r="S49" s="572">
        <f>IF(ISNUMBER(Regressions!U59),ROUND(Regressions!U59, 1), NA())</f>
        <v>10.5</v>
      </c>
    </row>
    <row r="50" spans="1:19" x14ac:dyDescent="0.25">
      <c r="A50" s="564" t="str">
        <f>+Introduction!$C$7</f>
        <v>Liberia</v>
      </c>
      <c r="B50" s="565">
        <f>IF(ISBLANK(Regressions!B60), " ", Regressions!B60)</f>
        <v>2015</v>
      </c>
      <c r="C50" s="564" t="str">
        <f>HLOOKUP(Introduction!$G$4,nametranslations,26,FALSE)</f>
        <v>Urban</v>
      </c>
      <c r="D50" s="567">
        <f>IF(ISBLANK(Regressions!D60), " ", Regressions!D60)</f>
        <v>898553.01629585261</v>
      </c>
      <c r="E50" s="568">
        <f>IF(ISNUMBER(Regressions!E60),ROUND(Regressions!E60, 1), NA())</f>
        <v>69</v>
      </c>
      <c r="F50" s="569">
        <f>IF(ISNUMBER(Regressions!F60),ROUND(Regressions!F60, 1), NA())</f>
        <v>62.6</v>
      </c>
      <c r="G50" s="570">
        <f>IF(ISNUMBER(Regressions!G60),ROUND(Regressions!G60, 1), NA())</f>
        <v>59.4</v>
      </c>
      <c r="H50" s="571">
        <f>IF(ISNUMBER(Regressions!H60),ROUND(Regressions!H60, 1), NA())</f>
        <v>3.2</v>
      </c>
      <c r="I50" s="572">
        <f>IF(ISNUMBER(Regressions!I60),ROUND(Regressions!I60, 1), NA())</f>
        <v>37.4</v>
      </c>
      <c r="J50" s="573">
        <f>IF(ISNUMBER(Regressions!K60),ROUND(Regressions!K60, 1), NA())</f>
        <v>85.6</v>
      </c>
      <c r="K50" s="569">
        <f>IF(ISNUMBER(Regressions!L60),ROUND(Regressions!L60, 1), NA())</f>
        <v>80.099999999999994</v>
      </c>
      <c r="L50" s="574">
        <f>IF(ISNUMBER(Regressions!M60),ROUND(Regressions!M60, 1), NA())</f>
        <v>34.6</v>
      </c>
      <c r="M50" s="571">
        <f>IF(ISNUMBER(Regressions!N60),ROUND(Regressions!N60, 1), NA())</f>
        <v>45.5</v>
      </c>
      <c r="N50" s="572">
        <f>IF(ISNUMBER(Regressions!O60),ROUND(Regressions!O60, 1), NA())</f>
        <v>19.899999999999999</v>
      </c>
      <c r="O50" s="573">
        <f>IF(ISNUMBER(Regressions!Q60),ROUND(Regressions!Q60, 1), NA())</f>
        <v>92</v>
      </c>
      <c r="P50" s="569">
        <f>IF(ISNUMBER(Regressions!R60),ROUND(Regressions!R60, 1), NA())</f>
        <v>89.5</v>
      </c>
      <c r="Q50" s="575">
        <f>IF(ISNUMBER(Regressions!S60),ROUND(Regressions!S60, 1), NA())</f>
        <v>76.7</v>
      </c>
      <c r="R50" s="571">
        <f>IF(ISNUMBER(Regressions!T60),ROUND(Regressions!T60, 1), NA())</f>
        <v>12.8</v>
      </c>
      <c r="S50" s="572">
        <f>IF(ISNUMBER(Regressions!U60),ROUND(Regressions!U60, 1), NA())</f>
        <v>10.5</v>
      </c>
    </row>
    <row r="51" spans="1:19" x14ac:dyDescent="0.25">
      <c r="A51" s="564" t="str">
        <f>+Introduction!$C$7</f>
        <v>Liberia</v>
      </c>
      <c r="B51" s="565">
        <f>IF(ISBLANK(Regressions!B61), " ", Regressions!B61)</f>
        <v>2016</v>
      </c>
      <c r="C51" s="564" t="str">
        <f>HLOOKUP(Introduction!$G$4,nametranslations,26,FALSE)</f>
        <v>Urban</v>
      </c>
      <c r="D51" s="567">
        <f>IF(ISBLANK(Regressions!D61), " ", Regressions!D61)</f>
        <v>930393.97214019776</v>
      </c>
      <c r="E51" s="568">
        <f>IF(ISNUMBER(Regressions!E61),ROUND(Regressions!E61, 1), NA())</f>
        <v>69</v>
      </c>
      <c r="F51" s="569">
        <f>IF(ISNUMBER(Regressions!F61),ROUND(Regressions!F61, 1), NA())</f>
        <v>62.6</v>
      </c>
      <c r="G51" s="570">
        <f>IF(ISNUMBER(Regressions!G61),ROUND(Regressions!G61, 1), NA())</f>
        <v>59.4</v>
      </c>
      <c r="H51" s="571">
        <f>IF(ISNUMBER(Regressions!H61),ROUND(Regressions!H61, 1), NA())</f>
        <v>3.2</v>
      </c>
      <c r="I51" s="572">
        <f>IF(ISNUMBER(Regressions!I61),ROUND(Regressions!I61, 1), NA())</f>
        <v>37.4</v>
      </c>
      <c r="J51" s="573">
        <f>IF(ISNUMBER(Regressions!K61),ROUND(Regressions!K61, 1), NA())</f>
        <v>85.6</v>
      </c>
      <c r="K51" s="569">
        <f>IF(ISNUMBER(Regressions!L61),ROUND(Regressions!L61, 1), NA())</f>
        <v>80.099999999999994</v>
      </c>
      <c r="L51" s="574">
        <f>IF(ISNUMBER(Regressions!M61),ROUND(Regressions!M61, 1), NA())</f>
        <v>34.6</v>
      </c>
      <c r="M51" s="571">
        <f>IF(ISNUMBER(Regressions!N61),ROUND(Regressions!N61, 1), NA())</f>
        <v>45.5</v>
      </c>
      <c r="N51" s="572">
        <f>IF(ISNUMBER(Regressions!O61),ROUND(Regressions!O61, 1), NA())</f>
        <v>19.899999999999999</v>
      </c>
      <c r="O51" s="573">
        <f>IF(ISNUMBER(Regressions!Q61),ROUND(Regressions!Q61, 1), NA())</f>
        <v>92</v>
      </c>
      <c r="P51" s="569">
        <f>IF(ISNUMBER(Regressions!R61),ROUND(Regressions!R61, 1), NA())</f>
        <v>89.5</v>
      </c>
      <c r="Q51" s="575">
        <f>IF(ISNUMBER(Regressions!S61),ROUND(Regressions!S61, 1), NA())</f>
        <v>76.7</v>
      </c>
      <c r="R51" s="571">
        <f>IF(ISNUMBER(Regressions!T61),ROUND(Regressions!T61, 1), NA())</f>
        <v>12.8</v>
      </c>
      <c r="S51" s="572">
        <f>IF(ISNUMBER(Regressions!U61),ROUND(Regressions!U61, 1), NA())</f>
        <v>10.5</v>
      </c>
    </row>
    <row r="52" spans="1:19" x14ac:dyDescent="0.25">
      <c r="A52" s="564" t="str">
        <f>+Introduction!$C$7</f>
        <v>Liberia</v>
      </c>
      <c r="B52" s="565">
        <f>IF(ISBLANK(Regressions!B62), " ", Regressions!B62)</f>
        <v>2017</v>
      </c>
      <c r="C52" s="564" t="str">
        <f>HLOOKUP(Introduction!$G$4,nametranslations,26,FALSE)</f>
        <v>Urban</v>
      </c>
      <c r="D52" s="567">
        <f>IF(ISBLANK(Regressions!D62), " ", Regressions!D62)</f>
        <v>960163.63763290411</v>
      </c>
      <c r="E52" s="568">
        <f>IF(ISNUMBER(Regressions!E62),ROUND(Regressions!E62, 1), NA())</f>
        <v>69</v>
      </c>
      <c r="F52" s="569">
        <f>IF(ISNUMBER(Regressions!F62),ROUND(Regressions!F62, 1), NA())</f>
        <v>62.6</v>
      </c>
      <c r="G52" s="570">
        <f>IF(ISNUMBER(Regressions!G62),ROUND(Regressions!G62, 1), NA())</f>
        <v>59.4</v>
      </c>
      <c r="H52" s="571">
        <f>IF(ISNUMBER(Regressions!H62),ROUND(Regressions!H62, 1), NA())</f>
        <v>3.2</v>
      </c>
      <c r="I52" s="572">
        <f>IF(ISNUMBER(Regressions!I62),ROUND(Regressions!I62, 1), NA())</f>
        <v>37.4</v>
      </c>
      <c r="J52" s="573">
        <f>IF(ISNUMBER(Regressions!K62),ROUND(Regressions!K62, 1), NA())</f>
        <v>85.6</v>
      </c>
      <c r="K52" s="569">
        <f>IF(ISNUMBER(Regressions!L62),ROUND(Regressions!L62, 1), NA())</f>
        <v>80.099999999999994</v>
      </c>
      <c r="L52" s="574">
        <f>IF(ISNUMBER(Regressions!M62),ROUND(Regressions!M62, 1), NA())</f>
        <v>34.6</v>
      </c>
      <c r="M52" s="571">
        <f>IF(ISNUMBER(Regressions!N62),ROUND(Regressions!N62, 1), NA())</f>
        <v>45.5</v>
      </c>
      <c r="N52" s="572">
        <f>IF(ISNUMBER(Regressions!O62),ROUND(Regressions!O62, 1), NA())</f>
        <v>19.899999999999999</v>
      </c>
      <c r="O52" s="573">
        <f>IF(ISNUMBER(Regressions!Q62),ROUND(Regressions!Q62, 1), NA())</f>
        <v>92</v>
      </c>
      <c r="P52" s="569">
        <f>IF(ISNUMBER(Regressions!R62),ROUND(Regressions!R62, 1), NA())</f>
        <v>89.5</v>
      </c>
      <c r="Q52" s="575">
        <f>IF(ISNUMBER(Regressions!S62),ROUND(Regressions!S62, 1), NA())</f>
        <v>76.7</v>
      </c>
      <c r="R52" s="571">
        <f>IF(ISNUMBER(Regressions!T62),ROUND(Regressions!T62, 1), NA())</f>
        <v>12.8</v>
      </c>
      <c r="S52" s="572">
        <f>IF(ISNUMBER(Regressions!U62),ROUND(Regressions!U62, 1), NA())</f>
        <v>10.5</v>
      </c>
    </row>
    <row r="53" spans="1:19" x14ac:dyDescent="0.25">
      <c r="A53" s="564" t="str">
        <f>+Introduction!$C$7</f>
        <v>Liberia</v>
      </c>
      <c r="B53" s="565">
        <f>IF(ISBLANK(Regressions!B63), " ", Regressions!B63)</f>
        <v>2018</v>
      </c>
      <c r="C53" s="564" t="str">
        <f>HLOOKUP(Introduction!$G$4,nametranslations,26,FALSE)</f>
        <v>Urban</v>
      </c>
      <c r="D53" s="567">
        <f>IF(ISBLANK(Regressions!D63), " ", Regressions!D63)</f>
        <v>988629.15553466801</v>
      </c>
      <c r="E53" s="568">
        <f>IF(ISNUMBER(Regressions!E63),ROUND(Regressions!E63, 1), NA())</f>
        <v>69</v>
      </c>
      <c r="F53" s="569">
        <f>IF(ISNUMBER(Regressions!F63),ROUND(Regressions!F63, 1), NA())</f>
        <v>62.6</v>
      </c>
      <c r="G53" s="570">
        <f>IF(ISNUMBER(Regressions!G63),ROUND(Regressions!G63, 1), NA())</f>
        <v>59.4</v>
      </c>
      <c r="H53" s="571">
        <f>IF(ISNUMBER(Regressions!H63),ROUND(Regressions!H63, 1), NA())</f>
        <v>3.2</v>
      </c>
      <c r="I53" s="572">
        <f>IF(ISNUMBER(Regressions!I63),ROUND(Regressions!I63, 1), NA())</f>
        <v>37.4</v>
      </c>
      <c r="J53" s="573">
        <f>IF(ISNUMBER(Regressions!K63),ROUND(Regressions!K63, 1), NA())</f>
        <v>85.6</v>
      </c>
      <c r="K53" s="569">
        <f>IF(ISNUMBER(Regressions!L63),ROUND(Regressions!L63, 1), NA())</f>
        <v>80.099999999999994</v>
      </c>
      <c r="L53" s="574">
        <f>IF(ISNUMBER(Regressions!M63),ROUND(Regressions!M63, 1), NA())</f>
        <v>34.6</v>
      </c>
      <c r="M53" s="571">
        <f>IF(ISNUMBER(Regressions!N63),ROUND(Regressions!N63, 1), NA())</f>
        <v>45.5</v>
      </c>
      <c r="N53" s="572">
        <f>IF(ISNUMBER(Regressions!O63),ROUND(Regressions!O63, 1), NA())</f>
        <v>19.899999999999999</v>
      </c>
      <c r="O53" s="573">
        <f>IF(ISNUMBER(Regressions!Q63),ROUND(Regressions!Q63, 1), NA())</f>
        <v>92</v>
      </c>
      <c r="P53" s="569">
        <f>IF(ISNUMBER(Regressions!R63),ROUND(Regressions!R63, 1), NA())</f>
        <v>89.5</v>
      </c>
      <c r="Q53" s="575">
        <f>IF(ISNUMBER(Regressions!S63),ROUND(Regressions!S63, 1), NA())</f>
        <v>76.7</v>
      </c>
      <c r="R53" s="571">
        <f>IF(ISNUMBER(Regressions!T63),ROUND(Regressions!T63, 1), NA())</f>
        <v>12.8</v>
      </c>
      <c r="S53" s="572">
        <f>IF(ISNUMBER(Regressions!U63),ROUND(Regressions!U63, 1), NA())</f>
        <v>10.5</v>
      </c>
    </row>
    <row r="54" spans="1:19" x14ac:dyDescent="0.25">
      <c r="A54" s="564" t="str">
        <f>+Introduction!$C$7</f>
        <v>Liberia</v>
      </c>
      <c r="B54" s="565">
        <f>IF(ISBLANK(Regressions!B64), " ", Regressions!B64)</f>
        <v>2019</v>
      </c>
      <c r="C54" s="564" t="str">
        <f>HLOOKUP(Introduction!$G$4,nametranslations,26,FALSE)</f>
        <v>Urban</v>
      </c>
      <c r="D54" s="567">
        <f>IF(ISBLANK(Regressions!D64), " ", Regressions!D64)</f>
        <v>1016131.0430445862</v>
      </c>
      <c r="E54" s="568">
        <f>IF(ISNUMBER(Regressions!E64),ROUND(Regressions!E64, 1), NA())</f>
        <v>69</v>
      </c>
      <c r="F54" s="569">
        <f>IF(ISNUMBER(Regressions!F64),ROUND(Regressions!F64, 1), NA())</f>
        <v>62.6</v>
      </c>
      <c r="G54" s="570">
        <f>IF(ISNUMBER(Regressions!G64),ROUND(Regressions!G64, 1), NA())</f>
        <v>59.4</v>
      </c>
      <c r="H54" s="571">
        <f>IF(ISNUMBER(Regressions!H64),ROUND(Regressions!H64, 1), NA())</f>
        <v>3.2</v>
      </c>
      <c r="I54" s="572">
        <f>IF(ISNUMBER(Regressions!I64),ROUND(Regressions!I64, 1), NA())</f>
        <v>37.4</v>
      </c>
      <c r="J54" s="573">
        <f>IF(ISNUMBER(Regressions!K64),ROUND(Regressions!K64, 1), NA())</f>
        <v>85.6</v>
      </c>
      <c r="K54" s="569">
        <f>IF(ISNUMBER(Regressions!L64),ROUND(Regressions!L64, 1), NA())</f>
        <v>80.099999999999994</v>
      </c>
      <c r="L54" s="574">
        <f>IF(ISNUMBER(Regressions!M64),ROUND(Regressions!M64, 1), NA())</f>
        <v>34.6</v>
      </c>
      <c r="M54" s="571">
        <f>IF(ISNUMBER(Regressions!N64),ROUND(Regressions!N64, 1), NA())</f>
        <v>45.5</v>
      </c>
      <c r="N54" s="572">
        <f>IF(ISNUMBER(Regressions!O64),ROUND(Regressions!O64, 1), NA())</f>
        <v>19.899999999999999</v>
      </c>
      <c r="O54" s="573">
        <f>IF(ISNUMBER(Regressions!Q64),ROUND(Regressions!Q64, 1), NA())</f>
        <v>92</v>
      </c>
      <c r="P54" s="569">
        <f>IF(ISNUMBER(Regressions!R64),ROUND(Regressions!R64, 1), NA())</f>
        <v>89.5</v>
      </c>
      <c r="Q54" s="575">
        <f>IF(ISNUMBER(Regressions!S64),ROUND(Regressions!S64, 1), NA())</f>
        <v>76.7</v>
      </c>
      <c r="R54" s="571">
        <f>IF(ISNUMBER(Regressions!T64),ROUND(Regressions!T64, 1), NA())</f>
        <v>12.8</v>
      </c>
      <c r="S54" s="572">
        <f>IF(ISNUMBER(Regressions!U64),ROUND(Regressions!U64, 1), NA())</f>
        <v>10.5</v>
      </c>
    </row>
    <row r="55" spans="1:19" ht="13.5" customHeight="1" x14ac:dyDescent="0.25">
      <c r="A55" s="564" t="str">
        <f>+Introduction!$C$7</f>
        <v>Liberia</v>
      </c>
      <c r="B55" s="565">
        <f>IF(ISBLANK(Regressions!B65), " ", Regressions!B65)</f>
        <v>2020</v>
      </c>
      <c r="C55" s="564" t="str">
        <f>HLOOKUP(Introduction!$G$4,nametranslations,26,FALSE)</f>
        <v>Urban</v>
      </c>
      <c r="D55" s="567">
        <f>IF(ISBLANK(Regressions!D65), " ", Regressions!D65)</f>
        <v>1043658.8642934037</v>
      </c>
      <c r="E55" s="568">
        <f>IF(ISNUMBER(Regressions!E65),ROUND(Regressions!E65, 1), NA())</f>
        <v>69</v>
      </c>
      <c r="F55" s="569">
        <f>IF(ISNUMBER(Regressions!F65),ROUND(Regressions!F65, 1), NA())</f>
        <v>62.6</v>
      </c>
      <c r="G55" s="570">
        <f>IF(ISNUMBER(Regressions!G65),ROUND(Regressions!G65, 1), NA())</f>
        <v>59.4</v>
      </c>
      <c r="H55" s="571">
        <f>IF(ISNUMBER(Regressions!H65),ROUND(Regressions!H65, 1), NA())</f>
        <v>3.2</v>
      </c>
      <c r="I55" s="572">
        <f>IF(ISNUMBER(Regressions!I65),ROUND(Regressions!I65, 1), NA())</f>
        <v>37.4</v>
      </c>
      <c r="J55" s="573">
        <f>IF(ISNUMBER(Regressions!K65),ROUND(Regressions!K65, 1), NA())</f>
        <v>85.6</v>
      </c>
      <c r="K55" s="569">
        <f>IF(ISNUMBER(Regressions!L65),ROUND(Regressions!L65, 1), NA())</f>
        <v>80.099999999999994</v>
      </c>
      <c r="L55" s="574">
        <f>IF(ISNUMBER(Regressions!M65),ROUND(Regressions!M65, 1), NA())</f>
        <v>34.6</v>
      </c>
      <c r="M55" s="571">
        <f>IF(ISNUMBER(Regressions!N65),ROUND(Regressions!N65, 1), NA())</f>
        <v>45.5</v>
      </c>
      <c r="N55" s="572">
        <f>IF(ISNUMBER(Regressions!O65),ROUND(Regressions!O65, 1), NA())</f>
        <v>19.899999999999999</v>
      </c>
      <c r="O55" s="573">
        <f>IF(ISNUMBER(Regressions!Q65),ROUND(Regressions!Q65, 1), NA())</f>
        <v>92</v>
      </c>
      <c r="P55" s="569">
        <f>IF(ISNUMBER(Regressions!R65),ROUND(Regressions!R65, 1), NA())</f>
        <v>89.5</v>
      </c>
      <c r="Q55" s="575">
        <f>IF(ISNUMBER(Regressions!S65),ROUND(Regressions!S65, 1), NA())</f>
        <v>76.7</v>
      </c>
      <c r="R55" s="571">
        <f>IF(ISNUMBER(Regressions!T65),ROUND(Regressions!T65, 1), NA())</f>
        <v>12.8</v>
      </c>
      <c r="S55" s="572">
        <f>IF(ISNUMBER(Regressions!U65),ROUND(Regressions!U65, 1), NA())</f>
        <v>10.5</v>
      </c>
    </row>
    <row r="56" spans="1:19" x14ac:dyDescent="0.25">
      <c r="A56" s="564" t="str">
        <f>+Introduction!$C$7</f>
        <v>Liberia</v>
      </c>
      <c r="B56" s="565">
        <f>IF(ISBLANK(Regressions!B66), " ", Regressions!B66)</f>
        <v>2021</v>
      </c>
      <c r="C56" s="564" t="str">
        <f>HLOOKUP(Introduction!$G$4,nametranslations,26,FALSE)</f>
        <v>Urban</v>
      </c>
      <c r="D56" s="567">
        <f>IF(ISBLANK(Regressions!D66), " ", Regressions!D66)</f>
        <v>1071469.3217399598</v>
      </c>
      <c r="E56" s="573" t="e">
        <f>IF(ISNUMBER(Regressions!E66),ROUND(Regressions!E66, 1), NA())</f>
        <v>#N/A</v>
      </c>
      <c r="F56" s="576" t="e">
        <f>IF(ISNUMBER(Regressions!F66),ROUND(Regressions!F66, 1), NA())</f>
        <v>#N/A</v>
      </c>
      <c r="G56" s="577" t="e">
        <f>IF(ISNUMBER(Regressions!G66),ROUND(Regressions!G66, 1), NA())</f>
        <v>#N/A</v>
      </c>
      <c r="H56" s="571" t="e">
        <f>IF(ISNUMBER(Regressions!H66),ROUND(Regressions!H66, 1), NA())</f>
        <v>#N/A</v>
      </c>
      <c r="I56" s="572" t="e">
        <f>IF(ISNUMBER(Regressions!I66),ROUND(Regressions!I66, 1), NA())</f>
        <v>#N/A</v>
      </c>
      <c r="J56" s="573" t="e">
        <f>IF(ISNUMBER(Regressions!K66),ROUND(Regressions!K66, 1), NA())</f>
        <v>#N/A</v>
      </c>
      <c r="K56" s="576" t="e">
        <f>IF(ISNUMBER(Regressions!L66),ROUND(Regressions!L66, 1), NA())</f>
        <v>#N/A</v>
      </c>
      <c r="L56" s="578" t="e">
        <f>IF(ISNUMBER(Regressions!M66),ROUND(Regressions!M66, 1), NA())</f>
        <v>#N/A</v>
      </c>
      <c r="M56" s="571" t="e">
        <f>IF(ISNUMBER(Regressions!N66),ROUND(Regressions!N66, 1), NA())</f>
        <v>#N/A</v>
      </c>
      <c r="N56" s="572" t="e">
        <f>IF(ISNUMBER(Regressions!O66),ROUND(Regressions!O66, 1), NA())</f>
        <v>#N/A</v>
      </c>
      <c r="O56" s="573" t="e">
        <f>IF(ISNUMBER(Regressions!Q66),ROUND(Regressions!Q66, 1), NA())</f>
        <v>#N/A</v>
      </c>
      <c r="P56" s="576" t="e">
        <f>IF(ISNUMBER(Regressions!R66),ROUND(Regressions!R66, 1), NA())</f>
        <v>#N/A</v>
      </c>
      <c r="Q56" s="579" t="e">
        <f>IF(ISNUMBER(Regressions!S66),ROUND(Regressions!S66, 1), NA())</f>
        <v>#N/A</v>
      </c>
      <c r="R56" s="571" t="e">
        <f>IF(ISNUMBER(Regressions!T66),ROUND(Regressions!T66, 1), NA())</f>
        <v>#N/A</v>
      </c>
      <c r="S56" s="572" t="e">
        <f>IF(ISNUMBER(Regressions!U66),ROUND(Regressions!U66, 1), NA())</f>
        <v>#N/A</v>
      </c>
    </row>
    <row r="57" spans="1:19" x14ac:dyDescent="0.25">
      <c r="A57" s="564" t="str">
        <f>+Introduction!$C$7</f>
        <v>Liberia</v>
      </c>
      <c r="B57" s="565">
        <f>IF(ISBLANK(Regressions!B67), " ", Regressions!B67)</f>
        <v>2022</v>
      </c>
      <c r="C57" s="564" t="str">
        <f>HLOOKUP(Introduction!$G$4,nametranslations,26,FALSE)</f>
        <v>Urban</v>
      </c>
      <c r="D57" s="567">
        <f>IF(ISBLANK(Regressions!D67), " ", Regressions!D67)</f>
        <v>1098731.0402502441</v>
      </c>
      <c r="E57" s="568" t="e">
        <f>IF(ISNUMBER(Regressions!E67),ROUND(Regressions!E67, 1), NA())</f>
        <v>#N/A</v>
      </c>
      <c r="F57" s="569" t="e">
        <f>IF(ISNUMBER(Regressions!F67),ROUND(Regressions!F67, 1), NA())</f>
        <v>#N/A</v>
      </c>
      <c r="G57" s="570" t="e">
        <f>IF(ISNUMBER(Regressions!G67),ROUND(Regressions!G67, 1), NA())</f>
        <v>#N/A</v>
      </c>
      <c r="H57" s="571" t="e">
        <f>IF(ISNUMBER(Regressions!H67),ROUND(Regressions!H67, 1), NA())</f>
        <v>#N/A</v>
      </c>
      <c r="I57" s="572" t="e">
        <f>IF(ISNUMBER(Regressions!I67),ROUND(Regressions!I67, 1), NA())</f>
        <v>#N/A</v>
      </c>
      <c r="J57" s="573" t="e">
        <f>IF(ISNUMBER(Regressions!K67),ROUND(Regressions!K67, 1), NA())</f>
        <v>#N/A</v>
      </c>
      <c r="K57" s="569" t="e">
        <f>IF(ISNUMBER(Regressions!L67),ROUND(Regressions!L67, 1), NA())</f>
        <v>#N/A</v>
      </c>
      <c r="L57" s="574" t="e">
        <f>IF(ISNUMBER(Regressions!M67),ROUND(Regressions!M67, 1), NA())</f>
        <v>#N/A</v>
      </c>
      <c r="M57" s="571" t="e">
        <f>IF(ISNUMBER(Regressions!N67),ROUND(Regressions!N67, 1), NA())</f>
        <v>#N/A</v>
      </c>
      <c r="N57" s="572" t="e">
        <f>IF(ISNUMBER(Regressions!O67),ROUND(Regressions!O67, 1), NA())</f>
        <v>#N/A</v>
      </c>
      <c r="O57" s="573" t="e">
        <f>IF(ISNUMBER(Regressions!Q67),ROUND(Regressions!Q67, 1), NA())</f>
        <v>#N/A</v>
      </c>
      <c r="P57" s="569" t="e">
        <f>IF(ISNUMBER(Regressions!R67),ROUND(Regressions!R67, 1), NA())</f>
        <v>#N/A</v>
      </c>
      <c r="Q57" s="575" t="e">
        <f>IF(ISNUMBER(Regressions!S67),ROUND(Regressions!S67, 1), NA())</f>
        <v>#N/A</v>
      </c>
      <c r="R57" s="571" t="e">
        <f>IF(ISNUMBER(Regressions!T67),ROUND(Regressions!T67, 1), NA())</f>
        <v>#N/A</v>
      </c>
      <c r="S57" s="572" t="e">
        <f>IF(ISNUMBER(Regressions!U67),ROUND(Regressions!U67, 1), NA())</f>
        <v>#N/A</v>
      </c>
    </row>
    <row r="58" spans="1:19" x14ac:dyDescent="0.25">
      <c r="A58" s="564" t="str">
        <f>+Introduction!$C$7</f>
        <v>Liberia</v>
      </c>
      <c r="B58" s="565">
        <f>IF(ISBLANK(Regressions!B68), " ", Regressions!B68)</f>
        <v>2023</v>
      </c>
      <c r="C58" s="564" t="str">
        <f>HLOOKUP(Introduction!$G$4,nametranslations,26,FALSE)</f>
        <v>Urban</v>
      </c>
      <c r="D58" s="567">
        <f>IF(ISBLANK(Regressions!D68), " ", Regressions!D68)</f>
        <v>1125246.5628539277</v>
      </c>
      <c r="E58" s="568" t="e">
        <f>IF(ISNUMBER(Regressions!E68),ROUND(Regressions!E68, 1), NA())</f>
        <v>#N/A</v>
      </c>
      <c r="F58" s="569" t="e">
        <f>IF(ISNUMBER(Regressions!F68),ROUND(Regressions!F68, 1), NA())</f>
        <v>#N/A</v>
      </c>
      <c r="G58" s="570" t="e">
        <f>IF(ISNUMBER(Regressions!G68),ROUND(Regressions!G68, 1), NA())</f>
        <v>#N/A</v>
      </c>
      <c r="H58" s="571" t="e">
        <f>IF(ISNUMBER(Regressions!H68),ROUND(Regressions!H68, 1), NA())</f>
        <v>#N/A</v>
      </c>
      <c r="I58" s="572" t="e">
        <f>IF(ISNUMBER(Regressions!I68),ROUND(Regressions!I68, 1), NA())</f>
        <v>#N/A</v>
      </c>
      <c r="J58" s="573" t="e">
        <f>IF(ISNUMBER(Regressions!K68),ROUND(Regressions!K68, 1), NA())</f>
        <v>#N/A</v>
      </c>
      <c r="K58" s="569" t="e">
        <f>IF(ISNUMBER(Regressions!L68),ROUND(Regressions!L68, 1), NA())</f>
        <v>#N/A</v>
      </c>
      <c r="L58" s="574" t="e">
        <f>IF(ISNUMBER(Regressions!M68),ROUND(Regressions!M68, 1), NA())</f>
        <v>#N/A</v>
      </c>
      <c r="M58" s="571" t="e">
        <f>IF(ISNUMBER(Regressions!N68),ROUND(Regressions!N68, 1), NA())</f>
        <v>#N/A</v>
      </c>
      <c r="N58" s="572" t="e">
        <f>IF(ISNUMBER(Regressions!O68),ROUND(Regressions!O68, 1), NA())</f>
        <v>#N/A</v>
      </c>
      <c r="O58" s="573" t="e">
        <f>IF(ISNUMBER(Regressions!Q68),ROUND(Regressions!Q68, 1), NA())</f>
        <v>#N/A</v>
      </c>
      <c r="P58" s="569" t="e">
        <f>IF(ISNUMBER(Regressions!R68),ROUND(Regressions!R68, 1), NA())</f>
        <v>#N/A</v>
      </c>
      <c r="Q58" s="575" t="e">
        <f>IF(ISNUMBER(Regressions!S68),ROUND(Regressions!S68, 1), NA())</f>
        <v>#N/A</v>
      </c>
      <c r="R58" s="571" t="e">
        <f>IF(ISNUMBER(Regressions!T68),ROUND(Regressions!T68, 1), NA())</f>
        <v>#N/A</v>
      </c>
      <c r="S58" s="572" t="e">
        <f>IF(ISNUMBER(Regressions!U68),ROUND(Regressions!U68, 1), NA())</f>
        <v>#N/A</v>
      </c>
    </row>
    <row r="59" spans="1:19" x14ac:dyDescent="0.25">
      <c r="A59" s="564" t="str">
        <f>+Introduction!$C$7</f>
        <v>Liberia</v>
      </c>
      <c r="B59" s="565">
        <f>IF(ISBLANK(Regressions!B69), " ", Regressions!B69)</f>
        <v>2024</v>
      </c>
      <c r="C59" s="564" t="str">
        <f>HLOOKUP(Introduction!$G$4,nametranslations,26,FALSE)</f>
        <v>Urban</v>
      </c>
      <c r="D59" s="567">
        <f>IF(ISBLANK(Regressions!D69), " ", Regressions!D69)</f>
        <v>1186936.606401863</v>
      </c>
      <c r="E59" s="568" t="e">
        <f>IF(ISNUMBER(Regressions!E69),ROUND(Regressions!E69, 1), NA())</f>
        <v>#N/A</v>
      </c>
      <c r="F59" s="569" t="e">
        <f>IF(ISNUMBER(Regressions!F69),ROUND(Regressions!F69, 1), NA())</f>
        <v>#N/A</v>
      </c>
      <c r="G59" s="570" t="e">
        <f>IF(ISNUMBER(Regressions!G69),ROUND(Regressions!G69, 1), NA())</f>
        <v>#N/A</v>
      </c>
      <c r="H59" s="571" t="e">
        <f>IF(ISNUMBER(Regressions!H69),ROUND(Regressions!H69, 1), NA())</f>
        <v>#N/A</v>
      </c>
      <c r="I59" s="572" t="e">
        <f>IF(ISNUMBER(Regressions!I69),ROUND(Regressions!I69, 1), NA())</f>
        <v>#N/A</v>
      </c>
      <c r="J59" s="573" t="e">
        <f>IF(ISNUMBER(Regressions!K69),ROUND(Regressions!K69, 1), NA())</f>
        <v>#N/A</v>
      </c>
      <c r="K59" s="569" t="e">
        <f>IF(ISNUMBER(Regressions!L69),ROUND(Regressions!L69, 1), NA())</f>
        <v>#N/A</v>
      </c>
      <c r="L59" s="574" t="e">
        <f>IF(ISNUMBER(Regressions!M69),ROUND(Regressions!M69, 1), NA())</f>
        <v>#N/A</v>
      </c>
      <c r="M59" s="571" t="e">
        <f>IF(ISNUMBER(Regressions!N69),ROUND(Regressions!N69, 1), NA())</f>
        <v>#N/A</v>
      </c>
      <c r="N59" s="572" t="e">
        <f>IF(ISNUMBER(Regressions!O69),ROUND(Regressions!O69, 1), NA())</f>
        <v>#N/A</v>
      </c>
      <c r="O59" s="573" t="e">
        <f>IF(ISNUMBER(Regressions!Q69),ROUND(Regressions!Q69, 1), NA())</f>
        <v>#N/A</v>
      </c>
      <c r="P59" s="569" t="e">
        <f>IF(ISNUMBER(Regressions!R69),ROUND(Regressions!R69, 1), NA())</f>
        <v>#N/A</v>
      </c>
      <c r="Q59" s="575" t="e">
        <f>IF(ISNUMBER(Regressions!S69),ROUND(Regressions!S69, 1), NA())</f>
        <v>#N/A</v>
      </c>
      <c r="R59" s="571" t="e">
        <f>IF(ISNUMBER(Regressions!T69),ROUND(Regressions!T69, 1), NA())</f>
        <v>#N/A</v>
      </c>
      <c r="S59" s="572" t="e">
        <f>IF(ISNUMBER(Regressions!U69),ROUND(Regressions!U69, 1), NA())</f>
        <v>#N/A</v>
      </c>
    </row>
    <row r="60" spans="1:19" x14ac:dyDescent="0.25">
      <c r="A60" s="580" t="str">
        <f>+Introduction!$C$7</f>
        <v>Liberia</v>
      </c>
      <c r="B60" s="581">
        <f>IF(ISBLANK(Regressions!B70), " ", Regressions!B70)</f>
        <v>2025</v>
      </c>
      <c r="C60" s="580" t="str">
        <f>HLOOKUP(Introduction!$G$4,nametranslations,26,FALSE)</f>
        <v>Urban</v>
      </c>
      <c r="D60" s="582">
        <f>IF(ISBLANK(Regressions!D70), " ", Regressions!D70)</f>
        <v>1223711.4832884218</v>
      </c>
      <c r="E60" s="583" t="e">
        <f>IF(ISNUMBER(Regressions!E70),ROUND(Regressions!E70, 1), NA())</f>
        <v>#N/A</v>
      </c>
      <c r="F60" s="584" t="e">
        <f>IF(ISNUMBER(Regressions!F70),ROUND(Regressions!F70, 1), NA())</f>
        <v>#N/A</v>
      </c>
      <c r="G60" s="585" t="e">
        <f>IF(ISNUMBER(Regressions!G70),ROUND(Regressions!G70, 1), NA())</f>
        <v>#N/A</v>
      </c>
      <c r="H60" s="586" t="e">
        <f>IF(ISNUMBER(Regressions!H70),ROUND(Regressions!H70, 1), NA())</f>
        <v>#N/A</v>
      </c>
      <c r="I60" s="587" t="e">
        <f>IF(ISNUMBER(Regressions!I70),ROUND(Regressions!I70, 1), NA())</f>
        <v>#N/A</v>
      </c>
      <c r="J60" s="588" t="e">
        <f>IF(ISNUMBER(Regressions!K70),ROUND(Regressions!K70, 1), NA())</f>
        <v>#N/A</v>
      </c>
      <c r="K60" s="584" t="e">
        <f>IF(ISNUMBER(Regressions!L70),ROUND(Regressions!L70, 1), NA())</f>
        <v>#N/A</v>
      </c>
      <c r="L60" s="589" t="e">
        <f>IF(ISNUMBER(Regressions!M70),ROUND(Regressions!M70, 1), NA())</f>
        <v>#N/A</v>
      </c>
      <c r="M60" s="586" t="e">
        <f>IF(ISNUMBER(Regressions!N70),ROUND(Regressions!N70, 1), NA())</f>
        <v>#N/A</v>
      </c>
      <c r="N60" s="587" t="e">
        <f>IF(ISNUMBER(Regressions!O70),ROUND(Regressions!O70, 1), NA())</f>
        <v>#N/A</v>
      </c>
      <c r="O60" s="588" t="e">
        <f>IF(ISNUMBER(Regressions!Q70),ROUND(Regressions!Q70, 1), NA())</f>
        <v>#N/A</v>
      </c>
      <c r="P60" s="584" t="e">
        <f>IF(ISNUMBER(Regressions!R70),ROUND(Regressions!R70, 1), NA())</f>
        <v>#N/A</v>
      </c>
      <c r="Q60" s="590" t="e">
        <f>IF(ISNUMBER(Regressions!S70),ROUND(Regressions!S70, 1), NA())</f>
        <v>#N/A</v>
      </c>
      <c r="R60" s="586" t="e">
        <f>IF(ISNUMBER(Regressions!T70),ROUND(Regressions!T70, 1), NA())</f>
        <v>#N/A</v>
      </c>
      <c r="S60" s="587" t="e">
        <f>IF(ISNUMBER(Regressions!U70),ROUND(Regressions!U70, 1), NA())</f>
        <v>#N/A</v>
      </c>
    </row>
    <row r="61" spans="1:19" hidden="1" x14ac:dyDescent="0.25">
      <c r="A61" s="564" t="str">
        <f>+Introduction!$C$7</f>
        <v>Liberia</v>
      </c>
      <c r="B61" s="565">
        <f>IF(ISBLANK(Regressions!B71), " ", Regressions!B71)</f>
        <v>2026</v>
      </c>
      <c r="C61" s="564" t="str">
        <f>HLOOKUP(Introduction!$G$4,nametranslations,26,FALSE)</f>
        <v>Urban</v>
      </c>
      <c r="D61" s="567" t="str">
        <f>IF(ISBLANK(Regressions!D71), " ", Regressions!D71)</f>
        <v xml:space="preserve"> </v>
      </c>
      <c r="E61" s="568" t="e">
        <f>IF(ISNUMBER(Regressions!E71),ROUND(Regressions!E71, 1), NA())</f>
        <v>#N/A</v>
      </c>
      <c r="F61" s="569" t="e">
        <f>IF(ISNUMBER(Regressions!F71),ROUND(Regressions!F71, 1), NA())</f>
        <v>#N/A</v>
      </c>
      <c r="G61" s="570" t="e">
        <f>IF(ISNUMBER(Regressions!G71),ROUND(Regressions!G71, 1), NA())</f>
        <v>#N/A</v>
      </c>
      <c r="H61" s="571" t="e">
        <f>IF(ISNUMBER(Regressions!H71),ROUND(Regressions!H71, 1), NA())</f>
        <v>#N/A</v>
      </c>
      <c r="I61" s="572" t="e">
        <f>IF(ISNUMBER(Regressions!I71),ROUND(Regressions!I71, 1), NA())</f>
        <v>#N/A</v>
      </c>
      <c r="J61" s="573" t="e">
        <f>IF(ISNUMBER(Regressions!K71),ROUND(Regressions!K71, 1), NA())</f>
        <v>#N/A</v>
      </c>
      <c r="K61" s="569" t="e">
        <f>IF(ISNUMBER(Regressions!L71),ROUND(Regressions!L71, 1), NA())</f>
        <v>#N/A</v>
      </c>
      <c r="L61" s="574" t="e">
        <f>IF(ISNUMBER(Regressions!M71),ROUND(Regressions!M71, 1), NA())</f>
        <v>#N/A</v>
      </c>
      <c r="M61" s="571" t="e">
        <f>IF(ISNUMBER(Regressions!N71),ROUND(Regressions!N71, 1), NA())</f>
        <v>#N/A</v>
      </c>
      <c r="N61" s="572" t="e">
        <f>IF(ISNUMBER(Regressions!O71),ROUND(Regressions!O71, 1), NA())</f>
        <v>#N/A</v>
      </c>
      <c r="O61" s="573" t="e">
        <f>IF(ISNUMBER(Regressions!Q71),ROUND(Regressions!Q71, 1), NA())</f>
        <v>#N/A</v>
      </c>
      <c r="P61" s="569" t="e">
        <f>IF(ISNUMBER(Regressions!R71),ROUND(Regressions!R71, 1), NA())</f>
        <v>#N/A</v>
      </c>
      <c r="Q61" s="575" t="e">
        <f>IF(ISNUMBER(Regressions!S71),ROUND(Regressions!S71, 1), NA())</f>
        <v>#N/A</v>
      </c>
      <c r="R61" s="571" t="e">
        <f>IF(ISNUMBER(Regressions!T71),ROUND(Regressions!T71, 1), NA())</f>
        <v>#N/A</v>
      </c>
      <c r="S61" s="572" t="e">
        <f>IF(ISNUMBER(Regressions!U71),ROUND(Regressions!U71, 1), NA())</f>
        <v>#N/A</v>
      </c>
    </row>
    <row r="62" spans="1:19" hidden="1" x14ac:dyDescent="0.25">
      <c r="A62" s="564" t="str">
        <f>+Introduction!$C$7</f>
        <v>Liberia</v>
      </c>
      <c r="B62" s="565">
        <f>IF(ISBLANK(Regressions!B72), " ", Regressions!B72)</f>
        <v>2027</v>
      </c>
      <c r="C62" s="564" t="str">
        <f>HLOOKUP(Introduction!$G$4,nametranslations,26,FALSE)</f>
        <v>Urban</v>
      </c>
      <c r="D62" s="567" t="str">
        <f>IF(ISBLANK(Regressions!D72), " ", Regressions!D72)</f>
        <v xml:space="preserve"> </v>
      </c>
      <c r="E62" s="568" t="e">
        <f>IF(ISNUMBER(Regressions!E72),ROUND(Regressions!E72, 1), NA())</f>
        <v>#N/A</v>
      </c>
      <c r="F62" s="569" t="e">
        <f>IF(ISNUMBER(Regressions!F72),ROUND(Regressions!F72, 1), NA())</f>
        <v>#N/A</v>
      </c>
      <c r="G62" s="570" t="e">
        <f>IF(ISNUMBER(Regressions!G72),ROUND(Regressions!G72, 1), NA())</f>
        <v>#N/A</v>
      </c>
      <c r="H62" s="571" t="e">
        <f>IF(ISNUMBER(Regressions!H72),ROUND(Regressions!H72, 1), NA())</f>
        <v>#N/A</v>
      </c>
      <c r="I62" s="572" t="e">
        <f>IF(ISNUMBER(Regressions!I72),ROUND(Regressions!I72, 1), NA())</f>
        <v>#N/A</v>
      </c>
      <c r="J62" s="573" t="e">
        <f>IF(ISNUMBER(Regressions!K72),ROUND(Regressions!K72, 1), NA())</f>
        <v>#N/A</v>
      </c>
      <c r="K62" s="569" t="e">
        <f>IF(ISNUMBER(Regressions!L72),ROUND(Regressions!L72, 1), NA())</f>
        <v>#N/A</v>
      </c>
      <c r="L62" s="574" t="e">
        <f>IF(ISNUMBER(Regressions!M72),ROUND(Regressions!M72, 1), NA())</f>
        <v>#N/A</v>
      </c>
      <c r="M62" s="571" t="e">
        <f>IF(ISNUMBER(Regressions!N72),ROUND(Regressions!N72, 1), NA())</f>
        <v>#N/A</v>
      </c>
      <c r="N62" s="572" t="e">
        <f>IF(ISNUMBER(Regressions!O72),ROUND(Regressions!O72, 1), NA())</f>
        <v>#N/A</v>
      </c>
      <c r="O62" s="573" t="e">
        <f>IF(ISNUMBER(Regressions!Q72),ROUND(Regressions!Q72, 1), NA())</f>
        <v>#N/A</v>
      </c>
      <c r="P62" s="569" t="e">
        <f>IF(ISNUMBER(Regressions!R72),ROUND(Regressions!R72, 1), NA())</f>
        <v>#N/A</v>
      </c>
      <c r="Q62" s="575" t="e">
        <f>IF(ISNUMBER(Regressions!S72),ROUND(Regressions!S72, 1), NA())</f>
        <v>#N/A</v>
      </c>
      <c r="R62" s="571" t="e">
        <f>IF(ISNUMBER(Regressions!T72),ROUND(Regressions!T72, 1), NA())</f>
        <v>#N/A</v>
      </c>
      <c r="S62" s="572" t="e">
        <f>IF(ISNUMBER(Regressions!U72),ROUND(Regressions!U72, 1), NA())</f>
        <v>#N/A</v>
      </c>
    </row>
    <row r="63" spans="1:19" hidden="1" x14ac:dyDescent="0.25">
      <c r="A63" s="564" t="str">
        <f>+Introduction!$C$7</f>
        <v>Liberia</v>
      </c>
      <c r="B63" s="565">
        <f>IF(ISBLANK(Regressions!B73), " ", Regressions!B73)</f>
        <v>2028</v>
      </c>
      <c r="C63" s="564" t="str">
        <f>HLOOKUP(Introduction!$G$4,nametranslations,26,FALSE)</f>
        <v>Urban</v>
      </c>
      <c r="D63" s="567" t="str">
        <f>IF(ISBLANK(Regressions!D73), " ", Regressions!D73)</f>
        <v xml:space="preserve"> </v>
      </c>
      <c r="E63" s="568" t="e">
        <f>IF(ISNUMBER(Regressions!E73),ROUND(Regressions!E73, 1), NA())</f>
        <v>#N/A</v>
      </c>
      <c r="F63" s="569" t="e">
        <f>IF(ISNUMBER(Regressions!F73),ROUND(Regressions!F73, 1), NA())</f>
        <v>#N/A</v>
      </c>
      <c r="G63" s="570" t="e">
        <f>IF(ISNUMBER(Regressions!G73),ROUND(Regressions!G73, 1), NA())</f>
        <v>#N/A</v>
      </c>
      <c r="H63" s="571" t="e">
        <f>IF(ISNUMBER(Regressions!H73),ROUND(Regressions!H73, 1), NA())</f>
        <v>#N/A</v>
      </c>
      <c r="I63" s="572" t="e">
        <f>IF(ISNUMBER(Regressions!I73),ROUND(Regressions!I73, 1), NA())</f>
        <v>#N/A</v>
      </c>
      <c r="J63" s="573" t="e">
        <f>IF(ISNUMBER(Regressions!K73),ROUND(Regressions!K73, 1), NA())</f>
        <v>#N/A</v>
      </c>
      <c r="K63" s="569" t="e">
        <f>IF(ISNUMBER(Regressions!L73),ROUND(Regressions!L73, 1), NA())</f>
        <v>#N/A</v>
      </c>
      <c r="L63" s="574" t="e">
        <f>IF(ISNUMBER(Regressions!M73),ROUND(Regressions!M73, 1), NA())</f>
        <v>#N/A</v>
      </c>
      <c r="M63" s="571" t="e">
        <f>IF(ISNUMBER(Regressions!N73),ROUND(Regressions!N73, 1), NA())</f>
        <v>#N/A</v>
      </c>
      <c r="N63" s="572" t="e">
        <f>IF(ISNUMBER(Regressions!O73),ROUND(Regressions!O73, 1), NA())</f>
        <v>#N/A</v>
      </c>
      <c r="O63" s="573" t="e">
        <f>IF(ISNUMBER(Regressions!Q73),ROUND(Regressions!Q73, 1), NA())</f>
        <v>#N/A</v>
      </c>
      <c r="P63" s="569" t="e">
        <f>IF(ISNUMBER(Regressions!R73),ROUND(Regressions!R73, 1), NA())</f>
        <v>#N/A</v>
      </c>
      <c r="Q63" s="575" t="e">
        <f>IF(ISNUMBER(Regressions!S73),ROUND(Regressions!S73, 1), NA())</f>
        <v>#N/A</v>
      </c>
      <c r="R63" s="571" t="e">
        <f>IF(ISNUMBER(Regressions!T73),ROUND(Regressions!T73, 1), NA())</f>
        <v>#N/A</v>
      </c>
      <c r="S63" s="572" t="e">
        <f>IF(ISNUMBER(Regressions!U73),ROUND(Regressions!U73, 1), NA())</f>
        <v>#N/A</v>
      </c>
    </row>
    <row r="64" spans="1:19" hidden="1" x14ac:dyDescent="0.25">
      <c r="A64" s="564" t="str">
        <f>+Introduction!$C$7</f>
        <v>Liberia</v>
      </c>
      <c r="B64" s="565">
        <f>IF(ISBLANK(Regressions!B74), " ", Regressions!B74)</f>
        <v>2029</v>
      </c>
      <c r="C64" s="564" t="str">
        <f>HLOOKUP(Introduction!$G$4,nametranslations,26,FALSE)</f>
        <v>Urban</v>
      </c>
      <c r="D64" s="567" t="str">
        <f>IF(ISBLANK(Regressions!D74), " ", Regressions!D74)</f>
        <v xml:space="preserve"> </v>
      </c>
      <c r="E64" s="568" t="e">
        <f>IF(ISNUMBER(Regressions!E74),ROUND(Regressions!E74, 1), NA())</f>
        <v>#N/A</v>
      </c>
      <c r="F64" s="569" t="e">
        <f>IF(ISNUMBER(Regressions!F74),ROUND(Regressions!F74, 1), NA())</f>
        <v>#N/A</v>
      </c>
      <c r="G64" s="570" t="e">
        <f>IF(ISNUMBER(Regressions!G74),ROUND(Regressions!G74, 1), NA())</f>
        <v>#N/A</v>
      </c>
      <c r="H64" s="571" t="e">
        <f>IF(ISNUMBER(Regressions!H74),ROUND(Regressions!H74, 1), NA())</f>
        <v>#N/A</v>
      </c>
      <c r="I64" s="572" t="e">
        <f>IF(ISNUMBER(Regressions!I74),ROUND(Regressions!I74, 1), NA())</f>
        <v>#N/A</v>
      </c>
      <c r="J64" s="573" t="e">
        <f>IF(ISNUMBER(Regressions!K74),ROUND(Regressions!K74, 1), NA())</f>
        <v>#N/A</v>
      </c>
      <c r="K64" s="569" t="e">
        <f>IF(ISNUMBER(Regressions!L74),ROUND(Regressions!L74, 1), NA())</f>
        <v>#N/A</v>
      </c>
      <c r="L64" s="574" t="e">
        <f>IF(ISNUMBER(Regressions!M74),ROUND(Regressions!M74, 1), NA())</f>
        <v>#N/A</v>
      </c>
      <c r="M64" s="571" t="e">
        <f>IF(ISNUMBER(Regressions!N74),ROUND(Regressions!N74, 1), NA())</f>
        <v>#N/A</v>
      </c>
      <c r="N64" s="572" t="e">
        <f>IF(ISNUMBER(Regressions!O74),ROUND(Regressions!O74, 1), NA())</f>
        <v>#N/A</v>
      </c>
      <c r="O64" s="573" t="e">
        <f>IF(ISNUMBER(Regressions!Q74),ROUND(Regressions!Q74, 1), NA())</f>
        <v>#N/A</v>
      </c>
      <c r="P64" s="569" t="e">
        <f>IF(ISNUMBER(Regressions!R74),ROUND(Regressions!R74, 1), NA())</f>
        <v>#N/A</v>
      </c>
      <c r="Q64" s="575" t="e">
        <f>IF(ISNUMBER(Regressions!S74),ROUND(Regressions!S74, 1), NA())</f>
        <v>#N/A</v>
      </c>
      <c r="R64" s="571" t="e">
        <f>IF(ISNUMBER(Regressions!T74),ROUND(Regressions!T74, 1), NA())</f>
        <v>#N/A</v>
      </c>
      <c r="S64" s="572" t="e">
        <f>IF(ISNUMBER(Regressions!U74),ROUND(Regressions!U74, 1), NA())</f>
        <v>#N/A</v>
      </c>
    </row>
    <row r="65" spans="1:19" hidden="1" x14ac:dyDescent="0.25">
      <c r="A65" s="564" t="str">
        <f>+Introduction!$C$7</f>
        <v>Liberia</v>
      </c>
      <c r="B65" s="565">
        <f>IF(ISBLANK(Regressions!B75), " ", Regressions!B75)</f>
        <v>2030</v>
      </c>
      <c r="C65" s="564" t="str">
        <f>HLOOKUP(Introduction!$G$4,nametranslations,26,FALSE)</f>
        <v>Urban</v>
      </c>
      <c r="D65" s="567" t="str">
        <f>IF(ISBLANK(Regressions!D75), " ", Regressions!D75)</f>
        <v xml:space="preserve"> </v>
      </c>
      <c r="E65" s="568" t="e">
        <f>IF(ISNUMBER(Regressions!E75),ROUND(Regressions!E75, 1), NA())</f>
        <v>#N/A</v>
      </c>
      <c r="F65" s="569" t="e">
        <f>IF(ISNUMBER(Regressions!F75),ROUND(Regressions!F75, 1), NA())</f>
        <v>#N/A</v>
      </c>
      <c r="G65" s="570" t="e">
        <f>IF(ISNUMBER(Regressions!G75),ROUND(Regressions!G75, 1), NA())</f>
        <v>#N/A</v>
      </c>
      <c r="H65" s="571" t="e">
        <f>IF(ISNUMBER(Regressions!H75),ROUND(Regressions!H75, 1), NA())</f>
        <v>#N/A</v>
      </c>
      <c r="I65" s="572" t="e">
        <f>IF(ISNUMBER(Regressions!I75),ROUND(Regressions!I75, 1), NA())</f>
        <v>#N/A</v>
      </c>
      <c r="J65" s="573" t="e">
        <f>IF(ISNUMBER(Regressions!K75),ROUND(Regressions!K75, 1), NA())</f>
        <v>#N/A</v>
      </c>
      <c r="K65" s="569" t="e">
        <f>IF(ISNUMBER(Regressions!L75),ROUND(Regressions!L75, 1), NA())</f>
        <v>#N/A</v>
      </c>
      <c r="L65" s="574" t="e">
        <f>IF(ISNUMBER(Regressions!M75),ROUND(Regressions!M75, 1), NA())</f>
        <v>#N/A</v>
      </c>
      <c r="M65" s="571" t="e">
        <f>IF(ISNUMBER(Regressions!N75),ROUND(Regressions!N75, 1), NA())</f>
        <v>#N/A</v>
      </c>
      <c r="N65" s="572" t="e">
        <f>IF(ISNUMBER(Regressions!O75),ROUND(Regressions!O75, 1), NA())</f>
        <v>#N/A</v>
      </c>
      <c r="O65" s="573" t="e">
        <f>IF(ISNUMBER(Regressions!Q75),ROUND(Regressions!Q75, 1), NA())</f>
        <v>#N/A</v>
      </c>
      <c r="P65" s="569" t="e">
        <f>IF(ISNUMBER(Regressions!R75),ROUND(Regressions!R75, 1), NA())</f>
        <v>#N/A</v>
      </c>
      <c r="Q65" s="575" t="e">
        <f>IF(ISNUMBER(Regressions!S75),ROUND(Regressions!S75, 1), NA())</f>
        <v>#N/A</v>
      </c>
      <c r="R65" s="571" t="e">
        <f>IF(ISNUMBER(Regressions!T75),ROUND(Regressions!T75, 1), NA())</f>
        <v>#N/A</v>
      </c>
      <c r="S65" s="572" t="e">
        <f>IF(ISNUMBER(Regressions!U75),ROUND(Regressions!U75, 1), NA())</f>
        <v>#N/A</v>
      </c>
    </row>
    <row r="66" spans="1:19" x14ac:dyDescent="0.25">
      <c r="A66" s="564" t="str">
        <f>+Introduction!$C$7</f>
        <v>Liberia</v>
      </c>
      <c r="B66" s="565">
        <f>IF(ISBLANK(Regressions!B76), " ", Regressions!B76)</f>
        <v>2000</v>
      </c>
      <c r="C66" s="564" t="str">
        <f>HLOOKUP(Introduction!$G$4,nametranslations,25,FALSE)</f>
        <v>Rural</v>
      </c>
      <c r="D66" s="567">
        <f>IF(ISBLANK(Regressions!D76), " ", Regressions!D76)</f>
        <v>623958.77792034158</v>
      </c>
      <c r="E66" s="568" t="e">
        <f>IF(ISNUMBER(Regressions!E76),ROUND(Regressions!E76, 1), NA())</f>
        <v>#N/A</v>
      </c>
      <c r="F66" s="569" t="e">
        <f>IF(ISNUMBER(Regressions!F76),ROUND(Regressions!F76, 1), NA())</f>
        <v>#N/A</v>
      </c>
      <c r="G66" s="570" t="e">
        <f>IF(ISNUMBER(Regressions!G76),ROUND(Regressions!G76, 1), NA())</f>
        <v>#N/A</v>
      </c>
      <c r="H66" s="571" t="e">
        <f>IF(ISNUMBER(Regressions!H76),ROUND(Regressions!H76, 1), NA())</f>
        <v>#N/A</v>
      </c>
      <c r="I66" s="572" t="e">
        <f>IF(ISNUMBER(Regressions!I76),ROUND(Regressions!I76, 1), NA())</f>
        <v>#N/A</v>
      </c>
      <c r="J66" s="573" t="e">
        <f>IF(ISNUMBER(Regressions!K76),ROUND(Regressions!K76, 1), NA())</f>
        <v>#N/A</v>
      </c>
      <c r="K66" s="569" t="e">
        <f>IF(ISNUMBER(Regressions!L76),ROUND(Regressions!L76, 1), NA())</f>
        <v>#N/A</v>
      </c>
      <c r="L66" s="574" t="e">
        <f>IF(ISNUMBER(Regressions!M76),ROUND(Regressions!M76, 1), NA())</f>
        <v>#N/A</v>
      </c>
      <c r="M66" s="571" t="e">
        <f>IF(ISNUMBER(Regressions!N76),ROUND(Regressions!N76, 1), NA())</f>
        <v>#N/A</v>
      </c>
      <c r="N66" s="572" t="e">
        <f>IF(ISNUMBER(Regressions!O76),ROUND(Regressions!O76, 1), NA())</f>
        <v>#N/A</v>
      </c>
      <c r="O66" s="573" t="e">
        <f>IF(ISNUMBER(Regressions!Q76),ROUND(Regressions!Q76, 1), NA())</f>
        <v>#N/A</v>
      </c>
      <c r="P66" s="569" t="e">
        <f>IF(ISNUMBER(Regressions!R76),ROUND(Regressions!R76, 1), NA())</f>
        <v>#N/A</v>
      </c>
      <c r="Q66" s="575" t="e">
        <f>IF(ISNUMBER(Regressions!S76),ROUND(Regressions!S76, 1), NA())</f>
        <v>#N/A</v>
      </c>
      <c r="R66" s="571" t="e">
        <f>IF(ISNUMBER(Regressions!T76),ROUND(Regressions!T76, 1), NA())</f>
        <v>#N/A</v>
      </c>
      <c r="S66" s="572" t="e">
        <f>IF(ISNUMBER(Regressions!U76),ROUND(Regressions!U76, 1), NA())</f>
        <v>#N/A</v>
      </c>
    </row>
    <row r="67" spans="1:19" x14ac:dyDescent="0.25">
      <c r="A67" s="564" t="str">
        <f>+Introduction!$C$7</f>
        <v>Liberia</v>
      </c>
      <c r="B67" s="565">
        <f>IF(ISBLANK(Regressions!B77), " ", Regressions!B77)</f>
        <v>2001</v>
      </c>
      <c r="C67" s="564" t="str">
        <f>HLOOKUP(Introduction!$G$4,nametranslations,25,FALSE)</f>
        <v>Rural</v>
      </c>
      <c r="D67" s="567">
        <f>IF(ISBLANK(Regressions!D77), " ", Regressions!D77)</f>
        <v>636144.86271022796</v>
      </c>
      <c r="E67" s="568" t="e">
        <f>IF(ISNUMBER(Regressions!E77),ROUND(Regressions!E77, 1), NA())</f>
        <v>#N/A</v>
      </c>
      <c r="F67" s="569" t="e">
        <f>IF(ISNUMBER(Regressions!F77),ROUND(Regressions!F77, 1), NA())</f>
        <v>#N/A</v>
      </c>
      <c r="G67" s="570" t="e">
        <f>IF(ISNUMBER(Regressions!G77),ROUND(Regressions!G77, 1), NA())</f>
        <v>#N/A</v>
      </c>
      <c r="H67" s="571" t="e">
        <f>IF(ISNUMBER(Regressions!H77),ROUND(Regressions!H77, 1), NA())</f>
        <v>#N/A</v>
      </c>
      <c r="I67" s="572" t="e">
        <f>IF(ISNUMBER(Regressions!I77),ROUND(Regressions!I77, 1), NA())</f>
        <v>#N/A</v>
      </c>
      <c r="J67" s="573" t="e">
        <f>IF(ISNUMBER(Regressions!K77),ROUND(Regressions!K77, 1), NA())</f>
        <v>#N/A</v>
      </c>
      <c r="K67" s="569" t="e">
        <f>IF(ISNUMBER(Regressions!L77),ROUND(Regressions!L77, 1), NA())</f>
        <v>#N/A</v>
      </c>
      <c r="L67" s="574" t="e">
        <f>IF(ISNUMBER(Regressions!M77),ROUND(Regressions!M77, 1), NA())</f>
        <v>#N/A</v>
      </c>
      <c r="M67" s="571" t="e">
        <f>IF(ISNUMBER(Regressions!N77),ROUND(Regressions!N77, 1), NA())</f>
        <v>#N/A</v>
      </c>
      <c r="N67" s="572" t="e">
        <f>IF(ISNUMBER(Regressions!O77),ROUND(Regressions!O77, 1), NA())</f>
        <v>#N/A</v>
      </c>
      <c r="O67" s="573" t="e">
        <f>IF(ISNUMBER(Regressions!Q77),ROUND(Regressions!Q77, 1), NA())</f>
        <v>#N/A</v>
      </c>
      <c r="P67" s="569" t="e">
        <f>IF(ISNUMBER(Regressions!R77),ROUND(Regressions!R77, 1), NA())</f>
        <v>#N/A</v>
      </c>
      <c r="Q67" s="575" t="e">
        <f>IF(ISNUMBER(Regressions!S77),ROUND(Regressions!S77, 1), NA())</f>
        <v>#N/A</v>
      </c>
      <c r="R67" s="571" t="e">
        <f>IF(ISNUMBER(Regressions!T77),ROUND(Regressions!T77, 1), NA())</f>
        <v>#N/A</v>
      </c>
      <c r="S67" s="572" t="e">
        <f>IF(ISNUMBER(Regressions!U77),ROUND(Regressions!U77, 1), NA())</f>
        <v>#N/A</v>
      </c>
    </row>
    <row r="68" spans="1:19" x14ac:dyDescent="0.25">
      <c r="A68" s="564" t="str">
        <f>+Introduction!$C$7</f>
        <v>Liberia</v>
      </c>
      <c r="B68" s="565">
        <f>IF(ISBLANK(Regressions!B78), " ", Regressions!B78)</f>
        <v>2002</v>
      </c>
      <c r="C68" s="564" t="str">
        <f>HLOOKUP(Introduction!$G$4,nametranslations,25,FALSE)</f>
        <v>Rural</v>
      </c>
      <c r="D68" s="567">
        <f>IF(ISBLANK(Regressions!D78), " ", Regressions!D78)</f>
        <v>651254.36600856786</v>
      </c>
      <c r="E68" s="568" t="e">
        <f>IF(ISNUMBER(Regressions!E78),ROUND(Regressions!E78, 1), NA())</f>
        <v>#N/A</v>
      </c>
      <c r="F68" s="569" t="e">
        <f>IF(ISNUMBER(Regressions!F78),ROUND(Regressions!F78, 1), NA())</f>
        <v>#N/A</v>
      </c>
      <c r="G68" s="570" t="e">
        <f>IF(ISNUMBER(Regressions!G78),ROUND(Regressions!G78, 1), NA())</f>
        <v>#N/A</v>
      </c>
      <c r="H68" s="571" t="e">
        <f>IF(ISNUMBER(Regressions!H78),ROUND(Regressions!H78, 1), NA())</f>
        <v>#N/A</v>
      </c>
      <c r="I68" s="572" t="e">
        <f>IF(ISNUMBER(Regressions!I78),ROUND(Regressions!I78, 1), NA())</f>
        <v>#N/A</v>
      </c>
      <c r="J68" s="573" t="e">
        <f>IF(ISNUMBER(Regressions!K78),ROUND(Regressions!K78, 1), NA())</f>
        <v>#N/A</v>
      </c>
      <c r="K68" s="569" t="e">
        <f>IF(ISNUMBER(Regressions!L78),ROUND(Regressions!L78, 1), NA())</f>
        <v>#N/A</v>
      </c>
      <c r="L68" s="574" t="e">
        <f>IF(ISNUMBER(Regressions!M78),ROUND(Regressions!M78, 1), NA())</f>
        <v>#N/A</v>
      </c>
      <c r="M68" s="571" t="e">
        <f>IF(ISNUMBER(Regressions!N78),ROUND(Regressions!N78, 1), NA())</f>
        <v>#N/A</v>
      </c>
      <c r="N68" s="572" t="e">
        <f>IF(ISNUMBER(Regressions!O78),ROUND(Regressions!O78, 1), NA())</f>
        <v>#N/A</v>
      </c>
      <c r="O68" s="573" t="e">
        <f>IF(ISNUMBER(Regressions!Q78),ROUND(Regressions!Q78, 1), NA())</f>
        <v>#N/A</v>
      </c>
      <c r="P68" s="569" t="e">
        <f>IF(ISNUMBER(Regressions!R78),ROUND(Regressions!R78, 1), NA())</f>
        <v>#N/A</v>
      </c>
      <c r="Q68" s="575" t="e">
        <f>IF(ISNUMBER(Regressions!S78),ROUND(Regressions!S78, 1), NA())</f>
        <v>#N/A</v>
      </c>
      <c r="R68" s="571" t="e">
        <f>IF(ISNUMBER(Regressions!T78),ROUND(Regressions!T78, 1), NA())</f>
        <v>#N/A</v>
      </c>
      <c r="S68" s="572" t="e">
        <f>IF(ISNUMBER(Regressions!U78),ROUND(Regressions!U78, 1), NA())</f>
        <v>#N/A</v>
      </c>
    </row>
    <row r="69" spans="1:19" x14ac:dyDescent="0.25">
      <c r="A69" s="564" t="str">
        <f>+Introduction!$C$7</f>
        <v>Liberia</v>
      </c>
      <c r="B69" s="565">
        <f>IF(ISBLANK(Regressions!B79), " ", Regressions!B79)</f>
        <v>2003</v>
      </c>
      <c r="C69" s="564" t="str">
        <f>HLOOKUP(Introduction!$G$4,nametranslations,25,FALSE)</f>
        <v>Rural</v>
      </c>
      <c r="D69" s="567">
        <f>IF(ISBLANK(Regressions!D79), " ", Regressions!D79)</f>
        <v>660754.34377189633</v>
      </c>
      <c r="E69" s="568" t="e">
        <f>IF(ISNUMBER(Regressions!E79),ROUND(Regressions!E79, 1), NA())</f>
        <v>#N/A</v>
      </c>
      <c r="F69" s="569" t="e">
        <f>IF(ISNUMBER(Regressions!F79),ROUND(Regressions!F79, 1), NA())</f>
        <v>#N/A</v>
      </c>
      <c r="G69" s="570" t="e">
        <f>IF(ISNUMBER(Regressions!G79),ROUND(Regressions!G79, 1), NA())</f>
        <v>#N/A</v>
      </c>
      <c r="H69" s="571" t="e">
        <f>IF(ISNUMBER(Regressions!H79),ROUND(Regressions!H79, 1), NA())</f>
        <v>#N/A</v>
      </c>
      <c r="I69" s="572" t="e">
        <f>IF(ISNUMBER(Regressions!I79),ROUND(Regressions!I79, 1), NA())</f>
        <v>#N/A</v>
      </c>
      <c r="J69" s="573" t="e">
        <f>IF(ISNUMBER(Regressions!K79),ROUND(Regressions!K79, 1), NA())</f>
        <v>#N/A</v>
      </c>
      <c r="K69" s="569" t="e">
        <f>IF(ISNUMBER(Regressions!L79),ROUND(Regressions!L79, 1), NA())</f>
        <v>#N/A</v>
      </c>
      <c r="L69" s="574" t="e">
        <f>IF(ISNUMBER(Regressions!M79),ROUND(Regressions!M79, 1), NA())</f>
        <v>#N/A</v>
      </c>
      <c r="M69" s="571" t="e">
        <f>IF(ISNUMBER(Regressions!N79),ROUND(Regressions!N79, 1), NA())</f>
        <v>#N/A</v>
      </c>
      <c r="N69" s="572" t="e">
        <f>IF(ISNUMBER(Regressions!O79),ROUND(Regressions!O79, 1), NA())</f>
        <v>#N/A</v>
      </c>
      <c r="O69" s="573" t="e">
        <f>IF(ISNUMBER(Regressions!Q79),ROUND(Regressions!Q79, 1), NA())</f>
        <v>#N/A</v>
      </c>
      <c r="P69" s="569" t="e">
        <f>IF(ISNUMBER(Regressions!R79),ROUND(Regressions!R79, 1), NA())</f>
        <v>#N/A</v>
      </c>
      <c r="Q69" s="575" t="e">
        <f>IF(ISNUMBER(Regressions!S79),ROUND(Regressions!S79, 1), NA())</f>
        <v>#N/A</v>
      </c>
      <c r="R69" s="571" t="e">
        <f>IF(ISNUMBER(Regressions!T79),ROUND(Regressions!T79, 1), NA())</f>
        <v>#N/A</v>
      </c>
      <c r="S69" s="572" t="e">
        <f>IF(ISNUMBER(Regressions!U79),ROUND(Regressions!U79, 1), NA())</f>
        <v>#N/A</v>
      </c>
    </row>
    <row r="70" spans="1:19" x14ac:dyDescent="0.25">
      <c r="A70" s="564" t="str">
        <f>+Introduction!$C$7</f>
        <v>Liberia</v>
      </c>
      <c r="B70" s="565">
        <f>IF(ISBLANK(Regressions!B80), " ", Regressions!B80)</f>
        <v>2004</v>
      </c>
      <c r="C70" s="564" t="str">
        <f>HLOOKUP(Introduction!$G$4,nametranslations,25,FALSE)</f>
        <v>Rural</v>
      </c>
      <c r="D70" s="567">
        <f>IF(ISBLANK(Regressions!D80), " ", Regressions!D80)</f>
        <v>653563.46663108817</v>
      </c>
      <c r="E70" s="568" t="e">
        <f>IF(ISNUMBER(Regressions!E80),ROUND(Regressions!E80, 1), NA())</f>
        <v>#N/A</v>
      </c>
      <c r="F70" s="569" t="e">
        <f>IF(ISNUMBER(Regressions!F80),ROUND(Regressions!F80, 1), NA())</f>
        <v>#N/A</v>
      </c>
      <c r="G70" s="570" t="e">
        <f>IF(ISNUMBER(Regressions!G80),ROUND(Regressions!G80, 1), NA())</f>
        <v>#N/A</v>
      </c>
      <c r="H70" s="571" t="e">
        <f>IF(ISNUMBER(Regressions!H80),ROUND(Regressions!H80, 1), NA())</f>
        <v>#N/A</v>
      </c>
      <c r="I70" s="572" t="e">
        <f>IF(ISNUMBER(Regressions!I80),ROUND(Regressions!I80, 1), NA())</f>
        <v>#N/A</v>
      </c>
      <c r="J70" s="573" t="e">
        <f>IF(ISNUMBER(Regressions!K80),ROUND(Regressions!K80, 1), NA())</f>
        <v>#N/A</v>
      </c>
      <c r="K70" s="569" t="e">
        <f>IF(ISNUMBER(Regressions!L80),ROUND(Regressions!L80, 1), NA())</f>
        <v>#N/A</v>
      </c>
      <c r="L70" s="574" t="e">
        <f>IF(ISNUMBER(Regressions!M80),ROUND(Regressions!M80, 1), NA())</f>
        <v>#N/A</v>
      </c>
      <c r="M70" s="571" t="e">
        <f>IF(ISNUMBER(Regressions!N80),ROUND(Regressions!N80, 1), NA())</f>
        <v>#N/A</v>
      </c>
      <c r="N70" s="572" t="e">
        <f>IF(ISNUMBER(Regressions!O80),ROUND(Regressions!O80, 1), NA())</f>
        <v>#N/A</v>
      </c>
      <c r="O70" s="573" t="e">
        <f>IF(ISNUMBER(Regressions!Q80),ROUND(Regressions!Q80, 1), NA())</f>
        <v>#N/A</v>
      </c>
      <c r="P70" s="569" t="e">
        <f>IF(ISNUMBER(Regressions!R80),ROUND(Regressions!R80, 1), NA())</f>
        <v>#N/A</v>
      </c>
      <c r="Q70" s="575" t="e">
        <f>IF(ISNUMBER(Regressions!S80),ROUND(Regressions!S80, 1), NA())</f>
        <v>#N/A</v>
      </c>
      <c r="R70" s="571" t="e">
        <f>IF(ISNUMBER(Regressions!T80),ROUND(Regressions!T80, 1), NA())</f>
        <v>#N/A</v>
      </c>
      <c r="S70" s="572" t="e">
        <f>IF(ISNUMBER(Regressions!U80),ROUND(Regressions!U80, 1), NA())</f>
        <v>#N/A</v>
      </c>
    </row>
    <row r="71" spans="1:19" x14ac:dyDescent="0.25">
      <c r="A71" s="564" t="str">
        <f>+Introduction!$C$7</f>
        <v>Liberia</v>
      </c>
      <c r="B71" s="565">
        <f>IF(ISBLANK(Regressions!B81), " ", Regressions!B81)</f>
        <v>2005</v>
      </c>
      <c r="C71" s="564" t="str">
        <f>HLOOKUP(Introduction!$G$4,nametranslations,25,FALSE)</f>
        <v>Rural</v>
      </c>
      <c r="D71" s="567">
        <f>IF(ISBLANK(Regressions!D81), " ", Regressions!D81)</f>
        <v>668327.78111640934</v>
      </c>
      <c r="E71" s="568" t="e">
        <f>IF(ISNUMBER(Regressions!E81),ROUND(Regressions!E81, 1), NA())</f>
        <v>#N/A</v>
      </c>
      <c r="F71" s="569" t="e">
        <f>IF(ISNUMBER(Regressions!F81),ROUND(Regressions!F81, 1), NA())</f>
        <v>#N/A</v>
      </c>
      <c r="G71" s="570" t="e">
        <f>IF(ISNUMBER(Regressions!G81),ROUND(Regressions!G81, 1), NA())</f>
        <v>#N/A</v>
      </c>
      <c r="H71" s="571" t="e">
        <f>IF(ISNUMBER(Regressions!H81),ROUND(Regressions!H81, 1), NA())</f>
        <v>#N/A</v>
      </c>
      <c r="I71" s="572" t="e">
        <f>IF(ISNUMBER(Regressions!I81),ROUND(Regressions!I81, 1), NA())</f>
        <v>#N/A</v>
      </c>
      <c r="J71" s="573" t="e">
        <f>IF(ISNUMBER(Regressions!K81),ROUND(Regressions!K81, 1), NA())</f>
        <v>#N/A</v>
      </c>
      <c r="K71" s="569" t="e">
        <f>IF(ISNUMBER(Regressions!L81),ROUND(Regressions!L81, 1), NA())</f>
        <v>#N/A</v>
      </c>
      <c r="L71" s="574" t="e">
        <f>IF(ISNUMBER(Regressions!M81),ROUND(Regressions!M81, 1), NA())</f>
        <v>#N/A</v>
      </c>
      <c r="M71" s="571" t="e">
        <f>IF(ISNUMBER(Regressions!N81),ROUND(Regressions!N81, 1), NA())</f>
        <v>#N/A</v>
      </c>
      <c r="N71" s="572" t="e">
        <f>IF(ISNUMBER(Regressions!O81),ROUND(Regressions!O81, 1), NA())</f>
        <v>#N/A</v>
      </c>
      <c r="O71" s="573" t="e">
        <f>IF(ISNUMBER(Regressions!Q81),ROUND(Regressions!Q81, 1), NA())</f>
        <v>#N/A</v>
      </c>
      <c r="P71" s="569" t="e">
        <f>IF(ISNUMBER(Regressions!R81),ROUND(Regressions!R81, 1), NA())</f>
        <v>#N/A</v>
      </c>
      <c r="Q71" s="575" t="e">
        <f>IF(ISNUMBER(Regressions!S81),ROUND(Regressions!S81, 1), NA())</f>
        <v>#N/A</v>
      </c>
      <c r="R71" s="571" t="e">
        <f>IF(ISNUMBER(Regressions!T81),ROUND(Regressions!T81, 1), NA())</f>
        <v>#N/A</v>
      </c>
      <c r="S71" s="572" t="e">
        <f>IF(ISNUMBER(Regressions!U81),ROUND(Regressions!U81, 1), NA())</f>
        <v>#N/A</v>
      </c>
    </row>
    <row r="72" spans="1:19" x14ac:dyDescent="0.25">
      <c r="A72" s="564" t="str">
        <f>+Introduction!$C$7</f>
        <v>Liberia</v>
      </c>
      <c r="B72" s="565">
        <f>IF(ISBLANK(Regressions!B82), " ", Regressions!B82)</f>
        <v>2006</v>
      </c>
      <c r="C72" s="564" t="str">
        <f>HLOOKUP(Introduction!$G$4,nametranslations,25,FALSE)</f>
        <v>Rural</v>
      </c>
      <c r="D72" s="567">
        <f>IF(ISBLANK(Regressions!D82), " ", Regressions!D82)</f>
        <v>704796.65004375461</v>
      </c>
      <c r="E72" s="568" t="e">
        <f>IF(ISNUMBER(Regressions!E82),ROUND(Regressions!E82, 1), NA())</f>
        <v>#N/A</v>
      </c>
      <c r="F72" s="569" t="e">
        <f>IF(ISNUMBER(Regressions!F82),ROUND(Regressions!F82, 1), NA())</f>
        <v>#N/A</v>
      </c>
      <c r="G72" s="570" t="e">
        <f>IF(ISNUMBER(Regressions!G82),ROUND(Regressions!G82, 1), NA())</f>
        <v>#N/A</v>
      </c>
      <c r="H72" s="571" t="e">
        <f>IF(ISNUMBER(Regressions!H82),ROUND(Regressions!H82, 1), NA())</f>
        <v>#N/A</v>
      </c>
      <c r="I72" s="572" t="e">
        <f>IF(ISNUMBER(Regressions!I82),ROUND(Regressions!I82, 1), NA())</f>
        <v>#N/A</v>
      </c>
      <c r="J72" s="573" t="e">
        <f>IF(ISNUMBER(Regressions!K82),ROUND(Regressions!K82, 1), NA())</f>
        <v>#N/A</v>
      </c>
      <c r="K72" s="569" t="e">
        <f>IF(ISNUMBER(Regressions!L82),ROUND(Regressions!L82, 1), NA())</f>
        <v>#N/A</v>
      </c>
      <c r="L72" s="574" t="e">
        <f>IF(ISNUMBER(Regressions!M82),ROUND(Regressions!M82, 1), NA())</f>
        <v>#N/A</v>
      </c>
      <c r="M72" s="571" t="e">
        <f>IF(ISNUMBER(Regressions!N82),ROUND(Regressions!N82, 1), NA())</f>
        <v>#N/A</v>
      </c>
      <c r="N72" s="572" t="e">
        <f>IF(ISNUMBER(Regressions!O82),ROUND(Regressions!O82, 1), NA())</f>
        <v>#N/A</v>
      </c>
      <c r="O72" s="573" t="e">
        <f>IF(ISNUMBER(Regressions!Q82),ROUND(Regressions!Q82, 1), NA())</f>
        <v>#N/A</v>
      </c>
      <c r="P72" s="569" t="e">
        <f>IF(ISNUMBER(Regressions!R82),ROUND(Regressions!R82, 1), NA())</f>
        <v>#N/A</v>
      </c>
      <c r="Q72" s="575" t="e">
        <f>IF(ISNUMBER(Regressions!S82),ROUND(Regressions!S82, 1), NA())</f>
        <v>#N/A</v>
      </c>
      <c r="R72" s="571" t="e">
        <f>IF(ISNUMBER(Regressions!T82),ROUND(Regressions!T82, 1), NA())</f>
        <v>#N/A</v>
      </c>
      <c r="S72" s="572" t="e">
        <f>IF(ISNUMBER(Regressions!U82),ROUND(Regressions!U82, 1), NA())</f>
        <v>#N/A</v>
      </c>
    </row>
    <row r="73" spans="1:19" x14ac:dyDescent="0.25">
      <c r="A73" s="564" t="str">
        <f>+Introduction!$C$7</f>
        <v>Liberia</v>
      </c>
      <c r="B73" s="565">
        <f>IF(ISBLANK(Regressions!B83), " ", Regressions!B83)</f>
        <v>2007</v>
      </c>
      <c r="C73" s="564" t="str">
        <f>HLOOKUP(Introduction!$G$4,nametranslations,25,FALSE)</f>
        <v>Rural</v>
      </c>
      <c r="D73" s="567">
        <f>IF(ISBLANK(Regressions!D83), " ", Regressions!D83)</f>
        <v>737515.17823047633</v>
      </c>
      <c r="E73" s="568" t="e">
        <f>IF(ISNUMBER(Regressions!E83),ROUND(Regressions!E83, 1), NA())</f>
        <v>#N/A</v>
      </c>
      <c r="F73" s="569" t="e">
        <f>IF(ISNUMBER(Regressions!F83),ROUND(Regressions!F83, 1), NA())</f>
        <v>#N/A</v>
      </c>
      <c r="G73" s="570" t="e">
        <f>IF(ISNUMBER(Regressions!G83),ROUND(Regressions!G83, 1), NA())</f>
        <v>#N/A</v>
      </c>
      <c r="H73" s="571" t="e">
        <f>IF(ISNUMBER(Regressions!H83),ROUND(Regressions!H83, 1), NA())</f>
        <v>#N/A</v>
      </c>
      <c r="I73" s="572" t="e">
        <f>IF(ISNUMBER(Regressions!I83),ROUND(Regressions!I83, 1), NA())</f>
        <v>#N/A</v>
      </c>
      <c r="J73" s="573" t="e">
        <f>IF(ISNUMBER(Regressions!K83),ROUND(Regressions!K83, 1), NA())</f>
        <v>#N/A</v>
      </c>
      <c r="K73" s="569" t="e">
        <f>IF(ISNUMBER(Regressions!L83),ROUND(Regressions!L83, 1), NA())</f>
        <v>#N/A</v>
      </c>
      <c r="L73" s="574" t="e">
        <f>IF(ISNUMBER(Regressions!M83),ROUND(Regressions!M83, 1), NA())</f>
        <v>#N/A</v>
      </c>
      <c r="M73" s="571" t="e">
        <f>IF(ISNUMBER(Regressions!N83),ROUND(Regressions!N83, 1), NA())</f>
        <v>#N/A</v>
      </c>
      <c r="N73" s="572" t="e">
        <f>IF(ISNUMBER(Regressions!O83),ROUND(Regressions!O83, 1), NA())</f>
        <v>#N/A</v>
      </c>
      <c r="O73" s="573" t="e">
        <f>IF(ISNUMBER(Regressions!Q83),ROUND(Regressions!Q83, 1), NA())</f>
        <v>#N/A</v>
      </c>
      <c r="P73" s="569" t="e">
        <f>IF(ISNUMBER(Regressions!R83),ROUND(Regressions!R83, 1), NA())</f>
        <v>#N/A</v>
      </c>
      <c r="Q73" s="575" t="e">
        <f>IF(ISNUMBER(Regressions!S83),ROUND(Regressions!S83, 1), NA())</f>
        <v>#N/A</v>
      </c>
      <c r="R73" s="571" t="e">
        <f>IF(ISNUMBER(Regressions!T83),ROUND(Regressions!T83, 1), NA())</f>
        <v>#N/A</v>
      </c>
      <c r="S73" s="572" t="e">
        <f>IF(ISNUMBER(Regressions!U83),ROUND(Regressions!U83, 1), NA())</f>
        <v>#N/A</v>
      </c>
    </row>
    <row r="74" spans="1:19" x14ac:dyDescent="0.25">
      <c r="A74" s="564" t="str">
        <f>+Introduction!$C$7</f>
        <v>Liberia</v>
      </c>
      <c r="B74" s="565">
        <f>IF(ISBLANK(Regressions!B84), " ", Regressions!B84)</f>
        <v>2008</v>
      </c>
      <c r="C74" s="564" t="str">
        <f>HLOOKUP(Introduction!$G$4,nametranslations,25,FALSE)</f>
        <v>Rural</v>
      </c>
      <c r="D74" s="567">
        <f>IF(ISBLANK(Regressions!D84), " ", Regressions!D84)</f>
        <v>769103.41605285648</v>
      </c>
      <c r="E74" s="568" t="e">
        <f>IF(ISNUMBER(Regressions!E84),ROUND(Regressions!E84, 1), NA())</f>
        <v>#N/A</v>
      </c>
      <c r="F74" s="569" t="e">
        <f>IF(ISNUMBER(Regressions!F84),ROUND(Regressions!F84, 1), NA())</f>
        <v>#N/A</v>
      </c>
      <c r="G74" s="570" t="e">
        <f>IF(ISNUMBER(Regressions!G84),ROUND(Regressions!G84, 1), NA())</f>
        <v>#N/A</v>
      </c>
      <c r="H74" s="571" t="e">
        <f>IF(ISNUMBER(Regressions!H84),ROUND(Regressions!H84, 1), NA())</f>
        <v>#N/A</v>
      </c>
      <c r="I74" s="572" t="e">
        <f>IF(ISNUMBER(Regressions!I84),ROUND(Regressions!I84, 1), NA())</f>
        <v>#N/A</v>
      </c>
      <c r="J74" s="573" t="e">
        <f>IF(ISNUMBER(Regressions!K84),ROUND(Regressions!K84, 1), NA())</f>
        <v>#N/A</v>
      </c>
      <c r="K74" s="569" t="e">
        <f>IF(ISNUMBER(Regressions!L84),ROUND(Regressions!L84, 1), NA())</f>
        <v>#N/A</v>
      </c>
      <c r="L74" s="574" t="e">
        <f>IF(ISNUMBER(Regressions!M84),ROUND(Regressions!M84, 1), NA())</f>
        <v>#N/A</v>
      </c>
      <c r="M74" s="571" t="e">
        <f>IF(ISNUMBER(Regressions!N84),ROUND(Regressions!N84, 1), NA())</f>
        <v>#N/A</v>
      </c>
      <c r="N74" s="572" t="e">
        <f>IF(ISNUMBER(Regressions!O84),ROUND(Regressions!O84, 1), NA())</f>
        <v>#N/A</v>
      </c>
      <c r="O74" s="573" t="e">
        <f>IF(ISNUMBER(Regressions!Q84),ROUND(Regressions!Q84, 1), NA())</f>
        <v>#N/A</v>
      </c>
      <c r="P74" s="569" t="e">
        <f>IF(ISNUMBER(Regressions!R84),ROUND(Regressions!R84, 1), NA())</f>
        <v>#N/A</v>
      </c>
      <c r="Q74" s="575" t="e">
        <f>IF(ISNUMBER(Regressions!S84),ROUND(Regressions!S84, 1), NA())</f>
        <v>#N/A</v>
      </c>
      <c r="R74" s="571" t="e">
        <f>IF(ISNUMBER(Regressions!T84),ROUND(Regressions!T84, 1), NA())</f>
        <v>#N/A</v>
      </c>
      <c r="S74" s="572" t="e">
        <f>IF(ISNUMBER(Regressions!U84),ROUND(Regressions!U84, 1), NA())</f>
        <v>#N/A</v>
      </c>
    </row>
    <row r="75" spans="1:19" x14ac:dyDescent="0.25">
      <c r="A75" s="564" t="str">
        <f>+Introduction!$C$7</f>
        <v>Liberia</v>
      </c>
      <c r="B75" s="565">
        <f>IF(ISBLANK(Regressions!B85), " ", Regressions!B85)</f>
        <v>2009</v>
      </c>
      <c r="C75" s="564" t="str">
        <f>HLOOKUP(Introduction!$G$4,nametranslations,25,FALSE)</f>
        <v>Rural</v>
      </c>
      <c r="D75" s="567">
        <f>IF(ISBLANK(Regressions!D85), " ", Regressions!D85)</f>
        <v>790087.17373786925</v>
      </c>
      <c r="E75" s="568" t="e">
        <f>IF(ISNUMBER(Regressions!E85),ROUND(Regressions!E85, 1), NA())</f>
        <v>#N/A</v>
      </c>
      <c r="F75" s="569" t="e">
        <f>IF(ISNUMBER(Regressions!F85),ROUND(Regressions!F85, 1), NA())</f>
        <v>#N/A</v>
      </c>
      <c r="G75" s="570" t="e">
        <f>IF(ISNUMBER(Regressions!G85),ROUND(Regressions!G85, 1), NA())</f>
        <v>#N/A</v>
      </c>
      <c r="H75" s="571" t="e">
        <f>IF(ISNUMBER(Regressions!H85),ROUND(Regressions!H85, 1), NA())</f>
        <v>#N/A</v>
      </c>
      <c r="I75" s="572" t="e">
        <f>IF(ISNUMBER(Regressions!I85),ROUND(Regressions!I85, 1), NA())</f>
        <v>#N/A</v>
      </c>
      <c r="J75" s="573" t="e">
        <f>IF(ISNUMBER(Regressions!K85),ROUND(Regressions!K85, 1), NA())</f>
        <v>#N/A</v>
      </c>
      <c r="K75" s="569" t="e">
        <f>IF(ISNUMBER(Regressions!L85),ROUND(Regressions!L85, 1), NA())</f>
        <v>#N/A</v>
      </c>
      <c r="L75" s="574" t="e">
        <f>IF(ISNUMBER(Regressions!M85),ROUND(Regressions!M85, 1), NA())</f>
        <v>#N/A</v>
      </c>
      <c r="M75" s="571" t="e">
        <f>IF(ISNUMBER(Regressions!N85),ROUND(Regressions!N85, 1), NA())</f>
        <v>#N/A</v>
      </c>
      <c r="N75" s="572" t="e">
        <f>IF(ISNUMBER(Regressions!O85),ROUND(Regressions!O85, 1), NA())</f>
        <v>#N/A</v>
      </c>
      <c r="O75" s="573" t="e">
        <f>IF(ISNUMBER(Regressions!Q85),ROUND(Regressions!Q85, 1), NA())</f>
        <v>#N/A</v>
      </c>
      <c r="P75" s="569" t="e">
        <f>IF(ISNUMBER(Regressions!R85),ROUND(Regressions!R85, 1), NA())</f>
        <v>#N/A</v>
      </c>
      <c r="Q75" s="575" t="e">
        <f>IF(ISNUMBER(Regressions!S85),ROUND(Regressions!S85, 1), NA())</f>
        <v>#N/A</v>
      </c>
      <c r="R75" s="571" t="e">
        <f>IF(ISNUMBER(Regressions!T85),ROUND(Regressions!T85, 1), NA())</f>
        <v>#N/A</v>
      </c>
      <c r="S75" s="572" t="e">
        <f>IF(ISNUMBER(Regressions!U85),ROUND(Regressions!U85, 1), NA())</f>
        <v>#N/A</v>
      </c>
    </row>
    <row r="76" spans="1:19" x14ac:dyDescent="0.25">
      <c r="A76" s="564" t="str">
        <f>+Introduction!$C$7</f>
        <v>Liberia</v>
      </c>
      <c r="B76" s="565">
        <f>IF(ISBLANK(Regressions!B86), " ", Regressions!B86)</f>
        <v>2010</v>
      </c>
      <c r="C76" s="564" t="str">
        <f>HLOOKUP(Introduction!$G$4,nametranslations,25,FALSE)</f>
        <v>Rural</v>
      </c>
      <c r="D76" s="567">
        <f>IF(ISBLANK(Regressions!D86), " ", Regressions!D86)</f>
        <v>811047.04305850982</v>
      </c>
      <c r="E76" s="568" t="e">
        <f>IF(ISNUMBER(Regressions!E86),ROUND(Regressions!E86, 1), NA())</f>
        <v>#N/A</v>
      </c>
      <c r="F76" s="569" t="e">
        <f>IF(ISNUMBER(Regressions!F86),ROUND(Regressions!F86, 1), NA())</f>
        <v>#N/A</v>
      </c>
      <c r="G76" s="570" t="e">
        <f>IF(ISNUMBER(Regressions!G86),ROUND(Regressions!G86, 1), NA())</f>
        <v>#N/A</v>
      </c>
      <c r="H76" s="571" t="e">
        <f>IF(ISNUMBER(Regressions!H86),ROUND(Regressions!H86, 1), NA())</f>
        <v>#N/A</v>
      </c>
      <c r="I76" s="572" t="e">
        <f>IF(ISNUMBER(Regressions!I86),ROUND(Regressions!I86, 1), NA())</f>
        <v>#N/A</v>
      </c>
      <c r="J76" s="573" t="e">
        <f>IF(ISNUMBER(Regressions!K86),ROUND(Regressions!K86, 1), NA())</f>
        <v>#N/A</v>
      </c>
      <c r="K76" s="569" t="e">
        <f>IF(ISNUMBER(Regressions!L86),ROUND(Regressions!L86, 1), NA())</f>
        <v>#N/A</v>
      </c>
      <c r="L76" s="574" t="e">
        <f>IF(ISNUMBER(Regressions!M86),ROUND(Regressions!M86, 1), NA())</f>
        <v>#N/A</v>
      </c>
      <c r="M76" s="571" t="e">
        <f>IF(ISNUMBER(Regressions!N86),ROUND(Regressions!N86, 1), NA())</f>
        <v>#N/A</v>
      </c>
      <c r="N76" s="572" t="e">
        <f>IF(ISNUMBER(Regressions!O86),ROUND(Regressions!O86, 1), NA())</f>
        <v>#N/A</v>
      </c>
      <c r="O76" s="573" t="e">
        <f>IF(ISNUMBER(Regressions!Q86),ROUND(Regressions!Q86, 1), NA())</f>
        <v>#N/A</v>
      </c>
      <c r="P76" s="569" t="e">
        <f>IF(ISNUMBER(Regressions!R86),ROUND(Regressions!R86, 1), NA())</f>
        <v>#N/A</v>
      </c>
      <c r="Q76" s="575" t="e">
        <f>IF(ISNUMBER(Regressions!S86),ROUND(Regressions!S86, 1), NA())</f>
        <v>#N/A</v>
      </c>
      <c r="R76" s="571" t="e">
        <f>IF(ISNUMBER(Regressions!T86),ROUND(Regressions!T86, 1), NA())</f>
        <v>#N/A</v>
      </c>
      <c r="S76" s="572" t="e">
        <f>IF(ISNUMBER(Regressions!U86),ROUND(Regressions!U86, 1), NA())</f>
        <v>#N/A</v>
      </c>
    </row>
    <row r="77" spans="1:19" x14ac:dyDescent="0.25">
      <c r="A77" s="564" t="str">
        <f>+Introduction!$C$7</f>
        <v>Liberia</v>
      </c>
      <c r="B77" s="565">
        <f>IF(ISBLANK(Regressions!B87), " ", Regressions!B87)</f>
        <v>2011</v>
      </c>
      <c r="C77" s="564" t="str">
        <f>HLOOKUP(Introduction!$G$4,nametranslations,25,FALSE)</f>
        <v>Rural</v>
      </c>
      <c r="D77" s="567">
        <f>IF(ISBLANK(Regressions!D87), " ", Regressions!D87)</f>
        <v>832194.02198123944</v>
      </c>
      <c r="E77" s="568" t="e">
        <f>IF(ISNUMBER(Regressions!E87),ROUND(Regressions!E87, 1), NA())</f>
        <v>#N/A</v>
      </c>
      <c r="F77" s="569" t="e">
        <f>IF(ISNUMBER(Regressions!F87),ROUND(Regressions!F87, 1), NA())</f>
        <v>#N/A</v>
      </c>
      <c r="G77" s="570" t="e">
        <f>IF(ISNUMBER(Regressions!G87),ROUND(Regressions!G87, 1), NA())</f>
        <v>#N/A</v>
      </c>
      <c r="H77" s="571" t="e">
        <f>IF(ISNUMBER(Regressions!H87),ROUND(Regressions!H87, 1), NA())</f>
        <v>#N/A</v>
      </c>
      <c r="I77" s="572" t="e">
        <f>IF(ISNUMBER(Regressions!I87),ROUND(Regressions!I87, 1), NA())</f>
        <v>#N/A</v>
      </c>
      <c r="J77" s="573" t="e">
        <f>IF(ISNUMBER(Regressions!K87),ROUND(Regressions!K87, 1), NA())</f>
        <v>#N/A</v>
      </c>
      <c r="K77" s="569" t="e">
        <f>IF(ISNUMBER(Regressions!L87),ROUND(Regressions!L87, 1), NA())</f>
        <v>#N/A</v>
      </c>
      <c r="L77" s="574" t="e">
        <f>IF(ISNUMBER(Regressions!M87),ROUND(Regressions!M87, 1), NA())</f>
        <v>#N/A</v>
      </c>
      <c r="M77" s="571" t="e">
        <f>IF(ISNUMBER(Regressions!N87),ROUND(Regressions!N87, 1), NA())</f>
        <v>#N/A</v>
      </c>
      <c r="N77" s="572" t="e">
        <f>IF(ISNUMBER(Regressions!O87),ROUND(Regressions!O87, 1), NA())</f>
        <v>#N/A</v>
      </c>
      <c r="O77" s="573" t="e">
        <f>IF(ISNUMBER(Regressions!Q87),ROUND(Regressions!Q87, 1), NA())</f>
        <v>#N/A</v>
      </c>
      <c r="P77" s="569" t="e">
        <f>IF(ISNUMBER(Regressions!R87),ROUND(Regressions!R87, 1), NA())</f>
        <v>#N/A</v>
      </c>
      <c r="Q77" s="575" t="e">
        <f>IF(ISNUMBER(Regressions!S87),ROUND(Regressions!S87, 1), NA())</f>
        <v>#N/A</v>
      </c>
      <c r="R77" s="571" t="e">
        <f>IF(ISNUMBER(Regressions!T87),ROUND(Regressions!T87, 1), NA())</f>
        <v>#N/A</v>
      </c>
      <c r="S77" s="572" t="e">
        <f>IF(ISNUMBER(Regressions!U87),ROUND(Regressions!U87, 1), NA())</f>
        <v>#N/A</v>
      </c>
    </row>
    <row r="78" spans="1:19" x14ac:dyDescent="0.25">
      <c r="A78" s="564" t="str">
        <f>+Introduction!$C$7</f>
        <v>Liberia</v>
      </c>
      <c r="B78" s="565">
        <f>IF(ISBLANK(Regressions!B88), " ", Regressions!B88)</f>
        <v>2012</v>
      </c>
      <c r="C78" s="564" t="str">
        <f>HLOOKUP(Introduction!$G$4,nametranslations,25,FALSE)</f>
        <v>Rural</v>
      </c>
      <c r="D78" s="567">
        <f>IF(ISBLANK(Regressions!D88), " ", Regressions!D88)</f>
        <v>857856.13587501517</v>
      </c>
      <c r="E78" s="568">
        <f>IF(ISNUMBER(Regressions!E88),ROUND(Regressions!E88, 1), NA())</f>
        <v>47.1</v>
      </c>
      <c r="F78" s="569">
        <f>IF(ISNUMBER(Regressions!F88),ROUND(Regressions!F88, 1), NA())</f>
        <v>40.4</v>
      </c>
      <c r="G78" s="570">
        <f>IF(ISNUMBER(Regressions!G88),ROUND(Regressions!G88, 1), NA())</f>
        <v>35.700000000000003</v>
      </c>
      <c r="H78" s="571">
        <f>IF(ISNUMBER(Regressions!H88),ROUND(Regressions!H88, 1), NA())</f>
        <v>4.7</v>
      </c>
      <c r="I78" s="572">
        <f>IF(ISNUMBER(Regressions!I88),ROUND(Regressions!I88, 1), NA())</f>
        <v>59.6</v>
      </c>
      <c r="J78" s="573">
        <f>IF(ISNUMBER(Regressions!K88),ROUND(Regressions!K88, 1), NA())</f>
        <v>53.4</v>
      </c>
      <c r="K78" s="569">
        <f>IF(ISNUMBER(Regressions!L88),ROUND(Regressions!L88, 1), NA())</f>
        <v>43.7</v>
      </c>
      <c r="L78" s="574">
        <f>IF(ISNUMBER(Regressions!M88),ROUND(Regressions!M88, 1), NA())</f>
        <v>21.5</v>
      </c>
      <c r="M78" s="571">
        <f>IF(ISNUMBER(Regressions!N88),ROUND(Regressions!N88, 1), NA())</f>
        <v>22.2</v>
      </c>
      <c r="N78" s="572">
        <f>IF(ISNUMBER(Regressions!O88),ROUND(Regressions!O88, 1), NA())</f>
        <v>56.3</v>
      </c>
      <c r="O78" s="573">
        <f>IF(ISNUMBER(Regressions!Q88),ROUND(Regressions!Q88, 1), NA())</f>
        <v>84</v>
      </c>
      <c r="P78" s="569">
        <f>IF(ISNUMBER(Regressions!R88),ROUND(Regressions!R88, 1), NA())</f>
        <v>81.3</v>
      </c>
      <c r="Q78" s="575">
        <f>IF(ISNUMBER(Regressions!S88),ROUND(Regressions!S88, 1), NA())</f>
        <v>61.5</v>
      </c>
      <c r="R78" s="571">
        <f>IF(ISNUMBER(Regressions!T88),ROUND(Regressions!T88, 1), NA())</f>
        <v>19.8</v>
      </c>
      <c r="S78" s="572">
        <f>IF(ISNUMBER(Regressions!U88),ROUND(Regressions!U88, 1), NA())</f>
        <v>18.7</v>
      </c>
    </row>
    <row r="79" spans="1:19" x14ac:dyDescent="0.25">
      <c r="A79" s="564" t="str">
        <f>+Introduction!$C$7</f>
        <v>Liberia</v>
      </c>
      <c r="B79" s="565">
        <f>IF(ISBLANK(Regressions!B89), " ", Regressions!B89)</f>
        <v>2013</v>
      </c>
      <c r="C79" s="564" t="str">
        <f>HLOOKUP(Introduction!$G$4,nametranslations,25,FALSE)</f>
        <v>Rural</v>
      </c>
      <c r="D79" s="567">
        <f>IF(ISBLANK(Regressions!D89), " ", Regressions!D89)</f>
        <v>874582.78413635259</v>
      </c>
      <c r="E79" s="568">
        <f>IF(ISNUMBER(Regressions!E89),ROUND(Regressions!E89, 1), NA())</f>
        <v>47.1</v>
      </c>
      <c r="F79" s="569">
        <f>IF(ISNUMBER(Regressions!F89),ROUND(Regressions!F89, 1), NA())</f>
        <v>40.4</v>
      </c>
      <c r="G79" s="570">
        <f>IF(ISNUMBER(Regressions!G89),ROUND(Regressions!G89, 1), NA())</f>
        <v>35.700000000000003</v>
      </c>
      <c r="H79" s="571">
        <f>IF(ISNUMBER(Regressions!H89),ROUND(Regressions!H89, 1), NA())</f>
        <v>4.7</v>
      </c>
      <c r="I79" s="572">
        <f>IF(ISNUMBER(Regressions!I89),ROUND(Regressions!I89, 1), NA())</f>
        <v>59.6</v>
      </c>
      <c r="J79" s="573">
        <f>IF(ISNUMBER(Regressions!K89),ROUND(Regressions!K89, 1), NA())</f>
        <v>53.4</v>
      </c>
      <c r="K79" s="569">
        <f>IF(ISNUMBER(Regressions!L89),ROUND(Regressions!L89, 1), NA())</f>
        <v>43.7</v>
      </c>
      <c r="L79" s="574">
        <f>IF(ISNUMBER(Regressions!M89),ROUND(Regressions!M89, 1), NA())</f>
        <v>21.5</v>
      </c>
      <c r="M79" s="571">
        <f>IF(ISNUMBER(Regressions!N89),ROUND(Regressions!N89, 1), NA())</f>
        <v>22.2</v>
      </c>
      <c r="N79" s="572">
        <f>IF(ISNUMBER(Regressions!O89),ROUND(Regressions!O89, 1), NA())</f>
        <v>56.3</v>
      </c>
      <c r="O79" s="573">
        <f>IF(ISNUMBER(Regressions!Q89),ROUND(Regressions!Q89, 1), NA())</f>
        <v>84</v>
      </c>
      <c r="P79" s="569">
        <f>IF(ISNUMBER(Regressions!R89),ROUND(Regressions!R89, 1), NA())</f>
        <v>81.3</v>
      </c>
      <c r="Q79" s="575">
        <f>IF(ISNUMBER(Regressions!S89),ROUND(Regressions!S89, 1), NA())</f>
        <v>61.5</v>
      </c>
      <c r="R79" s="571">
        <f>IF(ISNUMBER(Regressions!T89),ROUND(Regressions!T89, 1), NA())</f>
        <v>19.8</v>
      </c>
      <c r="S79" s="572">
        <f>IF(ISNUMBER(Regressions!U89),ROUND(Regressions!U89, 1), NA())</f>
        <v>18.7</v>
      </c>
    </row>
    <row r="80" spans="1:19" x14ac:dyDescent="0.25">
      <c r="A80" s="564" t="str">
        <f>+Introduction!$C$7</f>
        <v>Liberia</v>
      </c>
      <c r="B80" s="565">
        <f>IF(ISBLANK(Regressions!B90), " ", Regressions!B90)</f>
        <v>2014</v>
      </c>
      <c r="C80" s="564" t="str">
        <f>HLOOKUP(Introduction!$G$4,nametranslations,25,FALSE)</f>
        <v>Rural</v>
      </c>
      <c r="D80" s="567">
        <f>IF(ISBLANK(Regressions!D90), " ", Regressions!D90)</f>
        <v>890568.7866687394</v>
      </c>
      <c r="E80" s="568">
        <f>IF(ISNUMBER(Regressions!E90),ROUND(Regressions!E90, 1), NA())</f>
        <v>47.1</v>
      </c>
      <c r="F80" s="569">
        <f>IF(ISNUMBER(Regressions!F90),ROUND(Regressions!F90, 1), NA())</f>
        <v>40.4</v>
      </c>
      <c r="G80" s="570">
        <f>IF(ISNUMBER(Regressions!G90),ROUND(Regressions!G90, 1), NA())</f>
        <v>35.700000000000003</v>
      </c>
      <c r="H80" s="571">
        <f>IF(ISNUMBER(Regressions!H90),ROUND(Regressions!H90, 1), NA())</f>
        <v>4.7</v>
      </c>
      <c r="I80" s="572">
        <f>IF(ISNUMBER(Regressions!I90),ROUND(Regressions!I90, 1), NA())</f>
        <v>59.6</v>
      </c>
      <c r="J80" s="573">
        <f>IF(ISNUMBER(Regressions!K90),ROUND(Regressions!K90, 1), NA())</f>
        <v>53.4</v>
      </c>
      <c r="K80" s="569">
        <f>IF(ISNUMBER(Regressions!L90),ROUND(Regressions!L90, 1), NA())</f>
        <v>43.7</v>
      </c>
      <c r="L80" s="574">
        <f>IF(ISNUMBER(Regressions!M90),ROUND(Regressions!M90, 1), NA())</f>
        <v>21.5</v>
      </c>
      <c r="M80" s="571">
        <f>IF(ISNUMBER(Regressions!N90),ROUND(Regressions!N90, 1), NA())</f>
        <v>22.2</v>
      </c>
      <c r="N80" s="572">
        <f>IF(ISNUMBER(Regressions!O90),ROUND(Regressions!O90, 1), NA())</f>
        <v>56.3</v>
      </c>
      <c r="O80" s="573">
        <f>IF(ISNUMBER(Regressions!Q90),ROUND(Regressions!Q90, 1), NA())</f>
        <v>84</v>
      </c>
      <c r="P80" s="569">
        <f>IF(ISNUMBER(Regressions!R90),ROUND(Regressions!R90, 1), NA())</f>
        <v>81.3</v>
      </c>
      <c r="Q80" s="575">
        <f>IF(ISNUMBER(Regressions!S90),ROUND(Regressions!S90, 1), NA())</f>
        <v>61.5</v>
      </c>
      <c r="R80" s="571">
        <f>IF(ISNUMBER(Regressions!T90),ROUND(Regressions!T90, 1), NA())</f>
        <v>19.8</v>
      </c>
      <c r="S80" s="572">
        <f>IF(ISNUMBER(Regressions!U90),ROUND(Regressions!U90, 1), NA())</f>
        <v>18.7</v>
      </c>
    </row>
    <row r="81" spans="1:19" x14ac:dyDescent="0.25">
      <c r="A81" s="564" t="str">
        <f>+Introduction!$C$7</f>
        <v>Liberia</v>
      </c>
      <c r="B81" s="565">
        <f>IF(ISBLANK(Regressions!B91), " ", Regressions!B91)</f>
        <v>2015</v>
      </c>
      <c r="C81" s="564" t="str">
        <f>HLOOKUP(Introduction!$G$4,nametranslations,25,FALSE)</f>
        <v>Rural</v>
      </c>
      <c r="D81" s="567">
        <f>IF(ISBLANK(Regressions!D91), " ", Regressions!D91)</f>
        <v>905045.98370414728</v>
      </c>
      <c r="E81" s="568">
        <f>IF(ISNUMBER(Regressions!E91),ROUND(Regressions!E91, 1), NA())</f>
        <v>47.1</v>
      </c>
      <c r="F81" s="569">
        <f>IF(ISNUMBER(Regressions!F91),ROUND(Regressions!F91, 1), NA())</f>
        <v>40.4</v>
      </c>
      <c r="G81" s="570">
        <f>IF(ISNUMBER(Regressions!G91),ROUND(Regressions!G91, 1), NA())</f>
        <v>35.700000000000003</v>
      </c>
      <c r="H81" s="571">
        <f>IF(ISNUMBER(Regressions!H91),ROUND(Regressions!H91, 1), NA())</f>
        <v>4.7</v>
      </c>
      <c r="I81" s="572">
        <f>IF(ISNUMBER(Regressions!I91),ROUND(Regressions!I91, 1), NA())</f>
        <v>59.6</v>
      </c>
      <c r="J81" s="573">
        <f>IF(ISNUMBER(Regressions!K91),ROUND(Regressions!K91, 1), NA())</f>
        <v>53.4</v>
      </c>
      <c r="K81" s="569">
        <f>IF(ISNUMBER(Regressions!L91),ROUND(Regressions!L91, 1), NA())</f>
        <v>43.7</v>
      </c>
      <c r="L81" s="574">
        <f>IF(ISNUMBER(Regressions!M91),ROUND(Regressions!M91, 1), NA())</f>
        <v>21.5</v>
      </c>
      <c r="M81" s="571">
        <f>IF(ISNUMBER(Regressions!N91),ROUND(Regressions!N91, 1), NA())</f>
        <v>22.2</v>
      </c>
      <c r="N81" s="572">
        <f>IF(ISNUMBER(Regressions!O91),ROUND(Regressions!O91, 1), NA())</f>
        <v>56.3</v>
      </c>
      <c r="O81" s="573">
        <f>IF(ISNUMBER(Regressions!Q91),ROUND(Regressions!Q91, 1), NA())</f>
        <v>84</v>
      </c>
      <c r="P81" s="569">
        <f>IF(ISNUMBER(Regressions!R91),ROUND(Regressions!R91, 1), NA())</f>
        <v>81.3</v>
      </c>
      <c r="Q81" s="575">
        <f>IF(ISNUMBER(Regressions!S91),ROUND(Regressions!S91, 1), NA())</f>
        <v>61.5</v>
      </c>
      <c r="R81" s="571">
        <f>IF(ISNUMBER(Regressions!T91),ROUND(Regressions!T91, 1), NA())</f>
        <v>19.8</v>
      </c>
      <c r="S81" s="572">
        <f>IF(ISNUMBER(Regressions!U91),ROUND(Regressions!U91, 1), NA())</f>
        <v>18.7</v>
      </c>
    </row>
    <row r="82" spans="1:19" x14ac:dyDescent="0.25">
      <c r="A82" s="564" t="str">
        <f>+Introduction!$C$7</f>
        <v>Liberia</v>
      </c>
      <c r="B82" s="565">
        <f>IF(ISBLANK(Regressions!B92), " ", Regressions!B92)</f>
        <v>2016</v>
      </c>
      <c r="C82" s="564" t="str">
        <f>HLOOKUP(Introduction!$G$4,nametranslations,25,FALSE)</f>
        <v>Rural</v>
      </c>
      <c r="D82" s="567">
        <f>IF(ISBLANK(Regressions!D92), " ", Regressions!D92)</f>
        <v>920989.02785980224</v>
      </c>
      <c r="E82" s="568">
        <f>IF(ISNUMBER(Regressions!E92),ROUND(Regressions!E92, 1), NA())</f>
        <v>47.1</v>
      </c>
      <c r="F82" s="569">
        <f>IF(ISNUMBER(Regressions!F92),ROUND(Regressions!F92, 1), NA())</f>
        <v>40.4</v>
      </c>
      <c r="G82" s="570">
        <f>IF(ISNUMBER(Regressions!G92),ROUND(Regressions!G92, 1), NA())</f>
        <v>35.700000000000003</v>
      </c>
      <c r="H82" s="571">
        <f>IF(ISNUMBER(Regressions!H92),ROUND(Regressions!H92, 1), NA())</f>
        <v>4.7</v>
      </c>
      <c r="I82" s="572">
        <f>IF(ISNUMBER(Regressions!I92),ROUND(Regressions!I92, 1), NA())</f>
        <v>59.6</v>
      </c>
      <c r="J82" s="573">
        <f>IF(ISNUMBER(Regressions!K92),ROUND(Regressions!K92, 1), NA())</f>
        <v>53.4</v>
      </c>
      <c r="K82" s="569">
        <f>IF(ISNUMBER(Regressions!L92),ROUND(Regressions!L92, 1), NA())</f>
        <v>43.7</v>
      </c>
      <c r="L82" s="574">
        <f>IF(ISNUMBER(Regressions!M92),ROUND(Regressions!M92, 1), NA())</f>
        <v>21.5</v>
      </c>
      <c r="M82" s="571">
        <f>IF(ISNUMBER(Regressions!N92),ROUND(Regressions!N92, 1), NA())</f>
        <v>22.2</v>
      </c>
      <c r="N82" s="572">
        <f>IF(ISNUMBER(Regressions!O92),ROUND(Regressions!O92, 1), NA())</f>
        <v>56.3</v>
      </c>
      <c r="O82" s="573">
        <f>IF(ISNUMBER(Regressions!Q92),ROUND(Regressions!Q92, 1), NA())</f>
        <v>84</v>
      </c>
      <c r="P82" s="569">
        <f>IF(ISNUMBER(Regressions!R92),ROUND(Regressions!R92, 1), NA())</f>
        <v>81.3</v>
      </c>
      <c r="Q82" s="575">
        <f>IF(ISNUMBER(Regressions!S92),ROUND(Regressions!S92, 1), NA())</f>
        <v>61.5</v>
      </c>
      <c r="R82" s="571">
        <f>IF(ISNUMBER(Regressions!T92),ROUND(Regressions!T92, 1), NA())</f>
        <v>19.8</v>
      </c>
      <c r="S82" s="572">
        <f>IF(ISNUMBER(Regressions!U92),ROUND(Regressions!U92, 1), NA())</f>
        <v>18.7</v>
      </c>
    </row>
    <row r="83" spans="1:19" x14ac:dyDescent="0.25">
      <c r="A83" s="564" t="str">
        <f>+Introduction!$C$7</f>
        <v>Liberia</v>
      </c>
      <c r="B83" s="565">
        <f>IF(ISBLANK(Regressions!B93), " ", Regressions!B93)</f>
        <v>2017</v>
      </c>
      <c r="C83" s="564" t="str">
        <f>HLOOKUP(Introduction!$G$4,nametranslations,25,FALSE)</f>
        <v>Rural</v>
      </c>
      <c r="D83" s="567">
        <f>IF(ISBLANK(Regressions!D93), " ", Regressions!D93)</f>
        <v>933762.36236709601</v>
      </c>
      <c r="E83" s="568">
        <f>IF(ISNUMBER(Regressions!E93),ROUND(Regressions!E93, 1), NA())</f>
        <v>47.1</v>
      </c>
      <c r="F83" s="569">
        <f>IF(ISNUMBER(Regressions!F93),ROUND(Regressions!F93, 1), NA())</f>
        <v>40.4</v>
      </c>
      <c r="G83" s="570">
        <f>IF(ISNUMBER(Regressions!G93),ROUND(Regressions!G93, 1), NA())</f>
        <v>35.700000000000003</v>
      </c>
      <c r="H83" s="571">
        <f>IF(ISNUMBER(Regressions!H93),ROUND(Regressions!H93, 1), NA())</f>
        <v>4.7</v>
      </c>
      <c r="I83" s="572">
        <f>IF(ISNUMBER(Regressions!I93),ROUND(Regressions!I93, 1), NA())</f>
        <v>59.6</v>
      </c>
      <c r="J83" s="573">
        <f>IF(ISNUMBER(Regressions!K93),ROUND(Regressions!K93, 1), NA())</f>
        <v>53.4</v>
      </c>
      <c r="K83" s="569">
        <f>IF(ISNUMBER(Regressions!L93),ROUND(Regressions!L93, 1), NA())</f>
        <v>43.7</v>
      </c>
      <c r="L83" s="574">
        <f>IF(ISNUMBER(Regressions!M93),ROUND(Regressions!M93, 1), NA())</f>
        <v>21.5</v>
      </c>
      <c r="M83" s="571">
        <f>IF(ISNUMBER(Regressions!N93),ROUND(Regressions!N93, 1), NA())</f>
        <v>22.2</v>
      </c>
      <c r="N83" s="572">
        <f>IF(ISNUMBER(Regressions!O93),ROUND(Regressions!O93, 1), NA())</f>
        <v>56.3</v>
      </c>
      <c r="O83" s="573">
        <f>IF(ISNUMBER(Regressions!Q93),ROUND(Regressions!Q93, 1), NA())</f>
        <v>84</v>
      </c>
      <c r="P83" s="569">
        <f>IF(ISNUMBER(Regressions!R93),ROUND(Regressions!R93, 1), NA())</f>
        <v>81.3</v>
      </c>
      <c r="Q83" s="575">
        <f>IF(ISNUMBER(Regressions!S93),ROUND(Regressions!S93, 1), NA())</f>
        <v>61.5</v>
      </c>
      <c r="R83" s="571">
        <f>IF(ISNUMBER(Regressions!T93),ROUND(Regressions!T93, 1), NA())</f>
        <v>19.8</v>
      </c>
      <c r="S83" s="572">
        <f>IF(ISNUMBER(Regressions!U93),ROUND(Regressions!U93, 1), NA())</f>
        <v>18.7</v>
      </c>
    </row>
    <row r="84" spans="1:19" x14ac:dyDescent="0.25">
      <c r="A84" s="564" t="str">
        <f>+Introduction!$C$7</f>
        <v>Liberia</v>
      </c>
      <c r="B84" s="565">
        <f>IF(ISBLANK(Regressions!B94), " ", Regressions!B94)</f>
        <v>2018</v>
      </c>
      <c r="C84" s="564" t="str">
        <f>HLOOKUP(Introduction!$G$4,nametranslations,25,FALSE)</f>
        <v>Rural</v>
      </c>
      <c r="D84" s="567">
        <f>IF(ISBLANK(Regressions!D94), " ", Regressions!D94)</f>
        <v>944136.84446533199</v>
      </c>
      <c r="E84" s="568">
        <f>IF(ISNUMBER(Regressions!E94),ROUND(Regressions!E94, 1), NA())</f>
        <v>47.1</v>
      </c>
      <c r="F84" s="569">
        <f>IF(ISNUMBER(Regressions!F94),ROUND(Regressions!F94, 1), NA())</f>
        <v>40.4</v>
      </c>
      <c r="G84" s="570">
        <f>IF(ISNUMBER(Regressions!G94),ROUND(Regressions!G94, 1), NA())</f>
        <v>35.700000000000003</v>
      </c>
      <c r="H84" s="571">
        <f>IF(ISNUMBER(Regressions!H94),ROUND(Regressions!H94, 1), NA())</f>
        <v>4.7</v>
      </c>
      <c r="I84" s="572">
        <f>IF(ISNUMBER(Regressions!I94),ROUND(Regressions!I94, 1), NA())</f>
        <v>59.6</v>
      </c>
      <c r="J84" s="573">
        <f>IF(ISNUMBER(Regressions!K94),ROUND(Regressions!K94, 1), NA())</f>
        <v>53.4</v>
      </c>
      <c r="K84" s="569">
        <f>IF(ISNUMBER(Regressions!L94),ROUND(Regressions!L94, 1), NA())</f>
        <v>43.7</v>
      </c>
      <c r="L84" s="574">
        <f>IF(ISNUMBER(Regressions!M94),ROUND(Regressions!M94, 1), NA())</f>
        <v>21.5</v>
      </c>
      <c r="M84" s="571">
        <f>IF(ISNUMBER(Regressions!N94),ROUND(Regressions!N94, 1), NA())</f>
        <v>22.2</v>
      </c>
      <c r="N84" s="572">
        <f>IF(ISNUMBER(Regressions!O94),ROUND(Regressions!O94, 1), NA())</f>
        <v>56.3</v>
      </c>
      <c r="O84" s="573">
        <f>IF(ISNUMBER(Regressions!Q94),ROUND(Regressions!Q94, 1), NA())</f>
        <v>84</v>
      </c>
      <c r="P84" s="569">
        <f>IF(ISNUMBER(Regressions!R94),ROUND(Regressions!R94, 1), NA())</f>
        <v>81.3</v>
      </c>
      <c r="Q84" s="575">
        <f>IF(ISNUMBER(Regressions!S94),ROUND(Regressions!S94, 1), NA())</f>
        <v>61.5</v>
      </c>
      <c r="R84" s="571">
        <f>IF(ISNUMBER(Regressions!T94),ROUND(Regressions!T94, 1), NA())</f>
        <v>19.8</v>
      </c>
      <c r="S84" s="572">
        <f>IF(ISNUMBER(Regressions!U94),ROUND(Regressions!U94, 1), NA())</f>
        <v>18.7</v>
      </c>
    </row>
    <row r="85" spans="1:19" x14ac:dyDescent="0.25">
      <c r="A85" s="564" t="str">
        <f>+Introduction!$C$7</f>
        <v>Liberia</v>
      </c>
      <c r="B85" s="565">
        <f>IF(ISBLANK(Regressions!B95), " ", Regressions!B95)</f>
        <v>2019</v>
      </c>
      <c r="C85" s="564" t="str">
        <f>HLOOKUP(Introduction!$G$4,nametranslations,25,FALSE)</f>
        <v>Rural</v>
      </c>
      <c r="D85" s="567">
        <f>IF(ISBLANK(Regressions!D95), " ", Regressions!D95)</f>
        <v>952542.9569554138</v>
      </c>
      <c r="E85" s="568">
        <f>IF(ISNUMBER(Regressions!E95),ROUND(Regressions!E95, 1), NA())</f>
        <v>47.1</v>
      </c>
      <c r="F85" s="569">
        <f>IF(ISNUMBER(Regressions!F95),ROUND(Regressions!F95, 1), NA())</f>
        <v>40.4</v>
      </c>
      <c r="G85" s="570">
        <f>IF(ISNUMBER(Regressions!G95),ROUND(Regressions!G95, 1), NA())</f>
        <v>35.700000000000003</v>
      </c>
      <c r="H85" s="571">
        <f>IF(ISNUMBER(Regressions!H95),ROUND(Regressions!H95, 1), NA())</f>
        <v>4.7</v>
      </c>
      <c r="I85" s="572">
        <f>IF(ISNUMBER(Regressions!I95),ROUND(Regressions!I95, 1), NA())</f>
        <v>59.6</v>
      </c>
      <c r="J85" s="573">
        <f>IF(ISNUMBER(Regressions!K95),ROUND(Regressions!K95, 1), NA())</f>
        <v>53.4</v>
      </c>
      <c r="K85" s="569">
        <f>IF(ISNUMBER(Regressions!L95),ROUND(Regressions!L95, 1), NA())</f>
        <v>43.7</v>
      </c>
      <c r="L85" s="574">
        <f>IF(ISNUMBER(Regressions!M95),ROUND(Regressions!M95, 1), NA())</f>
        <v>21.5</v>
      </c>
      <c r="M85" s="571">
        <f>IF(ISNUMBER(Regressions!N95),ROUND(Regressions!N95, 1), NA())</f>
        <v>22.2</v>
      </c>
      <c r="N85" s="572">
        <f>IF(ISNUMBER(Regressions!O95),ROUND(Regressions!O95, 1), NA())</f>
        <v>56.3</v>
      </c>
      <c r="O85" s="573">
        <f>IF(ISNUMBER(Regressions!Q95),ROUND(Regressions!Q95, 1), NA())</f>
        <v>84</v>
      </c>
      <c r="P85" s="569">
        <f>IF(ISNUMBER(Regressions!R95),ROUND(Regressions!R95, 1), NA())</f>
        <v>81.3</v>
      </c>
      <c r="Q85" s="575">
        <f>IF(ISNUMBER(Regressions!S95),ROUND(Regressions!S95, 1), NA())</f>
        <v>61.5</v>
      </c>
      <c r="R85" s="571">
        <f>IF(ISNUMBER(Regressions!T95),ROUND(Regressions!T95, 1), NA())</f>
        <v>19.8</v>
      </c>
      <c r="S85" s="572">
        <f>IF(ISNUMBER(Regressions!U95),ROUND(Regressions!U95, 1), NA())</f>
        <v>18.7</v>
      </c>
    </row>
    <row r="86" spans="1:19" x14ac:dyDescent="0.25">
      <c r="A86" s="564" t="str">
        <f>+Introduction!$C$7</f>
        <v>Liberia</v>
      </c>
      <c r="B86" s="565">
        <f>IF(ISBLANK(Regressions!B96), " ", Regressions!B96)</f>
        <v>2020</v>
      </c>
      <c r="C86" s="564" t="str">
        <f>HLOOKUP(Introduction!$G$4,nametranslations,25,FALSE)</f>
        <v>Rural</v>
      </c>
      <c r="D86" s="567">
        <f>IF(ISBLANK(Regressions!D96), " ", Regressions!D96)</f>
        <v>959948.13570659631</v>
      </c>
      <c r="E86" s="568">
        <f>IF(ISNUMBER(Regressions!E96),ROUND(Regressions!E96, 1), NA())</f>
        <v>47.1</v>
      </c>
      <c r="F86" s="569">
        <f>IF(ISNUMBER(Regressions!F96),ROUND(Regressions!F96, 1), NA())</f>
        <v>40.4</v>
      </c>
      <c r="G86" s="570">
        <f>IF(ISNUMBER(Regressions!G96),ROUND(Regressions!G96, 1), NA())</f>
        <v>35.700000000000003</v>
      </c>
      <c r="H86" s="571">
        <f>IF(ISNUMBER(Regressions!H96),ROUND(Regressions!H96, 1), NA())</f>
        <v>4.7</v>
      </c>
      <c r="I86" s="572">
        <f>IF(ISNUMBER(Regressions!I96),ROUND(Regressions!I96, 1), NA())</f>
        <v>59.6</v>
      </c>
      <c r="J86" s="573">
        <f>IF(ISNUMBER(Regressions!K96),ROUND(Regressions!K96, 1), NA())</f>
        <v>53.4</v>
      </c>
      <c r="K86" s="569">
        <f>IF(ISNUMBER(Regressions!L96),ROUND(Regressions!L96, 1), NA())</f>
        <v>43.7</v>
      </c>
      <c r="L86" s="574">
        <f>IF(ISNUMBER(Regressions!M96),ROUND(Regressions!M96, 1), NA())</f>
        <v>21.5</v>
      </c>
      <c r="M86" s="571">
        <f>IF(ISNUMBER(Regressions!N96),ROUND(Regressions!N96, 1), NA())</f>
        <v>22.2</v>
      </c>
      <c r="N86" s="572">
        <f>IF(ISNUMBER(Regressions!O96),ROUND(Regressions!O96, 1), NA())</f>
        <v>56.3</v>
      </c>
      <c r="O86" s="573">
        <f>IF(ISNUMBER(Regressions!Q96),ROUND(Regressions!Q96, 1), NA())</f>
        <v>84</v>
      </c>
      <c r="P86" s="569">
        <f>IF(ISNUMBER(Regressions!R96),ROUND(Regressions!R96, 1), NA())</f>
        <v>81.3</v>
      </c>
      <c r="Q86" s="575">
        <f>IF(ISNUMBER(Regressions!S96),ROUND(Regressions!S96, 1), NA())</f>
        <v>61.5</v>
      </c>
      <c r="R86" s="571">
        <f>IF(ISNUMBER(Regressions!T96),ROUND(Regressions!T96, 1), NA())</f>
        <v>19.8</v>
      </c>
      <c r="S86" s="572">
        <f>IF(ISNUMBER(Regressions!U96),ROUND(Regressions!U96, 1), NA())</f>
        <v>18.7</v>
      </c>
    </row>
    <row r="87" spans="1:19" x14ac:dyDescent="0.25">
      <c r="A87" s="564" t="str">
        <f>+Introduction!$C$7</f>
        <v>Liberia</v>
      </c>
      <c r="B87" s="565">
        <f>IF(ISBLANK(Regressions!B97), " ", Regressions!B97)</f>
        <v>2021</v>
      </c>
      <c r="C87" s="564" t="str">
        <f>HLOOKUP(Introduction!$G$4,nametranslations,25,FALSE)</f>
        <v>Rural</v>
      </c>
      <c r="D87" s="567">
        <f>IF(ISBLANK(Regressions!D97), " ", Regressions!D97)</f>
        <v>966590.67826004024</v>
      </c>
      <c r="E87" s="573" t="e">
        <f>IF(ISNUMBER(Regressions!E97),ROUND(Regressions!E97, 1), NA())</f>
        <v>#N/A</v>
      </c>
      <c r="F87" s="576" t="e">
        <f>IF(ISNUMBER(Regressions!F97),ROUND(Regressions!F97, 1), NA())</f>
        <v>#N/A</v>
      </c>
      <c r="G87" s="577" t="e">
        <f>IF(ISNUMBER(Regressions!G97),ROUND(Regressions!G97, 1), NA())</f>
        <v>#N/A</v>
      </c>
      <c r="H87" s="571" t="e">
        <f>IF(ISNUMBER(Regressions!H97),ROUND(Regressions!H97, 1), NA())</f>
        <v>#N/A</v>
      </c>
      <c r="I87" s="572" t="e">
        <f>IF(ISNUMBER(Regressions!I97),ROUND(Regressions!I97, 1), NA())</f>
        <v>#N/A</v>
      </c>
      <c r="J87" s="573" t="e">
        <f>IF(ISNUMBER(Regressions!K97),ROUND(Regressions!K97, 1), NA())</f>
        <v>#N/A</v>
      </c>
      <c r="K87" s="576" t="e">
        <f>IF(ISNUMBER(Regressions!L97),ROUND(Regressions!L97, 1), NA())</f>
        <v>#N/A</v>
      </c>
      <c r="L87" s="578" t="e">
        <f>IF(ISNUMBER(Regressions!M97),ROUND(Regressions!M97, 1), NA())</f>
        <v>#N/A</v>
      </c>
      <c r="M87" s="571" t="e">
        <f>IF(ISNUMBER(Regressions!N97),ROUND(Regressions!N97, 1), NA())</f>
        <v>#N/A</v>
      </c>
      <c r="N87" s="572" t="e">
        <f>IF(ISNUMBER(Regressions!O97),ROUND(Regressions!O97, 1), NA())</f>
        <v>#N/A</v>
      </c>
      <c r="O87" s="573" t="e">
        <f>IF(ISNUMBER(Regressions!Q97),ROUND(Regressions!Q97, 1), NA())</f>
        <v>#N/A</v>
      </c>
      <c r="P87" s="576" t="e">
        <f>IF(ISNUMBER(Regressions!R97),ROUND(Regressions!R97, 1), NA())</f>
        <v>#N/A</v>
      </c>
      <c r="Q87" s="579" t="e">
        <f>IF(ISNUMBER(Regressions!S97),ROUND(Regressions!S97, 1), NA())</f>
        <v>#N/A</v>
      </c>
      <c r="R87" s="571" t="e">
        <f>IF(ISNUMBER(Regressions!T97),ROUND(Regressions!T97, 1), NA())</f>
        <v>#N/A</v>
      </c>
      <c r="S87" s="572" t="e">
        <f>IF(ISNUMBER(Regressions!U97),ROUND(Regressions!U97, 1), NA())</f>
        <v>#N/A</v>
      </c>
    </row>
    <row r="88" spans="1:19" x14ac:dyDescent="0.25">
      <c r="A88" s="564" t="str">
        <f>+Introduction!$C$7</f>
        <v>Liberia</v>
      </c>
      <c r="B88" s="565">
        <f>IF(ISBLANK(Regressions!B98), " ", Regressions!B98)</f>
        <v>2022</v>
      </c>
      <c r="C88" s="564" t="str">
        <f>HLOOKUP(Introduction!$G$4,nametranslations,25,FALSE)</f>
        <v>Rural</v>
      </c>
      <c r="D88" s="567">
        <f>IF(ISBLANK(Regressions!D98), " ", Regressions!D98)</f>
        <v>971806.9597497558</v>
      </c>
      <c r="E88" s="568" t="e">
        <f>IF(ISNUMBER(Regressions!E98),ROUND(Regressions!E98, 1), NA())</f>
        <v>#N/A</v>
      </c>
      <c r="F88" s="569" t="e">
        <f>IF(ISNUMBER(Regressions!F98),ROUND(Regressions!F98, 1), NA())</f>
        <v>#N/A</v>
      </c>
      <c r="G88" s="570" t="e">
        <f>IF(ISNUMBER(Regressions!G98),ROUND(Regressions!G98, 1), NA())</f>
        <v>#N/A</v>
      </c>
      <c r="H88" s="571" t="e">
        <f>IF(ISNUMBER(Regressions!H98),ROUND(Regressions!H98, 1), NA())</f>
        <v>#N/A</v>
      </c>
      <c r="I88" s="572" t="e">
        <f>IF(ISNUMBER(Regressions!I98),ROUND(Regressions!I98, 1), NA())</f>
        <v>#N/A</v>
      </c>
      <c r="J88" s="573" t="e">
        <f>IF(ISNUMBER(Regressions!K98),ROUND(Regressions!K98, 1), NA())</f>
        <v>#N/A</v>
      </c>
      <c r="K88" s="569" t="e">
        <f>IF(ISNUMBER(Regressions!L98),ROUND(Regressions!L98, 1), NA())</f>
        <v>#N/A</v>
      </c>
      <c r="L88" s="574" t="e">
        <f>IF(ISNUMBER(Regressions!M98),ROUND(Regressions!M98, 1), NA())</f>
        <v>#N/A</v>
      </c>
      <c r="M88" s="571" t="e">
        <f>IF(ISNUMBER(Regressions!N98),ROUND(Regressions!N98, 1), NA())</f>
        <v>#N/A</v>
      </c>
      <c r="N88" s="572" t="e">
        <f>IF(ISNUMBER(Regressions!O98),ROUND(Regressions!O98, 1), NA())</f>
        <v>#N/A</v>
      </c>
      <c r="O88" s="573" t="e">
        <f>IF(ISNUMBER(Regressions!Q98),ROUND(Regressions!Q98, 1), NA())</f>
        <v>#N/A</v>
      </c>
      <c r="P88" s="569" t="e">
        <f>IF(ISNUMBER(Regressions!R98),ROUND(Regressions!R98, 1), NA())</f>
        <v>#N/A</v>
      </c>
      <c r="Q88" s="575" t="e">
        <f>IF(ISNUMBER(Regressions!S98),ROUND(Regressions!S98, 1), NA())</f>
        <v>#N/A</v>
      </c>
      <c r="R88" s="571" t="e">
        <f>IF(ISNUMBER(Regressions!T98),ROUND(Regressions!T98, 1), NA())</f>
        <v>#N/A</v>
      </c>
      <c r="S88" s="572" t="e">
        <f>IF(ISNUMBER(Regressions!U98),ROUND(Regressions!U98, 1), NA())</f>
        <v>#N/A</v>
      </c>
    </row>
    <row r="89" spans="1:19" x14ac:dyDescent="0.25">
      <c r="A89" s="564" t="str">
        <f>+Introduction!$C$7</f>
        <v>Liberia</v>
      </c>
      <c r="B89" s="565">
        <f>IF(ISBLANK(Regressions!B99), " ", Regressions!B99)</f>
        <v>2023</v>
      </c>
      <c r="C89" s="564" t="str">
        <f>HLOOKUP(Introduction!$G$4,nametranslations,25,FALSE)</f>
        <v>Rural</v>
      </c>
      <c r="D89" s="567">
        <f>IF(ISBLANK(Regressions!D99), " ", Regressions!D99)</f>
        <v>975387.43714607239</v>
      </c>
      <c r="E89" s="568" t="e">
        <f>IF(ISNUMBER(Regressions!E99),ROUND(Regressions!E99, 1), NA())</f>
        <v>#N/A</v>
      </c>
      <c r="F89" s="569" t="e">
        <f>IF(ISNUMBER(Regressions!F99),ROUND(Regressions!F99, 1), NA())</f>
        <v>#N/A</v>
      </c>
      <c r="G89" s="570" t="e">
        <f>IF(ISNUMBER(Regressions!G99),ROUND(Regressions!G99, 1), NA())</f>
        <v>#N/A</v>
      </c>
      <c r="H89" s="571" t="e">
        <f>IF(ISNUMBER(Regressions!H99),ROUND(Regressions!H99, 1), NA())</f>
        <v>#N/A</v>
      </c>
      <c r="I89" s="572" t="e">
        <f>IF(ISNUMBER(Regressions!I99),ROUND(Regressions!I99, 1), NA())</f>
        <v>#N/A</v>
      </c>
      <c r="J89" s="573" t="e">
        <f>IF(ISNUMBER(Regressions!K99),ROUND(Regressions!K99, 1), NA())</f>
        <v>#N/A</v>
      </c>
      <c r="K89" s="569" t="e">
        <f>IF(ISNUMBER(Regressions!L99),ROUND(Regressions!L99, 1), NA())</f>
        <v>#N/A</v>
      </c>
      <c r="L89" s="574" t="e">
        <f>IF(ISNUMBER(Regressions!M99),ROUND(Regressions!M99, 1), NA())</f>
        <v>#N/A</v>
      </c>
      <c r="M89" s="571" t="e">
        <f>IF(ISNUMBER(Regressions!N99),ROUND(Regressions!N99, 1), NA())</f>
        <v>#N/A</v>
      </c>
      <c r="N89" s="572" t="e">
        <f>IF(ISNUMBER(Regressions!O99),ROUND(Regressions!O99, 1), NA())</f>
        <v>#N/A</v>
      </c>
      <c r="O89" s="573" t="e">
        <f>IF(ISNUMBER(Regressions!Q99),ROUND(Regressions!Q99, 1), NA())</f>
        <v>#N/A</v>
      </c>
      <c r="P89" s="569" t="e">
        <f>IF(ISNUMBER(Regressions!R99),ROUND(Regressions!R99, 1), NA())</f>
        <v>#N/A</v>
      </c>
      <c r="Q89" s="575" t="e">
        <f>IF(ISNUMBER(Regressions!S99),ROUND(Regressions!S99, 1), NA())</f>
        <v>#N/A</v>
      </c>
      <c r="R89" s="571" t="e">
        <f>IF(ISNUMBER(Regressions!T99),ROUND(Regressions!T99, 1), NA())</f>
        <v>#N/A</v>
      </c>
      <c r="S89" s="572" t="e">
        <f>IF(ISNUMBER(Regressions!U99),ROUND(Regressions!U99, 1), NA())</f>
        <v>#N/A</v>
      </c>
    </row>
    <row r="90" spans="1:19" x14ac:dyDescent="0.25">
      <c r="A90" s="564" t="str">
        <f>+Introduction!$C$7</f>
        <v>Liberia</v>
      </c>
      <c r="B90" s="565">
        <f>IF(ISBLANK(Regressions!B100), " ", Regressions!B100)</f>
        <v>2024</v>
      </c>
      <c r="C90" s="564" t="str">
        <f>HLOOKUP(Introduction!$G$4,nametranslations,25,FALSE)</f>
        <v>Rural</v>
      </c>
      <c r="D90" s="567">
        <f>IF(ISBLANK(Regressions!D100), " ", Regressions!D100)</f>
        <v>1007964.3935981368</v>
      </c>
      <c r="E90" s="568" t="e">
        <f>IF(ISNUMBER(Regressions!E100),ROUND(Regressions!E100, 1), NA())</f>
        <v>#N/A</v>
      </c>
      <c r="F90" s="569" t="e">
        <f>IF(ISNUMBER(Regressions!F100),ROUND(Regressions!F100, 1), NA())</f>
        <v>#N/A</v>
      </c>
      <c r="G90" s="570" t="e">
        <f>IF(ISNUMBER(Regressions!G100),ROUND(Regressions!G100, 1), NA())</f>
        <v>#N/A</v>
      </c>
      <c r="H90" s="571" t="e">
        <f>IF(ISNUMBER(Regressions!H100),ROUND(Regressions!H100, 1), NA())</f>
        <v>#N/A</v>
      </c>
      <c r="I90" s="572" t="e">
        <f>IF(ISNUMBER(Regressions!I100),ROUND(Regressions!I100, 1), NA())</f>
        <v>#N/A</v>
      </c>
      <c r="J90" s="573" t="e">
        <f>IF(ISNUMBER(Regressions!K100),ROUND(Regressions!K100, 1), NA())</f>
        <v>#N/A</v>
      </c>
      <c r="K90" s="569" t="e">
        <f>IF(ISNUMBER(Regressions!L100),ROUND(Regressions!L100, 1), NA())</f>
        <v>#N/A</v>
      </c>
      <c r="L90" s="574" t="e">
        <f>IF(ISNUMBER(Regressions!M100),ROUND(Regressions!M100, 1), NA())</f>
        <v>#N/A</v>
      </c>
      <c r="M90" s="571" t="e">
        <f>IF(ISNUMBER(Regressions!N100),ROUND(Regressions!N100, 1), NA())</f>
        <v>#N/A</v>
      </c>
      <c r="N90" s="572" t="e">
        <f>IF(ISNUMBER(Regressions!O100),ROUND(Regressions!O100, 1), NA())</f>
        <v>#N/A</v>
      </c>
      <c r="O90" s="573" t="e">
        <f>IF(ISNUMBER(Regressions!Q100),ROUND(Regressions!Q100, 1), NA())</f>
        <v>#N/A</v>
      </c>
      <c r="P90" s="569" t="e">
        <f>IF(ISNUMBER(Regressions!R100),ROUND(Regressions!R100, 1), NA())</f>
        <v>#N/A</v>
      </c>
      <c r="Q90" s="575" t="e">
        <f>IF(ISNUMBER(Regressions!S100),ROUND(Regressions!S100, 1), NA())</f>
        <v>#N/A</v>
      </c>
      <c r="R90" s="571" t="e">
        <f>IF(ISNUMBER(Regressions!T100),ROUND(Regressions!T100, 1), NA())</f>
        <v>#N/A</v>
      </c>
      <c r="S90" s="572" t="e">
        <f>IF(ISNUMBER(Regressions!U100),ROUND(Regressions!U100, 1), NA())</f>
        <v>#N/A</v>
      </c>
    </row>
    <row r="91" spans="1:19" x14ac:dyDescent="0.25">
      <c r="A91" s="580" t="str">
        <f>+Introduction!$C$7</f>
        <v>Liberia</v>
      </c>
      <c r="B91" s="581">
        <f>IF(ISBLANK(Regressions!B101), " ", Regressions!B101)</f>
        <v>2025</v>
      </c>
      <c r="C91" s="580" t="str">
        <f>HLOOKUP(Introduction!$G$4,nametranslations,25,FALSE)</f>
        <v>Rural</v>
      </c>
      <c r="D91" s="582">
        <f>IF(ISBLANK(Regressions!D101), " ", Regressions!D101)</f>
        <v>1017682.5167115784</v>
      </c>
      <c r="E91" s="583" t="e">
        <f>IF(ISNUMBER(Regressions!E101),ROUND(Regressions!E101, 1), NA())</f>
        <v>#N/A</v>
      </c>
      <c r="F91" s="584" t="e">
        <f>IF(ISNUMBER(Regressions!F101),ROUND(Regressions!F101, 1), NA())</f>
        <v>#N/A</v>
      </c>
      <c r="G91" s="585" t="e">
        <f>IF(ISNUMBER(Regressions!G101),ROUND(Regressions!G101, 1), NA())</f>
        <v>#N/A</v>
      </c>
      <c r="H91" s="586" t="e">
        <f>IF(ISNUMBER(Regressions!H101),ROUND(Regressions!H101, 1), NA())</f>
        <v>#N/A</v>
      </c>
      <c r="I91" s="587" t="e">
        <f>IF(ISNUMBER(Regressions!I101),ROUND(Regressions!I101, 1), NA())</f>
        <v>#N/A</v>
      </c>
      <c r="J91" s="588" t="e">
        <f>IF(ISNUMBER(Regressions!K101),ROUND(Regressions!K101, 1), NA())</f>
        <v>#N/A</v>
      </c>
      <c r="K91" s="584" t="e">
        <f>IF(ISNUMBER(Regressions!L101),ROUND(Regressions!L101, 1), NA())</f>
        <v>#N/A</v>
      </c>
      <c r="L91" s="589" t="e">
        <f>IF(ISNUMBER(Regressions!M101),ROUND(Regressions!M101, 1), NA())</f>
        <v>#N/A</v>
      </c>
      <c r="M91" s="586" t="e">
        <f>IF(ISNUMBER(Regressions!N101),ROUND(Regressions!N101, 1), NA())</f>
        <v>#N/A</v>
      </c>
      <c r="N91" s="587" t="e">
        <f>IF(ISNUMBER(Regressions!O101),ROUND(Regressions!O101, 1), NA())</f>
        <v>#N/A</v>
      </c>
      <c r="O91" s="588" t="e">
        <f>IF(ISNUMBER(Regressions!Q101),ROUND(Regressions!Q101, 1), NA())</f>
        <v>#N/A</v>
      </c>
      <c r="P91" s="584" t="e">
        <f>IF(ISNUMBER(Regressions!R101),ROUND(Regressions!R101, 1), NA())</f>
        <v>#N/A</v>
      </c>
      <c r="Q91" s="590" t="e">
        <f>IF(ISNUMBER(Regressions!S101),ROUND(Regressions!S101, 1), NA())</f>
        <v>#N/A</v>
      </c>
      <c r="R91" s="586" t="e">
        <f>IF(ISNUMBER(Regressions!T101),ROUND(Regressions!T101, 1), NA())</f>
        <v>#N/A</v>
      </c>
      <c r="S91" s="587" t="e">
        <f>IF(ISNUMBER(Regressions!U101),ROUND(Regressions!U101, 1), NA())</f>
        <v>#N/A</v>
      </c>
    </row>
    <row r="92" spans="1:19" hidden="1" x14ac:dyDescent="0.25">
      <c r="A92" s="564" t="str">
        <f>+Introduction!$C$7</f>
        <v>Liberia</v>
      </c>
      <c r="B92" s="565">
        <f>IF(ISBLANK(Regressions!B102), " ", Regressions!B102)</f>
        <v>2026</v>
      </c>
      <c r="C92" s="564" t="str">
        <f>HLOOKUP(Introduction!$G$4,nametranslations,25,FALSE)</f>
        <v>Rural</v>
      </c>
      <c r="D92" s="567" t="str">
        <f>IF(ISBLANK(Regressions!D102), " ", Regressions!D102)</f>
        <v xml:space="preserve"> </v>
      </c>
      <c r="E92" s="568" t="e">
        <f>IF(ISNUMBER(Regressions!E102),ROUND(Regressions!E102, 1), NA())</f>
        <v>#N/A</v>
      </c>
      <c r="F92" s="569" t="e">
        <f>IF(ISNUMBER(Regressions!F102),ROUND(Regressions!F102, 1), NA())</f>
        <v>#N/A</v>
      </c>
      <c r="G92" s="570" t="e">
        <f>IF(ISNUMBER(Regressions!G102),ROUND(Regressions!G102, 1), NA())</f>
        <v>#N/A</v>
      </c>
      <c r="H92" s="571" t="e">
        <f>IF(ISNUMBER(Regressions!H102),ROUND(Regressions!H102, 1), NA())</f>
        <v>#N/A</v>
      </c>
      <c r="I92" s="572" t="e">
        <f>IF(ISNUMBER(Regressions!I102),ROUND(Regressions!I102, 1), NA())</f>
        <v>#N/A</v>
      </c>
      <c r="J92" s="573" t="e">
        <f>IF(ISNUMBER(Regressions!K102),ROUND(Regressions!K102, 1), NA())</f>
        <v>#N/A</v>
      </c>
      <c r="K92" s="569" t="e">
        <f>IF(ISNUMBER(Regressions!L102),ROUND(Regressions!L102, 1), NA())</f>
        <v>#N/A</v>
      </c>
      <c r="L92" s="574" t="e">
        <f>IF(ISNUMBER(Regressions!M102),ROUND(Regressions!M102, 1), NA())</f>
        <v>#N/A</v>
      </c>
      <c r="M92" s="571" t="e">
        <f>IF(ISNUMBER(Regressions!N102),ROUND(Regressions!N102, 1), NA())</f>
        <v>#N/A</v>
      </c>
      <c r="N92" s="572" t="e">
        <f>IF(ISNUMBER(Regressions!O102),ROUND(Regressions!O102, 1), NA())</f>
        <v>#N/A</v>
      </c>
      <c r="O92" s="573" t="e">
        <f>IF(ISNUMBER(Regressions!Q102),ROUND(Regressions!Q102, 1), NA())</f>
        <v>#N/A</v>
      </c>
      <c r="P92" s="569" t="e">
        <f>IF(ISNUMBER(Regressions!R102),ROUND(Regressions!R102, 1), NA())</f>
        <v>#N/A</v>
      </c>
      <c r="Q92" s="575" t="e">
        <f>IF(ISNUMBER(Regressions!S102),ROUND(Regressions!S102, 1), NA())</f>
        <v>#N/A</v>
      </c>
      <c r="R92" s="571" t="e">
        <f>IF(ISNUMBER(Regressions!T102),ROUND(Regressions!T102, 1), NA())</f>
        <v>#N/A</v>
      </c>
      <c r="S92" s="572" t="e">
        <f>IF(ISNUMBER(Regressions!U102),ROUND(Regressions!U102, 1), NA())</f>
        <v>#N/A</v>
      </c>
    </row>
    <row r="93" spans="1:19" hidden="1" x14ac:dyDescent="0.25">
      <c r="A93" s="564" t="str">
        <f>+Introduction!$C$7</f>
        <v>Liberia</v>
      </c>
      <c r="B93" s="565">
        <f>IF(ISBLANK(Regressions!B103), " ", Regressions!B103)</f>
        <v>2027</v>
      </c>
      <c r="C93" s="564" t="str">
        <f>HLOOKUP(Introduction!$G$4,nametranslations,25,FALSE)</f>
        <v>Rural</v>
      </c>
      <c r="D93" s="567" t="str">
        <f>IF(ISBLANK(Regressions!D103), " ", Regressions!D103)</f>
        <v xml:space="preserve"> </v>
      </c>
      <c r="E93" s="568" t="e">
        <f>IF(ISNUMBER(Regressions!E103),ROUND(Regressions!E103, 1), NA())</f>
        <v>#N/A</v>
      </c>
      <c r="F93" s="569" t="e">
        <f>IF(ISNUMBER(Regressions!F103),ROUND(Regressions!F103, 1), NA())</f>
        <v>#N/A</v>
      </c>
      <c r="G93" s="570" t="e">
        <f>IF(ISNUMBER(Regressions!G103),ROUND(Regressions!G103, 1), NA())</f>
        <v>#N/A</v>
      </c>
      <c r="H93" s="571" t="e">
        <f>IF(ISNUMBER(Regressions!H103),ROUND(Regressions!H103, 1), NA())</f>
        <v>#N/A</v>
      </c>
      <c r="I93" s="572" t="e">
        <f>IF(ISNUMBER(Regressions!I103),ROUND(Regressions!I103, 1), NA())</f>
        <v>#N/A</v>
      </c>
      <c r="J93" s="573" t="e">
        <f>IF(ISNUMBER(Regressions!K103),ROUND(Regressions!K103, 1), NA())</f>
        <v>#N/A</v>
      </c>
      <c r="K93" s="569" t="e">
        <f>IF(ISNUMBER(Regressions!L103),ROUND(Regressions!L103, 1), NA())</f>
        <v>#N/A</v>
      </c>
      <c r="L93" s="574" t="e">
        <f>IF(ISNUMBER(Regressions!M103),ROUND(Regressions!M103, 1), NA())</f>
        <v>#N/A</v>
      </c>
      <c r="M93" s="571" t="e">
        <f>IF(ISNUMBER(Regressions!N103),ROUND(Regressions!N103, 1), NA())</f>
        <v>#N/A</v>
      </c>
      <c r="N93" s="572" t="e">
        <f>IF(ISNUMBER(Regressions!O103),ROUND(Regressions!O103, 1), NA())</f>
        <v>#N/A</v>
      </c>
      <c r="O93" s="573" t="e">
        <f>IF(ISNUMBER(Regressions!Q103),ROUND(Regressions!Q103, 1), NA())</f>
        <v>#N/A</v>
      </c>
      <c r="P93" s="569" t="e">
        <f>IF(ISNUMBER(Regressions!R103),ROUND(Regressions!R103, 1), NA())</f>
        <v>#N/A</v>
      </c>
      <c r="Q93" s="575" t="e">
        <f>IF(ISNUMBER(Regressions!S103),ROUND(Regressions!S103, 1), NA())</f>
        <v>#N/A</v>
      </c>
      <c r="R93" s="571" t="e">
        <f>IF(ISNUMBER(Regressions!T103),ROUND(Regressions!T103, 1), NA())</f>
        <v>#N/A</v>
      </c>
      <c r="S93" s="572" t="e">
        <f>IF(ISNUMBER(Regressions!U103),ROUND(Regressions!U103, 1), NA())</f>
        <v>#N/A</v>
      </c>
    </row>
    <row r="94" spans="1:19" hidden="1" x14ac:dyDescent="0.25">
      <c r="A94" s="564" t="str">
        <f>+Introduction!$C$7</f>
        <v>Liberia</v>
      </c>
      <c r="B94" s="565">
        <f>IF(ISBLANK(Regressions!B104), " ", Regressions!B104)</f>
        <v>2028</v>
      </c>
      <c r="C94" s="564" t="str">
        <f>HLOOKUP(Introduction!$G$4,nametranslations,25,FALSE)</f>
        <v>Rural</v>
      </c>
      <c r="D94" s="567" t="str">
        <f>IF(ISBLANK(Regressions!D104), " ", Regressions!D104)</f>
        <v xml:space="preserve"> </v>
      </c>
      <c r="E94" s="568" t="e">
        <f>IF(ISNUMBER(Regressions!E104),ROUND(Regressions!E104, 1), NA())</f>
        <v>#N/A</v>
      </c>
      <c r="F94" s="569" t="e">
        <f>IF(ISNUMBER(Regressions!F104),ROUND(Regressions!F104, 1), NA())</f>
        <v>#N/A</v>
      </c>
      <c r="G94" s="570" t="e">
        <f>IF(ISNUMBER(Regressions!G104),ROUND(Regressions!G104, 1), NA())</f>
        <v>#N/A</v>
      </c>
      <c r="H94" s="571" t="e">
        <f>IF(ISNUMBER(Regressions!H104),ROUND(Regressions!H104, 1), NA())</f>
        <v>#N/A</v>
      </c>
      <c r="I94" s="572" t="e">
        <f>IF(ISNUMBER(Regressions!I104),ROUND(Regressions!I104, 1), NA())</f>
        <v>#N/A</v>
      </c>
      <c r="J94" s="573" t="e">
        <f>IF(ISNUMBER(Regressions!K104),ROUND(Regressions!K104, 1), NA())</f>
        <v>#N/A</v>
      </c>
      <c r="K94" s="569" t="e">
        <f>IF(ISNUMBER(Regressions!L104),ROUND(Regressions!L104, 1), NA())</f>
        <v>#N/A</v>
      </c>
      <c r="L94" s="574" t="e">
        <f>IF(ISNUMBER(Regressions!M104),ROUND(Regressions!M104, 1), NA())</f>
        <v>#N/A</v>
      </c>
      <c r="M94" s="571" t="e">
        <f>IF(ISNUMBER(Regressions!N104),ROUND(Regressions!N104, 1), NA())</f>
        <v>#N/A</v>
      </c>
      <c r="N94" s="572" t="e">
        <f>IF(ISNUMBER(Regressions!O104),ROUND(Regressions!O104, 1), NA())</f>
        <v>#N/A</v>
      </c>
      <c r="O94" s="573" t="e">
        <f>IF(ISNUMBER(Regressions!Q104),ROUND(Regressions!Q104, 1), NA())</f>
        <v>#N/A</v>
      </c>
      <c r="P94" s="569" t="e">
        <f>IF(ISNUMBER(Regressions!R104),ROUND(Regressions!R104, 1), NA())</f>
        <v>#N/A</v>
      </c>
      <c r="Q94" s="575" t="e">
        <f>IF(ISNUMBER(Regressions!S104),ROUND(Regressions!S104, 1), NA())</f>
        <v>#N/A</v>
      </c>
      <c r="R94" s="571" t="e">
        <f>IF(ISNUMBER(Regressions!T104),ROUND(Regressions!T104, 1), NA())</f>
        <v>#N/A</v>
      </c>
      <c r="S94" s="572" t="e">
        <f>IF(ISNUMBER(Regressions!U104),ROUND(Regressions!U104, 1), NA())</f>
        <v>#N/A</v>
      </c>
    </row>
    <row r="95" spans="1:19" hidden="1" x14ac:dyDescent="0.25">
      <c r="A95" s="564" t="str">
        <f>+Introduction!$C$7</f>
        <v>Liberia</v>
      </c>
      <c r="B95" s="565">
        <f>IF(ISBLANK(Regressions!B105), " ", Regressions!B105)</f>
        <v>2029</v>
      </c>
      <c r="C95" s="564" t="str">
        <f>HLOOKUP(Introduction!$G$4,nametranslations,25,FALSE)</f>
        <v>Rural</v>
      </c>
      <c r="D95" s="567" t="str">
        <f>IF(ISBLANK(Regressions!D105), " ", Regressions!D105)</f>
        <v xml:space="preserve"> </v>
      </c>
      <c r="E95" s="568" t="e">
        <f>IF(ISNUMBER(Regressions!E105),ROUND(Regressions!E105, 1), NA())</f>
        <v>#N/A</v>
      </c>
      <c r="F95" s="569" t="e">
        <f>IF(ISNUMBER(Regressions!F105),ROUND(Regressions!F105, 1), NA())</f>
        <v>#N/A</v>
      </c>
      <c r="G95" s="570" t="e">
        <f>IF(ISNUMBER(Regressions!G105),ROUND(Regressions!G105, 1), NA())</f>
        <v>#N/A</v>
      </c>
      <c r="H95" s="571" t="e">
        <f>IF(ISNUMBER(Regressions!H105),ROUND(Regressions!H105, 1), NA())</f>
        <v>#N/A</v>
      </c>
      <c r="I95" s="572" t="e">
        <f>IF(ISNUMBER(Regressions!I105),ROUND(Regressions!I105, 1), NA())</f>
        <v>#N/A</v>
      </c>
      <c r="J95" s="573" t="e">
        <f>IF(ISNUMBER(Regressions!K105),ROUND(Regressions!K105, 1), NA())</f>
        <v>#N/A</v>
      </c>
      <c r="K95" s="569" t="e">
        <f>IF(ISNUMBER(Regressions!L105),ROUND(Regressions!L105, 1), NA())</f>
        <v>#N/A</v>
      </c>
      <c r="L95" s="574" t="e">
        <f>IF(ISNUMBER(Regressions!M105),ROUND(Regressions!M105, 1), NA())</f>
        <v>#N/A</v>
      </c>
      <c r="M95" s="571" t="e">
        <f>IF(ISNUMBER(Regressions!N105),ROUND(Regressions!N105, 1), NA())</f>
        <v>#N/A</v>
      </c>
      <c r="N95" s="572" t="e">
        <f>IF(ISNUMBER(Regressions!O105),ROUND(Regressions!O105, 1), NA())</f>
        <v>#N/A</v>
      </c>
      <c r="O95" s="573" t="e">
        <f>IF(ISNUMBER(Regressions!Q105),ROUND(Regressions!Q105, 1), NA())</f>
        <v>#N/A</v>
      </c>
      <c r="P95" s="569" t="e">
        <f>IF(ISNUMBER(Regressions!R105),ROUND(Regressions!R105, 1), NA())</f>
        <v>#N/A</v>
      </c>
      <c r="Q95" s="575" t="e">
        <f>IF(ISNUMBER(Regressions!S105),ROUND(Regressions!S105, 1), NA())</f>
        <v>#N/A</v>
      </c>
      <c r="R95" s="571" t="e">
        <f>IF(ISNUMBER(Regressions!T105),ROUND(Regressions!T105, 1), NA())</f>
        <v>#N/A</v>
      </c>
      <c r="S95" s="572" t="e">
        <f>IF(ISNUMBER(Regressions!U105),ROUND(Regressions!U105, 1), NA())</f>
        <v>#N/A</v>
      </c>
    </row>
    <row r="96" spans="1:19" hidden="1" x14ac:dyDescent="0.25">
      <c r="A96" s="564" t="str">
        <f>+Introduction!$C$7</f>
        <v>Liberia</v>
      </c>
      <c r="B96" s="565">
        <f>IF(ISBLANK(Regressions!B106), " ", Regressions!B106)</f>
        <v>2030</v>
      </c>
      <c r="C96" s="564" t="str">
        <f>HLOOKUP(Introduction!$G$4,nametranslations,25,FALSE)</f>
        <v>Rural</v>
      </c>
      <c r="D96" s="567" t="str">
        <f>IF(ISBLANK(Regressions!D106), " ", Regressions!D106)</f>
        <v xml:space="preserve"> </v>
      </c>
      <c r="E96" s="568" t="e">
        <f>IF(ISNUMBER(Regressions!E106),ROUND(Regressions!E106, 1), NA())</f>
        <v>#N/A</v>
      </c>
      <c r="F96" s="569" t="e">
        <f>IF(ISNUMBER(Regressions!F106),ROUND(Regressions!F106, 1), NA())</f>
        <v>#N/A</v>
      </c>
      <c r="G96" s="570" t="e">
        <f>IF(ISNUMBER(Regressions!G106),ROUND(Regressions!G106, 1), NA())</f>
        <v>#N/A</v>
      </c>
      <c r="H96" s="571" t="e">
        <f>IF(ISNUMBER(Regressions!H106),ROUND(Regressions!H106, 1), NA())</f>
        <v>#N/A</v>
      </c>
      <c r="I96" s="572" t="e">
        <f>IF(ISNUMBER(Regressions!I106),ROUND(Regressions!I106, 1), NA())</f>
        <v>#N/A</v>
      </c>
      <c r="J96" s="573" t="e">
        <f>IF(ISNUMBER(Regressions!K106),ROUND(Regressions!K106, 1), NA())</f>
        <v>#N/A</v>
      </c>
      <c r="K96" s="569" t="e">
        <f>IF(ISNUMBER(Regressions!L106),ROUND(Regressions!L106, 1), NA())</f>
        <v>#N/A</v>
      </c>
      <c r="L96" s="574" t="e">
        <f>IF(ISNUMBER(Regressions!M106),ROUND(Regressions!M106, 1), NA())</f>
        <v>#N/A</v>
      </c>
      <c r="M96" s="571" t="e">
        <f>IF(ISNUMBER(Regressions!N106),ROUND(Regressions!N106, 1), NA())</f>
        <v>#N/A</v>
      </c>
      <c r="N96" s="572" t="e">
        <f>IF(ISNUMBER(Regressions!O106),ROUND(Regressions!O106, 1), NA())</f>
        <v>#N/A</v>
      </c>
      <c r="O96" s="573" t="e">
        <f>IF(ISNUMBER(Regressions!Q106),ROUND(Regressions!Q106, 1), NA())</f>
        <v>#N/A</v>
      </c>
      <c r="P96" s="569" t="e">
        <f>IF(ISNUMBER(Regressions!R106),ROUND(Regressions!R106, 1), NA())</f>
        <v>#N/A</v>
      </c>
      <c r="Q96" s="575" t="e">
        <f>IF(ISNUMBER(Regressions!S106),ROUND(Regressions!S106, 1), NA())</f>
        <v>#N/A</v>
      </c>
      <c r="R96" s="571" t="e">
        <f>IF(ISNUMBER(Regressions!T106),ROUND(Regressions!T106, 1), NA())</f>
        <v>#N/A</v>
      </c>
      <c r="S96" s="572" t="e">
        <f>IF(ISNUMBER(Regressions!U106),ROUND(Regressions!U106, 1), NA())</f>
        <v>#N/A</v>
      </c>
    </row>
    <row r="97" spans="1:19" x14ac:dyDescent="0.25">
      <c r="A97" s="564" t="str">
        <f>+Introduction!$C$7</f>
        <v>Liberia</v>
      </c>
      <c r="B97" s="565">
        <f>IF(ISBLANK(Regressions!B107), " ", Regressions!B107)</f>
        <v>2000</v>
      </c>
      <c r="C97" s="564" t="str">
        <f>HLOOKUP(Introduction!$G$4,nametranslations,27,FALSE)</f>
        <v>Pre-primary</v>
      </c>
      <c r="D97" s="567">
        <f>IF(ISBLANK(Regressions!D107), " ", Regressions!D107)</f>
        <v>266469</v>
      </c>
      <c r="E97" s="568" t="e">
        <f>IF(ISNUMBER(Regressions!E107),ROUND(Regressions!E107, 1), NA())</f>
        <v>#N/A</v>
      </c>
      <c r="F97" s="569" t="e">
        <f>IF(ISNUMBER(Regressions!F107),ROUND(Regressions!F107, 1), NA())</f>
        <v>#N/A</v>
      </c>
      <c r="G97" s="570" t="e">
        <f>IF(ISNUMBER(Regressions!G107),ROUND(Regressions!G107, 1), NA())</f>
        <v>#N/A</v>
      </c>
      <c r="H97" s="571" t="e">
        <f>IF(ISNUMBER(Regressions!H107),ROUND(Regressions!H107, 1), NA())</f>
        <v>#N/A</v>
      </c>
      <c r="I97" s="572" t="e">
        <f>IF(ISNUMBER(Regressions!I107),ROUND(Regressions!I107, 1), NA())</f>
        <v>#N/A</v>
      </c>
      <c r="J97" s="573" t="e">
        <f>IF(ISNUMBER(Regressions!K107),ROUND(Regressions!K107, 1), NA())</f>
        <v>#N/A</v>
      </c>
      <c r="K97" s="569" t="e">
        <f>IF(ISNUMBER(Regressions!L107),ROUND(Regressions!L107, 1), NA())</f>
        <v>#N/A</v>
      </c>
      <c r="L97" s="574" t="e">
        <f>IF(ISNUMBER(Regressions!M107),ROUND(Regressions!M107, 1), NA())</f>
        <v>#N/A</v>
      </c>
      <c r="M97" s="571" t="e">
        <f>IF(ISNUMBER(Regressions!N107),ROUND(Regressions!N107, 1), NA())</f>
        <v>#N/A</v>
      </c>
      <c r="N97" s="572" t="e">
        <f>IF(ISNUMBER(Regressions!O107),ROUND(Regressions!O107, 1), NA())</f>
        <v>#N/A</v>
      </c>
      <c r="O97" s="573" t="e">
        <f>IF(ISNUMBER(Regressions!Q107),ROUND(Regressions!Q107, 1), NA())</f>
        <v>#N/A</v>
      </c>
      <c r="P97" s="569" t="e">
        <f>IF(ISNUMBER(Regressions!R107),ROUND(Regressions!R107, 1), NA())</f>
        <v>#N/A</v>
      </c>
      <c r="Q97" s="575" t="e">
        <f>IF(ISNUMBER(Regressions!S107),ROUND(Regressions!S107, 1), NA())</f>
        <v>#N/A</v>
      </c>
      <c r="R97" s="571" t="e">
        <f>IF(ISNUMBER(Regressions!T107),ROUND(Regressions!T107, 1), NA())</f>
        <v>#N/A</v>
      </c>
      <c r="S97" s="572" t="e">
        <f>IF(ISNUMBER(Regressions!U107),ROUND(Regressions!U107, 1), NA())</f>
        <v>#N/A</v>
      </c>
    </row>
    <row r="98" spans="1:19" x14ac:dyDescent="0.25">
      <c r="A98" s="564" t="str">
        <f>+Introduction!$C$7</f>
        <v>Liberia</v>
      </c>
      <c r="B98" s="565">
        <f>IF(ISBLANK(Regressions!B108), " ", Regressions!B108)</f>
        <v>2001</v>
      </c>
      <c r="C98" s="564" t="str">
        <f>HLOOKUP(Introduction!$G$4,nametranslations,27,FALSE)</f>
        <v>Pre-primary</v>
      </c>
      <c r="D98" s="567">
        <f>IF(ISBLANK(Regressions!D108), " ", Regressions!D108)</f>
        <v>275899</v>
      </c>
      <c r="E98" s="568" t="e">
        <f>IF(ISNUMBER(Regressions!E108),ROUND(Regressions!E108, 1), NA())</f>
        <v>#N/A</v>
      </c>
      <c r="F98" s="569" t="e">
        <f>IF(ISNUMBER(Regressions!F108),ROUND(Regressions!F108, 1), NA())</f>
        <v>#N/A</v>
      </c>
      <c r="G98" s="570" t="e">
        <f>IF(ISNUMBER(Regressions!G108),ROUND(Regressions!G108, 1), NA())</f>
        <v>#N/A</v>
      </c>
      <c r="H98" s="571" t="e">
        <f>IF(ISNUMBER(Regressions!H108),ROUND(Regressions!H108, 1), NA())</f>
        <v>#N/A</v>
      </c>
      <c r="I98" s="572" t="e">
        <f>IF(ISNUMBER(Regressions!I108),ROUND(Regressions!I108, 1), NA())</f>
        <v>#N/A</v>
      </c>
      <c r="J98" s="573" t="e">
        <f>IF(ISNUMBER(Regressions!K108),ROUND(Regressions!K108, 1), NA())</f>
        <v>#N/A</v>
      </c>
      <c r="K98" s="569" t="e">
        <f>IF(ISNUMBER(Regressions!L108),ROUND(Regressions!L108, 1), NA())</f>
        <v>#N/A</v>
      </c>
      <c r="L98" s="574" t="e">
        <f>IF(ISNUMBER(Regressions!M108),ROUND(Regressions!M108, 1), NA())</f>
        <v>#N/A</v>
      </c>
      <c r="M98" s="571" t="e">
        <f>IF(ISNUMBER(Regressions!N108),ROUND(Regressions!N108, 1), NA())</f>
        <v>#N/A</v>
      </c>
      <c r="N98" s="572" t="e">
        <f>IF(ISNUMBER(Regressions!O108),ROUND(Regressions!O108, 1), NA())</f>
        <v>#N/A</v>
      </c>
      <c r="O98" s="573" t="e">
        <f>IF(ISNUMBER(Regressions!Q108),ROUND(Regressions!Q108, 1), NA())</f>
        <v>#N/A</v>
      </c>
      <c r="P98" s="569" t="e">
        <f>IF(ISNUMBER(Regressions!R108),ROUND(Regressions!R108, 1), NA())</f>
        <v>#N/A</v>
      </c>
      <c r="Q98" s="575" t="e">
        <f>IF(ISNUMBER(Regressions!S108),ROUND(Regressions!S108, 1), NA())</f>
        <v>#N/A</v>
      </c>
      <c r="R98" s="571" t="e">
        <f>IF(ISNUMBER(Regressions!T108),ROUND(Regressions!T108, 1), NA())</f>
        <v>#N/A</v>
      </c>
      <c r="S98" s="572" t="e">
        <f>IF(ISNUMBER(Regressions!U108),ROUND(Regressions!U108, 1), NA())</f>
        <v>#N/A</v>
      </c>
    </row>
    <row r="99" spans="1:19" x14ac:dyDescent="0.25">
      <c r="A99" s="564" t="str">
        <f>+Introduction!$C$7</f>
        <v>Liberia</v>
      </c>
      <c r="B99" s="565">
        <f>IF(ISBLANK(Regressions!B109), " ", Regressions!B109)</f>
        <v>2002</v>
      </c>
      <c r="C99" s="564" t="str">
        <f>HLOOKUP(Introduction!$G$4,nametranslations,27,FALSE)</f>
        <v>Pre-primary</v>
      </c>
      <c r="D99" s="567">
        <f>IF(ISBLANK(Regressions!D109), " ", Regressions!D109)</f>
        <v>286486</v>
      </c>
      <c r="E99" s="568" t="e">
        <f>IF(ISNUMBER(Regressions!E109),ROUND(Regressions!E109, 1), NA())</f>
        <v>#N/A</v>
      </c>
      <c r="F99" s="569" t="e">
        <f>IF(ISNUMBER(Regressions!F109),ROUND(Regressions!F109, 1), NA())</f>
        <v>#N/A</v>
      </c>
      <c r="G99" s="570" t="e">
        <f>IF(ISNUMBER(Regressions!G109),ROUND(Regressions!G109, 1), NA())</f>
        <v>#N/A</v>
      </c>
      <c r="H99" s="571" t="e">
        <f>IF(ISNUMBER(Regressions!H109),ROUND(Regressions!H109, 1), NA())</f>
        <v>#N/A</v>
      </c>
      <c r="I99" s="572" t="e">
        <f>IF(ISNUMBER(Regressions!I109),ROUND(Regressions!I109, 1), NA())</f>
        <v>#N/A</v>
      </c>
      <c r="J99" s="573" t="e">
        <f>IF(ISNUMBER(Regressions!K109),ROUND(Regressions!K109, 1), NA())</f>
        <v>#N/A</v>
      </c>
      <c r="K99" s="569" t="e">
        <f>IF(ISNUMBER(Regressions!L109),ROUND(Regressions!L109, 1), NA())</f>
        <v>#N/A</v>
      </c>
      <c r="L99" s="574" t="e">
        <f>IF(ISNUMBER(Regressions!M109),ROUND(Regressions!M109, 1), NA())</f>
        <v>#N/A</v>
      </c>
      <c r="M99" s="571" t="e">
        <f>IF(ISNUMBER(Regressions!N109),ROUND(Regressions!N109, 1), NA())</f>
        <v>#N/A</v>
      </c>
      <c r="N99" s="572" t="e">
        <f>IF(ISNUMBER(Regressions!O109),ROUND(Regressions!O109, 1), NA())</f>
        <v>#N/A</v>
      </c>
      <c r="O99" s="573" t="e">
        <f>IF(ISNUMBER(Regressions!Q109),ROUND(Regressions!Q109, 1), NA())</f>
        <v>#N/A</v>
      </c>
      <c r="P99" s="569" t="e">
        <f>IF(ISNUMBER(Regressions!R109),ROUND(Regressions!R109, 1), NA())</f>
        <v>#N/A</v>
      </c>
      <c r="Q99" s="575" t="e">
        <f>IF(ISNUMBER(Regressions!S109),ROUND(Regressions!S109, 1), NA())</f>
        <v>#N/A</v>
      </c>
      <c r="R99" s="571" t="e">
        <f>IF(ISNUMBER(Regressions!T109),ROUND(Regressions!T109, 1), NA())</f>
        <v>#N/A</v>
      </c>
      <c r="S99" s="572" t="e">
        <f>IF(ISNUMBER(Regressions!U109),ROUND(Regressions!U109, 1), NA())</f>
        <v>#N/A</v>
      </c>
    </row>
    <row r="100" spans="1:19" x14ac:dyDescent="0.25">
      <c r="A100" s="564" t="str">
        <f>+Introduction!$C$7</f>
        <v>Liberia</v>
      </c>
      <c r="B100" s="565">
        <f>IF(ISBLANK(Regressions!B110), " ", Regressions!B110)</f>
        <v>2003</v>
      </c>
      <c r="C100" s="564" t="str">
        <f>HLOOKUP(Introduction!$G$4,nametranslations,27,FALSE)</f>
        <v>Pre-primary</v>
      </c>
      <c r="D100" s="567">
        <f>IF(ISBLANK(Regressions!D110), " ", Regressions!D110)</f>
        <v>294522</v>
      </c>
      <c r="E100" s="568" t="e">
        <f>IF(ISNUMBER(Regressions!E110),ROUND(Regressions!E110, 1), NA())</f>
        <v>#N/A</v>
      </c>
      <c r="F100" s="569" t="e">
        <f>IF(ISNUMBER(Regressions!F110),ROUND(Regressions!F110, 1), NA())</f>
        <v>#N/A</v>
      </c>
      <c r="G100" s="570" t="e">
        <f>IF(ISNUMBER(Regressions!G110),ROUND(Regressions!G110, 1), NA())</f>
        <v>#N/A</v>
      </c>
      <c r="H100" s="571" t="e">
        <f>IF(ISNUMBER(Regressions!H110),ROUND(Regressions!H110, 1), NA())</f>
        <v>#N/A</v>
      </c>
      <c r="I100" s="572" t="e">
        <f>IF(ISNUMBER(Regressions!I110),ROUND(Regressions!I110, 1), NA())</f>
        <v>#N/A</v>
      </c>
      <c r="J100" s="573" t="e">
        <f>IF(ISNUMBER(Regressions!K110),ROUND(Regressions!K110, 1), NA())</f>
        <v>#N/A</v>
      </c>
      <c r="K100" s="569" t="e">
        <f>IF(ISNUMBER(Regressions!L110),ROUND(Regressions!L110, 1), NA())</f>
        <v>#N/A</v>
      </c>
      <c r="L100" s="574" t="e">
        <f>IF(ISNUMBER(Regressions!M110),ROUND(Regressions!M110, 1), NA())</f>
        <v>#N/A</v>
      </c>
      <c r="M100" s="571" t="e">
        <f>IF(ISNUMBER(Regressions!N110),ROUND(Regressions!N110, 1), NA())</f>
        <v>#N/A</v>
      </c>
      <c r="N100" s="572" t="e">
        <f>IF(ISNUMBER(Regressions!O110),ROUND(Regressions!O110, 1), NA())</f>
        <v>#N/A</v>
      </c>
      <c r="O100" s="573" t="e">
        <f>IF(ISNUMBER(Regressions!Q110),ROUND(Regressions!Q110, 1), NA())</f>
        <v>#N/A</v>
      </c>
      <c r="P100" s="569" t="e">
        <f>IF(ISNUMBER(Regressions!R110),ROUND(Regressions!R110, 1), NA())</f>
        <v>#N/A</v>
      </c>
      <c r="Q100" s="575" t="e">
        <f>IF(ISNUMBER(Regressions!S110),ROUND(Regressions!S110, 1), NA())</f>
        <v>#N/A</v>
      </c>
      <c r="R100" s="571" t="e">
        <f>IF(ISNUMBER(Regressions!T110),ROUND(Regressions!T110, 1), NA())</f>
        <v>#N/A</v>
      </c>
      <c r="S100" s="572" t="e">
        <f>IF(ISNUMBER(Regressions!U110),ROUND(Regressions!U110, 1), NA())</f>
        <v>#N/A</v>
      </c>
    </row>
    <row r="101" spans="1:19" x14ac:dyDescent="0.25">
      <c r="A101" s="564" t="str">
        <f>+Introduction!$C$7</f>
        <v>Liberia</v>
      </c>
      <c r="B101" s="565">
        <f>IF(ISBLANK(Regressions!B111), " ", Regressions!B111)</f>
        <v>2004</v>
      </c>
      <c r="C101" s="564" t="str">
        <f>HLOOKUP(Introduction!$G$4,nametranslations,27,FALSE)</f>
        <v>Pre-primary</v>
      </c>
      <c r="D101" s="567">
        <f>IF(ISBLANK(Regressions!D111), " ", Regressions!D111)</f>
        <v>294357</v>
      </c>
      <c r="E101" s="568" t="e">
        <f>IF(ISNUMBER(Regressions!E111),ROUND(Regressions!E111, 1), NA())</f>
        <v>#N/A</v>
      </c>
      <c r="F101" s="569" t="e">
        <f>IF(ISNUMBER(Regressions!F111),ROUND(Regressions!F111, 1), NA())</f>
        <v>#N/A</v>
      </c>
      <c r="G101" s="570" t="e">
        <f>IF(ISNUMBER(Regressions!G111),ROUND(Regressions!G111, 1), NA())</f>
        <v>#N/A</v>
      </c>
      <c r="H101" s="571" t="e">
        <f>IF(ISNUMBER(Regressions!H111),ROUND(Regressions!H111, 1), NA())</f>
        <v>#N/A</v>
      </c>
      <c r="I101" s="572" t="e">
        <f>IF(ISNUMBER(Regressions!I111),ROUND(Regressions!I111, 1), NA())</f>
        <v>#N/A</v>
      </c>
      <c r="J101" s="573" t="e">
        <f>IF(ISNUMBER(Regressions!K111),ROUND(Regressions!K111, 1), NA())</f>
        <v>#N/A</v>
      </c>
      <c r="K101" s="569" t="e">
        <f>IF(ISNUMBER(Regressions!L111),ROUND(Regressions!L111, 1), NA())</f>
        <v>#N/A</v>
      </c>
      <c r="L101" s="574" t="e">
        <f>IF(ISNUMBER(Regressions!M111),ROUND(Regressions!M111, 1), NA())</f>
        <v>#N/A</v>
      </c>
      <c r="M101" s="571" t="e">
        <f>IF(ISNUMBER(Regressions!N111),ROUND(Regressions!N111, 1), NA())</f>
        <v>#N/A</v>
      </c>
      <c r="N101" s="572" t="e">
        <f>IF(ISNUMBER(Regressions!O111),ROUND(Regressions!O111, 1), NA())</f>
        <v>#N/A</v>
      </c>
      <c r="O101" s="573" t="e">
        <f>IF(ISNUMBER(Regressions!Q111),ROUND(Regressions!Q111, 1), NA())</f>
        <v>#N/A</v>
      </c>
      <c r="P101" s="569" t="e">
        <f>IF(ISNUMBER(Regressions!R111),ROUND(Regressions!R111, 1), NA())</f>
        <v>#N/A</v>
      </c>
      <c r="Q101" s="575" t="e">
        <f>IF(ISNUMBER(Regressions!S111),ROUND(Regressions!S111, 1), NA())</f>
        <v>#N/A</v>
      </c>
      <c r="R101" s="571" t="e">
        <f>IF(ISNUMBER(Regressions!T111),ROUND(Regressions!T111, 1), NA())</f>
        <v>#N/A</v>
      </c>
      <c r="S101" s="572" t="e">
        <f>IF(ISNUMBER(Regressions!U111),ROUND(Regressions!U111, 1), NA())</f>
        <v>#N/A</v>
      </c>
    </row>
    <row r="102" spans="1:19" x14ac:dyDescent="0.25">
      <c r="A102" s="564" t="str">
        <f>+Introduction!$C$7</f>
        <v>Liberia</v>
      </c>
      <c r="B102" s="565">
        <f>IF(ISBLANK(Regressions!B112), " ", Regressions!B112)</f>
        <v>2005</v>
      </c>
      <c r="C102" s="564" t="str">
        <f>HLOOKUP(Introduction!$G$4,nametranslations,27,FALSE)</f>
        <v>Pre-primary</v>
      </c>
      <c r="D102" s="567">
        <f>IF(ISBLANK(Regressions!D112), " ", Regressions!D112)</f>
        <v>303192</v>
      </c>
      <c r="E102" s="568" t="e">
        <f>IF(ISNUMBER(Regressions!E112),ROUND(Regressions!E112, 1), NA())</f>
        <v>#N/A</v>
      </c>
      <c r="F102" s="569" t="e">
        <f>IF(ISNUMBER(Regressions!F112),ROUND(Regressions!F112, 1), NA())</f>
        <v>#N/A</v>
      </c>
      <c r="G102" s="570" t="e">
        <f>IF(ISNUMBER(Regressions!G112),ROUND(Regressions!G112, 1), NA())</f>
        <v>#N/A</v>
      </c>
      <c r="H102" s="571" t="e">
        <f>IF(ISNUMBER(Regressions!H112),ROUND(Regressions!H112, 1), NA())</f>
        <v>#N/A</v>
      </c>
      <c r="I102" s="572" t="e">
        <f>IF(ISNUMBER(Regressions!I112),ROUND(Regressions!I112, 1), NA())</f>
        <v>#N/A</v>
      </c>
      <c r="J102" s="573" t="e">
        <f>IF(ISNUMBER(Regressions!K112),ROUND(Regressions!K112, 1), NA())</f>
        <v>#N/A</v>
      </c>
      <c r="K102" s="569" t="e">
        <f>IF(ISNUMBER(Regressions!L112),ROUND(Regressions!L112, 1), NA())</f>
        <v>#N/A</v>
      </c>
      <c r="L102" s="574" t="e">
        <f>IF(ISNUMBER(Regressions!M112),ROUND(Regressions!M112, 1), NA())</f>
        <v>#N/A</v>
      </c>
      <c r="M102" s="571" t="e">
        <f>IF(ISNUMBER(Regressions!N112),ROUND(Regressions!N112, 1), NA())</f>
        <v>#N/A</v>
      </c>
      <c r="N102" s="572" t="e">
        <f>IF(ISNUMBER(Regressions!O112),ROUND(Regressions!O112, 1), NA())</f>
        <v>#N/A</v>
      </c>
      <c r="O102" s="573" t="e">
        <f>IF(ISNUMBER(Regressions!Q112),ROUND(Regressions!Q112, 1), NA())</f>
        <v>#N/A</v>
      </c>
      <c r="P102" s="569" t="e">
        <f>IF(ISNUMBER(Regressions!R112),ROUND(Regressions!R112, 1), NA())</f>
        <v>#N/A</v>
      </c>
      <c r="Q102" s="575" t="e">
        <f>IF(ISNUMBER(Regressions!S112),ROUND(Regressions!S112, 1), NA())</f>
        <v>#N/A</v>
      </c>
      <c r="R102" s="571" t="e">
        <f>IF(ISNUMBER(Regressions!T112),ROUND(Regressions!T112, 1), NA())</f>
        <v>#N/A</v>
      </c>
      <c r="S102" s="572" t="e">
        <f>IF(ISNUMBER(Regressions!U112),ROUND(Regressions!U112, 1), NA())</f>
        <v>#N/A</v>
      </c>
    </row>
    <row r="103" spans="1:19" x14ac:dyDescent="0.25">
      <c r="A103" s="564" t="str">
        <f>+Introduction!$C$7</f>
        <v>Liberia</v>
      </c>
      <c r="B103" s="565">
        <f>IF(ISBLANK(Regressions!B113), " ", Regressions!B113)</f>
        <v>2006</v>
      </c>
      <c r="C103" s="564" t="str">
        <f>HLOOKUP(Introduction!$G$4,nametranslations,27,FALSE)</f>
        <v>Pre-primary</v>
      </c>
      <c r="D103" s="567">
        <f>IF(ISBLANK(Regressions!D113), " ", Regressions!D113)</f>
        <v>320666</v>
      </c>
      <c r="E103" s="568" t="e">
        <f>IF(ISNUMBER(Regressions!E113),ROUND(Regressions!E113, 1), NA())</f>
        <v>#N/A</v>
      </c>
      <c r="F103" s="569" t="e">
        <f>IF(ISNUMBER(Regressions!F113),ROUND(Regressions!F113, 1), NA())</f>
        <v>#N/A</v>
      </c>
      <c r="G103" s="570" t="e">
        <f>IF(ISNUMBER(Regressions!G113),ROUND(Regressions!G113, 1), NA())</f>
        <v>#N/A</v>
      </c>
      <c r="H103" s="571" t="e">
        <f>IF(ISNUMBER(Regressions!H113),ROUND(Regressions!H113, 1), NA())</f>
        <v>#N/A</v>
      </c>
      <c r="I103" s="572" t="e">
        <f>IF(ISNUMBER(Regressions!I113),ROUND(Regressions!I113, 1), NA())</f>
        <v>#N/A</v>
      </c>
      <c r="J103" s="573" t="e">
        <f>IF(ISNUMBER(Regressions!K113),ROUND(Regressions!K113, 1), NA())</f>
        <v>#N/A</v>
      </c>
      <c r="K103" s="569" t="e">
        <f>IF(ISNUMBER(Regressions!L113),ROUND(Regressions!L113, 1), NA())</f>
        <v>#N/A</v>
      </c>
      <c r="L103" s="574" t="e">
        <f>IF(ISNUMBER(Regressions!M113),ROUND(Regressions!M113, 1), NA())</f>
        <v>#N/A</v>
      </c>
      <c r="M103" s="571" t="e">
        <f>IF(ISNUMBER(Regressions!N113),ROUND(Regressions!N113, 1), NA())</f>
        <v>#N/A</v>
      </c>
      <c r="N103" s="572" t="e">
        <f>IF(ISNUMBER(Regressions!O113),ROUND(Regressions!O113, 1), NA())</f>
        <v>#N/A</v>
      </c>
      <c r="O103" s="573" t="e">
        <f>IF(ISNUMBER(Regressions!Q113),ROUND(Regressions!Q113, 1), NA())</f>
        <v>#N/A</v>
      </c>
      <c r="P103" s="569" t="e">
        <f>IF(ISNUMBER(Regressions!R113),ROUND(Regressions!R113, 1), NA())</f>
        <v>#N/A</v>
      </c>
      <c r="Q103" s="575" t="e">
        <f>IF(ISNUMBER(Regressions!S113),ROUND(Regressions!S113, 1), NA())</f>
        <v>#N/A</v>
      </c>
      <c r="R103" s="571" t="e">
        <f>IF(ISNUMBER(Regressions!T113),ROUND(Regressions!T113, 1), NA())</f>
        <v>#N/A</v>
      </c>
      <c r="S103" s="572" t="e">
        <f>IF(ISNUMBER(Regressions!U113),ROUND(Regressions!U113, 1), NA())</f>
        <v>#N/A</v>
      </c>
    </row>
    <row r="104" spans="1:19" x14ac:dyDescent="0.25">
      <c r="A104" s="564" t="str">
        <f>+Introduction!$C$7</f>
        <v>Liberia</v>
      </c>
      <c r="B104" s="565">
        <f>IF(ISBLANK(Regressions!B114), " ", Regressions!B114)</f>
        <v>2007</v>
      </c>
      <c r="C104" s="564" t="str">
        <f>HLOOKUP(Introduction!$G$4,nametranslations,27,FALSE)</f>
        <v>Pre-primary</v>
      </c>
      <c r="D104" s="567">
        <f>IF(ISBLANK(Regressions!D114), " ", Regressions!D114)</f>
        <v>336132</v>
      </c>
      <c r="E104" s="568" t="e">
        <f>IF(ISNUMBER(Regressions!E114),ROUND(Regressions!E114, 1), NA())</f>
        <v>#N/A</v>
      </c>
      <c r="F104" s="569" t="e">
        <f>IF(ISNUMBER(Regressions!F114),ROUND(Regressions!F114, 1), NA())</f>
        <v>#N/A</v>
      </c>
      <c r="G104" s="570" t="e">
        <f>IF(ISNUMBER(Regressions!G114),ROUND(Regressions!G114, 1), NA())</f>
        <v>#N/A</v>
      </c>
      <c r="H104" s="571" t="e">
        <f>IF(ISNUMBER(Regressions!H114),ROUND(Regressions!H114, 1), NA())</f>
        <v>#N/A</v>
      </c>
      <c r="I104" s="572" t="e">
        <f>IF(ISNUMBER(Regressions!I114),ROUND(Regressions!I114, 1), NA())</f>
        <v>#N/A</v>
      </c>
      <c r="J104" s="573" t="e">
        <f>IF(ISNUMBER(Regressions!K114),ROUND(Regressions!K114, 1), NA())</f>
        <v>#N/A</v>
      </c>
      <c r="K104" s="569" t="e">
        <f>IF(ISNUMBER(Regressions!L114),ROUND(Regressions!L114, 1), NA())</f>
        <v>#N/A</v>
      </c>
      <c r="L104" s="574" t="e">
        <f>IF(ISNUMBER(Regressions!M114),ROUND(Regressions!M114, 1), NA())</f>
        <v>#N/A</v>
      </c>
      <c r="M104" s="571" t="e">
        <f>IF(ISNUMBER(Regressions!N114),ROUND(Regressions!N114, 1), NA())</f>
        <v>#N/A</v>
      </c>
      <c r="N104" s="572" t="e">
        <f>IF(ISNUMBER(Regressions!O114),ROUND(Regressions!O114, 1), NA())</f>
        <v>#N/A</v>
      </c>
      <c r="O104" s="573" t="e">
        <f>IF(ISNUMBER(Regressions!Q114),ROUND(Regressions!Q114, 1), NA())</f>
        <v>#N/A</v>
      </c>
      <c r="P104" s="569" t="e">
        <f>IF(ISNUMBER(Regressions!R114),ROUND(Regressions!R114, 1), NA())</f>
        <v>#N/A</v>
      </c>
      <c r="Q104" s="575" t="e">
        <f>IF(ISNUMBER(Regressions!S114),ROUND(Regressions!S114, 1), NA())</f>
        <v>#N/A</v>
      </c>
      <c r="R104" s="571" t="e">
        <f>IF(ISNUMBER(Regressions!T114),ROUND(Regressions!T114, 1), NA())</f>
        <v>#N/A</v>
      </c>
      <c r="S104" s="572" t="e">
        <f>IF(ISNUMBER(Regressions!U114),ROUND(Regressions!U114, 1), NA())</f>
        <v>#N/A</v>
      </c>
    </row>
    <row r="105" spans="1:19" x14ac:dyDescent="0.25">
      <c r="A105" s="564" t="str">
        <f>+Introduction!$C$7</f>
        <v>Liberia</v>
      </c>
      <c r="B105" s="565">
        <f>IF(ISBLANK(Regressions!B115), " ", Regressions!B115)</f>
        <v>2008</v>
      </c>
      <c r="C105" s="564" t="str">
        <f>HLOOKUP(Introduction!$G$4,nametranslations,27,FALSE)</f>
        <v>Pre-primary</v>
      </c>
      <c r="D105" s="567">
        <f>IF(ISBLANK(Regressions!D115), " ", Regressions!D115)</f>
        <v>351759</v>
      </c>
      <c r="E105" s="568" t="e">
        <f>IF(ISNUMBER(Regressions!E115),ROUND(Regressions!E115, 1), NA())</f>
        <v>#N/A</v>
      </c>
      <c r="F105" s="569" t="e">
        <f>IF(ISNUMBER(Regressions!F115),ROUND(Regressions!F115, 1), NA())</f>
        <v>#N/A</v>
      </c>
      <c r="G105" s="570" t="e">
        <f>IF(ISNUMBER(Regressions!G115),ROUND(Regressions!G115, 1), NA())</f>
        <v>#N/A</v>
      </c>
      <c r="H105" s="571" t="e">
        <f>IF(ISNUMBER(Regressions!H115),ROUND(Regressions!H115, 1), NA())</f>
        <v>#N/A</v>
      </c>
      <c r="I105" s="572" t="e">
        <f>IF(ISNUMBER(Regressions!I115),ROUND(Regressions!I115, 1), NA())</f>
        <v>#N/A</v>
      </c>
      <c r="J105" s="573" t="e">
        <f>IF(ISNUMBER(Regressions!K115),ROUND(Regressions!K115, 1), NA())</f>
        <v>#N/A</v>
      </c>
      <c r="K105" s="569" t="e">
        <f>IF(ISNUMBER(Regressions!L115),ROUND(Regressions!L115, 1), NA())</f>
        <v>#N/A</v>
      </c>
      <c r="L105" s="574" t="e">
        <f>IF(ISNUMBER(Regressions!M115),ROUND(Regressions!M115, 1), NA())</f>
        <v>#N/A</v>
      </c>
      <c r="M105" s="571" t="e">
        <f>IF(ISNUMBER(Regressions!N115),ROUND(Regressions!N115, 1), NA())</f>
        <v>#N/A</v>
      </c>
      <c r="N105" s="572" t="e">
        <f>IF(ISNUMBER(Regressions!O115),ROUND(Regressions!O115, 1), NA())</f>
        <v>#N/A</v>
      </c>
      <c r="O105" s="573" t="e">
        <f>IF(ISNUMBER(Regressions!Q115),ROUND(Regressions!Q115, 1), NA())</f>
        <v>#N/A</v>
      </c>
      <c r="P105" s="569" t="e">
        <f>IF(ISNUMBER(Regressions!R115),ROUND(Regressions!R115, 1), NA())</f>
        <v>#N/A</v>
      </c>
      <c r="Q105" s="575" t="e">
        <f>IF(ISNUMBER(Regressions!S115),ROUND(Regressions!S115, 1), NA())</f>
        <v>#N/A</v>
      </c>
      <c r="R105" s="571" t="e">
        <f>IF(ISNUMBER(Regressions!T115),ROUND(Regressions!T115, 1), NA())</f>
        <v>#N/A</v>
      </c>
      <c r="S105" s="572" t="e">
        <f>IF(ISNUMBER(Regressions!U115),ROUND(Regressions!U115, 1), NA())</f>
        <v>#N/A</v>
      </c>
    </row>
    <row r="106" spans="1:19" x14ac:dyDescent="0.25">
      <c r="A106" s="564" t="str">
        <f>+Introduction!$C$7</f>
        <v>Liberia</v>
      </c>
      <c r="B106" s="565">
        <f>IF(ISBLANK(Regressions!B116), " ", Regressions!B116)</f>
        <v>2009</v>
      </c>
      <c r="C106" s="564" t="str">
        <f>HLOOKUP(Introduction!$G$4,nametranslations,27,FALSE)</f>
        <v>Pre-primary</v>
      </c>
      <c r="D106" s="567">
        <f>IF(ISBLANK(Regressions!D116), " ", Regressions!D116)</f>
        <v>364476</v>
      </c>
      <c r="E106" s="568" t="e">
        <f>IF(ISNUMBER(Regressions!E116),ROUND(Regressions!E116, 1), NA())</f>
        <v>#N/A</v>
      </c>
      <c r="F106" s="569" t="e">
        <f>IF(ISNUMBER(Regressions!F116),ROUND(Regressions!F116, 1), NA())</f>
        <v>#N/A</v>
      </c>
      <c r="G106" s="570" t="e">
        <f>IF(ISNUMBER(Regressions!G116),ROUND(Regressions!G116, 1), NA())</f>
        <v>#N/A</v>
      </c>
      <c r="H106" s="571" t="e">
        <f>IF(ISNUMBER(Regressions!H116),ROUND(Regressions!H116, 1), NA())</f>
        <v>#N/A</v>
      </c>
      <c r="I106" s="572" t="e">
        <f>IF(ISNUMBER(Regressions!I116),ROUND(Regressions!I116, 1), NA())</f>
        <v>#N/A</v>
      </c>
      <c r="J106" s="573" t="e">
        <f>IF(ISNUMBER(Regressions!K116),ROUND(Regressions!K116, 1), NA())</f>
        <v>#N/A</v>
      </c>
      <c r="K106" s="569" t="e">
        <f>IF(ISNUMBER(Regressions!L116),ROUND(Regressions!L116, 1), NA())</f>
        <v>#N/A</v>
      </c>
      <c r="L106" s="574" t="e">
        <f>IF(ISNUMBER(Regressions!M116),ROUND(Regressions!M116, 1), NA())</f>
        <v>#N/A</v>
      </c>
      <c r="M106" s="571" t="e">
        <f>IF(ISNUMBER(Regressions!N116),ROUND(Regressions!N116, 1), NA())</f>
        <v>#N/A</v>
      </c>
      <c r="N106" s="572" t="e">
        <f>IF(ISNUMBER(Regressions!O116),ROUND(Regressions!O116, 1), NA())</f>
        <v>#N/A</v>
      </c>
      <c r="O106" s="573" t="e">
        <f>IF(ISNUMBER(Regressions!Q116),ROUND(Regressions!Q116, 1), NA())</f>
        <v>#N/A</v>
      </c>
      <c r="P106" s="569" t="e">
        <f>IF(ISNUMBER(Regressions!R116),ROUND(Regressions!R116, 1), NA())</f>
        <v>#N/A</v>
      </c>
      <c r="Q106" s="575" t="e">
        <f>IF(ISNUMBER(Regressions!S116),ROUND(Regressions!S116, 1), NA())</f>
        <v>#N/A</v>
      </c>
      <c r="R106" s="571" t="e">
        <f>IF(ISNUMBER(Regressions!T116),ROUND(Regressions!T116, 1), NA())</f>
        <v>#N/A</v>
      </c>
      <c r="S106" s="572" t="e">
        <f>IF(ISNUMBER(Regressions!U116),ROUND(Regressions!U116, 1), NA())</f>
        <v>#N/A</v>
      </c>
    </row>
    <row r="107" spans="1:19" x14ac:dyDescent="0.25">
      <c r="A107" s="564" t="str">
        <f>+Introduction!$C$7</f>
        <v>Liberia</v>
      </c>
      <c r="B107" s="565">
        <f>IF(ISBLANK(Regressions!B117), " ", Regressions!B117)</f>
        <v>2010</v>
      </c>
      <c r="C107" s="564" t="str">
        <f>HLOOKUP(Introduction!$G$4,nametranslations,27,FALSE)</f>
        <v>Pre-primary</v>
      </c>
      <c r="D107" s="567">
        <f>IF(ISBLANK(Regressions!D117), " ", Regressions!D117)</f>
        <v>378874</v>
      </c>
      <c r="E107" s="568" t="e">
        <f>IF(ISNUMBER(Regressions!E117),ROUND(Regressions!E117, 1), NA())</f>
        <v>#N/A</v>
      </c>
      <c r="F107" s="569" t="e">
        <f>IF(ISNUMBER(Regressions!F117),ROUND(Regressions!F117, 1), NA())</f>
        <v>#N/A</v>
      </c>
      <c r="G107" s="570" t="e">
        <f>IF(ISNUMBER(Regressions!G117),ROUND(Regressions!G117, 1), NA())</f>
        <v>#N/A</v>
      </c>
      <c r="H107" s="571" t="e">
        <f>IF(ISNUMBER(Regressions!H117),ROUND(Regressions!H117, 1), NA())</f>
        <v>#N/A</v>
      </c>
      <c r="I107" s="572" t="e">
        <f>IF(ISNUMBER(Regressions!I117),ROUND(Regressions!I117, 1), NA())</f>
        <v>#N/A</v>
      </c>
      <c r="J107" s="573" t="e">
        <f>IF(ISNUMBER(Regressions!K117),ROUND(Regressions!K117, 1), NA())</f>
        <v>#N/A</v>
      </c>
      <c r="K107" s="569" t="e">
        <f>IF(ISNUMBER(Regressions!L117),ROUND(Regressions!L117, 1), NA())</f>
        <v>#N/A</v>
      </c>
      <c r="L107" s="574" t="e">
        <f>IF(ISNUMBER(Regressions!M117),ROUND(Regressions!M117, 1), NA())</f>
        <v>#N/A</v>
      </c>
      <c r="M107" s="571" t="e">
        <f>IF(ISNUMBER(Regressions!N117),ROUND(Regressions!N117, 1), NA())</f>
        <v>#N/A</v>
      </c>
      <c r="N107" s="572" t="e">
        <f>IF(ISNUMBER(Regressions!O117),ROUND(Regressions!O117, 1), NA())</f>
        <v>#N/A</v>
      </c>
      <c r="O107" s="573" t="e">
        <f>IF(ISNUMBER(Regressions!Q117),ROUND(Regressions!Q117, 1), NA())</f>
        <v>#N/A</v>
      </c>
      <c r="P107" s="569" t="e">
        <f>IF(ISNUMBER(Regressions!R117),ROUND(Regressions!R117, 1), NA())</f>
        <v>#N/A</v>
      </c>
      <c r="Q107" s="575" t="e">
        <f>IF(ISNUMBER(Regressions!S117),ROUND(Regressions!S117, 1), NA())</f>
        <v>#N/A</v>
      </c>
      <c r="R107" s="571" t="e">
        <f>IF(ISNUMBER(Regressions!T117),ROUND(Regressions!T117, 1), NA())</f>
        <v>#N/A</v>
      </c>
      <c r="S107" s="572" t="e">
        <f>IF(ISNUMBER(Regressions!U117),ROUND(Regressions!U117, 1), NA())</f>
        <v>#N/A</v>
      </c>
    </row>
    <row r="108" spans="1:19" x14ac:dyDescent="0.25">
      <c r="A108" s="564" t="str">
        <f>+Introduction!$C$7</f>
        <v>Liberia</v>
      </c>
      <c r="B108" s="565">
        <f>IF(ISBLANK(Regressions!B118), " ", Regressions!B118)</f>
        <v>2011</v>
      </c>
      <c r="C108" s="564" t="str">
        <f>HLOOKUP(Introduction!$G$4,nametranslations,27,FALSE)</f>
        <v>Pre-primary</v>
      </c>
      <c r="D108" s="567">
        <f>IF(ISBLANK(Regressions!D118), " ", Regressions!D118)</f>
        <v>392340</v>
      </c>
      <c r="E108" s="568" t="e">
        <f>IF(ISNUMBER(Regressions!E118),ROUND(Regressions!E118, 1), NA())</f>
        <v>#N/A</v>
      </c>
      <c r="F108" s="569" t="e">
        <f>IF(ISNUMBER(Regressions!F118),ROUND(Regressions!F118, 1), NA())</f>
        <v>#N/A</v>
      </c>
      <c r="G108" s="570" t="e">
        <f>IF(ISNUMBER(Regressions!G118),ROUND(Regressions!G118, 1), NA())</f>
        <v>#N/A</v>
      </c>
      <c r="H108" s="571" t="e">
        <f>IF(ISNUMBER(Regressions!H118),ROUND(Regressions!H118, 1), NA())</f>
        <v>#N/A</v>
      </c>
      <c r="I108" s="572" t="e">
        <f>IF(ISNUMBER(Regressions!I118),ROUND(Regressions!I118, 1), NA())</f>
        <v>#N/A</v>
      </c>
      <c r="J108" s="573" t="e">
        <f>IF(ISNUMBER(Regressions!K118),ROUND(Regressions!K118, 1), NA())</f>
        <v>#N/A</v>
      </c>
      <c r="K108" s="569" t="e">
        <f>IF(ISNUMBER(Regressions!L118),ROUND(Regressions!L118, 1), NA())</f>
        <v>#N/A</v>
      </c>
      <c r="L108" s="574" t="e">
        <f>IF(ISNUMBER(Regressions!M118),ROUND(Regressions!M118, 1), NA())</f>
        <v>#N/A</v>
      </c>
      <c r="M108" s="571" t="e">
        <f>IF(ISNUMBER(Regressions!N118),ROUND(Regressions!N118, 1), NA())</f>
        <v>#N/A</v>
      </c>
      <c r="N108" s="572" t="e">
        <f>IF(ISNUMBER(Regressions!O118),ROUND(Regressions!O118, 1), NA())</f>
        <v>#N/A</v>
      </c>
      <c r="O108" s="573" t="e">
        <f>IF(ISNUMBER(Regressions!Q118),ROUND(Regressions!Q118, 1), NA())</f>
        <v>#N/A</v>
      </c>
      <c r="P108" s="569" t="e">
        <f>IF(ISNUMBER(Regressions!R118),ROUND(Regressions!R118, 1), NA())</f>
        <v>#N/A</v>
      </c>
      <c r="Q108" s="575" t="e">
        <f>IF(ISNUMBER(Regressions!S118),ROUND(Regressions!S118, 1), NA())</f>
        <v>#N/A</v>
      </c>
      <c r="R108" s="571" t="e">
        <f>IF(ISNUMBER(Regressions!T118),ROUND(Regressions!T118, 1), NA())</f>
        <v>#N/A</v>
      </c>
      <c r="S108" s="572" t="e">
        <f>IF(ISNUMBER(Regressions!U118),ROUND(Regressions!U118, 1), NA())</f>
        <v>#N/A</v>
      </c>
    </row>
    <row r="109" spans="1:19" x14ac:dyDescent="0.25">
      <c r="A109" s="564" t="str">
        <f>+Introduction!$C$7</f>
        <v>Liberia</v>
      </c>
      <c r="B109" s="565">
        <f>IF(ISBLANK(Regressions!B119), " ", Regressions!B119)</f>
        <v>2012</v>
      </c>
      <c r="C109" s="564" t="str">
        <f>HLOOKUP(Introduction!$G$4,nametranslations,27,FALSE)</f>
        <v>Pre-primary</v>
      </c>
      <c r="D109" s="567">
        <f>IF(ISBLANK(Regressions!D119), " ", Regressions!D119)</f>
        <v>404334</v>
      </c>
      <c r="E109" s="568" t="e">
        <f>IF(ISNUMBER(Regressions!E119),ROUND(Regressions!E119, 1), NA())</f>
        <v>#N/A</v>
      </c>
      <c r="F109" s="569" t="e">
        <f>IF(ISNUMBER(Regressions!F119),ROUND(Regressions!F119, 1), NA())</f>
        <v>#N/A</v>
      </c>
      <c r="G109" s="570" t="e">
        <f>IF(ISNUMBER(Regressions!G119),ROUND(Regressions!G119, 1), NA())</f>
        <v>#N/A</v>
      </c>
      <c r="H109" s="571" t="e">
        <f>IF(ISNUMBER(Regressions!H119),ROUND(Regressions!H119, 1), NA())</f>
        <v>#N/A</v>
      </c>
      <c r="I109" s="572" t="e">
        <f>IF(ISNUMBER(Regressions!I119),ROUND(Regressions!I119, 1), NA())</f>
        <v>#N/A</v>
      </c>
      <c r="J109" s="573" t="e">
        <f>IF(ISNUMBER(Regressions!K119),ROUND(Regressions!K119, 1), NA())</f>
        <v>#N/A</v>
      </c>
      <c r="K109" s="569" t="e">
        <f>IF(ISNUMBER(Regressions!L119),ROUND(Regressions!L119, 1), NA())</f>
        <v>#N/A</v>
      </c>
      <c r="L109" s="574" t="e">
        <f>IF(ISNUMBER(Regressions!M119),ROUND(Regressions!M119, 1), NA())</f>
        <v>#N/A</v>
      </c>
      <c r="M109" s="571" t="e">
        <f>IF(ISNUMBER(Regressions!N119),ROUND(Regressions!N119, 1), NA())</f>
        <v>#N/A</v>
      </c>
      <c r="N109" s="572" t="e">
        <f>IF(ISNUMBER(Regressions!O119),ROUND(Regressions!O119, 1), NA())</f>
        <v>#N/A</v>
      </c>
      <c r="O109" s="573" t="e">
        <f>IF(ISNUMBER(Regressions!Q119),ROUND(Regressions!Q119, 1), NA())</f>
        <v>#N/A</v>
      </c>
      <c r="P109" s="569" t="e">
        <f>IF(ISNUMBER(Regressions!R119),ROUND(Regressions!R119, 1), NA())</f>
        <v>#N/A</v>
      </c>
      <c r="Q109" s="575" t="e">
        <f>IF(ISNUMBER(Regressions!S119),ROUND(Regressions!S119, 1), NA())</f>
        <v>#N/A</v>
      </c>
      <c r="R109" s="571" t="e">
        <f>IF(ISNUMBER(Regressions!T119),ROUND(Regressions!T119, 1), NA())</f>
        <v>#N/A</v>
      </c>
      <c r="S109" s="572" t="e">
        <f>IF(ISNUMBER(Regressions!U119),ROUND(Regressions!U119, 1), NA())</f>
        <v>#N/A</v>
      </c>
    </row>
    <row r="110" spans="1:19" x14ac:dyDescent="0.25">
      <c r="A110" s="564" t="str">
        <f>+Introduction!$C$7</f>
        <v>Liberia</v>
      </c>
      <c r="B110" s="565">
        <f>IF(ISBLANK(Regressions!B120), " ", Regressions!B120)</f>
        <v>2013</v>
      </c>
      <c r="C110" s="564" t="str">
        <f>HLOOKUP(Introduction!$G$4,nametranslations,27,FALSE)</f>
        <v>Pre-primary</v>
      </c>
      <c r="D110" s="567">
        <f>IF(ISBLANK(Regressions!D120), " ", Regressions!D120)</f>
        <v>410394</v>
      </c>
      <c r="E110" s="568" t="e">
        <f>IF(ISNUMBER(Regressions!E120),ROUND(Regressions!E120, 1), NA())</f>
        <v>#N/A</v>
      </c>
      <c r="F110" s="569" t="e">
        <f>IF(ISNUMBER(Regressions!F120),ROUND(Regressions!F120, 1), NA())</f>
        <v>#N/A</v>
      </c>
      <c r="G110" s="570" t="e">
        <f>IF(ISNUMBER(Regressions!G120),ROUND(Regressions!G120, 1), NA())</f>
        <v>#N/A</v>
      </c>
      <c r="H110" s="571" t="e">
        <f>IF(ISNUMBER(Regressions!H120),ROUND(Regressions!H120, 1), NA())</f>
        <v>#N/A</v>
      </c>
      <c r="I110" s="572" t="e">
        <f>IF(ISNUMBER(Regressions!I120),ROUND(Regressions!I120, 1), NA())</f>
        <v>#N/A</v>
      </c>
      <c r="J110" s="573" t="e">
        <f>IF(ISNUMBER(Regressions!K120),ROUND(Regressions!K120, 1), NA())</f>
        <v>#N/A</v>
      </c>
      <c r="K110" s="569" t="e">
        <f>IF(ISNUMBER(Regressions!L120),ROUND(Regressions!L120, 1), NA())</f>
        <v>#N/A</v>
      </c>
      <c r="L110" s="574" t="e">
        <f>IF(ISNUMBER(Regressions!M120),ROUND(Regressions!M120, 1), NA())</f>
        <v>#N/A</v>
      </c>
      <c r="M110" s="571" t="e">
        <f>IF(ISNUMBER(Regressions!N120),ROUND(Regressions!N120, 1), NA())</f>
        <v>#N/A</v>
      </c>
      <c r="N110" s="572" t="e">
        <f>IF(ISNUMBER(Regressions!O120),ROUND(Regressions!O120, 1), NA())</f>
        <v>#N/A</v>
      </c>
      <c r="O110" s="573" t="e">
        <f>IF(ISNUMBER(Regressions!Q120),ROUND(Regressions!Q120, 1), NA())</f>
        <v>#N/A</v>
      </c>
      <c r="P110" s="569" t="e">
        <f>IF(ISNUMBER(Regressions!R120),ROUND(Regressions!R120, 1), NA())</f>
        <v>#N/A</v>
      </c>
      <c r="Q110" s="575" t="e">
        <f>IF(ISNUMBER(Regressions!S120),ROUND(Regressions!S120, 1), NA())</f>
        <v>#N/A</v>
      </c>
      <c r="R110" s="571" t="e">
        <f>IF(ISNUMBER(Regressions!T120),ROUND(Regressions!T120, 1), NA())</f>
        <v>#N/A</v>
      </c>
      <c r="S110" s="572" t="e">
        <f>IF(ISNUMBER(Regressions!U120),ROUND(Regressions!U120, 1), NA())</f>
        <v>#N/A</v>
      </c>
    </row>
    <row r="111" spans="1:19" x14ac:dyDescent="0.25">
      <c r="A111" s="564" t="str">
        <f>+Introduction!$C$7</f>
        <v>Liberia</v>
      </c>
      <c r="B111" s="565">
        <f>IF(ISBLANK(Regressions!B121), " ", Regressions!B121)</f>
        <v>2014</v>
      </c>
      <c r="C111" s="564" t="str">
        <f>HLOOKUP(Introduction!$G$4,nametranslations,27,FALSE)</f>
        <v>Pre-primary</v>
      </c>
      <c r="D111" s="567">
        <f>IF(ISBLANK(Regressions!D121), " ", Regressions!D121)</f>
        <v>414811</v>
      </c>
      <c r="E111" s="568" t="e">
        <f>IF(ISNUMBER(Regressions!E121),ROUND(Regressions!E121, 1), NA())</f>
        <v>#N/A</v>
      </c>
      <c r="F111" s="569" t="e">
        <f>IF(ISNUMBER(Regressions!F121),ROUND(Regressions!F121, 1), NA())</f>
        <v>#N/A</v>
      </c>
      <c r="G111" s="570" t="e">
        <f>IF(ISNUMBER(Regressions!G121),ROUND(Regressions!G121, 1), NA())</f>
        <v>#N/A</v>
      </c>
      <c r="H111" s="571" t="e">
        <f>IF(ISNUMBER(Regressions!H121),ROUND(Regressions!H121, 1), NA())</f>
        <v>#N/A</v>
      </c>
      <c r="I111" s="572" t="e">
        <f>IF(ISNUMBER(Regressions!I121),ROUND(Regressions!I121, 1), NA())</f>
        <v>#N/A</v>
      </c>
      <c r="J111" s="573" t="e">
        <f>IF(ISNUMBER(Regressions!K121),ROUND(Regressions!K121, 1), NA())</f>
        <v>#N/A</v>
      </c>
      <c r="K111" s="569" t="e">
        <f>IF(ISNUMBER(Regressions!L121),ROUND(Regressions!L121, 1), NA())</f>
        <v>#N/A</v>
      </c>
      <c r="L111" s="574" t="e">
        <f>IF(ISNUMBER(Regressions!M121),ROUND(Regressions!M121, 1), NA())</f>
        <v>#N/A</v>
      </c>
      <c r="M111" s="571" t="e">
        <f>IF(ISNUMBER(Regressions!N121),ROUND(Regressions!N121, 1), NA())</f>
        <v>#N/A</v>
      </c>
      <c r="N111" s="572" t="e">
        <f>IF(ISNUMBER(Regressions!O121),ROUND(Regressions!O121, 1), NA())</f>
        <v>#N/A</v>
      </c>
      <c r="O111" s="573" t="e">
        <f>IF(ISNUMBER(Regressions!Q121),ROUND(Regressions!Q121, 1), NA())</f>
        <v>#N/A</v>
      </c>
      <c r="P111" s="569" t="e">
        <f>IF(ISNUMBER(Regressions!R121),ROUND(Regressions!R121, 1), NA())</f>
        <v>#N/A</v>
      </c>
      <c r="Q111" s="575" t="e">
        <f>IF(ISNUMBER(Regressions!S121),ROUND(Regressions!S121, 1), NA())</f>
        <v>#N/A</v>
      </c>
      <c r="R111" s="571" t="e">
        <f>IF(ISNUMBER(Regressions!T121),ROUND(Regressions!T121, 1), NA())</f>
        <v>#N/A</v>
      </c>
      <c r="S111" s="572" t="e">
        <f>IF(ISNUMBER(Regressions!U121),ROUND(Regressions!U121, 1), NA())</f>
        <v>#N/A</v>
      </c>
    </row>
    <row r="112" spans="1:19" x14ac:dyDescent="0.25">
      <c r="A112" s="564" t="str">
        <f>+Introduction!$C$7</f>
        <v>Liberia</v>
      </c>
      <c r="B112" s="565">
        <f>IF(ISBLANK(Regressions!B122), " ", Regressions!B122)</f>
        <v>2015</v>
      </c>
      <c r="C112" s="564" t="str">
        <f>HLOOKUP(Introduction!$G$4,nametranslations,27,FALSE)</f>
        <v>Pre-primary</v>
      </c>
      <c r="D112" s="567">
        <f>IF(ISBLANK(Regressions!D122), " ", Regressions!D122)</f>
        <v>419436</v>
      </c>
      <c r="E112" s="568" t="e">
        <f>IF(ISNUMBER(Regressions!E122),ROUND(Regressions!E122, 1), NA())</f>
        <v>#N/A</v>
      </c>
      <c r="F112" s="569" t="e">
        <f>IF(ISNUMBER(Regressions!F122),ROUND(Regressions!F122, 1), NA())</f>
        <v>#N/A</v>
      </c>
      <c r="G112" s="570" t="e">
        <f>IF(ISNUMBER(Regressions!G122),ROUND(Regressions!G122, 1), NA())</f>
        <v>#N/A</v>
      </c>
      <c r="H112" s="571" t="e">
        <f>IF(ISNUMBER(Regressions!H122),ROUND(Regressions!H122, 1), NA())</f>
        <v>#N/A</v>
      </c>
      <c r="I112" s="572" t="e">
        <f>IF(ISNUMBER(Regressions!I122),ROUND(Regressions!I122, 1), NA())</f>
        <v>#N/A</v>
      </c>
      <c r="J112" s="573" t="e">
        <f>IF(ISNUMBER(Regressions!K122),ROUND(Regressions!K122, 1), NA())</f>
        <v>#N/A</v>
      </c>
      <c r="K112" s="569" t="e">
        <f>IF(ISNUMBER(Regressions!L122),ROUND(Regressions!L122, 1), NA())</f>
        <v>#N/A</v>
      </c>
      <c r="L112" s="574" t="e">
        <f>IF(ISNUMBER(Regressions!M122),ROUND(Regressions!M122, 1), NA())</f>
        <v>#N/A</v>
      </c>
      <c r="M112" s="571" t="e">
        <f>IF(ISNUMBER(Regressions!N122),ROUND(Regressions!N122, 1), NA())</f>
        <v>#N/A</v>
      </c>
      <c r="N112" s="572" t="e">
        <f>IF(ISNUMBER(Regressions!O122),ROUND(Regressions!O122, 1), NA())</f>
        <v>#N/A</v>
      </c>
      <c r="O112" s="573" t="e">
        <f>IF(ISNUMBER(Regressions!Q122),ROUND(Regressions!Q122, 1), NA())</f>
        <v>#N/A</v>
      </c>
      <c r="P112" s="569" t="e">
        <f>IF(ISNUMBER(Regressions!R122),ROUND(Regressions!R122, 1), NA())</f>
        <v>#N/A</v>
      </c>
      <c r="Q112" s="575" t="e">
        <f>IF(ISNUMBER(Regressions!S122),ROUND(Regressions!S122, 1), NA())</f>
        <v>#N/A</v>
      </c>
      <c r="R112" s="571" t="e">
        <f>IF(ISNUMBER(Regressions!T122),ROUND(Regressions!T122, 1), NA())</f>
        <v>#N/A</v>
      </c>
      <c r="S112" s="572" t="e">
        <f>IF(ISNUMBER(Regressions!U122),ROUND(Regressions!U122, 1), NA())</f>
        <v>#N/A</v>
      </c>
    </row>
    <row r="113" spans="1:19" x14ac:dyDescent="0.25">
      <c r="A113" s="564" t="str">
        <f>+Introduction!$C$7</f>
        <v>Liberia</v>
      </c>
      <c r="B113" s="565">
        <f>IF(ISBLANK(Regressions!B123), " ", Regressions!B123)</f>
        <v>2016</v>
      </c>
      <c r="C113" s="564" t="str">
        <f>HLOOKUP(Introduction!$G$4,nametranslations,27,FALSE)</f>
        <v>Pre-primary</v>
      </c>
      <c r="D113" s="567">
        <f>IF(ISBLANK(Regressions!D123), " ", Regressions!D123)</f>
        <v>428375</v>
      </c>
      <c r="E113" s="568">
        <f>IF(ISNUMBER(Regressions!E123),ROUND(Regressions!E123, 1), NA())</f>
        <v>66.900000000000006</v>
      </c>
      <c r="F113" s="569" t="e">
        <f>IF(ISNUMBER(Regressions!F123),ROUND(Regressions!F123, 1), NA())</f>
        <v>#N/A</v>
      </c>
      <c r="G113" s="570" t="e">
        <f>IF(ISNUMBER(Regressions!G123),ROUND(Regressions!G123, 1), NA())</f>
        <v>#N/A</v>
      </c>
      <c r="H113" s="571" t="e">
        <f>IF(ISNUMBER(Regressions!H123),ROUND(Regressions!H123, 1), NA())</f>
        <v>#N/A</v>
      </c>
      <c r="I113" s="572">
        <f>IF(ISNUMBER(Regressions!I123),ROUND(Regressions!I123, 1), NA())</f>
        <v>33.1</v>
      </c>
      <c r="J113" s="573">
        <f>IF(ISNUMBER(Regressions!K123),ROUND(Regressions!K123, 1), NA())</f>
        <v>66.900000000000006</v>
      </c>
      <c r="K113" s="569" t="e">
        <f>IF(ISNUMBER(Regressions!L123),ROUND(Regressions!L123, 1), NA())</f>
        <v>#N/A</v>
      </c>
      <c r="L113" s="574" t="e">
        <f>IF(ISNUMBER(Regressions!M123),ROUND(Regressions!M123, 1), NA())</f>
        <v>#N/A</v>
      </c>
      <c r="M113" s="571" t="e">
        <f>IF(ISNUMBER(Regressions!N123),ROUND(Regressions!N123, 1), NA())</f>
        <v>#N/A</v>
      </c>
      <c r="N113" s="572">
        <f>IF(ISNUMBER(Regressions!O123),ROUND(Regressions!O123, 1), NA())</f>
        <v>33.1</v>
      </c>
      <c r="O113" s="573">
        <f>IF(ISNUMBER(Regressions!Q123),ROUND(Regressions!Q123, 1), NA())</f>
        <v>67.5</v>
      </c>
      <c r="P113" s="569" t="e">
        <f>IF(ISNUMBER(Regressions!R123),ROUND(Regressions!R123, 1), NA())</f>
        <v>#N/A</v>
      </c>
      <c r="Q113" s="575">
        <f>IF(ISNUMBER(Regressions!S123),ROUND(Regressions!S123, 1), NA())</f>
        <v>44.9</v>
      </c>
      <c r="R113" s="571">
        <f>IF(ISNUMBER(Regressions!T123),ROUND(Regressions!T123, 1), NA())</f>
        <v>22.6</v>
      </c>
      <c r="S113" s="572">
        <f>IF(ISNUMBER(Regressions!U123),ROUND(Regressions!U123, 1), NA())</f>
        <v>32.5</v>
      </c>
    </row>
    <row r="114" spans="1:19" x14ac:dyDescent="0.25">
      <c r="A114" s="564" t="str">
        <f>+Introduction!$C$7</f>
        <v>Liberia</v>
      </c>
      <c r="B114" s="565">
        <f>IF(ISBLANK(Regressions!B124), " ", Regressions!B124)</f>
        <v>2017</v>
      </c>
      <c r="C114" s="564" t="str">
        <f>HLOOKUP(Introduction!$G$4,nametranslations,27,FALSE)</f>
        <v>Pre-primary</v>
      </c>
      <c r="D114" s="567">
        <f>IF(ISBLANK(Regressions!D124), " ", Regressions!D124)</f>
        <v>434676</v>
      </c>
      <c r="E114" s="568">
        <f>IF(ISNUMBER(Regressions!E124),ROUND(Regressions!E124, 1), NA())</f>
        <v>66.900000000000006</v>
      </c>
      <c r="F114" s="569" t="e">
        <f>IF(ISNUMBER(Regressions!F124),ROUND(Regressions!F124, 1), NA())</f>
        <v>#N/A</v>
      </c>
      <c r="G114" s="570" t="e">
        <f>IF(ISNUMBER(Regressions!G124),ROUND(Regressions!G124, 1), NA())</f>
        <v>#N/A</v>
      </c>
      <c r="H114" s="571" t="e">
        <f>IF(ISNUMBER(Regressions!H124),ROUND(Regressions!H124, 1), NA())</f>
        <v>#N/A</v>
      </c>
      <c r="I114" s="572">
        <f>IF(ISNUMBER(Regressions!I124),ROUND(Regressions!I124, 1), NA())</f>
        <v>33.1</v>
      </c>
      <c r="J114" s="573">
        <f>IF(ISNUMBER(Regressions!K124),ROUND(Regressions!K124, 1), NA())</f>
        <v>66.900000000000006</v>
      </c>
      <c r="K114" s="569" t="e">
        <f>IF(ISNUMBER(Regressions!L124),ROUND(Regressions!L124, 1), NA())</f>
        <v>#N/A</v>
      </c>
      <c r="L114" s="574" t="e">
        <f>IF(ISNUMBER(Regressions!M124),ROUND(Regressions!M124, 1), NA())</f>
        <v>#N/A</v>
      </c>
      <c r="M114" s="571" t="e">
        <f>IF(ISNUMBER(Regressions!N124),ROUND(Regressions!N124, 1), NA())</f>
        <v>#N/A</v>
      </c>
      <c r="N114" s="572">
        <f>IF(ISNUMBER(Regressions!O124),ROUND(Regressions!O124, 1), NA())</f>
        <v>33.1</v>
      </c>
      <c r="O114" s="573">
        <f>IF(ISNUMBER(Regressions!Q124),ROUND(Regressions!Q124, 1), NA())</f>
        <v>67.5</v>
      </c>
      <c r="P114" s="569" t="e">
        <f>IF(ISNUMBER(Regressions!R124),ROUND(Regressions!R124, 1), NA())</f>
        <v>#N/A</v>
      </c>
      <c r="Q114" s="575">
        <f>IF(ISNUMBER(Regressions!S124),ROUND(Regressions!S124, 1), NA())</f>
        <v>44.9</v>
      </c>
      <c r="R114" s="571">
        <f>IF(ISNUMBER(Regressions!T124),ROUND(Regressions!T124, 1), NA())</f>
        <v>22.6</v>
      </c>
      <c r="S114" s="572">
        <f>IF(ISNUMBER(Regressions!U124),ROUND(Regressions!U124, 1), NA())</f>
        <v>32.5</v>
      </c>
    </row>
    <row r="115" spans="1:19" x14ac:dyDescent="0.25">
      <c r="A115" s="564" t="str">
        <f>+Introduction!$C$7</f>
        <v>Liberia</v>
      </c>
      <c r="B115" s="565">
        <f>IF(ISBLANK(Regressions!B125), " ", Regressions!B125)</f>
        <v>2018</v>
      </c>
      <c r="C115" s="564" t="str">
        <f>HLOOKUP(Introduction!$G$4,nametranslations,27,FALSE)</f>
        <v>Pre-primary</v>
      </c>
      <c r="D115" s="567">
        <f>IF(ISBLANK(Regressions!D125), " ", Regressions!D125)</f>
        <v>438419</v>
      </c>
      <c r="E115" s="568">
        <f>IF(ISNUMBER(Regressions!E125),ROUND(Regressions!E125, 1), NA())</f>
        <v>66.900000000000006</v>
      </c>
      <c r="F115" s="569" t="e">
        <f>IF(ISNUMBER(Regressions!F125),ROUND(Regressions!F125, 1), NA())</f>
        <v>#N/A</v>
      </c>
      <c r="G115" s="570" t="e">
        <f>IF(ISNUMBER(Regressions!G125),ROUND(Regressions!G125, 1), NA())</f>
        <v>#N/A</v>
      </c>
      <c r="H115" s="571" t="e">
        <f>IF(ISNUMBER(Regressions!H125),ROUND(Regressions!H125, 1), NA())</f>
        <v>#N/A</v>
      </c>
      <c r="I115" s="572">
        <f>IF(ISNUMBER(Regressions!I125),ROUND(Regressions!I125, 1), NA())</f>
        <v>33.1</v>
      </c>
      <c r="J115" s="573">
        <f>IF(ISNUMBER(Regressions!K125),ROUND(Regressions!K125, 1), NA())</f>
        <v>66.900000000000006</v>
      </c>
      <c r="K115" s="569" t="e">
        <f>IF(ISNUMBER(Regressions!L125),ROUND(Regressions!L125, 1), NA())</f>
        <v>#N/A</v>
      </c>
      <c r="L115" s="574" t="e">
        <f>IF(ISNUMBER(Regressions!M125),ROUND(Regressions!M125, 1), NA())</f>
        <v>#N/A</v>
      </c>
      <c r="M115" s="571" t="e">
        <f>IF(ISNUMBER(Regressions!N125),ROUND(Regressions!N125, 1), NA())</f>
        <v>#N/A</v>
      </c>
      <c r="N115" s="572">
        <f>IF(ISNUMBER(Regressions!O125),ROUND(Regressions!O125, 1), NA())</f>
        <v>33.1</v>
      </c>
      <c r="O115" s="573">
        <f>IF(ISNUMBER(Regressions!Q125),ROUND(Regressions!Q125, 1), NA())</f>
        <v>67.5</v>
      </c>
      <c r="P115" s="569" t="e">
        <f>IF(ISNUMBER(Regressions!R125),ROUND(Regressions!R125, 1), NA())</f>
        <v>#N/A</v>
      </c>
      <c r="Q115" s="575">
        <f>IF(ISNUMBER(Regressions!S125),ROUND(Regressions!S125, 1), NA())</f>
        <v>44.9</v>
      </c>
      <c r="R115" s="571">
        <f>IF(ISNUMBER(Regressions!T125),ROUND(Regressions!T125, 1), NA())</f>
        <v>22.6</v>
      </c>
      <c r="S115" s="572">
        <f>IF(ISNUMBER(Regressions!U125),ROUND(Regressions!U125, 1), NA())</f>
        <v>32.5</v>
      </c>
    </row>
    <row r="116" spans="1:19" x14ac:dyDescent="0.25">
      <c r="A116" s="564" t="str">
        <f>+Introduction!$C$7</f>
        <v>Liberia</v>
      </c>
      <c r="B116" s="565">
        <f>IF(ISBLANK(Regressions!B126), " ", Regressions!B126)</f>
        <v>2019</v>
      </c>
      <c r="C116" s="564" t="str">
        <f>HLOOKUP(Introduction!$G$4,nametranslations,27,FALSE)</f>
        <v>Pre-primary</v>
      </c>
      <c r="D116" s="567">
        <f>IF(ISBLANK(Regressions!D126), " ", Regressions!D126)</f>
        <v>436411</v>
      </c>
      <c r="E116" s="568">
        <f>IF(ISNUMBER(Regressions!E126),ROUND(Regressions!E126, 1), NA())</f>
        <v>66.900000000000006</v>
      </c>
      <c r="F116" s="569" t="e">
        <f>IF(ISNUMBER(Regressions!F126),ROUND(Regressions!F126, 1), NA())</f>
        <v>#N/A</v>
      </c>
      <c r="G116" s="570" t="e">
        <f>IF(ISNUMBER(Regressions!G126),ROUND(Regressions!G126, 1), NA())</f>
        <v>#N/A</v>
      </c>
      <c r="H116" s="571" t="e">
        <f>IF(ISNUMBER(Regressions!H126),ROUND(Regressions!H126, 1), NA())</f>
        <v>#N/A</v>
      </c>
      <c r="I116" s="572">
        <f>IF(ISNUMBER(Regressions!I126),ROUND(Regressions!I126, 1), NA())</f>
        <v>33.1</v>
      </c>
      <c r="J116" s="573">
        <f>IF(ISNUMBER(Regressions!K126),ROUND(Regressions!K126, 1), NA())</f>
        <v>66.900000000000006</v>
      </c>
      <c r="K116" s="569" t="e">
        <f>IF(ISNUMBER(Regressions!L126),ROUND(Regressions!L126, 1), NA())</f>
        <v>#N/A</v>
      </c>
      <c r="L116" s="574" t="e">
        <f>IF(ISNUMBER(Regressions!M126),ROUND(Regressions!M126, 1), NA())</f>
        <v>#N/A</v>
      </c>
      <c r="M116" s="571" t="e">
        <f>IF(ISNUMBER(Regressions!N126),ROUND(Regressions!N126, 1), NA())</f>
        <v>#N/A</v>
      </c>
      <c r="N116" s="572">
        <f>IF(ISNUMBER(Regressions!O126),ROUND(Regressions!O126, 1), NA())</f>
        <v>33.1</v>
      </c>
      <c r="O116" s="573">
        <f>IF(ISNUMBER(Regressions!Q126),ROUND(Regressions!Q126, 1), NA())</f>
        <v>67.5</v>
      </c>
      <c r="P116" s="569" t="e">
        <f>IF(ISNUMBER(Regressions!R126),ROUND(Regressions!R126, 1), NA())</f>
        <v>#N/A</v>
      </c>
      <c r="Q116" s="575">
        <f>IF(ISNUMBER(Regressions!S126),ROUND(Regressions!S126, 1), NA())</f>
        <v>44.9</v>
      </c>
      <c r="R116" s="571">
        <f>IF(ISNUMBER(Regressions!T126),ROUND(Regressions!T126, 1), NA())</f>
        <v>22.6</v>
      </c>
      <c r="S116" s="572">
        <f>IF(ISNUMBER(Regressions!U126),ROUND(Regressions!U126, 1), NA())</f>
        <v>32.5</v>
      </c>
    </row>
    <row r="117" spans="1:19" x14ac:dyDescent="0.25">
      <c r="A117" s="564" t="str">
        <f>+Introduction!$C$7</f>
        <v>Liberia</v>
      </c>
      <c r="B117" s="565">
        <f>IF(ISBLANK(Regressions!B127), " ", Regressions!B127)</f>
        <v>2020</v>
      </c>
      <c r="C117" s="564" t="str">
        <f>HLOOKUP(Introduction!$G$4,nametranslations,27,FALSE)</f>
        <v>Pre-primary</v>
      </c>
      <c r="D117" s="567">
        <f>IF(ISBLANK(Regressions!D127), " ", Regressions!D127)</f>
        <v>437197</v>
      </c>
      <c r="E117" s="568">
        <f>IF(ISNUMBER(Regressions!E127),ROUND(Regressions!E127, 1), NA())</f>
        <v>66.900000000000006</v>
      </c>
      <c r="F117" s="569" t="e">
        <f>IF(ISNUMBER(Regressions!F127),ROUND(Regressions!F127, 1), NA())</f>
        <v>#N/A</v>
      </c>
      <c r="G117" s="570" t="e">
        <f>IF(ISNUMBER(Regressions!G127),ROUND(Regressions!G127, 1), NA())</f>
        <v>#N/A</v>
      </c>
      <c r="H117" s="571" t="e">
        <f>IF(ISNUMBER(Regressions!H127),ROUND(Regressions!H127, 1), NA())</f>
        <v>#N/A</v>
      </c>
      <c r="I117" s="572">
        <f>IF(ISNUMBER(Regressions!I127),ROUND(Regressions!I127, 1), NA())</f>
        <v>33.1</v>
      </c>
      <c r="J117" s="573">
        <f>IF(ISNUMBER(Regressions!K127),ROUND(Regressions!K127, 1), NA())</f>
        <v>66.900000000000006</v>
      </c>
      <c r="K117" s="569" t="e">
        <f>IF(ISNUMBER(Regressions!L127),ROUND(Regressions!L127, 1), NA())</f>
        <v>#N/A</v>
      </c>
      <c r="L117" s="574" t="e">
        <f>IF(ISNUMBER(Regressions!M127),ROUND(Regressions!M127, 1), NA())</f>
        <v>#N/A</v>
      </c>
      <c r="M117" s="571" t="e">
        <f>IF(ISNUMBER(Regressions!N127),ROUND(Regressions!N127, 1), NA())</f>
        <v>#N/A</v>
      </c>
      <c r="N117" s="572">
        <f>IF(ISNUMBER(Regressions!O127),ROUND(Regressions!O127, 1), NA())</f>
        <v>33.1</v>
      </c>
      <c r="O117" s="573">
        <f>IF(ISNUMBER(Regressions!Q127),ROUND(Regressions!Q127, 1), NA())</f>
        <v>67.5</v>
      </c>
      <c r="P117" s="569" t="e">
        <f>IF(ISNUMBER(Regressions!R127),ROUND(Regressions!R127, 1), NA())</f>
        <v>#N/A</v>
      </c>
      <c r="Q117" s="575">
        <f>IF(ISNUMBER(Regressions!S127),ROUND(Regressions!S127, 1), NA())</f>
        <v>44.9</v>
      </c>
      <c r="R117" s="571">
        <f>IF(ISNUMBER(Regressions!T127),ROUND(Regressions!T127, 1), NA())</f>
        <v>22.6</v>
      </c>
      <c r="S117" s="572">
        <f>IF(ISNUMBER(Regressions!U127),ROUND(Regressions!U127, 1), NA())</f>
        <v>32.5</v>
      </c>
    </row>
    <row r="118" spans="1:19" x14ac:dyDescent="0.25">
      <c r="A118" s="564" t="str">
        <f>+Introduction!$C$7</f>
        <v>Liberia</v>
      </c>
      <c r="B118" s="565">
        <f>IF(ISBLANK(Regressions!B128), " ", Regressions!B128)</f>
        <v>2021</v>
      </c>
      <c r="C118" s="564" t="str">
        <f>HLOOKUP(Introduction!$G$4,nametranslations,27,FALSE)</f>
        <v>Pre-primary</v>
      </c>
      <c r="D118" s="567">
        <f>IF(ISBLANK(Regressions!D128), " ", Regressions!D128)</f>
        <v>439853</v>
      </c>
      <c r="E118" s="573">
        <f>IF(ISNUMBER(Regressions!E128),ROUND(Regressions!E128, 1), NA())</f>
        <v>66.900000000000006</v>
      </c>
      <c r="F118" s="576" t="e">
        <f>IF(ISNUMBER(Regressions!F128),ROUND(Regressions!F128, 1), NA())</f>
        <v>#N/A</v>
      </c>
      <c r="G118" s="577" t="e">
        <f>IF(ISNUMBER(Regressions!G128),ROUND(Regressions!G128, 1), NA())</f>
        <v>#N/A</v>
      </c>
      <c r="H118" s="571" t="e">
        <f>IF(ISNUMBER(Regressions!H128),ROUND(Regressions!H128, 1), NA())</f>
        <v>#N/A</v>
      </c>
      <c r="I118" s="572">
        <f>IF(ISNUMBER(Regressions!I128),ROUND(Regressions!I128, 1), NA())</f>
        <v>33.1</v>
      </c>
      <c r="J118" s="573">
        <f>IF(ISNUMBER(Regressions!K128),ROUND(Regressions!K128, 1), NA())</f>
        <v>66.900000000000006</v>
      </c>
      <c r="K118" s="576" t="e">
        <f>IF(ISNUMBER(Regressions!L128),ROUND(Regressions!L128, 1), NA())</f>
        <v>#N/A</v>
      </c>
      <c r="L118" s="578" t="e">
        <f>IF(ISNUMBER(Regressions!M128),ROUND(Regressions!M128, 1), NA())</f>
        <v>#N/A</v>
      </c>
      <c r="M118" s="571" t="e">
        <f>IF(ISNUMBER(Regressions!N128),ROUND(Regressions!N128, 1), NA())</f>
        <v>#N/A</v>
      </c>
      <c r="N118" s="572">
        <f>IF(ISNUMBER(Regressions!O128),ROUND(Regressions!O128, 1), NA())</f>
        <v>33.1</v>
      </c>
      <c r="O118" s="573">
        <f>IF(ISNUMBER(Regressions!Q128),ROUND(Regressions!Q128, 1), NA())</f>
        <v>67.5</v>
      </c>
      <c r="P118" s="576" t="e">
        <f>IF(ISNUMBER(Regressions!R128),ROUND(Regressions!R128, 1), NA())</f>
        <v>#N/A</v>
      </c>
      <c r="Q118" s="579">
        <f>IF(ISNUMBER(Regressions!S128),ROUND(Regressions!S128, 1), NA())</f>
        <v>44.9</v>
      </c>
      <c r="R118" s="571">
        <f>IF(ISNUMBER(Regressions!T128),ROUND(Regressions!T128, 1), NA())</f>
        <v>22.6</v>
      </c>
      <c r="S118" s="572">
        <f>IF(ISNUMBER(Regressions!U128),ROUND(Regressions!U128, 1), NA())</f>
        <v>32.5</v>
      </c>
    </row>
    <row r="119" spans="1:19" x14ac:dyDescent="0.25">
      <c r="A119" s="564" t="str">
        <f>+Introduction!$C$7</f>
        <v>Liberia</v>
      </c>
      <c r="B119" s="565">
        <f>IF(ISBLANK(Regressions!B129), " ", Regressions!B129)</f>
        <v>2022</v>
      </c>
      <c r="C119" s="564" t="str">
        <f>HLOOKUP(Introduction!$G$4,nametranslations,27,FALSE)</f>
        <v>Pre-primary</v>
      </c>
      <c r="D119" s="567">
        <f>IF(ISBLANK(Regressions!D129), " ", Regressions!D129)</f>
        <v>443969</v>
      </c>
      <c r="E119" s="568">
        <f>IF(ISNUMBER(Regressions!E129),ROUND(Regressions!E129, 1), NA())</f>
        <v>66.900000000000006</v>
      </c>
      <c r="F119" s="569" t="e">
        <f>IF(ISNUMBER(Regressions!F129),ROUND(Regressions!F129, 1), NA())</f>
        <v>#N/A</v>
      </c>
      <c r="G119" s="570" t="e">
        <f>IF(ISNUMBER(Regressions!G129),ROUND(Regressions!G129, 1), NA())</f>
        <v>#N/A</v>
      </c>
      <c r="H119" s="571" t="e">
        <f>IF(ISNUMBER(Regressions!H129),ROUND(Regressions!H129, 1), NA())</f>
        <v>#N/A</v>
      </c>
      <c r="I119" s="572">
        <f>IF(ISNUMBER(Regressions!I129),ROUND(Regressions!I129, 1), NA())</f>
        <v>33.1</v>
      </c>
      <c r="J119" s="573">
        <f>IF(ISNUMBER(Regressions!K129),ROUND(Regressions!K129, 1), NA())</f>
        <v>66.900000000000006</v>
      </c>
      <c r="K119" s="569" t="e">
        <f>IF(ISNUMBER(Regressions!L129),ROUND(Regressions!L129, 1), NA())</f>
        <v>#N/A</v>
      </c>
      <c r="L119" s="574" t="e">
        <f>IF(ISNUMBER(Regressions!M129),ROUND(Regressions!M129, 1), NA())</f>
        <v>#N/A</v>
      </c>
      <c r="M119" s="571" t="e">
        <f>IF(ISNUMBER(Regressions!N129),ROUND(Regressions!N129, 1), NA())</f>
        <v>#N/A</v>
      </c>
      <c r="N119" s="572">
        <f>IF(ISNUMBER(Regressions!O129),ROUND(Regressions!O129, 1), NA())</f>
        <v>33.1</v>
      </c>
      <c r="O119" s="573">
        <f>IF(ISNUMBER(Regressions!Q129),ROUND(Regressions!Q129, 1), NA())</f>
        <v>67.5</v>
      </c>
      <c r="P119" s="569" t="e">
        <f>IF(ISNUMBER(Regressions!R129),ROUND(Regressions!R129, 1), NA())</f>
        <v>#N/A</v>
      </c>
      <c r="Q119" s="575">
        <f>IF(ISNUMBER(Regressions!S129),ROUND(Regressions!S129, 1), NA())</f>
        <v>44.9</v>
      </c>
      <c r="R119" s="571">
        <f>IF(ISNUMBER(Regressions!T129),ROUND(Regressions!T129, 1), NA())</f>
        <v>22.6</v>
      </c>
      <c r="S119" s="572">
        <f>IF(ISNUMBER(Regressions!U129),ROUND(Regressions!U129, 1), NA())</f>
        <v>32.5</v>
      </c>
    </row>
    <row r="120" spans="1:19" x14ac:dyDescent="0.25">
      <c r="A120" s="564" t="str">
        <f>+Introduction!$C$7</f>
        <v>Liberia</v>
      </c>
      <c r="B120" s="565">
        <f>IF(ISBLANK(Regressions!B130), " ", Regressions!B130)</f>
        <v>2023</v>
      </c>
      <c r="C120" s="564" t="str">
        <f>HLOOKUP(Introduction!$G$4,nametranslations,27,FALSE)</f>
        <v>Pre-primary</v>
      </c>
      <c r="D120" s="567">
        <f>IF(ISBLANK(Regressions!D130), " ", Regressions!D130)</f>
        <v>447701</v>
      </c>
      <c r="E120" s="568">
        <f>IF(ISNUMBER(Regressions!E130),ROUND(Regressions!E130, 1), NA())</f>
        <v>66.900000000000006</v>
      </c>
      <c r="F120" s="569" t="e">
        <f>IF(ISNUMBER(Regressions!F130),ROUND(Regressions!F130, 1), NA())</f>
        <v>#N/A</v>
      </c>
      <c r="G120" s="570" t="e">
        <f>IF(ISNUMBER(Regressions!G130),ROUND(Regressions!G130, 1), NA())</f>
        <v>#N/A</v>
      </c>
      <c r="H120" s="571" t="e">
        <f>IF(ISNUMBER(Regressions!H130),ROUND(Regressions!H130, 1), NA())</f>
        <v>#N/A</v>
      </c>
      <c r="I120" s="572">
        <f>IF(ISNUMBER(Regressions!I130),ROUND(Regressions!I130, 1), NA())</f>
        <v>33.1</v>
      </c>
      <c r="J120" s="573">
        <f>IF(ISNUMBER(Regressions!K130),ROUND(Regressions!K130, 1), NA())</f>
        <v>66.900000000000006</v>
      </c>
      <c r="K120" s="569" t="e">
        <f>IF(ISNUMBER(Regressions!L130),ROUND(Regressions!L130, 1), NA())</f>
        <v>#N/A</v>
      </c>
      <c r="L120" s="574" t="e">
        <f>IF(ISNUMBER(Regressions!M130),ROUND(Regressions!M130, 1), NA())</f>
        <v>#N/A</v>
      </c>
      <c r="M120" s="571" t="e">
        <f>IF(ISNUMBER(Regressions!N130),ROUND(Regressions!N130, 1), NA())</f>
        <v>#N/A</v>
      </c>
      <c r="N120" s="572">
        <f>IF(ISNUMBER(Regressions!O130),ROUND(Regressions!O130, 1), NA())</f>
        <v>33.1</v>
      </c>
      <c r="O120" s="573">
        <f>IF(ISNUMBER(Regressions!Q130),ROUND(Regressions!Q130, 1), NA())</f>
        <v>67.5</v>
      </c>
      <c r="P120" s="569" t="e">
        <f>IF(ISNUMBER(Regressions!R130),ROUND(Regressions!R130, 1), NA())</f>
        <v>#N/A</v>
      </c>
      <c r="Q120" s="575">
        <f>IF(ISNUMBER(Regressions!S130),ROUND(Regressions!S130, 1), NA())</f>
        <v>44.9</v>
      </c>
      <c r="R120" s="571">
        <f>IF(ISNUMBER(Regressions!T130),ROUND(Regressions!T130, 1), NA())</f>
        <v>22.6</v>
      </c>
      <c r="S120" s="572">
        <f>IF(ISNUMBER(Regressions!U130),ROUND(Regressions!U130, 1), NA())</f>
        <v>32.5</v>
      </c>
    </row>
    <row r="121" spans="1:19" x14ac:dyDescent="0.25">
      <c r="A121" s="564" t="str">
        <f>+Introduction!$C$7</f>
        <v>Liberia</v>
      </c>
      <c r="B121" s="565">
        <f>IF(ISBLANK(Regressions!B131), " ", Regressions!B131)</f>
        <v>2024</v>
      </c>
      <c r="C121" s="564" t="str">
        <f>HLOOKUP(Introduction!$G$4,nametranslations,27,FALSE)</f>
        <v>Pre-primary</v>
      </c>
      <c r="D121" s="567">
        <f>IF(ISBLANK(Regressions!D131), " ", Regressions!D131)</f>
        <v>483703</v>
      </c>
      <c r="E121" s="568">
        <f>IF(ISNUMBER(Regressions!E131),ROUND(Regressions!E131, 1), NA())</f>
        <v>66.900000000000006</v>
      </c>
      <c r="F121" s="569" t="e">
        <f>IF(ISNUMBER(Regressions!F131),ROUND(Regressions!F131, 1), NA())</f>
        <v>#N/A</v>
      </c>
      <c r="G121" s="570" t="e">
        <f>IF(ISNUMBER(Regressions!G131),ROUND(Regressions!G131, 1), NA())</f>
        <v>#N/A</v>
      </c>
      <c r="H121" s="571" t="e">
        <f>IF(ISNUMBER(Regressions!H131),ROUND(Regressions!H131, 1), NA())</f>
        <v>#N/A</v>
      </c>
      <c r="I121" s="572">
        <f>IF(ISNUMBER(Regressions!I131),ROUND(Regressions!I131, 1), NA())</f>
        <v>33.1</v>
      </c>
      <c r="J121" s="573">
        <f>IF(ISNUMBER(Regressions!K131),ROUND(Regressions!K131, 1), NA())</f>
        <v>66.900000000000006</v>
      </c>
      <c r="K121" s="569" t="e">
        <f>IF(ISNUMBER(Regressions!L131),ROUND(Regressions!L131, 1), NA())</f>
        <v>#N/A</v>
      </c>
      <c r="L121" s="574" t="e">
        <f>IF(ISNUMBER(Regressions!M131),ROUND(Regressions!M131, 1), NA())</f>
        <v>#N/A</v>
      </c>
      <c r="M121" s="571" t="e">
        <f>IF(ISNUMBER(Regressions!N131),ROUND(Regressions!N131, 1), NA())</f>
        <v>#N/A</v>
      </c>
      <c r="N121" s="572">
        <f>IF(ISNUMBER(Regressions!O131),ROUND(Regressions!O131, 1), NA())</f>
        <v>33.1</v>
      </c>
      <c r="O121" s="573">
        <f>IF(ISNUMBER(Regressions!Q131),ROUND(Regressions!Q131, 1), NA())</f>
        <v>67.5</v>
      </c>
      <c r="P121" s="569" t="e">
        <f>IF(ISNUMBER(Regressions!R131),ROUND(Regressions!R131, 1), NA())</f>
        <v>#N/A</v>
      </c>
      <c r="Q121" s="575">
        <f>IF(ISNUMBER(Regressions!S131),ROUND(Regressions!S131, 1), NA())</f>
        <v>44.9</v>
      </c>
      <c r="R121" s="571">
        <f>IF(ISNUMBER(Regressions!T131),ROUND(Regressions!T131, 1), NA())</f>
        <v>22.6</v>
      </c>
      <c r="S121" s="572">
        <f>IF(ISNUMBER(Regressions!U131),ROUND(Regressions!U131, 1), NA())</f>
        <v>32.5</v>
      </c>
    </row>
    <row r="122" spans="1:19" x14ac:dyDescent="0.25">
      <c r="A122" s="580" t="str">
        <f>+Introduction!$C$7</f>
        <v>Liberia</v>
      </c>
      <c r="B122" s="581">
        <f>IF(ISBLANK(Regressions!B132), " ", Regressions!B132)</f>
        <v>2025</v>
      </c>
      <c r="C122" s="580" t="str">
        <f>HLOOKUP(Introduction!$G$4,nametranslations,27,FALSE)</f>
        <v>Pre-primary</v>
      </c>
      <c r="D122" s="582">
        <f>IF(ISBLANK(Regressions!D132), " ", Regressions!D132)</f>
        <v>492330</v>
      </c>
      <c r="E122" s="583" t="e">
        <f>IF(ISNUMBER(Regressions!E132),ROUND(Regressions!E132, 1), NA())</f>
        <v>#N/A</v>
      </c>
      <c r="F122" s="584" t="e">
        <f>IF(ISNUMBER(Regressions!F132),ROUND(Regressions!F132, 1), NA())</f>
        <v>#N/A</v>
      </c>
      <c r="G122" s="585" t="e">
        <f>IF(ISNUMBER(Regressions!G132),ROUND(Regressions!G132, 1), NA())</f>
        <v>#N/A</v>
      </c>
      <c r="H122" s="586" t="e">
        <f>IF(ISNUMBER(Regressions!H132),ROUND(Regressions!H132, 1), NA())</f>
        <v>#N/A</v>
      </c>
      <c r="I122" s="587" t="e">
        <f>IF(ISNUMBER(Regressions!I132),ROUND(Regressions!I132, 1), NA())</f>
        <v>#N/A</v>
      </c>
      <c r="J122" s="588" t="e">
        <f>IF(ISNUMBER(Regressions!K132),ROUND(Regressions!K132, 1), NA())</f>
        <v>#N/A</v>
      </c>
      <c r="K122" s="584" t="e">
        <f>IF(ISNUMBER(Regressions!L132),ROUND(Regressions!L132, 1), NA())</f>
        <v>#N/A</v>
      </c>
      <c r="L122" s="589" t="e">
        <f>IF(ISNUMBER(Regressions!M132),ROUND(Regressions!M132, 1), NA())</f>
        <v>#N/A</v>
      </c>
      <c r="M122" s="586" t="e">
        <f>IF(ISNUMBER(Regressions!N132),ROUND(Regressions!N132, 1), NA())</f>
        <v>#N/A</v>
      </c>
      <c r="N122" s="587" t="e">
        <f>IF(ISNUMBER(Regressions!O132),ROUND(Regressions!O132, 1), NA())</f>
        <v>#N/A</v>
      </c>
      <c r="O122" s="588" t="e">
        <f>IF(ISNUMBER(Regressions!Q132),ROUND(Regressions!Q132, 1), NA())</f>
        <v>#N/A</v>
      </c>
      <c r="P122" s="584" t="e">
        <f>IF(ISNUMBER(Regressions!R132),ROUND(Regressions!R132, 1), NA())</f>
        <v>#N/A</v>
      </c>
      <c r="Q122" s="590" t="e">
        <f>IF(ISNUMBER(Regressions!S132),ROUND(Regressions!S132, 1), NA())</f>
        <v>#N/A</v>
      </c>
      <c r="R122" s="586" t="e">
        <f>IF(ISNUMBER(Regressions!T132),ROUND(Regressions!T132, 1), NA())</f>
        <v>#N/A</v>
      </c>
      <c r="S122" s="587" t="e">
        <f>IF(ISNUMBER(Regressions!U132),ROUND(Regressions!U132, 1), NA())</f>
        <v>#N/A</v>
      </c>
    </row>
    <row r="123" spans="1:19" hidden="1" x14ac:dyDescent="0.25">
      <c r="A123" s="564" t="str">
        <f>+Introduction!$C$7</f>
        <v>Liberia</v>
      </c>
      <c r="B123" s="565">
        <f>IF(ISBLANK(Regressions!B133), " ", Regressions!B133)</f>
        <v>2026</v>
      </c>
      <c r="C123" s="564" t="str">
        <f>HLOOKUP(Introduction!$G$4,nametranslations,27,FALSE)</f>
        <v>Pre-primary</v>
      </c>
      <c r="D123" s="567" t="str">
        <f>IF(ISBLANK(Regressions!D133), " ", Regressions!D133)</f>
        <v xml:space="preserve"> </v>
      </c>
      <c r="E123" s="568" t="e">
        <f>IF(ISNUMBER(Regressions!E133),ROUND(Regressions!E133, 1), NA())</f>
        <v>#N/A</v>
      </c>
      <c r="F123" s="569" t="e">
        <f>IF(ISNUMBER(Regressions!F133),ROUND(Regressions!F133, 1), NA())</f>
        <v>#N/A</v>
      </c>
      <c r="G123" s="570" t="e">
        <f>IF(ISNUMBER(Regressions!G133),ROUND(Regressions!G133, 1), NA())</f>
        <v>#N/A</v>
      </c>
      <c r="H123" s="571" t="e">
        <f>IF(ISNUMBER(Regressions!H133),ROUND(Regressions!H133, 1), NA())</f>
        <v>#N/A</v>
      </c>
      <c r="I123" s="572" t="e">
        <f>IF(ISNUMBER(Regressions!I133),ROUND(Regressions!I133, 1), NA())</f>
        <v>#N/A</v>
      </c>
      <c r="J123" s="573" t="e">
        <f>IF(ISNUMBER(Regressions!K133),ROUND(Regressions!K133, 1), NA())</f>
        <v>#N/A</v>
      </c>
      <c r="K123" s="569" t="e">
        <f>IF(ISNUMBER(Regressions!L133),ROUND(Regressions!L133, 1), NA())</f>
        <v>#N/A</v>
      </c>
      <c r="L123" s="574" t="e">
        <f>IF(ISNUMBER(Regressions!M133),ROUND(Regressions!M133, 1), NA())</f>
        <v>#N/A</v>
      </c>
      <c r="M123" s="571" t="e">
        <f>IF(ISNUMBER(Regressions!N133),ROUND(Regressions!N133, 1), NA())</f>
        <v>#N/A</v>
      </c>
      <c r="N123" s="572" t="e">
        <f>IF(ISNUMBER(Regressions!O133),ROUND(Regressions!O133, 1), NA())</f>
        <v>#N/A</v>
      </c>
      <c r="O123" s="573" t="e">
        <f>IF(ISNUMBER(Regressions!Q133),ROUND(Regressions!Q133, 1), NA())</f>
        <v>#N/A</v>
      </c>
      <c r="P123" s="569" t="e">
        <f>IF(ISNUMBER(Regressions!R133),ROUND(Regressions!R133, 1), NA())</f>
        <v>#N/A</v>
      </c>
      <c r="Q123" s="575" t="e">
        <f>IF(ISNUMBER(Regressions!S133),ROUND(Regressions!S133, 1), NA())</f>
        <v>#N/A</v>
      </c>
      <c r="R123" s="571" t="e">
        <f>IF(ISNUMBER(Regressions!T133),ROUND(Regressions!T133, 1), NA())</f>
        <v>#N/A</v>
      </c>
      <c r="S123" s="572" t="e">
        <f>IF(ISNUMBER(Regressions!U133),ROUND(Regressions!U133, 1), NA())</f>
        <v>#N/A</v>
      </c>
    </row>
    <row r="124" spans="1:19" hidden="1" x14ac:dyDescent="0.25">
      <c r="A124" s="564" t="str">
        <f>+Introduction!$C$7</f>
        <v>Liberia</v>
      </c>
      <c r="B124" s="565">
        <f>IF(ISBLANK(Regressions!B134), " ", Regressions!B134)</f>
        <v>2027</v>
      </c>
      <c r="C124" s="564" t="str">
        <f>HLOOKUP(Introduction!$G$4,nametranslations,27,FALSE)</f>
        <v>Pre-primary</v>
      </c>
      <c r="D124" s="567" t="str">
        <f>IF(ISBLANK(Regressions!D134), " ", Regressions!D134)</f>
        <v xml:space="preserve"> </v>
      </c>
      <c r="E124" s="568" t="e">
        <f>IF(ISNUMBER(Regressions!E134),ROUND(Regressions!E134, 1), NA())</f>
        <v>#N/A</v>
      </c>
      <c r="F124" s="569" t="e">
        <f>IF(ISNUMBER(Regressions!F134),ROUND(Regressions!F134, 1), NA())</f>
        <v>#N/A</v>
      </c>
      <c r="G124" s="570" t="e">
        <f>IF(ISNUMBER(Regressions!G134),ROUND(Regressions!G134, 1), NA())</f>
        <v>#N/A</v>
      </c>
      <c r="H124" s="571" t="e">
        <f>IF(ISNUMBER(Regressions!H134),ROUND(Regressions!H134, 1), NA())</f>
        <v>#N/A</v>
      </c>
      <c r="I124" s="572" t="e">
        <f>IF(ISNUMBER(Regressions!I134),ROUND(Regressions!I134, 1), NA())</f>
        <v>#N/A</v>
      </c>
      <c r="J124" s="573" t="e">
        <f>IF(ISNUMBER(Regressions!K134),ROUND(Regressions!K134, 1), NA())</f>
        <v>#N/A</v>
      </c>
      <c r="K124" s="569" t="e">
        <f>IF(ISNUMBER(Regressions!L134),ROUND(Regressions!L134, 1), NA())</f>
        <v>#N/A</v>
      </c>
      <c r="L124" s="574" t="e">
        <f>IF(ISNUMBER(Regressions!M134),ROUND(Regressions!M134, 1), NA())</f>
        <v>#N/A</v>
      </c>
      <c r="M124" s="571" t="e">
        <f>IF(ISNUMBER(Regressions!N134),ROUND(Regressions!N134, 1), NA())</f>
        <v>#N/A</v>
      </c>
      <c r="N124" s="572" t="e">
        <f>IF(ISNUMBER(Regressions!O134),ROUND(Regressions!O134, 1), NA())</f>
        <v>#N/A</v>
      </c>
      <c r="O124" s="573" t="e">
        <f>IF(ISNUMBER(Regressions!Q134),ROUND(Regressions!Q134, 1), NA())</f>
        <v>#N/A</v>
      </c>
      <c r="P124" s="569" t="e">
        <f>IF(ISNUMBER(Regressions!R134),ROUND(Regressions!R134, 1), NA())</f>
        <v>#N/A</v>
      </c>
      <c r="Q124" s="575" t="e">
        <f>IF(ISNUMBER(Regressions!S134),ROUND(Regressions!S134, 1), NA())</f>
        <v>#N/A</v>
      </c>
      <c r="R124" s="571" t="e">
        <f>IF(ISNUMBER(Regressions!T134),ROUND(Regressions!T134, 1), NA())</f>
        <v>#N/A</v>
      </c>
      <c r="S124" s="572" t="e">
        <f>IF(ISNUMBER(Regressions!U134),ROUND(Regressions!U134, 1), NA())</f>
        <v>#N/A</v>
      </c>
    </row>
    <row r="125" spans="1:19" hidden="1" x14ac:dyDescent="0.25">
      <c r="A125" s="564" t="str">
        <f>+Introduction!$C$7</f>
        <v>Liberia</v>
      </c>
      <c r="B125" s="565">
        <f>IF(ISBLANK(Regressions!B135), " ", Regressions!B135)</f>
        <v>2028</v>
      </c>
      <c r="C125" s="564" t="str">
        <f>HLOOKUP(Introduction!$G$4,nametranslations,27,FALSE)</f>
        <v>Pre-primary</v>
      </c>
      <c r="D125" s="567" t="str">
        <f>IF(ISBLANK(Regressions!D135), " ", Regressions!D135)</f>
        <v xml:space="preserve"> </v>
      </c>
      <c r="E125" s="568" t="e">
        <f>IF(ISNUMBER(Regressions!E135),ROUND(Regressions!E135, 1), NA())</f>
        <v>#N/A</v>
      </c>
      <c r="F125" s="569" t="e">
        <f>IF(ISNUMBER(Regressions!F135),ROUND(Regressions!F135, 1), NA())</f>
        <v>#N/A</v>
      </c>
      <c r="G125" s="570" t="e">
        <f>IF(ISNUMBER(Regressions!G135),ROUND(Regressions!G135, 1), NA())</f>
        <v>#N/A</v>
      </c>
      <c r="H125" s="571" t="e">
        <f>IF(ISNUMBER(Regressions!H135),ROUND(Regressions!H135, 1), NA())</f>
        <v>#N/A</v>
      </c>
      <c r="I125" s="572" t="e">
        <f>IF(ISNUMBER(Regressions!I135),ROUND(Regressions!I135, 1), NA())</f>
        <v>#N/A</v>
      </c>
      <c r="J125" s="573" t="e">
        <f>IF(ISNUMBER(Regressions!K135),ROUND(Regressions!K135, 1), NA())</f>
        <v>#N/A</v>
      </c>
      <c r="K125" s="569" t="e">
        <f>IF(ISNUMBER(Regressions!L135),ROUND(Regressions!L135, 1), NA())</f>
        <v>#N/A</v>
      </c>
      <c r="L125" s="574" t="e">
        <f>IF(ISNUMBER(Regressions!M135),ROUND(Regressions!M135, 1), NA())</f>
        <v>#N/A</v>
      </c>
      <c r="M125" s="571" t="e">
        <f>IF(ISNUMBER(Regressions!N135),ROUND(Regressions!N135, 1), NA())</f>
        <v>#N/A</v>
      </c>
      <c r="N125" s="572" t="e">
        <f>IF(ISNUMBER(Regressions!O135),ROUND(Regressions!O135, 1), NA())</f>
        <v>#N/A</v>
      </c>
      <c r="O125" s="573" t="e">
        <f>IF(ISNUMBER(Regressions!Q135),ROUND(Regressions!Q135, 1), NA())</f>
        <v>#N/A</v>
      </c>
      <c r="P125" s="569" t="e">
        <f>IF(ISNUMBER(Regressions!R135),ROUND(Regressions!R135, 1), NA())</f>
        <v>#N/A</v>
      </c>
      <c r="Q125" s="575" t="e">
        <f>IF(ISNUMBER(Regressions!S135),ROUND(Regressions!S135, 1), NA())</f>
        <v>#N/A</v>
      </c>
      <c r="R125" s="571" t="e">
        <f>IF(ISNUMBER(Regressions!T135),ROUND(Regressions!T135, 1), NA())</f>
        <v>#N/A</v>
      </c>
      <c r="S125" s="572" t="e">
        <f>IF(ISNUMBER(Regressions!U135),ROUND(Regressions!U135, 1), NA())</f>
        <v>#N/A</v>
      </c>
    </row>
    <row r="126" spans="1:19" hidden="1" x14ac:dyDescent="0.25">
      <c r="A126" s="564" t="str">
        <f>+Introduction!$C$7</f>
        <v>Liberia</v>
      </c>
      <c r="B126" s="565">
        <f>IF(ISBLANK(Regressions!B136), " ", Regressions!B136)</f>
        <v>2029</v>
      </c>
      <c r="C126" s="564" t="str">
        <f>HLOOKUP(Introduction!$G$4,nametranslations,27,FALSE)</f>
        <v>Pre-primary</v>
      </c>
      <c r="D126" s="567" t="str">
        <f>IF(ISBLANK(Regressions!D136), " ", Regressions!D136)</f>
        <v xml:space="preserve"> </v>
      </c>
      <c r="E126" s="568" t="e">
        <f>IF(ISNUMBER(Regressions!E136),ROUND(Regressions!E136, 1), NA())</f>
        <v>#N/A</v>
      </c>
      <c r="F126" s="569" t="e">
        <f>IF(ISNUMBER(Regressions!F136),ROUND(Regressions!F136, 1), NA())</f>
        <v>#N/A</v>
      </c>
      <c r="G126" s="570" t="e">
        <f>IF(ISNUMBER(Regressions!G136),ROUND(Regressions!G136, 1), NA())</f>
        <v>#N/A</v>
      </c>
      <c r="H126" s="571" t="e">
        <f>IF(ISNUMBER(Regressions!H136),ROUND(Regressions!H136, 1), NA())</f>
        <v>#N/A</v>
      </c>
      <c r="I126" s="572" t="e">
        <f>IF(ISNUMBER(Regressions!I136),ROUND(Regressions!I136, 1), NA())</f>
        <v>#N/A</v>
      </c>
      <c r="J126" s="573" t="e">
        <f>IF(ISNUMBER(Regressions!K136),ROUND(Regressions!K136, 1), NA())</f>
        <v>#N/A</v>
      </c>
      <c r="K126" s="569" t="e">
        <f>IF(ISNUMBER(Regressions!L136),ROUND(Regressions!L136, 1), NA())</f>
        <v>#N/A</v>
      </c>
      <c r="L126" s="574" t="e">
        <f>IF(ISNUMBER(Regressions!M136),ROUND(Regressions!M136, 1), NA())</f>
        <v>#N/A</v>
      </c>
      <c r="M126" s="571" t="e">
        <f>IF(ISNUMBER(Regressions!N136),ROUND(Regressions!N136, 1), NA())</f>
        <v>#N/A</v>
      </c>
      <c r="N126" s="572" t="e">
        <f>IF(ISNUMBER(Regressions!O136),ROUND(Regressions!O136, 1), NA())</f>
        <v>#N/A</v>
      </c>
      <c r="O126" s="573" t="e">
        <f>IF(ISNUMBER(Regressions!Q136),ROUND(Regressions!Q136, 1), NA())</f>
        <v>#N/A</v>
      </c>
      <c r="P126" s="569" t="e">
        <f>IF(ISNUMBER(Regressions!R136),ROUND(Regressions!R136, 1), NA())</f>
        <v>#N/A</v>
      </c>
      <c r="Q126" s="575" t="e">
        <f>IF(ISNUMBER(Regressions!S136),ROUND(Regressions!S136, 1), NA())</f>
        <v>#N/A</v>
      </c>
      <c r="R126" s="571" t="e">
        <f>IF(ISNUMBER(Regressions!T136),ROUND(Regressions!T136, 1), NA())</f>
        <v>#N/A</v>
      </c>
      <c r="S126" s="572" t="e">
        <f>IF(ISNUMBER(Regressions!U136),ROUND(Regressions!U136, 1), NA())</f>
        <v>#N/A</v>
      </c>
    </row>
    <row r="127" spans="1:19" hidden="1" x14ac:dyDescent="0.25">
      <c r="A127" s="564" t="str">
        <f>+Introduction!$C$7</f>
        <v>Liberia</v>
      </c>
      <c r="B127" s="565">
        <f>IF(ISBLANK(Regressions!B137), " ", Regressions!B137)</f>
        <v>2030</v>
      </c>
      <c r="C127" s="564" t="str">
        <f>HLOOKUP(Introduction!$G$4,nametranslations,27,FALSE)</f>
        <v>Pre-primary</v>
      </c>
      <c r="D127" s="567" t="str">
        <f>IF(ISBLANK(Regressions!D137), " ", Regressions!D137)</f>
        <v xml:space="preserve"> </v>
      </c>
      <c r="E127" s="568" t="e">
        <f>IF(ISNUMBER(Regressions!E137),ROUND(Regressions!E137, 1), NA())</f>
        <v>#N/A</v>
      </c>
      <c r="F127" s="569" t="e">
        <f>IF(ISNUMBER(Regressions!F137),ROUND(Regressions!F137, 1), NA())</f>
        <v>#N/A</v>
      </c>
      <c r="G127" s="570" t="e">
        <f>IF(ISNUMBER(Regressions!G137),ROUND(Regressions!G137, 1), NA())</f>
        <v>#N/A</v>
      </c>
      <c r="H127" s="571" t="e">
        <f>IF(ISNUMBER(Regressions!H137),ROUND(Regressions!H137, 1), NA())</f>
        <v>#N/A</v>
      </c>
      <c r="I127" s="572" t="e">
        <f>IF(ISNUMBER(Regressions!I137),ROUND(Regressions!I137, 1), NA())</f>
        <v>#N/A</v>
      </c>
      <c r="J127" s="573" t="e">
        <f>IF(ISNUMBER(Regressions!K137),ROUND(Regressions!K137, 1), NA())</f>
        <v>#N/A</v>
      </c>
      <c r="K127" s="569" t="e">
        <f>IF(ISNUMBER(Regressions!L137),ROUND(Regressions!L137, 1), NA())</f>
        <v>#N/A</v>
      </c>
      <c r="L127" s="574" t="e">
        <f>IF(ISNUMBER(Regressions!M137),ROUND(Regressions!M137, 1), NA())</f>
        <v>#N/A</v>
      </c>
      <c r="M127" s="571" t="e">
        <f>IF(ISNUMBER(Regressions!N137),ROUND(Regressions!N137, 1), NA())</f>
        <v>#N/A</v>
      </c>
      <c r="N127" s="572" t="e">
        <f>IF(ISNUMBER(Regressions!O137),ROUND(Regressions!O137, 1), NA())</f>
        <v>#N/A</v>
      </c>
      <c r="O127" s="573" t="e">
        <f>IF(ISNUMBER(Regressions!Q137),ROUND(Regressions!Q137, 1), NA())</f>
        <v>#N/A</v>
      </c>
      <c r="P127" s="569" t="e">
        <f>IF(ISNUMBER(Regressions!R137),ROUND(Regressions!R137, 1), NA())</f>
        <v>#N/A</v>
      </c>
      <c r="Q127" s="575" t="e">
        <f>IF(ISNUMBER(Regressions!S137),ROUND(Regressions!S137, 1), NA())</f>
        <v>#N/A</v>
      </c>
      <c r="R127" s="571" t="e">
        <f>IF(ISNUMBER(Regressions!T137),ROUND(Regressions!T137, 1), NA())</f>
        <v>#N/A</v>
      </c>
      <c r="S127" s="572" t="e">
        <f>IF(ISNUMBER(Regressions!U137),ROUND(Regressions!U137, 1), NA())</f>
        <v>#N/A</v>
      </c>
    </row>
    <row r="128" spans="1:19" x14ac:dyDescent="0.25">
      <c r="A128" s="564" t="str">
        <f>+Introduction!$C$7</f>
        <v>Liberia</v>
      </c>
      <c r="B128" s="565">
        <f>IF(ISBLANK(Regressions!B138), " ", Regressions!B138)</f>
        <v>2000</v>
      </c>
      <c r="C128" s="564" t="str">
        <f>HLOOKUP(Introduction!$G$4,nametranslations,28,FALSE)</f>
        <v>Primary</v>
      </c>
      <c r="D128" s="567">
        <f>IF(ISBLANK(Regressions!D138), " ", Regressions!D138)</f>
        <v>457444</v>
      </c>
      <c r="E128" s="568" t="e">
        <f>IF(ISNUMBER(Regressions!E138),ROUND(Regressions!E138, 1), NA())</f>
        <v>#N/A</v>
      </c>
      <c r="F128" s="569" t="e">
        <f>IF(ISNUMBER(Regressions!F138),ROUND(Regressions!F138, 1), NA())</f>
        <v>#N/A</v>
      </c>
      <c r="G128" s="570" t="e">
        <f>IF(ISNUMBER(Regressions!G138),ROUND(Regressions!G138, 1), NA())</f>
        <v>#N/A</v>
      </c>
      <c r="H128" s="571" t="e">
        <f>IF(ISNUMBER(Regressions!H138),ROUND(Regressions!H138, 1), NA())</f>
        <v>#N/A</v>
      </c>
      <c r="I128" s="572" t="e">
        <f>IF(ISNUMBER(Regressions!I138),ROUND(Regressions!I138, 1), NA())</f>
        <v>#N/A</v>
      </c>
      <c r="J128" s="573" t="e">
        <f>IF(ISNUMBER(Regressions!K138),ROUND(Regressions!K138, 1), NA())</f>
        <v>#N/A</v>
      </c>
      <c r="K128" s="569" t="e">
        <f>IF(ISNUMBER(Regressions!L138),ROUND(Regressions!L138, 1), NA())</f>
        <v>#N/A</v>
      </c>
      <c r="L128" s="574" t="e">
        <f>IF(ISNUMBER(Regressions!M138),ROUND(Regressions!M138, 1), NA())</f>
        <v>#N/A</v>
      </c>
      <c r="M128" s="571" t="e">
        <f>IF(ISNUMBER(Regressions!N138),ROUND(Regressions!N138, 1), NA())</f>
        <v>#N/A</v>
      </c>
      <c r="N128" s="572" t="e">
        <f>IF(ISNUMBER(Regressions!O138),ROUND(Regressions!O138, 1), NA())</f>
        <v>#N/A</v>
      </c>
      <c r="O128" s="573" t="e">
        <f>IF(ISNUMBER(Regressions!Q138),ROUND(Regressions!Q138, 1), NA())</f>
        <v>#N/A</v>
      </c>
      <c r="P128" s="569" t="e">
        <f>IF(ISNUMBER(Regressions!R138),ROUND(Regressions!R138, 1), NA())</f>
        <v>#N/A</v>
      </c>
      <c r="Q128" s="575" t="e">
        <f>IF(ISNUMBER(Regressions!S138),ROUND(Regressions!S138, 1), NA())</f>
        <v>#N/A</v>
      </c>
      <c r="R128" s="571" t="e">
        <f>IF(ISNUMBER(Regressions!T138),ROUND(Regressions!T138, 1), NA())</f>
        <v>#N/A</v>
      </c>
      <c r="S128" s="572" t="e">
        <f>IF(ISNUMBER(Regressions!U138),ROUND(Regressions!U138, 1), NA())</f>
        <v>#N/A</v>
      </c>
    </row>
    <row r="129" spans="1:19" x14ac:dyDescent="0.25">
      <c r="A129" s="564" t="str">
        <f>+Introduction!$C$7</f>
        <v>Liberia</v>
      </c>
      <c r="B129" s="565">
        <f>IF(ISBLANK(Regressions!B139), " ", Regressions!B139)</f>
        <v>2001</v>
      </c>
      <c r="C129" s="564" t="str">
        <f>HLOOKUP(Introduction!$G$4,nametranslations,28,FALSE)</f>
        <v>Primary</v>
      </c>
      <c r="D129" s="567">
        <f>IF(ISBLANK(Regressions!D139), " ", Regressions!D139)</f>
        <v>468716</v>
      </c>
      <c r="E129" s="568" t="e">
        <f>IF(ISNUMBER(Regressions!E139),ROUND(Regressions!E139, 1), NA())</f>
        <v>#N/A</v>
      </c>
      <c r="F129" s="569" t="e">
        <f>IF(ISNUMBER(Regressions!F139),ROUND(Regressions!F139, 1), NA())</f>
        <v>#N/A</v>
      </c>
      <c r="G129" s="570" t="e">
        <f>IF(ISNUMBER(Regressions!G139),ROUND(Regressions!G139, 1), NA())</f>
        <v>#N/A</v>
      </c>
      <c r="H129" s="571" t="e">
        <f>IF(ISNUMBER(Regressions!H139),ROUND(Regressions!H139, 1), NA())</f>
        <v>#N/A</v>
      </c>
      <c r="I129" s="572" t="e">
        <f>IF(ISNUMBER(Regressions!I139),ROUND(Regressions!I139, 1), NA())</f>
        <v>#N/A</v>
      </c>
      <c r="J129" s="573" t="e">
        <f>IF(ISNUMBER(Regressions!K139),ROUND(Regressions!K139, 1), NA())</f>
        <v>#N/A</v>
      </c>
      <c r="K129" s="569" t="e">
        <f>IF(ISNUMBER(Regressions!L139),ROUND(Regressions!L139, 1), NA())</f>
        <v>#N/A</v>
      </c>
      <c r="L129" s="574" t="e">
        <f>IF(ISNUMBER(Regressions!M139),ROUND(Regressions!M139, 1), NA())</f>
        <v>#N/A</v>
      </c>
      <c r="M129" s="571" t="e">
        <f>IF(ISNUMBER(Regressions!N139),ROUND(Regressions!N139, 1), NA())</f>
        <v>#N/A</v>
      </c>
      <c r="N129" s="572" t="e">
        <f>IF(ISNUMBER(Regressions!O139),ROUND(Regressions!O139, 1), NA())</f>
        <v>#N/A</v>
      </c>
      <c r="O129" s="573" t="e">
        <f>IF(ISNUMBER(Regressions!Q139),ROUND(Regressions!Q139, 1), NA())</f>
        <v>#N/A</v>
      </c>
      <c r="P129" s="569" t="e">
        <f>IF(ISNUMBER(Regressions!R139),ROUND(Regressions!R139, 1), NA())</f>
        <v>#N/A</v>
      </c>
      <c r="Q129" s="575" t="e">
        <f>IF(ISNUMBER(Regressions!S139),ROUND(Regressions!S139, 1), NA())</f>
        <v>#N/A</v>
      </c>
      <c r="R129" s="571" t="e">
        <f>IF(ISNUMBER(Regressions!T139),ROUND(Regressions!T139, 1), NA())</f>
        <v>#N/A</v>
      </c>
      <c r="S129" s="572" t="e">
        <f>IF(ISNUMBER(Regressions!U139),ROUND(Regressions!U139, 1), NA())</f>
        <v>#N/A</v>
      </c>
    </row>
    <row r="130" spans="1:19" x14ac:dyDescent="0.25">
      <c r="A130" s="564" t="str">
        <f>+Introduction!$C$7</f>
        <v>Liberia</v>
      </c>
      <c r="B130" s="565">
        <f>IF(ISBLANK(Regressions!B140), " ", Regressions!B140)</f>
        <v>2002</v>
      </c>
      <c r="C130" s="564" t="str">
        <f>HLOOKUP(Introduction!$G$4,nametranslations,28,FALSE)</f>
        <v>Primary</v>
      </c>
      <c r="D130" s="567">
        <f>IF(ISBLANK(Regressions!D140), " ", Regressions!D140)</f>
        <v>483373</v>
      </c>
      <c r="E130" s="568" t="e">
        <f>IF(ISNUMBER(Regressions!E140),ROUND(Regressions!E140, 1), NA())</f>
        <v>#N/A</v>
      </c>
      <c r="F130" s="569" t="e">
        <f>IF(ISNUMBER(Regressions!F140),ROUND(Regressions!F140, 1), NA())</f>
        <v>#N/A</v>
      </c>
      <c r="G130" s="570" t="e">
        <f>IF(ISNUMBER(Regressions!G140),ROUND(Regressions!G140, 1), NA())</f>
        <v>#N/A</v>
      </c>
      <c r="H130" s="571" t="e">
        <f>IF(ISNUMBER(Regressions!H140),ROUND(Regressions!H140, 1), NA())</f>
        <v>#N/A</v>
      </c>
      <c r="I130" s="572" t="e">
        <f>IF(ISNUMBER(Regressions!I140),ROUND(Regressions!I140, 1), NA())</f>
        <v>#N/A</v>
      </c>
      <c r="J130" s="573" t="e">
        <f>IF(ISNUMBER(Regressions!K140),ROUND(Regressions!K140, 1), NA())</f>
        <v>#N/A</v>
      </c>
      <c r="K130" s="569" t="e">
        <f>IF(ISNUMBER(Regressions!L140),ROUND(Regressions!L140, 1), NA())</f>
        <v>#N/A</v>
      </c>
      <c r="L130" s="574" t="e">
        <f>IF(ISNUMBER(Regressions!M140),ROUND(Regressions!M140, 1), NA())</f>
        <v>#N/A</v>
      </c>
      <c r="M130" s="571" t="e">
        <f>IF(ISNUMBER(Regressions!N140),ROUND(Regressions!N140, 1), NA())</f>
        <v>#N/A</v>
      </c>
      <c r="N130" s="572" t="e">
        <f>IF(ISNUMBER(Regressions!O140),ROUND(Regressions!O140, 1), NA())</f>
        <v>#N/A</v>
      </c>
      <c r="O130" s="573" t="e">
        <f>IF(ISNUMBER(Regressions!Q140),ROUND(Regressions!Q140, 1), NA())</f>
        <v>#N/A</v>
      </c>
      <c r="P130" s="569" t="e">
        <f>IF(ISNUMBER(Regressions!R140),ROUND(Regressions!R140, 1), NA())</f>
        <v>#N/A</v>
      </c>
      <c r="Q130" s="575" t="e">
        <f>IF(ISNUMBER(Regressions!S140),ROUND(Regressions!S140, 1), NA())</f>
        <v>#N/A</v>
      </c>
      <c r="R130" s="571" t="e">
        <f>IF(ISNUMBER(Regressions!T140),ROUND(Regressions!T140, 1), NA())</f>
        <v>#N/A</v>
      </c>
      <c r="S130" s="572" t="e">
        <f>IF(ISNUMBER(Regressions!U140),ROUND(Regressions!U140, 1), NA())</f>
        <v>#N/A</v>
      </c>
    </row>
    <row r="131" spans="1:19" x14ac:dyDescent="0.25">
      <c r="A131" s="564" t="str">
        <f>+Introduction!$C$7</f>
        <v>Liberia</v>
      </c>
      <c r="B131" s="565">
        <f>IF(ISBLANK(Regressions!B141), " ", Regressions!B141)</f>
        <v>2003</v>
      </c>
      <c r="C131" s="564" t="str">
        <f>HLOOKUP(Introduction!$G$4,nametranslations,28,FALSE)</f>
        <v>Primary</v>
      </c>
      <c r="D131" s="567">
        <f>IF(ISBLANK(Regressions!D141), " ", Regressions!D141)</f>
        <v>494953</v>
      </c>
      <c r="E131" s="568" t="e">
        <f>IF(ISNUMBER(Regressions!E141),ROUND(Regressions!E141, 1), NA())</f>
        <v>#N/A</v>
      </c>
      <c r="F131" s="569" t="e">
        <f>IF(ISNUMBER(Regressions!F141),ROUND(Regressions!F141, 1), NA())</f>
        <v>#N/A</v>
      </c>
      <c r="G131" s="570" t="e">
        <f>IF(ISNUMBER(Regressions!G141),ROUND(Regressions!G141, 1), NA())</f>
        <v>#N/A</v>
      </c>
      <c r="H131" s="571" t="e">
        <f>IF(ISNUMBER(Regressions!H141),ROUND(Regressions!H141, 1), NA())</f>
        <v>#N/A</v>
      </c>
      <c r="I131" s="572" t="e">
        <f>IF(ISNUMBER(Regressions!I141),ROUND(Regressions!I141, 1), NA())</f>
        <v>#N/A</v>
      </c>
      <c r="J131" s="573" t="e">
        <f>IF(ISNUMBER(Regressions!K141),ROUND(Regressions!K141, 1), NA())</f>
        <v>#N/A</v>
      </c>
      <c r="K131" s="569" t="e">
        <f>IF(ISNUMBER(Regressions!L141),ROUND(Regressions!L141, 1), NA())</f>
        <v>#N/A</v>
      </c>
      <c r="L131" s="574" t="e">
        <f>IF(ISNUMBER(Regressions!M141),ROUND(Regressions!M141, 1), NA())</f>
        <v>#N/A</v>
      </c>
      <c r="M131" s="571" t="e">
        <f>IF(ISNUMBER(Regressions!N141),ROUND(Regressions!N141, 1), NA())</f>
        <v>#N/A</v>
      </c>
      <c r="N131" s="572" t="e">
        <f>IF(ISNUMBER(Regressions!O141),ROUND(Regressions!O141, 1), NA())</f>
        <v>#N/A</v>
      </c>
      <c r="O131" s="573" t="e">
        <f>IF(ISNUMBER(Regressions!Q141),ROUND(Regressions!Q141, 1), NA())</f>
        <v>#N/A</v>
      </c>
      <c r="P131" s="569" t="e">
        <f>IF(ISNUMBER(Regressions!R141),ROUND(Regressions!R141, 1), NA())</f>
        <v>#N/A</v>
      </c>
      <c r="Q131" s="575" t="e">
        <f>IF(ISNUMBER(Regressions!S141),ROUND(Regressions!S141, 1), NA())</f>
        <v>#N/A</v>
      </c>
      <c r="R131" s="571" t="e">
        <f>IF(ISNUMBER(Regressions!T141),ROUND(Regressions!T141, 1), NA())</f>
        <v>#N/A</v>
      </c>
      <c r="S131" s="572" t="e">
        <f>IF(ISNUMBER(Regressions!U141),ROUND(Regressions!U141, 1), NA())</f>
        <v>#N/A</v>
      </c>
    </row>
    <row r="132" spans="1:19" x14ac:dyDescent="0.25">
      <c r="A132" s="564" t="str">
        <f>+Introduction!$C$7</f>
        <v>Liberia</v>
      </c>
      <c r="B132" s="565">
        <f>IF(ISBLANK(Regressions!B142), " ", Regressions!B142)</f>
        <v>2004</v>
      </c>
      <c r="C132" s="564" t="str">
        <f>HLOOKUP(Introduction!$G$4,nametranslations,28,FALSE)</f>
        <v>Primary</v>
      </c>
      <c r="D132" s="567">
        <f>IF(ISBLANK(Regressions!D142), " ", Regressions!D142)</f>
        <v>495044</v>
      </c>
      <c r="E132" s="568" t="e">
        <f>IF(ISNUMBER(Regressions!E142),ROUND(Regressions!E142, 1), NA())</f>
        <v>#N/A</v>
      </c>
      <c r="F132" s="569" t="e">
        <f>IF(ISNUMBER(Regressions!F142),ROUND(Regressions!F142, 1), NA())</f>
        <v>#N/A</v>
      </c>
      <c r="G132" s="570" t="e">
        <f>IF(ISNUMBER(Regressions!G142),ROUND(Regressions!G142, 1), NA())</f>
        <v>#N/A</v>
      </c>
      <c r="H132" s="571" t="e">
        <f>IF(ISNUMBER(Regressions!H142),ROUND(Regressions!H142, 1), NA())</f>
        <v>#N/A</v>
      </c>
      <c r="I132" s="572" t="e">
        <f>IF(ISNUMBER(Regressions!I142),ROUND(Regressions!I142, 1), NA())</f>
        <v>#N/A</v>
      </c>
      <c r="J132" s="573" t="e">
        <f>IF(ISNUMBER(Regressions!K142),ROUND(Regressions!K142, 1), NA())</f>
        <v>#N/A</v>
      </c>
      <c r="K132" s="569" t="e">
        <f>IF(ISNUMBER(Regressions!L142),ROUND(Regressions!L142, 1), NA())</f>
        <v>#N/A</v>
      </c>
      <c r="L132" s="574" t="e">
        <f>IF(ISNUMBER(Regressions!M142),ROUND(Regressions!M142, 1), NA())</f>
        <v>#N/A</v>
      </c>
      <c r="M132" s="571" t="e">
        <f>IF(ISNUMBER(Regressions!N142),ROUND(Regressions!N142, 1), NA())</f>
        <v>#N/A</v>
      </c>
      <c r="N132" s="572" t="e">
        <f>IF(ISNUMBER(Regressions!O142),ROUND(Regressions!O142, 1), NA())</f>
        <v>#N/A</v>
      </c>
      <c r="O132" s="573" t="e">
        <f>IF(ISNUMBER(Regressions!Q142),ROUND(Regressions!Q142, 1), NA())</f>
        <v>#N/A</v>
      </c>
      <c r="P132" s="569" t="e">
        <f>IF(ISNUMBER(Regressions!R142),ROUND(Regressions!R142, 1), NA())</f>
        <v>#N/A</v>
      </c>
      <c r="Q132" s="575" t="e">
        <f>IF(ISNUMBER(Regressions!S142),ROUND(Regressions!S142, 1), NA())</f>
        <v>#N/A</v>
      </c>
      <c r="R132" s="571" t="e">
        <f>IF(ISNUMBER(Regressions!T142),ROUND(Regressions!T142, 1), NA())</f>
        <v>#N/A</v>
      </c>
      <c r="S132" s="572" t="e">
        <f>IF(ISNUMBER(Regressions!U142),ROUND(Regressions!U142, 1), NA())</f>
        <v>#N/A</v>
      </c>
    </row>
    <row r="133" spans="1:19" x14ac:dyDescent="0.25">
      <c r="A133" s="564" t="str">
        <f>+Introduction!$C$7</f>
        <v>Liberia</v>
      </c>
      <c r="B133" s="565">
        <f>IF(ISBLANK(Regressions!B143), " ", Regressions!B143)</f>
        <v>2005</v>
      </c>
      <c r="C133" s="564" t="str">
        <f>HLOOKUP(Introduction!$G$4,nametranslations,28,FALSE)</f>
        <v>Primary</v>
      </c>
      <c r="D133" s="567">
        <f>IF(ISBLANK(Regressions!D143), " ", Regressions!D143)</f>
        <v>512546</v>
      </c>
      <c r="E133" s="568" t="e">
        <f>IF(ISNUMBER(Regressions!E143),ROUND(Regressions!E143, 1), NA())</f>
        <v>#N/A</v>
      </c>
      <c r="F133" s="569" t="e">
        <f>IF(ISNUMBER(Regressions!F143),ROUND(Regressions!F143, 1), NA())</f>
        <v>#N/A</v>
      </c>
      <c r="G133" s="570" t="e">
        <f>IF(ISNUMBER(Regressions!G143),ROUND(Regressions!G143, 1), NA())</f>
        <v>#N/A</v>
      </c>
      <c r="H133" s="571" t="e">
        <f>IF(ISNUMBER(Regressions!H143),ROUND(Regressions!H143, 1), NA())</f>
        <v>#N/A</v>
      </c>
      <c r="I133" s="572" t="e">
        <f>IF(ISNUMBER(Regressions!I143),ROUND(Regressions!I143, 1), NA())</f>
        <v>#N/A</v>
      </c>
      <c r="J133" s="573" t="e">
        <f>IF(ISNUMBER(Regressions!K143),ROUND(Regressions!K143, 1), NA())</f>
        <v>#N/A</v>
      </c>
      <c r="K133" s="569" t="e">
        <f>IF(ISNUMBER(Regressions!L143),ROUND(Regressions!L143, 1), NA())</f>
        <v>#N/A</v>
      </c>
      <c r="L133" s="574" t="e">
        <f>IF(ISNUMBER(Regressions!M143),ROUND(Regressions!M143, 1), NA())</f>
        <v>#N/A</v>
      </c>
      <c r="M133" s="571" t="e">
        <f>IF(ISNUMBER(Regressions!N143),ROUND(Regressions!N143, 1), NA())</f>
        <v>#N/A</v>
      </c>
      <c r="N133" s="572" t="e">
        <f>IF(ISNUMBER(Regressions!O143),ROUND(Regressions!O143, 1), NA())</f>
        <v>#N/A</v>
      </c>
      <c r="O133" s="573" t="e">
        <f>IF(ISNUMBER(Regressions!Q143),ROUND(Regressions!Q143, 1), NA())</f>
        <v>#N/A</v>
      </c>
      <c r="P133" s="569" t="e">
        <f>IF(ISNUMBER(Regressions!R143),ROUND(Regressions!R143, 1), NA())</f>
        <v>#N/A</v>
      </c>
      <c r="Q133" s="575" t="e">
        <f>IF(ISNUMBER(Regressions!S143),ROUND(Regressions!S143, 1), NA())</f>
        <v>#N/A</v>
      </c>
      <c r="R133" s="571" t="e">
        <f>IF(ISNUMBER(Regressions!T143),ROUND(Regressions!T143, 1), NA())</f>
        <v>#N/A</v>
      </c>
      <c r="S133" s="572" t="e">
        <f>IF(ISNUMBER(Regressions!U143),ROUND(Regressions!U143, 1), NA())</f>
        <v>#N/A</v>
      </c>
    </row>
    <row r="134" spans="1:19" x14ac:dyDescent="0.25">
      <c r="A134" s="564" t="str">
        <f>+Introduction!$C$7</f>
        <v>Liberia</v>
      </c>
      <c r="B134" s="565">
        <f>IF(ISBLANK(Regressions!B144), " ", Regressions!B144)</f>
        <v>2006</v>
      </c>
      <c r="C134" s="564" t="str">
        <f>HLOOKUP(Introduction!$G$4,nametranslations,28,FALSE)</f>
        <v>Primary</v>
      </c>
      <c r="D134" s="567">
        <f>IF(ISBLANK(Regressions!D144), " ", Regressions!D144)</f>
        <v>547538</v>
      </c>
      <c r="E134" s="568" t="e">
        <f>IF(ISNUMBER(Regressions!E144),ROUND(Regressions!E144, 1), NA())</f>
        <v>#N/A</v>
      </c>
      <c r="F134" s="569">
        <f>IF(ISNUMBER(Regressions!F144),ROUND(Regressions!F144, 1), NA())</f>
        <v>65.400000000000006</v>
      </c>
      <c r="G134" s="570" t="e">
        <f>IF(ISNUMBER(Regressions!G144),ROUND(Regressions!G144, 1), NA())</f>
        <v>#N/A</v>
      </c>
      <c r="H134" s="571" t="e">
        <f>IF(ISNUMBER(Regressions!H144),ROUND(Regressions!H144, 1), NA())</f>
        <v>#N/A</v>
      </c>
      <c r="I134" s="572">
        <f>IF(ISNUMBER(Regressions!I144),ROUND(Regressions!I144, 1), NA())</f>
        <v>34.6</v>
      </c>
      <c r="J134" s="573" t="e">
        <f>IF(ISNUMBER(Regressions!K144),ROUND(Regressions!K144, 1), NA())</f>
        <v>#N/A</v>
      </c>
      <c r="K134" s="569" t="e">
        <f>IF(ISNUMBER(Regressions!L144),ROUND(Regressions!L144, 1), NA())</f>
        <v>#N/A</v>
      </c>
      <c r="L134" s="574" t="e">
        <f>IF(ISNUMBER(Regressions!M144),ROUND(Regressions!M144, 1), NA())</f>
        <v>#N/A</v>
      </c>
      <c r="M134" s="571" t="e">
        <f>IF(ISNUMBER(Regressions!N144),ROUND(Regressions!N144, 1), NA())</f>
        <v>#N/A</v>
      </c>
      <c r="N134" s="572" t="e">
        <f>IF(ISNUMBER(Regressions!O144),ROUND(Regressions!O144, 1), NA())</f>
        <v>#N/A</v>
      </c>
      <c r="O134" s="573" t="e">
        <f>IF(ISNUMBER(Regressions!Q144),ROUND(Regressions!Q144, 1), NA())</f>
        <v>#N/A</v>
      </c>
      <c r="P134" s="569" t="e">
        <f>IF(ISNUMBER(Regressions!R144),ROUND(Regressions!R144, 1), NA())</f>
        <v>#N/A</v>
      </c>
      <c r="Q134" s="575" t="e">
        <f>IF(ISNUMBER(Regressions!S144),ROUND(Regressions!S144, 1), NA())</f>
        <v>#N/A</v>
      </c>
      <c r="R134" s="571" t="e">
        <f>IF(ISNUMBER(Regressions!T144),ROUND(Regressions!T144, 1), NA())</f>
        <v>#N/A</v>
      </c>
      <c r="S134" s="572" t="e">
        <f>IF(ISNUMBER(Regressions!U144),ROUND(Regressions!U144, 1), NA())</f>
        <v>#N/A</v>
      </c>
    </row>
    <row r="135" spans="1:19" x14ac:dyDescent="0.25">
      <c r="A135" s="564" t="str">
        <f>+Introduction!$C$7</f>
        <v>Liberia</v>
      </c>
      <c r="B135" s="565">
        <f>IF(ISBLANK(Regressions!B145), " ", Regressions!B145)</f>
        <v>2007</v>
      </c>
      <c r="C135" s="564" t="str">
        <f>HLOOKUP(Introduction!$G$4,nametranslations,28,FALSE)</f>
        <v>Primary</v>
      </c>
      <c r="D135" s="567">
        <f>IF(ISBLANK(Regressions!D145), " ", Regressions!D145)</f>
        <v>579956</v>
      </c>
      <c r="E135" s="568">
        <f>IF(ISNUMBER(Regressions!E145),ROUND(Regressions!E145, 1), NA())</f>
        <v>53.7</v>
      </c>
      <c r="F135" s="569">
        <f>IF(ISNUMBER(Regressions!F145),ROUND(Regressions!F145, 1), NA())</f>
        <v>53.7</v>
      </c>
      <c r="G135" s="570" t="e">
        <f>IF(ISNUMBER(Regressions!G145),ROUND(Regressions!G145, 1), NA())</f>
        <v>#N/A</v>
      </c>
      <c r="H135" s="571" t="e">
        <f>IF(ISNUMBER(Regressions!H145),ROUND(Regressions!H145, 1), NA())</f>
        <v>#N/A</v>
      </c>
      <c r="I135" s="572">
        <f>IF(ISNUMBER(Regressions!I145),ROUND(Regressions!I145, 1), NA())</f>
        <v>46.3</v>
      </c>
      <c r="J135" s="573">
        <f>IF(ISNUMBER(Regressions!K145),ROUND(Regressions!K145, 1), NA())</f>
        <v>70.3</v>
      </c>
      <c r="K135" s="569" t="e">
        <f>IF(ISNUMBER(Regressions!L145),ROUND(Regressions!L145, 1), NA())</f>
        <v>#N/A</v>
      </c>
      <c r="L135" s="574" t="e">
        <f>IF(ISNUMBER(Regressions!M145),ROUND(Regressions!M145, 1), NA())</f>
        <v>#N/A</v>
      </c>
      <c r="M135" s="571" t="e">
        <f>IF(ISNUMBER(Regressions!N145),ROUND(Regressions!N145, 1), NA())</f>
        <v>#N/A</v>
      </c>
      <c r="N135" s="572" t="e">
        <f>IF(ISNUMBER(Regressions!O145),ROUND(Regressions!O145, 1), NA())</f>
        <v>#N/A</v>
      </c>
      <c r="O135" s="573" t="e">
        <f>IF(ISNUMBER(Regressions!Q145),ROUND(Regressions!Q145, 1), NA())</f>
        <v>#N/A</v>
      </c>
      <c r="P135" s="569" t="e">
        <f>IF(ISNUMBER(Regressions!R145),ROUND(Regressions!R145, 1), NA())</f>
        <v>#N/A</v>
      </c>
      <c r="Q135" s="575" t="e">
        <f>IF(ISNUMBER(Regressions!S145),ROUND(Regressions!S145, 1), NA())</f>
        <v>#N/A</v>
      </c>
      <c r="R135" s="571" t="e">
        <f>IF(ISNUMBER(Regressions!T145),ROUND(Regressions!T145, 1), NA())</f>
        <v>#N/A</v>
      </c>
      <c r="S135" s="572" t="e">
        <f>IF(ISNUMBER(Regressions!U145),ROUND(Regressions!U145, 1), NA())</f>
        <v>#N/A</v>
      </c>
    </row>
    <row r="136" spans="1:19" x14ac:dyDescent="0.25">
      <c r="A136" s="564" t="str">
        <f>+Introduction!$C$7</f>
        <v>Liberia</v>
      </c>
      <c r="B136" s="565">
        <f>IF(ISBLANK(Regressions!B146), " ", Regressions!B146)</f>
        <v>2008</v>
      </c>
      <c r="C136" s="564" t="str">
        <f>HLOOKUP(Introduction!$G$4,nametranslations,28,FALSE)</f>
        <v>Primary</v>
      </c>
      <c r="D136" s="567">
        <f>IF(ISBLANK(Regressions!D146), " ", Regressions!D146)</f>
        <v>610559</v>
      </c>
      <c r="E136" s="568">
        <f>IF(ISNUMBER(Regressions!E146),ROUND(Regressions!E146, 1), NA())</f>
        <v>53.7</v>
      </c>
      <c r="F136" s="569">
        <f>IF(ISNUMBER(Regressions!F146),ROUND(Regressions!F146, 1), NA())</f>
        <v>53.7</v>
      </c>
      <c r="G136" s="570">
        <f>IF(ISNUMBER(Regressions!G146),ROUND(Regressions!G146, 1), NA())</f>
        <v>44.2</v>
      </c>
      <c r="H136" s="571">
        <f>IF(ISNUMBER(Regressions!H146),ROUND(Regressions!H146, 1), NA())</f>
        <v>9.5</v>
      </c>
      <c r="I136" s="572">
        <f>IF(ISNUMBER(Regressions!I146),ROUND(Regressions!I146, 1), NA())</f>
        <v>46.3</v>
      </c>
      <c r="J136" s="573">
        <f>IF(ISNUMBER(Regressions!K146),ROUND(Regressions!K146, 1), NA())</f>
        <v>70.3</v>
      </c>
      <c r="K136" s="569">
        <f>IF(ISNUMBER(Regressions!L146),ROUND(Regressions!L146, 1), NA())</f>
        <v>60.7</v>
      </c>
      <c r="L136" s="574">
        <f>IF(ISNUMBER(Regressions!M146),ROUND(Regressions!M146, 1), NA())</f>
        <v>23.8</v>
      </c>
      <c r="M136" s="571">
        <f>IF(ISNUMBER(Regressions!N146),ROUND(Regressions!N146, 1), NA())</f>
        <v>36.9</v>
      </c>
      <c r="N136" s="572">
        <f>IF(ISNUMBER(Regressions!O146),ROUND(Regressions!O146, 1), NA())</f>
        <v>39.299999999999997</v>
      </c>
      <c r="O136" s="573" t="e">
        <f>IF(ISNUMBER(Regressions!Q146),ROUND(Regressions!Q146, 1), NA())</f>
        <v>#N/A</v>
      </c>
      <c r="P136" s="569" t="e">
        <f>IF(ISNUMBER(Regressions!R146),ROUND(Regressions!R146, 1), NA())</f>
        <v>#N/A</v>
      </c>
      <c r="Q136" s="575" t="e">
        <f>IF(ISNUMBER(Regressions!S146),ROUND(Regressions!S146, 1), NA())</f>
        <v>#N/A</v>
      </c>
      <c r="R136" s="571" t="e">
        <f>IF(ISNUMBER(Regressions!T146),ROUND(Regressions!T146, 1), NA())</f>
        <v>#N/A</v>
      </c>
      <c r="S136" s="572" t="e">
        <f>IF(ISNUMBER(Regressions!U146),ROUND(Regressions!U146, 1), NA())</f>
        <v>#N/A</v>
      </c>
    </row>
    <row r="137" spans="1:19" x14ac:dyDescent="0.25">
      <c r="A137" s="564" t="str">
        <f>+Introduction!$C$7</f>
        <v>Liberia</v>
      </c>
      <c r="B137" s="565">
        <f>IF(ISBLANK(Regressions!B147), " ", Regressions!B147)</f>
        <v>2009</v>
      </c>
      <c r="C137" s="564" t="str">
        <f>HLOOKUP(Introduction!$G$4,nametranslations,28,FALSE)</f>
        <v>Primary</v>
      </c>
      <c r="D137" s="567">
        <f>IF(ISBLANK(Regressions!D147), " ", Regressions!D147)</f>
        <v>630564</v>
      </c>
      <c r="E137" s="568">
        <f>IF(ISNUMBER(Regressions!E147),ROUND(Regressions!E147, 1), NA())</f>
        <v>53.7</v>
      </c>
      <c r="F137" s="569">
        <f>IF(ISNUMBER(Regressions!F147),ROUND(Regressions!F147, 1), NA())</f>
        <v>53.7</v>
      </c>
      <c r="G137" s="570">
        <f>IF(ISNUMBER(Regressions!G147),ROUND(Regressions!G147, 1), NA())</f>
        <v>44.2</v>
      </c>
      <c r="H137" s="571">
        <f>IF(ISNUMBER(Regressions!H147),ROUND(Regressions!H147, 1), NA())</f>
        <v>9.5</v>
      </c>
      <c r="I137" s="572">
        <f>IF(ISNUMBER(Regressions!I147),ROUND(Regressions!I147, 1), NA())</f>
        <v>46.3</v>
      </c>
      <c r="J137" s="573">
        <f>IF(ISNUMBER(Regressions!K147),ROUND(Regressions!K147, 1), NA())</f>
        <v>70.3</v>
      </c>
      <c r="K137" s="569">
        <f>IF(ISNUMBER(Regressions!L147),ROUND(Regressions!L147, 1), NA())</f>
        <v>60.7</v>
      </c>
      <c r="L137" s="574">
        <f>IF(ISNUMBER(Regressions!M147),ROUND(Regressions!M147, 1), NA())</f>
        <v>23.8</v>
      </c>
      <c r="M137" s="571">
        <f>IF(ISNUMBER(Regressions!N147),ROUND(Regressions!N147, 1), NA())</f>
        <v>36.9</v>
      </c>
      <c r="N137" s="572">
        <f>IF(ISNUMBER(Regressions!O147),ROUND(Regressions!O147, 1), NA())</f>
        <v>39.299999999999997</v>
      </c>
      <c r="O137" s="573" t="e">
        <f>IF(ISNUMBER(Regressions!Q147),ROUND(Regressions!Q147, 1), NA())</f>
        <v>#N/A</v>
      </c>
      <c r="P137" s="569" t="e">
        <f>IF(ISNUMBER(Regressions!R147),ROUND(Regressions!R147, 1), NA())</f>
        <v>#N/A</v>
      </c>
      <c r="Q137" s="575" t="e">
        <f>IF(ISNUMBER(Regressions!S147),ROUND(Regressions!S147, 1), NA())</f>
        <v>#N/A</v>
      </c>
      <c r="R137" s="571" t="e">
        <f>IF(ISNUMBER(Regressions!T147),ROUND(Regressions!T147, 1), NA())</f>
        <v>#N/A</v>
      </c>
      <c r="S137" s="572" t="e">
        <f>IF(ISNUMBER(Regressions!U147),ROUND(Regressions!U147, 1), NA())</f>
        <v>#N/A</v>
      </c>
    </row>
    <row r="138" spans="1:19" x14ac:dyDescent="0.25">
      <c r="A138" s="564" t="str">
        <f>+Introduction!$C$7</f>
        <v>Liberia</v>
      </c>
      <c r="B138" s="565">
        <f>IF(ISBLANK(Regressions!B148), " ", Regressions!B148)</f>
        <v>2010</v>
      </c>
      <c r="C138" s="564" t="str">
        <f>HLOOKUP(Introduction!$G$4,nametranslations,28,FALSE)</f>
        <v>Primary</v>
      </c>
      <c r="D138" s="567">
        <f>IF(ISBLANK(Regressions!D148), " ", Regressions!D148)</f>
        <v>649735</v>
      </c>
      <c r="E138" s="568">
        <f>IF(ISNUMBER(Regressions!E148),ROUND(Regressions!E148, 1), NA())</f>
        <v>53.7</v>
      </c>
      <c r="F138" s="569">
        <f>IF(ISNUMBER(Regressions!F148),ROUND(Regressions!F148, 1), NA())</f>
        <v>53.7</v>
      </c>
      <c r="G138" s="570">
        <f>IF(ISNUMBER(Regressions!G148),ROUND(Regressions!G148, 1), NA())</f>
        <v>44.2</v>
      </c>
      <c r="H138" s="571">
        <f>IF(ISNUMBER(Regressions!H148),ROUND(Regressions!H148, 1), NA())</f>
        <v>9.5</v>
      </c>
      <c r="I138" s="572">
        <f>IF(ISNUMBER(Regressions!I148),ROUND(Regressions!I148, 1), NA())</f>
        <v>46.3</v>
      </c>
      <c r="J138" s="573">
        <f>IF(ISNUMBER(Regressions!K148),ROUND(Regressions!K148, 1), NA())</f>
        <v>70.3</v>
      </c>
      <c r="K138" s="569">
        <f>IF(ISNUMBER(Regressions!L148),ROUND(Regressions!L148, 1), NA())</f>
        <v>60.7</v>
      </c>
      <c r="L138" s="574">
        <f>IF(ISNUMBER(Regressions!M148),ROUND(Regressions!M148, 1), NA())</f>
        <v>23.8</v>
      </c>
      <c r="M138" s="571">
        <f>IF(ISNUMBER(Regressions!N148),ROUND(Regressions!N148, 1), NA())</f>
        <v>36.9</v>
      </c>
      <c r="N138" s="572">
        <f>IF(ISNUMBER(Regressions!O148),ROUND(Regressions!O148, 1), NA())</f>
        <v>39.299999999999997</v>
      </c>
      <c r="O138" s="573" t="e">
        <f>IF(ISNUMBER(Regressions!Q148),ROUND(Regressions!Q148, 1), NA())</f>
        <v>#N/A</v>
      </c>
      <c r="P138" s="569" t="e">
        <f>IF(ISNUMBER(Regressions!R148),ROUND(Regressions!R148, 1), NA())</f>
        <v>#N/A</v>
      </c>
      <c r="Q138" s="575">
        <f>IF(ISNUMBER(Regressions!S148),ROUND(Regressions!S148, 1), NA())</f>
        <v>88.8</v>
      </c>
      <c r="R138" s="571" t="e">
        <f>IF(ISNUMBER(Regressions!T148),ROUND(Regressions!T148, 1), NA())</f>
        <v>#N/A</v>
      </c>
      <c r="S138" s="572" t="e">
        <f>IF(ISNUMBER(Regressions!U148),ROUND(Regressions!U148, 1), NA())</f>
        <v>#N/A</v>
      </c>
    </row>
    <row r="139" spans="1:19" x14ac:dyDescent="0.25">
      <c r="A139" s="564" t="str">
        <f>+Introduction!$C$7</f>
        <v>Liberia</v>
      </c>
      <c r="B139" s="565">
        <f>IF(ISBLANK(Regressions!B149), " ", Regressions!B149)</f>
        <v>2011</v>
      </c>
      <c r="C139" s="564" t="str">
        <f>HLOOKUP(Introduction!$G$4,nametranslations,28,FALSE)</f>
        <v>Primary</v>
      </c>
      <c r="D139" s="567">
        <f>IF(ISBLANK(Regressions!D149), " ", Regressions!D149)</f>
        <v>669541</v>
      </c>
      <c r="E139" s="568">
        <f>IF(ISNUMBER(Regressions!E149),ROUND(Regressions!E149, 1), NA())</f>
        <v>53.7</v>
      </c>
      <c r="F139" s="569">
        <f>IF(ISNUMBER(Regressions!F149),ROUND(Regressions!F149, 1), NA())</f>
        <v>53.7</v>
      </c>
      <c r="G139" s="570">
        <f>IF(ISNUMBER(Regressions!G149),ROUND(Regressions!G149, 1), NA())</f>
        <v>44.2</v>
      </c>
      <c r="H139" s="571">
        <f>IF(ISNUMBER(Regressions!H149),ROUND(Regressions!H149, 1), NA())</f>
        <v>9.5</v>
      </c>
      <c r="I139" s="572">
        <f>IF(ISNUMBER(Regressions!I149),ROUND(Regressions!I149, 1), NA())</f>
        <v>46.3</v>
      </c>
      <c r="J139" s="573">
        <f>IF(ISNUMBER(Regressions!K149),ROUND(Regressions!K149, 1), NA())</f>
        <v>70.3</v>
      </c>
      <c r="K139" s="569">
        <f>IF(ISNUMBER(Regressions!L149),ROUND(Regressions!L149, 1), NA())</f>
        <v>60.7</v>
      </c>
      <c r="L139" s="574">
        <f>IF(ISNUMBER(Regressions!M149),ROUND(Regressions!M149, 1), NA())</f>
        <v>23.8</v>
      </c>
      <c r="M139" s="571">
        <f>IF(ISNUMBER(Regressions!N149),ROUND(Regressions!N149, 1), NA())</f>
        <v>36.9</v>
      </c>
      <c r="N139" s="572">
        <f>IF(ISNUMBER(Regressions!O149),ROUND(Regressions!O149, 1), NA())</f>
        <v>39.299999999999997</v>
      </c>
      <c r="O139" s="573" t="e">
        <f>IF(ISNUMBER(Regressions!Q149),ROUND(Regressions!Q149, 1), NA())</f>
        <v>#N/A</v>
      </c>
      <c r="P139" s="569" t="e">
        <f>IF(ISNUMBER(Regressions!R149),ROUND(Regressions!R149, 1), NA())</f>
        <v>#N/A</v>
      </c>
      <c r="Q139" s="575">
        <f>IF(ISNUMBER(Regressions!S149),ROUND(Regressions!S149, 1), NA())</f>
        <v>88.8</v>
      </c>
      <c r="R139" s="571" t="e">
        <f>IF(ISNUMBER(Regressions!T149),ROUND(Regressions!T149, 1), NA())</f>
        <v>#N/A</v>
      </c>
      <c r="S139" s="572" t="e">
        <f>IF(ISNUMBER(Regressions!U149),ROUND(Regressions!U149, 1), NA())</f>
        <v>#N/A</v>
      </c>
    </row>
    <row r="140" spans="1:19" x14ac:dyDescent="0.25">
      <c r="A140" s="564" t="str">
        <f>+Introduction!$C$7</f>
        <v>Liberia</v>
      </c>
      <c r="B140" s="565">
        <f>IF(ISBLANK(Regressions!B150), " ", Regressions!B150)</f>
        <v>2012</v>
      </c>
      <c r="C140" s="564" t="str">
        <f>HLOOKUP(Introduction!$G$4,nametranslations,28,FALSE)</f>
        <v>Primary</v>
      </c>
      <c r="D140" s="567">
        <f>IF(ISBLANK(Regressions!D150), " ", Regressions!D150)</f>
        <v>693222</v>
      </c>
      <c r="E140" s="568">
        <f>IF(ISNUMBER(Regressions!E150),ROUND(Regressions!E150, 1), NA())</f>
        <v>55</v>
      </c>
      <c r="F140" s="569">
        <f>IF(ISNUMBER(Regressions!F150),ROUND(Regressions!F150, 1), NA())</f>
        <v>55</v>
      </c>
      <c r="G140" s="570">
        <f>IF(ISNUMBER(Regressions!G150),ROUND(Regressions!G150, 1), NA())</f>
        <v>44.2</v>
      </c>
      <c r="H140" s="571">
        <f>IF(ISNUMBER(Regressions!H150),ROUND(Regressions!H150, 1), NA())</f>
        <v>10.8</v>
      </c>
      <c r="I140" s="572">
        <f>IF(ISNUMBER(Regressions!I150),ROUND(Regressions!I150, 1), NA())</f>
        <v>45</v>
      </c>
      <c r="J140" s="573">
        <f>IF(ISNUMBER(Regressions!K150),ROUND(Regressions!K150, 1), NA())</f>
        <v>69.7</v>
      </c>
      <c r="K140" s="569">
        <f>IF(ISNUMBER(Regressions!L150),ROUND(Regressions!L150, 1), NA())</f>
        <v>60.7</v>
      </c>
      <c r="L140" s="574">
        <f>IF(ISNUMBER(Regressions!M150),ROUND(Regressions!M150, 1), NA())</f>
        <v>23.8</v>
      </c>
      <c r="M140" s="571">
        <f>IF(ISNUMBER(Regressions!N150),ROUND(Regressions!N150, 1), NA())</f>
        <v>36.9</v>
      </c>
      <c r="N140" s="572">
        <f>IF(ISNUMBER(Regressions!O150),ROUND(Regressions!O150, 1), NA())</f>
        <v>39.299999999999997</v>
      </c>
      <c r="O140" s="573">
        <f>IF(ISNUMBER(Regressions!Q150),ROUND(Regressions!Q150, 1), NA())</f>
        <v>86.1</v>
      </c>
      <c r="P140" s="569">
        <f>IF(ISNUMBER(Regressions!R150),ROUND(Regressions!R150, 1), NA())</f>
        <v>83.4</v>
      </c>
      <c r="Q140" s="575">
        <f>IF(ISNUMBER(Regressions!S150),ROUND(Regressions!S150, 1), NA())</f>
        <v>83.4</v>
      </c>
      <c r="R140" s="571">
        <f>IF(ISNUMBER(Regressions!T150),ROUND(Regressions!T150, 1), NA())</f>
        <v>0</v>
      </c>
      <c r="S140" s="572">
        <f>IF(ISNUMBER(Regressions!U150),ROUND(Regressions!U150, 1), NA())</f>
        <v>16.600000000000001</v>
      </c>
    </row>
    <row r="141" spans="1:19" x14ac:dyDescent="0.25">
      <c r="A141" s="564" t="str">
        <f>+Introduction!$C$7</f>
        <v>Liberia</v>
      </c>
      <c r="B141" s="565">
        <f>IF(ISBLANK(Regressions!B151), " ", Regressions!B151)</f>
        <v>2013</v>
      </c>
      <c r="C141" s="564" t="str">
        <f>HLOOKUP(Introduction!$G$4,nametranslations,28,FALSE)</f>
        <v>Primary</v>
      </c>
      <c r="D141" s="567">
        <f>IF(ISBLANK(Regressions!D151), " ", Regressions!D151)</f>
        <v>715974</v>
      </c>
      <c r="E141" s="568">
        <f>IF(ISNUMBER(Regressions!E151),ROUND(Regressions!E151, 1), NA())</f>
        <v>56.3</v>
      </c>
      <c r="F141" s="569">
        <f>IF(ISNUMBER(Regressions!F151),ROUND(Regressions!F151, 1), NA())</f>
        <v>56.3</v>
      </c>
      <c r="G141" s="570">
        <f>IF(ISNUMBER(Regressions!G151),ROUND(Regressions!G151, 1), NA())</f>
        <v>44.2</v>
      </c>
      <c r="H141" s="571">
        <f>IF(ISNUMBER(Regressions!H151),ROUND(Regressions!H151, 1), NA())</f>
        <v>12.1</v>
      </c>
      <c r="I141" s="572">
        <f>IF(ISNUMBER(Regressions!I151),ROUND(Regressions!I151, 1), NA())</f>
        <v>43.7</v>
      </c>
      <c r="J141" s="573">
        <f>IF(ISNUMBER(Regressions!K151),ROUND(Regressions!K151, 1), NA())</f>
        <v>69.2</v>
      </c>
      <c r="K141" s="569">
        <f>IF(ISNUMBER(Regressions!L151),ROUND(Regressions!L151, 1), NA())</f>
        <v>60.7</v>
      </c>
      <c r="L141" s="574">
        <f>IF(ISNUMBER(Regressions!M151),ROUND(Regressions!M151, 1), NA())</f>
        <v>23.8</v>
      </c>
      <c r="M141" s="571">
        <f>IF(ISNUMBER(Regressions!N151),ROUND(Regressions!N151, 1), NA())</f>
        <v>36.9</v>
      </c>
      <c r="N141" s="572">
        <f>IF(ISNUMBER(Regressions!O151),ROUND(Regressions!O151, 1), NA())</f>
        <v>39.299999999999997</v>
      </c>
      <c r="O141" s="573">
        <f>IF(ISNUMBER(Regressions!Q151),ROUND(Regressions!Q151, 1), NA())</f>
        <v>86.1</v>
      </c>
      <c r="P141" s="569">
        <f>IF(ISNUMBER(Regressions!R151),ROUND(Regressions!R151, 1), NA())</f>
        <v>83.4</v>
      </c>
      <c r="Q141" s="575">
        <f>IF(ISNUMBER(Regressions!S151),ROUND(Regressions!S151, 1), NA())</f>
        <v>83.4</v>
      </c>
      <c r="R141" s="571">
        <f>IF(ISNUMBER(Regressions!T151),ROUND(Regressions!T151, 1), NA())</f>
        <v>0</v>
      </c>
      <c r="S141" s="572">
        <f>IF(ISNUMBER(Regressions!U151),ROUND(Regressions!U151, 1), NA())</f>
        <v>16.600000000000001</v>
      </c>
    </row>
    <row r="142" spans="1:19" x14ac:dyDescent="0.25">
      <c r="A142" s="564" t="str">
        <f>+Introduction!$C$7</f>
        <v>Liberia</v>
      </c>
      <c r="B142" s="565">
        <f>IF(ISBLANK(Regressions!B152), " ", Regressions!B152)</f>
        <v>2014</v>
      </c>
      <c r="C142" s="564" t="str">
        <f>HLOOKUP(Introduction!$G$4,nametranslations,28,FALSE)</f>
        <v>Primary</v>
      </c>
      <c r="D142" s="567">
        <f>IF(ISBLANK(Regressions!D152), " ", Regressions!D152)</f>
        <v>739011</v>
      </c>
      <c r="E142" s="568">
        <f>IF(ISNUMBER(Regressions!E152),ROUND(Regressions!E152, 1), NA())</f>
        <v>57.7</v>
      </c>
      <c r="F142" s="569">
        <f>IF(ISNUMBER(Regressions!F152),ROUND(Regressions!F152, 1), NA())</f>
        <v>53.3</v>
      </c>
      <c r="G142" s="570">
        <f>IF(ISNUMBER(Regressions!G152),ROUND(Regressions!G152, 1), NA())</f>
        <v>44.2</v>
      </c>
      <c r="H142" s="571">
        <f>IF(ISNUMBER(Regressions!H152),ROUND(Regressions!H152, 1), NA())</f>
        <v>9.1</v>
      </c>
      <c r="I142" s="572">
        <f>IF(ISNUMBER(Regressions!I152),ROUND(Regressions!I152, 1), NA())</f>
        <v>46.7</v>
      </c>
      <c r="J142" s="573">
        <f>IF(ISNUMBER(Regressions!K152),ROUND(Regressions!K152, 1), NA())</f>
        <v>68.599999999999994</v>
      </c>
      <c r="K142" s="569">
        <f>IF(ISNUMBER(Regressions!L152),ROUND(Regressions!L152, 1), NA())</f>
        <v>60.7</v>
      </c>
      <c r="L142" s="574">
        <f>IF(ISNUMBER(Regressions!M152),ROUND(Regressions!M152, 1), NA())</f>
        <v>23.8</v>
      </c>
      <c r="M142" s="571">
        <f>IF(ISNUMBER(Regressions!N152),ROUND(Regressions!N152, 1), NA())</f>
        <v>36.9</v>
      </c>
      <c r="N142" s="572">
        <f>IF(ISNUMBER(Regressions!O152),ROUND(Regressions!O152, 1), NA())</f>
        <v>39.299999999999997</v>
      </c>
      <c r="O142" s="573">
        <f>IF(ISNUMBER(Regressions!Q152),ROUND(Regressions!Q152, 1), NA())</f>
        <v>86.1</v>
      </c>
      <c r="P142" s="569">
        <f>IF(ISNUMBER(Regressions!R152),ROUND(Regressions!R152, 1), NA())</f>
        <v>83.4</v>
      </c>
      <c r="Q142" s="575">
        <f>IF(ISNUMBER(Regressions!S152),ROUND(Regressions!S152, 1), NA())</f>
        <v>83.4</v>
      </c>
      <c r="R142" s="571">
        <f>IF(ISNUMBER(Regressions!T152),ROUND(Regressions!T152, 1), NA())</f>
        <v>0</v>
      </c>
      <c r="S142" s="572">
        <f>IF(ISNUMBER(Regressions!U152),ROUND(Regressions!U152, 1), NA())</f>
        <v>16.600000000000001</v>
      </c>
    </row>
    <row r="143" spans="1:19" x14ac:dyDescent="0.25">
      <c r="A143" s="564" t="str">
        <f>+Introduction!$C$7</f>
        <v>Liberia</v>
      </c>
      <c r="B143" s="565">
        <f>IF(ISBLANK(Regressions!B153), " ", Regressions!B153)</f>
        <v>2015</v>
      </c>
      <c r="C143" s="564" t="str">
        <f>HLOOKUP(Introduction!$G$4,nametranslations,28,FALSE)</f>
        <v>Primary</v>
      </c>
      <c r="D143" s="567">
        <f>IF(ISBLANK(Regressions!D153), " ", Regressions!D153)</f>
        <v>760533</v>
      </c>
      <c r="E143" s="568">
        <f>IF(ISNUMBER(Regressions!E153),ROUND(Regressions!E153, 1), NA())</f>
        <v>59</v>
      </c>
      <c r="F143" s="569">
        <f>IF(ISNUMBER(Regressions!F153),ROUND(Regressions!F153, 1), NA())</f>
        <v>50.2</v>
      </c>
      <c r="G143" s="570">
        <f>IF(ISNUMBER(Regressions!G153),ROUND(Regressions!G153, 1), NA())</f>
        <v>44.2</v>
      </c>
      <c r="H143" s="571">
        <f>IF(ISNUMBER(Regressions!H153),ROUND(Regressions!H153, 1), NA())</f>
        <v>6</v>
      </c>
      <c r="I143" s="572">
        <f>IF(ISNUMBER(Regressions!I153),ROUND(Regressions!I153, 1), NA())</f>
        <v>49.8</v>
      </c>
      <c r="J143" s="573">
        <f>IF(ISNUMBER(Regressions!K153),ROUND(Regressions!K153, 1), NA())</f>
        <v>68.099999999999994</v>
      </c>
      <c r="K143" s="569">
        <f>IF(ISNUMBER(Regressions!L153),ROUND(Regressions!L153, 1), NA())</f>
        <v>60.7</v>
      </c>
      <c r="L143" s="574">
        <f>IF(ISNUMBER(Regressions!M153),ROUND(Regressions!M153, 1), NA())</f>
        <v>23.8</v>
      </c>
      <c r="M143" s="571">
        <f>IF(ISNUMBER(Regressions!N153),ROUND(Regressions!N153, 1), NA())</f>
        <v>36.9</v>
      </c>
      <c r="N143" s="572">
        <f>IF(ISNUMBER(Regressions!O153),ROUND(Regressions!O153, 1), NA())</f>
        <v>39.299999999999997</v>
      </c>
      <c r="O143" s="573">
        <f>IF(ISNUMBER(Regressions!Q153),ROUND(Regressions!Q153, 1), NA())</f>
        <v>86.1</v>
      </c>
      <c r="P143" s="569">
        <f>IF(ISNUMBER(Regressions!R153),ROUND(Regressions!R153, 1), NA())</f>
        <v>83.4</v>
      </c>
      <c r="Q143" s="575">
        <f>IF(ISNUMBER(Regressions!S153),ROUND(Regressions!S153, 1), NA())</f>
        <v>77.8</v>
      </c>
      <c r="R143" s="571">
        <f>IF(ISNUMBER(Regressions!T153),ROUND(Regressions!T153, 1), NA())</f>
        <v>5.6</v>
      </c>
      <c r="S143" s="572">
        <f>IF(ISNUMBER(Regressions!U153),ROUND(Regressions!U153, 1), NA())</f>
        <v>16.600000000000001</v>
      </c>
    </row>
    <row r="144" spans="1:19" x14ac:dyDescent="0.25">
      <c r="A144" s="564" t="str">
        <f>+Introduction!$C$7</f>
        <v>Liberia</v>
      </c>
      <c r="B144" s="565">
        <f>IF(ISBLANK(Regressions!B154), " ", Regressions!B154)</f>
        <v>2016</v>
      </c>
      <c r="C144" s="564" t="str">
        <f>HLOOKUP(Introduction!$G$4,nametranslations,28,FALSE)</f>
        <v>Primary</v>
      </c>
      <c r="D144" s="567">
        <f>IF(ISBLANK(Regressions!D154), " ", Regressions!D154)</f>
        <v>780851</v>
      </c>
      <c r="E144" s="568">
        <f>IF(ISNUMBER(Regressions!E154),ROUND(Regressions!E154, 1), NA())</f>
        <v>60.3</v>
      </c>
      <c r="F144" s="569">
        <f>IF(ISNUMBER(Regressions!F154),ROUND(Regressions!F154, 1), NA())</f>
        <v>47.2</v>
      </c>
      <c r="G144" s="570">
        <f>IF(ISNUMBER(Regressions!G154),ROUND(Regressions!G154, 1), NA())</f>
        <v>44.2</v>
      </c>
      <c r="H144" s="571">
        <f>IF(ISNUMBER(Regressions!H154),ROUND(Regressions!H154, 1), NA())</f>
        <v>3</v>
      </c>
      <c r="I144" s="572">
        <f>IF(ISNUMBER(Regressions!I154),ROUND(Regressions!I154, 1), NA())</f>
        <v>52.8</v>
      </c>
      <c r="J144" s="573">
        <f>IF(ISNUMBER(Regressions!K154),ROUND(Regressions!K154, 1), NA())</f>
        <v>67.5</v>
      </c>
      <c r="K144" s="569">
        <f>IF(ISNUMBER(Regressions!L154),ROUND(Regressions!L154, 1), NA())</f>
        <v>60.7</v>
      </c>
      <c r="L144" s="574">
        <f>IF(ISNUMBER(Regressions!M154),ROUND(Regressions!M154, 1), NA())</f>
        <v>23.8</v>
      </c>
      <c r="M144" s="571">
        <f>IF(ISNUMBER(Regressions!N154),ROUND(Regressions!N154, 1), NA())</f>
        <v>36.9</v>
      </c>
      <c r="N144" s="572">
        <f>IF(ISNUMBER(Regressions!O154),ROUND(Regressions!O154, 1), NA())</f>
        <v>39.299999999999997</v>
      </c>
      <c r="O144" s="573">
        <f>IF(ISNUMBER(Regressions!Q154),ROUND(Regressions!Q154, 1), NA())</f>
        <v>86.1</v>
      </c>
      <c r="P144" s="569">
        <f>IF(ISNUMBER(Regressions!R154),ROUND(Regressions!R154, 1), NA())</f>
        <v>83.4</v>
      </c>
      <c r="Q144" s="575">
        <f>IF(ISNUMBER(Regressions!S154),ROUND(Regressions!S154, 1), NA())</f>
        <v>66.7</v>
      </c>
      <c r="R144" s="571">
        <f>IF(ISNUMBER(Regressions!T154),ROUND(Regressions!T154, 1), NA())</f>
        <v>16.7</v>
      </c>
      <c r="S144" s="572">
        <f>IF(ISNUMBER(Regressions!U154),ROUND(Regressions!U154, 1), NA())</f>
        <v>16.600000000000001</v>
      </c>
    </row>
    <row r="145" spans="1:19" x14ac:dyDescent="0.25">
      <c r="A145" s="564" t="str">
        <f>+Introduction!$C$7</f>
        <v>Liberia</v>
      </c>
      <c r="B145" s="565">
        <f>IF(ISBLANK(Regressions!B155), " ", Regressions!B155)</f>
        <v>2017</v>
      </c>
      <c r="C145" s="564" t="str">
        <f>HLOOKUP(Introduction!$G$4,nametranslations,28,FALSE)</f>
        <v>Primary</v>
      </c>
      <c r="D145" s="567">
        <f>IF(ISBLANK(Regressions!D155), " ", Regressions!D155)</f>
        <v>798387</v>
      </c>
      <c r="E145" s="568">
        <f>IF(ISNUMBER(Regressions!E155),ROUND(Regressions!E155, 1), NA())</f>
        <v>61.7</v>
      </c>
      <c r="F145" s="569">
        <f>IF(ISNUMBER(Regressions!F155),ROUND(Regressions!F155, 1), NA())</f>
        <v>44.2</v>
      </c>
      <c r="G145" s="570">
        <f>IF(ISNUMBER(Regressions!G155),ROUND(Regressions!G155, 1), NA())</f>
        <v>44.2</v>
      </c>
      <c r="H145" s="571">
        <f>IF(ISNUMBER(Regressions!H155),ROUND(Regressions!H155, 1), NA())</f>
        <v>0</v>
      </c>
      <c r="I145" s="572">
        <f>IF(ISNUMBER(Regressions!I155),ROUND(Regressions!I155, 1), NA())</f>
        <v>55.8</v>
      </c>
      <c r="J145" s="573">
        <f>IF(ISNUMBER(Regressions!K155),ROUND(Regressions!K155, 1), NA())</f>
        <v>67</v>
      </c>
      <c r="K145" s="569">
        <f>IF(ISNUMBER(Regressions!L155),ROUND(Regressions!L155, 1), NA())</f>
        <v>60.7</v>
      </c>
      <c r="L145" s="574">
        <f>IF(ISNUMBER(Regressions!M155),ROUND(Regressions!M155, 1), NA())</f>
        <v>23.8</v>
      </c>
      <c r="M145" s="571">
        <f>IF(ISNUMBER(Regressions!N155),ROUND(Regressions!N155, 1), NA())</f>
        <v>36.9</v>
      </c>
      <c r="N145" s="572">
        <f>IF(ISNUMBER(Regressions!O155),ROUND(Regressions!O155, 1), NA())</f>
        <v>39.299999999999997</v>
      </c>
      <c r="O145" s="573">
        <f>IF(ISNUMBER(Regressions!Q155),ROUND(Regressions!Q155, 1), NA())</f>
        <v>86.1</v>
      </c>
      <c r="P145" s="569">
        <f>IF(ISNUMBER(Regressions!R155),ROUND(Regressions!R155, 1), NA())</f>
        <v>83.4</v>
      </c>
      <c r="Q145" s="575">
        <f>IF(ISNUMBER(Regressions!S155),ROUND(Regressions!S155, 1), NA())</f>
        <v>55.7</v>
      </c>
      <c r="R145" s="571">
        <f>IF(ISNUMBER(Regressions!T155),ROUND(Regressions!T155, 1), NA())</f>
        <v>27.7</v>
      </c>
      <c r="S145" s="572">
        <f>IF(ISNUMBER(Regressions!U155),ROUND(Regressions!U155, 1), NA())</f>
        <v>16.600000000000001</v>
      </c>
    </row>
    <row r="146" spans="1:19" x14ac:dyDescent="0.25">
      <c r="A146" s="564" t="str">
        <f>+Introduction!$C$7</f>
        <v>Liberia</v>
      </c>
      <c r="B146" s="565">
        <f>IF(ISBLANK(Regressions!B156), " ", Regressions!B156)</f>
        <v>2018</v>
      </c>
      <c r="C146" s="564" t="str">
        <f>HLOOKUP(Introduction!$G$4,nametranslations,28,FALSE)</f>
        <v>Primary</v>
      </c>
      <c r="D146" s="567">
        <f>IF(ISBLANK(Regressions!D156), " ", Regressions!D156)</f>
        <v>812798</v>
      </c>
      <c r="E146" s="568">
        <f>IF(ISNUMBER(Regressions!E156),ROUND(Regressions!E156, 1), NA())</f>
        <v>63</v>
      </c>
      <c r="F146" s="569">
        <f>IF(ISNUMBER(Regressions!F156),ROUND(Regressions!F156, 1), NA())</f>
        <v>41.1</v>
      </c>
      <c r="G146" s="570">
        <f>IF(ISNUMBER(Regressions!G156),ROUND(Regressions!G156, 1), NA())</f>
        <v>41.1</v>
      </c>
      <c r="H146" s="571">
        <f>IF(ISNUMBER(Regressions!H156),ROUND(Regressions!H156, 1), NA())</f>
        <v>0</v>
      </c>
      <c r="I146" s="572">
        <f>IF(ISNUMBER(Regressions!I156),ROUND(Regressions!I156, 1), NA())</f>
        <v>58.9</v>
      </c>
      <c r="J146" s="573">
        <f>IF(ISNUMBER(Regressions!K156),ROUND(Regressions!K156, 1), NA())</f>
        <v>66.400000000000006</v>
      </c>
      <c r="K146" s="569">
        <f>IF(ISNUMBER(Regressions!L156),ROUND(Regressions!L156, 1), NA())</f>
        <v>60.7</v>
      </c>
      <c r="L146" s="574">
        <f>IF(ISNUMBER(Regressions!M156),ROUND(Regressions!M156, 1), NA())</f>
        <v>23.8</v>
      </c>
      <c r="M146" s="571">
        <f>IF(ISNUMBER(Regressions!N156),ROUND(Regressions!N156, 1), NA())</f>
        <v>36.9</v>
      </c>
      <c r="N146" s="572">
        <f>IF(ISNUMBER(Regressions!O156),ROUND(Regressions!O156, 1), NA())</f>
        <v>39.299999999999997</v>
      </c>
      <c r="O146" s="573">
        <f>IF(ISNUMBER(Regressions!Q156),ROUND(Regressions!Q156, 1), NA())</f>
        <v>86.1</v>
      </c>
      <c r="P146" s="569">
        <f>IF(ISNUMBER(Regressions!R156),ROUND(Regressions!R156, 1), NA())</f>
        <v>83.4</v>
      </c>
      <c r="Q146" s="575">
        <f>IF(ISNUMBER(Regressions!S156),ROUND(Regressions!S156, 1), NA())</f>
        <v>44.7</v>
      </c>
      <c r="R146" s="571">
        <f>IF(ISNUMBER(Regressions!T156),ROUND(Regressions!T156, 1), NA())</f>
        <v>38.700000000000003</v>
      </c>
      <c r="S146" s="572">
        <f>IF(ISNUMBER(Regressions!U156),ROUND(Regressions!U156, 1), NA())</f>
        <v>16.600000000000001</v>
      </c>
    </row>
    <row r="147" spans="1:19" x14ac:dyDescent="0.25">
      <c r="A147" s="564" t="str">
        <f>+Introduction!$C$7</f>
        <v>Liberia</v>
      </c>
      <c r="B147" s="565">
        <f>IF(ISBLANK(Regressions!B157), " ", Regressions!B157)</f>
        <v>2019</v>
      </c>
      <c r="C147" s="564" t="str">
        <f>HLOOKUP(Introduction!$G$4,nametranslations,28,FALSE)</f>
        <v>Primary</v>
      </c>
      <c r="D147" s="567">
        <f>IF(ISBLANK(Regressions!D157), " ", Regressions!D157)</f>
        <v>827954</v>
      </c>
      <c r="E147" s="568">
        <f>IF(ISNUMBER(Regressions!E157),ROUND(Regressions!E157, 1), NA())</f>
        <v>64.3</v>
      </c>
      <c r="F147" s="569">
        <f>IF(ISNUMBER(Regressions!F157),ROUND(Regressions!F157, 1), NA())</f>
        <v>41.1</v>
      </c>
      <c r="G147" s="570">
        <f>IF(ISNUMBER(Regressions!G157),ROUND(Regressions!G157, 1), NA())</f>
        <v>41.1</v>
      </c>
      <c r="H147" s="571">
        <f>IF(ISNUMBER(Regressions!H157),ROUND(Regressions!H157, 1), NA())</f>
        <v>0</v>
      </c>
      <c r="I147" s="572">
        <f>IF(ISNUMBER(Regressions!I157),ROUND(Regressions!I157, 1), NA())</f>
        <v>58.9</v>
      </c>
      <c r="J147" s="573">
        <f>IF(ISNUMBER(Regressions!K157),ROUND(Regressions!K157, 1), NA())</f>
        <v>65.900000000000006</v>
      </c>
      <c r="K147" s="569">
        <f>IF(ISNUMBER(Regressions!L157),ROUND(Regressions!L157, 1), NA())</f>
        <v>60.7</v>
      </c>
      <c r="L147" s="574">
        <f>IF(ISNUMBER(Regressions!M157),ROUND(Regressions!M157, 1), NA())</f>
        <v>23.8</v>
      </c>
      <c r="M147" s="571">
        <f>IF(ISNUMBER(Regressions!N157),ROUND(Regressions!N157, 1), NA())</f>
        <v>36.9</v>
      </c>
      <c r="N147" s="572">
        <f>IF(ISNUMBER(Regressions!O157),ROUND(Regressions!O157, 1), NA())</f>
        <v>39.299999999999997</v>
      </c>
      <c r="O147" s="573">
        <f>IF(ISNUMBER(Regressions!Q157),ROUND(Regressions!Q157, 1), NA())</f>
        <v>86.1</v>
      </c>
      <c r="P147" s="569">
        <f>IF(ISNUMBER(Regressions!R157),ROUND(Regressions!R157, 1), NA())</f>
        <v>83.4</v>
      </c>
      <c r="Q147" s="575">
        <f>IF(ISNUMBER(Regressions!S157),ROUND(Regressions!S157, 1), NA())</f>
        <v>33.6</v>
      </c>
      <c r="R147" s="571">
        <f>IF(ISNUMBER(Regressions!T157),ROUND(Regressions!T157, 1), NA())</f>
        <v>49.8</v>
      </c>
      <c r="S147" s="572">
        <f>IF(ISNUMBER(Regressions!U157),ROUND(Regressions!U157, 1), NA())</f>
        <v>16.600000000000001</v>
      </c>
    </row>
    <row r="148" spans="1:19" x14ac:dyDescent="0.25">
      <c r="A148" s="564" t="str">
        <f>+Introduction!$C$7</f>
        <v>Liberia</v>
      </c>
      <c r="B148" s="565">
        <f>IF(ISBLANK(Regressions!B158), " ", Regressions!B158)</f>
        <v>2020</v>
      </c>
      <c r="C148" s="564" t="str">
        <f>HLOOKUP(Introduction!$G$4,nametranslations,28,FALSE)</f>
        <v>Primary</v>
      </c>
      <c r="D148" s="567">
        <f>IF(ISBLANK(Regressions!D158), " ", Regressions!D158)</f>
        <v>838904</v>
      </c>
      <c r="E148" s="568">
        <f>IF(ISNUMBER(Regressions!E158),ROUND(Regressions!E158, 1), NA())</f>
        <v>65.7</v>
      </c>
      <c r="F148" s="569">
        <f>IF(ISNUMBER(Regressions!F158),ROUND(Regressions!F158, 1), NA())</f>
        <v>41.1</v>
      </c>
      <c r="G148" s="570">
        <f>IF(ISNUMBER(Regressions!G158),ROUND(Regressions!G158, 1), NA())</f>
        <v>41.1</v>
      </c>
      <c r="H148" s="571">
        <f>IF(ISNUMBER(Regressions!H158),ROUND(Regressions!H158, 1), NA())</f>
        <v>0</v>
      </c>
      <c r="I148" s="572">
        <f>IF(ISNUMBER(Regressions!I158),ROUND(Regressions!I158, 1), NA())</f>
        <v>58.9</v>
      </c>
      <c r="J148" s="573">
        <f>IF(ISNUMBER(Regressions!K158),ROUND(Regressions!K158, 1), NA())</f>
        <v>65.3</v>
      </c>
      <c r="K148" s="569">
        <f>IF(ISNUMBER(Regressions!L158),ROUND(Regressions!L158, 1), NA())</f>
        <v>60.7</v>
      </c>
      <c r="L148" s="574">
        <f>IF(ISNUMBER(Regressions!M158),ROUND(Regressions!M158, 1), NA())</f>
        <v>23.8</v>
      </c>
      <c r="M148" s="571">
        <f>IF(ISNUMBER(Regressions!N158),ROUND(Regressions!N158, 1), NA())</f>
        <v>36.9</v>
      </c>
      <c r="N148" s="572">
        <f>IF(ISNUMBER(Regressions!O158),ROUND(Regressions!O158, 1), NA())</f>
        <v>39.299999999999997</v>
      </c>
      <c r="O148" s="573">
        <f>IF(ISNUMBER(Regressions!Q158),ROUND(Regressions!Q158, 1), NA())</f>
        <v>86.1</v>
      </c>
      <c r="P148" s="569">
        <f>IF(ISNUMBER(Regressions!R158),ROUND(Regressions!R158, 1), NA())</f>
        <v>83.4</v>
      </c>
      <c r="Q148" s="575">
        <f>IF(ISNUMBER(Regressions!S158),ROUND(Regressions!S158, 1), NA())</f>
        <v>22.6</v>
      </c>
      <c r="R148" s="571">
        <f>IF(ISNUMBER(Regressions!T158),ROUND(Regressions!T158, 1), NA())</f>
        <v>60.8</v>
      </c>
      <c r="S148" s="572">
        <f>IF(ISNUMBER(Regressions!U158),ROUND(Regressions!U158, 1), NA())</f>
        <v>16.600000000000001</v>
      </c>
    </row>
    <row r="149" spans="1:19" x14ac:dyDescent="0.25">
      <c r="A149" s="564" t="str">
        <f>+Introduction!$C$7</f>
        <v>Liberia</v>
      </c>
      <c r="B149" s="565">
        <f>IF(ISBLANK(Regressions!B159), " ", Regressions!B159)</f>
        <v>2021</v>
      </c>
      <c r="C149" s="564" t="str">
        <f>HLOOKUP(Introduction!$G$4,nametranslations,28,FALSE)</f>
        <v>Primary</v>
      </c>
      <c r="D149" s="567">
        <f>IF(ISBLANK(Regressions!D159), " ", Regressions!D159)</f>
        <v>848064</v>
      </c>
      <c r="E149" s="573">
        <f>IF(ISNUMBER(Regressions!E159),ROUND(Regressions!E159, 1), NA())</f>
        <v>67</v>
      </c>
      <c r="F149" s="576">
        <f>IF(ISNUMBER(Regressions!F159),ROUND(Regressions!F159, 1), NA())</f>
        <v>41.1</v>
      </c>
      <c r="G149" s="577">
        <f>IF(ISNUMBER(Regressions!G159),ROUND(Regressions!G159, 1), NA())</f>
        <v>41.1</v>
      </c>
      <c r="H149" s="571">
        <f>IF(ISNUMBER(Regressions!H159),ROUND(Regressions!H159, 1), NA())</f>
        <v>0</v>
      </c>
      <c r="I149" s="572">
        <f>IF(ISNUMBER(Regressions!I159),ROUND(Regressions!I159, 1), NA())</f>
        <v>58.9</v>
      </c>
      <c r="J149" s="573">
        <f>IF(ISNUMBER(Regressions!K159),ROUND(Regressions!K159, 1), NA())</f>
        <v>64.8</v>
      </c>
      <c r="K149" s="576">
        <f>IF(ISNUMBER(Regressions!L159),ROUND(Regressions!L159, 1), NA())</f>
        <v>60.7</v>
      </c>
      <c r="L149" s="578">
        <f>IF(ISNUMBER(Regressions!M159),ROUND(Regressions!M159, 1), NA())</f>
        <v>23.8</v>
      </c>
      <c r="M149" s="571">
        <f>IF(ISNUMBER(Regressions!N159),ROUND(Regressions!N159, 1), NA())</f>
        <v>36.9</v>
      </c>
      <c r="N149" s="572">
        <f>IF(ISNUMBER(Regressions!O159),ROUND(Regressions!O159, 1), NA())</f>
        <v>39.299999999999997</v>
      </c>
      <c r="O149" s="573" t="e">
        <f>IF(ISNUMBER(Regressions!Q159),ROUND(Regressions!Q159, 1), NA())</f>
        <v>#N/A</v>
      </c>
      <c r="P149" s="576" t="e">
        <f>IF(ISNUMBER(Regressions!R159),ROUND(Regressions!R159, 1), NA())</f>
        <v>#N/A</v>
      </c>
      <c r="Q149" s="579">
        <f>IF(ISNUMBER(Regressions!S159),ROUND(Regressions!S159, 1), NA())</f>
        <v>11.6</v>
      </c>
      <c r="R149" s="571" t="e">
        <f>IF(ISNUMBER(Regressions!T159),ROUND(Regressions!T159, 1), NA())</f>
        <v>#N/A</v>
      </c>
      <c r="S149" s="572" t="e">
        <f>IF(ISNUMBER(Regressions!U159),ROUND(Regressions!U159, 1), NA())</f>
        <v>#N/A</v>
      </c>
    </row>
    <row r="150" spans="1:19" x14ac:dyDescent="0.25">
      <c r="A150" s="564" t="str">
        <f>+Introduction!$C$7</f>
        <v>Liberia</v>
      </c>
      <c r="B150" s="565">
        <f>IF(ISBLANK(Regressions!B160), " ", Regressions!B160)</f>
        <v>2022</v>
      </c>
      <c r="C150" s="564" t="str">
        <f>HLOOKUP(Introduction!$G$4,nametranslations,28,FALSE)</f>
        <v>Primary</v>
      </c>
      <c r="D150" s="567">
        <f>IF(ISBLANK(Regressions!D160), " ", Regressions!D160)</f>
        <v>855545</v>
      </c>
      <c r="E150" s="568">
        <f>IF(ISNUMBER(Regressions!E160),ROUND(Regressions!E160, 1), NA())</f>
        <v>68.400000000000006</v>
      </c>
      <c r="F150" s="569">
        <f>IF(ISNUMBER(Regressions!F160),ROUND(Regressions!F160, 1), NA())</f>
        <v>41.1</v>
      </c>
      <c r="G150" s="570">
        <f>IF(ISNUMBER(Regressions!G160),ROUND(Regressions!G160, 1), NA())</f>
        <v>41.1</v>
      </c>
      <c r="H150" s="571">
        <f>IF(ISNUMBER(Regressions!H160),ROUND(Regressions!H160, 1), NA())</f>
        <v>0</v>
      </c>
      <c r="I150" s="572">
        <f>IF(ISNUMBER(Regressions!I160),ROUND(Regressions!I160, 1), NA())</f>
        <v>58.9</v>
      </c>
      <c r="J150" s="573">
        <f>IF(ISNUMBER(Regressions!K160),ROUND(Regressions!K160, 1), NA())</f>
        <v>64.2</v>
      </c>
      <c r="K150" s="569">
        <f>IF(ISNUMBER(Regressions!L160),ROUND(Regressions!L160, 1), NA())</f>
        <v>60.7</v>
      </c>
      <c r="L150" s="574">
        <f>IF(ISNUMBER(Regressions!M160),ROUND(Regressions!M160, 1), NA())</f>
        <v>23.8</v>
      </c>
      <c r="M150" s="571">
        <f>IF(ISNUMBER(Regressions!N160),ROUND(Regressions!N160, 1), NA())</f>
        <v>36.9</v>
      </c>
      <c r="N150" s="572">
        <f>IF(ISNUMBER(Regressions!O160),ROUND(Regressions!O160, 1), NA())</f>
        <v>39.299999999999997</v>
      </c>
      <c r="O150" s="573" t="e">
        <f>IF(ISNUMBER(Regressions!Q160),ROUND(Regressions!Q160, 1), NA())</f>
        <v>#N/A</v>
      </c>
      <c r="P150" s="569" t="e">
        <f>IF(ISNUMBER(Regressions!R160),ROUND(Regressions!R160, 1), NA())</f>
        <v>#N/A</v>
      </c>
      <c r="Q150" s="575">
        <f>IF(ISNUMBER(Regressions!S160),ROUND(Regressions!S160, 1), NA())</f>
        <v>0.5</v>
      </c>
      <c r="R150" s="571" t="e">
        <f>IF(ISNUMBER(Regressions!T160),ROUND(Regressions!T160, 1), NA())</f>
        <v>#N/A</v>
      </c>
      <c r="S150" s="572" t="e">
        <f>IF(ISNUMBER(Regressions!U160),ROUND(Regressions!U160, 1), NA())</f>
        <v>#N/A</v>
      </c>
    </row>
    <row r="151" spans="1:19" x14ac:dyDescent="0.25">
      <c r="A151" s="564" t="str">
        <f>+Introduction!$C$7</f>
        <v>Liberia</v>
      </c>
      <c r="B151" s="565">
        <f>IF(ISBLANK(Regressions!B161), " ", Regressions!B161)</f>
        <v>2023</v>
      </c>
      <c r="C151" s="564" t="str">
        <f>HLOOKUP(Introduction!$G$4,nametranslations,28,FALSE)</f>
        <v>Primary</v>
      </c>
      <c r="D151" s="567">
        <f>IF(ISBLANK(Regressions!D161), " ", Regressions!D161)</f>
        <v>863390</v>
      </c>
      <c r="E151" s="568">
        <f>IF(ISNUMBER(Regressions!E161),ROUND(Regressions!E161, 1), NA())</f>
        <v>68.400000000000006</v>
      </c>
      <c r="F151" s="569" t="e">
        <f>IF(ISNUMBER(Regressions!F161),ROUND(Regressions!F161, 1), NA())</f>
        <v>#N/A</v>
      </c>
      <c r="G151" s="570" t="e">
        <f>IF(ISNUMBER(Regressions!G161),ROUND(Regressions!G161, 1), NA())</f>
        <v>#N/A</v>
      </c>
      <c r="H151" s="571" t="e">
        <f>IF(ISNUMBER(Regressions!H161),ROUND(Regressions!H161, 1), NA())</f>
        <v>#N/A</v>
      </c>
      <c r="I151" s="572" t="e">
        <f>IF(ISNUMBER(Regressions!I161),ROUND(Regressions!I161, 1), NA())</f>
        <v>#N/A</v>
      </c>
      <c r="J151" s="573">
        <f>IF(ISNUMBER(Regressions!K161),ROUND(Regressions!K161, 1), NA())</f>
        <v>64.2</v>
      </c>
      <c r="K151" s="569" t="e">
        <f>IF(ISNUMBER(Regressions!L161),ROUND(Regressions!L161, 1), NA())</f>
        <v>#N/A</v>
      </c>
      <c r="L151" s="574" t="e">
        <f>IF(ISNUMBER(Regressions!M161),ROUND(Regressions!M161, 1), NA())</f>
        <v>#N/A</v>
      </c>
      <c r="M151" s="571" t="e">
        <f>IF(ISNUMBER(Regressions!N161),ROUND(Regressions!N161, 1), NA())</f>
        <v>#N/A</v>
      </c>
      <c r="N151" s="572" t="e">
        <f>IF(ISNUMBER(Regressions!O161),ROUND(Regressions!O161, 1), NA())</f>
        <v>#N/A</v>
      </c>
      <c r="O151" s="573" t="e">
        <f>IF(ISNUMBER(Regressions!Q161),ROUND(Regressions!Q161, 1), NA())</f>
        <v>#N/A</v>
      </c>
      <c r="P151" s="569" t="e">
        <f>IF(ISNUMBER(Regressions!R161),ROUND(Regressions!R161, 1), NA())</f>
        <v>#N/A</v>
      </c>
      <c r="Q151" s="575">
        <f>IF(ISNUMBER(Regressions!S161),ROUND(Regressions!S161, 1), NA())</f>
        <v>0.5</v>
      </c>
      <c r="R151" s="571" t="e">
        <f>IF(ISNUMBER(Regressions!T161),ROUND(Regressions!T161, 1), NA())</f>
        <v>#N/A</v>
      </c>
      <c r="S151" s="572" t="e">
        <f>IF(ISNUMBER(Regressions!U161),ROUND(Regressions!U161, 1), NA())</f>
        <v>#N/A</v>
      </c>
    </row>
    <row r="152" spans="1:19" x14ac:dyDescent="0.25">
      <c r="A152" s="564" t="str">
        <f>+Introduction!$C$7</f>
        <v>Liberia</v>
      </c>
      <c r="B152" s="565">
        <f>IF(ISBLANK(Regressions!B162), " ", Regressions!B162)</f>
        <v>2024</v>
      </c>
      <c r="C152" s="564" t="str">
        <f>HLOOKUP(Introduction!$G$4,nametranslations,28,FALSE)</f>
        <v>Primary</v>
      </c>
      <c r="D152" s="567">
        <f>IF(ISBLANK(Regressions!D162), " ", Regressions!D162)</f>
        <v>919641</v>
      </c>
      <c r="E152" s="568">
        <f>IF(ISNUMBER(Regressions!E162),ROUND(Regressions!E162, 1), NA())</f>
        <v>68.400000000000006</v>
      </c>
      <c r="F152" s="569" t="e">
        <f>IF(ISNUMBER(Regressions!F162),ROUND(Regressions!F162, 1), NA())</f>
        <v>#N/A</v>
      </c>
      <c r="G152" s="570" t="e">
        <f>IF(ISNUMBER(Regressions!G162),ROUND(Regressions!G162, 1), NA())</f>
        <v>#N/A</v>
      </c>
      <c r="H152" s="571" t="e">
        <f>IF(ISNUMBER(Regressions!H162),ROUND(Regressions!H162, 1), NA())</f>
        <v>#N/A</v>
      </c>
      <c r="I152" s="572" t="e">
        <f>IF(ISNUMBER(Regressions!I162),ROUND(Regressions!I162, 1), NA())</f>
        <v>#N/A</v>
      </c>
      <c r="J152" s="573">
        <f>IF(ISNUMBER(Regressions!K162),ROUND(Regressions!K162, 1), NA())</f>
        <v>64.2</v>
      </c>
      <c r="K152" s="569" t="e">
        <f>IF(ISNUMBER(Regressions!L162),ROUND(Regressions!L162, 1), NA())</f>
        <v>#N/A</v>
      </c>
      <c r="L152" s="574" t="e">
        <f>IF(ISNUMBER(Regressions!M162),ROUND(Regressions!M162, 1), NA())</f>
        <v>#N/A</v>
      </c>
      <c r="M152" s="571" t="e">
        <f>IF(ISNUMBER(Regressions!N162),ROUND(Regressions!N162, 1), NA())</f>
        <v>#N/A</v>
      </c>
      <c r="N152" s="572" t="e">
        <f>IF(ISNUMBER(Regressions!O162),ROUND(Regressions!O162, 1), NA())</f>
        <v>#N/A</v>
      </c>
      <c r="O152" s="573" t="e">
        <f>IF(ISNUMBER(Regressions!Q162),ROUND(Regressions!Q162, 1), NA())</f>
        <v>#N/A</v>
      </c>
      <c r="P152" s="569" t="e">
        <f>IF(ISNUMBER(Regressions!R162),ROUND(Regressions!R162, 1), NA())</f>
        <v>#N/A</v>
      </c>
      <c r="Q152" s="575">
        <f>IF(ISNUMBER(Regressions!S162),ROUND(Regressions!S162, 1), NA())</f>
        <v>0.5</v>
      </c>
      <c r="R152" s="571" t="e">
        <f>IF(ISNUMBER(Regressions!T162),ROUND(Regressions!T162, 1), NA())</f>
        <v>#N/A</v>
      </c>
      <c r="S152" s="572" t="e">
        <f>IF(ISNUMBER(Regressions!U162),ROUND(Regressions!U162, 1), NA())</f>
        <v>#N/A</v>
      </c>
    </row>
    <row r="153" spans="1:19" x14ac:dyDescent="0.25">
      <c r="A153" s="580" t="str">
        <f>+Introduction!$C$7</f>
        <v>Liberia</v>
      </c>
      <c r="B153" s="581">
        <f>IF(ISBLANK(Regressions!B163), " ", Regressions!B163)</f>
        <v>2025</v>
      </c>
      <c r="C153" s="580" t="str">
        <f>HLOOKUP(Introduction!$G$4,nametranslations,28,FALSE)</f>
        <v>Primary</v>
      </c>
      <c r="D153" s="582">
        <f>IF(ISBLANK(Regressions!D163), " ", Regressions!D163)</f>
        <v>939430</v>
      </c>
      <c r="E153" s="583">
        <f>IF(ISNUMBER(Regressions!E163),ROUND(Regressions!E163, 1), NA())</f>
        <v>68.400000000000006</v>
      </c>
      <c r="F153" s="584" t="e">
        <f>IF(ISNUMBER(Regressions!F163),ROUND(Regressions!F163, 1), NA())</f>
        <v>#N/A</v>
      </c>
      <c r="G153" s="585" t="e">
        <f>IF(ISNUMBER(Regressions!G163),ROUND(Regressions!G163, 1), NA())</f>
        <v>#N/A</v>
      </c>
      <c r="H153" s="586" t="e">
        <f>IF(ISNUMBER(Regressions!H163),ROUND(Regressions!H163, 1), NA())</f>
        <v>#N/A</v>
      </c>
      <c r="I153" s="587" t="e">
        <f>IF(ISNUMBER(Regressions!I163),ROUND(Regressions!I163, 1), NA())</f>
        <v>#N/A</v>
      </c>
      <c r="J153" s="588">
        <f>IF(ISNUMBER(Regressions!K163),ROUND(Regressions!K163, 1), NA())</f>
        <v>64.2</v>
      </c>
      <c r="K153" s="584" t="e">
        <f>IF(ISNUMBER(Regressions!L163),ROUND(Regressions!L163, 1), NA())</f>
        <v>#N/A</v>
      </c>
      <c r="L153" s="589" t="e">
        <f>IF(ISNUMBER(Regressions!M163),ROUND(Regressions!M163, 1), NA())</f>
        <v>#N/A</v>
      </c>
      <c r="M153" s="586" t="e">
        <f>IF(ISNUMBER(Regressions!N163),ROUND(Regressions!N163, 1), NA())</f>
        <v>#N/A</v>
      </c>
      <c r="N153" s="587" t="e">
        <f>IF(ISNUMBER(Regressions!O163),ROUND(Regressions!O163, 1), NA())</f>
        <v>#N/A</v>
      </c>
      <c r="O153" s="588" t="e">
        <f>IF(ISNUMBER(Regressions!Q163),ROUND(Regressions!Q163, 1), NA())</f>
        <v>#N/A</v>
      </c>
      <c r="P153" s="584" t="e">
        <f>IF(ISNUMBER(Regressions!R163),ROUND(Regressions!R163, 1), NA())</f>
        <v>#N/A</v>
      </c>
      <c r="Q153" s="590">
        <f>IF(ISNUMBER(Regressions!S163),ROUND(Regressions!S163, 1), NA())</f>
        <v>0.5</v>
      </c>
      <c r="R153" s="586" t="e">
        <f>IF(ISNUMBER(Regressions!T163),ROUND(Regressions!T163, 1), NA())</f>
        <v>#N/A</v>
      </c>
      <c r="S153" s="587" t="e">
        <f>IF(ISNUMBER(Regressions!U163),ROUND(Regressions!U163, 1), NA())</f>
        <v>#N/A</v>
      </c>
    </row>
    <row r="154" spans="1:19" hidden="1" x14ac:dyDescent="0.25">
      <c r="A154" s="564" t="str">
        <f>+Introduction!$C$7</f>
        <v>Liberia</v>
      </c>
      <c r="B154" s="565">
        <f>IF(ISBLANK(Regressions!B164), " ", Regressions!B164)</f>
        <v>2026</v>
      </c>
      <c r="C154" s="564" t="str">
        <f>HLOOKUP(Introduction!$G$4,nametranslations,28,FALSE)</f>
        <v>Primary</v>
      </c>
      <c r="D154" s="567" t="str">
        <f>IF(ISBLANK(Regressions!D164), " ", Regressions!D164)</f>
        <v xml:space="preserve"> </v>
      </c>
      <c r="E154" s="568">
        <f>IF(ISNUMBER(Regressions!E164),ROUND(Regressions!E164, 1), NA())</f>
        <v>68.400000000000006</v>
      </c>
      <c r="F154" s="569" t="e">
        <f>IF(ISNUMBER(Regressions!F164),ROUND(Regressions!F164, 1), NA())</f>
        <v>#N/A</v>
      </c>
      <c r="G154" s="570" t="e">
        <f>IF(ISNUMBER(Regressions!G164),ROUND(Regressions!G164, 1), NA())</f>
        <v>#N/A</v>
      </c>
      <c r="H154" s="571" t="e">
        <f>IF(ISNUMBER(Regressions!H164),ROUND(Regressions!H164, 1), NA())</f>
        <v>#N/A</v>
      </c>
      <c r="I154" s="572" t="e">
        <f>IF(ISNUMBER(Regressions!I164),ROUND(Regressions!I164, 1), NA())</f>
        <v>#N/A</v>
      </c>
      <c r="J154" s="573">
        <f>IF(ISNUMBER(Regressions!K164),ROUND(Regressions!K164, 1), NA())</f>
        <v>64.2</v>
      </c>
      <c r="K154" s="569" t="e">
        <f>IF(ISNUMBER(Regressions!L164),ROUND(Regressions!L164, 1), NA())</f>
        <v>#N/A</v>
      </c>
      <c r="L154" s="574" t="e">
        <f>IF(ISNUMBER(Regressions!M164),ROUND(Regressions!M164, 1), NA())</f>
        <v>#N/A</v>
      </c>
      <c r="M154" s="571" t="e">
        <f>IF(ISNUMBER(Regressions!N164),ROUND(Regressions!N164, 1), NA())</f>
        <v>#N/A</v>
      </c>
      <c r="N154" s="572" t="e">
        <f>IF(ISNUMBER(Regressions!O164),ROUND(Regressions!O164, 1), NA())</f>
        <v>#N/A</v>
      </c>
      <c r="O154" s="573" t="e">
        <f>IF(ISNUMBER(Regressions!Q164),ROUND(Regressions!Q164, 1), NA())</f>
        <v>#N/A</v>
      </c>
      <c r="P154" s="569" t="e">
        <f>IF(ISNUMBER(Regressions!R164),ROUND(Regressions!R164, 1), NA())</f>
        <v>#N/A</v>
      </c>
      <c r="Q154" s="575">
        <f>IF(ISNUMBER(Regressions!S164),ROUND(Regressions!S164, 1), NA())</f>
        <v>0.5</v>
      </c>
      <c r="R154" s="571" t="e">
        <f>IF(ISNUMBER(Regressions!T164),ROUND(Regressions!T164, 1), NA())</f>
        <v>#N/A</v>
      </c>
      <c r="S154" s="572" t="e">
        <f>IF(ISNUMBER(Regressions!U164),ROUND(Regressions!U164, 1), NA())</f>
        <v>#N/A</v>
      </c>
    </row>
    <row r="155" spans="1:19" hidden="1" x14ac:dyDescent="0.25">
      <c r="A155" s="564" t="str">
        <f>+Introduction!$C$7</f>
        <v>Liberia</v>
      </c>
      <c r="B155" s="565">
        <f>IF(ISBLANK(Regressions!B165), " ", Regressions!B165)</f>
        <v>2027</v>
      </c>
      <c r="C155" s="564" t="str">
        <f>HLOOKUP(Introduction!$G$4,nametranslations,28,FALSE)</f>
        <v>Primary</v>
      </c>
      <c r="D155" s="567" t="str">
        <f>IF(ISBLANK(Regressions!D165), " ", Regressions!D165)</f>
        <v xml:space="preserve"> </v>
      </c>
      <c r="E155" s="568" t="e">
        <f>IF(ISNUMBER(Regressions!E165),ROUND(Regressions!E165, 1), NA())</f>
        <v>#N/A</v>
      </c>
      <c r="F155" s="569" t="e">
        <f>IF(ISNUMBER(Regressions!F165),ROUND(Regressions!F165, 1), NA())</f>
        <v>#N/A</v>
      </c>
      <c r="G155" s="570" t="e">
        <f>IF(ISNUMBER(Regressions!G165),ROUND(Regressions!G165, 1), NA())</f>
        <v>#N/A</v>
      </c>
      <c r="H155" s="571" t="e">
        <f>IF(ISNUMBER(Regressions!H165),ROUND(Regressions!H165, 1), NA())</f>
        <v>#N/A</v>
      </c>
      <c r="I155" s="572" t="e">
        <f>IF(ISNUMBER(Regressions!I165),ROUND(Regressions!I165, 1), NA())</f>
        <v>#N/A</v>
      </c>
      <c r="J155" s="573" t="e">
        <f>IF(ISNUMBER(Regressions!K165),ROUND(Regressions!K165, 1), NA())</f>
        <v>#N/A</v>
      </c>
      <c r="K155" s="569" t="e">
        <f>IF(ISNUMBER(Regressions!L165),ROUND(Regressions!L165, 1), NA())</f>
        <v>#N/A</v>
      </c>
      <c r="L155" s="574" t="e">
        <f>IF(ISNUMBER(Regressions!M165),ROUND(Regressions!M165, 1), NA())</f>
        <v>#N/A</v>
      </c>
      <c r="M155" s="571" t="e">
        <f>IF(ISNUMBER(Regressions!N165),ROUND(Regressions!N165, 1), NA())</f>
        <v>#N/A</v>
      </c>
      <c r="N155" s="572" t="e">
        <f>IF(ISNUMBER(Regressions!O165),ROUND(Regressions!O165, 1), NA())</f>
        <v>#N/A</v>
      </c>
      <c r="O155" s="573" t="e">
        <f>IF(ISNUMBER(Regressions!Q165),ROUND(Regressions!Q165, 1), NA())</f>
        <v>#N/A</v>
      </c>
      <c r="P155" s="569" t="e">
        <f>IF(ISNUMBER(Regressions!R165),ROUND(Regressions!R165, 1), NA())</f>
        <v>#N/A</v>
      </c>
      <c r="Q155" s="575" t="e">
        <f>IF(ISNUMBER(Regressions!S165),ROUND(Regressions!S165, 1), NA())</f>
        <v>#N/A</v>
      </c>
      <c r="R155" s="571" t="e">
        <f>IF(ISNUMBER(Regressions!T165),ROUND(Regressions!T165, 1), NA())</f>
        <v>#N/A</v>
      </c>
      <c r="S155" s="572" t="e">
        <f>IF(ISNUMBER(Regressions!U165),ROUND(Regressions!U165, 1), NA())</f>
        <v>#N/A</v>
      </c>
    </row>
    <row r="156" spans="1:19" hidden="1" x14ac:dyDescent="0.25">
      <c r="A156" s="564" t="str">
        <f>+Introduction!$C$7</f>
        <v>Liberia</v>
      </c>
      <c r="B156" s="565">
        <f>IF(ISBLANK(Regressions!B166), " ", Regressions!B166)</f>
        <v>2028</v>
      </c>
      <c r="C156" s="564" t="str">
        <f>HLOOKUP(Introduction!$G$4,nametranslations,28,FALSE)</f>
        <v>Primary</v>
      </c>
      <c r="D156" s="567" t="str">
        <f>IF(ISBLANK(Regressions!D166), " ", Regressions!D166)</f>
        <v xml:space="preserve"> </v>
      </c>
      <c r="E156" s="568" t="e">
        <f>IF(ISNUMBER(Regressions!E166),ROUND(Regressions!E166, 1), NA())</f>
        <v>#N/A</v>
      </c>
      <c r="F156" s="569" t="e">
        <f>IF(ISNUMBER(Regressions!F166),ROUND(Regressions!F166, 1), NA())</f>
        <v>#N/A</v>
      </c>
      <c r="G156" s="570" t="e">
        <f>IF(ISNUMBER(Regressions!G166),ROUND(Regressions!G166, 1), NA())</f>
        <v>#N/A</v>
      </c>
      <c r="H156" s="571" t="e">
        <f>IF(ISNUMBER(Regressions!H166),ROUND(Regressions!H166, 1), NA())</f>
        <v>#N/A</v>
      </c>
      <c r="I156" s="572" t="e">
        <f>IF(ISNUMBER(Regressions!I166),ROUND(Regressions!I166, 1), NA())</f>
        <v>#N/A</v>
      </c>
      <c r="J156" s="573" t="e">
        <f>IF(ISNUMBER(Regressions!K166),ROUND(Regressions!K166, 1), NA())</f>
        <v>#N/A</v>
      </c>
      <c r="K156" s="569" t="e">
        <f>IF(ISNUMBER(Regressions!L166),ROUND(Regressions!L166, 1), NA())</f>
        <v>#N/A</v>
      </c>
      <c r="L156" s="574" t="e">
        <f>IF(ISNUMBER(Regressions!M166),ROUND(Regressions!M166, 1), NA())</f>
        <v>#N/A</v>
      </c>
      <c r="M156" s="571" t="e">
        <f>IF(ISNUMBER(Regressions!N166),ROUND(Regressions!N166, 1), NA())</f>
        <v>#N/A</v>
      </c>
      <c r="N156" s="572" t="e">
        <f>IF(ISNUMBER(Regressions!O166),ROUND(Regressions!O166, 1), NA())</f>
        <v>#N/A</v>
      </c>
      <c r="O156" s="573" t="e">
        <f>IF(ISNUMBER(Regressions!Q166),ROUND(Regressions!Q166, 1), NA())</f>
        <v>#N/A</v>
      </c>
      <c r="P156" s="569" t="e">
        <f>IF(ISNUMBER(Regressions!R166),ROUND(Regressions!R166, 1), NA())</f>
        <v>#N/A</v>
      </c>
      <c r="Q156" s="575" t="e">
        <f>IF(ISNUMBER(Regressions!S166),ROUND(Regressions!S166, 1), NA())</f>
        <v>#N/A</v>
      </c>
      <c r="R156" s="571" t="e">
        <f>IF(ISNUMBER(Regressions!T166),ROUND(Regressions!T166, 1), NA())</f>
        <v>#N/A</v>
      </c>
      <c r="S156" s="572" t="e">
        <f>IF(ISNUMBER(Regressions!U166),ROUND(Regressions!U166, 1), NA())</f>
        <v>#N/A</v>
      </c>
    </row>
    <row r="157" spans="1:19" hidden="1" x14ac:dyDescent="0.25">
      <c r="A157" s="564" t="str">
        <f>+Introduction!$C$7</f>
        <v>Liberia</v>
      </c>
      <c r="B157" s="565">
        <f>IF(ISBLANK(Regressions!B167), " ", Regressions!B167)</f>
        <v>2029</v>
      </c>
      <c r="C157" s="564" t="str">
        <f>HLOOKUP(Introduction!$G$4,nametranslations,28,FALSE)</f>
        <v>Primary</v>
      </c>
      <c r="D157" s="567" t="str">
        <f>IF(ISBLANK(Regressions!D167), " ", Regressions!D167)</f>
        <v xml:space="preserve"> </v>
      </c>
      <c r="E157" s="568" t="e">
        <f>IF(ISNUMBER(Regressions!E167),ROUND(Regressions!E167, 1), NA())</f>
        <v>#N/A</v>
      </c>
      <c r="F157" s="569" t="e">
        <f>IF(ISNUMBER(Regressions!F167),ROUND(Regressions!F167, 1), NA())</f>
        <v>#N/A</v>
      </c>
      <c r="G157" s="570" t="e">
        <f>IF(ISNUMBER(Regressions!G167),ROUND(Regressions!G167, 1), NA())</f>
        <v>#N/A</v>
      </c>
      <c r="H157" s="571" t="e">
        <f>IF(ISNUMBER(Regressions!H167),ROUND(Regressions!H167, 1), NA())</f>
        <v>#N/A</v>
      </c>
      <c r="I157" s="572" t="e">
        <f>IF(ISNUMBER(Regressions!I167),ROUND(Regressions!I167, 1), NA())</f>
        <v>#N/A</v>
      </c>
      <c r="J157" s="573" t="e">
        <f>IF(ISNUMBER(Regressions!K167),ROUND(Regressions!K167, 1), NA())</f>
        <v>#N/A</v>
      </c>
      <c r="K157" s="569" t="e">
        <f>IF(ISNUMBER(Regressions!L167),ROUND(Regressions!L167, 1), NA())</f>
        <v>#N/A</v>
      </c>
      <c r="L157" s="574" t="e">
        <f>IF(ISNUMBER(Regressions!M167),ROUND(Regressions!M167, 1), NA())</f>
        <v>#N/A</v>
      </c>
      <c r="M157" s="571" t="e">
        <f>IF(ISNUMBER(Regressions!N167),ROUND(Regressions!N167, 1), NA())</f>
        <v>#N/A</v>
      </c>
      <c r="N157" s="572" t="e">
        <f>IF(ISNUMBER(Regressions!O167),ROUND(Regressions!O167, 1), NA())</f>
        <v>#N/A</v>
      </c>
      <c r="O157" s="573" t="e">
        <f>IF(ISNUMBER(Regressions!Q167),ROUND(Regressions!Q167, 1), NA())</f>
        <v>#N/A</v>
      </c>
      <c r="P157" s="569" t="e">
        <f>IF(ISNUMBER(Regressions!R167),ROUND(Regressions!R167, 1), NA())</f>
        <v>#N/A</v>
      </c>
      <c r="Q157" s="575" t="e">
        <f>IF(ISNUMBER(Regressions!S167),ROUND(Regressions!S167, 1), NA())</f>
        <v>#N/A</v>
      </c>
      <c r="R157" s="571" t="e">
        <f>IF(ISNUMBER(Regressions!T167),ROUND(Regressions!T167, 1), NA())</f>
        <v>#N/A</v>
      </c>
      <c r="S157" s="572" t="e">
        <f>IF(ISNUMBER(Regressions!U167),ROUND(Regressions!U167, 1), NA())</f>
        <v>#N/A</v>
      </c>
    </row>
    <row r="158" spans="1:19" hidden="1" x14ac:dyDescent="0.25">
      <c r="A158" s="564" t="str">
        <f>+Introduction!$C$7</f>
        <v>Liberia</v>
      </c>
      <c r="B158" s="565">
        <f>IF(ISBLANK(Regressions!B168), " ", Regressions!B168)</f>
        <v>2030</v>
      </c>
      <c r="C158" s="564" t="str">
        <f>HLOOKUP(Introduction!$G$4,nametranslations,28,FALSE)</f>
        <v>Primary</v>
      </c>
      <c r="D158" s="567" t="str">
        <f>IF(ISBLANK(Regressions!D168), " ", Regressions!D168)</f>
        <v xml:space="preserve"> </v>
      </c>
      <c r="E158" s="568" t="e">
        <f>IF(ISNUMBER(Regressions!E168),ROUND(Regressions!E168, 1), NA())</f>
        <v>#N/A</v>
      </c>
      <c r="F158" s="569" t="e">
        <f>IF(ISNUMBER(Regressions!F168),ROUND(Regressions!F168, 1), NA())</f>
        <v>#N/A</v>
      </c>
      <c r="G158" s="570" t="e">
        <f>IF(ISNUMBER(Regressions!G168),ROUND(Regressions!G168, 1), NA())</f>
        <v>#N/A</v>
      </c>
      <c r="H158" s="571" t="e">
        <f>IF(ISNUMBER(Regressions!H168),ROUND(Regressions!H168, 1), NA())</f>
        <v>#N/A</v>
      </c>
      <c r="I158" s="572" t="e">
        <f>IF(ISNUMBER(Regressions!I168),ROUND(Regressions!I168, 1), NA())</f>
        <v>#N/A</v>
      </c>
      <c r="J158" s="573" t="e">
        <f>IF(ISNUMBER(Regressions!K168),ROUND(Regressions!K168, 1), NA())</f>
        <v>#N/A</v>
      </c>
      <c r="K158" s="569" t="e">
        <f>IF(ISNUMBER(Regressions!L168),ROUND(Regressions!L168, 1), NA())</f>
        <v>#N/A</v>
      </c>
      <c r="L158" s="574" t="e">
        <f>IF(ISNUMBER(Regressions!M168),ROUND(Regressions!M168, 1), NA())</f>
        <v>#N/A</v>
      </c>
      <c r="M158" s="571" t="e">
        <f>IF(ISNUMBER(Regressions!N168),ROUND(Regressions!N168, 1), NA())</f>
        <v>#N/A</v>
      </c>
      <c r="N158" s="572" t="e">
        <f>IF(ISNUMBER(Regressions!O168),ROUND(Regressions!O168, 1), NA())</f>
        <v>#N/A</v>
      </c>
      <c r="O158" s="573" t="e">
        <f>IF(ISNUMBER(Regressions!Q168),ROUND(Regressions!Q168, 1), NA())</f>
        <v>#N/A</v>
      </c>
      <c r="P158" s="569" t="e">
        <f>IF(ISNUMBER(Regressions!R168),ROUND(Regressions!R168, 1), NA())</f>
        <v>#N/A</v>
      </c>
      <c r="Q158" s="575" t="e">
        <f>IF(ISNUMBER(Regressions!S168),ROUND(Regressions!S168, 1), NA())</f>
        <v>#N/A</v>
      </c>
      <c r="R158" s="571" t="e">
        <f>IF(ISNUMBER(Regressions!T168),ROUND(Regressions!T168, 1), NA())</f>
        <v>#N/A</v>
      </c>
      <c r="S158" s="572" t="e">
        <f>IF(ISNUMBER(Regressions!U168),ROUND(Regressions!U168, 1), NA())</f>
        <v>#N/A</v>
      </c>
    </row>
    <row r="159" spans="1:19" x14ac:dyDescent="0.25">
      <c r="A159" s="564" t="str">
        <f>+Introduction!$C$7</f>
        <v>Liberia</v>
      </c>
      <c r="B159" s="565">
        <f>IF(ISBLANK(Regressions!B169), " ", Regressions!B169)</f>
        <v>2000</v>
      </c>
      <c r="C159" s="564" t="str">
        <f>HLOOKUP(Introduction!$G$4,nametranslations,29,FALSE)</f>
        <v>Secondary</v>
      </c>
      <c r="D159" s="567">
        <f>IF(ISBLANK(Regressions!D169), " ", Regressions!D169)</f>
        <v>396924</v>
      </c>
      <c r="E159" s="568" t="e">
        <f>IF(ISNUMBER(Regressions!E169),ROUND(Regressions!E169, 1), NA())</f>
        <v>#N/A</v>
      </c>
      <c r="F159" s="569" t="e">
        <f>IF(ISNUMBER(Regressions!F169),ROUND(Regressions!F169, 1), NA())</f>
        <v>#N/A</v>
      </c>
      <c r="G159" s="570" t="e">
        <f>IF(ISNUMBER(Regressions!G169),ROUND(Regressions!G169, 1), NA())</f>
        <v>#N/A</v>
      </c>
      <c r="H159" s="571" t="e">
        <f>IF(ISNUMBER(Regressions!H169),ROUND(Regressions!H169, 1), NA())</f>
        <v>#N/A</v>
      </c>
      <c r="I159" s="572" t="e">
        <f>IF(ISNUMBER(Regressions!I169),ROUND(Regressions!I169, 1), NA())</f>
        <v>#N/A</v>
      </c>
      <c r="J159" s="573" t="e">
        <f>IF(ISNUMBER(Regressions!K169),ROUND(Regressions!K169, 1), NA())</f>
        <v>#N/A</v>
      </c>
      <c r="K159" s="569" t="e">
        <f>IF(ISNUMBER(Regressions!L169),ROUND(Regressions!L169, 1), NA())</f>
        <v>#N/A</v>
      </c>
      <c r="L159" s="574" t="e">
        <f>IF(ISNUMBER(Regressions!M169),ROUND(Regressions!M169, 1), NA())</f>
        <v>#N/A</v>
      </c>
      <c r="M159" s="571" t="e">
        <f>IF(ISNUMBER(Regressions!N169),ROUND(Regressions!N169, 1), NA())</f>
        <v>#N/A</v>
      </c>
      <c r="N159" s="572" t="e">
        <f>IF(ISNUMBER(Regressions!O169),ROUND(Regressions!O169, 1), NA())</f>
        <v>#N/A</v>
      </c>
      <c r="O159" s="573" t="e">
        <f>IF(ISNUMBER(Regressions!Q169),ROUND(Regressions!Q169, 1), NA())</f>
        <v>#N/A</v>
      </c>
      <c r="P159" s="569" t="e">
        <f>IF(ISNUMBER(Regressions!R169),ROUND(Regressions!R169, 1), NA())</f>
        <v>#N/A</v>
      </c>
      <c r="Q159" s="575" t="e">
        <f>IF(ISNUMBER(Regressions!S169),ROUND(Regressions!S169, 1), NA())</f>
        <v>#N/A</v>
      </c>
      <c r="R159" s="571" t="e">
        <f>IF(ISNUMBER(Regressions!T169),ROUND(Regressions!T169, 1), NA())</f>
        <v>#N/A</v>
      </c>
      <c r="S159" s="572" t="e">
        <f>IF(ISNUMBER(Regressions!U169),ROUND(Regressions!U169, 1), NA())</f>
        <v>#N/A</v>
      </c>
    </row>
    <row r="160" spans="1:19" x14ac:dyDescent="0.25">
      <c r="A160" s="564" t="str">
        <f>+Introduction!$C$7</f>
        <v>Liberia</v>
      </c>
      <c r="B160" s="565">
        <f>IF(ISBLANK(Regressions!B170), " ", Regressions!B170)</f>
        <v>2001</v>
      </c>
      <c r="C160" s="564" t="str">
        <f>HLOOKUP(Introduction!$G$4,nametranslations,29,FALSE)</f>
        <v>Secondary</v>
      </c>
      <c r="D160" s="567">
        <f>IF(ISBLANK(Regressions!D170), " ", Regressions!D170)</f>
        <v>405176</v>
      </c>
      <c r="E160" s="568" t="e">
        <f>IF(ISNUMBER(Regressions!E170),ROUND(Regressions!E170, 1), NA())</f>
        <v>#N/A</v>
      </c>
      <c r="F160" s="569" t="e">
        <f>IF(ISNUMBER(Regressions!F170),ROUND(Regressions!F170, 1), NA())</f>
        <v>#N/A</v>
      </c>
      <c r="G160" s="570" t="e">
        <f>IF(ISNUMBER(Regressions!G170),ROUND(Regressions!G170, 1), NA())</f>
        <v>#N/A</v>
      </c>
      <c r="H160" s="571" t="e">
        <f>IF(ISNUMBER(Regressions!H170),ROUND(Regressions!H170, 1), NA())</f>
        <v>#N/A</v>
      </c>
      <c r="I160" s="572" t="e">
        <f>IF(ISNUMBER(Regressions!I170),ROUND(Regressions!I170, 1), NA())</f>
        <v>#N/A</v>
      </c>
      <c r="J160" s="573" t="e">
        <f>IF(ISNUMBER(Regressions!K170),ROUND(Regressions!K170, 1), NA())</f>
        <v>#N/A</v>
      </c>
      <c r="K160" s="569" t="e">
        <f>IF(ISNUMBER(Regressions!L170),ROUND(Regressions!L170, 1), NA())</f>
        <v>#N/A</v>
      </c>
      <c r="L160" s="574" t="e">
        <f>IF(ISNUMBER(Regressions!M170),ROUND(Regressions!M170, 1), NA())</f>
        <v>#N/A</v>
      </c>
      <c r="M160" s="571" t="e">
        <f>IF(ISNUMBER(Regressions!N170),ROUND(Regressions!N170, 1), NA())</f>
        <v>#N/A</v>
      </c>
      <c r="N160" s="572" t="e">
        <f>IF(ISNUMBER(Regressions!O170),ROUND(Regressions!O170, 1), NA())</f>
        <v>#N/A</v>
      </c>
      <c r="O160" s="573" t="e">
        <f>IF(ISNUMBER(Regressions!Q170),ROUND(Regressions!Q170, 1), NA())</f>
        <v>#N/A</v>
      </c>
      <c r="P160" s="569" t="e">
        <f>IF(ISNUMBER(Regressions!R170),ROUND(Regressions!R170, 1), NA())</f>
        <v>#N/A</v>
      </c>
      <c r="Q160" s="575" t="e">
        <f>IF(ISNUMBER(Regressions!S170),ROUND(Regressions!S170, 1), NA())</f>
        <v>#N/A</v>
      </c>
      <c r="R160" s="571" t="e">
        <f>IF(ISNUMBER(Regressions!T170),ROUND(Regressions!T170, 1), NA())</f>
        <v>#N/A</v>
      </c>
      <c r="S160" s="572" t="e">
        <f>IF(ISNUMBER(Regressions!U170),ROUND(Regressions!U170, 1), NA())</f>
        <v>#N/A</v>
      </c>
    </row>
    <row r="161" spans="1:19" x14ac:dyDescent="0.25">
      <c r="A161" s="564" t="str">
        <f>+Introduction!$C$7</f>
        <v>Liberia</v>
      </c>
      <c r="B161" s="565">
        <f>IF(ISBLANK(Regressions!B171), " ", Regressions!B171)</f>
        <v>2002</v>
      </c>
      <c r="C161" s="564" t="str">
        <f>HLOOKUP(Introduction!$G$4,nametranslations,29,FALSE)</f>
        <v>Secondary</v>
      </c>
      <c r="D161" s="567">
        <f>IF(ISBLANK(Regressions!D171), " ", Regressions!D171)</f>
        <v>414606</v>
      </c>
      <c r="E161" s="568" t="e">
        <f>IF(ISNUMBER(Regressions!E171),ROUND(Regressions!E171, 1), NA())</f>
        <v>#N/A</v>
      </c>
      <c r="F161" s="569" t="e">
        <f>IF(ISNUMBER(Regressions!F171),ROUND(Regressions!F171, 1), NA())</f>
        <v>#N/A</v>
      </c>
      <c r="G161" s="570" t="e">
        <f>IF(ISNUMBER(Regressions!G171),ROUND(Regressions!G171, 1), NA())</f>
        <v>#N/A</v>
      </c>
      <c r="H161" s="571" t="e">
        <f>IF(ISNUMBER(Regressions!H171),ROUND(Regressions!H171, 1), NA())</f>
        <v>#N/A</v>
      </c>
      <c r="I161" s="572" t="e">
        <f>IF(ISNUMBER(Regressions!I171),ROUND(Regressions!I171, 1), NA())</f>
        <v>#N/A</v>
      </c>
      <c r="J161" s="573" t="e">
        <f>IF(ISNUMBER(Regressions!K171),ROUND(Regressions!K171, 1), NA())</f>
        <v>#N/A</v>
      </c>
      <c r="K161" s="569" t="e">
        <f>IF(ISNUMBER(Regressions!L171),ROUND(Regressions!L171, 1), NA())</f>
        <v>#N/A</v>
      </c>
      <c r="L161" s="574" t="e">
        <f>IF(ISNUMBER(Regressions!M171),ROUND(Regressions!M171, 1), NA())</f>
        <v>#N/A</v>
      </c>
      <c r="M161" s="571" t="e">
        <f>IF(ISNUMBER(Regressions!N171),ROUND(Regressions!N171, 1), NA())</f>
        <v>#N/A</v>
      </c>
      <c r="N161" s="572" t="e">
        <f>IF(ISNUMBER(Regressions!O171),ROUND(Regressions!O171, 1), NA())</f>
        <v>#N/A</v>
      </c>
      <c r="O161" s="573" t="e">
        <f>IF(ISNUMBER(Regressions!Q171),ROUND(Regressions!Q171, 1), NA())</f>
        <v>#N/A</v>
      </c>
      <c r="P161" s="569" t="e">
        <f>IF(ISNUMBER(Regressions!R171),ROUND(Regressions!R171, 1), NA())</f>
        <v>#N/A</v>
      </c>
      <c r="Q161" s="575" t="e">
        <f>IF(ISNUMBER(Regressions!S171),ROUND(Regressions!S171, 1), NA())</f>
        <v>#N/A</v>
      </c>
      <c r="R161" s="571" t="e">
        <f>IF(ISNUMBER(Regressions!T171),ROUND(Regressions!T171, 1), NA())</f>
        <v>#N/A</v>
      </c>
      <c r="S161" s="572" t="e">
        <f>IF(ISNUMBER(Regressions!U171),ROUND(Regressions!U171, 1), NA())</f>
        <v>#N/A</v>
      </c>
    </row>
    <row r="162" spans="1:19" x14ac:dyDescent="0.25">
      <c r="A162" s="564" t="str">
        <f>+Introduction!$C$7</f>
        <v>Liberia</v>
      </c>
      <c r="B162" s="565">
        <f>IF(ISBLANK(Regressions!B172), " ", Regressions!B172)</f>
        <v>2003</v>
      </c>
      <c r="C162" s="564" t="str">
        <f>HLOOKUP(Introduction!$G$4,nametranslations,29,FALSE)</f>
        <v>Secondary</v>
      </c>
      <c r="D162" s="567">
        <f>IF(ISBLANK(Regressions!D172), " ", Regressions!D172)</f>
        <v>419834</v>
      </c>
      <c r="E162" s="568" t="e">
        <f>IF(ISNUMBER(Regressions!E172),ROUND(Regressions!E172, 1), NA())</f>
        <v>#N/A</v>
      </c>
      <c r="F162" s="569" t="e">
        <f>IF(ISNUMBER(Regressions!F172),ROUND(Regressions!F172, 1), NA())</f>
        <v>#N/A</v>
      </c>
      <c r="G162" s="570" t="e">
        <f>IF(ISNUMBER(Regressions!G172),ROUND(Regressions!G172, 1), NA())</f>
        <v>#N/A</v>
      </c>
      <c r="H162" s="571" t="e">
        <f>IF(ISNUMBER(Regressions!H172),ROUND(Regressions!H172, 1), NA())</f>
        <v>#N/A</v>
      </c>
      <c r="I162" s="572" t="e">
        <f>IF(ISNUMBER(Regressions!I172),ROUND(Regressions!I172, 1), NA())</f>
        <v>#N/A</v>
      </c>
      <c r="J162" s="573" t="e">
        <f>IF(ISNUMBER(Regressions!K172),ROUND(Regressions!K172, 1), NA())</f>
        <v>#N/A</v>
      </c>
      <c r="K162" s="569" t="e">
        <f>IF(ISNUMBER(Regressions!L172),ROUND(Regressions!L172, 1), NA())</f>
        <v>#N/A</v>
      </c>
      <c r="L162" s="574" t="e">
        <f>IF(ISNUMBER(Regressions!M172),ROUND(Regressions!M172, 1), NA())</f>
        <v>#N/A</v>
      </c>
      <c r="M162" s="571" t="e">
        <f>IF(ISNUMBER(Regressions!N172),ROUND(Regressions!N172, 1), NA())</f>
        <v>#N/A</v>
      </c>
      <c r="N162" s="572" t="e">
        <f>IF(ISNUMBER(Regressions!O172),ROUND(Regressions!O172, 1), NA())</f>
        <v>#N/A</v>
      </c>
      <c r="O162" s="573" t="e">
        <f>IF(ISNUMBER(Regressions!Q172),ROUND(Regressions!Q172, 1), NA())</f>
        <v>#N/A</v>
      </c>
      <c r="P162" s="569" t="e">
        <f>IF(ISNUMBER(Regressions!R172),ROUND(Regressions!R172, 1), NA())</f>
        <v>#N/A</v>
      </c>
      <c r="Q162" s="575" t="e">
        <f>IF(ISNUMBER(Regressions!S172),ROUND(Regressions!S172, 1), NA())</f>
        <v>#N/A</v>
      </c>
      <c r="R162" s="571" t="e">
        <f>IF(ISNUMBER(Regressions!T172),ROUND(Regressions!T172, 1), NA())</f>
        <v>#N/A</v>
      </c>
      <c r="S162" s="572" t="e">
        <f>IF(ISNUMBER(Regressions!U172),ROUND(Regressions!U172, 1), NA())</f>
        <v>#N/A</v>
      </c>
    </row>
    <row r="163" spans="1:19" x14ac:dyDescent="0.25">
      <c r="A163" s="564" t="str">
        <f>+Introduction!$C$7</f>
        <v>Liberia</v>
      </c>
      <c r="B163" s="565">
        <f>IF(ISBLANK(Regressions!B173), " ", Regressions!B173)</f>
        <v>2004</v>
      </c>
      <c r="C163" s="564" t="str">
        <f>HLOOKUP(Introduction!$G$4,nametranslations,29,FALSE)</f>
        <v>Secondary</v>
      </c>
      <c r="D163" s="567">
        <f>IF(ISBLANK(Regressions!D173), " ", Regressions!D173)</f>
        <v>414348</v>
      </c>
      <c r="E163" s="568" t="e">
        <f>IF(ISNUMBER(Regressions!E173),ROUND(Regressions!E173, 1), NA())</f>
        <v>#N/A</v>
      </c>
      <c r="F163" s="569" t="e">
        <f>IF(ISNUMBER(Regressions!F173),ROUND(Regressions!F173, 1), NA())</f>
        <v>#N/A</v>
      </c>
      <c r="G163" s="570" t="e">
        <f>IF(ISNUMBER(Regressions!G173),ROUND(Regressions!G173, 1), NA())</f>
        <v>#N/A</v>
      </c>
      <c r="H163" s="571" t="e">
        <f>IF(ISNUMBER(Regressions!H173),ROUND(Regressions!H173, 1), NA())</f>
        <v>#N/A</v>
      </c>
      <c r="I163" s="572" t="e">
        <f>IF(ISNUMBER(Regressions!I173),ROUND(Regressions!I173, 1), NA())</f>
        <v>#N/A</v>
      </c>
      <c r="J163" s="573" t="e">
        <f>IF(ISNUMBER(Regressions!K173),ROUND(Regressions!K173, 1), NA())</f>
        <v>#N/A</v>
      </c>
      <c r="K163" s="569" t="e">
        <f>IF(ISNUMBER(Regressions!L173),ROUND(Regressions!L173, 1), NA())</f>
        <v>#N/A</v>
      </c>
      <c r="L163" s="574" t="e">
        <f>IF(ISNUMBER(Regressions!M173),ROUND(Regressions!M173, 1), NA())</f>
        <v>#N/A</v>
      </c>
      <c r="M163" s="571" t="e">
        <f>IF(ISNUMBER(Regressions!N173),ROUND(Regressions!N173, 1), NA())</f>
        <v>#N/A</v>
      </c>
      <c r="N163" s="572" t="e">
        <f>IF(ISNUMBER(Regressions!O173),ROUND(Regressions!O173, 1), NA())</f>
        <v>#N/A</v>
      </c>
      <c r="O163" s="573" t="e">
        <f>IF(ISNUMBER(Regressions!Q173),ROUND(Regressions!Q173, 1), NA())</f>
        <v>#N/A</v>
      </c>
      <c r="P163" s="569" t="e">
        <f>IF(ISNUMBER(Regressions!R173),ROUND(Regressions!R173, 1), NA())</f>
        <v>#N/A</v>
      </c>
      <c r="Q163" s="575" t="e">
        <f>IF(ISNUMBER(Regressions!S173),ROUND(Regressions!S173, 1), NA())</f>
        <v>#N/A</v>
      </c>
      <c r="R163" s="571" t="e">
        <f>IF(ISNUMBER(Regressions!T173),ROUND(Regressions!T173, 1), NA())</f>
        <v>#N/A</v>
      </c>
      <c r="S163" s="572" t="e">
        <f>IF(ISNUMBER(Regressions!U173),ROUND(Regressions!U173, 1), NA())</f>
        <v>#N/A</v>
      </c>
    </row>
    <row r="164" spans="1:19" x14ac:dyDescent="0.25">
      <c r="A164" s="564" t="str">
        <f>+Introduction!$C$7</f>
        <v>Liberia</v>
      </c>
      <c r="B164" s="565">
        <f>IF(ISBLANK(Regressions!B174), " ", Regressions!B174)</f>
        <v>2005</v>
      </c>
      <c r="C164" s="564" t="str">
        <f>HLOOKUP(Introduction!$G$4,nametranslations,29,FALSE)</f>
        <v>Secondary</v>
      </c>
      <c r="D164" s="567">
        <f>IF(ISBLANK(Regressions!D174), " ", Regressions!D174)</f>
        <v>423076</v>
      </c>
      <c r="E164" s="568" t="e">
        <f>IF(ISNUMBER(Regressions!E174),ROUND(Regressions!E174, 1), NA())</f>
        <v>#N/A</v>
      </c>
      <c r="F164" s="569" t="e">
        <f>IF(ISNUMBER(Regressions!F174),ROUND(Regressions!F174, 1), NA())</f>
        <v>#N/A</v>
      </c>
      <c r="G164" s="570" t="e">
        <f>IF(ISNUMBER(Regressions!G174),ROUND(Regressions!G174, 1), NA())</f>
        <v>#N/A</v>
      </c>
      <c r="H164" s="571" t="e">
        <f>IF(ISNUMBER(Regressions!H174),ROUND(Regressions!H174, 1), NA())</f>
        <v>#N/A</v>
      </c>
      <c r="I164" s="572" t="e">
        <f>IF(ISNUMBER(Regressions!I174),ROUND(Regressions!I174, 1), NA())</f>
        <v>#N/A</v>
      </c>
      <c r="J164" s="573" t="e">
        <f>IF(ISNUMBER(Regressions!K174),ROUND(Regressions!K174, 1), NA())</f>
        <v>#N/A</v>
      </c>
      <c r="K164" s="569" t="e">
        <f>IF(ISNUMBER(Regressions!L174),ROUND(Regressions!L174, 1), NA())</f>
        <v>#N/A</v>
      </c>
      <c r="L164" s="574" t="e">
        <f>IF(ISNUMBER(Regressions!M174),ROUND(Regressions!M174, 1), NA())</f>
        <v>#N/A</v>
      </c>
      <c r="M164" s="571" t="e">
        <f>IF(ISNUMBER(Regressions!N174),ROUND(Regressions!N174, 1), NA())</f>
        <v>#N/A</v>
      </c>
      <c r="N164" s="572" t="e">
        <f>IF(ISNUMBER(Regressions!O174),ROUND(Regressions!O174, 1), NA())</f>
        <v>#N/A</v>
      </c>
      <c r="O164" s="573" t="e">
        <f>IF(ISNUMBER(Regressions!Q174),ROUND(Regressions!Q174, 1), NA())</f>
        <v>#N/A</v>
      </c>
      <c r="P164" s="569" t="e">
        <f>IF(ISNUMBER(Regressions!R174),ROUND(Regressions!R174, 1), NA())</f>
        <v>#N/A</v>
      </c>
      <c r="Q164" s="575" t="e">
        <f>IF(ISNUMBER(Regressions!S174),ROUND(Regressions!S174, 1), NA())</f>
        <v>#N/A</v>
      </c>
      <c r="R164" s="571" t="e">
        <f>IF(ISNUMBER(Regressions!T174),ROUND(Regressions!T174, 1), NA())</f>
        <v>#N/A</v>
      </c>
      <c r="S164" s="572" t="e">
        <f>IF(ISNUMBER(Regressions!U174),ROUND(Regressions!U174, 1), NA())</f>
        <v>#N/A</v>
      </c>
    </row>
    <row r="165" spans="1:19" x14ac:dyDescent="0.25">
      <c r="A165" s="564" t="str">
        <f>+Introduction!$C$7</f>
        <v>Liberia</v>
      </c>
      <c r="B165" s="565">
        <f>IF(ISBLANK(Regressions!B175), " ", Regressions!B175)</f>
        <v>2006</v>
      </c>
      <c r="C165" s="564" t="str">
        <f>HLOOKUP(Introduction!$G$4,nametranslations,29,FALSE)</f>
        <v>Secondary</v>
      </c>
      <c r="D165" s="567">
        <f>IF(ISBLANK(Regressions!D175), " ", Regressions!D175)</f>
        <v>446617</v>
      </c>
      <c r="E165" s="568" t="e">
        <f>IF(ISNUMBER(Regressions!E175),ROUND(Regressions!E175, 1), NA())</f>
        <v>#N/A</v>
      </c>
      <c r="F165" s="569">
        <f>IF(ISNUMBER(Regressions!F175),ROUND(Regressions!F175, 1), NA())</f>
        <v>58.5</v>
      </c>
      <c r="G165" s="570" t="e">
        <f>IF(ISNUMBER(Regressions!G175),ROUND(Regressions!G175, 1), NA())</f>
        <v>#N/A</v>
      </c>
      <c r="H165" s="571" t="e">
        <f>IF(ISNUMBER(Regressions!H175),ROUND(Regressions!H175, 1), NA())</f>
        <v>#N/A</v>
      </c>
      <c r="I165" s="572">
        <f>IF(ISNUMBER(Regressions!I175),ROUND(Regressions!I175, 1), NA())</f>
        <v>41.5</v>
      </c>
      <c r="J165" s="573" t="e">
        <f>IF(ISNUMBER(Regressions!K175),ROUND(Regressions!K175, 1), NA())</f>
        <v>#N/A</v>
      </c>
      <c r="K165" s="569" t="e">
        <f>IF(ISNUMBER(Regressions!L175),ROUND(Regressions!L175, 1), NA())</f>
        <v>#N/A</v>
      </c>
      <c r="L165" s="574" t="e">
        <f>IF(ISNUMBER(Regressions!M175),ROUND(Regressions!M175, 1), NA())</f>
        <v>#N/A</v>
      </c>
      <c r="M165" s="571" t="e">
        <f>IF(ISNUMBER(Regressions!N175),ROUND(Regressions!N175, 1), NA())</f>
        <v>#N/A</v>
      </c>
      <c r="N165" s="572" t="e">
        <f>IF(ISNUMBER(Regressions!O175),ROUND(Regressions!O175, 1), NA())</f>
        <v>#N/A</v>
      </c>
      <c r="O165" s="573" t="e">
        <f>IF(ISNUMBER(Regressions!Q175),ROUND(Regressions!Q175, 1), NA())</f>
        <v>#N/A</v>
      </c>
      <c r="P165" s="569" t="e">
        <f>IF(ISNUMBER(Regressions!R175),ROUND(Regressions!R175, 1), NA())</f>
        <v>#N/A</v>
      </c>
      <c r="Q165" s="575" t="e">
        <f>IF(ISNUMBER(Regressions!S175),ROUND(Regressions!S175, 1), NA())</f>
        <v>#N/A</v>
      </c>
      <c r="R165" s="571" t="e">
        <f>IF(ISNUMBER(Regressions!T175),ROUND(Regressions!T175, 1), NA())</f>
        <v>#N/A</v>
      </c>
      <c r="S165" s="572" t="e">
        <f>IF(ISNUMBER(Regressions!U175),ROUND(Regressions!U175, 1), NA())</f>
        <v>#N/A</v>
      </c>
    </row>
    <row r="166" spans="1:19" x14ac:dyDescent="0.25">
      <c r="A166" s="564" t="str">
        <f>+Introduction!$C$7</f>
        <v>Liberia</v>
      </c>
      <c r="B166" s="565">
        <f>IF(ISBLANK(Regressions!B176), " ", Regressions!B176)</f>
        <v>2007</v>
      </c>
      <c r="C166" s="564" t="str">
        <f>HLOOKUP(Introduction!$G$4,nametranslations,29,FALSE)</f>
        <v>Secondary</v>
      </c>
      <c r="D166" s="567">
        <f>IF(ISBLANK(Regressions!D176), " ", Regressions!D176)</f>
        <v>468709</v>
      </c>
      <c r="E166" s="568">
        <f>IF(ISNUMBER(Regressions!E176),ROUND(Regressions!E176, 1), NA())</f>
        <v>72</v>
      </c>
      <c r="F166" s="569">
        <f>IF(ISNUMBER(Regressions!F176),ROUND(Regressions!F176, 1), NA())</f>
        <v>58.5</v>
      </c>
      <c r="G166" s="570" t="e">
        <f>IF(ISNUMBER(Regressions!G176),ROUND(Regressions!G176, 1), NA())</f>
        <v>#N/A</v>
      </c>
      <c r="H166" s="571" t="e">
        <f>IF(ISNUMBER(Regressions!H176),ROUND(Regressions!H176, 1), NA())</f>
        <v>#N/A</v>
      </c>
      <c r="I166" s="572">
        <f>IF(ISNUMBER(Regressions!I176),ROUND(Regressions!I176, 1), NA())</f>
        <v>41.5</v>
      </c>
      <c r="J166" s="573">
        <f>IF(ISNUMBER(Regressions!K176),ROUND(Regressions!K176, 1), NA())</f>
        <v>94.4</v>
      </c>
      <c r="K166" s="569" t="e">
        <f>IF(ISNUMBER(Regressions!L176),ROUND(Regressions!L176, 1), NA())</f>
        <v>#N/A</v>
      </c>
      <c r="L166" s="574" t="e">
        <f>IF(ISNUMBER(Regressions!M176),ROUND(Regressions!M176, 1), NA())</f>
        <v>#N/A</v>
      </c>
      <c r="M166" s="571" t="e">
        <f>IF(ISNUMBER(Regressions!N176),ROUND(Regressions!N176, 1), NA())</f>
        <v>#N/A</v>
      </c>
      <c r="N166" s="572" t="e">
        <f>IF(ISNUMBER(Regressions!O176),ROUND(Regressions!O176, 1), NA())</f>
        <v>#N/A</v>
      </c>
      <c r="O166" s="573" t="e">
        <f>IF(ISNUMBER(Regressions!Q176),ROUND(Regressions!Q176, 1), NA())</f>
        <v>#N/A</v>
      </c>
      <c r="P166" s="569" t="e">
        <f>IF(ISNUMBER(Regressions!R176),ROUND(Regressions!R176, 1), NA())</f>
        <v>#N/A</v>
      </c>
      <c r="Q166" s="575" t="e">
        <f>IF(ISNUMBER(Regressions!S176),ROUND(Regressions!S176, 1), NA())</f>
        <v>#N/A</v>
      </c>
      <c r="R166" s="571" t="e">
        <f>IF(ISNUMBER(Regressions!T176),ROUND(Regressions!T176, 1), NA())</f>
        <v>#N/A</v>
      </c>
      <c r="S166" s="572" t="e">
        <f>IF(ISNUMBER(Regressions!U176),ROUND(Regressions!U176, 1), NA())</f>
        <v>#N/A</v>
      </c>
    </row>
    <row r="167" spans="1:19" x14ac:dyDescent="0.25">
      <c r="A167" s="564" t="str">
        <f>+Introduction!$C$7</f>
        <v>Liberia</v>
      </c>
      <c r="B167" s="565">
        <f>IF(ISBLANK(Regressions!B177), " ", Regressions!B177)</f>
        <v>2008</v>
      </c>
      <c r="C167" s="564" t="str">
        <f>HLOOKUP(Introduction!$G$4,nametranslations,29,FALSE)</f>
        <v>Secondary</v>
      </c>
      <c r="D167" s="567">
        <f>IF(ISBLANK(Regressions!D177), " ", Regressions!D177)</f>
        <v>491234</v>
      </c>
      <c r="E167" s="568">
        <f>IF(ISNUMBER(Regressions!E177),ROUND(Regressions!E177, 1), NA())</f>
        <v>72</v>
      </c>
      <c r="F167" s="569">
        <f>IF(ISNUMBER(Regressions!F177),ROUND(Regressions!F177, 1), NA())</f>
        <v>58.5</v>
      </c>
      <c r="G167" s="570">
        <f>IF(ISNUMBER(Regressions!G177),ROUND(Regressions!G177, 1), NA())</f>
        <v>58.5</v>
      </c>
      <c r="H167" s="571">
        <f>IF(ISNUMBER(Regressions!H177),ROUND(Regressions!H177, 1), NA())</f>
        <v>0</v>
      </c>
      <c r="I167" s="572">
        <f>IF(ISNUMBER(Regressions!I177),ROUND(Regressions!I177, 1), NA())</f>
        <v>41.5</v>
      </c>
      <c r="J167" s="573">
        <f>IF(ISNUMBER(Regressions!K177),ROUND(Regressions!K177, 1), NA())</f>
        <v>94.4</v>
      </c>
      <c r="K167" s="569">
        <f>IF(ISNUMBER(Regressions!L177),ROUND(Regressions!L177, 1), NA())</f>
        <v>83.1</v>
      </c>
      <c r="L167" s="574">
        <f>IF(ISNUMBER(Regressions!M177),ROUND(Regressions!M177, 1), NA())</f>
        <v>34.700000000000003</v>
      </c>
      <c r="M167" s="571">
        <f>IF(ISNUMBER(Regressions!N177),ROUND(Regressions!N177, 1), NA())</f>
        <v>48.4</v>
      </c>
      <c r="N167" s="572">
        <f>IF(ISNUMBER(Regressions!O177),ROUND(Regressions!O177, 1), NA())</f>
        <v>16.899999999999999</v>
      </c>
      <c r="O167" s="573" t="e">
        <f>IF(ISNUMBER(Regressions!Q177),ROUND(Regressions!Q177, 1), NA())</f>
        <v>#N/A</v>
      </c>
      <c r="P167" s="569" t="e">
        <f>IF(ISNUMBER(Regressions!R177),ROUND(Regressions!R177, 1), NA())</f>
        <v>#N/A</v>
      </c>
      <c r="Q167" s="575" t="e">
        <f>IF(ISNUMBER(Regressions!S177),ROUND(Regressions!S177, 1), NA())</f>
        <v>#N/A</v>
      </c>
      <c r="R167" s="571" t="e">
        <f>IF(ISNUMBER(Regressions!T177),ROUND(Regressions!T177, 1), NA())</f>
        <v>#N/A</v>
      </c>
      <c r="S167" s="572" t="e">
        <f>IF(ISNUMBER(Regressions!U177),ROUND(Regressions!U177, 1), NA())</f>
        <v>#N/A</v>
      </c>
    </row>
    <row r="168" spans="1:19" x14ac:dyDescent="0.25">
      <c r="A168" s="564" t="str">
        <f>+Introduction!$C$7</f>
        <v>Liberia</v>
      </c>
      <c r="B168" s="565">
        <f>IF(ISBLANK(Regressions!B178), " ", Regressions!B178)</f>
        <v>2009</v>
      </c>
      <c r="C168" s="564" t="str">
        <f>HLOOKUP(Introduction!$G$4,nametranslations,29,FALSE)</f>
        <v>Secondary</v>
      </c>
      <c r="D168" s="567">
        <f>IF(ISBLANK(Regressions!D178), " ", Regressions!D178)</f>
        <v>508313</v>
      </c>
      <c r="E168" s="568">
        <f>IF(ISNUMBER(Regressions!E178),ROUND(Regressions!E178, 1), NA())</f>
        <v>72</v>
      </c>
      <c r="F168" s="569">
        <f>IF(ISNUMBER(Regressions!F178),ROUND(Regressions!F178, 1), NA())</f>
        <v>58.5</v>
      </c>
      <c r="G168" s="570">
        <f>IF(ISNUMBER(Regressions!G178),ROUND(Regressions!G178, 1), NA())</f>
        <v>58.5</v>
      </c>
      <c r="H168" s="571">
        <f>IF(ISNUMBER(Regressions!H178),ROUND(Regressions!H178, 1), NA())</f>
        <v>0</v>
      </c>
      <c r="I168" s="572">
        <f>IF(ISNUMBER(Regressions!I178),ROUND(Regressions!I178, 1), NA())</f>
        <v>41.5</v>
      </c>
      <c r="J168" s="573">
        <f>IF(ISNUMBER(Regressions!K178),ROUND(Regressions!K178, 1), NA())</f>
        <v>94.4</v>
      </c>
      <c r="K168" s="569">
        <f>IF(ISNUMBER(Regressions!L178),ROUND(Regressions!L178, 1), NA())</f>
        <v>83.1</v>
      </c>
      <c r="L168" s="574">
        <f>IF(ISNUMBER(Regressions!M178),ROUND(Regressions!M178, 1), NA())</f>
        <v>34.700000000000003</v>
      </c>
      <c r="M168" s="571">
        <f>IF(ISNUMBER(Regressions!N178),ROUND(Regressions!N178, 1), NA())</f>
        <v>48.4</v>
      </c>
      <c r="N168" s="572">
        <f>IF(ISNUMBER(Regressions!O178),ROUND(Regressions!O178, 1), NA())</f>
        <v>16.899999999999999</v>
      </c>
      <c r="O168" s="573" t="e">
        <f>IF(ISNUMBER(Regressions!Q178),ROUND(Regressions!Q178, 1), NA())</f>
        <v>#N/A</v>
      </c>
      <c r="P168" s="569" t="e">
        <f>IF(ISNUMBER(Regressions!R178),ROUND(Regressions!R178, 1), NA())</f>
        <v>#N/A</v>
      </c>
      <c r="Q168" s="575" t="e">
        <f>IF(ISNUMBER(Regressions!S178),ROUND(Regressions!S178, 1), NA())</f>
        <v>#N/A</v>
      </c>
      <c r="R168" s="571" t="e">
        <f>IF(ISNUMBER(Regressions!T178),ROUND(Regressions!T178, 1), NA())</f>
        <v>#N/A</v>
      </c>
      <c r="S168" s="572" t="e">
        <f>IF(ISNUMBER(Regressions!U178),ROUND(Regressions!U178, 1), NA())</f>
        <v>#N/A</v>
      </c>
    </row>
    <row r="169" spans="1:19" x14ac:dyDescent="0.25">
      <c r="A169" s="564" t="str">
        <f>+Introduction!$C$7</f>
        <v>Liberia</v>
      </c>
      <c r="B169" s="565">
        <f>IF(ISBLANK(Regressions!B179), " ", Regressions!B179)</f>
        <v>2010</v>
      </c>
      <c r="C169" s="564" t="str">
        <f>HLOOKUP(Introduction!$G$4,nametranslations,29,FALSE)</f>
        <v>Secondary</v>
      </c>
      <c r="D169" s="567">
        <f>IF(ISBLANK(Regressions!D179), " ", Regressions!D179)</f>
        <v>525508</v>
      </c>
      <c r="E169" s="568">
        <f>IF(ISNUMBER(Regressions!E179),ROUND(Regressions!E179, 1), NA())</f>
        <v>72</v>
      </c>
      <c r="F169" s="569">
        <f>IF(ISNUMBER(Regressions!F179),ROUND(Regressions!F179, 1), NA())</f>
        <v>58.5</v>
      </c>
      <c r="G169" s="570">
        <f>IF(ISNUMBER(Regressions!G179),ROUND(Regressions!G179, 1), NA())</f>
        <v>58.5</v>
      </c>
      <c r="H169" s="571">
        <f>IF(ISNUMBER(Regressions!H179),ROUND(Regressions!H179, 1), NA())</f>
        <v>0</v>
      </c>
      <c r="I169" s="572">
        <f>IF(ISNUMBER(Regressions!I179),ROUND(Regressions!I179, 1), NA())</f>
        <v>41.5</v>
      </c>
      <c r="J169" s="573">
        <f>IF(ISNUMBER(Regressions!K179),ROUND(Regressions!K179, 1), NA())</f>
        <v>94.4</v>
      </c>
      <c r="K169" s="569">
        <f>IF(ISNUMBER(Regressions!L179),ROUND(Regressions!L179, 1), NA())</f>
        <v>83.1</v>
      </c>
      <c r="L169" s="574">
        <f>IF(ISNUMBER(Regressions!M179),ROUND(Regressions!M179, 1), NA())</f>
        <v>34.700000000000003</v>
      </c>
      <c r="M169" s="571">
        <f>IF(ISNUMBER(Regressions!N179),ROUND(Regressions!N179, 1), NA())</f>
        <v>48.4</v>
      </c>
      <c r="N169" s="572">
        <f>IF(ISNUMBER(Regressions!O179),ROUND(Regressions!O179, 1), NA())</f>
        <v>16.899999999999999</v>
      </c>
      <c r="O169" s="573" t="e">
        <f>IF(ISNUMBER(Regressions!Q179),ROUND(Regressions!Q179, 1), NA())</f>
        <v>#N/A</v>
      </c>
      <c r="P169" s="569" t="e">
        <f>IF(ISNUMBER(Regressions!R179),ROUND(Regressions!R179, 1), NA())</f>
        <v>#N/A</v>
      </c>
      <c r="Q169" s="575">
        <f>IF(ISNUMBER(Regressions!S179),ROUND(Regressions!S179, 1), NA())</f>
        <v>99</v>
      </c>
      <c r="R169" s="571" t="e">
        <f>IF(ISNUMBER(Regressions!T179),ROUND(Regressions!T179, 1), NA())</f>
        <v>#N/A</v>
      </c>
      <c r="S169" s="572" t="e">
        <f>IF(ISNUMBER(Regressions!U179),ROUND(Regressions!U179, 1), NA())</f>
        <v>#N/A</v>
      </c>
    </row>
    <row r="170" spans="1:19" x14ac:dyDescent="0.25">
      <c r="A170" s="564" t="str">
        <f>+Introduction!$C$7</f>
        <v>Liberia</v>
      </c>
      <c r="B170" s="565">
        <f>IF(ISBLANK(Regressions!B180), " ", Regressions!B180)</f>
        <v>2011</v>
      </c>
      <c r="C170" s="564" t="str">
        <f>HLOOKUP(Introduction!$G$4,nametranslations,29,FALSE)</f>
        <v>Secondary</v>
      </c>
      <c r="D170" s="567">
        <f>IF(ISBLANK(Regressions!D180), " ", Regressions!D180)</f>
        <v>544454</v>
      </c>
      <c r="E170" s="568">
        <f>IF(ISNUMBER(Regressions!E180),ROUND(Regressions!E180, 1), NA())</f>
        <v>72</v>
      </c>
      <c r="F170" s="569">
        <f>IF(ISNUMBER(Regressions!F180),ROUND(Regressions!F180, 1), NA())</f>
        <v>61.1</v>
      </c>
      <c r="G170" s="570">
        <f>IF(ISNUMBER(Regressions!G180),ROUND(Regressions!G180, 1), NA())</f>
        <v>61.1</v>
      </c>
      <c r="H170" s="571">
        <f>IF(ISNUMBER(Regressions!H180),ROUND(Regressions!H180, 1), NA())</f>
        <v>0</v>
      </c>
      <c r="I170" s="572">
        <f>IF(ISNUMBER(Regressions!I180),ROUND(Regressions!I180, 1), NA())</f>
        <v>38.9</v>
      </c>
      <c r="J170" s="573">
        <f>IF(ISNUMBER(Regressions!K180),ROUND(Regressions!K180, 1), NA())</f>
        <v>94.4</v>
      </c>
      <c r="K170" s="569">
        <f>IF(ISNUMBER(Regressions!L180),ROUND(Regressions!L180, 1), NA())</f>
        <v>83.1</v>
      </c>
      <c r="L170" s="574">
        <f>IF(ISNUMBER(Regressions!M180),ROUND(Regressions!M180, 1), NA())</f>
        <v>34.700000000000003</v>
      </c>
      <c r="M170" s="571">
        <f>IF(ISNUMBER(Regressions!N180),ROUND(Regressions!N180, 1), NA())</f>
        <v>48.4</v>
      </c>
      <c r="N170" s="572">
        <f>IF(ISNUMBER(Regressions!O180),ROUND(Regressions!O180, 1), NA())</f>
        <v>16.899999999999999</v>
      </c>
      <c r="O170" s="573" t="e">
        <f>IF(ISNUMBER(Regressions!Q180),ROUND(Regressions!Q180, 1), NA())</f>
        <v>#N/A</v>
      </c>
      <c r="P170" s="569" t="e">
        <f>IF(ISNUMBER(Regressions!R180),ROUND(Regressions!R180, 1), NA())</f>
        <v>#N/A</v>
      </c>
      <c r="Q170" s="575">
        <f>IF(ISNUMBER(Regressions!S180),ROUND(Regressions!S180, 1), NA())</f>
        <v>99</v>
      </c>
      <c r="R170" s="571" t="e">
        <f>IF(ISNUMBER(Regressions!T180),ROUND(Regressions!T180, 1), NA())</f>
        <v>#N/A</v>
      </c>
      <c r="S170" s="572" t="e">
        <f>IF(ISNUMBER(Regressions!U180),ROUND(Regressions!U180, 1), NA())</f>
        <v>#N/A</v>
      </c>
    </row>
    <row r="171" spans="1:19" x14ac:dyDescent="0.25">
      <c r="A171" s="564" t="str">
        <f>+Introduction!$C$7</f>
        <v>Liberia</v>
      </c>
      <c r="B171" s="565">
        <f>IF(ISBLANK(Regressions!B181), " ", Regressions!B181)</f>
        <v>2012</v>
      </c>
      <c r="C171" s="564" t="str">
        <f>HLOOKUP(Introduction!$G$4,nametranslations,29,FALSE)</f>
        <v>Secondary</v>
      </c>
      <c r="D171" s="567">
        <f>IF(ISBLANK(Regressions!D181), " ", Regressions!D181)</f>
        <v>570873</v>
      </c>
      <c r="E171" s="568">
        <f>IF(ISNUMBER(Regressions!E181),ROUND(Regressions!E181, 1), NA())</f>
        <v>73</v>
      </c>
      <c r="F171" s="569">
        <f>IF(ISNUMBER(Regressions!F181),ROUND(Regressions!F181, 1), NA())</f>
        <v>63.7</v>
      </c>
      <c r="G171" s="570">
        <f>IF(ISNUMBER(Regressions!G181),ROUND(Regressions!G181, 1), NA())</f>
        <v>63.7</v>
      </c>
      <c r="H171" s="571">
        <f>IF(ISNUMBER(Regressions!H181),ROUND(Regressions!H181, 1), NA())</f>
        <v>0</v>
      </c>
      <c r="I171" s="572">
        <f>IF(ISNUMBER(Regressions!I181),ROUND(Regressions!I181, 1), NA())</f>
        <v>36.299999999999997</v>
      </c>
      <c r="J171" s="573">
        <f>IF(ISNUMBER(Regressions!K181),ROUND(Regressions!K181, 1), NA())</f>
        <v>93</v>
      </c>
      <c r="K171" s="569">
        <f>IF(ISNUMBER(Regressions!L181),ROUND(Regressions!L181, 1), NA())</f>
        <v>83.1</v>
      </c>
      <c r="L171" s="574">
        <f>IF(ISNUMBER(Regressions!M181),ROUND(Regressions!M181, 1), NA())</f>
        <v>34.700000000000003</v>
      </c>
      <c r="M171" s="571">
        <f>IF(ISNUMBER(Regressions!N181),ROUND(Regressions!N181, 1), NA())</f>
        <v>48.4</v>
      </c>
      <c r="N171" s="572">
        <f>IF(ISNUMBER(Regressions!O181),ROUND(Regressions!O181, 1), NA())</f>
        <v>16.899999999999999</v>
      </c>
      <c r="O171" s="573">
        <f>IF(ISNUMBER(Regressions!Q181),ROUND(Regressions!Q181, 1), NA())</f>
        <v>93</v>
      </c>
      <c r="P171" s="569">
        <f>IF(ISNUMBER(Regressions!R181),ROUND(Regressions!R181, 1), NA())</f>
        <v>90.6</v>
      </c>
      <c r="Q171" s="575">
        <f>IF(ISNUMBER(Regressions!S181),ROUND(Regressions!S181, 1), NA())</f>
        <v>90.6</v>
      </c>
      <c r="R171" s="571">
        <f>IF(ISNUMBER(Regressions!T181),ROUND(Regressions!T181, 1), NA())</f>
        <v>0</v>
      </c>
      <c r="S171" s="572">
        <f>IF(ISNUMBER(Regressions!U181),ROUND(Regressions!U181, 1), NA())</f>
        <v>9.4</v>
      </c>
    </row>
    <row r="172" spans="1:19" x14ac:dyDescent="0.25">
      <c r="A172" s="564" t="str">
        <f>+Introduction!$C$7</f>
        <v>Liberia</v>
      </c>
      <c r="B172" s="565">
        <f>IF(ISBLANK(Regressions!B182), " ", Regressions!B182)</f>
        <v>2013</v>
      </c>
      <c r="C172" s="564" t="str">
        <f>HLOOKUP(Introduction!$G$4,nametranslations,29,FALSE)</f>
        <v>Secondary</v>
      </c>
      <c r="D172" s="567">
        <f>IF(ISBLANK(Regressions!D182), " ", Regressions!D182)</f>
        <v>587996</v>
      </c>
      <c r="E172" s="568">
        <f>IF(ISNUMBER(Regressions!E182),ROUND(Regressions!E182, 1), NA())</f>
        <v>74</v>
      </c>
      <c r="F172" s="569">
        <f>IF(ISNUMBER(Regressions!F182),ROUND(Regressions!F182, 1), NA())</f>
        <v>66.400000000000006</v>
      </c>
      <c r="G172" s="570">
        <f>IF(ISNUMBER(Regressions!G182),ROUND(Regressions!G182, 1), NA())</f>
        <v>64.8</v>
      </c>
      <c r="H172" s="571">
        <f>IF(ISNUMBER(Regressions!H182),ROUND(Regressions!H182, 1), NA())</f>
        <v>1.6</v>
      </c>
      <c r="I172" s="572">
        <f>IF(ISNUMBER(Regressions!I182),ROUND(Regressions!I182, 1), NA())</f>
        <v>33.6</v>
      </c>
      <c r="J172" s="573">
        <f>IF(ISNUMBER(Regressions!K182),ROUND(Regressions!K182, 1), NA())</f>
        <v>91.5</v>
      </c>
      <c r="K172" s="569">
        <f>IF(ISNUMBER(Regressions!L182),ROUND(Regressions!L182, 1), NA())</f>
        <v>83.1</v>
      </c>
      <c r="L172" s="574">
        <f>IF(ISNUMBER(Regressions!M182),ROUND(Regressions!M182, 1), NA())</f>
        <v>34.700000000000003</v>
      </c>
      <c r="M172" s="571">
        <f>IF(ISNUMBER(Regressions!N182),ROUND(Regressions!N182, 1), NA())</f>
        <v>48.4</v>
      </c>
      <c r="N172" s="572">
        <f>IF(ISNUMBER(Regressions!O182),ROUND(Regressions!O182, 1), NA())</f>
        <v>16.899999999999999</v>
      </c>
      <c r="O172" s="573">
        <f>IF(ISNUMBER(Regressions!Q182),ROUND(Regressions!Q182, 1), NA())</f>
        <v>93</v>
      </c>
      <c r="P172" s="569">
        <f>IF(ISNUMBER(Regressions!R182),ROUND(Regressions!R182, 1), NA())</f>
        <v>90.6</v>
      </c>
      <c r="Q172" s="575">
        <f>IF(ISNUMBER(Regressions!S182),ROUND(Regressions!S182, 1), NA())</f>
        <v>90.6</v>
      </c>
      <c r="R172" s="571">
        <f>IF(ISNUMBER(Regressions!T182),ROUND(Regressions!T182, 1), NA())</f>
        <v>0</v>
      </c>
      <c r="S172" s="572">
        <f>IF(ISNUMBER(Regressions!U182),ROUND(Regressions!U182, 1), NA())</f>
        <v>9.4</v>
      </c>
    </row>
    <row r="173" spans="1:19" x14ac:dyDescent="0.25">
      <c r="A173" s="564" t="str">
        <f>+Introduction!$C$7</f>
        <v>Liberia</v>
      </c>
      <c r="B173" s="565">
        <f>IF(ISBLANK(Regressions!B183), " ", Regressions!B183)</f>
        <v>2014</v>
      </c>
      <c r="C173" s="564" t="str">
        <f>HLOOKUP(Introduction!$G$4,nametranslations,29,FALSE)</f>
        <v>Secondary</v>
      </c>
      <c r="D173" s="567">
        <f>IF(ISBLANK(Regressions!D183), " ", Regressions!D183)</f>
        <v>606091</v>
      </c>
      <c r="E173" s="568">
        <f>IF(ISNUMBER(Regressions!E183),ROUND(Regressions!E183, 1), NA())</f>
        <v>75</v>
      </c>
      <c r="F173" s="569">
        <f>IF(ISNUMBER(Regressions!F183),ROUND(Regressions!F183, 1), NA())</f>
        <v>69</v>
      </c>
      <c r="G173" s="570">
        <f>IF(ISNUMBER(Regressions!G183),ROUND(Regressions!G183, 1), NA())</f>
        <v>64.8</v>
      </c>
      <c r="H173" s="571">
        <f>IF(ISNUMBER(Regressions!H183),ROUND(Regressions!H183, 1), NA())</f>
        <v>4.2</v>
      </c>
      <c r="I173" s="572">
        <f>IF(ISNUMBER(Regressions!I183),ROUND(Regressions!I183, 1), NA())</f>
        <v>31</v>
      </c>
      <c r="J173" s="573">
        <f>IF(ISNUMBER(Regressions!K183),ROUND(Regressions!K183, 1), NA())</f>
        <v>90.1</v>
      </c>
      <c r="K173" s="569">
        <f>IF(ISNUMBER(Regressions!L183),ROUND(Regressions!L183, 1), NA())</f>
        <v>83.1</v>
      </c>
      <c r="L173" s="574">
        <f>IF(ISNUMBER(Regressions!M183),ROUND(Regressions!M183, 1), NA())</f>
        <v>34.700000000000003</v>
      </c>
      <c r="M173" s="571">
        <f>IF(ISNUMBER(Regressions!N183),ROUND(Regressions!N183, 1), NA())</f>
        <v>48.4</v>
      </c>
      <c r="N173" s="572">
        <f>IF(ISNUMBER(Regressions!O183),ROUND(Regressions!O183, 1), NA())</f>
        <v>16.899999999999999</v>
      </c>
      <c r="O173" s="573">
        <f>IF(ISNUMBER(Regressions!Q183),ROUND(Regressions!Q183, 1), NA())</f>
        <v>93</v>
      </c>
      <c r="P173" s="569">
        <f>IF(ISNUMBER(Regressions!R183),ROUND(Regressions!R183, 1), NA())</f>
        <v>90.6</v>
      </c>
      <c r="Q173" s="575">
        <f>IF(ISNUMBER(Regressions!S183),ROUND(Regressions!S183, 1), NA())</f>
        <v>90.6</v>
      </c>
      <c r="R173" s="571">
        <f>IF(ISNUMBER(Regressions!T183),ROUND(Regressions!T183, 1), NA())</f>
        <v>0</v>
      </c>
      <c r="S173" s="572">
        <f>IF(ISNUMBER(Regressions!U183),ROUND(Regressions!U183, 1), NA())</f>
        <v>9.4</v>
      </c>
    </row>
    <row r="174" spans="1:19" x14ac:dyDescent="0.25">
      <c r="A174" s="564" t="str">
        <f>+Introduction!$C$7</f>
        <v>Liberia</v>
      </c>
      <c r="B174" s="565">
        <f>IF(ISBLANK(Regressions!B184), " ", Regressions!B184)</f>
        <v>2015</v>
      </c>
      <c r="C174" s="564" t="str">
        <f>HLOOKUP(Introduction!$G$4,nametranslations,29,FALSE)</f>
        <v>Secondary</v>
      </c>
      <c r="D174" s="567">
        <f>IF(ISBLANK(Regressions!D184), " ", Regressions!D184)</f>
        <v>623630</v>
      </c>
      <c r="E174" s="568">
        <f>IF(ISNUMBER(Regressions!E184),ROUND(Regressions!E184, 1), NA())</f>
        <v>75.900000000000006</v>
      </c>
      <c r="F174" s="569">
        <f>IF(ISNUMBER(Regressions!F184),ROUND(Regressions!F184, 1), NA())</f>
        <v>71.599999999999994</v>
      </c>
      <c r="G174" s="570">
        <f>IF(ISNUMBER(Regressions!G184),ROUND(Regressions!G184, 1), NA())</f>
        <v>64.8</v>
      </c>
      <c r="H174" s="571">
        <f>IF(ISNUMBER(Regressions!H184),ROUND(Regressions!H184, 1), NA())</f>
        <v>6.8</v>
      </c>
      <c r="I174" s="572">
        <f>IF(ISNUMBER(Regressions!I184),ROUND(Regressions!I184, 1), NA())</f>
        <v>28.4</v>
      </c>
      <c r="J174" s="573">
        <f>IF(ISNUMBER(Regressions!K184),ROUND(Regressions!K184, 1), NA())</f>
        <v>88.6</v>
      </c>
      <c r="K174" s="569">
        <f>IF(ISNUMBER(Regressions!L184),ROUND(Regressions!L184, 1), NA())</f>
        <v>83.1</v>
      </c>
      <c r="L174" s="574">
        <f>IF(ISNUMBER(Regressions!M184),ROUND(Regressions!M184, 1), NA())</f>
        <v>34.700000000000003</v>
      </c>
      <c r="M174" s="571">
        <f>IF(ISNUMBER(Regressions!N184),ROUND(Regressions!N184, 1), NA())</f>
        <v>48.4</v>
      </c>
      <c r="N174" s="572">
        <f>IF(ISNUMBER(Regressions!O184),ROUND(Regressions!O184, 1), NA())</f>
        <v>16.899999999999999</v>
      </c>
      <c r="O174" s="573">
        <f>IF(ISNUMBER(Regressions!Q184),ROUND(Regressions!Q184, 1), NA())</f>
        <v>93</v>
      </c>
      <c r="P174" s="569">
        <f>IF(ISNUMBER(Regressions!R184),ROUND(Regressions!R184, 1), NA())</f>
        <v>90.6</v>
      </c>
      <c r="Q174" s="575">
        <f>IF(ISNUMBER(Regressions!S184),ROUND(Regressions!S184, 1), NA())</f>
        <v>87.2</v>
      </c>
      <c r="R174" s="571">
        <f>IF(ISNUMBER(Regressions!T184),ROUND(Regressions!T184, 1), NA())</f>
        <v>3.4</v>
      </c>
      <c r="S174" s="572">
        <f>IF(ISNUMBER(Regressions!U184),ROUND(Regressions!U184, 1), NA())</f>
        <v>9.4</v>
      </c>
    </row>
    <row r="175" spans="1:19" x14ac:dyDescent="0.25">
      <c r="A175" s="564" t="str">
        <f>+Introduction!$C$7</f>
        <v>Liberia</v>
      </c>
      <c r="B175" s="565">
        <f>IF(ISBLANK(Regressions!B185), " ", Regressions!B185)</f>
        <v>2016</v>
      </c>
      <c r="C175" s="564" t="str">
        <f>HLOOKUP(Introduction!$G$4,nametranslations,29,FALSE)</f>
        <v>Secondary</v>
      </c>
      <c r="D175" s="567">
        <f>IF(ISBLANK(Regressions!D185), " ", Regressions!D185)</f>
        <v>642157</v>
      </c>
      <c r="E175" s="568">
        <f>IF(ISNUMBER(Regressions!E185),ROUND(Regressions!E185, 1), NA())</f>
        <v>76.900000000000006</v>
      </c>
      <c r="F175" s="569">
        <f>IF(ISNUMBER(Regressions!F185),ROUND(Regressions!F185, 1), NA())</f>
        <v>74.3</v>
      </c>
      <c r="G175" s="570">
        <f>IF(ISNUMBER(Regressions!G185),ROUND(Regressions!G185, 1), NA())</f>
        <v>64.8</v>
      </c>
      <c r="H175" s="571">
        <f>IF(ISNUMBER(Regressions!H185),ROUND(Regressions!H185, 1), NA())</f>
        <v>9.4</v>
      </c>
      <c r="I175" s="572">
        <f>IF(ISNUMBER(Regressions!I185),ROUND(Regressions!I185, 1), NA())</f>
        <v>25.7</v>
      </c>
      <c r="J175" s="573">
        <f>IF(ISNUMBER(Regressions!K185),ROUND(Regressions!K185, 1), NA())</f>
        <v>87.2</v>
      </c>
      <c r="K175" s="569">
        <f>IF(ISNUMBER(Regressions!L185),ROUND(Regressions!L185, 1), NA())</f>
        <v>83.1</v>
      </c>
      <c r="L175" s="574">
        <f>IF(ISNUMBER(Regressions!M185),ROUND(Regressions!M185, 1), NA())</f>
        <v>34.700000000000003</v>
      </c>
      <c r="M175" s="571">
        <f>IF(ISNUMBER(Regressions!N185),ROUND(Regressions!N185, 1), NA())</f>
        <v>48.4</v>
      </c>
      <c r="N175" s="572">
        <f>IF(ISNUMBER(Regressions!O185),ROUND(Regressions!O185, 1), NA())</f>
        <v>16.899999999999999</v>
      </c>
      <c r="O175" s="573">
        <f>IF(ISNUMBER(Regressions!Q185),ROUND(Regressions!Q185, 1), NA())</f>
        <v>93</v>
      </c>
      <c r="P175" s="569">
        <f>IF(ISNUMBER(Regressions!R185),ROUND(Regressions!R185, 1), NA())</f>
        <v>90.6</v>
      </c>
      <c r="Q175" s="575">
        <f>IF(ISNUMBER(Regressions!S185),ROUND(Regressions!S185, 1), NA())</f>
        <v>75.3</v>
      </c>
      <c r="R175" s="571">
        <f>IF(ISNUMBER(Regressions!T185),ROUND(Regressions!T185, 1), NA())</f>
        <v>15.3</v>
      </c>
      <c r="S175" s="572">
        <f>IF(ISNUMBER(Regressions!U185),ROUND(Regressions!U185, 1), NA())</f>
        <v>9.4</v>
      </c>
    </row>
    <row r="176" spans="1:19" x14ac:dyDescent="0.25">
      <c r="A176" s="564" t="str">
        <f>+Introduction!$C$7</f>
        <v>Liberia</v>
      </c>
      <c r="B176" s="565">
        <f>IF(ISBLANK(Regressions!B186), " ", Regressions!B186)</f>
        <v>2017</v>
      </c>
      <c r="C176" s="564" t="str">
        <f>HLOOKUP(Introduction!$G$4,nametranslations,29,FALSE)</f>
        <v>Secondary</v>
      </c>
      <c r="D176" s="567">
        <f>IF(ISBLANK(Regressions!D186), " ", Regressions!D186)</f>
        <v>660863</v>
      </c>
      <c r="E176" s="568">
        <f>IF(ISNUMBER(Regressions!E186),ROUND(Regressions!E186, 1), NA())</f>
        <v>77.900000000000006</v>
      </c>
      <c r="F176" s="569">
        <f>IF(ISNUMBER(Regressions!F186),ROUND(Regressions!F186, 1), NA())</f>
        <v>76.900000000000006</v>
      </c>
      <c r="G176" s="570">
        <f>IF(ISNUMBER(Regressions!G186),ROUND(Regressions!G186, 1), NA())</f>
        <v>64.8</v>
      </c>
      <c r="H176" s="571">
        <f>IF(ISNUMBER(Regressions!H186),ROUND(Regressions!H186, 1), NA())</f>
        <v>12.1</v>
      </c>
      <c r="I176" s="572">
        <f>IF(ISNUMBER(Regressions!I186),ROUND(Regressions!I186, 1), NA())</f>
        <v>23.1</v>
      </c>
      <c r="J176" s="573">
        <f>IF(ISNUMBER(Regressions!K186),ROUND(Regressions!K186, 1), NA())</f>
        <v>85.7</v>
      </c>
      <c r="K176" s="569">
        <f>IF(ISNUMBER(Regressions!L186),ROUND(Regressions!L186, 1), NA())</f>
        <v>83.1</v>
      </c>
      <c r="L176" s="574">
        <f>IF(ISNUMBER(Regressions!M186),ROUND(Regressions!M186, 1), NA())</f>
        <v>34.700000000000003</v>
      </c>
      <c r="M176" s="571">
        <f>IF(ISNUMBER(Regressions!N186),ROUND(Regressions!N186, 1), NA())</f>
        <v>48.4</v>
      </c>
      <c r="N176" s="572">
        <f>IF(ISNUMBER(Regressions!O186),ROUND(Regressions!O186, 1), NA())</f>
        <v>16.899999999999999</v>
      </c>
      <c r="O176" s="573">
        <f>IF(ISNUMBER(Regressions!Q186),ROUND(Regressions!Q186, 1), NA())</f>
        <v>93</v>
      </c>
      <c r="P176" s="569">
        <f>IF(ISNUMBER(Regressions!R186),ROUND(Regressions!R186, 1), NA())</f>
        <v>90.6</v>
      </c>
      <c r="Q176" s="575">
        <f>IF(ISNUMBER(Regressions!S186),ROUND(Regressions!S186, 1), NA())</f>
        <v>63.4</v>
      </c>
      <c r="R176" s="571">
        <f>IF(ISNUMBER(Regressions!T186),ROUND(Regressions!T186, 1), NA())</f>
        <v>27.2</v>
      </c>
      <c r="S176" s="572">
        <f>IF(ISNUMBER(Regressions!U186),ROUND(Regressions!U186, 1), NA())</f>
        <v>9.4</v>
      </c>
    </row>
    <row r="177" spans="1:19" x14ac:dyDescent="0.25">
      <c r="A177" s="564" t="str">
        <f>+Introduction!$C$7</f>
        <v>Liberia</v>
      </c>
      <c r="B177" s="565">
        <f>IF(ISBLANK(Regressions!B187), " ", Regressions!B187)</f>
        <v>2018</v>
      </c>
      <c r="C177" s="564" t="str">
        <f>HLOOKUP(Introduction!$G$4,nametranslations,29,FALSE)</f>
        <v>Secondary</v>
      </c>
      <c r="D177" s="567">
        <f>IF(ISBLANK(Regressions!D187), " ", Regressions!D187)</f>
        <v>681549</v>
      </c>
      <c r="E177" s="568">
        <f>IF(ISNUMBER(Regressions!E187),ROUND(Regressions!E187, 1), NA())</f>
        <v>78.900000000000006</v>
      </c>
      <c r="F177" s="569">
        <f>IF(ISNUMBER(Regressions!F187),ROUND(Regressions!F187, 1), NA())</f>
        <v>78.900000000000006</v>
      </c>
      <c r="G177" s="570">
        <f>IF(ISNUMBER(Regressions!G187),ROUND(Regressions!G187, 1), NA())</f>
        <v>64.8</v>
      </c>
      <c r="H177" s="571">
        <f>IF(ISNUMBER(Regressions!H187),ROUND(Regressions!H187, 1), NA())</f>
        <v>14.1</v>
      </c>
      <c r="I177" s="572">
        <f>IF(ISNUMBER(Regressions!I187),ROUND(Regressions!I187, 1), NA())</f>
        <v>21.1</v>
      </c>
      <c r="J177" s="573">
        <f>IF(ISNUMBER(Regressions!K187),ROUND(Regressions!K187, 1), NA())</f>
        <v>84.3</v>
      </c>
      <c r="K177" s="569">
        <f>IF(ISNUMBER(Regressions!L187),ROUND(Regressions!L187, 1), NA())</f>
        <v>83.1</v>
      </c>
      <c r="L177" s="574">
        <f>IF(ISNUMBER(Regressions!M187),ROUND(Regressions!M187, 1), NA())</f>
        <v>34.700000000000003</v>
      </c>
      <c r="M177" s="571">
        <f>IF(ISNUMBER(Regressions!N187),ROUND(Regressions!N187, 1), NA())</f>
        <v>48.4</v>
      </c>
      <c r="N177" s="572">
        <f>IF(ISNUMBER(Regressions!O187),ROUND(Regressions!O187, 1), NA())</f>
        <v>16.899999999999999</v>
      </c>
      <c r="O177" s="573">
        <f>IF(ISNUMBER(Regressions!Q187),ROUND(Regressions!Q187, 1), NA())</f>
        <v>93</v>
      </c>
      <c r="P177" s="569">
        <f>IF(ISNUMBER(Regressions!R187),ROUND(Regressions!R187, 1), NA())</f>
        <v>90.6</v>
      </c>
      <c r="Q177" s="575">
        <f>IF(ISNUMBER(Regressions!S187),ROUND(Regressions!S187, 1), NA())</f>
        <v>51.5</v>
      </c>
      <c r="R177" s="571">
        <f>IF(ISNUMBER(Regressions!T187),ROUND(Regressions!T187, 1), NA())</f>
        <v>39.1</v>
      </c>
      <c r="S177" s="572">
        <f>IF(ISNUMBER(Regressions!U187),ROUND(Regressions!U187, 1), NA())</f>
        <v>9.4</v>
      </c>
    </row>
    <row r="178" spans="1:19" x14ac:dyDescent="0.25">
      <c r="A178" s="564" t="str">
        <f>+Introduction!$C$7</f>
        <v>Liberia</v>
      </c>
      <c r="B178" s="565">
        <f>IF(ISBLANK(Regressions!B188), " ", Regressions!B188)</f>
        <v>2019</v>
      </c>
      <c r="C178" s="564" t="str">
        <f>HLOOKUP(Introduction!$G$4,nametranslations,29,FALSE)</f>
        <v>Secondary</v>
      </c>
      <c r="D178" s="567">
        <f>IF(ISBLANK(Regressions!D188), " ", Regressions!D188)</f>
        <v>704309</v>
      </c>
      <c r="E178" s="568">
        <f>IF(ISNUMBER(Regressions!E188),ROUND(Regressions!E188, 1), NA())</f>
        <v>79.900000000000006</v>
      </c>
      <c r="F178" s="569">
        <f>IF(ISNUMBER(Regressions!F188),ROUND(Regressions!F188, 1), NA())</f>
        <v>79.5</v>
      </c>
      <c r="G178" s="570">
        <f>IF(ISNUMBER(Regressions!G188),ROUND(Regressions!G188, 1), NA())</f>
        <v>64.8</v>
      </c>
      <c r="H178" s="571">
        <f>IF(ISNUMBER(Regressions!H188),ROUND(Regressions!H188, 1), NA())</f>
        <v>14.7</v>
      </c>
      <c r="I178" s="572">
        <f>IF(ISNUMBER(Regressions!I188),ROUND(Regressions!I188, 1), NA())</f>
        <v>20.5</v>
      </c>
      <c r="J178" s="573">
        <f>IF(ISNUMBER(Regressions!K188),ROUND(Regressions!K188, 1), NA())</f>
        <v>82.8</v>
      </c>
      <c r="K178" s="569">
        <f>IF(ISNUMBER(Regressions!L188),ROUND(Regressions!L188, 1), NA())</f>
        <v>82.8</v>
      </c>
      <c r="L178" s="574">
        <f>IF(ISNUMBER(Regressions!M188),ROUND(Regressions!M188, 1), NA())</f>
        <v>34.700000000000003</v>
      </c>
      <c r="M178" s="571">
        <f>IF(ISNUMBER(Regressions!N188),ROUND(Regressions!N188, 1), NA())</f>
        <v>48.2</v>
      </c>
      <c r="N178" s="572">
        <f>IF(ISNUMBER(Regressions!O188),ROUND(Regressions!O188, 1), NA())</f>
        <v>17.2</v>
      </c>
      <c r="O178" s="573">
        <f>IF(ISNUMBER(Regressions!Q188),ROUND(Regressions!Q188, 1), NA())</f>
        <v>93</v>
      </c>
      <c r="P178" s="569">
        <f>IF(ISNUMBER(Regressions!R188),ROUND(Regressions!R188, 1), NA())</f>
        <v>90.6</v>
      </c>
      <c r="Q178" s="575">
        <f>IF(ISNUMBER(Regressions!S188),ROUND(Regressions!S188, 1), NA())</f>
        <v>39.6</v>
      </c>
      <c r="R178" s="571">
        <f>IF(ISNUMBER(Regressions!T188),ROUND(Regressions!T188, 1), NA())</f>
        <v>51</v>
      </c>
      <c r="S178" s="572">
        <f>IF(ISNUMBER(Regressions!U188),ROUND(Regressions!U188, 1), NA())</f>
        <v>9.4</v>
      </c>
    </row>
    <row r="179" spans="1:19" x14ac:dyDescent="0.25">
      <c r="A179" s="564" t="str">
        <f>+Introduction!$C$7</f>
        <v>Liberia</v>
      </c>
      <c r="B179" s="565">
        <f>IF(ISBLANK(Regressions!B189), " ", Regressions!B189)</f>
        <v>2020</v>
      </c>
      <c r="C179" s="564" t="str">
        <f>HLOOKUP(Introduction!$G$4,nametranslations,29,FALSE)</f>
        <v>Secondary</v>
      </c>
      <c r="D179" s="567">
        <f>IF(ISBLANK(Regressions!D189), " ", Regressions!D189)</f>
        <v>727506</v>
      </c>
      <c r="E179" s="568">
        <f>IF(ISNUMBER(Regressions!E189),ROUND(Regressions!E189, 1), NA())</f>
        <v>80.8</v>
      </c>
      <c r="F179" s="569">
        <f>IF(ISNUMBER(Regressions!F189),ROUND(Regressions!F189, 1), NA())</f>
        <v>79.5</v>
      </c>
      <c r="G179" s="570">
        <f>IF(ISNUMBER(Regressions!G189),ROUND(Regressions!G189, 1), NA())</f>
        <v>64.8</v>
      </c>
      <c r="H179" s="571">
        <f>IF(ISNUMBER(Regressions!H189),ROUND(Regressions!H189, 1), NA())</f>
        <v>14.7</v>
      </c>
      <c r="I179" s="572">
        <f>IF(ISNUMBER(Regressions!I189),ROUND(Regressions!I189, 1), NA())</f>
        <v>20.5</v>
      </c>
      <c r="J179" s="573">
        <f>IF(ISNUMBER(Regressions!K189),ROUND(Regressions!K189, 1), NA())</f>
        <v>81.400000000000006</v>
      </c>
      <c r="K179" s="569">
        <f>IF(ISNUMBER(Regressions!L189),ROUND(Regressions!L189, 1), NA())</f>
        <v>81.400000000000006</v>
      </c>
      <c r="L179" s="574">
        <f>IF(ISNUMBER(Regressions!M189),ROUND(Regressions!M189, 1), NA())</f>
        <v>34.700000000000003</v>
      </c>
      <c r="M179" s="571">
        <f>IF(ISNUMBER(Regressions!N189),ROUND(Regressions!N189, 1), NA())</f>
        <v>46.7</v>
      </c>
      <c r="N179" s="572">
        <f>IF(ISNUMBER(Regressions!O189),ROUND(Regressions!O189, 1), NA())</f>
        <v>18.600000000000001</v>
      </c>
      <c r="O179" s="573">
        <f>IF(ISNUMBER(Regressions!Q189),ROUND(Regressions!Q189, 1), NA())</f>
        <v>93</v>
      </c>
      <c r="P179" s="569">
        <f>IF(ISNUMBER(Regressions!R189),ROUND(Regressions!R189, 1), NA())</f>
        <v>90.6</v>
      </c>
      <c r="Q179" s="575">
        <f>IF(ISNUMBER(Regressions!S189),ROUND(Regressions!S189, 1), NA())</f>
        <v>27.7</v>
      </c>
      <c r="R179" s="571">
        <f>IF(ISNUMBER(Regressions!T189),ROUND(Regressions!T189, 1), NA())</f>
        <v>62.9</v>
      </c>
      <c r="S179" s="572">
        <f>IF(ISNUMBER(Regressions!U189),ROUND(Regressions!U189, 1), NA())</f>
        <v>9.4</v>
      </c>
    </row>
    <row r="180" spans="1:19" x14ac:dyDescent="0.25">
      <c r="A180" s="564" t="str">
        <f>+Introduction!$C$7</f>
        <v>Liberia</v>
      </c>
      <c r="B180" s="565">
        <f>IF(ISBLANK(Regressions!B190), " ", Regressions!B190)</f>
        <v>2021</v>
      </c>
      <c r="C180" s="564" t="str">
        <f>HLOOKUP(Introduction!$G$4,nametranslations,29,FALSE)</f>
        <v>Secondary</v>
      </c>
      <c r="D180" s="567">
        <f>IF(ISBLANK(Regressions!D190), " ", Regressions!D190)</f>
        <v>750143</v>
      </c>
      <c r="E180" s="573">
        <f>IF(ISNUMBER(Regressions!E190),ROUND(Regressions!E190, 1), NA())</f>
        <v>81.8</v>
      </c>
      <c r="F180" s="576">
        <f>IF(ISNUMBER(Regressions!F190),ROUND(Regressions!F190, 1), NA())</f>
        <v>79.5</v>
      </c>
      <c r="G180" s="577">
        <f>IF(ISNUMBER(Regressions!G190),ROUND(Regressions!G190, 1), NA())</f>
        <v>64.8</v>
      </c>
      <c r="H180" s="571">
        <f>IF(ISNUMBER(Regressions!H190),ROUND(Regressions!H190, 1), NA())</f>
        <v>14.7</v>
      </c>
      <c r="I180" s="572">
        <f>IF(ISNUMBER(Regressions!I190),ROUND(Regressions!I190, 1), NA())</f>
        <v>20.5</v>
      </c>
      <c r="J180" s="573">
        <f>IF(ISNUMBER(Regressions!K190),ROUND(Regressions!K190, 1), NA())</f>
        <v>79.900000000000006</v>
      </c>
      <c r="K180" s="576">
        <f>IF(ISNUMBER(Regressions!L190),ROUND(Regressions!L190, 1), NA())</f>
        <v>79.900000000000006</v>
      </c>
      <c r="L180" s="578">
        <f>IF(ISNUMBER(Regressions!M190),ROUND(Regressions!M190, 1), NA())</f>
        <v>34.700000000000003</v>
      </c>
      <c r="M180" s="571">
        <f>IF(ISNUMBER(Regressions!N190),ROUND(Regressions!N190, 1), NA())</f>
        <v>45.3</v>
      </c>
      <c r="N180" s="572">
        <f>IF(ISNUMBER(Regressions!O190),ROUND(Regressions!O190, 1), NA())</f>
        <v>20.100000000000001</v>
      </c>
      <c r="O180" s="573" t="e">
        <f>IF(ISNUMBER(Regressions!Q190),ROUND(Regressions!Q190, 1), NA())</f>
        <v>#N/A</v>
      </c>
      <c r="P180" s="576" t="e">
        <f>IF(ISNUMBER(Regressions!R190),ROUND(Regressions!R190, 1), NA())</f>
        <v>#N/A</v>
      </c>
      <c r="Q180" s="579">
        <f>IF(ISNUMBER(Regressions!S190),ROUND(Regressions!S190, 1), NA())</f>
        <v>15.8</v>
      </c>
      <c r="R180" s="571" t="e">
        <f>IF(ISNUMBER(Regressions!T190),ROUND(Regressions!T190, 1), NA())</f>
        <v>#N/A</v>
      </c>
      <c r="S180" s="572" t="e">
        <f>IF(ISNUMBER(Regressions!U190),ROUND(Regressions!U190, 1), NA())</f>
        <v>#N/A</v>
      </c>
    </row>
    <row r="181" spans="1:19" x14ac:dyDescent="0.25">
      <c r="A181" s="564" t="str">
        <f>+Introduction!$C$7</f>
        <v>Liberia</v>
      </c>
      <c r="B181" s="565">
        <f>IF(ISBLANK(Regressions!B191), " ", Regressions!B191)</f>
        <v>2022</v>
      </c>
      <c r="C181" s="564" t="str">
        <f>HLOOKUP(Introduction!$G$4,nametranslations,29,FALSE)</f>
        <v>Secondary</v>
      </c>
      <c r="D181" s="567">
        <f>IF(ISBLANK(Regressions!D191), " ", Regressions!D191)</f>
        <v>771024</v>
      </c>
      <c r="E181" s="568">
        <f>IF(ISNUMBER(Regressions!E191),ROUND(Regressions!E191, 1), NA())</f>
        <v>82.8</v>
      </c>
      <c r="F181" s="569">
        <f>IF(ISNUMBER(Regressions!F191),ROUND(Regressions!F191, 1), NA())</f>
        <v>79.5</v>
      </c>
      <c r="G181" s="570">
        <f>IF(ISNUMBER(Regressions!G191),ROUND(Regressions!G191, 1), NA())</f>
        <v>64.8</v>
      </c>
      <c r="H181" s="571">
        <f>IF(ISNUMBER(Regressions!H191),ROUND(Regressions!H191, 1), NA())</f>
        <v>14.7</v>
      </c>
      <c r="I181" s="572">
        <f>IF(ISNUMBER(Regressions!I191),ROUND(Regressions!I191, 1), NA())</f>
        <v>20.5</v>
      </c>
      <c r="J181" s="573">
        <f>IF(ISNUMBER(Regressions!K191),ROUND(Regressions!K191, 1), NA())</f>
        <v>78.5</v>
      </c>
      <c r="K181" s="569">
        <f>IF(ISNUMBER(Regressions!L191),ROUND(Regressions!L191, 1), NA())</f>
        <v>78.5</v>
      </c>
      <c r="L181" s="574">
        <f>IF(ISNUMBER(Regressions!M191),ROUND(Regressions!M191, 1), NA())</f>
        <v>34.700000000000003</v>
      </c>
      <c r="M181" s="571">
        <f>IF(ISNUMBER(Regressions!N191),ROUND(Regressions!N191, 1), NA())</f>
        <v>43.8</v>
      </c>
      <c r="N181" s="572">
        <f>IF(ISNUMBER(Regressions!O191),ROUND(Regressions!O191, 1), NA())</f>
        <v>21.5</v>
      </c>
      <c r="O181" s="573" t="e">
        <f>IF(ISNUMBER(Regressions!Q191),ROUND(Regressions!Q191, 1), NA())</f>
        <v>#N/A</v>
      </c>
      <c r="P181" s="569" t="e">
        <f>IF(ISNUMBER(Regressions!R191),ROUND(Regressions!R191, 1), NA())</f>
        <v>#N/A</v>
      </c>
      <c r="Q181" s="575">
        <f>IF(ISNUMBER(Regressions!S191),ROUND(Regressions!S191, 1), NA())</f>
        <v>3.9</v>
      </c>
      <c r="R181" s="571" t="e">
        <f>IF(ISNUMBER(Regressions!T191),ROUND(Regressions!T191, 1), NA())</f>
        <v>#N/A</v>
      </c>
      <c r="S181" s="572" t="e">
        <f>IF(ISNUMBER(Regressions!U191),ROUND(Regressions!U191, 1), NA())</f>
        <v>#N/A</v>
      </c>
    </row>
    <row r="182" spans="1:19" x14ac:dyDescent="0.25">
      <c r="A182" s="564" t="str">
        <f>+Introduction!$C$7</f>
        <v>Liberia</v>
      </c>
      <c r="B182" s="565">
        <f>IF(ISBLANK(Regressions!B192), " ", Regressions!B192)</f>
        <v>2023</v>
      </c>
      <c r="C182" s="564" t="str">
        <f>HLOOKUP(Introduction!$G$4,nametranslations,29,FALSE)</f>
        <v>Secondary</v>
      </c>
      <c r="D182" s="567">
        <f>IF(ISBLANK(Regressions!D192), " ", Regressions!D192)</f>
        <v>789543</v>
      </c>
      <c r="E182" s="568">
        <f>IF(ISNUMBER(Regressions!E192),ROUND(Regressions!E192, 1), NA())</f>
        <v>82.8</v>
      </c>
      <c r="F182" s="569" t="e">
        <f>IF(ISNUMBER(Regressions!F192),ROUND(Regressions!F192, 1), NA())</f>
        <v>#N/A</v>
      </c>
      <c r="G182" s="570" t="e">
        <f>IF(ISNUMBER(Regressions!G192),ROUND(Regressions!G192, 1), NA())</f>
        <v>#N/A</v>
      </c>
      <c r="H182" s="571" t="e">
        <f>IF(ISNUMBER(Regressions!H192),ROUND(Regressions!H192, 1), NA())</f>
        <v>#N/A</v>
      </c>
      <c r="I182" s="572" t="e">
        <f>IF(ISNUMBER(Regressions!I192),ROUND(Regressions!I192, 1), NA())</f>
        <v>#N/A</v>
      </c>
      <c r="J182" s="573">
        <f>IF(ISNUMBER(Regressions!K192),ROUND(Regressions!K192, 1), NA())</f>
        <v>78.5</v>
      </c>
      <c r="K182" s="569" t="e">
        <f>IF(ISNUMBER(Regressions!L192),ROUND(Regressions!L192, 1), NA())</f>
        <v>#N/A</v>
      </c>
      <c r="L182" s="574" t="e">
        <f>IF(ISNUMBER(Regressions!M192),ROUND(Regressions!M192, 1), NA())</f>
        <v>#N/A</v>
      </c>
      <c r="M182" s="571" t="e">
        <f>IF(ISNUMBER(Regressions!N192),ROUND(Regressions!N192, 1), NA())</f>
        <v>#N/A</v>
      </c>
      <c r="N182" s="572" t="e">
        <f>IF(ISNUMBER(Regressions!O192),ROUND(Regressions!O192, 1), NA())</f>
        <v>#N/A</v>
      </c>
      <c r="O182" s="573" t="e">
        <f>IF(ISNUMBER(Regressions!Q192),ROUND(Regressions!Q192, 1), NA())</f>
        <v>#N/A</v>
      </c>
      <c r="P182" s="569" t="e">
        <f>IF(ISNUMBER(Regressions!R192),ROUND(Regressions!R192, 1), NA())</f>
        <v>#N/A</v>
      </c>
      <c r="Q182" s="575">
        <f>IF(ISNUMBER(Regressions!S192),ROUND(Regressions!S192, 1), NA())</f>
        <v>3.9</v>
      </c>
      <c r="R182" s="571" t="e">
        <f>IF(ISNUMBER(Regressions!T192),ROUND(Regressions!T192, 1), NA())</f>
        <v>#N/A</v>
      </c>
      <c r="S182" s="572" t="e">
        <f>IF(ISNUMBER(Regressions!U192),ROUND(Regressions!U192, 1), NA())</f>
        <v>#N/A</v>
      </c>
    </row>
    <row r="183" spans="1:19" x14ac:dyDescent="0.25">
      <c r="A183" s="564" t="str">
        <f>+Introduction!$C$7</f>
        <v>Liberia</v>
      </c>
      <c r="B183" s="565">
        <f>IF(ISBLANK(Regressions!B193), " ", Regressions!B193)</f>
        <v>2024</v>
      </c>
      <c r="C183" s="564" t="str">
        <f>HLOOKUP(Introduction!$G$4,nametranslations,29,FALSE)</f>
        <v>Secondary</v>
      </c>
      <c r="D183" s="567">
        <f>IF(ISBLANK(Regressions!D193), " ", Regressions!D193)</f>
        <v>791557</v>
      </c>
      <c r="E183" s="568">
        <f>IF(ISNUMBER(Regressions!E193),ROUND(Regressions!E193, 1), NA())</f>
        <v>82.8</v>
      </c>
      <c r="F183" s="569" t="e">
        <f>IF(ISNUMBER(Regressions!F193),ROUND(Regressions!F193, 1), NA())</f>
        <v>#N/A</v>
      </c>
      <c r="G183" s="570" t="e">
        <f>IF(ISNUMBER(Regressions!G193),ROUND(Regressions!G193, 1), NA())</f>
        <v>#N/A</v>
      </c>
      <c r="H183" s="571" t="e">
        <f>IF(ISNUMBER(Regressions!H193),ROUND(Regressions!H193, 1), NA())</f>
        <v>#N/A</v>
      </c>
      <c r="I183" s="572" t="e">
        <f>IF(ISNUMBER(Regressions!I193),ROUND(Regressions!I193, 1), NA())</f>
        <v>#N/A</v>
      </c>
      <c r="J183" s="573">
        <f>IF(ISNUMBER(Regressions!K193),ROUND(Regressions!K193, 1), NA())</f>
        <v>78.5</v>
      </c>
      <c r="K183" s="569" t="e">
        <f>IF(ISNUMBER(Regressions!L193),ROUND(Regressions!L193, 1), NA())</f>
        <v>#N/A</v>
      </c>
      <c r="L183" s="574" t="e">
        <f>IF(ISNUMBER(Regressions!M193),ROUND(Regressions!M193, 1), NA())</f>
        <v>#N/A</v>
      </c>
      <c r="M183" s="571" t="e">
        <f>IF(ISNUMBER(Regressions!N193),ROUND(Regressions!N193, 1), NA())</f>
        <v>#N/A</v>
      </c>
      <c r="N183" s="572" t="e">
        <f>IF(ISNUMBER(Regressions!O193),ROUND(Regressions!O193, 1), NA())</f>
        <v>#N/A</v>
      </c>
      <c r="O183" s="573" t="e">
        <f>IF(ISNUMBER(Regressions!Q193),ROUND(Regressions!Q193, 1), NA())</f>
        <v>#N/A</v>
      </c>
      <c r="P183" s="569" t="e">
        <f>IF(ISNUMBER(Regressions!R193),ROUND(Regressions!R193, 1), NA())</f>
        <v>#N/A</v>
      </c>
      <c r="Q183" s="575">
        <f>IF(ISNUMBER(Regressions!S193),ROUND(Regressions!S193, 1), NA())</f>
        <v>3.9</v>
      </c>
      <c r="R183" s="571" t="e">
        <f>IF(ISNUMBER(Regressions!T193),ROUND(Regressions!T193, 1), NA())</f>
        <v>#N/A</v>
      </c>
      <c r="S183" s="572" t="e">
        <f>IF(ISNUMBER(Regressions!U193),ROUND(Regressions!U193, 1), NA())</f>
        <v>#N/A</v>
      </c>
    </row>
    <row r="184" spans="1:19" x14ac:dyDescent="0.25">
      <c r="A184" s="580" t="str">
        <f>+Introduction!$C$7</f>
        <v>Liberia</v>
      </c>
      <c r="B184" s="581">
        <f>IF(ISBLANK(Regressions!B194), " ", Regressions!B194)</f>
        <v>2025</v>
      </c>
      <c r="C184" s="580" t="str">
        <f>HLOOKUP(Introduction!$G$4,nametranslations,29,FALSE)</f>
        <v>Secondary</v>
      </c>
      <c r="D184" s="582">
        <f>IF(ISBLANK(Regressions!D194), " ", Regressions!D194)</f>
        <v>809634</v>
      </c>
      <c r="E184" s="583">
        <f>IF(ISNUMBER(Regressions!E194),ROUND(Regressions!E194, 1), NA())</f>
        <v>82.8</v>
      </c>
      <c r="F184" s="584" t="e">
        <f>IF(ISNUMBER(Regressions!F194),ROUND(Regressions!F194, 1), NA())</f>
        <v>#N/A</v>
      </c>
      <c r="G184" s="585" t="e">
        <f>IF(ISNUMBER(Regressions!G194),ROUND(Regressions!G194, 1), NA())</f>
        <v>#N/A</v>
      </c>
      <c r="H184" s="586" t="e">
        <f>IF(ISNUMBER(Regressions!H194),ROUND(Regressions!H194, 1), NA())</f>
        <v>#N/A</v>
      </c>
      <c r="I184" s="587" t="e">
        <f>IF(ISNUMBER(Regressions!I194),ROUND(Regressions!I194, 1), NA())</f>
        <v>#N/A</v>
      </c>
      <c r="J184" s="588">
        <f>IF(ISNUMBER(Regressions!K194),ROUND(Regressions!K194, 1), NA())</f>
        <v>78.5</v>
      </c>
      <c r="K184" s="584" t="e">
        <f>IF(ISNUMBER(Regressions!L194),ROUND(Regressions!L194, 1), NA())</f>
        <v>#N/A</v>
      </c>
      <c r="L184" s="589" t="e">
        <f>IF(ISNUMBER(Regressions!M194),ROUND(Regressions!M194, 1), NA())</f>
        <v>#N/A</v>
      </c>
      <c r="M184" s="586" t="e">
        <f>IF(ISNUMBER(Regressions!N194),ROUND(Regressions!N194, 1), NA())</f>
        <v>#N/A</v>
      </c>
      <c r="N184" s="587" t="e">
        <f>IF(ISNUMBER(Regressions!O194),ROUND(Regressions!O194, 1), NA())</f>
        <v>#N/A</v>
      </c>
      <c r="O184" s="588" t="e">
        <f>IF(ISNUMBER(Regressions!Q194),ROUND(Regressions!Q194, 1), NA())</f>
        <v>#N/A</v>
      </c>
      <c r="P184" s="584" t="e">
        <f>IF(ISNUMBER(Regressions!R194),ROUND(Regressions!R194, 1), NA())</f>
        <v>#N/A</v>
      </c>
      <c r="Q184" s="590">
        <f>IF(ISNUMBER(Regressions!S194),ROUND(Regressions!S194, 1), NA())</f>
        <v>3.9</v>
      </c>
      <c r="R184" s="586" t="e">
        <f>IF(ISNUMBER(Regressions!T194),ROUND(Regressions!T194, 1), NA())</f>
        <v>#N/A</v>
      </c>
      <c r="S184" s="587" t="e">
        <f>IF(ISNUMBER(Regressions!U194),ROUND(Regressions!U194, 1), NA())</f>
        <v>#N/A</v>
      </c>
    </row>
    <row r="185" spans="1:19" hidden="1" x14ac:dyDescent="0.25">
      <c r="A185" s="564" t="str">
        <f>+Introduction!$C$7</f>
        <v>Liberia</v>
      </c>
      <c r="B185" s="565">
        <f>IF(ISBLANK(Regressions!B195), " ", Regressions!B195)</f>
        <v>2026</v>
      </c>
      <c r="C185" s="564" t="str">
        <f>HLOOKUP(Introduction!$G$4,nametranslations,29,FALSE)</f>
        <v>Secondary</v>
      </c>
      <c r="D185" s="567" t="str">
        <f>IF(ISBLANK(Regressions!D195), " ", Regressions!D195)</f>
        <v xml:space="preserve"> </v>
      </c>
      <c r="E185" s="568">
        <f>IF(ISNUMBER(Regressions!E195),ROUND(Regressions!E195, 1), NA())</f>
        <v>82.8</v>
      </c>
      <c r="F185" s="569" t="e">
        <f>IF(ISNUMBER(Regressions!F195),ROUND(Regressions!F195, 1), NA())</f>
        <v>#N/A</v>
      </c>
      <c r="G185" s="570" t="e">
        <f>IF(ISNUMBER(Regressions!G195),ROUND(Regressions!G195, 1), NA())</f>
        <v>#N/A</v>
      </c>
      <c r="H185" s="571" t="e">
        <f>IF(ISNUMBER(Regressions!H195),ROUND(Regressions!H195, 1), NA())</f>
        <v>#N/A</v>
      </c>
      <c r="I185" s="572" t="e">
        <f>IF(ISNUMBER(Regressions!I195),ROUND(Regressions!I195, 1), NA())</f>
        <v>#N/A</v>
      </c>
      <c r="J185" s="573">
        <f>IF(ISNUMBER(Regressions!K195),ROUND(Regressions!K195, 1), NA())</f>
        <v>78.5</v>
      </c>
      <c r="K185" s="569" t="e">
        <f>IF(ISNUMBER(Regressions!L195),ROUND(Regressions!L195, 1), NA())</f>
        <v>#N/A</v>
      </c>
      <c r="L185" s="574" t="e">
        <f>IF(ISNUMBER(Regressions!M195),ROUND(Regressions!M195, 1), NA())</f>
        <v>#N/A</v>
      </c>
      <c r="M185" s="571" t="e">
        <f>IF(ISNUMBER(Regressions!N195),ROUND(Regressions!N195, 1), NA())</f>
        <v>#N/A</v>
      </c>
      <c r="N185" s="572" t="e">
        <f>IF(ISNUMBER(Regressions!O195),ROUND(Regressions!O195, 1), NA())</f>
        <v>#N/A</v>
      </c>
      <c r="O185" s="573" t="e">
        <f>IF(ISNUMBER(Regressions!Q195),ROUND(Regressions!Q195, 1), NA())</f>
        <v>#N/A</v>
      </c>
      <c r="P185" s="569" t="e">
        <f>IF(ISNUMBER(Regressions!R195),ROUND(Regressions!R195, 1), NA())</f>
        <v>#N/A</v>
      </c>
      <c r="Q185" s="575">
        <f>IF(ISNUMBER(Regressions!S195),ROUND(Regressions!S195, 1), NA())</f>
        <v>3.9</v>
      </c>
      <c r="R185" s="571" t="e">
        <f>IF(ISNUMBER(Regressions!T195),ROUND(Regressions!T195, 1), NA())</f>
        <v>#N/A</v>
      </c>
      <c r="S185" s="572" t="e">
        <f>IF(ISNUMBER(Regressions!U195),ROUND(Regressions!U195, 1), NA())</f>
        <v>#N/A</v>
      </c>
    </row>
    <row r="186" spans="1:19" hidden="1" x14ac:dyDescent="0.25">
      <c r="A186" s="564" t="str">
        <f>+Introduction!$C$7</f>
        <v>Liberia</v>
      </c>
      <c r="B186" s="565">
        <f>IF(ISBLANK(Regressions!B196), " ", Regressions!B196)</f>
        <v>2027</v>
      </c>
      <c r="C186" s="564" t="str">
        <f>HLOOKUP(Introduction!$G$4,nametranslations,29,FALSE)</f>
        <v>Secondary</v>
      </c>
      <c r="D186" s="567" t="str">
        <f>IF(ISBLANK(Regressions!D196), " ", Regressions!D196)</f>
        <v xml:space="preserve"> </v>
      </c>
      <c r="E186" s="568" t="e">
        <f>IF(ISNUMBER(Regressions!E196),ROUND(Regressions!E196, 1), NA())</f>
        <v>#N/A</v>
      </c>
      <c r="F186" s="569" t="e">
        <f>IF(ISNUMBER(Regressions!F196),ROUND(Regressions!F196, 1), NA())</f>
        <v>#N/A</v>
      </c>
      <c r="G186" s="570" t="e">
        <f>IF(ISNUMBER(Regressions!G196),ROUND(Regressions!G196, 1), NA())</f>
        <v>#N/A</v>
      </c>
      <c r="H186" s="571" t="e">
        <f>IF(ISNUMBER(Regressions!H196),ROUND(Regressions!H196, 1), NA())</f>
        <v>#N/A</v>
      </c>
      <c r="I186" s="572" t="e">
        <f>IF(ISNUMBER(Regressions!I196),ROUND(Regressions!I196, 1), NA())</f>
        <v>#N/A</v>
      </c>
      <c r="J186" s="573" t="e">
        <f>IF(ISNUMBER(Regressions!K196),ROUND(Regressions!K196, 1), NA())</f>
        <v>#N/A</v>
      </c>
      <c r="K186" s="569" t="e">
        <f>IF(ISNUMBER(Regressions!L196),ROUND(Regressions!L196, 1), NA())</f>
        <v>#N/A</v>
      </c>
      <c r="L186" s="574" t="e">
        <f>IF(ISNUMBER(Regressions!M196),ROUND(Regressions!M196, 1), NA())</f>
        <v>#N/A</v>
      </c>
      <c r="M186" s="571" t="e">
        <f>IF(ISNUMBER(Regressions!N196),ROUND(Regressions!N196, 1), NA())</f>
        <v>#N/A</v>
      </c>
      <c r="N186" s="572" t="e">
        <f>IF(ISNUMBER(Regressions!O196),ROUND(Regressions!O196, 1), NA())</f>
        <v>#N/A</v>
      </c>
      <c r="O186" s="573" t="e">
        <f>IF(ISNUMBER(Regressions!Q196),ROUND(Regressions!Q196, 1), NA())</f>
        <v>#N/A</v>
      </c>
      <c r="P186" s="569" t="e">
        <f>IF(ISNUMBER(Regressions!R196),ROUND(Regressions!R196, 1), NA())</f>
        <v>#N/A</v>
      </c>
      <c r="Q186" s="575" t="e">
        <f>IF(ISNUMBER(Regressions!S196),ROUND(Regressions!S196, 1), NA())</f>
        <v>#N/A</v>
      </c>
      <c r="R186" s="571" t="e">
        <f>IF(ISNUMBER(Regressions!T196),ROUND(Regressions!T196, 1), NA())</f>
        <v>#N/A</v>
      </c>
      <c r="S186" s="572" t="e">
        <f>IF(ISNUMBER(Regressions!U196),ROUND(Regressions!U196, 1), NA())</f>
        <v>#N/A</v>
      </c>
    </row>
    <row r="187" spans="1:19" hidden="1" x14ac:dyDescent="0.25">
      <c r="A187" s="564" t="str">
        <f>+Introduction!$C$7</f>
        <v>Liberia</v>
      </c>
      <c r="B187" s="565">
        <f>IF(ISBLANK(Regressions!B197), " ", Regressions!B197)</f>
        <v>2028</v>
      </c>
      <c r="C187" s="564" t="str">
        <f>HLOOKUP(Introduction!$G$4,nametranslations,29,FALSE)</f>
        <v>Secondary</v>
      </c>
      <c r="D187" s="567" t="str">
        <f>IF(ISBLANK(Regressions!D197), " ", Regressions!D197)</f>
        <v xml:space="preserve"> </v>
      </c>
      <c r="E187" s="568" t="e">
        <f>IF(ISNUMBER(Regressions!E197),ROUND(Regressions!E197, 1), NA())</f>
        <v>#N/A</v>
      </c>
      <c r="F187" s="569" t="e">
        <f>IF(ISNUMBER(Regressions!F197),ROUND(Regressions!F197, 1), NA())</f>
        <v>#N/A</v>
      </c>
      <c r="G187" s="570" t="e">
        <f>IF(ISNUMBER(Regressions!G197),ROUND(Regressions!G197, 1), NA())</f>
        <v>#N/A</v>
      </c>
      <c r="H187" s="571" t="e">
        <f>IF(ISNUMBER(Regressions!H197),ROUND(Regressions!H197, 1), NA())</f>
        <v>#N/A</v>
      </c>
      <c r="I187" s="572" t="e">
        <f>IF(ISNUMBER(Regressions!I197),ROUND(Regressions!I197, 1), NA())</f>
        <v>#N/A</v>
      </c>
      <c r="J187" s="573" t="e">
        <f>IF(ISNUMBER(Regressions!K197),ROUND(Regressions!K197, 1), NA())</f>
        <v>#N/A</v>
      </c>
      <c r="K187" s="569" t="e">
        <f>IF(ISNUMBER(Regressions!L197),ROUND(Regressions!L197, 1), NA())</f>
        <v>#N/A</v>
      </c>
      <c r="L187" s="574" t="e">
        <f>IF(ISNUMBER(Regressions!M197),ROUND(Regressions!M197, 1), NA())</f>
        <v>#N/A</v>
      </c>
      <c r="M187" s="571" t="e">
        <f>IF(ISNUMBER(Regressions!N197),ROUND(Regressions!N197, 1), NA())</f>
        <v>#N/A</v>
      </c>
      <c r="N187" s="572" t="e">
        <f>IF(ISNUMBER(Regressions!O197),ROUND(Regressions!O197, 1), NA())</f>
        <v>#N/A</v>
      </c>
      <c r="O187" s="573" t="e">
        <f>IF(ISNUMBER(Regressions!Q197),ROUND(Regressions!Q197, 1), NA())</f>
        <v>#N/A</v>
      </c>
      <c r="P187" s="569" t="e">
        <f>IF(ISNUMBER(Regressions!R197),ROUND(Regressions!R197, 1), NA())</f>
        <v>#N/A</v>
      </c>
      <c r="Q187" s="575" t="e">
        <f>IF(ISNUMBER(Regressions!S197),ROUND(Regressions!S197, 1), NA())</f>
        <v>#N/A</v>
      </c>
      <c r="R187" s="571" t="e">
        <f>IF(ISNUMBER(Regressions!T197),ROUND(Regressions!T197, 1), NA())</f>
        <v>#N/A</v>
      </c>
      <c r="S187" s="572" t="e">
        <f>IF(ISNUMBER(Regressions!U197),ROUND(Regressions!U197, 1), NA())</f>
        <v>#N/A</v>
      </c>
    </row>
    <row r="188" spans="1:19" hidden="1" x14ac:dyDescent="0.25">
      <c r="A188" s="564" t="str">
        <f>+Introduction!$C$7</f>
        <v>Liberia</v>
      </c>
      <c r="B188" s="565">
        <f>IF(ISBLANK(Regressions!B198), " ", Regressions!B198)</f>
        <v>2029</v>
      </c>
      <c r="C188" s="564" t="str">
        <f>HLOOKUP(Introduction!$G$4,nametranslations,29,FALSE)</f>
        <v>Secondary</v>
      </c>
      <c r="D188" s="567" t="str">
        <f>IF(ISBLANK(Regressions!D198), " ", Regressions!D198)</f>
        <v xml:space="preserve"> </v>
      </c>
      <c r="E188" s="568" t="e">
        <f>IF(ISNUMBER(Regressions!E198),ROUND(Regressions!E198, 1), NA())</f>
        <v>#N/A</v>
      </c>
      <c r="F188" s="569" t="e">
        <f>IF(ISNUMBER(Regressions!F198),ROUND(Regressions!F198, 1), NA())</f>
        <v>#N/A</v>
      </c>
      <c r="G188" s="570" t="e">
        <f>IF(ISNUMBER(Regressions!G198),ROUND(Regressions!G198, 1), NA())</f>
        <v>#N/A</v>
      </c>
      <c r="H188" s="571" t="e">
        <f>IF(ISNUMBER(Regressions!H198),ROUND(Regressions!H198, 1), NA())</f>
        <v>#N/A</v>
      </c>
      <c r="I188" s="572" t="e">
        <f>IF(ISNUMBER(Regressions!I198),ROUND(Regressions!I198, 1), NA())</f>
        <v>#N/A</v>
      </c>
      <c r="J188" s="573" t="e">
        <f>IF(ISNUMBER(Regressions!K198),ROUND(Regressions!K198, 1), NA())</f>
        <v>#N/A</v>
      </c>
      <c r="K188" s="569" t="e">
        <f>IF(ISNUMBER(Regressions!L198),ROUND(Regressions!L198, 1), NA())</f>
        <v>#N/A</v>
      </c>
      <c r="L188" s="574" t="e">
        <f>IF(ISNUMBER(Regressions!M198),ROUND(Regressions!M198, 1), NA())</f>
        <v>#N/A</v>
      </c>
      <c r="M188" s="571" t="e">
        <f>IF(ISNUMBER(Regressions!N198),ROUND(Regressions!N198, 1), NA())</f>
        <v>#N/A</v>
      </c>
      <c r="N188" s="572" t="e">
        <f>IF(ISNUMBER(Regressions!O198),ROUND(Regressions!O198, 1), NA())</f>
        <v>#N/A</v>
      </c>
      <c r="O188" s="573" t="e">
        <f>IF(ISNUMBER(Regressions!Q198),ROUND(Regressions!Q198, 1), NA())</f>
        <v>#N/A</v>
      </c>
      <c r="P188" s="569" t="e">
        <f>IF(ISNUMBER(Regressions!R198),ROUND(Regressions!R198, 1), NA())</f>
        <v>#N/A</v>
      </c>
      <c r="Q188" s="575" t="e">
        <f>IF(ISNUMBER(Regressions!S198),ROUND(Regressions!S198, 1), NA())</f>
        <v>#N/A</v>
      </c>
      <c r="R188" s="571" t="e">
        <f>IF(ISNUMBER(Regressions!T198),ROUND(Regressions!T198, 1), NA())</f>
        <v>#N/A</v>
      </c>
      <c r="S188" s="572" t="e">
        <f>IF(ISNUMBER(Regressions!U198),ROUND(Regressions!U198, 1), NA())</f>
        <v>#N/A</v>
      </c>
    </row>
    <row r="189" spans="1:19" hidden="1" x14ac:dyDescent="0.25">
      <c r="A189" s="564" t="str">
        <f>+Introduction!$C$7</f>
        <v>Liberia</v>
      </c>
      <c r="B189" s="565">
        <f>IF(ISBLANK(Regressions!B199), " ", Regressions!B199)</f>
        <v>2030</v>
      </c>
      <c r="C189" s="564" t="str">
        <f>HLOOKUP(Introduction!$G$4,nametranslations,29,FALSE)</f>
        <v>Secondary</v>
      </c>
      <c r="D189" s="567" t="str">
        <f>IF(ISBLANK(Regressions!D199), " ", Regressions!D199)</f>
        <v xml:space="preserve"> </v>
      </c>
      <c r="E189" s="568" t="e">
        <f>IF(ISNUMBER(Regressions!E199),ROUND(Regressions!E199, 1), NA())</f>
        <v>#N/A</v>
      </c>
      <c r="F189" s="569" t="e">
        <f>IF(ISNUMBER(Regressions!F199),ROUND(Regressions!F199, 1), NA())</f>
        <v>#N/A</v>
      </c>
      <c r="G189" s="570" t="e">
        <f>IF(ISNUMBER(Regressions!G199),ROUND(Regressions!G199, 1), NA())</f>
        <v>#N/A</v>
      </c>
      <c r="H189" s="571" t="e">
        <f>IF(ISNUMBER(Regressions!H199),ROUND(Regressions!H199, 1), NA())</f>
        <v>#N/A</v>
      </c>
      <c r="I189" s="572" t="e">
        <f>IF(ISNUMBER(Regressions!I199),ROUND(Regressions!I199, 1), NA())</f>
        <v>#N/A</v>
      </c>
      <c r="J189" s="573" t="e">
        <f>IF(ISNUMBER(Regressions!K199),ROUND(Regressions!K199, 1), NA())</f>
        <v>#N/A</v>
      </c>
      <c r="K189" s="569" t="e">
        <f>IF(ISNUMBER(Regressions!L199),ROUND(Regressions!L199, 1), NA())</f>
        <v>#N/A</v>
      </c>
      <c r="L189" s="574" t="e">
        <f>IF(ISNUMBER(Regressions!M199),ROUND(Regressions!M199, 1), NA())</f>
        <v>#N/A</v>
      </c>
      <c r="M189" s="571" t="e">
        <f>IF(ISNUMBER(Regressions!N199),ROUND(Regressions!N199, 1), NA())</f>
        <v>#N/A</v>
      </c>
      <c r="N189" s="572" t="e">
        <f>IF(ISNUMBER(Regressions!O199),ROUND(Regressions!O199, 1), NA())</f>
        <v>#N/A</v>
      </c>
      <c r="O189" s="573" t="e">
        <f>IF(ISNUMBER(Regressions!Q199),ROUND(Regressions!Q199, 1), NA())</f>
        <v>#N/A</v>
      </c>
      <c r="P189" s="569" t="e">
        <f>IF(ISNUMBER(Regressions!R199),ROUND(Regressions!R199, 1), NA())</f>
        <v>#N/A</v>
      </c>
      <c r="Q189" s="575" t="e">
        <f>IF(ISNUMBER(Regressions!S199),ROUND(Regressions!S199, 1), NA())</f>
        <v>#N/A</v>
      </c>
      <c r="R189" s="571" t="e">
        <f>IF(ISNUMBER(Regressions!T199),ROUND(Regressions!T199, 1), NA())</f>
        <v>#N/A</v>
      </c>
      <c r="S189" s="572" t="e">
        <f>IF(ISNUMBER(Regressions!U199),ROUND(Regressions!U199, 1), NA())</f>
        <v>#N/A</v>
      </c>
    </row>
    <row r="211" spans="5:13" x14ac:dyDescent="0.25">
      <c r="E211" s="594"/>
      <c r="G211" s="541"/>
      <c r="K211" s="595"/>
      <c r="M211" s="59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F2483-7620-4A1E-B6E7-014F4444A74C}">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92" customWidth="1"/>
    <col min="2" max="2" width="13.59765625" style="392" customWidth="1"/>
    <col min="3" max="3" width="5" style="392" customWidth="1"/>
    <col min="4" max="21" width="3.8984375" style="392" customWidth="1"/>
    <col min="22" max="25" width="3.8984375" style="498" customWidth="1"/>
    <col min="26" max="26" width="6.5" style="498" customWidth="1"/>
    <col min="27" max="30" width="3.8984375" style="498" customWidth="1"/>
    <col min="31" max="31" width="6.5" style="498" customWidth="1"/>
    <col min="32" max="35" width="3.8984375" style="498" customWidth="1"/>
    <col min="36" max="36" width="6.5" style="498" customWidth="1"/>
    <col min="37" max="40" width="3.8984375" style="498" customWidth="1"/>
    <col min="41" max="41" width="6.5" style="498" customWidth="1"/>
    <col min="42" max="45" width="3.8984375" style="498" customWidth="1"/>
    <col min="46" max="46" width="6.5" style="498" customWidth="1"/>
    <col min="47" max="50" width="3.8984375" style="498" customWidth="1"/>
    <col min="51" max="51" width="6.5" style="498" customWidth="1"/>
    <col min="52" max="52" width="3.8984375" style="499" customWidth="1"/>
    <col min="53" max="53" width="6.5" style="608" customWidth="1"/>
    <col min="54" max="55" width="3.8984375" style="499" customWidth="1"/>
    <col min="56" max="56" width="6.5" style="499" customWidth="1"/>
    <col min="57" max="58" width="3.8984375" style="499" customWidth="1"/>
    <col min="59" max="59" width="6.5" style="499" customWidth="1"/>
    <col min="60" max="60" width="3.8984375" style="499" customWidth="1"/>
    <col min="61" max="61" width="6.09765625" style="499" customWidth="1"/>
    <col min="62" max="62" width="6.5" style="499" customWidth="1"/>
    <col min="63" max="63" width="8.8984375" style="499" customWidth="1"/>
    <col min="64" max="64" width="3.8984375" style="499" customWidth="1"/>
    <col min="65" max="65" width="6.5" style="499" customWidth="1"/>
    <col min="66" max="67" width="3.8984375" style="499" customWidth="1"/>
    <col min="68" max="68" width="6.5" style="499" customWidth="1"/>
    <col min="69" max="69" width="3.8984375" style="499" customWidth="1"/>
    <col min="70" max="70" width="9" style="392" customWidth="1"/>
    <col min="71" max="136" width="3.8984375" style="392" hidden="1" customWidth="1"/>
    <col min="137" max="137" width="9" style="392" customWidth="1"/>
    <col min="138" max="16384" width="9" style="392"/>
  </cols>
  <sheetData>
    <row r="1" spans="1:136" ht="17.399999999999999" x14ac:dyDescent="0.3">
      <c r="A1" s="500" t="str">
        <f>HLOOKUP(Introduction!$G$4,nametranslations,83,FALSE)</f>
        <v>Summary of data from national surveys and censuses</v>
      </c>
      <c r="B1" s="501"/>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c r="AD1" s="501"/>
      <c r="AE1" s="501"/>
      <c r="AF1" s="501"/>
      <c r="AG1" s="501"/>
      <c r="AH1" s="501"/>
      <c r="AI1" s="501"/>
      <c r="AJ1" s="501"/>
      <c r="AK1" s="501"/>
      <c r="AL1" s="501"/>
      <c r="AM1" s="501"/>
      <c r="AN1" s="501"/>
      <c r="AO1" s="501"/>
      <c r="AP1" s="501"/>
      <c r="AQ1" s="501"/>
      <c r="AR1" s="501"/>
      <c r="AS1" s="501"/>
      <c r="AT1" s="501"/>
      <c r="AU1" s="501"/>
      <c r="AV1" s="501"/>
      <c r="AW1" s="501"/>
      <c r="AX1" s="501"/>
      <c r="AY1" s="501"/>
      <c r="AZ1" s="501"/>
      <c r="BA1" s="513"/>
      <c r="BB1" s="501"/>
      <c r="BC1" s="501"/>
      <c r="BD1" s="501"/>
      <c r="BE1" s="501"/>
      <c r="BF1" s="501"/>
      <c r="BG1" s="501"/>
      <c r="BH1" s="501"/>
      <c r="BI1" s="501"/>
      <c r="BJ1" s="501"/>
      <c r="BK1" s="501"/>
      <c r="BL1" s="501"/>
      <c r="BM1" s="501"/>
      <c r="BN1" s="501"/>
      <c r="BO1" s="501"/>
      <c r="BP1" s="501"/>
      <c r="BQ1" s="501"/>
      <c r="BR1" s="501"/>
      <c r="BS1" s="501"/>
    </row>
    <row r="2" spans="1:136" ht="15.6" x14ac:dyDescent="0.3">
      <c r="A2" s="502" t="str">
        <f>HLOOKUP(Introduction!$G$4,nametranslations,84,FALSE)</f>
        <v>[values in square brackets not used]</v>
      </c>
      <c r="B2" s="502"/>
      <c r="C2" s="502"/>
      <c r="D2" s="503" t="str">
        <f>HLOOKUP(Introduction!$G$4,nametranslations,85,FALSE)</f>
        <v>Drinking Water</v>
      </c>
      <c r="E2" s="501"/>
      <c r="F2" s="501"/>
      <c r="G2" s="504"/>
      <c r="H2" s="501"/>
      <c r="I2" s="501"/>
      <c r="J2" s="504"/>
      <c r="K2" s="505"/>
      <c r="L2" s="505"/>
      <c r="M2" s="504"/>
      <c r="N2" s="505"/>
      <c r="O2" s="505"/>
      <c r="P2" s="504"/>
      <c r="Q2" s="505"/>
      <c r="R2" s="505"/>
      <c r="S2" s="504"/>
      <c r="T2" s="505"/>
      <c r="U2" s="505"/>
      <c r="V2" s="506" t="str">
        <f>HLOOKUP(Introduction!$G$4,nametranslations,86,FALSE)</f>
        <v>Sanitation</v>
      </c>
      <c r="W2" s="391"/>
      <c r="X2" s="505"/>
      <c r="Y2" s="505"/>
      <c r="Z2" s="505"/>
      <c r="AA2" s="507"/>
      <c r="AB2" s="505"/>
      <c r="AC2" s="505"/>
      <c r="AD2" s="505"/>
      <c r="AE2" s="505"/>
      <c r="AF2" s="507"/>
      <c r="AG2" s="505"/>
      <c r="AH2" s="505"/>
      <c r="AI2" s="505"/>
      <c r="AJ2" s="505"/>
      <c r="AK2" s="507"/>
      <c r="AL2" s="505"/>
      <c r="AM2" s="505"/>
      <c r="AN2" s="505"/>
      <c r="AO2" s="505"/>
      <c r="AP2" s="507"/>
      <c r="AQ2" s="505"/>
      <c r="AR2" s="505"/>
      <c r="AS2" s="505"/>
      <c r="AT2" s="505"/>
      <c r="AU2" s="507"/>
      <c r="AV2" s="505"/>
      <c r="AW2" s="505"/>
      <c r="AX2" s="505"/>
      <c r="AY2" s="505"/>
      <c r="AZ2" s="508" t="str">
        <f>HLOOKUP(Introduction!$G$4,nametranslations,87,FALSE)</f>
        <v>Hygiene</v>
      </c>
      <c r="BA2" s="509"/>
      <c r="BB2" s="510"/>
      <c r="BC2" s="510"/>
      <c r="BD2" s="511"/>
      <c r="BE2" s="511"/>
      <c r="BF2" s="511"/>
      <c r="BG2" s="511"/>
      <c r="BH2" s="511"/>
      <c r="BI2" s="511"/>
      <c r="BJ2" s="511"/>
      <c r="BK2" s="511"/>
      <c r="BL2" s="511"/>
      <c r="BM2" s="511"/>
      <c r="BN2" s="511"/>
      <c r="BO2" s="511"/>
      <c r="BP2" s="511"/>
      <c r="BQ2" s="511"/>
      <c r="BS2" s="503" t="str">
        <f>HLOOKUP(Introduction!$G$4,nametranslations,85,FALSE)</f>
        <v>Drinking Water</v>
      </c>
      <c r="CK2" s="506" t="str">
        <f>HLOOKUP(Introduction!$G$4,nametranslations,86,FALSE)</f>
        <v>Sanitation</v>
      </c>
      <c r="DO2" s="508" t="str">
        <f>HLOOKUP(Introduction!$G$4,nametranslations,87,FALSE)</f>
        <v>Hygiene</v>
      </c>
    </row>
    <row r="3" spans="1:136" ht="13.8" x14ac:dyDescent="0.25">
      <c r="A3" s="512"/>
      <c r="B3" s="501"/>
      <c r="C3" s="501"/>
      <c r="D3" s="501" t="str">
        <f>+Key!$I$26</f>
        <v>Total</v>
      </c>
      <c r="E3" s="501"/>
      <c r="F3" s="501"/>
      <c r="G3" s="501" t="str">
        <f>+Key!$I$28</f>
        <v>Urban</v>
      </c>
      <c r="I3" s="501"/>
      <c r="J3" s="501" t="str">
        <f>+Key!$I$27</f>
        <v>Rural</v>
      </c>
      <c r="L3" s="501"/>
      <c r="M3" s="501" t="str">
        <f>+Key!$I$29</f>
        <v>Pre-primary</v>
      </c>
      <c r="O3" s="501"/>
      <c r="P3" s="501" t="str">
        <f>+Key!$I$30</f>
        <v>Primary</v>
      </c>
      <c r="Q3" s="501"/>
      <c r="R3" s="501"/>
      <c r="S3" s="501" t="str">
        <f>+Key!$I$31</f>
        <v>Secondary</v>
      </c>
      <c r="U3" s="501"/>
      <c r="V3" s="501" t="str">
        <f>+Key!$I$26</f>
        <v>Total</v>
      </c>
      <c r="W3" s="501"/>
      <c r="X3" s="501"/>
      <c r="Y3" s="501"/>
      <c r="Z3" s="392"/>
      <c r="AA3" s="501" t="str">
        <f>+Key!$I$28</f>
        <v>Urban</v>
      </c>
      <c r="AB3" s="501"/>
      <c r="AC3" s="392"/>
      <c r="AD3" s="501"/>
      <c r="AE3" s="501"/>
      <c r="AF3" s="501" t="str">
        <f>+Key!$I$27</f>
        <v>Rural</v>
      </c>
      <c r="AG3" s="501"/>
      <c r="AH3" s="501"/>
      <c r="AI3" s="501"/>
      <c r="AJ3" s="501"/>
      <c r="AK3" s="501" t="str">
        <f>+Key!$I$29</f>
        <v>Pre-primary</v>
      </c>
      <c r="AL3" s="501"/>
      <c r="AM3" s="501"/>
      <c r="AN3" s="501"/>
      <c r="AO3" s="501"/>
      <c r="AP3" s="501" t="str">
        <f>+Key!$I$30</f>
        <v>Primary</v>
      </c>
      <c r="AQ3" s="501"/>
      <c r="AR3" s="501"/>
      <c r="AS3" s="501"/>
      <c r="AT3" s="501"/>
      <c r="AU3" s="501" t="str">
        <f>+Key!$I$31</f>
        <v>Secondary</v>
      </c>
      <c r="AV3" s="501"/>
      <c r="AW3" s="501"/>
      <c r="AX3" s="501"/>
      <c r="AY3" s="501"/>
      <c r="AZ3" s="501" t="str">
        <f>+Key!$I$26</f>
        <v>Total</v>
      </c>
      <c r="BA3" s="513"/>
      <c r="BB3" s="501"/>
      <c r="BC3" s="501" t="str">
        <f>+Key!$I$28</f>
        <v>Urban</v>
      </c>
      <c r="BD3" s="392"/>
      <c r="BE3" s="501"/>
      <c r="BF3" s="501" t="str">
        <f>+Key!$I$27</f>
        <v>Rural</v>
      </c>
      <c r="BG3" s="392"/>
      <c r="BH3" s="501"/>
      <c r="BI3" s="501" t="str">
        <f>+Key!$I$29</f>
        <v>Pre-primary</v>
      </c>
      <c r="BJ3" s="392"/>
      <c r="BK3" s="501"/>
      <c r="BL3" s="501" t="str">
        <f>+Key!$I$30</f>
        <v>Primary</v>
      </c>
      <c r="BM3" s="501"/>
      <c r="BN3" s="501"/>
      <c r="BO3" s="501" t="str">
        <f>+Key!$I$31</f>
        <v>Secondary</v>
      </c>
      <c r="BP3" s="391"/>
      <c r="BQ3" s="501"/>
      <c r="BS3" s="501" t="str">
        <f>+Key!$I$26</f>
        <v>Total</v>
      </c>
      <c r="BT3" s="501"/>
      <c r="BU3" s="501"/>
      <c r="BV3" s="501" t="str">
        <f>+Key!$I$28</f>
        <v>Urban</v>
      </c>
      <c r="BX3" s="501"/>
      <c r="BY3" s="501" t="str">
        <f>+Key!$I$27</f>
        <v>Rural</v>
      </c>
      <c r="CA3" s="501"/>
      <c r="CB3" s="501" t="str">
        <f>+Key!$I$29</f>
        <v>Pre-primary</v>
      </c>
      <c r="CD3" s="501"/>
      <c r="CE3" s="501" t="str">
        <f>+Key!$I$30</f>
        <v>Primary</v>
      </c>
      <c r="CF3" s="501"/>
      <c r="CG3" s="501"/>
      <c r="CH3" s="501" t="str">
        <f>+Key!$I$31</f>
        <v>Secondary</v>
      </c>
      <c r="CJ3" s="501"/>
      <c r="CK3" s="501" t="str">
        <f>+Key!$I$26</f>
        <v>Total</v>
      </c>
      <c r="CL3" s="501"/>
      <c r="CM3" s="501"/>
      <c r="CN3" s="501"/>
      <c r="CP3" s="501" t="str">
        <f>+Key!$I$28</f>
        <v>Urban</v>
      </c>
      <c r="CQ3" s="501"/>
      <c r="CS3" s="501"/>
      <c r="CT3" s="501"/>
      <c r="CU3" s="501" t="str">
        <f>+Key!$I$27</f>
        <v>Rural</v>
      </c>
      <c r="CV3" s="501"/>
      <c r="CW3" s="501"/>
      <c r="CX3" s="501"/>
      <c r="CY3" s="501"/>
      <c r="CZ3" s="501" t="str">
        <f>+Key!$I$29</f>
        <v>Pre-primary</v>
      </c>
      <c r="DA3" s="501"/>
      <c r="DB3" s="501"/>
      <c r="DC3" s="501"/>
      <c r="DD3" s="501"/>
      <c r="DE3" s="501" t="str">
        <f>+Key!$I$30</f>
        <v>Primary</v>
      </c>
      <c r="DF3" s="501"/>
      <c r="DG3" s="501"/>
      <c r="DH3" s="501"/>
      <c r="DI3" s="501"/>
      <c r="DJ3" s="501" t="s">
        <v>18</v>
      </c>
      <c r="DK3" s="501"/>
      <c r="DL3" s="501"/>
      <c r="DM3" s="501"/>
      <c r="DN3" s="501"/>
      <c r="DO3" s="501" t="str">
        <f>+Key!$I$26</f>
        <v>Total</v>
      </c>
      <c r="DP3" s="513"/>
      <c r="DQ3" s="501"/>
      <c r="DR3" s="501" t="str">
        <f>+Key!$I$28</f>
        <v>Urban</v>
      </c>
      <c r="DT3" s="501"/>
      <c r="DU3" s="501" t="str">
        <f>+Key!$I$27</f>
        <v>Rural</v>
      </c>
      <c r="DW3" s="501"/>
      <c r="DX3" s="501" t="str">
        <f>+Key!$I$29</f>
        <v>Pre-primary</v>
      </c>
      <c r="DZ3" s="501"/>
      <c r="EA3" s="501" t="str">
        <f>+Key!$I$30</f>
        <v>Primary</v>
      </c>
      <c r="EB3" s="501"/>
      <c r="EC3" s="501"/>
      <c r="ED3" s="501" t="str">
        <f>+Key!$I$31</f>
        <v>Secondary</v>
      </c>
      <c r="EE3" s="391"/>
      <c r="EF3" s="501"/>
    </row>
    <row r="4" spans="1:136" s="605" customFormat="1" ht="160.5" customHeight="1" x14ac:dyDescent="0.25">
      <c r="A4" s="514" t="str">
        <f>HLOOKUP(Introduction!$G$4,nametranslations,89,FALSE)</f>
        <v>Source</v>
      </c>
      <c r="B4" s="514" t="str">
        <f>HLOOKUP(Introduction!$G$4,nametranslations,88,FALSE)</f>
        <v>Type</v>
      </c>
      <c r="C4" s="514" t="str">
        <f>HLOOKUP(Introduction!$G$4,nametranslations,72,FALSE)</f>
        <v>Year</v>
      </c>
      <c r="D4" s="515" t="str">
        <f>HLOOKUP(Introduction!$G$4,nametranslations,74,FALSE)</f>
        <v>Facility</v>
      </c>
      <c r="E4" s="600" t="str">
        <f>HLOOKUP(Introduction!$G$4,nametranslations,75,FALSE)</f>
        <v>Improved</v>
      </c>
      <c r="F4" s="601" t="str">
        <f>HLOOKUP(Introduction!$G$4,nametranslations,76,FALSE)</f>
        <v>Basic (improved &amp; available)</v>
      </c>
      <c r="G4" s="515" t="str">
        <f>HLOOKUP(Introduction!$G$4,nametranslations,74,FALSE)</f>
        <v>Facility</v>
      </c>
      <c r="H4" s="600" t="str">
        <f>HLOOKUP(Introduction!$G$4,nametranslations,75,FALSE)</f>
        <v>Improved</v>
      </c>
      <c r="I4" s="601" t="str">
        <f>HLOOKUP(Introduction!$G$4,nametranslations,76,FALSE)</f>
        <v>Basic (improved &amp; available)</v>
      </c>
      <c r="J4" s="515" t="str">
        <f>HLOOKUP(Introduction!$G$4,nametranslations,74,FALSE)</f>
        <v>Facility</v>
      </c>
      <c r="K4" s="600" t="str">
        <f>HLOOKUP(Introduction!$G$4,nametranslations,75,FALSE)</f>
        <v>Improved</v>
      </c>
      <c r="L4" s="601" t="str">
        <f>HLOOKUP(Introduction!$G$4,nametranslations,76,FALSE)</f>
        <v>Basic (improved &amp; available)</v>
      </c>
      <c r="M4" s="515" t="str">
        <f>HLOOKUP(Introduction!$G$4,nametranslations,74,FALSE)</f>
        <v>Facility</v>
      </c>
      <c r="N4" s="600" t="str">
        <f>HLOOKUP(Introduction!$G$4,nametranslations,75,FALSE)</f>
        <v>Improved</v>
      </c>
      <c r="O4" s="601" t="str">
        <f>HLOOKUP(Introduction!$G$4,nametranslations,76,FALSE)</f>
        <v>Basic (improved &amp; available)</v>
      </c>
      <c r="P4" s="515" t="str">
        <f>HLOOKUP(Introduction!$G$4,nametranslations,74,FALSE)</f>
        <v>Facility</v>
      </c>
      <c r="Q4" s="600" t="str">
        <f>HLOOKUP(Introduction!$G$4,nametranslations,75,FALSE)</f>
        <v>Improved</v>
      </c>
      <c r="R4" s="601" t="str">
        <f>HLOOKUP(Introduction!$G$4,nametranslations,76,FALSE)</f>
        <v>Basic (improved &amp; available)</v>
      </c>
      <c r="S4" s="515" t="str">
        <f>HLOOKUP(Introduction!$G$4,nametranslations,74,FALSE)</f>
        <v>Facility</v>
      </c>
      <c r="T4" s="600" t="str">
        <f>HLOOKUP(Introduction!$G$4,nametranslations,75,FALSE)</f>
        <v>Improved</v>
      </c>
      <c r="U4" s="601" t="str">
        <f>HLOOKUP(Introduction!$G$4,nametranslations,76,FALSE)</f>
        <v>Basic (improved &amp; available)</v>
      </c>
      <c r="V4" s="519" t="str">
        <f>HLOOKUP(Introduction!$G$4,nametranslations,74,FALSE)</f>
        <v>Facility</v>
      </c>
      <c r="W4" s="520" t="str">
        <f>HLOOKUP(Introduction!$G$4,nametranslations,75,FALSE)</f>
        <v>Improved</v>
      </c>
      <c r="X4" s="602" t="str">
        <f>HLOOKUP(Introduction!$G$4,nametranslations,90,FALSE)</f>
        <v>Improved &amp; usable</v>
      </c>
      <c r="Y4" s="602" t="str">
        <f>HLOOKUP(Introduction!$G$4,nametranslations,91,FALSE)</f>
        <v>Improved &amp; single-sex</v>
      </c>
      <c r="Z4" s="603" t="str">
        <f>HLOOKUP(Introduction!$G$4,nametranslations,79,FALSE)</f>
        <v>Basic
(improved, usable &amp; single-sex)</v>
      </c>
      <c r="AA4" s="519" t="str">
        <f>HLOOKUP(Introduction!$G$4,nametranslations,74,FALSE)</f>
        <v>Facility</v>
      </c>
      <c r="AB4" s="520" t="str">
        <f>HLOOKUP(Introduction!$G$4,nametranslations,75,FALSE)</f>
        <v>Improved</v>
      </c>
      <c r="AC4" s="602" t="str">
        <f>HLOOKUP(Introduction!$G$4,nametranslations,90,FALSE)</f>
        <v>Improved &amp; usable</v>
      </c>
      <c r="AD4" s="602" t="str">
        <f>HLOOKUP(Introduction!$G$4,nametranslations,91,FALSE)</f>
        <v>Improved &amp; single-sex</v>
      </c>
      <c r="AE4" s="603" t="str">
        <f>HLOOKUP(Introduction!$G$4,nametranslations,79,FALSE)</f>
        <v>Basic
(improved, usable &amp; single-sex)</v>
      </c>
      <c r="AF4" s="519" t="str">
        <f>HLOOKUP(Introduction!$G$4,nametranslations,74,FALSE)</f>
        <v>Facility</v>
      </c>
      <c r="AG4" s="520" t="str">
        <f>HLOOKUP(Introduction!$G$4,nametranslations,75,FALSE)</f>
        <v>Improved</v>
      </c>
      <c r="AH4" s="602" t="str">
        <f>HLOOKUP(Introduction!$G$4,nametranslations,90,FALSE)</f>
        <v>Improved &amp; usable</v>
      </c>
      <c r="AI4" s="602" t="str">
        <f>HLOOKUP(Introduction!$G$4,nametranslations,91,FALSE)</f>
        <v>Improved &amp; single-sex</v>
      </c>
      <c r="AJ4" s="603" t="str">
        <f>HLOOKUP(Introduction!$G$4,nametranslations,79,FALSE)</f>
        <v>Basic
(improved, usable &amp; single-sex)</v>
      </c>
      <c r="AK4" s="519" t="str">
        <f>HLOOKUP(Introduction!$G$4,nametranslations,74,FALSE)</f>
        <v>Facility</v>
      </c>
      <c r="AL4" s="520" t="str">
        <f>HLOOKUP(Introduction!$G$4,nametranslations,75,FALSE)</f>
        <v>Improved</v>
      </c>
      <c r="AM4" s="602" t="str">
        <f>HLOOKUP(Introduction!$G$4,nametranslations,90,FALSE)</f>
        <v>Improved &amp; usable</v>
      </c>
      <c r="AN4" s="602" t="str">
        <f>HLOOKUP(Introduction!$G$4,nametranslations,91,FALSE)</f>
        <v>Improved &amp; single-sex</v>
      </c>
      <c r="AO4" s="603" t="str">
        <f>HLOOKUP(Introduction!$G$4,nametranslations,79,FALSE)</f>
        <v>Basic
(improved, usable &amp; single-sex)</v>
      </c>
      <c r="AP4" s="519" t="str">
        <f>HLOOKUP(Introduction!$G$4,nametranslations,74,FALSE)</f>
        <v>Facility</v>
      </c>
      <c r="AQ4" s="520" t="str">
        <f>HLOOKUP(Introduction!$G$4,nametranslations,75,FALSE)</f>
        <v>Improved</v>
      </c>
      <c r="AR4" s="602" t="str">
        <f>HLOOKUP(Introduction!$G$4,nametranslations,90,FALSE)</f>
        <v>Improved &amp; usable</v>
      </c>
      <c r="AS4" s="602" t="str">
        <f>HLOOKUP(Introduction!$G$4,nametranslations,91,FALSE)</f>
        <v>Improved &amp; single-sex</v>
      </c>
      <c r="AT4" s="603" t="str">
        <f>HLOOKUP(Introduction!$G$4,nametranslations,79,FALSE)</f>
        <v>Basic
(improved, usable &amp; single-sex)</v>
      </c>
      <c r="AU4" s="519" t="str">
        <f>HLOOKUP(Introduction!$G$4,nametranslations,74,FALSE)</f>
        <v>Facility</v>
      </c>
      <c r="AV4" s="520" t="str">
        <f>HLOOKUP(Introduction!$G$4,nametranslations,75,FALSE)</f>
        <v>Improved</v>
      </c>
      <c r="AW4" s="602" t="str">
        <f>HLOOKUP(Introduction!$G$4,nametranslations,90,FALSE)</f>
        <v>Improved &amp; usable</v>
      </c>
      <c r="AX4" s="602" t="str">
        <f>HLOOKUP(Introduction!$G$4,nametranslations,91,FALSE)</f>
        <v>Improved &amp; single-sex</v>
      </c>
      <c r="AY4" s="603" t="str">
        <f>HLOOKUP(Introduction!$G$4,nametranslations,79,FALSE)</f>
        <v>Basic
(improved, usable &amp; single-sex)</v>
      </c>
      <c r="AZ4" s="523" t="str">
        <f>HLOOKUP(Introduction!$G$4,nametranslations,92,FALSE)</f>
        <v>Handwashing facility</v>
      </c>
      <c r="BA4" s="604" t="str">
        <f>HLOOKUP(Introduction!$G$4,nametranslations,93,FALSE)</f>
        <v>Handwashing facility with water</v>
      </c>
      <c r="BB4" s="604" t="str">
        <f>HLOOKUP(Introduction!$G$4,nametranslations,81,FALSE)</f>
        <v>Basic  
(facility with water &amp; soap)</v>
      </c>
      <c r="BC4" s="523" t="str">
        <f>HLOOKUP(Introduction!$G$4,nametranslations,92,FALSE)</f>
        <v>Handwashing facility</v>
      </c>
      <c r="BD4" s="604" t="str">
        <f>HLOOKUP(Introduction!$G$4,nametranslations,93,FALSE)</f>
        <v>Handwashing facility with water</v>
      </c>
      <c r="BE4" s="604" t="str">
        <f>HLOOKUP(Introduction!$G$4,nametranslations,81,FALSE)</f>
        <v>Basic  
(facility with water &amp; soap)</v>
      </c>
      <c r="BF4" s="523" t="str">
        <f>HLOOKUP(Introduction!$G$4,nametranslations,92,FALSE)</f>
        <v>Handwashing facility</v>
      </c>
      <c r="BG4" s="604" t="str">
        <f>HLOOKUP(Introduction!$G$4,nametranslations,93,FALSE)</f>
        <v>Handwashing facility with water</v>
      </c>
      <c r="BH4" s="604" t="str">
        <f>HLOOKUP(Introduction!$G$4,nametranslations,81,FALSE)</f>
        <v>Basic  
(facility with water &amp; soap)</v>
      </c>
      <c r="BI4" s="523" t="str">
        <f>HLOOKUP(Introduction!$G$4,nametranslations,92,FALSE)</f>
        <v>Handwashing facility</v>
      </c>
      <c r="BJ4" s="604" t="str">
        <f>HLOOKUP(Introduction!$G$4,nametranslations,93,FALSE)</f>
        <v>Handwashing facility with water</v>
      </c>
      <c r="BK4" s="604" t="str">
        <f>HLOOKUP(Introduction!$G$4,nametranslations,81,FALSE)</f>
        <v>Basic  
(facility with water &amp; soap)</v>
      </c>
      <c r="BL4" s="523" t="str">
        <f>HLOOKUP(Introduction!$G$4,nametranslations,92,FALSE)</f>
        <v>Handwashing facility</v>
      </c>
      <c r="BM4" s="604" t="str">
        <f>HLOOKUP(Introduction!$G$4,nametranslations,93,FALSE)</f>
        <v>Handwashing facility with water</v>
      </c>
      <c r="BN4" s="604" t="str">
        <f>HLOOKUP(Introduction!$G$4,nametranslations,81,FALSE)</f>
        <v>Basic  
(facility with water &amp; soap)</v>
      </c>
      <c r="BO4" s="523" t="str">
        <f>HLOOKUP(Introduction!$G$4,nametranslations,92,FALSE)</f>
        <v>Handwashing facility</v>
      </c>
      <c r="BP4" s="604" t="str">
        <f>HLOOKUP(Introduction!$G$4,nametranslations,93,FALSE)</f>
        <v>Handwashing facility with water</v>
      </c>
      <c r="BQ4" s="604" t="str">
        <f>HLOOKUP(Introduction!$G$4,nametranslations,81,FALSE)</f>
        <v>Basic  
(facility with water &amp; soap)</v>
      </c>
      <c r="BS4" s="515" t="str">
        <f>HLOOKUP(Introduction!$G$4,nametranslations,74,FALSE)</f>
        <v>Facility</v>
      </c>
      <c r="BT4" s="600" t="str">
        <f>HLOOKUP(Introduction!$G$4,nametranslations,75,FALSE)</f>
        <v>Improved</v>
      </c>
      <c r="BU4" s="606" t="str">
        <f>HLOOKUP(Introduction!$G$4,nametranslations,76,FALSE)</f>
        <v>Basic (improved &amp; available)</v>
      </c>
      <c r="BV4" s="515" t="str">
        <f>HLOOKUP(Introduction!$G$4,nametranslations,74,FALSE)</f>
        <v>Facility</v>
      </c>
      <c r="BW4" s="600" t="str">
        <f>HLOOKUP(Introduction!$G$4,nametranslations,75,FALSE)</f>
        <v>Improved</v>
      </c>
      <c r="BX4" s="606" t="str">
        <f>HLOOKUP(Introduction!$G$4,nametranslations,76,FALSE)</f>
        <v>Basic (improved &amp; available)</v>
      </c>
      <c r="BY4" s="515" t="str">
        <f>HLOOKUP(Introduction!$G$4,nametranslations,74,FALSE)</f>
        <v>Facility</v>
      </c>
      <c r="BZ4" s="600" t="str">
        <f>HLOOKUP(Introduction!$G$4,nametranslations,75,FALSE)</f>
        <v>Improved</v>
      </c>
      <c r="CA4" s="606" t="str">
        <f>HLOOKUP(Introduction!$G$4,nametranslations,76,FALSE)</f>
        <v>Basic (improved &amp; available)</v>
      </c>
      <c r="CB4" s="515" t="str">
        <f>HLOOKUP(Introduction!$G$4,nametranslations,74,FALSE)</f>
        <v>Facility</v>
      </c>
      <c r="CC4" s="600" t="str">
        <f>HLOOKUP(Introduction!$G$4,nametranslations,75,FALSE)</f>
        <v>Improved</v>
      </c>
      <c r="CD4" s="606" t="str">
        <f>HLOOKUP(Introduction!$G$4,nametranslations,76,FALSE)</f>
        <v>Basic (improved &amp; available)</v>
      </c>
      <c r="CE4" s="515" t="str">
        <f>HLOOKUP(Introduction!$G$4,nametranslations,74,FALSE)</f>
        <v>Facility</v>
      </c>
      <c r="CF4" s="600" t="str">
        <f>HLOOKUP(Introduction!$G$4,nametranslations,75,FALSE)</f>
        <v>Improved</v>
      </c>
      <c r="CG4" s="606" t="str">
        <f>HLOOKUP(Introduction!$G$4,nametranslations,76,FALSE)</f>
        <v>Basic (improved &amp; available)</v>
      </c>
      <c r="CH4" s="515" t="str">
        <f>HLOOKUP(Introduction!$G$4,nametranslations,74,FALSE)</f>
        <v>Facility</v>
      </c>
      <c r="CI4" s="600" t="str">
        <f>HLOOKUP(Introduction!$G$4,nametranslations,75,FALSE)</f>
        <v>Improved</v>
      </c>
      <c r="CJ4" s="606" t="str">
        <f>HLOOKUP(Introduction!$G$4,nametranslations,76,FALSE)</f>
        <v>Basic (improved &amp; available)</v>
      </c>
      <c r="CK4" s="519" t="str">
        <f>HLOOKUP(Introduction!$G$4,nametranslations,74,FALSE)</f>
        <v>Facility</v>
      </c>
      <c r="CL4" s="520" t="str">
        <f>HLOOKUP(Introduction!$G$4,nametranslations,75,FALSE)</f>
        <v>Improved</v>
      </c>
      <c r="CM4" s="520" t="str">
        <f>HLOOKUP(Introduction!$G$4,nametranslations,90,FALSE)</f>
        <v>Improved &amp; usable</v>
      </c>
      <c r="CN4" s="520" t="str">
        <f>HLOOKUP(Introduction!$G$4,nametranslations,91,FALSE)</f>
        <v>Improved &amp; single-sex</v>
      </c>
      <c r="CO4" s="603" t="str">
        <f>HLOOKUP(Introduction!$G$4,nametranslations,79,FALSE)</f>
        <v>Basic
(improved, usable &amp; single-sex)</v>
      </c>
      <c r="CP4" s="519" t="str">
        <f>HLOOKUP(Introduction!$G$4,nametranslations,74,FALSE)</f>
        <v>Facility</v>
      </c>
      <c r="CQ4" s="520" t="str">
        <f>HLOOKUP(Introduction!$G$4,nametranslations,75,FALSE)</f>
        <v>Improved</v>
      </c>
      <c r="CR4" s="520" t="str">
        <f>HLOOKUP(Introduction!$G$4,nametranslations,90,FALSE)</f>
        <v>Improved &amp; usable</v>
      </c>
      <c r="CS4" s="520" t="str">
        <f>HLOOKUP(Introduction!$G$4,nametranslations,91,FALSE)</f>
        <v>Improved &amp; single-sex</v>
      </c>
      <c r="CT4" s="603" t="str">
        <f>HLOOKUP(Introduction!$G$4,nametranslations,79,FALSE)</f>
        <v>Basic
(improved, usable &amp; single-sex)</v>
      </c>
      <c r="CU4" s="519" t="str">
        <f>HLOOKUP(Introduction!$G$4,nametranslations,74,FALSE)</f>
        <v>Facility</v>
      </c>
      <c r="CV4" s="520" t="str">
        <f>HLOOKUP(Introduction!$G$4,nametranslations,75,FALSE)</f>
        <v>Improved</v>
      </c>
      <c r="CW4" s="520" t="str">
        <f>HLOOKUP(Introduction!$G$4,nametranslations,90,FALSE)</f>
        <v>Improved &amp; usable</v>
      </c>
      <c r="CX4" s="520" t="str">
        <f>HLOOKUP(Introduction!$G$4,nametranslations,91,FALSE)</f>
        <v>Improved &amp; single-sex</v>
      </c>
      <c r="CY4" s="603" t="str">
        <f>HLOOKUP(Introduction!$G$4,nametranslations,79,FALSE)</f>
        <v>Basic
(improved, usable &amp; single-sex)</v>
      </c>
      <c r="CZ4" s="519" t="str">
        <f>HLOOKUP(Introduction!$G$4,nametranslations,74,FALSE)</f>
        <v>Facility</v>
      </c>
      <c r="DA4" s="520" t="str">
        <f>HLOOKUP(Introduction!$G$4,nametranslations,75,FALSE)</f>
        <v>Improved</v>
      </c>
      <c r="DB4" s="520" t="str">
        <f>HLOOKUP(Introduction!$G$4,nametranslations,90,FALSE)</f>
        <v>Improved &amp; usable</v>
      </c>
      <c r="DC4" s="520" t="str">
        <f>HLOOKUP(Introduction!$G$4,nametranslations,91,FALSE)</f>
        <v>Improved &amp; single-sex</v>
      </c>
      <c r="DD4" s="603" t="str">
        <f>HLOOKUP(Introduction!$G$4,nametranslations,79,FALSE)</f>
        <v>Basic
(improved, usable &amp; single-sex)</v>
      </c>
      <c r="DE4" s="519" t="str">
        <f>HLOOKUP(Introduction!$G$4,nametranslations,74,FALSE)</f>
        <v>Facility</v>
      </c>
      <c r="DF4" s="520" t="str">
        <f>HLOOKUP(Introduction!$G$4,nametranslations,75,FALSE)</f>
        <v>Improved</v>
      </c>
      <c r="DG4" s="520" t="str">
        <f>HLOOKUP(Introduction!$G$4,nametranslations,90,FALSE)</f>
        <v>Improved &amp; usable</v>
      </c>
      <c r="DH4" s="520" t="str">
        <f>HLOOKUP(Introduction!$G$4,nametranslations,91,FALSE)</f>
        <v>Improved &amp; single-sex</v>
      </c>
      <c r="DI4" s="603" t="str">
        <f>HLOOKUP(Introduction!$G$4,nametranslations,79,FALSE)</f>
        <v>Basic
(improved, usable &amp; single-sex)</v>
      </c>
      <c r="DJ4" s="519" t="str">
        <f>HLOOKUP(Introduction!$G$4,nametranslations,74,FALSE)</f>
        <v>Facility</v>
      </c>
      <c r="DK4" s="520" t="str">
        <f>HLOOKUP(Introduction!$G$4,nametranslations,75,FALSE)</f>
        <v>Improved</v>
      </c>
      <c r="DL4" s="520" t="str">
        <f>HLOOKUP(Introduction!$G$4,nametranslations,90,FALSE)</f>
        <v>Improved &amp; usable</v>
      </c>
      <c r="DM4" s="520" t="str">
        <f>HLOOKUP(Introduction!$G$4,nametranslations,91,FALSE)</f>
        <v>Improved &amp; single-sex</v>
      </c>
      <c r="DN4" s="603" t="str">
        <f>HLOOKUP(Introduction!$G$4,nametranslations,79,FALSE)</f>
        <v>Basic
(improved, usable &amp; single-sex)</v>
      </c>
      <c r="DO4" s="523" t="str">
        <f>HLOOKUP(Introduction!$G$4,nametranslations,92,FALSE)</f>
        <v>Handwashing facility</v>
      </c>
      <c r="DP4" s="604" t="str">
        <f>HLOOKUP(Introduction!$G$4,nametranslations,93,FALSE)</f>
        <v>Handwashing facility with water</v>
      </c>
      <c r="DQ4" s="604" t="str">
        <f>HLOOKUP(Introduction!$G$4,nametranslations,81,FALSE)</f>
        <v>Basic  
(facility with water &amp; soap)</v>
      </c>
      <c r="DR4" s="523" t="str">
        <f>HLOOKUP(Introduction!$G$4,nametranslations,92,FALSE)</f>
        <v>Handwashing facility</v>
      </c>
      <c r="DS4" s="604" t="str">
        <f>HLOOKUP(Introduction!$G$4,nametranslations,93,FALSE)</f>
        <v>Handwashing facility with water</v>
      </c>
      <c r="DT4" s="604" t="str">
        <f>HLOOKUP(Introduction!$G$4,nametranslations,81,FALSE)</f>
        <v>Basic  
(facility with water &amp; soap)</v>
      </c>
      <c r="DU4" s="523" t="str">
        <f>HLOOKUP(Introduction!$G$4,nametranslations,92,FALSE)</f>
        <v>Handwashing facility</v>
      </c>
      <c r="DV4" s="604" t="str">
        <f>HLOOKUP(Introduction!$G$4,nametranslations,93,FALSE)</f>
        <v>Handwashing facility with water</v>
      </c>
      <c r="DW4" s="604" t="str">
        <f>HLOOKUP(Introduction!$G$4,nametranslations,81,FALSE)</f>
        <v>Basic  
(facility with water &amp; soap)</v>
      </c>
      <c r="DX4" s="523" t="str">
        <f>HLOOKUP(Introduction!$G$4,nametranslations,92,FALSE)</f>
        <v>Handwashing facility</v>
      </c>
      <c r="DY4" s="604" t="str">
        <f>HLOOKUP(Introduction!$G$4,nametranslations,93,FALSE)</f>
        <v>Handwashing facility with water</v>
      </c>
      <c r="DZ4" s="604" t="str">
        <f>HLOOKUP(Introduction!$G$4,nametranslations,81,FALSE)</f>
        <v>Basic  
(facility with water &amp; soap)</v>
      </c>
      <c r="EA4" s="523" t="str">
        <f>HLOOKUP(Introduction!$G$4,nametranslations,92,FALSE)</f>
        <v>Handwashing facility</v>
      </c>
      <c r="EB4" s="604" t="str">
        <f>HLOOKUP(Introduction!$G$4,nametranslations,93,FALSE)</f>
        <v>Handwashing facility with water</v>
      </c>
      <c r="EC4" s="604" t="str">
        <f>HLOOKUP(Introduction!$G$4,nametranslations,81,FALSE)</f>
        <v>Basic  
(facility with water &amp; soap)</v>
      </c>
      <c r="ED4" s="523" t="str">
        <f>HLOOKUP(Introduction!$G$4,nametranslations,92,FALSE)</f>
        <v>Handwashing facility</v>
      </c>
      <c r="EE4" s="604" t="str">
        <f>HLOOKUP(Introduction!$G$4,nametranslations,93,FALSE)</f>
        <v>Handwashing facility with water</v>
      </c>
      <c r="EF4" s="604" t="str">
        <f>HLOOKUP(Introduction!$G$4,nametranslations,81,FALSE)</f>
        <v>Basic  
(facility with water &amp; soap)</v>
      </c>
    </row>
    <row r="5" spans="1:136" ht="43.2" hidden="1" x14ac:dyDescent="0.25">
      <c r="A5" s="514" t="s">
        <v>38</v>
      </c>
      <c r="B5" s="514" t="s">
        <v>39</v>
      </c>
      <c r="C5" s="514" t="s">
        <v>40</v>
      </c>
      <c r="D5" s="515" t="s">
        <v>121</v>
      </c>
      <c r="E5" s="516" t="s">
        <v>41</v>
      </c>
      <c r="F5" s="517" t="s">
        <v>170</v>
      </c>
      <c r="G5" s="515" t="s">
        <v>122</v>
      </c>
      <c r="H5" s="516" t="s">
        <v>42</v>
      </c>
      <c r="I5" s="517" t="s">
        <v>171</v>
      </c>
      <c r="J5" s="515" t="s">
        <v>123</v>
      </c>
      <c r="K5" s="516" t="s">
        <v>43</v>
      </c>
      <c r="L5" s="517" t="s">
        <v>172</v>
      </c>
      <c r="M5" s="515" t="s">
        <v>124</v>
      </c>
      <c r="N5" s="516" t="s">
        <v>79</v>
      </c>
      <c r="O5" s="517" t="s">
        <v>173</v>
      </c>
      <c r="P5" s="515" t="s">
        <v>125</v>
      </c>
      <c r="Q5" s="516" t="s">
        <v>80</v>
      </c>
      <c r="R5" s="517" t="s">
        <v>174</v>
      </c>
      <c r="S5" s="515" t="s">
        <v>126</v>
      </c>
      <c r="T5" s="516" t="s">
        <v>81</v>
      </c>
      <c r="U5" s="518" t="s">
        <v>175</v>
      </c>
      <c r="V5" s="519" t="s">
        <v>115</v>
      </c>
      <c r="W5" s="520" t="s">
        <v>44</v>
      </c>
      <c r="X5" s="526" t="s">
        <v>58</v>
      </c>
      <c r="Y5" s="526" t="s">
        <v>59</v>
      </c>
      <c r="Z5" s="521" t="s">
        <v>176</v>
      </c>
      <c r="AA5" s="519" t="s">
        <v>116</v>
      </c>
      <c r="AB5" s="520" t="s">
        <v>45</v>
      </c>
      <c r="AC5" s="526" t="s">
        <v>60</v>
      </c>
      <c r="AD5" s="526" t="s">
        <v>61</v>
      </c>
      <c r="AE5" s="521" t="s">
        <v>177</v>
      </c>
      <c r="AF5" s="519" t="s">
        <v>117</v>
      </c>
      <c r="AG5" s="520" t="s">
        <v>46</v>
      </c>
      <c r="AH5" s="526" t="s">
        <v>62</v>
      </c>
      <c r="AI5" s="526" t="s">
        <v>63</v>
      </c>
      <c r="AJ5" s="521" t="s">
        <v>178</v>
      </c>
      <c r="AK5" s="519" t="s">
        <v>118</v>
      </c>
      <c r="AL5" s="520" t="s">
        <v>64</v>
      </c>
      <c r="AM5" s="526" t="s">
        <v>65</v>
      </c>
      <c r="AN5" s="526" t="s">
        <v>66</v>
      </c>
      <c r="AO5" s="521" t="s">
        <v>179</v>
      </c>
      <c r="AP5" s="519" t="s">
        <v>119</v>
      </c>
      <c r="AQ5" s="520" t="s">
        <v>67</v>
      </c>
      <c r="AR5" s="526" t="s">
        <v>68</v>
      </c>
      <c r="AS5" s="526" t="s">
        <v>69</v>
      </c>
      <c r="AT5" s="521" t="s">
        <v>180</v>
      </c>
      <c r="AU5" s="519" t="s">
        <v>120</v>
      </c>
      <c r="AV5" s="520" t="s">
        <v>70</v>
      </c>
      <c r="AW5" s="526" t="s">
        <v>71</v>
      </c>
      <c r="AX5" s="526" t="s">
        <v>72</v>
      </c>
      <c r="AY5" s="522" t="s">
        <v>181</v>
      </c>
      <c r="AZ5" s="523" t="s">
        <v>73</v>
      </c>
      <c r="BA5" s="604" t="s">
        <v>100</v>
      </c>
      <c r="BB5" s="525" t="s">
        <v>182</v>
      </c>
      <c r="BC5" s="523" t="s">
        <v>78</v>
      </c>
      <c r="BD5" s="524" t="s">
        <v>101</v>
      </c>
      <c r="BE5" s="525" t="s">
        <v>183</v>
      </c>
      <c r="BF5" s="523" t="s">
        <v>77</v>
      </c>
      <c r="BG5" s="524" t="s">
        <v>102</v>
      </c>
      <c r="BH5" s="525" t="s">
        <v>184</v>
      </c>
      <c r="BI5" s="523" t="s">
        <v>76</v>
      </c>
      <c r="BJ5" s="524" t="s">
        <v>103</v>
      </c>
      <c r="BK5" s="525" t="s">
        <v>185</v>
      </c>
      <c r="BL5" s="523" t="s">
        <v>75</v>
      </c>
      <c r="BM5" s="524" t="s">
        <v>104</v>
      </c>
      <c r="BN5" s="525" t="s">
        <v>186</v>
      </c>
      <c r="BO5" s="523" t="s">
        <v>74</v>
      </c>
      <c r="BP5" s="524" t="s">
        <v>105</v>
      </c>
      <c r="BQ5" s="525" t="s">
        <v>187</v>
      </c>
    </row>
    <row r="6" spans="1:136" x14ac:dyDescent="0.25">
      <c r="A6" s="501" t="str">
        <f>IF('Water Data'!$B$2="","",'Water Data'!$B$2)</f>
        <v>LBR_2012_EMIS</v>
      </c>
      <c r="B6" s="501" t="str">
        <f>IF('Water Data'!C2="Census",Key!I111,IF('Water Data'!C2="Survey with microdata",Key!I113,IF('Water Data'!C2="Survey",Key!I110,IF('Water Data'!C2="Admin",Key!I114,IF('Water Data'!C2="EMIS",Key!I109,IF('Water Data'!C2="Other",Key!I112))))))</f>
        <v>EMIS</v>
      </c>
      <c r="C6" s="528">
        <f>+IF(ISNUMBER(VALUE(MID(A6,5,4))), VALUE(MID(A6, 5,4)),"")</f>
        <v>2012</v>
      </c>
      <c r="D6" s="529" t="e">
        <f>+IF(AND(ISTEXT('Water Data'!B2),BS6="Yes"),100-'Water Data'!D4,IF(AND(ISTEXT('Water Data'!B2),BS6="No",ISNUMBER('Water Data'!D4)),CONCATENATE("[",ROUND(100-'Water Data'!D4,0),"]"),NA()))</f>
        <v>#N/A</v>
      </c>
      <c r="E6" s="529">
        <f>+IF(AND(ISTEXT('Water Data'!B2),BT6="Yes"),'Water Data'!D6,IF(AND(ISTEXT('Water Data'!B2),BT6="No",ISNUMBER('Water Data'!D6)),CONCATENATE("[",ROUND('Water Data'!D6,0),"]"),NA()))</f>
        <v>57.222086368366284</v>
      </c>
      <c r="F6" s="529" t="e">
        <f>+IF(AND(ISTEXT('Water Data'!B2),BU6="Yes"),'Water Data'!D9,IF(AND(ISTEXT('Water Data'!B2),BU6="No",ISNUMBER('Water Data'!D9)),CONCATENATE("[",ROUND('Water Data'!D9,0),"]"),NA()))</f>
        <v>#N/A</v>
      </c>
      <c r="G6" s="529" t="e">
        <f>+IF(AND(ISTEXT('Water Data'!B2),BV6="Yes"),100-'Water Data'!E4,IF(AND(ISTEXT('Water Data'!B2),BV6="No",ISNUMBER('Water Data'!E4)),CONCATENATE("[",ROUND(100-'Water Data'!E4,0),"]"),NA()))</f>
        <v>#N/A</v>
      </c>
      <c r="H6" s="529" t="e">
        <f>+IF(AND(ISTEXT('Water Data'!B2),BW6="Yes"),'Water Data'!E6,IF(AND(ISTEXT('Water Data'!B2),BW6="No",ISNUMBER('Water Data'!E6)),CONCATENATE("[",ROUND('Water Data'!E6,0),"]"),NA()))</f>
        <v>#N/A</v>
      </c>
      <c r="I6" s="529" t="e">
        <f>+IF(AND(ISTEXT('Water Data'!B2),BX6="Yes"),'Water Data'!E9,IF(AND(ISTEXT('Water Data'!B2),BX6="No",ISNUMBER('Water Data'!E9)),CONCATENATE("[",ROUND('Water Data'!E9,0),"]"),NA()))</f>
        <v>#N/A</v>
      </c>
      <c r="J6" s="529" t="e">
        <f>+IF(AND(ISTEXT('Water Data'!B2),BY6="Yes"),100-'Water Data'!F4,IF(AND(ISTEXT('Water Data'!B2),BY6="No",ISNUMBER('Water Data'!F4)),CONCATENATE("[",ROUND(100-'Water Data'!F4,0),"]"),NA()))</f>
        <v>#N/A</v>
      </c>
      <c r="K6" s="529" t="e">
        <f>+IF(AND(ISTEXT('Water Data'!B2),BZ6="Yes"),'Water Data'!F6,IF(AND(ISTEXT('Water Data'!B2),BZ6="No",ISNUMBER('Water Data'!F6)),CONCATENATE("[",ROUND('Water Data'!F6,0),"]"),NA()))</f>
        <v>#N/A</v>
      </c>
      <c r="L6" s="529" t="e">
        <f>+IF(AND(ISTEXT('Water Data'!B2),CA6="Yes"),'Water Data'!F9,IF(AND(ISTEXT('Water Data'!B2),CA6="No",ISNUMBER('Water Data'!F9)),CONCATENATE("[",ROUND('Water Data'!F9,0),"]"),NA()))</f>
        <v>#N/A</v>
      </c>
      <c r="M6" s="529" t="e">
        <f>+IF(AND(ISTEXT('Water Data'!B2),CB6="Yes"),100-'Water Data'!G4,IF(AND(ISTEXT('Water Data'!B2),CB6="No",ISNUMBER('Water Data'!G4)),CONCATENATE("[",ROUND(100-'Water Data'!G4,0),"]"),NA()))</f>
        <v>#N/A</v>
      </c>
      <c r="N6" s="529" t="e">
        <f>+IF(AND(ISTEXT('Water Data'!B2),CC6="Yes"),'Water Data'!G6,IF(AND(ISTEXT('Water Data'!B2),CC6="No",ISNUMBER('Water Data'!G6)),CONCATENATE("[",ROUND('Water Data'!G6,0),"]"),NA()))</f>
        <v>#N/A</v>
      </c>
      <c r="O6" s="529" t="e">
        <f>+IF(AND(ISTEXT('Water Data'!B2),CD6="Yes"),'Water Data'!G9,IF(AND(ISTEXT('Water Data'!B2),CD6="No",ISNUMBER('Water Data'!G9)),CONCATENATE("[",ROUND('Water Data'!G9,0),"]"),NA()))</f>
        <v>#N/A</v>
      </c>
      <c r="P6" s="529" t="e">
        <f>+IF(AND(ISTEXT('Water Data'!B2),CE6="Yes"),100-'Water Data'!H4,IF(AND(ISTEXT('Water Data'!B2),CE6="No",ISNUMBER('Water Data'!H4)),CONCATENATE("[",ROUND(100-'Water Data'!H4,0),"]"),NA()))</f>
        <v>#N/A</v>
      </c>
      <c r="Q6" s="529">
        <f>+IF(AND(ISTEXT('Water Data'!B2),CF6="Yes"),'Water Data'!H6,IF(AND(ISTEXT('Water Data'!B2),CF6="No",ISNUMBER('Water Data'!H6)),CONCATENATE("[",ROUND('Water Data'!H6,0),"]"),NA()))</f>
        <v>56.699999999999996</v>
      </c>
      <c r="R6" s="529" t="e">
        <f>+IF(AND(ISTEXT('Water Data'!B2),CG6="Yes"),'Water Data'!H9,IF(AND(ISTEXT('Water Data'!B2),CG6="No",ISNUMBER('Water Data'!H9)),CONCATENATE("[",ROUND('Water Data'!H9,0),"]"),NA()))</f>
        <v>#N/A</v>
      </c>
      <c r="S6" s="529" t="e">
        <f>+IF(AND(ISTEXT('Water Data'!B2),CH6="Yes"),100-'Water Data'!I4,IF(AND(ISTEXT('Water Data'!B2),CH6="No",ISNUMBER('Water Data'!I4)),CONCATENATE("[",ROUND(100-'Water Data'!I4,0),"]"),NA()))</f>
        <v>#N/A</v>
      </c>
      <c r="T6" s="529">
        <f>+IF(AND(ISTEXT('Water Data'!B2),CI6="Yes"),'Water Data'!I6,IF(AND(ISTEXT('Water Data'!B2),CI6="No",ISNUMBER('Water Data'!I6)),CONCATENATE("[",ROUND('Water Data'!I6,0),"]"),NA()))</f>
        <v>59.75</v>
      </c>
      <c r="U6" s="529" t="e">
        <f>+IF(AND(ISTEXT('Water Data'!B2),CJ6="Yes"),'Water Data'!I9,IF(AND(ISTEXT('Water Data'!B2),CJ6="No",ISNUMBER('Water Data'!I9)),CONCATENATE("[",ROUND('Water Data'!I9,0),"]"),NA()))</f>
        <v>#N/A</v>
      </c>
      <c r="V6" s="530" t="str">
        <f>+IF(AND(ISTEXT('Sanitation Data'!B2),CK6="Yes"),100-'Sanitation Data'!D4,IF(AND(ISTEXT('Sanitation Data'!B2),CK6="No",ISNUMBER('Sanitation Data'!D4)),CONCATENATE("[",ROUND(100-'Sanitation Data'!D4,0),"]"),NA()))</f>
        <v>[34]</v>
      </c>
      <c r="W6" s="530" t="e">
        <f>+IF(AND(ISTEXT('Sanitation Data'!B2),CL6="Yes"),'Sanitation Data'!D6,IF(AND(ISTEXT('Sanitation Data'!B2),CL6="No",ISNUMBER('Sanitation Data'!D6)),CONCATENATE("[",ROUND('Sanitation Data'!D6,0),"]"),NA()))</f>
        <v>#N/A</v>
      </c>
      <c r="X6" s="530" t="e">
        <f>+IF(AND(ISTEXT('Sanitation Data'!B2),CM6="Yes"),'Sanitation Data'!D10,IF(AND(ISTEXT('Sanitation Data'!B2),CM6="No",ISNUMBER('Sanitation Data'!D10)),CONCATENATE("[",ROUND('Sanitation Data'!D10,0),"]"),NA()))</f>
        <v>#N/A</v>
      </c>
      <c r="Y6" s="530" t="e">
        <f>+IF(AND(ISTEXT('Sanitation Data'!B2),CN6="Yes"),'Sanitation Data'!D11,IF(AND(ISTEXT('Sanitation Data'!B2),CN6="No",ISNUMBER('Sanitation Data'!D11)),CONCATENATE("[",ROUND('Sanitation Data'!D11,0),"]"),NA()))</f>
        <v>#N/A</v>
      </c>
      <c r="Z6" s="530" t="e">
        <f>+IF(AND(ISTEXT('Sanitation Data'!B2),CO6="Yes"),'Sanitation Data'!D12,IF(AND(ISTEXT('Sanitation Data'!B2),CO6="No",ISNUMBER('Sanitation Data'!D12)),CONCATENATE("[",ROUND('Sanitation Data'!D12,0),"]"),NA()))</f>
        <v>#N/A</v>
      </c>
      <c r="AA6" s="530" t="e">
        <f>+IF(AND(ISTEXT('Sanitation Data'!B2),CP6="Yes"),100-'Sanitation Data'!E4,IF(AND(ISTEXT('Sanitation Data'!B2),CP6="No",ISNUMBER('Sanitation Data'!E4)),CONCATENATE("[",ROUND(100-'Sanitation Data'!E4,0),"]"),NA()))</f>
        <v>#N/A</v>
      </c>
      <c r="AB6" s="530" t="e">
        <f>+IF(AND(ISTEXT('Sanitation Data'!B2),CQ6="Yes"),'Sanitation Data'!E6,IF(AND(ISTEXT('Sanitation Data'!B2),CQ6="No",ISNUMBER('Sanitation Data'!E6)),CONCATENATE("[",ROUND('Sanitation Data'!E6,0),"]"),NA()))</f>
        <v>#N/A</v>
      </c>
      <c r="AC6" s="530" t="e">
        <f>+IF(AND(ISTEXT('Sanitation Data'!B2),CR6="Yes"),'Sanitation Data'!E10,IF(AND(ISTEXT('Sanitation Data'!B2),CR6="No",ISNUMBER('Sanitation Data'!E10)),CONCATENATE("[",ROUND('Sanitation Data'!E10,0),"]"),NA()))</f>
        <v>#N/A</v>
      </c>
      <c r="AD6" s="530" t="e">
        <f>+IF(AND(ISTEXT('Sanitation Data'!B2),CS6="Yes"),'Sanitation Data'!E11,IF(AND(ISTEXT('Sanitation Data'!B2),CS6="No",ISNUMBER('Sanitation Data'!E11)),CONCATENATE("[",ROUND('Sanitation Data'!E11,0),"]"),NA()))</f>
        <v>#N/A</v>
      </c>
      <c r="AE6" s="530" t="e">
        <f>+IF(AND(ISTEXT('Sanitation Data'!B2),CT6="Yes"),'Sanitation Data'!E12,IF(AND(ISTEXT('Sanitation Data'!B2),CT6="No",ISNUMBER('Sanitation Data'!E12)),CONCATENATE("[",ROUND('Sanitation Data'!E12,0),"]"),NA()))</f>
        <v>#N/A</v>
      </c>
      <c r="AF6" s="530" t="e">
        <f>+IF(AND(ISTEXT('Sanitation Data'!B2),CU6="Yes"),100-'Sanitation Data'!F4,IF(AND(ISTEXT('Sanitation Data'!B2),CU6="No",ISNUMBER('Sanitation Data'!F4)),CONCATENATE("[",ROUND(100-'Sanitation Data'!F4,0),"]"),NA()))</f>
        <v>#N/A</v>
      </c>
      <c r="AG6" s="530" t="e">
        <f>+IF(AND(ISTEXT('Sanitation Data'!B2),CV6="Yes"),'Sanitation Data'!F6,IF(AND(ISTEXT('Sanitation Data'!B2),CV6="No",ISNUMBER('Sanitation Data'!F6)),CONCATENATE("[",ROUND('Sanitation Data'!F6,0),"]"),NA()))</f>
        <v>#N/A</v>
      </c>
      <c r="AH6" s="530" t="e">
        <f>+IF(AND(ISTEXT('Sanitation Data'!B2),CW6="Yes"),'Sanitation Data'!F10,IF(AND(ISTEXT('Sanitation Data'!B2),CW6="No",ISNUMBER('Sanitation Data'!F10)),CONCATENATE("[",ROUND('Sanitation Data'!F10,0),"]"),NA()))</f>
        <v>#N/A</v>
      </c>
      <c r="AI6" s="530" t="e">
        <f>+IF(AND(ISTEXT('Sanitation Data'!B2),CX6="Yes"),'Sanitation Data'!F11,IF(AND(ISTEXT('Sanitation Data'!B2),CX6="No",ISNUMBER('Sanitation Data'!F11)),CONCATENATE("[",ROUND('Sanitation Data'!F11,0),"]"),NA()))</f>
        <v>#N/A</v>
      </c>
      <c r="AJ6" s="530" t="e">
        <f>+IF(AND(ISTEXT('Sanitation Data'!B2),CY6="Yes"),'Sanitation Data'!F12,IF(AND(ISTEXT('Sanitation Data'!B2),CY6="No",ISNUMBER('Sanitation Data'!F12)),CONCATENATE("[",ROUND('Sanitation Data'!F12,0),"]"),NA()))</f>
        <v>#N/A</v>
      </c>
      <c r="AK6" s="530" t="e">
        <f>+IF(AND(ISTEXT('Sanitation Data'!B2),CZ6="Yes"),100-'Sanitation Data'!G4,IF(AND(ISTEXT('Sanitation Data'!B2),CZ6="No",ISNUMBER('Sanitation Data'!G4)),CONCATENATE("[",ROUND(100-'Sanitation Data'!G4,0),"]"),NA()))</f>
        <v>#N/A</v>
      </c>
      <c r="AL6" s="530" t="e">
        <f>+IF(AND(ISTEXT('Sanitation Data'!B2),DA6="Yes"),'Sanitation Data'!G6,IF(AND(ISTEXT('Sanitation Data'!B2),DA6="No",ISNUMBER('Sanitation Data'!G6)),CONCATENATE("[",ROUND('Sanitation Data'!G6,0),"]"),NA()))</f>
        <v>#N/A</v>
      </c>
      <c r="AM6" s="530" t="e">
        <f>+IF(AND(ISTEXT('Sanitation Data'!B2),DB6="Yes"),'Sanitation Data'!G10,IF(AND(ISTEXT('Sanitation Data'!B2),DB6="No",ISNUMBER('Sanitation Data'!G10)),CONCATENATE("[",ROUND('Sanitation Data'!G10,0),"]"),NA()))</f>
        <v>#N/A</v>
      </c>
      <c r="AN6" s="530" t="e">
        <f>+IF(AND(ISTEXT('Sanitation Data'!B2),DC6="Yes"),'Sanitation Data'!G11,IF(AND(ISTEXT('Sanitation Data'!B2),DC6="No",ISNUMBER('Sanitation Data'!G11)),CONCATENATE("[",ROUND('Sanitation Data'!G11,0),"]"),NA()))</f>
        <v>#N/A</v>
      </c>
      <c r="AO6" s="530" t="e">
        <f>+IF(AND(ISTEXT('Sanitation Data'!B2),DD6="Yes"),'Sanitation Data'!G12,IF(AND(ISTEXT('Sanitation Data'!B2),DD6="No",ISNUMBER('Sanitation Data'!G12)),CONCATENATE("[",ROUND('Sanitation Data'!G12,0),"]"),NA()))</f>
        <v>#N/A</v>
      </c>
      <c r="AP6" s="530" t="str">
        <f>+IF(AND(ISTEXT('Sanitation Data'!B2),DE6="Yes"),100-'Sanitation Data'!H4,IF(AND(ISTEXT('Sanitation Data'!B2),DE6="No",ISNUMBER('Sanitation Data'!H4)),CONCATENATE("[",ROUND(100-'Sanitation Data'!H4,0),"]"),NA()))</f>
        <v>[31]</v>
      </c>
      <c r="AQ6" s="530" t="e">
        <f>+IF(AND(ISTEXT('Sanitation Data'!B2),DF6="Yes"),'Sanitation Data'!H6,IF(AND(ISTEXT('Sanitation Data'!B2),DF6="No",ISTEXT('Sanitation Data'!H6)),CONCATENATE("[",ROUND('Sanitation Data'!H6,0),"]"),NA()))</f>
        <v>#N/A</v>
      </c>
      <c r="AR6" s="530" t="e">
        <f>+IF(AND(ISTEXT('Sanitation Data'!B2),DG6="Yes"),'Sanitation Data'!H10,IF(AND(ISTEXT('Sanitation Data'!B2),DG6="No",ISNUMBER('Sanitation Data'!H10)),CONCATENATE("[",ROUND('Sanitation Data'!H10,0),"]"),NA()))</f>
        <v>#N/A</v>
      </c>
      <c r="AS6" s="530" t="e">
        <f>+IF(AND(ISTEXT('Sanitation Data'!B2),DH6="Yes"),'Sanitation Data'!H11,IF(AND(ISTEXT('Sanitation Data'!B2),DH6="No",ISNUMBER('Sanitation Data'!H11)),CONCATENATE("[",ROUND('Sanitation Data'!H11,0),"]"),NA()))</f>
        <v>#N/A</v>
      </c>
      <c r="AT6" s="530" t="e">
        <f>+IF(AND(ISTEXT('Sanitation Data'!B2),DI6="Yes"),'Sanitation Data'!H12,IF(AND(ISTEXT('Sanitation Data'!B2),DI6="No",ISNUMBER('Sanitation Data'!H12)),CONCATENATE("[",ROUND('Sanitation Data'!H12,0),"]"),NA()))</f>
        <v>#N/A</v>
      </c>
      <c r="AU6" s="530" t="str">
        <f>+IF(AND(ISTEXT('Sanitation Data'!B2),DJ6="Yes"),100-'Sanitation Data'!I4,IF(AND(ISTEXT('Sanitation Data'!B2),DJ6="No",ISNUMBER('Sanitation Data'!I4)),CONCATENATE("[",ROUND(100-'Sanitation Data'!I4,0),"]"),NA()))</f>
        <v>[50]</v>
      </c>
      <c r="AV6" s="530" t="e">
        <f>+IF(AND(ISTEXT('Sanitation Data'!B2),DK6="Yes"),'Sanitation Data'!I6,IF(AND(ISTEXT('Sanitation Data'!B2),DK6="No",ISNUMBER('Sanitation Data'!I6)),CONCATENATE("[",ROUND('Sanitation Data'!I6,0),"]"),NA()))</f>
        <v>#N/A</v>
      </c>
      <c r="AW6" s="530" t="e">
        <f>+IF(AND(ISTEXT('Sanitation Data'!B2),DL6="Yes"),'Sanitation Data'!I10,IF(AND(ISTEXT('Sanitation Data'!B2),DL6="No",ISNUMBER('Sanitation Data'!I10)),CONCATENATE("[",ROUND('Sanitation Data'!I10,0),"]"),NA()))</f>
        <v>#N/A</v>
      </c>
      <c r="AX6" s="530" t="e">
        <f>+IF(AND(ISTEXT('Sanitation Data'!B2),DM6="Yes"),'Sanitation Data'!I11,IF(AND(ISTEXT('Sanitation Data'!B2),DM6="No",ISNUMBER('Sanitation Data'!I11)),CONCATENATE("[",ROUND('Sanitation Data'!I11,0),"]"),NA()))</f>
        <v>#N/A</v>
      </c>
      <c r="AY6" s="530" t="e">
        <f>+IF(AND(ISTEXT('Sanitation Data'!B2),DN6="Yes"),'Sanitation Data'!I12,IF(AND(ISTEXT('Sanitation Data'!B2),DN6="No",ISNUMBER('Sanitation Data'!I12)),CONCATENATE("[",ROUND('Sanitation Data'!I12,0),"]"),NA()))</f>
        <v>#N/A</v>
      </c>
      <c r="AZ6" s="531" t="e">
        <f>+IF(AND(ISTEXT('Hygiene Data'!B2),DO6="Yes"),'Hygiene Data'!D5,IF(AND(ISTEXT('Hygiene Data'!B2),DO6="No",ISNUMBER('Hygiene Data'!D5)),CONCATENATE("[",ROUND('Hygiene Data'!D5,0),"]"),NA()))</f>
        <v>#N/A</v>
      </c>
      <c r="BA6" s="607" t="e">
        <f>+IF(AND(ISTEXT('Hygiene Data'!B2),DP6="Yes"),'Hygiene Data'!D7,IF(AND(ISTEXT('Hygiene Data'!B2),DP6="No",ISNUMBER('Hygiene Data'!D7)),CONCATENATE("[",ROUND('Hygiene Data'!D7,0),"]"),NA()))</f>
        <v>#N/A</v>
      </c>
      <c r="BB6" s="531" t="e">
        <f>+IF(AND(ISTEXT('Hygiene Data'!B2),DQ6="Yes"),'Hygiene Data'!D9,IF(AND(ISTEXT('Hygiene Data'!B2),DQ6="No",ISNUMBER('Hygiene Data'!D9)),CONCATENATE("[",ROUND('Hygiene Data'!D9,0),"]"),NA()))</f>
        <v>#N/A</v>
      </c>
      <c r="BC6" s="531" t="e">
        <f>+IF(AND(ISTEXT('Hygiene Data'!B2),DR6="Yes"),'Hygiene Data'!E5,IF(AND(ISTEXT('Hygiene Data'!B2),DR6="No",ISNUMBER('Hygiene Data'!E5)),CONCATENATE("[",ROUND('Hygiene Data'!E5,0),"]"),NA()))</f>
        <v>#N/A</v>
      </c>
      <c r="BD6" s="531" t="e">
        <f>+IF(AND(ISTEXT('Hygiene Data'!B2),DS6="Yes"),'Hygiene Data'!E7,IF(AND(ISTEXT('Hygiene Data'!B2),DS6="No",ISNUMBER('Hygiene Data'!E7)),CONCATENATE("[",ROUND('Hygiene Data'!E7,0),"]"),NA()))</f>
        <v>#N/A</v>
      </c>
      <c r="BE6" s="531" t="e">
        <f>+IF(AND(ISTEXT('Hygiene Data'!B2),DT6="Yes"),'Hygiene Data'!E9,IF(AND(ISTEXT('Hygiene Data'!B2),DT6="No",ISNUMBER('Hygiene Data'!E9)),CONCATENATE("[",ROUND('Hygiene Data'!E9,0),"]"),NA()))</f>
        <v>#N/A</v>
      </c>
      <c r="BF6" s="531" t="e">
        <f>+IF(AND(ISTEXT('Hygiene Data'!B2),DU6="Yes"),'Hygiene Data'!F5,IF(AND(ISTEXT('Hygiene Data'!B2),DU6="No",ISNUMBER('Hygiene Data'!F5)),CONCATENATE("[",ROUND('Hygiene Data'!F5,0),"]"),NA()))</f>
        <v>#N/A</v>
      </c>
      <c r="BG6" s="531" t="e">
        <f>+IF(AND(ISTEXT('Hygiene Data'!B2),DV6="Yes"),'Hygiene Data'!F7,IF(AND(ISTEXT('Hygiene Data'!B2),DV6="No",ISNUMBER('Hygiene Data'!F7)),CONCATENATE("[",ROUND('Hygiene Data'!F7,0),"]"),NA()))</f>
        <v>#N/A</v>
      </c>
      <c r="BH6" s="531" t="e">
        <f>+IF(AND(ISTEXT('Hygiene Data'!B2),DW6="Yes"),'Hygiene Data'!F9,IF(AND(ISTEXT('Hygiene Data'!B2),DW6="No",ISNUMBER('Hygiene Data'!F9)),CONCATENATE("[",ROUND('Hygiene Data'!F9,0),"]"),NA()))</f>
        <v>#N/A</v>
      </c>
      <c r="BI6" s="531" t="e">
        <f>+IF(AND(ISTEXT('Hygiene Data'!B2),DX6="Yes"),'Hygiene Data'!G5,IF(AND(ISTEXT('Hygiene Data'!B2),DX6="No",ISNUMBER('Hygiene Data'!G5)),CONCATENATE("[",ROUND('Hygiene Data'!G5,0),"]"),NA()))</f>
        <v>#N/A</v>
      </c>
      <c r="BJ6" s="531" t="e">
        <f>+IF(AND(ISTEXT('Hygiene Data'!B2),DY6="Yes"),'Hygiene Data'!G7,IF(AND(ISTEXT('Hygiene Data'!B2),DY6="No",ISNUMBER('Hygiene Data'!G7)),CONCATENATE("[",ROUND('Hygiene Data'!G7,0),"]"),NA()))</f>
        <v>#N/A</v>
      </c>
      <c r="BK6" s="531" t="e">
        <f>+IF(AND(ISTEXT('Hygiene Data'!B2),DZ6="Yes"),'Hygiene Data'!G9,IF(AND(ISTEXT('Hygiene Data'!B2),DZ6="No",ISNUMBER('Hygiene Data'!G9)),CONCATENATE("[",ROUND('Hygiene Data'!G9,0),"]"),NA()))</f>
        <v>#N/A</v>
      </c>
      <c r="BL6" s="531" t="e">
        <f>+IF(AND(ISTEXT('Hygiene Data'!B2),EA6="Yes"),'Hygiene Data'!H5,IF(AND(ISTEXT('Hygiene Data'!B2),EA6="No",ISNUMBER('Hygiene Data'!H5)),CONCATENATE("[",ROUND('Hygiene Data'!H5,0),"]"),NA()))</f>
        <v>#N/A</v>
      </c>
      <c r="BM6" s="531" t="e">
        <f>+IF(AND(ISTEXT('Hygiene Data'!B2),EB6="Yes"),'Hygiene Data'!H7,IF(AND(ISTEXT('Hygiene Data'!B2),EB6="No",ISNUMBER('Hygiene Data'!H7)),CONCATENATE("[",ROUND('Hygiene Data'!H7,0),"]"),NA()))</f>
        <v>#N/A</v>
      </c>
      <c r="BN6" s="531" t="e">
        <f>+IF(AND(ISTEXT('Hygiene Data'!B2),EC6="Yes"),'Hygiene Data'!H9,IF(AND(ISTEXT('Hygiene Data'!B2),EC6="No",ISNUMBER('Hygiene Data'!H9)),CONCATENATE("[",ROUND('Hygiene Data'!H9,0),"]"),NA()))</f>
        <v>#N/A</v>
      </c>
      <c r="BO6" s="531" t="e">
        <f>+IF(AND(ISTEXT('Hygiene Data'!B2),ED6="Yes"),'Hygiene Data'!I5,IF(AND(ISTEXT('Hygiene Data'!B2),ED6="No",ISNUMBER('Hygiene Data'!I5)),CONCATENATE("[",ROUND('Hygiene Data'!I5,0),"]"),NA()))</f>
        <v>#N/A</v>
      </c>
      <c r="BP6" s="531" t="e">
        <f>+IF(AND(ISTEXT('Hygiene Data'!B2),EE6="Yes"),'Hygiene Data'!I7,IF(AND(ISTEXT('Hygiene Data'!B2),EE6="No",ISNUMBER('Hygiene Data'!I7)),CONCATENATE("[",ROUND('Hygiene Data'!I7,0),"]"),NA()))</f>
        <v>#N/A</v>
      </c>
      <c r="BQ6" s="531" t="e">
        <f>+IF(AND(ISTEXT('Hygiene Data'!B2),EF6="Yes"),'Hygiene Data'!I9,IF(AND(ISTEXT('Hygiene Data'!B2),EF6="No",ISNUMBER('Hygiene Data'!I9)),CONCATENATE("[",ROUND('Hygiene Data'!I9,0),"]"),NA()))</f>
        <v>#N/A</v>
      </c>
      <c r="BS6" s="392">
        <f>+'Water Data'!D27</f>
        <v>0</v>
      </c>
      <c r="BT6" s="392" t="str">
        <f>+'Water Data'!D28</f>
        <v>Yes</v>
      </c>
      <c r="BU6" s="392">
        <f>+'Water Data'!D29</f>
        <v>0</v>
      </c>
      <c r="BV6" s="392">
        <f>+'Water Data'!E27</f>
        <v>0</v>
      </c>
      <c r="BW6" s="392">
        <f>+'Water Data'!E28</f>
        <v>0</v>
      </c>
      <c r="BX6" s="392">
        <f>+'Water Data'!E29</f>
        <v>0</v>
      </c>
      <c r="BY6" s="392">
        <f>+'Water Data'!F27</f>
        <v>0</v>
      </c>
      <c r="BZ6" s="392">
        <f>+'Water Data'!F28</f>
        <v>0</v>
      </c>
      <c r="CA6" s="392">
        <f>+'Water Data'!F29</f>
        <v>0</v>
      </c>
      <c r="CB6" s="392">
        <f>+'Water Data'!G27</f>
        <v>0</v>
      </c>
      <c r="CC6" s="392">
        <f>+'Water Data'!G28</f>
        <v>0</v>
      </c>
      <c r="CD6" s="392">
        <f>+'Water Data'!G29</f>
        <v>0</v>
      </c>
      <c r="CE6" s="392">
        <f>+'Water Data'!H27</f>
        <v>0</v>
      </c>
      <c r="CF6" s="392" t="str">
        <f>+'Water Data'!H28</f>
        <v>Yes</v>
      </c>
      <c r="CG6" s="392">
        <f>+'Water Data'!H29</f>
        <v>0</v>
      </c>
      <c r="CH6" s="392">
        <f>+'Water Data'!I27</f>
        <v>0</v>
      </c>
      <c r="CI6" s="392" t="str">
        <f>+'Water Data'!I28</f>
        <v>Yes</v>
      </c>
      <c r="CJ6" s="392">
        <f>+'Water Data'!I29</f>
        <v>0</v>
      </c>
      <c r="CK6" s="392" t="str">
        <f>+'Sanitation Data'!D28</f>
        <v>No</v>
      </c>
      <c r="CL6" s="392">
        <f>+'Sanitation Data'!D29</f>
        <v>0</v>
      </c>
      <c r="CM6" s="392">
        <f>+'Sanitation Data'!D30</f>
        <v>0</v>
      </c>
      <c r="CN6" s="392">
        <f>+'Sanitation Data'!D31</f>
        <v>0</v>
      </c>
      <c r="CO6" s="392">
        <f>+'Sanitation Data'!D32</f>
        <v>0</v>
      </c>
      <c r="CP6" s="392">
        <f>+'Sanitation Data'!E28</f>
        <v>0</v>
      </c>
      <c r="CQ6" s="392">
        <f>+'Sanitation Data'!E29</f>
        <v>0</v>
      </c>
      <c r="CR6" s="392">
        <f>+'Sanitation Data'!E30</f>
        <v>0</v>
      </c>
      <c r="CS6" s="392">
        <f>+'Sanitation Data'!E31</f>
        <v>0</v>
      </c>
      <c r="CT6" s="392">
        <f>+'Sanitation Data'!E32</f>
        <v>0</v>
      </c>
      <c r="CU6" s="392">
        <f>+'Sanitation Data'!F28</f>
        <v>0</v>
      </c>
      <c r="CV6" s="392">
        <f>+'Sanitation Data'!F29</f>
        <v>0</v>
      </c>
      <c r="CW6" s="392">
        <f>+'Sanitation Data'!F30</f>
        <v>0</v>
      </c>
      <c r="CX6" s="392">
        <f>+'Sanitation Data'!F31</f>
        <v>0</v>
      </c>
      <c r="CY6" s="392">
        <f>+'Sanitation Data'!F32</f>
        <v>0</v>
      </c>
      <c r="CZ6" s="392">
        <f>+'Sanitation Data'!G28</f>
        <v>0</v>
      </c>
      <c r="DA6" s="392">
        <f>+'Sanitation Data'!G29</f>
        <v>0</v>
      </c>
      <c r="DB6" s="392">
        <f>+'Sanitation Data'!G30</f>
        <v>0</v>
      </c>
      <c r="DC6" s="392">
        <f>+'Sanitation Data'!G31</f>
        <v>0</v>
      </c>
      <c r="DD6" s="392">
        <f>+'Sanitation Data'!G32</f>
        <v>0</v>
      </c>
      <c r="DE6" s="392" t="str">
        <f>+'Sanitation Data'!H28</f>
        <v>No</v>
      </c>
      <c r="DF6" s="392">
        <f>+'Sanitation Data'!H29</f>
        <v>0</v>
      </c>
      <c r="DG6" s="392">
        <f>+'Sanitation Data'!H30</f>
        <v>0</v>
      </c>
      <c r="DH6" s="392">
        <f>+'Sanitation Data'!H31</f>
        <v>0</v>
      </c>
      <c r="DI6" s="392">
        <f>+'Sanitation Data'!H32</f>
        <v>0</v>
      </c>
      <c r="DJ6" s="392" t="str">
        <f>+'Sanitation Data'!I28</f>
        <v>No</v>
      </c>
      <c r="DK6" s="392">
        <f>+'Sanitation Data'!I29</f>
        <v>0</v>
      </c>
      <c r="DL6" s="392">
        <f>+'Sanitation Data'!I30</f>
        <v>0</v>
      </c>
      <c r="DM6" s="392">
        <f>+'Sanitation Data'!I31</f>
        <v>0</v>
      </c>
      <c r="DN6" s="392">
        <f>+'Sanitation Data'!I32</f>
        <v>0</v>
      </c>
      <c r="DO6" s="392">
        <f>+'Hygiene Data'!D11</f>
        <v>0</v>
      </c>
      <c r="DP6" s="392">
        <f>+'Hygiene Data'!D12</f>
        <v>0</v>
      </c>
      <c r="DQ6" s="392">
        <f>+'Hygiene Data'!D13</f>
        <v>0</v>
      </c>
      <c r="DR6" s="392">
        <f>+'Hygiene Data'!E11</f>
        <v>0</v>
      </c>
      <c r="DS6" s="392">
        <f>+'Hygiene Data'!E12</f>
        <v>0</v>
      </c>
      <c r="DT6" s="392">
        <f>+'Hygiene Data'!E13</f>
        <v>0</v>
      </c>
      <c r="DU6" s="392">
        <f>+'Hygiene Data'!F11</f>
        <v>0</v>
      </c>
      <c r="DV6" s="392">
        <f>+'Hygiene Data'!F12</f>
        <v>0</v>
      </c>
      <c r="DW6" s="392">
        <f>+'Hygiene Data'!F13</f>
        <v>0</v>
      </c>
      <c r="DX6" s="392">
        <f>+'Hygiene Data'!G11</f>
        <v>0</v>
      </c>
      <c r="DY6" s="392">
        <f>+'Hygiene Data'!G12</f>
        <v>0</v>
      </c>
      <c r="DZ6" s="392">
        <f>+'Hygiene Data'!G13</f>
        <v>0</v>
      </c>
      <c r="EA6" s="392">
        <f>+'Hygiene Data'!H11</f>
        <v>0</v>
      </c>
      <c r="EB6" s="392">
        <f>+'Hygiene Data'!H12</f>
        <v>0</v>
      </c>
      <c r="EC6" s="392">
        <f>+'Hygiene Data'!H13</f>
        <v>0</v>
      </c>
      <c r="ED6" s="392">
        <f>+'Hygiene Data'!I11</f>
        <v>0</v>
      </c>
      <c r="EE6" s="392">
        <f>+'Hygiene Data'!I12</f>
        <v>0</v>
      </c>
      <c r="EF6" s="392">
        <f>+'Hygiene Data'!I13</f>
        <v>0</v>
      </c>
    </row>
    <row r="7" spans="1:136" x14ac:dyDescent="0.25">
      <c r="A7" s="501" t="str">
        <f ca="1">+IF(OFFSET('Water Data'!$B$2,0,10*ROW('Water Data'!E1))="","",OFFSET('Water Data'!$B$2,0,10*ROW('Water Data'!E1)))</f>
        <v>LBR_2013_EMIS</v>
      </c>
      <c r="B7" s="50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28">
        <f t="shared" ref="C7:C70" ca="1" si="0">+IF(ISNUMBER(VALUE(MID(A7,5,4))), VALUE(MID(A7, 5,4)),"")</f>
        <v>2013</v>
      </c>
      <c r="D7" s="529">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48.619778672032204</v>
      </c>
      <c r="E7" s="529"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29"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2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2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2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2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9"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2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2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2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29">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44.800000000000004</v>
      </c>
      <c r="Q7" s="529"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29"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29">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66.900000000000006</v>
      </c>
      <c r="T7" s="529"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29"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30">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70.34</v>
      </c>
      <c r="W7" s="530"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30"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3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30"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3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3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3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3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3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3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30"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3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3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30"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3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3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3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3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3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30">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66.5</v>
      </c>
      <c r="AQ7" s="530"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3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3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30"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30">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88.7</v>
      </c>
      <c r="AV7" s="530"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3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3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30"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31"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07"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31"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3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3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3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3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3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3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3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3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3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31"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31"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31"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31"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31"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31"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92" t="str">
        <f ca="1">+IF(OFFSET('Water Data'!$D$27,0,10*ROW('Water Data'!D1))="","",OFFSET('Water Data'!$D$27,0,10*ROW('Water Data'!D1)))</f>
        <v>Yes</v>
      </c>
      <c r="BT7" s="392" t="str">
        <f ca="1">+IF(OFFSET('Water Data'!$D$28,0,10*ROW('Water Data'!D1))="","",OFFSET('Water Data'!$D$28,0,10*ROW('Water Data'!D1)))</f>
        <v/>
      </c>
      <c r="BU7" s="392" t="str">
        <f ca="1">+IF(OFFSET('Water Data'!$D$29,0,10*ROW('Water Data'!D1))="","",OFFSET('Water Data'!$D$29,0,10*ROW('Water Data'!D1)))</f>
        <v/>
      </c>
      <c r="BV7" s="392" t="str">
        <f ca="1">+IF(OFFSET('Water Data'!$E$27,0,10*ROW('Water Data'!E1))="","",OFFSET('Water Data'!$E$27,0,10*ROW('Water Data'!E1)))</f>
        <v/>
      </c>
      <c r="BW7" s="392" t="str">
        <f ca="1">+IF(OFFSET('Water Data'!$E$28,0,10*ROW('Water Data'!E1))="","",OFFSET('Water Data'!$E$28,0,10*ROW('Water Data'!E1)))</f>
        <v/>
      </c>
      <c r="BX7" s="392" t="str">
        <f ca="1">+IF(OFFSET('Water Data'!$E$29,0,10*ROW('Water Data'!E1))="","",OFFSET('Water Data'!$E$29,0,10*ROW('Water Data'!E1)))</f>
        <v/>
      </c>
      <c r="BY7" s="392" t="str">
        <f ca="1">+IF(OFFSET('Water Data'!$F$27,0,10*ROW('Water Data'!F1))="","",OFFSET('Water Data'!$F$27,0,10*ROW('Water Data'!F1)))</f>
        <v/>
      </c>
      <c r="BZ7" s="392" t="str">
        <f ca="1">+IF(OFFSET('Water Data'!$F$28,0,10*ROW('Water Data'!F1))="","",OFFSET('Water Data'!$F$28,0,10*ROW('Water Data'!F1)))</f>
        <v/>
      </c>
      <c r="CA7" s="392" t="str">
        <f ca="1">+IF(OFFSET('Water Data'!$F$29,0,10*ROW('Water Data'!F1))="","",OFFSET('Water Data'!$F$29,0,10*ROW('Water Data'!F1)))</f>
        <v/>
      </c>
      <c r="CB7" s="392" t="str">
        <f ca="1">+IF(OFFSET('Water Data'!$G$27,0,10*ROW('Water Data'!G1))="","",OFFSET('Water Data'!$G$27,0,10*ROW('Water Data'!G1)))</f>
        <v/>
      </c>
      <c r="CC7" s="392" t="str">
        <f ca="1">+IF(OFFSET('Water Data'!$G$28,0,10*ROW('Water Data'!G1))="","",OFFSET('Water Data'!$G$28,0,10*ROW('Water Data'!G1)))</f>
        <v/>
      </c>
      <c r="CD7" s="392" t="str">
        <f ca="1">+IF(OFFSET('Water Data'!$G$29,0,10*ROW('Water Data'!G1))="","",OFFSET('Water Data'!$G$29,0,10*ROW('Water Data'!G1)))</f>
        <v/>
      </c>
      <c r="CE7" s="392" t="str">
        <f ca="1">+IF(OFFSET('Water Data'!$H$27,0,10*ROW('Water Data'!H1))="","",OFFSET('Water Data'!$H$27,0,10*ROW('Water Data'!H1)))</f>
        <v>Yes</v>
      </c>
      <c r="CF7" s="392" t="str">
        <f ca="1">+IF(OFFSET('Water Data'!$H$28,0,10*ROW('Water Data'!H1))="","",OFFSET('Water Data'!$H$28,0,10*ROW('Water Data'!H1)))</f>
        <v/>
      </c>
      <c r="CG7" s="392" t="str">
        <f ca="1">+IF(OFFSET('Water Data'!$H$29,0,10*ROW('Water Data'!H1))="","",OFFSET('Water Data'!$H$29,0,10*ROW('Water Data'!H1)))</f>
        <v/>
      </c>
      <c r="CH7" s="392" t="str">
        <f ca="1">+IF(OFFSET('Water Data'!$I$27,0,10*ROW('Water Data'!I1))="","",OFFSET('Water Data'!$I$27,0,10*ROW('Water Data'!I1)))</f>
        <v>Yes</v>
      </c>
      <c r="CI7" s="392" t="str">
        <f ca="1">+IF(OFFSET('Water Data'!$I$28,0,10*ROW('Water Data'!I1))="","",OFFSET('Water Data'!$I$28,0,10*ROW('Water Data'!I1)))</f>
        <v/>
      </c>
      <c r="CJ7" s="392" t="str">
        <f ca="1">+IF(OFFSET('Water Data'!$I$29,0,10*ROW('Water Data'!I1))="","",OFFSET('Water Data'!$I$29,0,10*ROW('Water Data'!I1)))</f>
        <v/>
      </c>
      <c r="CK7" s="392" t="str">
        <f ca="1">+IF(OFFSET('Sanitation Data'!$D$28,0,10*ROW('Sanitation Data'!D1))="","",OFFSET('Sanitation Data'!$D$28,0,10*ROW('Sanitation Data'!D1)))</f>
        <v>Yes</v>
      </c>
      <c r="CL7" s="392" t="str">
        <f ca="1">+IF(OFFSET('Sanitation Data'!$D$29,0,10*ROW('Sanitation Data'!D1))="","",OFFSET('Sanitation Data'!$D$29,0,10*ROW('Sanitation Data'!D1)))</f>
        <v/>
      </c>
      <c r="CM7" s="392" t="str">
        <f ca="1">+IF(OFFSET('Sanitation Data'!$D$30,0,10*ROW('Sanitation Data'!D1))="","",OFFSET('Sanitation Data'!$D$30,0,10*ROW('Sanitation Data'!D1)))</f>
        <v/>
      </c>
      <c r="CN7" s="392" t="str">
        <f ca="1">+IF(OFFSET('Sanitation Data'!$D$31,0,10*ROW('Sanitation Data'!D1))="","",OFFSET('Sanitation Data'!$D$31,0,10*ROW('Sanitation Data'!D1)))</f>
        <v/>
      </c>
      <c r="CO7" s="392" t="str">
        <f ca="1">+IF(OFFSET('Sanitation Data'!$D$32,0,10*ROW('Sanitation Data'!D1))="","",OFFSET('Sanitation Data'!$D$32,0,10*ROW('Sanitation Data'!D1)))</f>
        <v/>
      </c>
      <c r="CP7" s="392" t="str">
        <f ca="1">+IF(OFFSET('Sanitation Data'!$E$28,0,10*ROW('Sanitation Data'!E1))="","",OFFSET('Sanitation Data'!$E$28,0,10*ROW('Sanitation Data'!E1)))</f>
        <v/>
      </c>
      <c r="CQ7" s="392" t="str">
        <f ca="1">+IF(OFFSET('Sanitation Data'!$E$29,0,10*ROW('Sanitation Data'!E1))="","",OFFSET('Sanitation Data'!$E$29,0,10*ROW('Sanitation Data'!E1)))</f>
        <v/>
      </c>
      <c r="CR7" s="392" t="str">
        <f ca="1">+IF(OFFSET('Sanitation Data'!$E$30,0,10*ROW('Sanitation Data'!E1))="","",OFFSET('Sanitation Data'!$E$30,0,10*ROW('Sanitation Data'!E1)))</f>
        <v/>
      </c>
      <c r="CS7" s="392" t="str">
        <f ca="1">+IF(OFFSET('Sanitation Data'!$E$31,0,10*ROW('Sanitation Data'!E1))="","",OFFSET('Sanitation Data'!$E$31,0,10*ROW('Sanitation Data'!E1)))</f>
        <v/>
      </c>
      <c r="CT7" s="392" t="str">
        <f ca="1">+IF(OFFSET('Sanitation Data'!$E$32,0,10*ROW('Sanitation Data'!E1))="","",OFFSET('Sanitation Data'!$E$32,0,10*ROW('Sanitation Data'!E1)))</f>
        <v/>
      </c>
      <c r="CU7" s="392" t="str">
        <f ca="1">+IF(OFFSET('Sanitation Data'!$F$28,0,10*ROW('Sanitation Data'!F1))="","",OFFSET('Sanitation Data'!$F$28,0,10*ROW('Sanitation Data'!F1)))</f>
        <v/>
      </c>
      <c r="CV7" s="392" t="str">
        <f ca="1">+IF(OFFSET('Sanitation Data'!$F$29,0,10*ROW('Sanitation Data'!F1))="","",OFFSET('Sanitation Data'!$F$29,0,10*ROW('Sanitation Data'!F1)))</f>
        <v/>
      </c>
      <c r="CW7" s="392" t="str">
        <f ca="1">+IF(OFFSET('Sanitation Data'!$F$30,0,10*ROW('Sanitation Data'!F1))="","",OFFSET('Sanitation Data'!$F$30,0,10*ROW('Sanitation Data'!F1)))</f>
        <v/>
      </c>
      <c r="CX7" s="392" t="str">
        <f ca="1">+IF(OFFSET('Sanitation Data'!$F$31,0,10*ROW('Sanitation Data'!F1))="","",OFFSET('Sanitation Data'!$F$31,0,10*ROW('Sanitation Data'!F1)))</f>
        <v/>
      </c>
      <c r="CY7" s="392" t="str">
        <f ca="1">+IF(OFFSET('Sanitation Data'!$F$32,0,10*ROW('Sanitation Data'!F1))="","",OFFSET('Sanitation Data'!$F$32,0,10*ROW('Sanitation Data'!F1)))</f>
        <v/>
      </c>
      <c r="CZ7" s="392" t="str">
        <f ca="1">+IF(OFFSET('Sanitation Data'!$G$28,0,10*ROW('Sanitation Data'!G1))="","",OFFSET('Sanitation Data'!$G$28,0,10*ROW('Sanitation Data'!G1)))</f>
        <v/>
      </c>
      <c r="DA7" s="392" t="str">
        <f ca="1">+IF(OFFSET('Sanitation Data'!$G$29,0,10*ROW('Sanitation Data'!G1))="","",OFFSET('Sanitation Data'!$G$29,0,10*ROW('Sanitation Data'!G1)))</f>
        <v/>
      </c>
      <c r="DB7" s="392" t="str">
        <f ca="1">+IF(OFFSET('Sanitation Data'!$G$30,0,10*ROW('Sanitation Data'!G1))="","",OFFSET('Sanitation Data'!$G$30,0,10*ROW('Sanitation Data'!G1)))</f>
        <v/>
      </c>
      <c r="DC7" s="392" t="str">
        <f ca="1">+IF(OFFSET('Sanitation Data'!$G$31,0,10*ROW('Sanitation Data'!G1))="","",OFFSET('Sanitation Data'!$G$31,0,10*ROW('Sanitation Data'!G1)))</f>
        <v/>
      </c>
      <c r="DD7" s="392" t="str">
        <f ca="1">+IF(OFFSET('Sanitation Data'!$G$32,0,10*ROW('Sanitation Data'!G1))="","",OFFSET('Sanitation Data'!$G$32,0,10*ROW('Sanitation Data'!G1)))</f>
        <v/>
      </c>
      <c r="DE7" s="392" t="str">
        <f ca="1">+IF(OFFSET('Sanitation Data'!$H$28,0,10*ROW('Sanitation Data'!H1))="","",OFFSET('Sanitation Data'!$H$28,0,10*ROW('Sanitation Data'!H1)))</f>
        <v>Yes</v>
      </c>
      <c r="DF7" s="392" t="str">
        <f ca="1">+IF(OFFSET('Sanitation Data'!$H$29,0,10*ROW('Sanitation Data'!H1))="","",OFFSET('Sanitation Data'!$H$29,0,10*ROW('Sanitation Data'!H1)))</f>
        <v/>
      </c>
      <c r="DG7" s="392" t="str">
        <f ca="1">+IF(OFFSET('Sanitation Data'!$H$30,0,10*ROW('Sanitation Data'!H1))="","",OFFSET('Sanitation Data'!$H$30,0,10*ROW('Sanitation Data'!H1)))</f>
        <v/>
      </c>
      <c r="DH7" s="392" t="str">
        <f ca="1">+IF(OFFSET('Sanitation Data'!$H$31,0,10*ROW('Sanitation Data'!H1))="","",OFFSET('Sanitation Data'!$H$31,0,10*ROW('Sanitation Data'!H1)))</f>
        <v/>
      </c>
      <c r="DI7" s="392" t="str">
        <f ca="1">+IF(OFFSET('Sanitation Data'!$H$32,0,10*ROW('Sanitation Data'!H1))="","",OFFSET('Sanitation Data'!$H$32,0,10*ROW('Sanitation Data'!H1)))</f>
        <v/>
      </c>
      <c r="DJ7" s="392" t="str">
        <f ca="1">+IF(OFFSET('Sanitation Data'!$I$28,0,10*ROW('Sanitation Data'!I1))="","",OFFSET('Sanitation Data'!$I$28,0,10*ROW('Sanitation Data'!I1)))</f>
        <v>Yes</v>
      </c>
      <c r="DK7" s="392" t="str">
        <f ca="1">+IF(OFFSET('Sanitation Data'!$I$29,0,10*ROW('Sanitation Data'!I1))="","",OFFSET('Sanitation Data'!$I$29,0,10*ROW('Sanitation Data'!I1)))</f>
        <v/>
      </c>
      <c r="DL7" s="392" t="str">
        <f ca="1">+IF(OFFSET('Sanitation Data'!$I$30,0,10*ROW('Sanitation Data'!I1))="","",OFFSET('Sanitation Data'!$I$30,0,10*ROW('Sanitation Data'!I1)))</f>
        <v/>
      </c>
      <c r="DM7" s="392" t="str">
        <f ca="1">+IF(OFFSET('Sanitation Data'!$I$31,0,10*ROW('Sanitation Data'!I1))="","",OFFSET('Sanitation Data'!$I$31,0,10*ROW('Sanitation Data'!I1)))</f>
        <v/>
      </c>
      <c r="DN7" s="392" t="str">
        <f ca="1">+IF(OFFSET('Sanitation Data'!$I$32,0,10*ROW('Sanitation Data'!I1))="","",OFFSET('Sanitation Data'!$I$32,0,10*ROW('Sanitation Data'!I1)))</f>
        <v/>
      </c>
      <c r="DO7" s="392" t="str">
        <f ca="1">+IF(OFFSET('Hygiene Data'!$D$11,0,10*ROW('Hygiene Data'!D1))="","",OFFSET('Hygiene Data'!$D$11,0,10*ROW('Hygiene Data'!D1)))</f>
        <v/>
      </c>
      <c r="DP7" s="392" t="str">
        <f ca="1">+IF(OFFSET('Hygiene Data'!$D$12,0,10*ROW('Hygiene Data'!D1))="","",OFFSET('Hygiene Data'!$D$12,0,10*ROW('Hygiene Data'!D1)))</f>
        <v/>
      </c>
      <c r="DQ7" s="392" t="str">
        <f ca="1">+IF(OFFSET('Hygiene Data'!$D$13,0,10*ROW('Hygiene Data'!D1))="","",OFFSET('Hygiene Data'!$D$13,0,10*ROW('Hygiene Data'!D1)))</f>
        <v/>
      </c>
      <c r="DR7" s="392" t="str">
        <f ca="1">+IF(OFFSET('Hygiene Data'!$E$11,0,10*ROW('Hygiene Data'!E1))="","",OFFSET('Hygiene Data'!$E$11,0,10*ROW('Hygiene Data'!E1)))</f>
        <v/>
      </c>
      <c r="DS7" s="392" t="str">
        <f ca="1">+IF(OFFSET('Hygiene Data'!$E$12,0,10*ROW('Hygiene Data'!E1))="","",OFFSET('Hygiene Data'!$E$12,0,10*ROW('Hygiene Data'!E1)))</f>
        <v/>
      </c>
      <c r="DT7" s="392" t="str">
        <f ca="1">+IF(OFFSET('Hygiene Data'!$E$13,0,10*ROW('Hygiene Data'!E1))="","",OFFSET('Hygiene Data'!$E$13,0,10*ROW('Hygiene Data'!E1)))</f>
        <v/>
      </c>
      <c r="DU7" s="392" t="str">
        <f ca="1">+IF(OFFSET('Hygiene Data'!$F$11,0,10*ROW('Hygiene Data'!F1))="","",OFFSET('Hygiene Data'!$F$11,0,10*ROW('Hygiene Data'!F1)))</f>
        <v/>
      </c>
      <c r="DV7" s="392" t="str">
        <f ca="1">+IF(OFFSET('Hygiene Data'!$F$12,0,10*ROW('Hygiene Data'!F1))="","",OFFSET('Hygiene Data'!$F$12,0,10*ROW('Hygiene Data'!F1)))</f>
        <v/>
      </c>
      <c r="DW7" s="392" t="str">
        <f ca="1">+IF(OFFSET('Hygiene Data'!$F$13,0,10*ROW('Hygiene Data'!F1))="","",OFFSET('Hygiene Data'!$F$13,0,10*ROW('Hygiene Data'!F1)))</f>
        <v/>
      </c>
      <c r="DX7" s="392" t="str">
        <f ca="1">+IF(OFFSET('Hygiene Data'!$G$11,0,10*ROW('Hygiene Data'!G1))="","",OFFSET('Hygiene Data'!$G$11,0,10*ROW('Hygiene Data'!G1)))</f>
        <v/>
      </c>
      <c r="DY7" s="392" t="str">
        <f ca="1">+IF(OFFSET('Hygiene Data'!$G$12,0,10*ROW('Hygiene Data'!G1))="","",OFFSET('Hygiene Data'!$G$12,0,10*ROW('Hygiene Data'!G1)))</f>
        <v/>
      </c>
      <c r="DZ7" s="392" t="str">
        <f ca="1">+IF(OFFSET('Hygiene Data'!$G$13,0,10*ROW('Hygiene Data'!G1))="","",OFFSET('Hygiene Data'!$G$13,0,10*ROW('Hygiene Data'!G1)))</f>
        <v/>
      </c>
      <c r="EA7" s="392" t="str">
        <f ca="1">+IF(OFFSET('Hygiene Data'!$H$11,0,10*ROW('Hygiene Data'!H1))="","",OFFSET('Hygiene Data'!$H$11,0,10*ROW('Hygiene Data'!H1)))</f>
        <v/>
      </c>
      <c r="EB7" s="392" t="str">
        <f ca="1">+IF(OFFSET('Hygiene Data'!$H$12,0,10*ROW('Hygiene Data'!H1))="","",OFFSET('Hygiene Data'!$H$12,0,10*ROW('Hygiene Data'!H1)))</f>
        <v/>
      </c>
      <c r="EC7" s="392" t="str">
        <f ca="1">+IF(OFFSET('Hygiene Data'!$H$13,0,10*ROW('Hygiene Data'!H1))="","",OFFSET('Hygiene Data'!$H$13,0,10*ROW('Hygiene Data'!H1)))</f>
        <v/>
      </c>
      <c r="ED7" s="392" t="str">
        <f ca="1">+IF(OFFSET('Hygiene Data'!$I$11,0,10*ROW('Hygiene Data'!I1))="","",OFFSET('Hygiene Data'!$I$11,0,10*ROW('Hygiene Data'!I1)))</f>
        <v/>
      </c>
      <c r="EE7" s="392" t="str">
        <f ca="1">+IF(OFFSET('Hygiene Data'!$I$12,0,10*ROW('Hygiene Data'!I1))="","",OFFSET('Hygiene Data'!$I$12,0,10*ROW('Hygiene Data'!I1)))</f>
        <v/>
      </c>
      <c r="EF7" s="392" t="str">
        <f ca="1">+IF(OFFSET('Hygiene Data'!$I$13,0,10*ROW('Hygiene Data'!I1))="","",OFFSET('Hygiene Data'!$I$13,0,10*ROW('Hygiene Data'!I1)))</f>
        <v/>
      </c>
    </row>
    <row r="8" spans="1:136" x14ac:dyDescent="0.25">
      <c r="A8" s="501" t="str">
        <f ca="1">+IF(OFFSET('Water Data'!$B$2,0,10*ROW('Water Data'!E2))="","",OFFSET('Water Data'!$B$2,0,10*ROW('Water Data'!E2)))</f>
        <v>LBR_2014_EMIS</v>
      </c>
      <c r="B8" s="50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28">
        <f t="shared" ca="1" si="0"/>
        <v>2014</v>
      </c>
      <c r="D8" s="529">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79.128293035005413</v>
      </c>
      <c r="E8" s="529">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64.126690725369912</v>
      </c>
      <c r="F8" s="529">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52.516690725369905</v>
      </c>
      <c r="G8" s="52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2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2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2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2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2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2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2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29">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77</v>
      </c>
      <c r="Q8" s="529">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58.5</v>
      </c>
      <c r="R8" s="529">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47.5</v>
      </c>
      <c r="S8" s="529">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84</v>
      </c>
      <c r="T8" s="529">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77</v>
      </c>
      <c r="U8" s="529">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64</v>
      </c>
      <c r="V8" s="530">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80.35588235294118</v>
      </c>
      <c r="W8" s="530">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72.055882352941168</v>
      </c>
      <c r="X8" s="530">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51.013352580295923</v>
      </c>
      <c r="Y8" s="53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30">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25.570441219648515</v>
      </c>
      <c r="AA8" s="53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3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3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3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3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3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3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3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3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3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3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3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3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3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3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30">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75.400000000000006</v>
      </c>
      <c r="AQ8" s="530">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67.099999999999994</v>
      </c>
      <c r="AR8" s="530">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47</v>
      </c>
      <c r="AS8" s="53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30">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25.183023872679041</v>
      </c>
      <c r="AU8" s="530">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91.7</v>
      </c>
      <c r="AV8" s="530">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83.4</v>
      </c>
      <c r="AW8" s="530">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60.2</v>
      </c>
      <c r="AX8" s="53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30">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26.259541984732827</v>
      </c>
      <c r="AZ8" s="531" t="str">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[20]</v>
      </c>
      <c r="BA8" s="607"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31"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3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3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3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3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3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3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3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3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3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31" t="str">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[18]</v>
      </c>
      <c r="BM8" s="531"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31"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31" t="str">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[25]</v>
      </c>
      <c r="BP8" s="531"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31"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92" t="str">
        <f ca="1">+IF(OFFSET('Water Data'!$D$27,0,10*ROW('Water Data'!D2))="","",OFFSET('Water Data'!$D$27,0,10*ROW('Water Data'!D2)))</f>
        <v>Yes</v>
      </c>
      <c r="BT8" s="392" t="str">
        <f ca="1">+IF(OFFSET('Water Data'!$D$28,0,10*ROW('Water Data'!D2))="","",OFFSET('Water Data'!$D$28,0,10*ROW('Water Data'!D2)))</f>
        <v>Yes</v>
      </c>
      <c r="BU8" s="392" t="str">
        <f ca="1">+IF(OFFSET('Water Data'!$D$29,0,10*ROW('Water Data'!D2))="","",OFFSET('Water Data'!$D$29,0,10*ROW('Water Data'!D2)))</f>
        <v>Yes</v>
      </c>
      <c r="BV8" s="392" t="str">
        <f ca="1">+IF(OFFSET('Water Data'!$E$27,0,10*ROW('Water Data'!E2))="","",OFFSET('Water Data'!$E$27,0,10*ROW('Water Data'!E2)))</f>
        <v/>
      </c>
      <c r="BW8" s="392" t="str">
        <f ca="1">+IF(OFFSET('Water Data'!$E$28,0,10*ROW('Water Data'!E2))="","",OFFSET('Water Data'!$E$28,0,10*ROW('Water Data'!E2)))</f>
        <v/>
      </c>
      <c r="BX8" s="392" t="str">
        <f ca="1">+IF(OFFSET('Water Data'!$E$29,0,10*ROW('Water Data'!E2))="","",OFFSET('Water Data'!$E$29,0,10*ROW('Water Data'!E2)))</f>
        <v/>
      </c>
      <c r="BY8" s="392" t="str">
        <f ca="1">+IF(OFFSET('Water Data'!$F$27,0,10*ROW('Water Data'!F2))="","",OFFSET('Water Data'!$F$27,0,10*ROW('Water Data'!F2)))</f>
        <v/>
      </c>
      <c r="BZ8" s="392" t="str">
        <f ca="1">+IF(OFFSET('Water Data'!$F$28,0,10*ROW('Water Data'!F2))="","",OFFSET('Water Data'!$F$28,0,10*ROW('Water Data'!F2)))</f>
        <v/>
      </c>
      <c r="CA8" s="392" t="str">
        <f ca="1">+IF(OFFSET('Water Data'!$F$29,0,10*ROW('Water Data'!F2))="","",OFFSET('Water Data'!$F$29,0,10*ROW('Water Data'!F2)))</f>
        <v/>
      </c>
      <c r="CB8" s="392" t="str">
        <f ca="1">+IF(OFFSET('Water Data'!$G$27,0,10*ROW('Water Data'!G2))="","",OFFSET('Water Data'!$G$27,0,10*ROW('Water Data'!G2)))</f>
        <v/>
      </c>
      <c r="CC8" s="392" t="str">
        <f ca="1">+IF(OFFSET('Water Data'!$G$28,0,10*ROW('Water Data'!G2))="","",OFFSET('Water Data'!$G$28,0,10*ROW('Water Data'!G2)))</f>
        <v/>
      </c>
      <c r="CD8" s="392" t="str">
        <f ca="1">+IF(OFFSET('Water Data'!$G$29,0,10*ROW('Water Data'!G2))="","",OFFSET('Water Data'!$G$29,0,10*ROW('Water Data'!G2)))</f>
        <v/>
      </c>
      <c r="CE8" s="392" t="str">
        <f ca="1">+IF(OFFSET('Water Data'!$H$27,0,10*ROW('Water Data'!H2))="","",OFFSET('Water Data'!$H$27,0,10*ROW('Water Data'!H2)))</f>
        <v>Yes</v>
      </c>
      <c r="CF8" s="392" t="str">
        <f ca="1">+IF(OFFSET('Water Data'!$H$28,0,10*ROW('Water Data'!H2))="","",OFFSET('Water Data'!$H$28,0,10*ROW('Water Data'!H2)))</f>
        <v>Yes</v>
      </c>
      <c r="CG8" s="392" t="str">
        <f ca="1">+IF(OFFSET('Water Data'!$H$29,0,10*ROW('Water Data'!H2))="","",OFFSET('Water Data'!$H$29,0,10*ROW('Water Data'!H2)))</f>
        <v>Yes</v>
      </c>
      <c r="CH8" s="392" t="str">
        <f ca="1">+IF(OFFSET('Water Data'!$I$27,0,10*ROW('Water Data'!I2))="","",OFFSET('Water Data'!$I$27,0,10*ROW('Water Data'!I2)))</f>
        <v>Yes</v>
      </c>
      <c r="CI8" s="392" t="str">
        <f ca="1">+IF(OFFSET('Water Data'!$I$28,0,10*ROW('Water Data'!I2))="","",OFFSET('Water Data'!$I$28,0,10*ROW('Water Data'!I2)))</f>
        <v>Yes</v>
      </c>
      <c r="CJ8" s="392" t="str">
        <f ca="1">+IF(OFFSET('Water Data'!$I$29,0,10*ROW('Water Data'!I2))="","",OFFSET('Water Data'!$I$29,0,10*ROW('Water Data'!I2)))</f>
        <v>Yes</v>
      </c>
      <c r="CK8" s="392" t="str">
        <f ca="1">+IF(OFFSET('Sanitation Data'!$D$28,0,10*ROW('Sanitation Data'!D2))="","",OFFSET('Sanitation Data'!$D$28,0,10*ROW('Sanitation Data'!D2)))</f>
        <v>Yes</v>
      </c>
      <c r="CL8" s="392" t="str">
        <f ca="1">+IF(OFFSET('Sanitation Data'!$D$29,0,10*ROW('Sanitation Data'!D2))="","",OFFSET('Sanitation Data'!$D$29,0,10*ROW('Sanitation Data'!D2)))</f>
        <v>Yes</v>
      </c>
      <c r="CM8" s="392" t="str">
        <f ca="1">+IF(OFFSET('Sanitation Data'!$D$30,0,10*ROW('Sanitation Data'!D2))="","",OFFSET('Sanitation Data'!$D$30,0,10*ROW('Sanitation Data'!D2)))</f>
        <v>Yes</v>
      </c>
      <c r="CN8" s="392" t="str">
        <f ca="1">+IF(OFFSET('Sanitation Data'!$D$31,0,10*ROW('Sanitation Data'!D2))="","",OFFSET('Sanitation Data'!$D$31,0,10*ROW('Sanitation Data'!D2)))</f>
        <v/>
      </c>
      <c r="CO8" s="392" t="str">
        <f ca="1">+IF(OFFSET('Sanitation Data'!$D$32,0,10*ROW('Sanitation Data'!D2))="","",OFFSET('Sanitation Data'!$D$32,0,10*ROW('Sanitation Data'!D2)))</f>
        <v>Yes</v>
      </c>
      <c r="CP8" s="392" t="str">
        <f ca="1">+IF(OFFSET('Sanitation Data'!$E$28,0,10*ROW('Sanitation Data'!E2))="","",OFFSET('Sanitation Data'!$E$28,0,10*ROW('Sanitation Data'!E2)))</f>
        <v/>
      </c>
      <c r="CQ8" s="392" t="str">
        <f ca="1">+IF(OFFSET('Sanitation Data'!$E$29,0,10*ROW('Sanitation Data'!E2))="","",OFFSET('Sanitation Data'!$E$29,0,10*ROW('Sanitation Data'!E2)))</f>
        <v/>
      </c>
      <c r="CR8" s="392" t="str">
        <f ca="1">+IF(OFFSET('Sanitation Data'!$E$30,0,10*ROW('Sanitation Data'!E2))="","",OFFSET('Sanitation Data'!$E$30,0,10*ROW('Sanitation Data'!E2)))</f>
        <v/>
      </c>
      <c r="CS8" s="392" t="str">
        <f ca="1">+IF(OFFSET('Sanitation Data'!$E$31,0,10*ROW('Sanitation Data'!E2))="","",OFFSET('Sanitation Data'!$E$31,0,10*ROW('Sanitation Data'!E2)))</f>
        <v/>
      </c>
      <c r="CT8" s="392" t="str">
        <f ca="1">+IF(OFFSET('Sanitation Data'!$E$32,0,10*ROW('Sanitation Data'!E2))="","",OFFSET('Sanitation Data'!$E$32,0,10*ROW('Sanitation Data'!E2)))</f>
        <v/>
      </c>
      <c r="CU8" s="392" t="str">
        <f ca="1">+IF(OFFSET('Sanitation Data'!$F$28,0,10*ROW('Sanitation Data'!F2))="","",OFFSET('Sanitation Data'!$F$28,0,10*ROW('Sanitation Data'!F2)))</f>
        <v/>
      </c>
      <c r="CV8" s="392" t="str">
        <f ca="1">+IF(OFFSET('Sanitation Data'!$F$29,0,10*ROW('Sanitation Data'!F2))="","",OFFSET('Sanitation Data'!$F$29,0,10*ROW('Sanitation Data'!F2)))</f>
        <v/>
      </c>
      <c r="CW8" s="392" t="str">
        <f ca="1">+IF(OFFSET('Sanitation Data'!$F$30,0,10*ROW('Sanitation Data'!F2))="","",OFFSET('Sanitation Data'!$F$30,0,10*ROW('Sanitation Data'!F2)))</f>
        <v/>
      </c>
      <c r="CX8" s="392" t="str">
        <f ca="1">+IF(OFFSET('Sanitation Data'!$F$31,0,10*ROW('Sanitation Data'!F2))="","",OFFSET('Sanitation Data'!$F$31,0,10*ROW('Sanitation Data'!F2)))</f>
        <v/>
      </c>
      <c r="CY8" s="392" t="str">
        <f ca="1">+IF(OFFSET('Sanitation Data'!$F$32,0,10*ROW('Sanitation Data'!F2))="","",OFFSET('Sanitation Data'!$F$32,0,10*ROW('Sanitation Data'!F2)))</f>
        <v/>
      </c>
      <c r="CZ8" s="392" t="str">
        <f ca="1">+IF(OFFSET('Sanitation Data'!$G$28,0,10*ROW('Sanitation Data'!G2))="","",OFFSET('Sanitation Data'!$G$28,0,10*ROW('Sanitation Data'!G2)))</f>
        <v/>
      </c>
      <c r="DA8" s="392" t="str">
        <f ca="1">+IF(OFFSET('Sanitation Data'!$G$29,0,10*ROW('Sanitation Data'!G2))="","",OFFSET('Sanitation Data'!$G$29,0,10*ROW('Sanitation Data'!G2)))</f>
        <v/>
      </c>
      <c r="DB8" s="392" t="str">
        <f ca="1">+IF(OFFSET('Sanitation Data'!$G$30,0,10*ROW('Sanitation Data'!G2))="","",OFFSET('Sanitation Data'!$G$30,0,10*ROW('Sanitation Data'!G2)))</f>
        <v/>
      </c>
      <c r="DC8" s="392" t="str">
        <f ca="1">+IF(OFFSET('Sanitation Data'!$G$31,0,10*ROW('Sanitation Data'!G2))="","",OFFSET('Sanitation Data'!$G$31,0,10*ROW('Sanitation Data'!G2)))</f>
        <v/>
      </c>
      <c r="DD8" s="392" t="str">
        <f ca="1">+IF(OFFSET('Sanitation Data'!$G$32,0,10*ROW('Sanitation Data'!G2))="","",OFFSET('Sanitation Data'!$G$32,0,10*ROW('Sanitation Data'!G2)))</f>
        <v/>
      </c>
      <c r="DE8" s="392" t="str">
        <f ca="1">+IF(OFFSET('Sanitation Data'!$H$28,0,10*ROW('Sanitation Data'!H2))="","",OFFSET('Sanitation Data'!$H$28,0,10*ROW('Sanitation Data'!H2)))</f>
        <v>Yes</v>
      </c>
      <c r="DF8" s="392" t="str">
        <f ca="1">+IF(OFFSET('Sanitation Data'!$H$29,0,10*ROW('Sanitation Data'!H2))="","",OFFSET('Sanitation Data'!$H$29,0,10*ROW('Sanitation Data'!H2)))</f>
        <v>Yes</v>
      </c>
      <c r="DG8" s="392" t="str">
        <f ca="1">+IF(OFFSET('Sanitation Data'!$H$30,0,10*ROW('Sanitation Data'!H2))="","",OFFSET('Sanitation Data'!$H$30,0,10*ROW('Sanitation Data'!H2)))</f>
        <v>Yes</v>
      </c>
      <c r="DH8" s="392" t="str">
        <f ca="1">+IF(OFFSET('Sanitation Data'!$H$31,0,10*ROW('Sanitation Data'!H2))="","",OFFSET('Sanitation Data'!$H$31,0,10*ROW('Sanitation Data'!H2)))</f>
        <v/>
      </c>
      <c r="DI8" s="392" t="str">
        <f ca="1">+IF(OFFSET('Sanitation Data'!$H$32,0,10*ROW('Sanitation Data'!H2))="","",OFFSET('Sanitation Data'!$H$32,0,10*ROW('Sanitation Data'!H2)))</f>
        <v>Yes</v>
      </c>
      <c r="DJ8" s="392" t="str">
        <f ca="1">+IF(OFFSET('Sanitation Data'!$I$28,0,10*ROW('Sanitation Data'!I2))="","",OFFSET('Sanitation Data'!$I$28,0,10*ROW('Sanitation Data'!I2)))</f>
        <v>Yes</v>
      </c>
      <c r="DK8" s="392" t="str">
        <f ca="1">+IF(OFFSET('Sanitation Data'!$I$29,0,10*ROW('Sanitation Data'!I2))="","",OFFSET('Sanitation Data'!$I$29,0,10*ROW('Sanitation Data'!I2)))</f>
        <v>Yes</v>
      </c>
      <c r="DL8" s="392" t="str">
        <f ca="1">+IF(OFFSET('Sanitation Data'!$I$30,0,10*ROW('Sanitation Data'!I2))="","",OFFSET('Sanitation Data'!$I$30,0,10*ROW('Sanitation Data'!I2)))</f>
        <v>Yes</v>
      </c>
      <c r="DM8" s="392" t="str">
        <f ca="1">+IF(OFFSET('Sanitation Data'!$I$31,0,10*ROW('Sanitation Data'!I2))="","",OFFSET('Sanitation Data'!$I$31,0,10*ROW('Sanitation Data'!I2)))</f>
        <v/>
      </c>
      <c r="DN8" s="392" t="str">
        <f ca="1">+IF(OFFSET('Sanitation Data'!$I$32,0,10*ROW('Sanitation Data'!I2))="","",OFFSET('Sanitation Data'!$I$32,0,10*ROW('Sanitation Data'!I2)))</f>
        <v>Yes</v>
      </c>
      <c r="DO8" s="392" t="str">
        <f ca="1">+IF(OFFSET('Hygiene Data'!$D$11,0,10*ROW('Hygiene Data'!D2))="","",OFFSET('Hygiene Data'!$D$11,0,10*ROW('Hygiene Data'!D2)))</f>
        <v>No</v>
      </c>
      <c r="DP8" s="392" t="str">
        <f ca="1">+IF(OFFSET('Hygiene Data'!$D$12,0,10*ROW('Hygiene Data'!D2))="","",OFFSET('Hygiene Data'!$D$12,0,10*ROW('Hygiene Data'!D2)))</f>
        <v/>
      </c>
      <c r="DQ8" s="392" t="str">
        <f ca="1">+IF(OFFSET('Hygiene Data'!$D$13,0,10*ROW('Hygiene Data'!D2))="","",OFFSET('Hygiene Data'!$D$13,0,10*ROW('Hygiene Data'!D2)))</f>
        <v/>
      </c>
      <c r="DR8" s="392" t="str">
        <f ca="1">+IF(OFFSET('Hygiene Data'!$E$11,0,10*ROW('Hygiene Data'!E2))="","",OFFSET('Hygiene Data'!$E$11,0,10*ROW('Hygiene Data'!E2)))</f>
        <v/>
      </c>
      <c r="DS8" s="392" t="str">
        <f ca="1">+IF(OFFSET('Hygiene Data'!$E$12,0,10*ROW('Hygiene Data'!E2))="","",OFFSET('Hygiene Data'!$E$12,0,10*ROW('Hygiene Data'!E2)))</f>
        <v/>
      </c>
      <c r="DT8" s="392" t="str">
        <f ca="1">+IF(OFFSET('Hygiene Data'!$E$13,0,10*ROW('Hygiene Data'!E2))="","",OFFSET('Hygiene Data'!$E$13,0,10*ROW('Hygiene Data'!E2)))</f>
        <v/>
      </c>
      <c r="DU8" s="392" t="str">
        <f ca="1">+IF(OFFSET('Hygiene Data'!$F$11,0,10*ROW('Hygiene Data'!F2))="","",OFFSET('Hygiene Data'!$F$11,0,10*ROW('Hygiene Data'!F2)))</f>
        <v/>
      </c>
      <c r="DV8" s="392" t="str">
        <f ca="1">+IF(OFFSET('Hygiene Data'!$F$12,0,10*ROW('Hygiene Data'!F2))="","",OFFSET('Hygiene Data'!$F$12,0,10*ROW('Hygiene Data'!F2)))</f>
        <v/>
      </c>
      <c r="DW8" s="392" t="str">
        <f ca="1">+IF(OFFSET('Hygiene Data'!$F$13,0,10*ROW('Hygiene Data'!F2))="","",OFFSET('Hygiene Data'!$F$13,0,10*ROW('Hygiene Data'!F2)))</f>
        <v/>
      </c>
      <c r="DX8" s="392" t="str">
        <f ca="1">+IF(OFFSET('Hygiene Data'!$G$11,0,10*ROW('Hygiene Data'!G2))="","",OFFSET('Hygiene Data'!$G$11,0,10*ROW('Hygiene Data'!G2)))</f>
        <v/>
      </c>
      <c r="DY8" s="392" t="str">
        <f ca="1">+IF(OFFSET('Hygiene Data'!$G$12,0,10*ROW('Hygiene Data'!G2))="","",OFFSET('Hygiene Data'!$G$12,0,10*ROW('Hygiene Data'!G2)))</f>
        <v/>
      </c>
      <c r="DZ8" s="392" t="str">
        <f ca="1">+IF(OFFSET('Hygiene Data'!$G$13,0,10*ROW('Hygiene Data'!G2))="","",OFFSET('Hygiene Data'!$G$13,0,10*ROW('Hygiene Data'!G2)))</f>
        <v/>
      </c>
      <c r="EA8" s="392" t="str">
        <f ca="1">+IF(OFFSET('Hygiene Data'!$H$11,0,10*ROW('Hygiene Data'!H2))="","",OFFSET('Hygiene Data'!$H$11,0,10*ROW('Hygiene Data'!H2)))</f>
        <v>No</v>
      </c>
      <c r="EB8" s="392" t="str">
        <f ca="1">+IF(OFFSET('Hygiene Data'!$H$12,0,10*ROW('Hygiene Data'!H2))="","",OFFSET('Hygiene Data'!$H$12,0,10*ROW('Hygiene Data'!H2)))</f>
        <v/>
      </c>
      <c r="EC8" s="392" t="str">
        <f ca="1">+IF(OFFSET('Hygiene Data'!$H$13,0,10*ROW('Hygiene Data'!H2))="","",OFFSET('Hygiene Data'!$H$13,0,10*ROW('Hygiene Data'!H2)))</f>
        <v/>
      </c>
      <c r="ED8" s="392" t="str">
        <f ca="1">+IF(OFFSET('Hygiene Data'!$I$11,0,10*ROW('Hygiene Data'!I2))="","",OFFSET('Hygiene Data'!$I$11,0,10*ROW('Hygiene Data'!I2)))</f>
        <v>No</v>
      </c>
      <c r="EE8" s="392" t="str">
        <f ca="1">+IF(OFFSET('Hygiene Data'!$I$12,0,10*ROW('Hygiene Data'!I2))="","",OFFSET('Hygiene Data'!$I$12,0,10*ROW('Hygiene Data'!I2)))</f>
        <v/>
      </c>
      <c r="EF8" s="392" t="str">
        <f ca="1">+IF(OFFSET('Hygiene Data'!$I$13,0,10*ROW('Hygiene Data'!I2))="","",OFFSET('Hygiene Data'!$I$13,0,10*ROW('Hygiene Data'!I2)))</f>
        <v/>
      </c>
    </row>
    <row r="9" spans="1:136" x14ac:dyDescent="0.25">
      <c r="A9" s="501" t="str">
        <f ca="1">+IF(OFFSET('Water Data'!$B$2,0,10*ROW('Water Data'!E3))="","",OFFSET('Water Data'!$B$2,0,10*ROW('Water Data'!E3)))</f>
        <v>LBR_2016_SUR</v>
      </c>
      <c r="B9" s="50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Survey</v>
      </c>
      <c r="C9" s="528">
        <f t="shared" ca="1" si="0"/>
        <v>2016</v>
      </c>
      <c r="D9" s="529">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58.116160000000001</v>
      </c>
      <c r="E9" s="529">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51.582290000000008</v>
      </c>
      <c r="F9" s="529">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47.617269999999998</v>
      </c>
      <c r="G9" s="529">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68.955330000000004</v>
      </c>
      <c r="H9" s="529">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62.569209999999998</v>
      </c>
      <c r="I9" s="529">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59.357700000000001</v>
      </c>
      <c r="J9" s="529">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47.089750000000002</v>
      </c>
      <c r="K9" s="529">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40.405550000000005</v>
      </c>
      <c r="L9" s="529">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35.674050000000001</v>
      </c>
      <c r="M9" s="52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29"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2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29">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51.5105</v>
      </c>
      <c r="Q9" s="529">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44.57246</v>
      </c>
      <c r="R9" s="529">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40.860219999999998</v>
      </c>
      <c r="S9" s="529">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75.716229999999996</v>
      </c>
      <c r="T9" s="529">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70.259209999999996</v>
      </c>
      <c r="U9" s="529">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65.620739999999998</v>
      </c>
      <c r="V9" s="530">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69.631560000000007</v>
      </c>
      <c r="W9" s="530">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62.02084</v>
      </c>
      <c r="X9" s="530">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51.153700000000001</v>
      </c>
      <c r="Y9" s="53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30">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28.007660000000001</v>
      </c>
      <c r="AA9" s="530">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85.640460000000004</v>
      </c>
      <c r="AB9" s="530">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80.066450000000003</v>
      </c>
      <c r="AC9" s="530">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66.076040000000006</v>
      </c>
      <c r="AD9" s="53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30">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34.609439999999999</v>
      </c>
      <c r="AF9" s="530">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53.358350000000002</v>
      </c>
      <c r="AG9" s="530">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43.677289999999999</v>
      </c>
      <c r="AH9" s="530">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35.984990000000003</v>
      </c>
      <c r="AI9" s="53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30">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21.526199999999999</v>
      </c>
      <c r="AK9" s="53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3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3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3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3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30">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62.07779</v>
      </c>
      <c r="AQ9" s="530">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54.247699999999995</v>
      </c>
      <c r="AR9" s="530">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44.242579999999997</v>
      </c>
      <c r="AS9" s="53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30">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22.388850000000001</v>
      </c>
      <c r="AU9" s="530">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89.768079999999998</v>
      </c>
      <c r="AV9" s="530">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82.742159999999998</v>
      </c>
      <c r="AW9" s="530">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69.577079999999995</v>
      </c>
      <c r="AX9" s="53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30">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43.058489999999999</v>
      </c>
      <c r="AZ9" s="531">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87.99924</v>
      </c>
      <c r="BA9" s="607">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85.381230000000002</v>
      </c>
      <c r="BB9" s="531">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69.080830000000006</v>
      </c>
      <c r="BC9" s="531">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92.001530000000002</v>
      </c>
      <c r="BD9" s="531">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89.51397</v>
      </c>
      <c r="BE9" s="531">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76.693460000000002</v>
      </c>
      <c r="BF9" s="531">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84.007630000000006</v>
      </c>
      <c r="BG9" s="531">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81.259540000000001</v>
      </c>
      <c r="BH9" s="531">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61.488549999999996</v>
      </c>
      <c r="BI9" s="53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3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3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31">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86.094989999999996</v>
      </c>
      <c r="BM9" s="531">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83.403689999999997</v>
      </c>
      <c r="BN9" s="531">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66.728229999999996</v>
      </c>
      <c r="BO9" s="531">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93.000690000000006</v>
      </c>
      <c r="BP9" s="531">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90.575190000000006</v>
      </c>
      <c r="BQ9" s="531">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75.259879999999995</v>
      </c>
      <c r="BS9" s="392" t="str">
        <f ca="1">+IF(OFFSET('Water Data'!$D$27,0,10*ROW('Water Data'!D3))="","",OFFSET('Water Data'!$D$27,0,10*ROW('Water Data'!D3)))</f>
        <v>Yes</v>
      </c>
      <c r="BT9" s="392" t="str">
        <f ca="1">+IF(OFFSET('Water Data'!$D$28,0,10*ROW('Water Data'!D3))="","",OFFSET('Water Data'!$D$28,0,10*ROW('Water Data'!D3)))</f>
        <v>Yes</v>
      </c>
      <c r="BU9" s="392" t="str">
        <f ca="1">+IF(OFFSET('Water Data'!$D$29,0,10*ROW('Water Data'!D3))="","",OFFSET('Water Data'!$D$29,0,10*ROW('Water Data'!D3)))</f>
        <v>Yes</v>
      </c>
      <c r="BV9" s="392" t="str">
        <f ca="1">+IF(OFFSET('Water Data'!$E$27,0,10*ROW('Water Data'!E3))="","",OFFSET('Water Data'!$E$27,0,10*ROW('Water Data'!E3)))</f>
        <v>Yes</v>
      </c>
      <c r="BW9" s="392" t="str">
        <f ca="1">+IF(OFFSET('Water Data'!$E$28,0,10*ROW('Water Data'!E3))="","",OFFSET('Water Data'!$E$28,0,10*ROW('Water Data'!E3)))</f>
        <v>Yes</v>
      </c>
      <c r="BX9" s="392" t="str">
        <f ca="1">+IF(OFFSET('Water Data'!$E$29,0,10*ROW('Water Data'!E3))="","",OFFSET('Water Data'!$E$29,0,10*ROW('Water Data'!E3)))</f>
        <v>Yes</v>
      </c>
      <c r="BY9" s="392" t="str">
        <f ca="1">+IF(OFFSET('Water Data'!$F$27,0,10*ROW('Water Data'!F3))="","",OFFSET('Water Data'!$F$27,0,10*ROW('Water Data'!F3)))</f>
        <v>Yes</v>
      </c>
      <c r="BZ9" s="392" t="str">
        <f ca="1">+IF(OFFSET('Water Data'!$F$28,0,10*ROW('Water Data'!F3))="","",OFFSET('Water Data'!$F$28,0,10*ROW('Water Data'!F3)))</f>
        <v>Yes</v>
      </c>
      <c r="CA9" s="392" t="str">
        <f ca="1">+IF(OFFSET('Water Data'!$F$29,0,10*ROW('Water Data'!F3))="","",OFFSET('Water Data'!$F$29,0,10*ROW('Water Data'!F3)))</f>
        <v>Yes</v>
      </c>
      <c r="CB9" s="392" t="str">
        <f ca="1">+IF(OFFSET('Water Data'!$G$27,0,10*ROW('Water Data'!G3))="","",OFFSET('Water Data'!$G$27,0,10*ROW('Water Data'!G3)))</f>
        <v/>
      </c>
      <c r="CC9" s="392" t="str">
        <f ca="1">+IF(OFFSET('Water Data'!$G$28,0,10*ROW('Water Data'!G3))="","",OFFSET('Water Data'!$G$28,0,10*ROW('Water Data'!G3)))</f>
        <v/>
      </c>
      <c r="CD9" s="392" t="str">
        <f ca="1">+IF(OFFSET('Water Data'!$G$29,0,10*ROW('Water Data'!G3))="","",OFFSET('Water Data'!$G$29,0,10*ROW('Water Data'!G3)))</f>
        <v/>
      </c>
      <c r="CE9" s="392" t="str">
        <f ca="1">+IF(OFFSET('Water Data'!$H$27,0,10*ROW('Water Data'!H3))="","",OFFSET('Water Data'!$H$27,0,10*ROW('Water Data'!H3)))</f>
        <v>Yes</v>
      </c>
      <c r="CF9" s="392" t="str">
        <f ca="1">+IF(OFFSET('Water Data'!$H$28,0,10*ROW('Water Data'!H3))="","",OFFSET('Water Data'!$H$28,0,10*ROW('Water Data'!H3)))</f>
        <v>Yes</v>
      </c>
      <c r="CG9" s="392" t="str">
        <f ca="1">+IF(OFFSET('Water Data'!$H$29,0,10*ROW('Water Data'!H3))="","",OFFSET('Water Data'!$H$29,0,10*ROW('Water Data'!H3)))</f>
        <v>Yes</v>
      </c>
      <c r="CH9" s="392" t="str">
        <f ca="1">+IF(OFFSET('Water Data'!$I$27,0,10*ROW('Water Data'!I3))="","",OFFSET('Water Data'!$I$27,0,10*ROW('Water Data'!I3)))</f>
        <v>Yes</v>
      </c>
      <c r="CI9" s="392" t="str">
        <f ca="1">+IF(OFFSET('Water Data'!$I$28,0,10*ROW('Water Data'!I3))="","",OFFSET('Water Data'!$I$28,0,10*ROW('Water Data'!I3)))</f>
        <v>Yes</v>
      </c>
      <c r="CJ9" s="392" t="str">
        <f ca="1">+IF(OFFSET('Water Data'!$I$29,0,10*ROW('Water Data'!I3))="","",OFFSET('Water Data'!$I$29,0,10*ROW('Water Data'!I3)))</f>
        <v>Yes</v>
      </c>
      <c r="CK9" s="392" t="str">
        <f ca="1">+IF(OFFSET('Sanitation Data'!$D$28,0,10*ROW('Sanitation Data'!D3))="","",OFFSET('Sanitation Data'!$D$28,0,10*ROW('Sanitation Data'!D3)))</f>
        <v>Yes</v>
      </c>
      <c r="CL9" s="392" t="str">
        <f ca="1">+IF(OFFSET('Sanitation Data'!$D$29,0,10*ROW('Sanitation Data'!D3))="","",OFFSET('Sanitation Data'!$D$29,0,10*ROW('Sanitation Data'!D3)))</f>
        <v>Yes</v>
      </c>
      <c r="CM9" s="392" t="str">
        <f ca="1">+IF(OFFSET('Sanitation Data'!$D$30,0,10*ROW('Sanitation Data'!D3))="","",OFFSET('Sanitation Data'!$D$30,0,10*ROW('Sanitation Data'!D3)))</f>
        <v>Yes</v>
      </c>
      <c r="CN9" s="392" t="str">
        <f ca="1">+IF(OFFSET('Sanitation Data'!$D$31,0,10*ROW('Sanitation Data'!D3))="","",OFFSET('Sanitation Data'!$D$31,0,10*ROW('Sanitation Data'!D3)))</f>
        <v/>
      </c>
      <c r="CO9" s="392" t="str">
        <f ca="1">+IF(OFFSET('Sanitation Data'!$D$32,0,10*ROW('Sanitation Data'!D3))="","",OFFSET('Sanitation Data'!$D$32,0,10*ROW('Sanitation Data'!D3)))</f>
        <v>Yes</v>
      </c>
      <c r="CP9" s="392" t="str">
        <f ca="1">+IF(OFFSET('Sanitation Data'!$E$28,0,10*ROW('Sanitation Data'!E3))="","",OFFSET('Sanitation Data'!$E$28,0,10*ROW('Sanitation Data'!E3)))</f>
        <v>Yes</v>
      </c>
      <c r="CQ9" s="392" t="str">
        <f ca="1">+IF(OFFSET('Sanitation Data'!$E$29,0,10*ROW('Sanitation Data'!E3))="","",OFFSET('Sanitation Data'!$E$29,0,10*ROW('Sanitation Data'!E3)))</f>
        <v>Yes</v>
      </c>
      <c r="CR9" s="392" t="str">
        <f ca="1">+IF(OFFSET('Sanitation Data'!$E$30,0,10*ROW('Sanitation Data'!E3))="","",OFFSET('Sanitation Data'!$E$30,0,10*ROW('Sanitation Data'!E3)))</f>
        <v>Yes</v>
      </c>
      <c r="CS9" s="392" t="str">
        <f ca="1">+IF(OFFSET('Sanitation Data'!$E$31,0,10*ROW('Sanitation Data'!E3))="","",OFFSET('Sanitation Data'!$E$31,0,10*ROW('Sanitation Data'!E3)))</f>
        <v/>
      </c>
      <c r="CT9" s="392" t="str">
        <f ca="1">+IF(OFFSET('Sanitation Data'!$E$32,0,10*ROW('Sanitation Data'!E3))="","",OFFSET('Sanitation Data'!$E$32,0,10*ROW('Sanitation Data'!E3)))</f>
        <v>Yes</v>
      </c>
      <c r="CU9" s="392" t="str">
        <f ca="1">+IF(OFFSET('Sanitation Data'!$F$28,0,10*ROW('Sanitation Data'!F3))="","",OFFSET('Sanitation Data'!$F$28,0,10*ROW('Sanitation Data'!F3)))</f>
        <v>Yes</v>
      </c>
      <c r="CV9" s="392" t="str">
        <f ca="1">+IF(OFFSET('Sanitation Data'!$F$29,0,10*ROW('Sanitation Data'!F3))="","",OFFSET('Sanitation Data'!$F$29,0,10*ROW('Sanitation Data'!F3)))</f>
        <v>Yes</v>
      </c>
      <c r="CW9" s="392" t="str">
        <f ca="1">+IF(OFFSET('Sanitation Data'!$F$30,0,10*ROW('Sanitation Data'!F3))="","",OFFSET('Sanitation Data'!$F$30,0,10*ROW('Sanitation Data'!F3)))</f>
        <v>Yes</v>
      </c>
      <c r="CX9" s="392" t="str">
        <f ca="1">+IF(OFFSET('Sanitation Data'!$F$31,0,10*ROW('Sanitation Data'!F3))="","",OFFSET('Sanitation Data'!$F$31,0,10*ROW('Sanitation Data'!F3)))</f>
        <v/>
      </c>
      <c r="CY9" s="392" t="str">
        <f ca="1">+IF(OFFSET('Sanitation Data'!$F$32,0,10*ROW('Sanitation Data'!F3))="","",OFFSET('Sanitation Data'!$F$32,0,10*ROW('Sanitation Data'!F3)))</f>
        <v>Yes</v>
      </c>
      <c r="CZ9" s="392" t="str">
        <f ca="1">+IF(OFFSET('Sanitation Data'!$G$28,0,10*ROW('Sanitation Data'!G3))="","",OFFSET('Sanitation Data'!$G$28,0,10*ROW('Sanitation Data'!G3)))</f>
        <v/>
      </c>
      <c r="DA9" s="392" t="str">
        <f ca="1">+IF(OFFSET('Sanitation Data'!$G$29,0,10*ROW('Sanitation Data'!G3))="","",OFFSET('Sanitation Data'!$G$29,0,10*ROW('Sanitation Data'!G3)))</f>
        <v/>
      </c>
      <c r="DB9" s="392" t="str">
        <f ca="1">+IF(OFFSET('Sanitation Data'!$G$30,0,10*ROW('Sanitation Data'!G3))="","",OFFSET('Sanitation Data'!$G$30,0,10*ROW('Sanitation Data'!G3)))</f>
        <v/>
      </c>
      <c r="DC9" s="392" t="str">
        <f ca="1">+IF(OFFSET('Sanitation Data'!$G$31,0,10*ROW('Sanitation Data'!G3))="","",OFFSET('Sanitation Data'!$G$31,0,10*ROW('Sanitation Data'!G3)))</f>
        <v/>
      </c>
      <c r="DD9" s="392" t="str">
        <f ca="1">+IF(OFFSET('Sanitation Data'!$G$32,0,10*ROW('Sanitation Data'!G3))="","",OFFSET('Sanitation Data'!$G$32,0,10*ROW('Sanitation Data'!G3)))</f>
        <v/>
      </c>
      <c r="DE9" s="392" t="str">
        <f ca="1">+IF(OFFSET('Sanitation Data'!$H$28,0,10*ROW('Sanitation Data'!H3))="","",OFFSET('Sanitation Data'!$H$28,0,10*ROW('Sanitation Data'!H3)))</f>
        <v>Yes</v>
      </c>
      <c r="DF9" s="392" t="str">
        <f ca="1">+IF(OFFSET('Sanitation Data'!$H$29,0,10*ROW('Sanitation Data'!H3))="","",OFFSET('Sanitation Data'!$H$29,0,10*ROW('Sanitation Data'!H3)))</f>
        <v>Yes</v>
      </c>
      <c r="DG9" s="392" t="str">
        <f ca="1">+IF(OFFSET('Sanitation Data'!$H$30,0,10*ROW('Sanitation Data'!H3))="","",OFFSET('Sanitation Data'!$H$30,0,10*ROW('Sanitation Data'!H3)))</f>
        <v>Yes</v>
      </c>
      <c r="DH9" s="392" t="str">
        <f ca="1">+IF(OFFSET('Sanitation Data'!$H$31,0,10*ROW('Sanitation Data'!H3))="","",OFFSET('Sanitation Data'!$H$31,0,10*ROW('Sanitation Data'!H3)))</f>
        <v/>
      </c>
      <c r="DI9" s="392" t="str">
        <f ca="1">+IF(OFFSET('Sanitation Data'!$H$32,0,10*ROW('Sanitation Data'!H3))="","",OFFSET('Sanitation Data'!$H$32,0,10*ROW('Sanitation Data'!H3)))</f>
        <v>Yes</v>
      </c>
      <c r="DJ9" s="392" t="str">
        <f ca="1">+IF(OFFSET('Sanitation Data'!$I$28,0,10*ROW('Sanitation Data'!I3))="","",OFFSET('Sanitation Data'!$I$28,0,10*ROW('Sanitation Data'!I3)))</f>
        <v>Yes</v>
      </c>
      <c r="DK9" s="392" t="str">
        <f ca="1">+IF(OFFSET('Sanitation Data'!$I$29,0,10*ROW('Sanitation Data'!I3))="","",OFFSET('Sanitation Data'!$I$29,0,10*ROW('Sanitation Data'!I3)))</f>
        <v>Yes</v>
      </c>
      <c r="DL9" s="392" t="str">
        <f ca="1">+IF(OFFSET('Sanitation Data'!$I$30,0,10*ROW('Sanitation Data'!I3))="","",OFFSET('Sanitation Data'!$I$30,0,10*ROW('Sanitation Data'!I3)))</f>
        <v>Yes</v>
      </c>
      <c r="DM9" s="392" t="str">
        <f ca="1">+IF(OFFSET('Sanitation Data'!$I$31,0,10*ROW('Sanitation Data'!I3))="","",OFFSET('Sanitation Data'!$I$31,0,10*ROW('Sanitation Data'!I3)))</f>
        <v/>
      </c>
      <c r="DN9" s="392" t="str">
        <f ca="1">+IF(OFFSET('Sanitation Data'!$I$32,0,10*ROW('Sanitation Data'!I3))="","",OFFSET('Sanitation Data'!$I$32,0,10*ROW('Sanitation Data'!I3)))</f>
        <v>Yes</v>
      </c>
      <c r="DO9" s="392" t="str">
        <f ca="1">+IF(OFFSET('Hygiene Data'!$D$11,0,10*ROW('Hygiene Data'!D3))="","",OFFSET('Hygiene Data'!$D$11,0,10*ROW('Hygiene Data'!D3)))</f>
        <v>Yes</v>
      </c>
      <c r="DP9" s="392" t="str">
        <f ca="1">+IF(OFFSET('Hygiene Data'!$D$12,0,10*ROW('Hygiene Data'!D3))="","",OFFSET('Hygiene Data'!$D$12,0,10*ROW('Hygiene Data'!D3)))</f>
        <v>Yes</v>
      </c>
      <c r="DQ9" s="392" t="str">
        <f ca="1">+IF(OFFSET('Hygiene Data'!$D$13,0,10*ROW('Hygiene Data'!D3))="","",OFFSET('Hygiene Data'!$D$13,0,10*ROW('Hygiene Data'!D3)))</f>
        <v>Yes</v>
      </c>
      <c r="DR9" s="392" t="str">
        <f ca="1">+IF(OFFSET('Hygiene Data'!$E$11,0,10*ROW('Hygiene Data'!E3))="","",OFFSET('Hygiene Data'!$E$11,0,10*ROW('Hygiene Data'!E3)))</f>
        <v>Yes</v>
      </c>
      <c r="DS9" s="392" t="str">
        <f ca="1">+IF(OFFSET('Hygiene Data'!$E$12,0,10*ROW('Hygiene Data'!E3))="","",OFFSET('Hygiene Data'!$E$12,0,10*ROW('Hygiene Data'!E3)))</f>
        <v>Yes</v>
      </c>
      <c r="DT9" s="392" t="str">
        <f ca="1">+IF(OFFSET('Hygiene Data'!$E$13,0,10*ROW('Hygiene Data'!E3))="","",OFFSET('Hygiene Data'!$E$13,0,10*ROW('Hygiene Data'!E3)))</f>
        <v>Yes</v>
      </c>
      <c r="DU9" s="392" t="str">
        <f ca="1">+IF(OFFSET('Hygiene Data'!$F$11,0,10*ROW('Hygiene Data'!F3))="","",OFFSET('Hygiene Data'!$F$11,0,10*ROW('Hygiene Data'!F3)))</f>
        <v>Yes</v>
      </c>
      <c r="DV9" s="392" t="str">
        <f ca="1">+IF(OFFSET('Hygiene Data'!$F$12,0,10*ROW('Hygiene Data'!F3))="","",OFFSET('Hygiene Data'!$F$12,0,10*ROW('Hygiene Data'!F3)))</f>
        <v>Yes</v>
      </c>
      <c r="DW9" s="392" t="str">
        <f ca="1">+IF(OFFSET('Hygiene Data'!$F$13,0,10*ROW('Hygiene Data'!F3))="","",OFFSET('Hygiene Data'!$F$13,0,10*ROW('Hygiene Data'!F3)))</f>
        <v>Yes</v>
      </c>
      <c r="DX9" s="392" t="str">
        <f ca="1">+IF(OFFSET('Hygiene Data'!$G$11,0,10*ROW('Hygiene Data'!G3))="","",OFFSET('Hygiene Data'!$G$11,0,10*ROW('Hygiene Data'!G3)))</f>
        <v/>
      </c>
      <c r="DY9" s="392" t="str">
        <f ca="1">+IF(OFFSET('Hygiene Data'!$G$12,0,10*ROW('Hygiene Data'!G3))="","",OFFSET('Hygiene Data'!$G$12,0,10*ROW('Hygiene Data'!G3)))</f>
        <v/>
      </c>
      <c r="DZ9" s="392" t="str">
        <f ca="1">+IF(OFFSET('Hygiene Data'!$G$13,0,10*ROW('Hygiene Data'!G3))="","",OFFSET('Hygiene Data'!$G$13,0,10*ROW('Hygiene Data'!G3)))</f>
        <v/>
      </c>
      <c r="EA9" s="392" t="str">
        <f ca="1">+IF(OFFSET('Hygiene Data'!$H$11,0,10*ROW('Hygiene Data'!H3))="","",OFFSET('Hygiene Data'!$H$11,0,10*ROW('Hygiene Data'!H3)))</f>
        <v>Yes</v>
      </c>
      <c r="EB9" s="392" t="str">
        <f ca="1">+IF(OFFSET('Hygiene Data'!$H$12,0,10*ROW('Hygiene Data'!H3))="","",OFFSET('Hygiene Data'!$H$12,0,10*ROW('Hygiene Data'!H3)))</f>
        <v>Yes</v>
      </c>
      <c r="EC9" s="392" t="str">
        <f ca="1">+IF(OFFSET('Hygiene Data'!$H$13,0,10*ROW('Hygiene Data'!H3))="","",OFFSET('Hygiene Data'!$H$13,0,10*ROW('Hygiene Data'!H3)))</f>
        <v>Yes</v>
      </c>
      <c r="ED9" s="392" t="str">
        <f ca="1">+IF(OFFSET('Hygiene Data'!$I$11,0,10*ROW('Hygiene Data'!I3))="","",OFFSET('Hygiene Data'!$I$11,0,10*ROW('Hygiene Data'!I3)))</f>
        <v>Yes</v>
      </c>
      <c r="EE9" s="392" t="str">
        <f ca="1">+IF(OFFSET('Hygiene Data'!$I$12,0,10*ROW('Hygiene Data'!I3))="","",OFFSET('Hygiene Data'!$I$12,0,10*ROW('Hygiene Data'!I3)))</f>
        <v>Yes</v>
      </c>
      <c r="EF9" s="392" t="str">
        <f ca="1">+IF(OFFSET('Hygiene Data'!$I$13,0,10*ROW('Hygiene Data'!I3))="","",OFFSET('Hygiene Data'!$I$13,0,10*ROW('Hygiene Data'!I3)))</f>
        <v>Yes</v>
      </c>
    </row>
    <row r="10" spans="1:136" x14ac:dyDescent="0.25">
      <c r="A10" s="501" t="str">
        <f ca="1">+IF(OFFSET('Water Data'!$B$2,0,10*ROW('Water Data'!E4))="","",OFFSET('Water Data'!$B$2,0,10*ROW('Water Data'!E4)))</f>
        <v>LBR_2016_UIS</v>
      </c>
      <c r="B10" s="50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28">
        <f t="shared" ca="1" si="0"/>
        <v>2016</v>
      </c>
      <c r="D10" s="529"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29"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29" t="str">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[54]</v>
      </c>
      <c r="G10" s="52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2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2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2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9"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2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2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2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2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29"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29"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29" t="str">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[49]</v>
      </c>
      <c r="S10" s="52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29"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29" t="str">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[68]</v>
      </c>
      <c r="V10" s="530"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30"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3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3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30" t="str">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[33]</v>
      </c>
      <c r="AA10" s="53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3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3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3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3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3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30"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3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3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30"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3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3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3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3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3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30"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30"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3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3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30" t="str">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[28]</v>
      </c>
      <c r="AU10" s="53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30"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3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3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30" t="str">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[45]</v>
      </c>
      <c r="AZ10" s="531"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07"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31" t="str">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[75]</v>
      </c>
      <c r="BC10" s="53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3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3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3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3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3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3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3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3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3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3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31" t="str">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[74]</v>
      </c>
      <c r="BO10" s="53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3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31" t="str">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[78]</v>
      </c>
      <c r="BS10" s="392" t="str">
        <f ca="1">+IF(OFFSET('Water Data'!$D$27,0,10*ROW('Water Data'!D4))="","",OFFSET('Water Data'!$D$27,0,10*ROW('Water Data'!D4)))</f>
        <v/>
      </c>
      <c r="BT10" s="392" t="str">
        <f ca="1">+IF(OFFSET('Water Data'!$D$28,0,10*ROW('Water Data'!D4))="","",OFFSET('Water Data'!$D$28,0,10*ROW('Water Data'!D4)))</f>
        <v/>
      </c>
      <c r="BU10" s="392" t="str">
        <f ca="1">+IF(OFFSET('Water Data'!$D$29,0,10*ROW('Water Data'!D4))="","",OFFSET('Water Data'!$D$29,0,10*ROW('Water Data'!D4)))</f>
        <v>No</v>
      </c>
      <c r="BV10" s="392" t="str">
        <f ca="1">+IF(OFFSET('Water Data'!$E$27,0,10*ROW('Water Data'!E4))="","",OFFSET('Water Data'!$E$27,0,10*ROW('Water Data'!E4)))</f>
        <v/>
      </c>
      <c r="BW10" s="392" t="str">
        <f ca="1">+IF(OFFSET('Water Data'!$E$28,0,10*ROW('Water Data'!E4))="","",OFFSET('Water Data'!$E$28,0,10*ROW('Water Data'!E4)))</f>
        <v/>
      </c>
      <c r="BX10" s="392" t="str">
        <f ca="1">+IF(OFFSET('Water Data'!$E$29,0,10*ROW('Water Data'!E4))="","",OFFSET('Water Data'!$E$29,0,10*ROW('Water Data'!E4)))</f>
        <v/>
      </c>
      <c r="BY10" s="392" t="str">
        <f ca="1">+IF(OFFSET('Water Data'!$F$27,0,10*ROW('Water Data'!F4))="","",OFFSET('Water Data'!$F$27,0,10*ROW('Water Data'!F4)))</f>
        <v/>
      </c>
      <c r="BZ10" s="392" t="str">
        <f ca="1">+IF(OFFSET('Water Data'!$F$28,0,10*ROW('Water Data'!F4))="","",OFFSET('Water Data'!$F$28,0,10*ROW('Water Data'!F4)))</f>
        <v/>
      </c>
      <c r="CA10" s="392" t="str">
        <f ca="1">+IF(OFFSET('Water Data'!$F$29,0,10*ROW('Water Data'!F4))="","",OFFSET('Water Data'!$F$29,0,10*ROW('Water Data'!F4)))</f>
        <v/>
      </c>
      <c r="CB10" s="392" t="str">
        <f ca="1">+IF(OFFSET('Water Data'!$G$27,0,10*ROW('Water Data'!G4))="","",OFFSET('Water Data'!$G$27,0,10*ROW('Water Data'!G4)))</f>
        <v/>
      </c>
      <c r="CC10" s="392" t="str">
        <f ca="1">+IF(OFFSET('Water Data'!$G$28,0,10*ROW('Water Data'!G4))="","",OFFSET('Water Data'!$G$28,0,10*ROW('Water Data'!G4)))</f>
        <v/>
      </c>
      <c r="CD10" s="392" t="str">
        <f ca="1">+IF(OFFSET('Water Data'!$G$29,0,10*ROW('Water Data'!G4))="","",OFFSET('Water Data'!$G$29,0,10*ROW('Water Data'!G4)))</f>
        <v/>
      </c>
      <c r="CE10" s="392" t="str">
        <f ca="1">+IF(OFFSET('Water Data'!$H$27,0,10*ROW('Water Data'!H4))="","",OFFSET('Water Data'!$H$27,0,10*ROW('Water Data'!H4)))</f>
        <v/>
      </c>
      <c r="CF10" s="392" t="str">
        <f ca="1">+IF(OFFSET('Water Data'!$H$28,0,10*ROW('Water Data'!H4))="","",OFFSET('Water Data'!$H$28,0,10*ROW('Water Data'!H4)))</f>
        <v/>
      </c>
      <c r="CG10" s="392" t="str">
        <f ca="1">+IF(OFFSET('Water Data'!$H$29,0,10*ROW('Water Data'!H4))="","",OFFSET('Water Data'!$H$29,0,10*ROW('Water Data'!H4)))</f>
        <v>No</v>
      </c>
      <c r="CH10" s="392" t="str">
        <f ca="1">+IF(OFFSET('Water Data'!$I$27,0,10*ROW('Water Data'!I4))="","",OFFSET('Water Data'!$I$27,0,10*ROW('Water Data'!I4)))</f>
        <v/>
      </c>
      <c r="CI10" s="392" t="str">
        <f ca="1">+IF(OFFSET('Water Data'!$I$28,0,10*ROW('Water Data'!I4))="","",OFFSET('Water Data'!$I$28,0,10*ROW('Water Data'!I4)))</f>
        <v/>
      </c>
      <c r="CJ10" s="392" t="str">
        <f ca="1">+IF(OFFSET('Water Data'!$I$29,0,10*ROW('Water Data'!I4))="","",OFFSET('Water Data'!$I$29,0,10*ROW('Water Data'!I4)))</f>
        <v>No</v>
      </c>
      <c r="CK10" s="392" t="str">
        <f ca="1">+IF(OFFSET('Sanitation Data'!$D$28,0,10*ROW('Sanitation Data'!D4))="","",OFFSET('Sanitation Data'!$D$28,0,10*ROW('Sanitation Data'!D4)))</f>
        <v/>
      </c>
      <c r="CL10" s="392" t="str">
        <f ca="1">+IF(OFFSET('Sanitation Data'!$D$29,0,10*ROW('Sanitation Data'!D4))="","",OFFSET('Sanitation Data'!$D$29,0,10*ROW('Sanitation Data'!D4)))</f>
        <v/>
      </c>
      <c r="CM10" s="392" t="str">
        <f ca="1">+IF(OFFSET('Sanitation Data'!$D$30,0,10*ROW('Sanitation Data'!D4))="","",OFFSET('Sanitation Data'!$D$30,0,10*ROW('Sanitation Data'!D4)))</f>
        <v/>
      </c>
      <c r="CN10" s="392" t="str">
        <f ca="1">+IF(OFFSET('Sanitation Data'!$D$31,0,10*ROW('Sanitation Data'!D4))="","",OFFSET('Sanitation Data'!$D$31,0,10*ROW('Sanitation Data'!D4)))</f>
        <v/>
      </c>
      <c r="CO10" s="392" t="str">
        <f ca="1">+IF(OFFSET('Sanitation Data'!$D$32,0,10*ROW('Sanitation Data'!D4))="","",OFFSET('Sanitation Data'!$D$32,0,10*ROW('Sanitation Data'!D4)))</f>
        <v>No</v>
      </c>
      <c r="CP10" s="392" t="str">
        <f ca="1">+IF(OFFSET('Sanitation Data'!$E$28,0,10*ROW('Sanitation Data'!E4))="","",OFFSET('Sanitation Data'!$E$28,0,10*ROW('Sanitation Data'!E4)))</f>
        <v/>
      </c>
      <c r="CQ10" s="392" t="str">
        <f ca="1">+IF(OFFSET('Sanitation Data'!$E$29,0,10*ROW('Sanitation Data'!E4))="","",OFFSET('Sanitation Data'!$E$29,0,10*ROW('Sanitation Data'!E4)))</f>
        <v/>
      </c>
      <c r="CR10" s="392" t="str">
        <f ca="1">+IF(OFFSET('Sanitation Data'!$E$30,0,10*ROW('Sanitation Data'!E4))="","",OFFSET('Sanitation Data'!$E$30,0,10*ROW('Sanitation Data'!E4)))</f>
        <v/>
      </c>
      <c r="CS10" s="392" t="str">
        <f ca="1">+IF(OFFSET('Sanitation Data'!$E$31,0,10*ROW('Sanitation Data'!E4))="","",OFFSET('Sanitation Data'!$E$31,0,10*ROW('Sanitation Data'!E4)))</f>
        <v/>
      </c>
      <c r="CT10" s="392" t="str">
        <f ca="1">+IF(OFFSET('Sanitation Data'!$E$32,0,10*ROW('Sanitation Data'!E4))="","",OFFSET('Sanitation Data'!$E$32,0,10*ROW('Sanitation Data'!E4)))</f>
        <v/>
      </c>
      <c r="CU10" s="392" t="str">
        <f ca="1">+IF(OFFSET('Sanitation Data'!$F$28,0,10*ROW('Sanitation Data'!F4))="","",OFFSET('Sanitation Data'!$F$28,0,10*ROW('Sanitation Data'!F4)))</f>
        <v/>
      </c>
      <c r="CV10" s="392" t="str">
        <f ca="1">+IF(OFFSET('Sanitation Data'!$F$29,0,10*ROW('Sanitation Data'!F4))="","",OFFSET('Sanitation Data'!$F$29,0,10*ROW('Sanitation Data'!F4)))</f>
        <v/>
      </c>
      <c r="CW10" s="392" t="str">
        <f ca="1">+IF(OFFSET('Sanitation Data'!$F$30,0,10*ROW('Sanitation Data'!F4))="","",OFFSET('Sanitation Data'!$F$30,0,10*ROW('Sanitation Data'!F4)))</f>
        <v/>
      </c>
      <c r="CX10" s="392" t="str">
        <f ca="1">+IF(OFFSET('Sanitation Data'!$F$31,0,10*ROW('Sanitation Data'!F4))="","",OFFSET('Sanitation Data'!$F$31,0,10*ROW('Sanitation Data'!F4)))</f>
        <v/>
      </c>
      <c r="CY10" s="392" t="str">
        <f ca="1">+IF(OFFSET('Sanitation Data'!$F$32,0,10*ROW('Sanitation Data'!F4))="","",OFFSET('Sanitation Data'!$F$32,0,10*ROW('Sanitation Data'!F4)))</f>
        <v/>
      </c>
      <c r="CZ10" s="392" t="str">
        <f ca="1">+IF(OFFSET('Sanitation Data'!$G$28,0,10*ROW('Sanitation Data'!G4))="","",OFFSET('Sanitation Data'!$G$28,0,10*ROW('Sanitation Data'!G4)))</f>
        <v/>
      </c>
      <c r="DA10" s="392" t="str">
        <f ca="1">+IF(OFFSET('Sanitation Data'!$G$29,0,10*ROW('Sanitation Data'!G4))="","",OFFSET('Sanitation Data'!$G$29,0,10*ROW('Sanitation Data'!G4)))</f>
        <v/>
      </c>
      <c r="DB10" s="392" t="str">
        <f ca="1">+IF(OFFSET('Sanitation Data'!$G$30,0,10*ROW('Sanitation Data'!G4))="","",OFFSET('Sanitation Data'!$G$30,0,10*ROW('Sanitation Data'!G4)))</f>
        <v/>
      </c>
      <c r="DC10" s="392" t="str">
        <f ca="1">+IF(OFFSET('Sanitation Data'!$G$31,0,10*ROW('Sanitation Data'!G4))="","",OFFSET('Sanitation Data'!$G$31,0,10*ROW('Sanitation Data'!G4)))</f>
        <v/>
      </c>
      <c r="DD10" s="392" t="str">
        <f ca="1">+IF(OFFSET('Sanitation Data'!$G$32,0,10*ROW('Sanitation Data'!G4))="","",OFFSET('Sanitation Data'!$G$32,0,10*ROW('Sanitation Data'!G4)))</f>
        <v/>
      </c>
      <c r="DE10" s="392" t="str">
        <f ca="1">+IF(OFFSET('Sanitation Data'!$H$28,0,10*ROW('Sanitation Data'!H4))="","",OFFSET('Sanitation Data'!$H$28,0,10*ROW('Sanitation Data'!H4)))</f>
        <v/>
      </c>
      <c r="DF10" s="392" t="str">
        <f ca="1">+IF(OFFSET('Sanitation Data'!$H$29,0,10*ROW('Sanitation Data'!H4))="","",OFFSET('Sanitation Data'!$H$29,0,10*ROW('Sanitation Data'!H4)))</f>
        <v/>
      </c>
      <c r="DG10" s="392" t="str">
        <f ca="1">+IF(OFFSET('Sanitation Data'!$H$30,0,10*ROW('Sanitation Data'!H4))="","",OFFSET('Sanitation Data'!$H$30,0,10*ROW('Sanitation Data'!H4)))</f>
        <v/>
      </c>
      <c r="DH10" s="392" t="str">
        <f ca="1">+IF(OFFSET('Sanitation Data'!$H$31,0,10*ROW('Sanitation Data'!H4))="","",OFFSET('Sanitation Data'!$H$31,0,10*ROW('Sanitation Data'!H4)))</f>
        <v/>
      </c>
      <c r="DI10" s="392" t="str">
        <f ca="1">+IF(OFFSET('Sanitation Data'!$H$32,0,10*ROW('Sanitation Data'!H4))="","",OFFSET('Sanitation Data'!$H$32,0,10*ROW('Sanitation Data'!H4)))</f>
        <v>No</v>
      </c>
      <c r="DJ10" s="392" t="str">
        <f ca="1">+IF(OFFSET('Sanitation Data'!$I$28,0,10*ROW('Sanitation Data'!I4))="","",OFFSET('Sanitation Data'!$I$28,0,10*ROW('Sanitation Data'!I4)))</f>
        <v/>
      </c>
      <c r="DK10" s="392" t="str">
        <f ca="1">+IF(OFFSET('Sanitation Data'!$I$29,0,10*ROW('Sanitation Data'!I4))="","",OFFSET('Sanitation Data'!$I$29,0,10*ROW('Sanitation Data'!I4)))</f>
        <v/>
      </c>
      <c r="DL10" s="392" t="str">
        <f ca="1">+IF(OFFSET('Sanitation Data'!$I$30,0,10*ROW('Sanitation Data'!I4))="","",OFFSET('Sanitation Data'!$I$30,0,10*ROW('Sanitation Data'!I4)))</f>
        <v/>
      </c>
      <c r="DM10" s="392" t="str">
        <f ca="1">+IF(OFFSET('Sanitation Data'!$I$31,0,10*ROW('Sanitation Data'!I4))="","",OFFSET('Sanitation Data'!$I$31,0,10*ROW('Sanitation Data'!I4)))</f>
        <v/>
      </c>
      <c r="DN10" s="392" t="str">
        <f ca="1">+IF(OFFSET('Sanitation Data'!$I$32,0,10*ROW('Sanitation Data'!I4))="","",OFFSET('Sanitation Data'!$I$32,0,10*ROW('Sanitation Data'!I4)))</f>
        <v>No</v>
      </c>
      <c r="DO10" s="392" t="str">
        <f ca="1">+IF(OFFSET('Hygiene Data'!$D$11,0,10*ROW('Hygiene Data'!D4))="","",OFFSET('Hygiene Data'!$D$11,0,10*ROW('Hygiene Data'!D4)))</f>
        <v/>
      </c>
      <c r="DP10" s="392" t="str">
        <f ca="1">+IF(OFFSET('Hygiene Data'!$D$12,0,10*ROW('Hygiene Data'!D4))="","",OFFSET('Hygiene Data'!$D$12,0,10*ROW('Hygiene Data'!D4)))</f>
        <v/>
      </c>
      <c r="DQ10" s="392" t="str">
        <f ca="1">+IF(OFFSET('Hygiene Data'!$D$13,0,10*ROW('Hygiene Data'!D4))="","",OFFSET('Hygiene Data'!$D$13,0,10*ROW('Hygiene Data'!D4)))</f>
        <v>No</v>
      </c>
      <c r="DR10" s="392" t="str">
        <f ca="1">+IF(OFFSET('Hygiene Data'!$E$11,0,10*ROW('Hygiene Data'!E4))="","",OFFSET('Hygiene Data'!$E$11,0,10*ROW('Hygiene Data'!E4)))</f>
        <v/>
      </c>
      <c r="DS10" s="392" t="str">
        <f ca="1">+IF(OFFSET('Hygiene Data'!$E$12,0,10*ROW('Hygiene Data'!E4))="","",OFFSET('Hygiene Data'!$E$12,0,10*ROW('Hygiene Data'!E4)))</f>
        <v/>
      </c>
      <c r="DT10" s="392" t="str">
        <f ca="1">+IF(OFFSET('Hygiene Data'!$E$13,0,10*ROW('Hygiene Data'!E4))="","",OFFSET('Hygiene Data'!$E$13,0,10*ROW('Hygiene Data'!E4)))</f>
        <v/>
      </c>
      <c r="DU10" s="392" t="str">
        <f ca="1">+IF(OFFSET('Hygiene Data'!$F$11,0,10*ROW('Hygiene Data'!F4))="","",OFFSET('Hygiene Data'!$F$11,0,10*ROW('Hygiene Data'!F4)))</f>
        <v/>
      </c>
      <c r="DV10" s="392" t="str">
        <f ca="1">+IF(OFFSET('Hygiene Data'!$F$12,0,10*ROW('Hygiene Data'!F4))="","",OFFSET('Hygiene Data'!$F$12,0,10*ROW('Hygiene Data'!F4)))</f>
        <v/>
      </c>
      <c r="DW10" s="392" t="str">
        <f ca="1">+IF(OFFSET('Hygiene Data'!$F$13,0,10*ROW('Hygiene Data'!F4))="","",OFFSET('Hygiene Data'!$F$13,0,10*ROW('Hygiene Data'!F4)))</f>
        <v/>
      </c>
      <c r="DX10" s="392" t="str">
        <f ca="1">+IF(OFFSET('Hygiene Data'!$G$11,0,10*ROW('Hygiene Data'!G4))="","",OFFSET('Hygiene Data'!$G$11,0,10*ROW('Hygiene Data'!G4)))</f>
        <v/>
      </c>
      <c r="DY10" s="392" t="str">
        <f ca="1">+IF(OFFSET('Hygiene Data'!$G$12,0,10*ROW('Hygiene Data'!G4))="","",OFFSET('Hygiene Data'!$G$12,0,10*ROW('Hygiene Data'!G4)))</f>
        <v/>
      </c>
      <c r="DZ10" s="392" t="str">
        <f ca="1">+IF(OFFSET('Hygiene Data'!$G$13,0,10*ROW('Hygiene Data'!G4))="","",OFFSET('Hygiene Data'!$G$13,0,10*ROW('Hygiene Data'!G4)))</f>
        <v/>
      </c>
      <c r="EA10" s="392" t="str">
        <f ca="1">+IF(OFFSET('Hygiene Data'!$H$11,0,10*ROW('Hygiene Data'!H4))="","",OFFSET('Hygiene Data'!$H$11,0,10*ROW('Hygiene Data'!H4)))</f>
        <v/>
      </c>
      <c r="EB10" s="392" t="str">
        <f ca="1">+IF(OFFSET('Hygiene Data'!$H$12,0,10*ROW('Hygiene Data'!H4))="","",OFFSET('Hygiene Data'!$H$12,0,10*ROW('Hygiene Data'!H4)))</f>
        <v/>
      </c>
      <c r="EC10" s="392" t="str">
        <f ca="1">+IF(OFFSET('Hygiene Data'!$H$13,0,10*ROW('Hygiene Data'!H4))="","",OFFSET('Hygiene Data'!$H$13,0,10*ROW('Hygiene Data'!H4)))</f>
        <v>No</v>
      </c>
      <c r="ED10" s="392" t="str">
        <f ca="1">+IF(OFFSET('Hygiene Data'!$I$11,0,10*ROW('Hygiene Data'!I4))="","",OFFSET('Hygiene Data'!$I$11,0,10*ROW('Hygiene Data'!I4)))</f>
        <v/>
      </c>
      <c r="EE10" s="392" t="str">
        <f ca="1">+IF(OFFSET('Hygiene Data'!$I$12,0,10*ROW('Hygiene Data'!I4))="","",OFFSET('Hygiene Data'!$I$12,0,10*ROW('Hygiene Data'!I4)))</f>
        <v/>
      </c>
      <c r="EF10" s="392" t="str">
        <f ca="1">+IF(OFFSET('Hygiene Data'!$I$13,0,10*ROW('Hygiene Data'!I4))="","",OFFSET('Hygiene Data'!$I$13,0,10*ROW('Hygiene Data'!I4)))</f>
        <v>No</v>
      </c>
    </row>
    <row r="11" spans="1:136" x14ac:dyDescent="0.25">
      <c r="A11" s="501" t="str">
        <f ca="1">+IF(OFFSET('Water Data'!$B$2,0,10*ROW('Water Data'!E5))="","",OFFSET('Water Data'!$B$2,0,10*ROW('Water Data'!E5)))</f>
        <v>LBR_2017_UIS</v>
      </c>
      <c r="B11" s="50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28">
        <f t="shared" ca="1" si="0"/>
        <v>2017</v>
      </c>
      <c r="D11" s="529"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29"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29" t="str">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[65]</v>
      </c>
      <c r="G11" s="52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2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2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2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2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2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2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2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2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2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29" t="str">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[59]</v>
      </c>
      <c r="S11" s="52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2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29" t="str">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[80]</v>
      </c>
      <c r="V11" s="530"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30"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3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3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30"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3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3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3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3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3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3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3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3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3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3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3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3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3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3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3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30"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3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3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3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30"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3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3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3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3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3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3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0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31" t="str">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[66]</v>
      </c>
      <c r="BC11" s="53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3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3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3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3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3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3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3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3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3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3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31" t="str">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[62]</v>
      </c>
      <c r="BO11" s="53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3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31" t="str">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[77]</v>
      </c>
      <c r="BS11" s="392" t="str">
        <f ca="1">+IF(OFFSET('Water Data'!$D$27,0,10*ROW('Water Data'!D5))="","",OFFSET('Water Data'!$D$27,0,10*ROW('Water Data'!D5)))</f>
        <v/>
      </c>
      <c r="BT11" s="392" t="str">
        <f ca="1">+IF(OFFSET('Water Data'!$D$28,0,10*ROW('Water Data'!D5))="","",OFFSET('Water Data'!$D$28,0,10*ROW('Water Data'!D5)))</f>
        <v/>
      </c>
      <c r="BU11" s="392" t="str">
        <f ca="1">+IF(OFFSET('Water Data'!$D$29,0,10*ROW('Water Data'!D5))="","",OFFSET('Water Data'!$D$29,0,10*ROW('Water Data'!D5)))</f>
        <v>No</v>
      </c>
      <c r="BV11" s="392" t="str">
        <f ca="1">+IF(OFFSET('Water Data'!$E$27,0,10*ROW('Water Data'!E5))="","",OFFSET('Water Data'!$E$27,0,10*ROW('Water Data'!E5)))</f>
        <v/>
      </c>
      <c r="BW11" s="392" t="str">
        <f ca="1">+IF(OFFSET('Water Data'!$E$28,0,10*ROW('Water Data'!E5))="","",OFFSET('Water Data'!$E$28,0,10*ROW('Water Data'!E5)))</f>
        <v/>
      </c>
      <c r="BX11" s="392" t="str">
        <f ca="1">+IF(OFFSET('Water Data'!$E$29,0,10*ROW('Water Data'!E5))="","",OFFSET('Water Data'!$E$29,0,10*ROW('Water Data'!E5)))</f>
        <v/>
      </c>
      <c r="BY11" s="392" t="str">
        <f ca="1">+IF(OFFSET('Water Data'!$F$27,0,10*ROW('Water Data'!F5))="","",OFFSET('Water Data'!$F$27,0,10*ROW('Water Data'!F5)))</f>
        <v/>
      </c>
      <c r="BZ11" s="392" t="str">
        <f ca="1">+IF(OFFSET('Water Data'!$F$28,0,10*ROW('Water Data'!F5))="","",OFFSET('Water Data'!$F$28,0,10*ROW('Water Data'!F5)))</f>
        <v/>
      </c>
      <c r="CA11" s="392" t="str">
        <f ca="1">+IF(OFFSET('Water Data'!$F$29,0,10*ROW('Water Data'!F5))="","",OFFSET('Water Data'!$F$29,0,10*ROW('Water Data'!F5)))</f>
        <v/>
      </c>
      <c r="CB11" s="392" t="str">
        <f ca="1">+IF(OFFSET('Water Data'!$G$27,0,10*ROW('Water Data'!G5))="","",OFFSET('Water Data'!$G$27,0,10*ROW('Water Data'!G5)))</f>
        <v/>
      </c>
      <c r="CC11" s="392" t="str">
        <f ca="1">+IF(OFFSET('Water Data'!$G$28,0,10*ROW('Water Data'!G5))="","",OFFSET('Water Data'!$G$28,0,10*ROW('Water Data'!G5)))</f>
        <v/>
      </c>
      <c r="CD11" s="392" t="str">
        <f ca="1">+IF(OFFSET('Water Data'!$G$29,0,10*ROW('Water Data'!G5))="","",OFFSET('Water Data'!$G$29,0,10*ROW('Water Data'!G5)))</f>
        <v/>
      </c>
      <c r="CE11" s="392" t="str">
        <f ca="1">+IF(OFFSET('Water Data'!$H$27,0,10*ROW('Water Data'!H5))="","",OFFSET('Water Data'!$H$27,0,10*ROW('Water Data'!H5)))</f>
        <v/>
      </c>
      <c r="CF11" s="392" t="str">
        <f ca="1">+IF(OFFSET('Water Data'!$H$28,0,10*ROW('Water Data'!H5))="","",OFFSET('Water Data'!$H$28,0,10*ROW('Water Data'!H5)))</f>
        <v/>
      </c>
      <c r="CG11" s="392" t="str">
        <f ca="1">+IF(OFFSET('Water Data'!$H$29,0,10*ROW('Water Data'!H5))="","",OFFSET('Water Data'!$H$29,0,10*ROW('Water Data'!H5)))</f>
        <v>No</v>
      </c>
      <c r="CH11" s="392" t="str">
        <f ca="1">+IF(OFFSET('Water Data'!$I$27,0,10*ROW('Water Data'!I5))="","",OFFSET('Water Data'!$I$27,0,10*ROW('Water Data'!I5)))</f>
        <v/>
      </c>
      <c r="CI11" s="392" t="str">
        <f ca="1">+IF(OFFSET('Water Data'!$I$28,0,10*ROW('Water Data'!I5))="","",OFFSET('Water Data'!$I$28,0,10*ROW('Water Data'!I5)))</f>
        <v/>
      </c>
      <c r="CJ11" s="392" t="str">
        <f ca="1">+IF(OFFSET('Water Data'!$I$29,0,10*ROW('Water Data'!I5))="","",OFFSET('Water Data'!$I$29,0,10*ROW('Water Data'!I5)))</f>
        <v>No</v>
      </c>
      <c r="CK11" s="392" t="str">
        <f ca="1">+IF(OFFSET('Sanitation Data'!$D$28,0,10*ROW('Sanitation Data'!D5))="","",OFFSET('Sanitation Data'!$D$28,0,10*ROW('Sanitation Data'!D5)))</f>
        <v/>
      </c>
      <c r="CL11" s="392" t="str">
        <f ca="1">+IF(OFFSET('Sanitation Data'!$D$29,0,10*ROW('Sanitation Data'!D5))="","",OFFSET('Sanitation Data'!$D$29,0,10*ROW('Sanitation Data'!D5)))</f>
        <v/>
      </c>
      <c r="CM11" s="392" t="str">
        <f ca="1">+IF(OFFSET('Sanitation Data'!$D$30,0,10*ROW('Sanitation Data'!D5))="","",OFFSET('Sanitation Data'!$D$30,0,10*ROW('Sanitation Data'!D5)))</f>
        <v/>
      </c>
      <c r="CN11" s="392" t="str">
        <f ca="1">+IF(OFFSET('Sanitation Data'!$D$31,0,10*ROW('Sanitation Data'!D5))="","",OFFSET('Sanitation Data'!$D$31,0,10*ROW('Sanitation Data'!D5)))</f>
        <v/>
      </c>
      <c r="CO11" s="392" t="str">
        <f ca="1">+IF(OFFSET('Sanitation Data'!$D$32,0,10*ROW('Sanitation Data'!D5))="","",OFFSET('Sanitation Data'!$D$32,0,10*ROW('Sanitation Data'!D5)))</f>
        <v/>
      </c>
      <c r="CP11" s="392" t="str">
        <f ca="1">+IF(OFFSET('Sanitation Data'!$E$28,0,10*ROW('Sanitation Data'!E5))="","",OFFSET('Sanitation Data'!$E$28,0,10*ROW('Sanitation Data'!E5)))</f>
        <v/>
      </c>
      <c r="CQ11" s="392" t="str">
        <f ca="1">+IF(OFFSET('Sanitation Data'!$E$29,0,10*ROW('Sanitation Data'!E5))="","",OFFSET('Sanitation Data'!$E$29,0,10*ROW('Sanitation Data'!E5)))</f>
        <v/>
      </c>
      <c r="CR11" s="392" t="str">
        <f ca="1">+IF(OFFSET('Sanitation Data'!$E$30,0,10*ROW('Sanitation Data'!E5))="","",OFFSET('Sanitation Data'!$E$30,0,10*ROW('Sanitation Data'!E5)))</f>
        <v/>
      </c>
      <c r="CS11" s="392" t="str">
        <f ca="1">+IF(OFFSET('Sanitation Data'!$E$31,0,10*ROW('Sanitation Data'!E5))="","",OFFSET('Sanitation Data'!$E$31,0,10*ROW('Sanitation Data'!E5)))</f>
        <v/>
      </c>
      <c r="CT11" s="392" t="str">
        <f ca="1">+IF(OFFSET('Sanitation Data'!$E$32,0,10*ROW('Sanitation Data'!E5))="","",OFFSET('Sanitation Data'!$E$32,0,10*ROW('Sanitation Data'!E5)))</f>
        <v/>
      </c>
      <c r="CU11" s="392" t="str">
        <f ca="1">+IF(OFFSET('Sanitation Data'!$F$28,0,10*ROW('Sanitation Data'!F5))="","",OFFSET('Sanitation Data'!$F$28,0,10*ROW('Sanitation Data'!F5)))</f>
        <v/>
      </c>
      <c r="CV11" s="392" t="str">
        <f ca="1">+IF(OFFSET('Sanitation Data'!$F$29,0,10*ROW('Sanitation Data'!F5))="","",OFFSET('Sanitation Data'!$F$29,0,10*ROW('Sanitation Data'!F5)))</f>
        <v/>
      </c>
      <c r="CW11" s="392" t="str">
        <f ca="1">+IF(OFFSET('Sanitation Data'!$F$30,0,10*ROW('Sanitation Data'!F5))="","",OFFSET('Sanitation Data'!$F$30,0,10*ROW('Sanitation Data'!F5)))</f>
        <v/>
      </c>
      <c r="CX11" s="392" t="str">
        <f ca="1">+IF(OFFSET('Sanitation Data'!$F$31,0,10*ROW('Sanitation Data'!F5))="","",OFFSET('Sanitation Data'!$F$31,0,10*ROW('Sanitation Data'!F5)))</f>
        <v/>
      </c>
      <c r="CY11" s="392" t="str">
        <f ca="1">+IF(OFFSET('Sanitation Data'!$F$32,0,10*ROW('Sanitation Data'!F5))="","",OFFSET('Sanitation Data'!$F$32,0,10*ROW('Sanitation Data'!F5)))</f>
        <v/>
      </c>
      <c r="CZ11" s="392" t="str">
        <f ca="1">+IF(OFFSET('Sanitation Data'!$G$28,0,10*ROW('Sanitation Data'!G5))="","",OFFSET('Sanitation Data'!$G$28,0,10*ROW('Sanitation Data'!G5)))</f>
        <v/>
      </c>
      <c r="DA11" s="392" t="str">
        <f ca="1">+IF(OFFSET('Sanitation Data'!$G$29,0,10*ROW('Sanitation Data'!G5))="","",OFFSET('Sanitation Data'!$G$29,0,10*ROW('Sanitation Data'!G5)))</f>
        <v/>
      </c>
      <c r="DB11" s="392" t="str">
        <f ca="1">+IF(OFFSET('Sanitation Data'!$G$30,0,10*ROW('Sanitation Data'!G5))="","",OFFSET('Sanitation Data'!$G$30,0,10*ROW('Sanitation Data'!G5)))</f>
        <v/>
      </c>
      <c r="DC11" s="392" t="str">
        <f ca="1">+IF(OFFSET('Sanitation Data'!$G$31,0,10*ROW('Sanitation Data'!G5))="","",OFFSET('Sanitation Data'!$G$31,0,10*ROW('Sanitation Data'!G5)))</f>
        <v/>
      </c>
      <c r="DD11" s="392" t="str">
        <f ca="1">+IF(OFFSET('Sanitation Data'!$G$32,0,10*ROW('Sanitation Data'!G5))="","",OFFSET('Sanitation Data'!$G$32,0,10*ROW('Sanitation Data'!G5)))</f>
        <v/>
      </c>
      <c r="DE11" s="392" t="str">
        <f ca="1">+IF(OFFSET('Sanitation Data'!$H$28,0,10*ROW('Sanitation Data'!H5))="","",OFFSET('Sanitation Data'!$H$28,0,10*ROW('Sanitation Data'!H5)))</f>
        <v/>
      </c>
      <c r="DF11" s="392" t="str">
        <f ca="1">+IF(OFFSET('Sanitation Data'!$H$29,0,10*ROW('Sanitation Data'!H5))="","",OFFSET('Sanitation Data'!$H$29,0,10*ROW('Sanitation Data'!H5)))</f>
        <v/>
      </c>
      <c r="DG11" s="392" t="str">
        <f ca="1">+IF(OFFSET('Sanitation Data'!$H$30,0,10*ROW('Sanitation Data'!H5))="","",OFFSET('Sanitation Data'!$H$30,0,10*ROW('Sanitation Data'!H5)))</f>
        <v/>
      </c>
      <c r="DH11" s="392" t="str">
        <f ca="1">+IF(OFFSET('Sanitation Data'!$H$31,0,10*ROW('Sanitation Data'!H5))="","",OFFSET('Sanitation Data'!$H$31,0,10*ROW('Sanitation Data'!H5)))</f>
        <v/>
      </c>
      <c r="DI11" s="392" t="str">
        <f ca="1">+IF(OFFSET('Sanitation Data'!$H$32,0,10*ROW('Sanitation Data'!H5))="","",OFFSET('Sanitation Data'!$H$32,0,10*ROW('Sanitation Data'!H5)))</f>
        <v/>
      </c>
      <c r="DJ11" s="392" t="str">
        <f ca="1">+IF(OFFSET('Sanitation Data'!$I$28,0,10*ROW('Sanitation Data'!I5))="","",OFFSET('Sanitation Data'!$I$28,0,10*ROW('Sanitation Data'!I5)))</f>
        <v/>
      </c>
      <c r="DK11" s="392" t="str">
        <f ca="1">+IF(OFFSET('Sanitation Data'!$I$29,0,10*ROW('Sanitation Data'!I5))="","",OFFSET('Sanitation Data'!$I$29,0,10*ROW('Sanitation Data'!I5)))</f>
        <v/>
      </c>
      <c r="DL11" s="392" t="str">
        <f ca="1">+IF(OFFSET('Sanitation Data'!$I$30,0,10*ROW('Sanitation Data'!I5))="","",OFFSET('Sanitation Data'!$I$30,0,10*ROW('Sanitation Data'!I5)))</f>
        <v/>
      </c>
      <c r="DM11" s="392" t="str">
        <f ca="1">+IF(OFFSET('Sanitation Data'!$I$31,0,10*ROW('Sanitation Data'!I5))="","",OFFSET('Sanitation Data'!$I$31,0,10*ROW('Sanitation Data'!I5)))</f>
        <v/>
      </c>
      <c r="DN11" s="392" t="str">
        <f ca="1">+IF(OFFSET('Sanitation Data'!$I$32,0,10*ROW('Sanitation Data'!I5))="","",OFFSET('Sanitation Data'!$I$32,0,10*ROW('Sanitation Data'!I5)))</f>
        <v/>
      </c>
      <c r="DO11" s="392" t="str">
        <f ca="1">+IF(OFFSET('Hygiene Data'!$D$11,0,10*ROW('Hygiene Data'!D5))="","",OFFSET('Hygiene Data'!$D$11,0,10*ROW('Hygiene Data'!D5)))</f>
        <v/>
      </c>
      <c r="DP11" s="392" t="str">
        <f ca="1">+IF(OFFSET('Hygiene Data'!$D$12,0,10*ROW('Hygiene Data'!D5))="","",OFFSET('Hygiene Data'!$D$12,0,10*ROW('Hygiene Data'!D5)))</f>
        <v/>
      </c>
      <c r="DQ11" s="392" t="str">
        <f ca="1">+IF(OFFSET('Hygiene Data'!$D$13,0,10*ROW('Hygiene Data'!D5))="","",OFFSET('Hygiene Data'!$D$13,0,10*ROW('Hygiene Data'!D5)))</f>
        <v>No</v>
      </c>
      <c r="DR11" s="392" t="str">
        <f ca="1">+IF(OFFSET('Hygiene Data'!$E$11,0,10*ROW('Hygiene Data'!E5))="","",OFFSET('Hygiene Data'!$E$11,0,10*ROW('Hygiene Data'!E5)))</f>
        <v/>
      </c>
      <c r="DS11" s="392" t="str">
        <f ca="1">+IF(OFFSET('Hygiene Data'!$E$12,0,10*ROW('Hygiene Data'!E5))="","",OFFSET('Hygiene Data'!$E$12,0,10*ROW('Hygiene Data'!E5)))</f>
        <v/>
      </c>
      <c r="DT11" s="392" t="str">
        <f ca="1">+IF(OFFSET('Hygiene Data'!$E$13,0,10*ROW('Hygiene Data'!E5))="","",OFFSET('Hygiene Data'!$E$13,0,10*ROW('Hygiene Data'!E5)))</f>
        <v/>
      </c>
      <c r="DU11" s="392" t="str">
        <f ca="1">+IF(OFFSET('Hygiene Data'!$F$11,0,10*ROW('Hygiene Data'!F5))="","",OFFSET('Hygiene Data'!$F$11,0,10*ROW('Hygiene Data'!F5)))</f>
        <v/>
      </c>
      <c r="DV11" s="392" t="str">
        <f ca="1">+IF(OFFSET('Hygiene Data'!$F$12,0,10*ROW('Hygiene Data'!F5))="","",OFFSET('Hygiene Data'!$F$12,0,10*ROW('Hygiene Data'!F5)))</f>
        <v/>
      </c>
      <c r="DW11" s="392" t="str">
        <f ca="1">+IF(OFFSET('Hygiene Data'!$F$13,0,10*ROW('Hygiene Data'!F5))="","",OFFSET('Hygiene Data'!$F$13,0,10*ROW('Hygiene Data'!F5)))</f>
        <v/>
      </c>
      <c r="DX11" s="392" t="str">
        <f ca="1">+IF(OFFSET('Hygiene Data'!$G$11,0,10*ROW('Hygiene Data'!G5))="","",OFFSET('Hygiene Data'!$G$11,0,10*ROW('Hygiene Data'!G5)))</f>
        <v/>
      </c>
      <c r="DY11" s="392" t="str">
        <f ca="1">+IF(OFFSET('Hygiene Data'!$G$12,0,10*ROW('Hygiene Data'!G5))="","",OFFSET('Hygiene Data'!$G$12,0,10*ROW('Hygiene Data'!G5)))</f>
        <v/>
      </c>
      <c r="DZ11" s="392" t="str">
        <f ca="1">+IF(OFFSET('Hygiene Data'!$G$13,0,10*ROW('Hygiene Data'!G5))="","",OFFSET('Hygiene Data'!$G$13,0,10*ROW('Hygiene Data'!G5)))</f>
        <v/>
      </c>
      <c r="EA11" s="392" t="str">
        <f ca="1">+IF(OFFSET('Hygiene Data'!$H$11,0,10*ROW('Hygiene Data'!H5))="","",OFFSET('Hygiene Data'!$H$11,0,10*ROW('Hygiene Data'!H5)))</f>
        <v/>
      </c>
      <c r="EB11" s="392" t="str">
        <f ca="1">+IF(OFFSET('Hygiene Data'!$H$12,0,10*ROW('Hygiene Data'!H5))="","",OFFSET('Hygiene Data'!$H$12,0,10*ROW('Hygiene Data'!H5)))</f>
        <v/>
      </c>
      <c r="EC11" s="392" t="str">
        <f ca="1">+IF(OFFSET('Hygiene Data'!$H$13,0,10*ROW('Hygiene Data'!H5))="","",OFFSET('Hygiene Data'!$H$13,0,10*ROW('Hygiene Data'!H5)))</f>
        <v>No</v>
      </c>
      <c r="ED11" s="392" t="str">
        <f ca="1">+IF(OFFSET('Hygiene Data'!$I$11,0,10*ROW('Hygiene Data'!I5))="","",OFFSET('Hygiene Data'!$I$11,0,10*ROW('Hygiene Data'!I5)))</f>
        <v/>
      </c>
      <c r="EE11" s="392" t="str">
        <f ca="1">+IF(OFFSET('Hygiene Data'!$I$12,0,10*ROW('Hygiene Data'!I5))="","",OFFSET('Hygiene Data'!$I$12,0,10*ROW('Hygiene Data'!I5)))</f>
        <v/>
      </c>
      <c r="EF11" s="392" t="str">
        <f ca="1">+IF(OFFSET('Hygiene Data'!$I$13,0,10*ROW('Hygiene Data'!I5))="","",OFFSET('Hygiene Data'!$I$13,0,10*ROW('Hygiene Data'!I5)))</f>
        <v>No</v>
      </c>
    </row>
    <row r="12" spans="1:136" x14ac:dyDescent="0.25">
      <c r="A12" s="501" t="str">
        <f ca="1">+IF(OFFSET('Water Data'!$B$2,0,10*ROW('Water Data'!E6))="","",OFFSET('Water Data'!$B$2,0,10*ROW('Water Data'!E6)))</f>
        <v>LBR_2020_CEN</v>
      </c>
      <c r="B12" s="50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Census</v>
      </c>
      <c r="C12" s="528">
        <f t="shared" ca="1" si="0"/>
        <v>2020</v>
      </c>
      <c r="D12" s="529">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69.725936299094641</v>
      </c>
      <c r="E12" s="52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29"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2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2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2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2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2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29">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66.900000000000006</v>
      </c>
      <c r="N12" s="52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2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29">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66.7</v>
      </c>
      <c r="Q12" s="52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29"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29">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80.062938920035407</v>
      </c>
      <c r="T12" s="52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2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30">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69.725936299094641</v>
      </c>
      <c r="W12" s="53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3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3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3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3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3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3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3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3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3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3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3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3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3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30">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66.900000000000006</v>
      </c>
      <c r="AL12" s="53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3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3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3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30">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66.7</v>
      </c>
      <c r="AQ12" s="53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3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3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3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30">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80.062938920035407</v>
      </c>
      <c r="AV12" s="53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3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3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3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3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0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31">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32.222399531036274</v>
      </c>
      <c r="BC12" s="53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3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3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3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3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3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31">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67.5</v>
      </c>
      <c r="BJ12" s="53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31">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44.9</v>
      </c>
      <c r="BL12" s="53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3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31">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22.6</v>
      </c>
      <c r="BO12" s="53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3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31">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27.691590439657716</v>
      </c>
      <c r="BS12" s="392" t="str">
        <f ca="1">+IF(OFFSET('Water Data'!$D$27,0,10*ROW('Water Data'!D6))="","",OFFSET('Water Data'!$D$27,0,10*ROW('Water Data'!D6)))</f>
        <v>Yes</v>
      </c>
      <c r="BT12" s="392" t="str">
        <f ca="1">+IF(OFFSET('Water Data'!$D$28,0,10*ROW('Water Data'!D6))="","",OFFSET('Water Data'!$D$28,0,10*ROW('Water Data'!D6)))</f>
        <v/>
      </c>
      <c r="BU12" s="392" t="str">
        <f ca="1">+IF(OFFSET('Water Data'!$D$29,0,10*ROW('Water Data'!D6))="","",OFFSET('Water Data'!$D$29,0,10*ROW('Water Data'!D6)))</f>
        <v/>
      </c>
      <c r="BV12" s="392" t="str">
        <f ca="1">+IF(OFFSET('Water Data'!$E$27,0,10*ROW('Water Data'!E6))="","",OFFSET('Water Data'!$E$27,0,10*ROW('Water Data'!E6)))</f>
        <v/>
      </c>
      <c r="BW12" s="392" t="str">
        <f ca="1">+IF(OFFSET('Water Data'!$E$28,0,10*ROW('Water Data'!E6))="","",OFFSET('Water Data'!$E$28,0,10*ROW('Water Data'!E6)))</f>
        <v/>
      </c>
      <c r="BX12" s="392" t="str">
        <f ca="1">+IF(OFFSET('Water Data'!$E$29,0,10*ROW('Water Data'!E6))="","",OFFSET('Water Data'!$E$29,0,10*ROW('Water Data'!E6)))</f>
        <v/>
      </c>
      <c r="BY12" s="392" t="str">
        <f ca="1">+IF(OFFSET('Water Data'!$F$27,0,10*ROW('Water Data'!F6))="","",OFFSET('Water Data'!$F$27,0,10*ROW('Water Data'!F6)))</f>
        <v/>
      </c>
      <c r="BZ12" s="392" t="str">
        <f ca="1">+IF(OFFSET('Water Data'!$F$28,0,10*ROW('Water Data'!F6))="","",OFFSET('Water Data'!$F$28,0,10*ROW('Water Data'!F6)))</f>
        <v/>
      </c>
      <c r="CA12" s="392" t="str">
        <f ca="1">+IF(OFFSET('Water Data'!$F$29,0,10*ROW('Water Data'!F6))="","",OFFSET('Water Data'!$F$29,0,10*ROW('Water Data'!F6)))</f>
        <v/>
      </c>
      <c r="CB12" s="392" t="str">
        <f ca="1">+IF(OFFSET('Water Data'!$G$27,0,10*ROW('Water Data'!G6))="","",OFFSET('Water Data'!$G$27,0,10*ROW('Water Data'!G6)))</f>
        <v>Yes</v>
      </c>
      <c r="CC12" s="392" t="str">
        <f ca="1">+IF(OFFSET('Water Data'!$G$28,0,10*ROW('Water Data'!G6))="","",OFFSET('Water Data'!$G$28,0,10*ROW('Water Data'!G6)))</f>
        <v/>
      </c>
      <c r="CD12" s="392" t="str">
        <f ca="1">+IF(OFFSET('Water Data'!$G$29,0,10*ROW('Water Data'!G6))="","",OFFSET('Water Data'!$G$29,0,10*ROW('Water Data'!G6)))</f>
        <v/>
      </c>
      <c r="CE12" s="392" t="str">
        <f ca="1">+IF(OFFSET('Water Data'!$H$27,0,10*ROW('Water Data'!H6))="","",OFFSET('Water Data'!$H$27,0,10*ROW('Water Data'!H6)))</f>
        <v>Yes</v>
      </c>
      <c r="CF12" s="392" t="str">
        <f ca="1">+IF(OFFSET('Water Data'!$H$28,0,10*ROW('Water Data'!H6))="","",OFFSET('Water Data'!$H$28,0,10*ROW('Water Data'!H6)))</f>
        <v/>
      </c>
      <c r="CG12" s="392" t="str">
        <f ca="1">+IF(OFFSET('Water Data'!$H$29,0,10*ROW('Water Data'!H6))="","",OFFSET('Water Data'!$H$29,0,10*ROW('Water Data'!H6)))</f>
        <v/>
      </c>
      <c r="CH12" s="392" t="str">
        <f ca="1">+IF(OFFSET('Water Data'!$I$27,0,10*ROW('Water Data'!I6))="","",OFFSET('Water Data'!$I$27,0,10*ROW('Water Data'!I6)))</f>
        <v>Yes</v>
      </c>
      <c r="CI12" s="392" t="str">
        <f ca="1">+IF(OFFSET('Water Data'!$I$28,0,10*ROW('Water Data'!I6))="","",OFFSET('Water Data'!$I$28,0,10*ROW('Water Data'!I6)))</f>
        <v/>
      </c>
      <c r="CJ12" s="392" t="str">
        <f ca="1">+IF(OFFSET('Water Data'!$I$29,0,10*ROW('Water Data'!I6))="","",OFFSET('Water Data'!$I$29,0,10*ROW('Water Data'!I6)))</f>
        <v/>
      </c>
      <c r="CK12" s="392" t="str">
        <f ca="1">+IF(OFFSET('Sanitation Data'!$D$28,0,10*ROW('Sanitation Data'!D6))="","",OFFSET('Sanitation Data'!$D$28,0,10*ROW('Sanitation Data'!D6)))</f>
        <v>Yes</v>
      </c>
      <c r="CL12" s="392" t="str">
        <f ca="1">+IF(OFFSET('Sanitation Data'!$D$29,0,10*ROW('Sanitation Data'!D6))="","",OFFSET('Sanitation Data'!$D$29,0,10*ROW('Sanitation Data'!D6)))</f>
        <v/>
      </c>
      <c r="CM12" s="392" t="str">
        <f ca="1">+IF(OFFSET('Sanitation Data'!$D$30,0,10*ROW('Sanitation Data'!D6))="","",OFFSET('Sanitation Data'!$D$30,0,10*ROW('Sanitation Data'!D6)))</f>
        <v/>
      </c>
      <c r="CN12" s="392" t="str">
        <f ca="1">+IF(OFFSET('Sanitation Data'!$D$31,0,10*ROW('Sanitation Data'!D6))="","",OFFSET('Sanitation Data'!$D$31,0,10*ROW('Sanitation Data'!D6)))</f>
        <v/>
      </c>
      <c r="CO12" s="392" t="str">
        <f ca="1">+IF(OFFSET('Sanitation Data'!$D$32,0,10*ROW('Sanitation Data'!D6))="","",OFFSET('Sanitation Data'!$D$32,0,10*ROW('Sanitation Data'!D6)))</f>
        <v/>
      </c>
      <c r="CP12" s="392" t="str">
        <f ca="1">+IF(OFFSET('Sanitation Data'!$E$28,0,10*ROW('Sanitation Data'!E6))="","",OFFSET('Sanitation Data'!$E$28,0,10*ROW('Sanitation Data'!E6)))</f>
        <v/>
      </c>
      <c r="CQ12" s="392" t="str">
        <f ca="1">+IF(OFFSET('Sanitation Data'!$E$29,0,10*ROW('Sanitation Data'!E6))="","",OFFSET('Sanitation Data'!$E$29,0,10*ROW('Sanitation Data'!E6)))</f>
        <v/>
      </c>
      <c r="CR12" s="392" t="str">
        <f ca="1">+IF(OFFSET('Sanitation Data'!$E$30,0,10*ROW('Sanitation Data'!E6))="","",OFFSET('Sanitation Data'!$E$30,0,10*ROW('Sanitation Data'!E6)))</f>
        <v/>
      </c>
      <c r="CS12" s="392" t="str">
        <f ca="1">+IF(OFFSET('Sanitation Data'!$E$31,0,10*ROW('Sanitation Data'!E6))="","",OFFSET('Sanitation Data'!$E$31,0,10*ROW('Sanitation Data'!E6)))</f>
        <v/>
      </c>
      <c r="CT12" s="392" t="str">
        <f ca="1">+IF(OFFSET('Sanitation Data'!$E$32,0,10*ROW('Sanitation Data'!E6))="","",OFFSET('Sanitation Data'!$E$32,0,10*ROW('Sanitation Data'!E6)))</f>
        <v/>
      </c>
      <c r="CU12" s="392" t="str">
        <f ca="1">+IF(OFFSET('Sanitation Data'!$F$28,0,10*ROW('Sanitation Data'!F6))="","",OFFSET('Sanitation Data'!$F$28,0,10*ROW('Sanitation Data'!F6)))</f>
        <v/>
      </c>
      <c r="CV12" s="392" t="str">
        <f ca="1">+IF(OFFSET('Sanitation Data'!$F$29,0,10*ROW('Sanitation Data'!F6))="","",OFFSET('Sanitation Data'!$F$29,0,10*ROW('Sanitation Data'!F6)))</f>
        <v/>
      </c>
      <c r="CW12" s="392" t="str">
        <f ca="1">+IF(OFFSET('Sanitation Data'!$F$30,0,10*ROW('Sanitation Data'!F6))="","",OFFSET('Sanitation Data'!$F$30,0,10*ROW('Sanitation Data'!F6)))</f>
        <v/>
      </c>
      <c r="CX12" s="392" t="str">
        <f ca="1">+IF(OFFSET('Sanitation Data'!$F$31,0,10*ROW('Sanitation Data'!F6))="","",OFFSET('Sanitation Data'!$F$31,0,10*ROW('Sanitation Data'!F6)))</f>
        <v/>
      </c>
      <c r="CY12" s="392" t="str">
        <f ca="1">+IF(OFFSET('Sanitation Data'!$F$32,0,10*ROW('Sanitation Data'!F6))="","",OFFSET('Sanitation Data'!$F$32,0,10*ROW('Sanitation Data'!F6)))</f>
        <v/>
      </c>
      <c r="CZ12" s="392" t="str">
        <f ca="1">+IF(OFFSET('Sanitation Data'!$G$28,0,10*ROW('Sanitation Data'!G6))="","",OFFSET('Sanitation Data'!$G$28,0,10*ROW('Sanitation Data'!G6)))</f>
        <v>Yes</v>
      </c>
      <c r="DA12" s="392" t="str">
        <f ca="1">+IF(OFFSET('Sanitation Data'!$G$29,0,10*ROW('Sanitation Data'!G6))="","",OFFSET('Sanitation Data'!$G$29,0,10*ROW('Sanitation Data'!G6)))</f>
        <v/>
      </c>
      <c r="DB12" s="392" t="str">
        <f ca="1">+IF(OFFSET('Sanitation Data'!$G$30,0,10*ROW('Sanitation Data'!G6))="","",OFFSET('Sanitation Data'!$G$30,0,10*ROW('Sanitation Data'!G6)))</f>
        <v/>
      </c>
      <c r="DC12" s="392" t="str">
        <f ca="1">+IF(OFFSET('Sanitation Data'!$G$31,0,10*ROW('Sanitation Data'!G6))="","",OFFSET('Sanitation Data'!$G$31,0,10*ROW('Sanitation Data'!G6)))</f>
        <v/>
      </c>
      <c r="DD12" s="392" t="str">
        <f ca="1">+IF(OFFSET('Sanitation Data'!$G$32,0,10*ROW('Sanitation Data'!G6))="","",OFFSET('Sanitation Data'!$G$32,0,10*ROW('Sanitation Data'!G6)))</f>
        <v/>
      </c>
      <c r="DE12" s="392" t="str">
        <f ca="1">+IF(OFFSET('Sanitation Data'!$H$28,0,10*ROW('Sanitation Data'!H6))="","",OFFSET('Sanitation Data'!$H$28,0,10*ROW('Sanitation Data'!H6)))</f>
        <v>Yes</v>
      </c>
      <c r="DF12" s="392" t="str">
        <f ca="1">+IF(OFFSET('Sanitation Data'!$H$29,0,10*ROW('Sanitation Data'!H6))="","",OFFSET('Sanitation Data'!$H$29,0,10*ROW('Sanitation Data'!H6)))</f>
        <v/>
      </c>
      <c r="DG12" s="392" t="str">
        <f ca="1">+IF(OFFSET('Sanitation Data'!$H$30,0,10*ROW('Sanitation Data'!H6))="","",OFFSET('Sanitation Data'!$H$30,0,10*ROW('Sanitation Data'!H6)))</f>
        <v/>
      </c>
      <c r="DH12" s="392" t="str">
        <f ca="1">+IF(OFFSET('Sanitation Data'!$H$31,0,10*ROW('Sanitation Data'!H6))="","",OFFSET('Sanitation Data'!$H$31,0,10*ROW('Sanitation Data'!H6)))</f>
        <v/>
      </c>
      <c r="DI12" s="392" t="str">
        <f ca="1">+IF(OFFSET('Sanitation Data'!$H$32,0,10*ROW('Sanitation Data'!H6))="","",OFFSET('Sanitation Data'!$H$32,0,10*ROW('Sanitation Data'!H6)))</f>
        <v/>
      </c>
      <c r="DJ12" s="392" t="str">
        <f ca="1">+IF(OFFSET('Sanitation Data'!$I$28,0,10*ROW('Sanitation Data'!I6))="","",OFFSET('Sanitation Data'!$I$28,0,10*ROW('Sanitation Data'!I6)))</f>
        <v>Yes</v>
      </c>
      <c r="DK12" s="392" t="str">
        <f ca="1">+IF(OFFSET('Sanitation Data'!$I$29,0,10*ROW('Sanitation Data'!I6))="","",OFFSET('Sanitation Data'!$I$29,0,10*ROW('Sanitation Data'!I6)))</f>
        <v/>
      </c>
      <c r="DL12" s="392" t="str">
        <f ca="1">+IF(OFFSET('Sanitation Data'!$I$30,0,10*ROW('Sanitation Data'!I6))="","",OFFSET('Sanitation Data'!$I$30,0,10*ROW('Sanitation Data'!I6)))</f>
        <v/>
      </c>
      <c r="DM12" s="392" t="str">
        <f ca="1">+IF(OFFSET('Sanitation Data'!$I$31,0,10*ROW('Sanitation Data'!I6))="","",OFFSET('Sanitation Data'!$I$31,0,10*ROW('Sanitation Data'!I6)))</f>
        <v/>
      </c>
      <c r="DN12" s="392" t="str">
        <f ca="1">+IF(OFFSET('Sanitation Data'!$I$32,0,10*ROW('Sanitation Data'!I6))="","",OFFSET('Sanitation Data'!$I$32,0,10*ROW('Sanitation Data'!I6)))</f>
        <v/>
      </c>
      <c r="DO12" s="392" t="str">
        <f ca="1">+IF(OFFSET('Hygiene Data'!$D$11,0,10*ROW('Hygiene Data'!D6))="","",OFFSET('Hygiene Data'!$D$11,0,10*ROW('Hygiene Data'!D6)))</f>
        <v/>
      </c>
      <c r="DP12" s="392" t="str">
        <f ca="1">+IF(OFFSET('Hygiene Data'!$D$12,0,10*ROW('Hygiene Data'!D6))="","",OFFSET('Hygiene Data'!$D$12,0,10*ROW('Hygiene Data'!D6)))</f>
        <v/>
      </c>
      <c r="DQ12" s="392" t="str">
        <f ca="1">+IF(OFFSET('Hygiene Data'!$D$13,0,10*ROW('Hygiene Data'!D6))="","",OFFSET('Hygiene Data'!$D$13,0,10*ROW('Hygiene Data'!D6)))</f>
        <v>Yes</v>
      </c>
      <c r="DR12" s="392" t="str">
        <f ca="1">+IF(OFFSET('Hygiene Data'!$E$11,0,10*ROW('Hygiene Data'!E6))="","",OFFSET('Hygiene Data'!$E$11,0,10*ROW('Hygiene Data'!E6)))</f>
        <v/>
      </c>
      <c r="DS12" s="392" t="str">
        <f ca="1">+IF(OFFSET('Hygiene Data'!$E$12,0,10*ROW('Hygiene Data'!E6))="","",OFFSET('Hygiene Data'!$E$12,0,10*ROW('Hygiene Data'!E6)))</f>
        <v/>
      </c>
      <c r="DT12" s="392" t="str">
        <f ca="1">+IF(OFFSET('Hygiene Data'!$E$13,0,10*ROW('Hygiene Data'!E6))="","",OFFSET('Hygiene Data'!$E$13,0,10*ROW('Hygiene Data'!E6)))</f>
        <v/>
      </c>
      <c r="DU12" s="392" t="str">
        <f ca="1">+IF(OFFSET('Hygiene Data'!$F$11,0,10*ROW('Hygiene Data'!F6))="","",OFFSET('Hygiene Data'!$F$11,0,10*ROW('Hygiene Data'!F6)))</f>
        <v/>
      </c>
      <c r="DV12" s="392" t="str">
        <f ca="1">+IF(OFFSET('Hygiene Data'!$F$12,0,10*ROW('Hygiene Data'!F6))="","",OFFSET('Hygiene Data'!$F$12,0,10*ROW('Hygiene Data'!F6)))</f>
        <v/>
      </c>
      <c r="DW12" s="392" t="str">
        <f ca="1">+IF(OFFSET('Hygiene Data'!$F$13,0,10*ROW('Hygiene Data'!F6))="","",OFFSET('Hygiene Data'!$F$13,0,10*ROW('Hygiene Data'!F6)))</f>
        <v/>
      </c>
      <c r="DX12" s="392" t="str">
        <f ca="1">+IF(OFFSET('Hygiene Data'!$G$11,0,10*ROW('Hygiene Data'!G6))="","",OFFSET('Hygiene Data'!$G$11,0,10*ROW('Hygiene Data'!G6)))</f>
        <v>Yes</v>
      </c>
      <c r="DY12" s="392" t="str">
        <f ca="1">+IF(OFFSET('Hygiene Data'!$G$12,0,10*ROW('Hygiene Data'!G6))="","",OFFSET('Hygiene Data'!$G$12,0,10*ROW('Hygiene Data'!G6)))</f>
        <v/>
      </c>
      <c r="DZ12" s="392" t="str">
        <f ca="1">+IF(OFFSET('Hygiene Data'!$G$13,0,10*ROW('Hygiene Data'!G6))="","",OFFSET('Hygiene Data'!$G$13,0,10*ROW('Hygiene Data'!G6)))</f>
        <v>Yes</v>
      </c>
      <c r="EA12" s="392" t="str">
        <f ca="1">+IF(OFFSET('Hygiene Data'!$H$11,0,10*ROW('Hygiene Data'!H6))="","",OFFSET('Hygiene Data'!$H$11,0,10*ROW('Hygiene Data'!H6)))</f>
        <v/>
      </c>
      <c r="EB12" s="392" t="str">
        <f ca="1">+IF(OFFSET('Hygiene Data'!$H$12,0,10*ROW('Hygiene Data'!H6))="","",OFFSET('Hygiene Data'!$H$12,0,10*ROW('Hygiene Data'!H6)))</f>
        <v/>
      </c>
      <c r="EC12" s="392" t="str">
        <f ca="1">+IF(OFFSET('Hygiene Data'!$H$13,0,10*ROW('Hygiene Data'!H6))="","",OFFSET('Hygiene Data'!$H$13,0,10*ROW('Hygiene Data'!H6)))</f>
        <v>Yes</v>
      </c>
      <c r="ED12" s="392" t="str">
        <f ca="1">+IF(OFFSET('Hygiene Data'!$I$11,0,10*ROW('Hygiene Data'!I6))="","",OFFSET('Hygiene Data'!$I$11,0,10*ROW('Hygiene Data'!I6)))</f>
        <v/>
      </c>
      <c r="EE12" s="392" t="str">
        <f ca="1">+IF(OFFSET('Hygiene Data'!$I$12,0,10*ROW('Hygiene Data'!I6))="","",OFFSET('Hygiene Data'!$I$12,0,10*ROW('Hygiene Data'!I6)))</f>
        <v/>
      </c>
      <c r="EF12" s="392" t="str">
        <f ca="1">+IF(OFFSET('Hygiene Data'!$I$13,0,10*ROW('Hygiene Data'!I6))="","",OFFSET('Hygiene Data'!$I$13,0,10*ROW('Hygiene Data'!I6)))</f>
        <v>Yes</v>
      </c>
    </row>
    <row r="13" spans="1:136" x14ac:dyDescent="0.25">
      <c r="A13" s="501" t="str">
        <f ca="1">+IF(OFFSET('Water Data'!$B$2,0,10*ROW('Water Data'!E7))="","",OFFSET('Water Data'!$B$2,0,10*ROW('Water Data'!E7)))</f>
        <v>LBR_2022_EMIS</v>
      </c>
      <c r="B13" s="50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EMIS</v>
      </c>
      <c r="C13" s="528">
        <f t="shared" ca="1" si="0"/>
        <v>2022</v>
      </c>
      <c r="D13" s="529">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67.578812610017593</v>
      </c>
      <c r="E13" s="529">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63.706192990878534</v>
      </c>
      <c r="F13" s="529"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2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2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2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2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2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2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2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29"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2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2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29"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2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2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29"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2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30">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90.478476556249007</v>
      </c>
      <c r="W13" s="530">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65.162425988158105</v>
      </c>
      <c r="X13" s="53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3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3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3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3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3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3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3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3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3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3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3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3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3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3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3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3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3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3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3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3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3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3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3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3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3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3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3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3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07"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3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3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3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3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3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3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3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3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3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3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3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3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3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3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3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3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92" t="str">
        <f ca="1">+IF(OFFSET('Water Data'!$D$27,0,10*ROW('Water Data'!D7))="","",OFFSET('Water Data'!$D$27,0,10*ROW('Water Data'!D7)))</f>
        <v>Yes</v>
      </c>
      <c r="BT13" s="392" t="str">
        <f ca="1">+IF(OFFSET('Water Data'!$D$28,0,10*ROW('Water Data'!D7))="","",OFFSET('Water Data'!$D$28,0,10*ROW('Water Data'!D7)))</f>
        <v>Yes</v>
      </c>
      <c r="BU13" s="392" t="str">
        <f ca="1">+IF(OFFSET('Water Data'!$D$29,0,10*ROW('Water Data'!D7))="","",OFFSET('Water Data'!$D$29,0,10*ROW('Water Data'!D7)))</f>
        <v/>
      </c>
      <c r="BV13" s="392" t="str">
        <f ca="1">+IF(OFFSET('Water Data'!$E$27,0,10*ROW('Water Data'!E7))="","",OFFSET('Water Data'!$E$27,0,10*ROW('Water Data'!E7)))</f>
        <v/>
      </c>
      <c r="BW13" s="392" t="str">
        <f ca="1">+IF(OFFSET('Water Data'!$E$28,0,10*ROW('Water Data'!E7))="","",OFFSET('Water Data'!$E$28,0,10*ROW('Water Data'!E7)))</f>
        <v/>
      </c>
      <c r="BX13" s="392" t="str">
        <f ca="1">+IF(OFFSET('Water Data'!$E$29,0,10*ROW('Water Data'!E7))="","",OFFSET('Water Data'!$E$29,0,10*ROW('Water Data'!E7)))</f>
        <v/>
      </c>
      <c r="BY13" s="392" t="str">
        <f ca="1">+IF(OFFSET('Water Data'!$F$27,0,10*ROW('Water Data'!F7))="","",OFFSET('Water Data'!$F$27,0,10*ROW('Water Data'!F7)))</f>
        <v/>
      </c>
      <c r="BZ13" s="392" t="str">
        <f ca="1">+IF(OFFSET('Water Data'!$F$28,0,10*ROW('Water Data'!F7))="","",OFFSET('Water Data'!$F$28,0,10*ROW('Water Data'!F7)))</f>
        <v/>
      </c>
      <c r="CA13" s="392" t="str">
        <f ca="1">+IF(OFFSET('Water Data'!$F$29,0,10*ROW('Water Data'!F7))="","",OFFSET('Water Data'!$F$29,0,10*ROW('Water Data'!F7)))</f>
        <v/>
      </c>
      <c r="CB13" s="392" t="str">
        <f ca="1">+IF(OFFSET('Water Data'!$G$27,0,10*ROW('Water Data'!G7))="","",OFFSET('Water Data'!$G$27,0,10*ROW('Water Data'!G7)))</f>
        <v/>
      </c>
      <c r="CC13" s="392" t="str">
        <f ca="1">+IF(OFFSET('Water Data'!$G$28,0,10*ROW('Water Data'!G7))="","",OFFSET('Water Data'!$G$28,0,10*ROW('Water Data'!G7)))</f>
        <v/>
      </c>
      <c r="CD13" s="392" t="str">
        <f ca="1">+IF(OFFSET('Water Data'!$G$29,0,10*ROW('Water Data'!G7))="","",OFFSET('Water Data'!$G$29,0,10*ROW('Water Data'!G7)))</f>
        <v/>
      </c>
      <c r="CE13" s="392" t="str">
        <f ca="1">+IF(OFFSET('Water Data'!$H$27,0,10*ROW('Water Data'!H7))="","",OFFSET('Water Data'!$H$27,0,10*ROW('Water Data'!H7)))</f>
        <v/>
      </c>
      <c r="CF13" s="392" t="str">
        <f ca="1">+IF(OFFSET('Water Data'!$H$28,0,10*ROW('Water Data'!H7))="","",OFFSET('Water Data'!$H$28,0,10*ROW('Water Data'!H7)))</f>
        <v/>
      </c>
      <c r="CG13" s="392" t="str">
        <f ca="1">+IF(OFFSET('Water Data'!$H$29,0,10*ROW('Water Data'!H7))="","",OFFSET('Water Data'!$H$29,0,10*ROW('Water Data'!H7)))</f>
        <v/>
      </c>
      <c r="CH13" s="392" t="str">
        <f ca="1">+IF(OFFSET('Water Data'!$I$27,0,10*ROW('Water Data'!I7))="","",OFFSET('Water Data'!$I$27,0,10*ROW('Water Data'!I7)))</f>
        <v/>
      </c>
      <c r="CI13" s="392" t="str">
        <f ca="1">+IF(OFFSET('Water Data'!$I$28,0,10*ROW('Water Data'!I7))="","",OFFSET('Water Data'!$I$28,0,10*ROW('Water Data'!I7)))</f>
        <v/>
      </c>
      <c r="CJ13" s="392" t="str">
        <f ca="1">+IF(OFFSET('Water Data'!$I$29,0,10*ROW('Water Data'!I7))="","",OFFSET('Water Data'!$I$29,0,10*ROW('Water Data'!I7)))</f>
        <v/>
      </c>
      <c r="CK13" s="392" t="str">
        <f ca="1">+IF(OFFSET('Sanitation Data'!$D$28,0,10*ROW('Sanitation Data'!D7))="","",OFFSET('Sanitation Data'!$D$28,0,10*ROW('Sanitation Data'!D7)))</f>
        <v>Yes</v>
      </c>
      <c r="CL13" s="392" t="str">
        <f ca="1">+IF(OFFSET('Sanitation Data'!$D$29,0,10*ROW('Sanitation Data'!D7))="","",OFFSET('Sanitation Data'!$D$29,0,10*ROW('Sanitation Data'!D7)))</f>
        <v>Yes</v>
      </c>
      <c r="CM13" s="392" t="str">
        <f ca="1">+IF(OFFSET('Sanitation Data'!$D$30,0,10*ROW('Sanitation Data'!D7))="","",OFFSET('Sanitation Data'!$D$30,0,10*ROW('Sanitation Data'!D7)))</f>
        <v/>
      </c>
      <c r="CN13" s="392" t="str">
        <f ca="1">+IF(OFFSET('Sanitation Data'!$D$31,0,10*ROW('Sanitation Data'!D7))="","",OFFSET('Sanitation Data'!$D$31,0,10*ROW('Sanitation Data'!D7)))</f>
        <v/>
      </c>
      <c r="CO13" s="392" t="str">
        <f ca="1">+IF(OFFSET('Sanitation Data'!$D$32,0,10*ROW('Sanitation Data'!D7))="","",OFFSET('Sanitation Data'!$D$32,0,10*ROW('Sanitation Data'!D7)))</f>
        <v/>
      </c>
      <c r="CP13" s="392" t="str">
        <f ca="1">+IF(OFFSET('Sanitation Data'!$E$28,0,10*ROW('Sanitation Data'!E7))="","",OFFSET('Sanitation Data'!$E$28,0,10*ROW('Sanitation Data'!E7)))</f>
        <v/>
      </c>
      <c r="CQ13" s="392" t="str">
        <f ca="1">+IF(OFFSET('Sanitation Data'!$E$29,0,10*ROW('Sanitation Data'!E7))="","",OFFSET('Sanitation Data'!$E$29,0,10*ROW('Sanitation Data'!E7)))</f>
        <v/>
      </c>
      <c r="CR13" s="392" t="str">
        <f ca="1">+IF(OFFSET('Sanitation Data'!$E$30,0,10*ROW('Sanitation Data'!E7))="","",OFFSET('Sanitation Data'!$E$30,0,10*ROW('Sanitation Data'!E7)))</f>
        <v/>
      </c>
      <c r="CS13" s="392" t="str">
        <f ca="1">+IF(OFFSET('Sanitation Data'!$E$31,0,10*ROW('Sanitation Data'!E7))="","",OFFSET('Sanitation Data'!$E$31,0,10*ROW('Sanitation Data'!E7)))</f>
        <v/>
      </c>
      <c r="CT13" s="392" t="str">
        <f ca="1">+IF(OFFSET('Sanitation Data'!$E$32,0,10*ROW('Sanitation Data'!E7))="","",OFFSET('Sanitation Data'!$E$32,0,10*ROW('Sanitation Data'!E7)))</f>
        <v/>
      </c>
      <c r="CU13" s="392" t="str">
        <f ca="1">+IF(OFFSET('Sanitation Data'!$F$28,0,10*ROW('Sanitation Data'!F7))="","",OFFSET('Sanitation Data'!$F$28,0,10*ROW('Sanitation Data'!F7)))</f>
        <v/>
      </c>
      <c r="CV13" s="392" t="str">
        <f ca="1">+IF(OFFSET('Sanitation Data'!$F$29,0,10*ROW('Sanitation Data'!F7))="","",OFFSET('Sanitation Data'!$F$29,0,10*ROW('Sanitation Data'!F7)))</f>
        <v/>
      </c>
      <c r="CW13" s="392" t="str">
        <f ca="1">+IF(OFFSET('Sanitation Data'!$F$30,0,10*ROW('Sanitation Data'!F7))="","",OFFSET('Sanitation Data'!$F$30,0,10*ROW('Sanitation Data'!F7)))</f>
        <v/>
      </c>
      <c r="CX13" s="392" t="str">
        <f ca="1">+IF(OFFSET('Sanitation Data'!$F$31,0,10*ROW('Sanitation Data'!F7))="","",OFFSET('Sanitation Data'!$F$31,0,10*ROW('Sanitation Data'!F7)))</f>
        <v/>
      </c>
      <c r="CY13" s="392" t="str">
        <f ca="1">+IF(OFFSET('Sanitation Data'!$F$32,0,10*ROW('Sanitation Data'!F7))="","",OFFSET('Sanitation Data'!$F$32,0,10*ROW('Sanitation Data'!F7)))</f>
        <v/>
      </c>
      <c r="CZ13" s="392" t="str">
        <f ca="1">+IF(OFFSET('Sanitation Data'!$G$28,0,10*ROW('Sanitation Data'!G7))="","",OFFSET('Sanitation Data'!$G$28,0,10*ROW('Sanitation Data'!G7)))</f>
        <v/>
      </c>
      <c r="DA13" s="392" t="str">
        <f ca="1">+IF(OFFSET('Sanitation Data'!$G$29,0,10*ROW('Sanitation Data'!G7))="","",OFFSET('Sanitation Data'!$G$29,0,10*ROW('Sanitation Data'!G7)))</f>
        <v/>
      </c>
      <c r="DB13" s="392" t="str">
        <f ca="1">+IF(OFFSET('Sanitation Data'!$G$30,0,10*ROW('Sanitation Data'!G7))="","",OFFSET('Sanitation Data'!$G$30,0,10*ROW('Sanitation Data'!G7)))</f>
        <v/>
      </c>
      <c r="DC13" s="392" t="str">
        <f ca="1">+IF(OFFSET('Sanitation Data'!$G$31,0,10*ROW('Sanitation Data'!G7))="","",OFFSET('Sanitation Data'!$G$31,0,10*ROW('Sanitation Data'!G7)))</f>
        <v/>
      </c>
      <c r="DD13" s="392" t="str">
        <f ca="1">+IF(OFFSET('Sanitation Data'!$G$32,0,10*ROW('Sanitation Data'!G7))="","",OFFSET('Sanitation Data'!$G$32,0,10*ROW('Sanitation Data'!G7)))</f>
        <v/>
      </c>
      <c r="DE13" s="392" t="str">
        <f ca="1">+IF(OFFSET('Sanitation Data'!$H$28,0,10*ROW('Sanitation Data'!H7))="","",OFFSET('Sanitation Data'!$H$28,0,10*ROW('Sanitation Data'!H7)))</f>
        <v/>
      </c>
      <c r="DF13" s="392" t="str">
        <f ca="1">+IF(OFFSET('Sanitation Data'!$H$29,0,10*ROW('Sanitation Data'!H7))="","",OFFSET('Sanitation Data'!$H$29,0,10*ROW('Sanitation Data'!H7)))</f>
        <v/>
      </c>
      <c r="DG13" s="392" t="str">
        <f ca="1">+IF(OFFSET('Sanitation Data'!$H$30,0,10*ROW('Sanitation Data'!H7))="","",OFFSET('Sanitation Data'!$H$30,0,10*ROW('Sanitation Data'!H7)))</f>
        <v/>
      </c>
      <c r="DH13" s="392" t="str">
        <f ca="1">+IF(OFFSET('Sanitation Data'!$H$31,0,10*ROW('Sanitation Data'!H7))="","",OFFSET('Sanitation Data'!$H$31,0,10*ROW('Sanitation Data'!H7)))</f>
        <v/>
      </c>
      <c r="DI13" s="392" t="str">
        <f ca="1">+IF(OFFSET('Sanitation Data'!$H$32,0,10*ROW('Sanitation Data'!H7))="","",OFFSET('Sanitation Data'!$H$32,0,10*ROW('Sanitation Data'!H7)))</f>
        <v/>
      </c>
      <c r="DJ13" s="392" t="str">
        <f ca="1">+IF(OFFSET('Sanitation Data'!$I$28,0,10*ROW('Sanitation Data'!I7))="","",OFFSET('Sanitation Data'!$I$28,0,10*ROW('Sanitation Data'!I7)))</f>
        <v/>
      </c>
      <c r="DK13" s="392" t="str">
        <f ca="1">+IF(OFFSET('Sanitation Data'!$I$29,0,10*ROW('Sanitation Data'!I7))="","",OFFSET('Sanitation Data'!$I$29,0,10*ROW('Sanitation Data'!I7)))</f>
        <v/>
      </c>
      <c r="DL13" s="392" t="str">
        <f ca="1">+IF(OFFSET('Sanitation Data'!$I$30,0,10*ROW('Sanitation Data'!I7))="","",OFFSET('Sanitation Data'!$I$30,0,10*ROW('Sanitation Data'!I7)))</f>
        <v/>
      </c>
      <c r="DM13" s="392" t="str">
        <f ca="1">+IF(OFFSET('Sanitation Data'!$I$31,0,10*ROW('Sanitation Data'!I7))="","",OFFSET('Sanitation Data'!$I$31,0,10*ROW('Sanitation Data'!I7)))</f>
        <v/>
      </c>
      <c r="DN13" s="392" t="str">
        <f ca="1">+IF(OFFSET('Sanitation Data'!$I$32,0,10*ROW('Sanitation Data'!I7))="","",OFFSET('Sanitation Data'!$I$32,0,10*ROW('Sanitation Data'!I7)))</f>
        <v/>
      </c>
      <c r="DO13" s="392" t="str">
        <f ca="1">+IF(OFFSET('Hygiene Data'!$D$11,0,10*ROW('Hygiene Data'!D7))="","",OFFSET('Hygiene Data'!$D$11,0,10*ROW('Hygiene Data'!D7)))</f>
        <v/>
      </c>
      <c r="DP13" s="392" t="str">
        <f ca="1">+IF(OFFSET('Hygiene Data'!$D$12,0,10*ROW('Hygiene Data'!D7))="","",OFFSET('Hygiene Data'!$D$12,0,10*ROW('Hygiene Data'!D7)))</f>
        <v/>
      </c>
      <c r="DQ13" s="392" t="str">
        <f ca="1">+IF(OFFSET('Hygiene Data'!$D$13,0,10*ROW('Hygiene Data'!D7))="","",OFFSET('Hygiene Data'!$D$13,0,10*ROW('Hygiene Data'!D7)))</f>
        <v/>
      </c>
      <c r="DR13" s="392" t="str">
        <f ca="1">+IF(OFFSET('Hygiene Data'!$E$11,0,10*ROW('Hygiene Data'!E7))="","",OFFSET('Hygiene Data'!$E$11,0,10*ROW('Hygiene Data'!E7)))</f>
        <v/>
      </c>
      <c r="DS13" s="392" t="str">
        <f ca="1">+IF(OFFSET('Hygiene Data'!$E$12,0,10*ROW('Hygiene Data'!E7))="","",OFFSET('Hygiene Data'!$E$12,0,10*ROW('Hygiene Data'!E7)))</f>
        <v/>
      </c>
      <c r="DT13" s="392" t="str">
        <f ca="1">+IF(OFFSET('Hygiene Data'!$E$13,0,10*ROW('Hygiene Data'!E7))="","",OFFSET('Hygiene Data'!$E$13,0,10*ROW('Hygiene Data'!E7)))</f>
        <v/>
      </c>
      <c r="DU13" s="392" t="str">
        <f ca="1">+IF(OFFSET('Hygiene Data'!$F$11,0,10*ROW('Hygiene Data'!F7))="","",OFFSET('Hygiene Data'!$F$11,0,10*ROW('Hygiene Data'!F7)))</f>
        <v/>
      </c>
      <c r="DV13" s="392" t="str">
        <f ca="1">+IF(OFFSET('Hygiene Data'!$F$12,0,10*ROW('Hygiene Data'!F7))="","",OFFSET('Hygiene Data'!$F$12,0,10*ROW('Hygiene Data'!F7)))</f>
        <v/>
      </c>
      <c r="DW13" s="392" t="str">
        <f ca="1">+IF(OFFSET('Hygiene Data'!$F$13,0,10*ROW('Hygiene Data'!F7))="","",OFFSET('Hygiene Data'!$F$13,0,10*ROW('Hygiene Data'!F7)))</f>
        <v/>
      </c>
      <c r="DX13" s="392" t="str">
        <f ca="1">+IF(OFFSET('Hygiene Data'!$G$11,0,10*ROW('Hygiene Data'!G7))="","",OFFSET('Hygiene Data'!$G$11,0,10*ROW('Hygiene Data'!G7)))</f>
        <v/>
      </c>
      <c r="DY13" s="392" t="str">
        <f ca="1">+IF(OFFSET('Hygiene Data'!$G$12,0,10*ROW('Hygiene Data'!G7))="","",OFFSET('Hygiene Data'!$G$12,0,10*ROW('Hygiene Data'!G7)))</f>
        <v/>
      </c>
      <c r="DZ13" s="392" t="str">
        <f ca="1">+IF(OFFSET('Hygiene Data'!$G$13,0,10*ROW('Hygiene Data'!G7))="","",OFFSET('Hygiene Data'!$G$13,0,10*ROW('Hygiene Data'!G7)))</f>
        <v/>
      </c>
      <c r="EA13" s="392" t="str">
        <f ca="1">+IF(OFFSET('Hygiene Data'!$H$11,0,10*ROW('Hygiene Data'!H7))="","",OFFSET('Hygiene Data'!$H$11,0,10*ROW('Hygiene Data'!H7)))</f>
        <v/>
      </c>
      <c r="EB13" s="392" t="str">
        <f ca="1">+IF(OFFSET('Hygiene Data'!$H$12,0,10*ROW('Hygiene Data'!H7))="","",OFFSET('Hygiene Data'!$H$12,0,10*ROW('Hygiene Data'!H7)))</f>
        <v/>
      </c>
      <c r="EC13" s="392" t="str">
        <f ca="1">+IF(OFFSET('Hygiene Data'!$H$13,0,10*ROW('Hygiene Data'!H7))="","",OFFSET('Hygiene Data'!$H$13,0,10*ROW('Hygiene Data'!H7)))</f>
        <v/>
      </c>
      <c r="ED13" s="392" t="str">
        <f ca="1">+IF(OFFSET('Hygiene Data'!$I$11,0,10*ROW('Hygiene Data'!I7))="","",OFFSET('Hygiene Data'!$I$11,0,10*ROW('Hygiene Data'!I7)))</f>
        <v/>
      </c>
      <c r="EE13" s="392" t="str">
        <f ca="1">+IF(OFFSET('Hygiene Data'!$I$12,0,10*ROW('Hygiene Data'!I7))="","",OFFSET('Hygiene Data'!$I$12,0,10*ROW('Hygiene Data'!I7)))</f>
        <v/>
      </c>
      <c r="EF13" s="392" t="str">
        <f ca="1">+IF(OFFSET('Hygiene Data'!$I$13,0,10*ROW('Hygiene Data'!I7))="","",OFFSET('Hygiene Data'!$I$13,0,10*ROW('Hygiene Data'!I7)))</f>
        <v/>
      </c>
    </row>
    <row r="14" spans="1:136" x14ac:dyDescent="0.25">
      <c r="A14" s="501" t="str">
        <f ca="1">+IF(OFFSET('Water Data'!$B$2,0,10*ROW('Water Data'!E8))="","",OFFSET('Water Data'!$B$2,0,10*ROW('Water Data'!E8)))</f>
        <v/>
      </c>
      <c r="B14" s="50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28" t="str">
        <f t="shared" ca="1" si="0"/>
        <v/>
      </c>
      <c r="D14" s="52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29"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2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2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2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2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2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2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9"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29"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2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2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29"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2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3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3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3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3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3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3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3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3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3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3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3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3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3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3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3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3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3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3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3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3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3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3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3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3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3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3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3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3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3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3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3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0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3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3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3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3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3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3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3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3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3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3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3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3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3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3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3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3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92" t="str">
        <f ca="1">+IF(OFFSET('Water Data'!$D$27,0,10*ROW('Water Data'!D8))="","",OFFSET('Water Data'!$D$27,0,10*ROW('Water Data'!D8)))</f>
        <v/>
      </c>
      <c r="BT14" s="392" t="str">
        <f ca="1">+IF(OFFSET('Water Data'!$D$28,0,10*ROW('Water Data'!D8))="","",OFFSET('Water Data'!$D$28,0,10*ROW('Water Data'!D8)))</f>
        <v/>
      </c>
      <c r="BU14" s="392" t="str">
        <f ca="1">+IF(OFFSET('Water Data'!$D$29,0,10*ROW('Water Data'!D8))="","",OFFSET('Water Data'!$D$29,0,10*ROW('Water Data'!D8)))</f>
        <v/>
      </c>
      <c r="BV14" s="392" t="str">
        <f ca="1">+IF(OFFSET('Water Data'!$E$27,0,10*ROW('Water Data'!E8))="","",OFFSET('Water Data'!$E$27,0,10*ROW('Water Data'!E8)))</f>
        <v/>
      </c>
      <c r="BW14" s="392" t="str">
        <f ca="1">+IF(OFFSET('Water Data'!$E$28,0,10*ROW('Water Data'!E8))="","",OFFSET('Water Data'!$E$28,0,10*ROW('Water Data'!E8)))</f>
        <v/>
      </c>
      <c r="BX14" s="392" t="str">
        <f ca="1">+IF(OFFSET('Water Data'!$E$29,0,10*ROW('Water Data'!E8))="","",OFFSET('Water Data'!$E$29,0,10*ROW('Water Data'!E8)))</f>
        <v/>
      </c>
      <c r="BY14" s="392" t="str">
        <f ca="1">+IF(OFFSET('Water Data'!$F$27,0,10*ROW('Water Data'!F8))="","",OFFSET('Water Data'!$F$27,0,10*ROW('Water Data'!F8)))</f>
        <v/>
      </c>
      <c r="BZ14" s="392" t="str">
        <f ca="1">+IF(OFFSET('Water Data'!$F$28,0,10*ROW('Water Data'!F8))="","",OFFSET('Water Data'!$F$28,0,10*ROW('Water Data'!F8)))</f>
        <v/>
      </c>
      <c r="CA14" s="392" t="str">
        <f ca="1">+IF(OFFSET('Water Data'!$F$29,0,10*ROW('Water Data'!F8))="","",OFFSET('Water Data'!$F$29,0,10*ROW('Water Data'!F8)))</f>
        <v/>
      </c>
      <c r="CB14" s="392" t="str">
        <f ca="1">+IF(OFFSET('Water Data'!$G$27,0,10*ROW('Water Data'!G8))="","",OFFSET('Water Data'!$G$27,0,10*ROW('Water Data'!G8)))</f>
        <v/>
      </c>
      <c r="CC14" s="392" t="str">
        <f ca="1">+IF(OFFSET('Water Data'!$G$28,0,10*ROW('Water Data'!G8))="","",OFFSET('Water Data'!$G$28,0,10*ROW('Water Data'!G8)))</f>
        <v/>
      </c>
      <c r="CD14" s="392" t="str">
        <f ca="1">+IF(OFFSET('Water Data'!$G$29,0,10*ROW('Water Data'!G8))="","",OFFSET('Water Data'!$G$29,0,10*ROW('Water Data'!G8)))</f>
        <v/>
      </c>
      <c r="CE14" s="392" t="str">
        <f ca="1">+IF(OFFSET('Water Data'!$H$27,0,10*ROW('Water Data'!H8))="","",OFFSET('Water Data'!$H$27,0,10*ROW('Water Data'!H8)))</f>
        <v/>
      </c>
      <c r="CF14" s="392" t="str">
        <f ca="1">+IF(OFFSET('Water Data'!$H$28,0,10*ROW('Water Data'!H8))="","",OFFSET('Water Data'!$H$28,0,10*ROW('Water Data'!H8)))</f>
        <v/>
      </c>
      <c r="CG14" s="392" t="str">
        <f ca="1">+IF(OFFSET('Water Data'!$H$29,0,10*ROW('Water Data'!H8))="","",OFFSET('Water Data'!$H$29,0,10*ROW('Water Data'!H8)))</f>
        <v/>
      </c>
      <c r="CH14" s="392" t="str">
        <f ca="1">+IF(OFFSET('Water Data'!$I$27,0,10*ROW('Water Data'!I8))="","",OFFSET('Water Data'!$I$27,0,10*ROW('Water Data'!I8)))</f>
        <v/>
      </c>
      <c r="CI14" s="392" t="str">
        <f ca="1">+IF(OFFSET('Water Data'!$I$28,0,10*ROW('Water Data'!I8))="","",OFFSET('Water Data'!$I$28,0,10*ROW('Water Data'!I8)))</f>
        <v/>
      </c>
      <c r="CJ14" s="392" t="str">
        <f ca="1">+IF(OFFSET('Water Data'!$I$29,0,10*ROW('Water Data'!I8))="","",OFFSET('Water Data'!$I$29,0,10*ROW('Water Data'!I8)))</f>
        <v/>
      </c>
      <c r="CK14" s="392" t="str">
        <f ca="1">+IF(OFFSET('Sanitation Data'!$D$28,0,10*ROW('Sanitation Data'!D8))="","",OFFSET('Sanitation Data'!$D$28,0,10*ROW('Sanitation Data'!D8)))</f>
        <v/>
      </c>
      <c r="CL14" s="392" t="str">
        <f ca="1">+IF(OFFSET('Sanitation Data'!$D$29,0,10*ROW('Sanitation Data'!D8))="","",OFFSET('Sanitation Data'!$D$29,0,10*ROW('Sanitation Data'!D8)))</f>
        <v/>
      </c>
      <c r="CM14" s="392" t="str">
        <f ca="1">+IF(OFFSET('Sanitation Data'!$D$30,0,10*ROW('Sanitation Data'!D8))="","",OFFSET('Sanitation Data'!$D$30,0,10*ROW('Sanitation Data'!D8)))</f>
        <v/>
      </c>
      <c r="CN14" s="392" t="str">
        <f ca="1">+IF(OFFSET('Sanitation Data'!$D$31,0,10*ROW('Sanitation Data'!D8))="","",OFFSET('Sanitation Data'!$D$31,0,10*ROW('Sanitation Data'!D8)))</f>
        <v/>
      </c>
      <c r="CO14" s="392" t="str">
        <f ca="1">+IF(OFFSET('Sanitation Data'!$D$32,0,10*ROW('Sanitation Data'!D8))="","",OFFSET('Sanitation Data'!$D$32,0,10*ROW('Sanitation Data'!D8)))</f>
        <v/>
      </c>
      <c r="CP14" s="392" t="str">
        <f ca="1">+IF(OFFSET('Sanitation Data'!$E$28,0,10*ROW('Sanitation Data'!E8))="","",OFFSET('Sanitation Data'!$E$28,0,10*ROW('Sanitation Data'!E8)))</f>
        <v/>
      </c>
      <c r="CQ14" s="392" t="str">
        <f ca="1">+IF(OFFSET('Sanitation Data'!$E$29,0,10*ROW('Sanitation Data'!E8))="","",OFFSET('Sanitation Data'!$E$29,0,10*ROW('Sanitation Data'!E8)))</f>
        <v/>
      </c>
      <c r="CR14" s="392" t="str">
        <f ca="1">+IF(OFFSET('Sanitation Data'!$E$30,0,10*ROW('Sanitation Data'!E8))="","",OFFSET('Sanitation Data'!$E$30,0,10*ROW('Sanitation Data'!E8)))</f>
        <v/>
      </c>
      <c r="CS14" s="392" t="str">
        <f ca="1">+IF(OFFSET('Sanitation Data'!$E$31,0,10*ROW('Sanitation Data'!E8))="","",OFFSET('Sanitation Data'!$E$31,0,10*ROW('Sanitation Data'!E8)))</f>
        <v/>
      </c>
      <c r="CT14" s="392" t="str">
        <f ca="1">+IF(OFFSET('Sanitation Data'!$E$32,0,10*ROW('Sanitation Data'!E8))="","",OFFSET('Sanitation Data'!$E$32,0,10*ROW('Sanitation Data'!E8)))</f>
        <v/>
      </c>
      <c r="CU14" s="392" t="str">
        <f ca="1">+IF(OFFSET('Sanitation Data'!$F$28,0,10*ROW('Sanitation Data'!F8))="","",OFFSET('Sanitation Data'!$F$28,0,10*ROW('Sanitation Data'!F8)))</f>
        <v/>
      </c>
      <c r="CV14" s="392" t="str">
        <f ca="1">+IF(OFFSET('Sanitation Data'!$F$29,0,10*ROW('Sanitation Data'!F8))="","",OFFSET('Sanitation Data'!$F$29,0,10*ROW('Sanitation Data'!F8)))</f>
        <v/>
      </c>
      <c r="CW14" s="392" t="str">
        <f ca="1">+IF(OFFSET('Sanitation Data'!$F$30,0,10*ROW('Sanitation Data'!F8))="","",OFFSET('Sanitation Data'!$F$30,0,10*ROW('Sanitation Data'!F8)))</f>
        <v/>
      </c>
      <c r="CX14" s="392" t="str">
        <f ca="1">+IF(OFFSET('Sanitation Data'!$F$31,0,10*ROW('Sanitation Data'!F8))="","",OFFSET('Sanitation Data'!$F$31,0,10*ROW('Sanitation Data'!F8)))</f>
        <v/>
      </c>
      <c r="CY14" s="392" t="str">
        <f ca="1">+IF(OFFSET('Sanitation Data'!$F$32,0,10*ROW('Sanitation Data'!F8))="","",OFFSET('Sanitation Data'!$F$32,0,10*ROW('Sanitation Data'!F8)))</f>
        <v/>
      </c>
      <c r="CZ14" s="392" t="str">
        <f ca="1">+IF(OFFSET('Sanitation Data'!$G$28,0,10*ROW('Sanitation Data'!G8))="","",OFFSET('Sanitation Data'!$G$28,0,10*ROW('Sanitation Data'!G8)))</f>
        <v/>
      </c>
      <c r="DA14" s="392" t="str">
        <f ca="1">+IF(OFFSET('Sanitation Data'!$G$29,0,10*ROW('Sanitation Data'!G8))="","",OFFSET('Sanitation Data'!$G$29,0,10*ROW('Sanitation Data'!G8)))</f>
        <v/>
      </c>
      <c r="DB14" s="392" t="str">
        <f ca="1">+IF(OFFSET('Sanitation Data'!$G$30,0,10*ROW('Sanitation Data'!G8))="","",OFFSET('Sanitation Data'!$G$30,0,10*ROW('Sanitation Data'!G8)))</f>
        <v/>
      </c>
      <c r="DC14" s="392" t="str">
        <f ca="1">+IF(OFFSET('Sanitation Data'!$G$31,0,10*ROW('Sanitation Data'!G8))="","",OFFSET('Sanitation Data'!$G$31,0,10*ROW('Sanitation Data'!G8)))</f>
        <v/>
      </c>
      <c r="DD14" s="392" t="str">
        <f ca="1">+IF(OFFSET('Sanitation Data'!$G$32,0,10*ROW('Sanitation Data'!G8))="","",OFFSET('Sanitation Data'!$G$32,0,10*ROW('Sanitation Data'!G8)))</f>
        <v/>
      </c>
      <c r="DE14" s="392" t="str">
        <f ca="1">+IF(OFFSET('Sanitation Data'!$H$28,0,10*ROW('Sanitation Data'!H8))="","",OFFSET('Sanitation Data'!$H$28,0,10*ROW('Sanitation Data'!H8)))</f>
        <v/>
      </c>
      <c r="DF14" s="392" t="str">
        <f ca="1">+IF(OFFSET('Sanitation Data'!$H$29,0,10*ROW('Sanitation Data'!H8))="","",OFFSET('Sanitation Data'!$H$29,0,10*ROW('Sanitation Data'!H8)))</f>
        <v/>
      </c>
      <c r="DG14" s="392" t="str">
        <f ca="1">+IF(OFFSET('Sanitation Data'!$H$30,0,10*ROW('Sanitation Data'!H8))="","",OFFSET('Sanitation Data'!$H$30,0,10*ROW('Sanitation Data'!H8)))</f>
        <v/>
      </c>
      <c r="DH14" s="392" t="str">
        <f ca="1">+IF(OFFSET('Sanitation Data'!$H$31,0,10*ROW('Sanitation Data'!H8))="","",OFFSET('Sanitation Data'!$H$31,0,10*ROW('Sanitation Data'!H8)))</f>
        <v/>
      </c>
      <c r="DI14" s="392" t="str">
        <f ca="1">+IF(OFFSET('Sanitation Data'!$H$32,0,10*ROW('Sanitation Data'!H8))="","",OFFSET('Sanitation Data'!$H$32,0,10*ROW('Sanitation Data'!H8)))</f>
        <v/>
      </c>
      <c r="DJ14" s="392" t="str">
        <f ca="1">+IF(OFFSET('Sanitation Data'!$I$28,0,10*ROW('Sanitation Data'!I8))="","",OFFSET('Sanitation Data'!$I$28,0,10*ROW('Sanitation Data'!I8)))</f>
        <v/>
      </c>
      <c r="DK14" s="392" t="str">
        <f ca="1">+IF(OFFSET('Sanitation Data'!$I$29,0,10*ROW('Sanitation Data'!I8))="","",OFFSET('Sanitation Data'!$I$29,0,10*ROW('Sanitation Data'!I8)))</f>
        <v/>
      </c>
      <c r="DL14" s="392" t="str">
        <f ca="1">+IF(OFFSET('Sanitation Data'!$I$30,0,10*ROW('Sanitation Data'!I8))="","",OFFSET('Sanitation Data'!$I$30,0,10*ROW('Sanitation Data'!I8)))</f>
        <v/>
      </c>
      <c r="DM14" s="392" t="str">
        <f ca="1">+IF(OFFSET('Sanitation Data'!$I$31,0,10*ROW('Sanitation Data'!I8))="","",OFFSET('Sanitation Data'!$I$31,0,10*ROW('Sanitation Data'!I8)))</f>
        <v/>
      </c>
      <c r="DN14" s="392" t="str">
        <f ca="1">+IF(OFFSET('Sanitation Data'!$I$32,0,10*ROW('Sanitation Data'!I8))="","",OFFSET('Sanitation Data'!$I$32,0,10*ROW('Sanitation Data'!I8)))</f>
        <v/>
      </c>
      <c r="DO14" s="392" t="str">
        <f ca="1">+IF(OFFSET('Hygiene Data'!$D$11,0,10*ROW('Hygiene Data'!D8))="","",OFFSET('Hygiene Data'!$D$11,0,10*ROW('Hygiene Data'!D8)))</f>
        <v/>
      </c>
      <c r="DP14" s="392" t="str">
        <f ca="1">+IF(OFFSET('Hygiene Data'!$D$12,0,10*ROW('Hygiene Data'!D8))="","",OFFSET('Hygiene Data'!$D$12,0,10*ROW('Hygiene Data'!D8)))</f>
        <v/>
      </c>
      <c r="DQ14" s="392" t="str">
        <f ca="1">+IF(OFFSET('Hygiene Data'!$D$13,0,10*ROW('Hygiene Data'!D8))="","",OFFSET('Hygiene Data'!$D$13,0,10*ROW('Hygiene Data'!D8)))</f>
        <v/>
      </c>
      <c r="DR14" s="392" t="str">
        <f ca="1">+IF(OFFSET('Hygiene Data'!$E$11,0,10*ROW('Hygiene Data'!E8))="","",OFFSET('Hygiene Data'!$E$11,0,10*ROW('Hygiene Data'!E8)))</f>
        <v/>
      </c>
      <c r="DS14" s="392" t="str">
        <f ca="1">+IF(OFFSET('Hygiene Data'!$E$12,0,10*ROW('Hygiene Data'!E8))="","",OFFSET('Hygiene Data'!$E$12,0,10*ROW('Hygiene Data'!E8)))</f>
        <v/>
      </c>
      <c r="DT14" s="392" t="str">
        <f ca="1">+IF(OFFSET('Hygiene Data'!$E$13,0,10*ROW('Hygiene Data'!E8))="","",OFFSET('Hygiene Data'!$E$13,0,10*ROW('Hygiene Data'!E8)))</f>
        <v/>
      </c>
      <c r="DU14" s="392" t="str">
        <f ca="1">+IF(OFFSET('Hygiene Data'!$F$11,0,10*ROW('Hygiene Data'!F8))="","",OFFSET('Hygiene Data'!$F$11,0,10*ROW('Hygiene Data'!F8)))</f>
        <v/>
      </c>
      <c r="DV14" s="392" t="str">
        <f ca="1">+IF(OFFSET('Hygiene Data'!$F$12,0,10*ROW('Hygiene Data'!F8))="","",OFFSET('Hygiene Data'!$F$12,0,10*ROW('Hygiene Data'!F8)))</f>
        <v/>
      </c>
      <c r="DW14" s="392" t="str">
        <f ca="1">+IF(OFFSET('Hygiene Data'!$F$13,0,10*ROW('Hygiene Data'!F8))="","",OFFSET('Hygiene Data'!$F$13,0,10*ROW('Hygiene Data'!F8)))</f>
        <v/>
      </c>
      <c r="DX14" s="392" t="str">
        <f ca="1">+IF(OFFSET('Hygiene Data'!$G$11,0,10*ROW('Hygiene Data'!G8))="","",OFFSET('Hygiene Data'!$G$11,0,10*ROW('Hygiene Data'!G8)))</f>
        <v/>
      </c>
      <c r="DY14" s="392" t="str">
        <f ca="1">+IF(OFFSET('Hygiene Data'!$G$12,0,10*ROW('Hygiene Data'!G8))="","",OFFSET('Hygiene Data'!$G$12,0,10*ROW('Hygiene Data'!G8)))</f>
        <v/>
      </c>
      <c r="DZ14" s="392" t="str">
        <f ca="1">+IF(OFFSET('Hygiene Data'!$G$13,0,10*ROW('Hygiene Data'!G8))="","",OFFSET('Hygiene Data'!$G$13,0,10*ROW('Hygiene Data'!G8)))</f>
        <v/>
      </c>
      <c r="EA14" s="392" t="str">
        <f ca="1">+IF(OFFSET('Hygiene Data'!$H$11,0,10*ROW('Hygiene Data'!H8))="","",OFFSET('Hygiene Data'!$H$11,0,10*ROW('Hygiene Data'!H8)))</f>
        <v/>
      </c>
      <c r="EB14" s="392" t="str">
        <f ca="1">+IF(OFFSET('Hygiene Data'!$H$12,0,10*ROW('Hygiene Data'!H8))="","",OFFSET('Hygiene Data'!$H$12,0,10*ROW('Hygiene Data'!H8)))</f>
        <v/>
      </c>
      <c r="EC14" s="392" t="str">
        <f ca="1">+IF(OFFSET('Hygiene Data'!$H$13,0,10*ROW('Hygiene Data'!H8))="","",OFFSET('Hygiene Data'!$H$13,0,10*ROW('Hygiene Data'!H8)))</f>
        <v/>
      </c>
      <c r="ED14" s="392" t="str">
        <f ca="1">+IF(OFFSET('Hygiene Data'!$I$11,0,10*ROW('Hygiene Data'!I8))="","",OFFSET('Hygiene Data'!$I$11,0,10*ROW('Hygiene Data'!I8)))</f>
        <v/>
      </c>
      <c r="EE14" s="392" t="str">
        <f ca="1">+IF(OFFSET('Hygiene Data'!$I$12,0,10*ROW('Hygiene Data'!I8))="","",OFFSET('Hygiene Data'!$I$12,0,10*ROW('Hygiene Data'!I8)))</f>
        <v/>
      </c>
      <c r="EF14" s="392" t="str">
        <f ca="1">+IF(OFFSET('Hygiene Data'!$I$13,0,10*ROW('Hygiene Data'!I8))="","",OFFSET('Hygiene Data'!$I$13,0,10*ROW('Hygiene Data'!I8)))</f>
        <v/>
      </c>
    </row>
    <row r="15" spans="1:136" x14ac:dyDescent="0.25">
      <c r="A15" s="501" t="str">
        <f ca="1">+IF(OFFSET('Water Data'!$B$2,0,10*ROW('Water Data'!E9))="","",OFFSET('Water Data'!$B$2,0,10*ROW('Water Data'!E9)))</f>
        <v/>
      </c>
      <c r="B15" s="50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28" t="str">
        <f t="shared" ca="1" si="0"/>
        <v/>
      </c>
      <c r="D15" s="529"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29"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2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2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2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2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2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2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9"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29"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2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29"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29"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2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30"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3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3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3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3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3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3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3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3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3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3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3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3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3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3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3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3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3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3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3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30"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3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3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3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3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30"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3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3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3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3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3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0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3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3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3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3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3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3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3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3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3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3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3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3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3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3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3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3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92" t="str">
        <f ca="1">+IF(OFFSET('Water Data'!$D$27,0,10*ROW('Water Data'!D9))="","",OFFSET('Water Data'!$D$27,0,10*ROW('Water Data'!D9)))</f>
        <v/>
      </c>
      <c r="BT15" s="392" t="str">
        <f ca="1">+IF(OFFSET('Water Data'!$D$28,0,10*ROW('Water Data'!D9))="","",OFFSET('Water Data'!$D$28,0,10*ROW('Water Data'!D9)))</f>
        <v/>
      </c>
      <c r="BU15" s="392" t="str">
        <f ca="1">+IF(OFFSET('Water Data'!$D$29,0,10*ROW('Water Data'!D9))="","",OFFSET('Water Data'!$D$29,0,10*ROW('Water Data'!D9)))</f>
        <v/>
      </c>
      <c r="BV15" s="392" t="str">
        <f ca="1">+IF(OFFSET('Water Data'!$E$27,0,10*ROW('Water Data'!E9))="","",OFFSET('Water Data'!$E$27,0,10*ROW('Water Data'!E9)))</f>
        <v/>
      </c>
      <c r="BW15" s="392" t="str">
        <f ca="1">+IF(OFFSET('Water Data'!$E$28,0,10*ROW('Water Data'!E9))="","",OFFSET('Water Data'!$E$28,0,10*ROW('Water Data'!E9)))</f>
        <v/>
      </c>
      <c r="BX15" s="392" t="str">
        <f ca="1">+IF(OFFSET('Water Data'!$E$29,0,10*ROW('Water Data'!E9))="","",OFFSET('Water Data'!$E$29,0,10*ROW('Water Data'!E9)))</f>
        <v/>
      </c>
      <c r="BY15" s="392" t="str">
        <f ca="1">+IF(OFFSET('Water Data'!$F$27,0,10*ROW('Water Data'!F9))="","",OFFSET('Water Data'!$F$27,0,10*ROW('Water Data'!F9)))</f>
        <v/>
      </c>
      <c r="BZ15" s="392" t="str">
        <f ca="1">+IF(OFFSET('Water Data'!$F$28,0,10*ROW('Water Data'!F9))="","",OFFSET('Water Data'!$F$28,0,10*ROW('Water Data'!F9)))</f>
        <v/>
      </c>
      <c r="CA15" s="392" t="str">
        <f ca="1">+IF(OFFSET('Water Data'!$F$29,0,10*ROW('Water Data'!F9))="","",OFFSET('Water Data'!$F$29,0,10*ROW('Water Data'!F9)))</f>
        <v/>
      </c>
      <c r="CB15" s="392" t="str">
        <f ca="1">+IF(OFFSET('Water Data'!$G$27,0,10*ROW('Water Data'!G9))="","",OFFSET('Water Data'!$G$27,0,10*ROW('Water Data'!G9)))</f>
        <v/>
      </c>
      <c r="CC15" s="392" t="str">
        <f ca="1">+IF(OFFSET('Water Data'!$G$28,0,10*ROW('Water Data'!G9))="","",OFFSET('Water Data'!$G$28,0,10*ROW('Water Data'!G9)))</f>
        <v/>
      </c>
      <c r="CD15" s="392" t="str">
        <f ca="1">+IF(OFFSET('Water Data'!$G$29,0,10*ROW('Water Data'!G9))="","",OFFSET('Water Data'!$G$29,0,10*ROW('Water Data'!G9)))</f>
        <v/>
      </c>
      <c r="CE15" s="392" t="str">
        <f ca="1">+IF(OFFSET('Water Data'!$H$27,0,10*ROW('Water Data'!H9))="","",OFFSET('Water Data'!$H$27,0,10*ROW('Water Data'!H9)))</f>
        <v/>
      </c>
      <c r="CF15" s="392" t="str">
        <f ca="1">+IF(OFFSET('Water Data'!$H$28,0,10*ROW('Water Data'!H9))="","",OFFSET('Water Data'!$H$28,0,10*ROW('Water Data'!H9)))</f>
        <v/>
      </c>
      <c r="CG15" s="392" t="str">
        <f ca="1">+IF(OFFSET('Water Data'!$H$29,0,10*ROW('Water Data'!H9))="","",OFFSET('Water Data'!$H$29,0,10*ROW('Water Data'!H9)))</f>
        <v/>
      </c>
      <c r="CH15" s="392" t="str">
        <f ca="1">+IF(OFFSET('Water Data'!$I$27,0,10*ROW('Water Data'!I9))="","",OFFSET('Water Data'!$I$27,0,10*ROW('Water Data'!I9)))</f>
        <v/>
      </c>
      <c r="CI15" s="392" t="str">
        <f ca="1">+IF(OFFSET('Water Data'!$I$28,0,10*ROW('Water Data'!I9))="","",OFFSET('Water Data'!$I$28,0,10*ROW('Water Data'!I9)))</f>
        <v/>
      </c>
      <c r="CJ15" s="392" t="str">
        <f ca="1">+IF(OFFSET('Water Data'!$I$29,0,10*ROW('Water Data'!I9))="","",OFFSET('Water Data'!$I$29,0,10*ROW('Water Data'!I9)))</f>
        <v/>
      </c>
      <c r="CK15" s="392" t="str">
        <f ca="1">+IF(OFFSET('Sanitation Data'!$D$28,0,10*ROW('Sanitation Data'!D9))="","",OFFSET('Sanitation Data'!$D$28,0,10*ROW('Sanitation Data'!D9)))</f>
        <v/>
      </c>
      <c r="CL15" s="392" t="str">
        <f ca="1">+IF(OFFSET('Sanitation Data'!$D$29,0,10*ROW('Sanitation Data'!D9))="","",OFFSET('Sanitation Data'!$D$29,0,10*ROW('Sanitation Data'!D9)))</f>
        <v/>
      </c>
      <c r="CM15" s="392" t="str">
        <f ca="1">+IF(OFFSET('Sanitation Data'!$D$30,0,10*ROW('Sanitation Data'!D9))="","",OFFSET('Sanitation Data'!$D$30,0,10*ROW('Sanitation Data'!D9)))</f>
        <v/>
      </c>
      <c r="CN15" s="392" t="str">
        <f ca="1">+IF(OFFSET('Sanitation Data'!$D$31,0,10*ROW('Sanitation Data'!D9))="","",OFFSET('Sanitation Data'!$D$31,0,10*ROW('Sanitation Data'!D9)))</f>
        <v/>
      </c>
      <c r="CO15" s="392" t="str">
        <f ca="1">+IF(OFFSET('Sanitation Data'!$D$32,0,10*ROW('Sanitation Data'!D9))="","",OFFSET('Sanitation Data'!$D$32,0,10*ROW('Sanitation Data'!D9)))</f>
        <v/>
      </c>
      <c r="CP15" s="392" t="str">
        <f ca="1">+IF(OFFSET('Sanitation Data'!$E$28,0,10*ROW('Sanitation Data'!E9))="","",OFFSET('Sanitation Data'!$E$28,0,10*ROW('Sanitation Data'!E9)))</f>
        <v/>
      </c>
      <c r="CQ15" s="392" t="str">
        <f ca="1">+IF(OFFSET('Sanitation Data'!$E$29,0,10*ROW('Sanitation Data'!E9))="","",OFFSET('Sanitation Data'!$E$29,0,10*ROW('Sanitation Data'!E9)))</f>
        <v/>
      </c>
      <c r="CR15" s="392" t="str">
        <f ca="1">+IF(OFFSET('Sanitation Data'!$E$30,0,10*ROW('Sanitation Data'!E9))="","",OFFSET('Sanitation Data'!$E$30,0,10*ROW('Sanitation Data'!E9)))</f>
        <v/>
      </c>
      <c r="CS15" s="392" t="str">
        <f ca="1">+IF(OFFSET('Sanitation Data'!$E$31,0,10*ROW('Sanitation Data'!E9))="","",OFFSET('Sanitation Data'!$E$31,0,10*ROW('Sanitation Data'!E9)))</f>
        <v/>
      </c>
      <c r="CT15" s="392" t="str">
        <f ca="1">+IF(OFFSET('Sanitation Data'!$E$32,0,10*ROW('Sanitation Data'!E9))="","",OFFSET('Sanitation Data'!$E$32,0,10*ROW('Sanitation Data'!E9)))</f>
        <v/>
      </c>
      <c r="CU15" s="392" t="str">
        <f ca="1">+IF(OFFSET('Sanitation Data'!$F$28,0,10*ROW('Sanitation Data'!F9))="","",OFFSET('Sanitation Data'!$F$28,0,10*ROW('Sanitation Data'!F9)))</f>
        <v/>
      </c>
      <c r="CV15" s="392" t="str">
        <f ca="1">+IF(OFFSET('Sanitation Data'!$F$29,0,10*ROW('Sanitation Data'!F9))="","",OFFSET('Sanitation Data'!$F$29,0,10*ROW('Sanitation Data'!F9)))</f>
        <v/>
      </c>
      <c r="CW15" s="392" t="str">
        <f ca="1">+IF(OFFSET('Sanitation Data'!$F$30,0,10*ROW('Sanitation Data'!F9))="","",OFFSET('Sanitation Data'!$F$30,0,10*ROW('Sanitation Data'!F9)))</f>
        <v/>
      </c>
      <c r="CX15" s="392" t="str">
        <f ca="1">+IF(OFFSET('Sanitation Data'!$F$31,0,10*ROW('Sanitation Data'!F9))="","",OFFSET('Sanitation Data'!$F$31,0,10*ROW('Sanitation Data'!F9)))</f>
        <v/>
      </c>
      <c r="CY15" s="392" t="str">
        <f ca="1">+IF(OFFSET('Sanitation Data'!$F$32,0,10*ROW('Sanitation Data'!F9))="","",OFFSET('Sanitation Data'!$F$32,0,10*ROW('Sanitation Data'!F9)))</f>
        <v/>
      </c>
      <c r="CZ15" s="392" t="str">
        <f ca="1">+IF(OFFSET('Sanitation Data'!$G$28,0,10*ROW('Sanitation Data'!G9))="","",OFFSET('Sanitation Data'!$G$28,0,10*ROW('Sanitation Data'!G9)))</f>
        <v/>
      </c>
      <c r="DA15" s="392" t="str">
        <f ca="1">+IF(OFFSET('Sanitation Data'!$G$29,0,10*ROW('Sanitation Data'!G9))="","",OFFSET('Sanitation Data'!$G$29,0,10*ROW('Sanitation Data'!G9)))</f>
        <v/>
      </c>
      <c r="DB15" s="392" t="str">
        <f ca="1">+IF(OFFSET('Sanitation Data'!$G$30,0,10*ROW('Sanitation Data'!G9))="","",OFFSET('Sanitation Data'!$G$30,0,10*ROW('Sanitation Data'!G9)))</f>
        <v/>
      </c>
      <c r="DC15" s="392" t="str">
        <f ca="1">+IF(OFFSET('Sanitation Data'!$G$31,0,10*ROW('Sanitation Data'!G9))="","",OFFSET('Sanitation Data'!$G$31,0,10*ROW('Sanitation Data'!G9)))</f>
        <v/>
      </c>
      <c r="DD15" s="392" t="str">
        <f ca="1">+IF(OFFSET('Sanitation Data'!$G$32,0,10*ROW('Sanitation Data'!G9))="","",OFFSET('Sanitation Data'!$G$32,0,10*ROW('Sanitation Data'!G9)))</f>
        <v/>
      </c>
      <c r="DE15" s="392" t="str">
        <f ca="1">+IF(OFFSET('Sanitation Data'!$H$28,0,10*ROW('Sanitation Data'!H9))="","",OFFSET('Sanitation Data'!$H$28,0,10*ROW('Sanitation Data'!H9)))</f>
        <v/>
      </c>
      <c r="DF15" s="392" t="str">
        <f ca="1">+IF(OFFSET('Sanitation Data'!$H$29,0,10*ROW('Sanitation Data'!H9))="","",OFFSET('Sanitation Data'!$H$29,0,10*ROW('Sanitation Data'!H9)))</f>
        <v/>
      </c>
      <c r="DG15" s="392" t="str">
        <f ca="1">+IF(OFFSET('Sanitation Data'!$H$30,0,10*ROW('Sanitation Data'!H9))="","",OFFSET('Sanitation Data'!$H$30,0,10*ROW('Sanitation Data'!H9)))</f>
        <v/>
      </c>
      <c r="DH15" s="392" t="str">
        <f ca="1">+IF(OFFSET('Sanitation Data'!$H$31,0,10*ROW('Sanitation Data'!H9))="","",OFFSET('Sanitation Data'!$H$31,0,10*ROW('Sanitation Data'!H9)))</f>
        <v/>
      </c>
      <c r="DI15" s="392" t="str">
        <f ca="1">+IF(OFFSET('Sanitation Data'!$H$32,0,10*ROW('Sanitation Data'!H9))="","",OFFSET('Sanitation Data'!$H$32,0,10*ROW('Sanitation Data'!H9)))</f>
        <v/>
      </c>
      <c r="DJ15" s="392" t="str">
        <f ca="1">+IF(OFFSET('Sanitation Data'!$I$28,0,10*ROW('Sanitation Data'!I9))="","",OFFSET('Sanitation Data'!$I$28,0,10*ROW('Sanitation Data'!I9)))</f>
        <v/>
      </c>
      <c r="DK15" s="392" t="str">
        <f ca="1">+IF(OFFSET('Sanitation Data'!$I$29,0,10*ROW('Sanitation Data'!I9))="","",OFFSET('Sanitation Data'!$I$29,0,10*ROW('Sanitation Data'!I9)))</f>
        <v/>
      </c>
      <c r="DL15" s="392" t="str">
        <f ca="1">+IF(OFFSET('Sanitation Data'!$I$30,0,10*ROW('Sanitation Data'!I9))="","",OFFSET('Sanitation Data'!$I$30,0,10*ROW('Sanitation Data'!I9)))</f>
        <v/>
      </c>
      <c r="DM15" s="392" t="str">
        <f ca="1">+IF(OFFSET('Sanitation Data'!$I$31,0,10*ROW('Sanitation Data'!I9))="","",OFFSET('Sanitation Data'!$I$31,0,10*ROW('Sanitation Data'!I9)))</f>
        <v/>
      </c>
      <c r="DN15" s="392" t="str">
        <f ca="1">+IF(OFFSET('Sanitation Data'!$I$32,0,10*ROW('Sanitation Data'!I9))="","",OFFSET('Sanitation Data'!$I$32,0,10*ROW('Sanitation Data'!I9)))</f>
        <v/>
      </c>
      <c r="DO15" s="392" t="str">
        <f ca="1">+IF(OFFSET('Hygiene Data'!$D$11,0,10*ROW('Hygiene Data'!D9))="","",OFFSET('Hygiene Data'!$D$11,0,10*ROW('Hygiene Data'!D9)))</f>
        <v/>
      </c>
      <c r="DP15" s="392" t="str">
        <f ca="1">+IF(OFFSET('Hygiene Data'!$D$12,0,10*ROW('Hygiene Data'!D9))="","",OFFSET('Hygiene Data'!$D$12,0,10*ROW('Hygiene Data'!D9)))</f>
        <v/>
      </c>
      <c r="DQ15" s="392" t="str">
        <f ca="1">+IF(OFFSET('Hygiene Data'!$D$13,0,10*ROW('Hygiene Data'!D9))="","",OFFSET('Hygiene Data'!$D$13,0,10*ROW('Hygiene Data'!D9)))</f>
        <v/>
      </c>
      <c r="DR15" s="392" t="str">
        <f ca="1">+IF(OFFSET('Hygiene Data'!$E$11,0,10*ROW('Hygiene Data'!E9))="","",OFFSET('Hygiene Data'!$E$11,0,10*ROW('Hygiene Data'!E9)))</f>
        <v/>
      </c>
      <c r="DS15" s="392" t="str">
        <f ca="1">+IF(OFFSET('Hygiene Data'!$E$12,0,10*ROW('Hygiene Data'!E9))="","",OFFSET('Hygiene Data'!$E$12,0,10*ROW('Hygiene Data'!E9)))</f>
        <v/>
      </c>
      <c r="DT15" s="392" t="str">
        <f ca="1">+IF(OFFSET('Hygiene Data'!$E$13,0,10*ROW('Hygiene Data'!E9))="","",OFFSET('Hygiene Data'!$E$13,0,10*ROW('Hygiene Data'!E9)))</f>
        <v/>
      </c>
      <c r="DU15" s="392" t="str">
        <f ca="1">+IF(OFFSET('Hygiene Data'!$F$11,0,10*ROW('Hygiene Data'!F9))="","",OFFSET('Hygiene Data'!$F$11,0,10*ROW('Hygiene Data'!F9)))</f>
        <v/>
      </c>
      <c r="DV15" s="392" t="str">
        <f ca="1">+IF(OFFSET('Hygiene Data'!$F$12,0,10*ROW('Hygiene Data'!F9))="","",OFFSET('Hygiene Data'!$F$12,0,10*ROW('Hygiene Data'!F9)))</f>
        <v/>
      </c>
      <c r="DW15" s="392" t="str">
        <f ca="1">+IF(OFFSET('Hygiene Data'!$F$13,0,10*ROW('Hygiene Data'!F9))="","",OFFSET('Hygiene Data'!$F$13,0,10*ROW('Hygiene Data'!F9)))</f>
        <v/>
      </c>
      <c r="DX15" s="392" t="str">
        <f ca="1">+IF(OFFSET('Hygiene Data'!$G$11,0,10*ROW('Hygiene Data'!G9))="","",OFFSET('Hygiene Data'!$G$11,0,10*ROW('Hygiene Data'!G9)))</f>
        <v/>
      </c>
      <c r="DY15" s="392" t="str">
        <f ca="1">+IF(OFFSET('Hygiene Data'!$G$12,0,10*ROW('Hygiene Data'!G9))="","",OFFSET('Hygiene Data'!$G$12,0,10*ROW('Hygiene Data'!G9)))</f>
        <v/>
      </c>
      <c r="DZ15" s="392" t="str">
        <f ca="1">+IF(OFFSET('Hygiene Data'!$G$13,0,10*ROW('Hygiene Data'!G9))="","",OFFSET('Hygiene Data'!$G$13,0,10*ROW('Hygiene Data'!G9)))</f>
        <v/>
      </c>
      <c r="EA15" s="392" t="str">
        <f ca="1">+IF(OFFSET('Hygiene Data'!$H$11,0,10*ROW('Hygiene Data'!H9))="","",OFFSET('Hygiene Data'!$H$11,0,10*ROW('Hygiene Data'!H9)))</f>
        <v/>
      </c>
      <c r="EB15" s="392" t="str">
        <f ca="1">+IF(OFFSET('Hygiene Data'!$H$12,0,10*ROW('Hygiene Data'!H9))="","",OFFSET('Hygiene Data'!$H$12,0,10*ROW('Hygiene Data'!H9)))</f>
        <v/>
      </c>
      <c r="EC15" s="392" t="str">
        <f ca="1">+IF(OFFSET('Hygiene Data'!$H$13,0,10*ROW('Hygiene Data'!H9))="","",OFFSET('Hygiene Data'!$H$13,0,10*ROW('Hygiene Data'!H9)))</f>
        <v/>
      </c>
      <c r="ED15" s="392" t="str">
        <f ca="1">+IF(OFFSET('Hygiene Data'!$I$11,0,10*ROW('Hygiene Data'!I9))="","",OFFSET('Hygiene Data'!$I$11,0,10*ROW('Hygiene Data'!I9)))</f>
        <v/>
      </c>
      <c r="EE15" s="392" t="str">
        <f ca="1">+IF(OFFSET('Hygiene Data'!$I$12,0,10*ROW('Hygiene Data'!I9))="","",OFFSET('Hygiene Data'!$I$12,0,10*ROW('Hygiene Data'!I9)))</f>
        <v/>
      </c>
      <c r="EF15" s="392" t="str">
        <f ca="1">+IF(OFFSET('Hygiene Data'!$I$13,0,10*ROW('Hygiene Data'!I9))="","",OFFSET('Hygiene Data'!$I$13,0,10*ROW('Hygiene Data'!I9)))</f>
        <v/>
      </c>
    </row>
    <row r="16" spans="1:136" x14ac:dyDescent="0.25">
      <c r="A16" s="501" t="str">
        <f ca="1">+IF(OFFSET('Water Data'!$B$2,0,10*ROW('Water Data'!E10))="","",OFFSET('Water Data'!$B$2,0,10*ROW('Water Data'!E10)))</f>
        <v/>
      </c>
      <c r="B16" s="50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28" t="str">
        <f t="shared" ca="1" si="0"/>
        <v/>
      </c>
      <c r="D16" s="52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29"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2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2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29"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2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2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29"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2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3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3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3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3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3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3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3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3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3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3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3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3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3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3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3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3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3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3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3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3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3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3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3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3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3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3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3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3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3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3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3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0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3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3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3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3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3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3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3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3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3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3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3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3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3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3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3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3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92" t="str">
        <f ca="1">+IF(OFFSET('Water Data'!$D$27,0,10*ROW('Water Data'!D10))="","",OFFSET('Water Data'!$D$27,0,10*ROW('Water Data'!D10)))</f>
        <v/>
      </c>
      <c r="BT16" s="392" t="str">
        <f ca="1">+IF(OFFSET('Water Data'!$D$28,0,10*ROW('Water Data'!D10))="","",OFFSET('Water Data'!$D$28,0,10*ROW('Water Data'!D10)))</f>
        <v/>
      </c>
      <c r="BU16" s="392" t="str">
        <f ca="1">+IF(OFFSET('Water Data'!$D$29,0,10*ROW('Water Data'!D10))="","",OFFSET('Water Data'!$D$29,0,10*ROW('Water Data'!D10)))</f>
        <v/>
      </c>
      <c r="BV16" s="392" t="str">
        <f ca="1">+IF(OFFSET('Water Data'!$E$27,0,10*ROW('Water Data'!E10))="","",OFFSET('Water Data'!$E$27,0,10*ROW('Water Data'!E10)))</f>
        <v/>
      </c>
      <c r="BW16" s="392" t="str">
        <f ca="1">+IF(OFFSET('Water Data'!$E$28,0,10*ROW('Water Data'!E10))="","",OFFSET('Water Data'!$E$28,0,10*ROW('Water Data'!E10)))</f>
        <v/>
      </c>
      <c r="BX16" s="392" t="str">
        <f ca="1">+IF(OFFSET('Water Data'!$E$29,0,10*ROW('Water Data'!E10))="","",OFFSET('Water Data'!$E$29,0,10*ROW('Water Data'!E10)))</f>
        <v/>
      </c>
      <c r="BY16" s="392" t="str">
        <f ca="1">+IF(OFFSET('Water Data'!$F$27,0,10*ROW('Water Data'!F10))="","",OFFSET('Water Data'!$F$27,0,10*ROW('Water Data'!F10)))</f>
        <v/>
      </c>
      <c r="BZ16" s="392" t="str">
        <f ca="1">+IF(OFFSET('Water Data'!$F$28,0,10*ROW('Water Data'!F10))="","",OFFSET('Water Data'!$F$28,0,10*ROW('Water Data'!F10)))</f>
        <v/>
      </c>
      <c r="CA16" s="392" t="str">
        <f ca="1">+IF(OFFSET('Water Data'!$F$29,0,10*ROW('Water Data'!F10))="","",OFFSET('Water Data'!$F$29,0,10*ROW('Water Data'!F10)))</f>
        <v/>
      </c>
      <c r="CB16" s="392" t="str">
        <f ca="1">+IF(OFFSET('Water Data'!$G$27,0,10*ROW('Water Data'!G10))="","",OFFSET('Water Data'!$G$27,0,10*ROW('Water Data'!G10)))</f>
        <v/>
      </c>
      <c r="CC16" s="392" t="str">
        <f ca="1">+IF(OFFSET('Water Data'!$G$28,0,10*ROW('Water Data'!G10))="","",OFFSET('Water Data'!$G$28,0,10*ROW('Water Data'!G10)))</f>
        <v/>
      </c>
      <c r="CD16" s="392" t="str">
        <f ca="1">+IF(OFFSET('Water Data'!$G$29,0,10*ROW('Water Data'!G10))="","",OFFSET('Water Data'!$G$29,0,10*ROW('Water Data'!G10)))</f>
        <v/>
      </c>
      <c r="CE16" s="392" t="str">
        <f ca="1">+IF(OFFSET('Water Data'!$H$27,0,10*ROW('Water Data'!H10))="","",OFFSET('Water Data'!$H$27,0,10*ROW('Water Data'!H10)))</f>
        <v/>
      </c>
      <c r="CF16" s="392" t="str">
        <f ca="1">+IF(OFFSET('Water Data'!$H$28,0,10*ROW('Water Data'!H10))="","",OFFSET('Water Data'!$H$28,0,10*ROW('Water Data'!H10)))</f>
        <v/>
      </c>
      <c r="CG16" s="392" t="str">
        <f ca="1">+IF(OFFSET('Water Data'!$H$29,0,10*ROW('Water Data'!H10))="","",OFFSET('Water Data'!$H$29,0,10*ROW('Water Data'!H10)))</f>
        <v/>
      </c>
      <c r="CH16" s="392" t="str">
        <f ca="1">+IF(OFFSET('Water Data'!$I$27,0,10*ROW('Water Data'!I10))="","",OFFSET('Water Data'!$I$27,0,10*ROW('Water Data'!I10)))</f>
        <v/>
      </c>
      <c r="CI16" s="392" t="str">
        <f ca="1">+IF(OFFSET('Water Data'!$I$28,0,10*ROW('Water Data'!I10))="","",OFFSET('Water Data'!$I$28,0,10*ROW('Water Data'!I10)))</f>
        <v/>
      </c>
      <c r="CJ16" s="392" t="str">
        <f ca="1">+IF(OFFSET('Water Data'!$I$29,0,10*ROW('Water Data'!I10))="","",OFFSET('Water Data'!$I$29,0,10*ROW('Water Data'!I10)))</f>
        <v/>
      </c>
      <c r="CK16" s="392" t="str">
        <f ca="1">+IF(OFFSET('Sanitation Data'!$D$28,0,10*ROW('Sanitation Data'!D10))="","",OFFSET('Sanitation Data'!$D$28,0,10*ROW('Sanitation Data'!D10)))</f>
        <v/>
      </c>
      <c r="CL16" s="392" t="str">
        <f ca="1">+IF(OFFSET('Sanitation Data'!$D$29,0,10*ROW('Sanitation Data'!D10))="","",OFFSET('Sanitation Data'!$D$29,0,10*ROW('Sanitation Data'!D10)))</f>
        <v/>
      </c>
      <c r="CM16" s="392" t="str">
        <f ca="1">+IF(OFFSET('Sanitation Data'!$D$30,0,10*ROW('Sanitation Data'!D10))="","",OFFSET('Sanitation Data'!$D$30,0,10*ROW('Sanitation Data'!D10)))</f>
        <v/>
      </c>
      <c r="CN16" s="392" t="str">
        <f ca="1">+IF(OFFSET('Sanitation Data'!$D$31,0,10*ROW('Sanitation Data'!D10))="","",OFFSET('Sanitation Data'!$D$31,0,10*ROW('Sanitation Data'!D10)))</f>
        <v/>
      </c>
      <c r="CO16" s="392" t="str">
        <f ca="1">+IF(OFFSET('Sanitation Data'!$D$32,0,10*ROW('Sanitation Data'!D10))="","",OFFSET('Sanitation Data'!$D$32,0,10*ROW('Sanitation Data'!D10)))</f>
        <v/>
      </c>
      <c r="CP16" s="392" t="str">
        <f ca="1">+IF(OFFSET('Sanitation Data'!$E$28,0,10*ROW('Sanitation Data'!E10))="","",OFFSET('Sanitation Data'!$E$28,0,10*ROW('Sanitation Data'!E10)))</f>
        <v/>
      </c>
      <c r="CQ16" s="392" t="str">
        <f ca="1">+IF(OFFSET('Sanitation Data'!$E$29,0,10*ROW('Sanitation Data'!E10))="","",OFFSET('Sanitation Data'!$E$29,0,10*ROW('Sanitation Data'!E10)))</f>
        <v/>
      </c>
      <c r="CR16" s="392" t="str">
        <f ca="1">+IF(OFFSET('Sanitation Data'!$E$30,0,10*ROW('Sanitation Data'!E10))="","",OFFSET('Sanitation Data'!$E$30,0,10*ROW('Sanitation Data'!E10)))</f>
        <v/>
      </c>
      <c r="CS16" s="392" t="str">
        <f ca="1">+IF(OFFSET('Sanitation Data'!$E$31,0,10*ROW('Sanitation Data'!E10))="","",OFFSET('Sanitation Data'!$E$31,0,10*ROW('Sanitation Data'!E10)))</f>
        <v/>
      </c>
      <c r="CT16" s="392" t="str">
        <f ca="1">+IF(OFFSET('Sanitation Data'!$E$32,0,10*ROW('Sanitation Data'!E10))="","",OFFSET('Sanitation Data'!$E$32,0,10*ROW('Sanitation Data'!E10)))</f>
        <v/>
      </c>
      <c r="CU16" s="392" t="str">
        <f ca="1">+IF(OFFSET('Sanitation Data'!$F$28,0,10*ROW('Sanitation Data'!F10))="","",OFFSET('Sanitation Data'!$F$28,0,10*ROW('Sanitation Data'!F10)))</f>
        <v/>
      </c>
      <c r="CV16" s="392" t="str">
        <f ca="1">+IF(OFFSET('Sanitation Data'!$F$29,0,10*ROW('Sanitation Data'!F10))="","",OFFSET('Sanitation Data'!$F$29,0,10*ROW('Sanitation Data'!F10)))</f>
        <v/>
      </c>
      <c r="CW16" s="392" t="str">
        <f ca="1">+IF(OFFSET('Sanitation Data'!$F$30,0,10*ROW('Sanitation Data'!F10))="","",OFFSET('Sanitation Data'!$F$30,0,10*ROW('Sanitation Data'!F10)))</f>
        <v/>
      </c>
      <c r="CX16" s="392" t="str">
        <f ca="1">+IF(OFFSET('Sanitation Data'!$F$31,0,10*ROW('Sanitation Data'!F10))="","",OFFSET('Sanitation Data'!$F$31,0,10*ROW('Sanitation Data'!F10)))</f>
        <v/>
      </c>
      <c r="CY16" s="392" t="str">
        <f ca="1">+IF(OFFSET('Sanitation Data'!$F$32,0,10*ROW('Sanitation Data'!F10))="","",OFFSET('Sanitation Data'!$F$32,0,10*ROW('Sanitation Data'!F10)))</f>
        <v/>
      </c>
      <c r="CZ16" s="392" t="str">
        <f ca="1">+IF(OFFSET('Sanitation Data'!$G$28,0,10*ROW('Sanitation Data'!G10))="","",OFFSET('Sanitation Data'!$G$28,0,10*ROW('Sanitation Data'!G10)))</f>
        <v/>
      </c>
      <c r="DA16" s="392" t="str">
        <f ca="1">+IF(OFFSET('Sanitation Data'!$G$29,0,10*ROW('Sanitation Data'!G10))="","",OFFSET('Sanitation Data'!$G$29,0,10*ROW('Sanitation Data'!G10)))</f>
        <v/>
      </c>
      <c r="DB16" s="392" t="str">
        <f ca="1">+IF(OFFSET('Sanitation Data'!$G$30,0,10*ROW('Sanitation Data'!G10))="","",OFFSET('Sanitation Data'!$G$30,0,10*ROW('Sanitation Data'!G10)))</f>
        <v/>
      </c>
      <c r="DC16" s="392" t="str">
        <f ca="1">+IF(OFFSET('Sanitation Data'!$G$31,0,10*ROW('Sanitation Data'!G10))="","",OFFSET('Sanitation Data'!$G$31,0,10*ROW('Sanitation Data'!G10)))</f>
        <v/>
      </c>
      <c r="DD16" s="392" t="str">
        <f ca="1">+IF(OFFSET('Sanitation Data'!$G$32,0,10*ROW('Sanitation Data'!G10))="","",OFFSET('Sanitation Data'!$G$32,0,10*ROW('Sanitation Data'!G10)))</f>
        <v/>
      </c>
      <c r="DE16" s="392" t="str">
        <f ca="1">+IF(OFFSET('Sanitation Data'!$H$28,0,10*ROW('Sanitation Data'!H10))="","",OFFSET('Sanitation Data'!$H$28,0,10*ROW('Sanitation Data'!H10)))</f>
        <v/>
      </c>
      <c r="DF16" s="392" t="str">
        <f ca="1">+IF(OFFSET('Sanitation Data'!$H$29,0,10*ROW('Sanitation Data'!H10))="","",OFFSET('Sanitation Data'!$H$29,0,10*ROW('Sanitation Data'!H10)))</f>
        <v/>
      </c>
      <c r="DG16" s="392" t="str">
        <f ca="1">+IF(OFFSET('Sanitation Data'!$H$30,0,10*ROW('Sanitation Data'!H10))="","",OFFSET('Sanitation Data'!$H$30,0,10*ROW('Sanitation Data'!H10)))</f>
        <v/>
      </c>
      <c r="DH16" s="392" t="str">
        <f ca="1">+IF(OFFSET('Sanitation Data'!$H$31,0,10*ROW('Sanitation Data'!H10))="","",OFFSET('Sanitation Data'!$H$31,0,10*ROW('Sanitation Data'!H10)))</f>
        <v/>
      </c>
      <c r="DI16" s="392" t="str">
        <f ca="1">+IF(OFFSET('Sanitation Data'!$H$32,0,10*ROW('Sanitation Data'!H10))="","",OFFSET('Sanitation Data'!$H$32,0,10*ROW('Sanitation Data'!H10)))</f>
        <v/>
      </c>
      <c r="DJ16" s="392" t="str">
        <f ca="1">+IF(OFFSET('Sanitation Data'!$I$28,0,10*ROW('Sanitation Data'!I10))="","",OFFSET('Sanitation Data'!$I$28,0,10*ROW('Sanitation Data'!I10)))</f>
        <v/>
      </c>
      <c r="DK16" s="392" t="str">
        <f ca="1">+IF(OFFSET('Sanitation Data'!$I$29,0,10*ROW('Sanitation Data'!I10))="","",OFFSET('Sanitation Data'!$I$29,0,10*ROW('Sanitation Data'!I10)))</f>
        <v/>
      </c>
      <c r="DL16" s="392" t="str">
        <f ca="1">+IF(OFFSET('Sanitation Data'!$I$30,0,10*ROW('Sanitation Data'!I10))="","",OFFSET('Sanitation Data'!$I$30,0,10*ROW('Sanitation Data'!I10)))</f>
        <v/>
      </c>
      <c r="DM16" s="392" t="str">
        <f ca="1">+IF(OFFSET('Sanitation Data'!$I$31,0,10*ROW('Sanitation Data'!I10))="","",OFFSET('Sanitation Data'!$I$31,0,10*ROW('Sanitation Data'!I10)))</f>
        <v/>
      </c>
      <c r="DN16" s="392" t="str">
        <f ca="1">+IF(OFFSET('Sanitation Data'!$I$32,0,10*ROW('Sanitation Data'!I10))="","",OFFSET('Sanitation Data'!$I$32,0,10*ROW('Sanitation Data'!I10)))</f>
        <v/>
      </c>
      <c r="DO16" s="392" t="str">
        <f ca="1">+IF(OFFSET('Hygiene Data'!$D$11,0,10*ROW('Hygiene Data'!D10))="","",OFFSET('Hygiene Data'!$D$11,0,10*ROW('Hygiene Data'!D10)))</f>
        <v/>
      </c>
      <c r="DP16" s="392" t="str">
        <f ca="1">+IF(OFFSET('Hygiene Data'!$D$12,0,10*ROW('Hygiene Data'!D10))="","",OFFSET('Hygiene Data'!$D$12,0,10*ROW('Hygiene Data'!D10)))</f>
        <v/>
      </c>
      <c r="DQ16" s="392" t="str">
        <f ca="1">+IF(OFFSET('Hygiene Data'!$D$13,0,10*ROW('Hygiene Data'!D10))="","",OFFSET('Hygiene Data'!$D$13,0,10*ROW('Hygiene Data'!D10)))</f>
        <v/>
      </c>
      <c r="DR16" s="392" t="str">
        <f ca="1">+IF(OFFSET('Hygiene Data'!$E$11,0,10*ROW('Hygiene Data'!E10))="","",OFFSET('Hygiene Data'!$E$11,0,10*ROW('Hygiene Data'!E10)))</f>
        <v/>
      </c>
      <c r="DS16" s="392" t="str">
        <f ca="1">+IF(OFFSET('Hygiene Data'!$E$12,0,10*ROW('Hygiene Data'!E10))="","",OFFSET('Hygiene Data'!$E$12,0,10*ROW('Hygiene Data'!E10)))</f>
        <v/>
      </c>
      <c r="DT16" s="392" t="str">
        <f ca="1">+IF(OFFSET('Hygiene Data'!$E$13,0,10*ROW('Hygiene Data'!E10))="","",OFFSET('Hygiene Data'!$E$13,0,10*ROW('Hygiene Data'!E10)))</f>
        <v/>
      </c>
      <c r="DU16" s="392" t="str">
        <f ca="1">+IF(OFFSET('Hygiene Data'!$F$11,0,10*ROW('Hygiene Data'!F10))="","",OFFSET('Hygiene Data'!$F$11,0,10*ROW('Hygiene Data'!F10)))</f>
        <v/>
      </c>
      <c r="DV16" s="392" t="str">
        <f ca="1">+IF(OFFSET('Hygiene Data'!$F$12,0,10*ROW('Hygiene Data'!F10))="","",OFFSET('Hygiene Data'!$F$12,0,10*ROW('Hygiene Data'!F10)))</f>
        <v/>
      </c>
      <c r="DW16" s="392" t="str">
        <f ca="1">+IF(OFFSET('Hygiene Data'!$F$13,0,10*ROW('Hygiene Data'!F10))="","",OFFSET('Hygiene Data'!$F$13,0,10*ROW('Hygiene Data'!F10)))</f>
        <v/>
      </c>
      <c r="DX16" s="392" t="str">
        <f ca="1">+IF(OFFSET('Hygiene Data'!$G$11,0,10*ROW('Hygiene Data'!G10))="","",OFFSET('Hygiene Data'!$G$11,0,10*ROW('Hygiene Data'!G10)))</f>
        <v/>
      </c>
      <c r="DY16" s="392" t="str">
        <f ca="1">+IF(OFFSET('Hygiene Data'!$G$12,0,10*ROW('Hygiene Data'!G10))="","",OFFSET('Hygiene Data'!$G$12,0,10*ROW('Hygiene Data'!G10)))</f>
        <v/>
      </c>
      <c r="DZ16" s="392" t="str">
        <f ca="1">+IF(OFFSET('Hygiene Data'!$G$13,0,10*ROW('Hygiene Data'!G10))="","",OFFSET('Hygiene Data'!$G$13,0,10*ROW('Hygiene Data'!G10)))</f>
        <v/>
      </c>
      <c r="EA16" s="392" t="str">
        <f ca="1">+IF(OFFSET('Hygiene Data'!$H$11,0,10*ROW('Hygiene Data'!H10))="","",OFFSET('Hygiene Data'!$H$11,0,10*ROW('Hygiene Data'!H10)))</f>
        <v/>
      </c>
      <c r="EB16" s="392" t="str">
        <f ca="1">+IF(OFFSET('Hygiene Data'!$H$12,0,10*ROW('Hygiene Data'!H10))="","",OFFSET('Hygiene Data'!$H$12,0,10*ROW('Hygiene Data'!H10)))</f>
        <v/>
      </c>
      <c r="EC16" s="392" t="str">
        <f ca="1">+IF(OFFSET('Hygiene Data'!$H$13,0,10*ROW('Hygiene Data'!H10))="","",OFFSET('Hygiene Data'!$H$13,0,10*ROW('Hygiene Data'!H10)))</f>
        <v/>
      </c>
      <c r="ED16" s="392" t="str">
        <f ca="1">+IF(OFFSET('Hygiene Data'!$I$11,0,10*ROW('Hygiene Data'!I10))="","",OFFSET('Hygiene Data'!$I$11,0,10*ROW('Hygiene Data'!I10)))</f>
        <v/>
      </c>
      <c r="EE16" s="392" t="str">
        <f ca="1">+IF(OFFSET('Hygiene Data'!$I$12,0,10*ROW('Hygiene Data'!I10))="","",OFFSET('Hygiene Data'!$I$12,0,10*ROW('Hygiene Data'!I10)))</f>
        <v/>
      </c>
      <c r="EF16" s="392" t="str">
        <f ca="1">+IF(OFFSET('Hygiene Data'!$I$13,0,10*ROW('Hygiene Data'!I10))="","",OFFSET('Hygiene Data'!$I$13,0,10*ROW('Hygiene Data'!I10)))</f>
        <v/>
      </c>
    </row>
    <row r="17" spans="1:136" x14ac:dyDescent="0.25">
      <c r="A17" s="501" t="str">
        <f ca="1">+IF(OFFSET('Water Data'!$B$2,0,10*ROW('Water Data'!E11))="","",OFFSET('Water Data'!$B$2,0,10*ROW('Water Data'!E11)))</f>
        <v/>
      </c>
      <c r="B17" s="50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28" t="str">
        <f t="shared" ca="1" si="0"/>
        <v/>
      </c>
      <c r="D17" s="52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29"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2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2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29"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2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2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29"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2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3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3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3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3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3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3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3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3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3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3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3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3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3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3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3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3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3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3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3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3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3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3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3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3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3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3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3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3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3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3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3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0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3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3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3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3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3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3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3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3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3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3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3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3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3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3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3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3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92" t="str">
        <f ca="1">+IF(OFFSET('Water Data'!$D$27,0,10*ROW('Water Data'!D11))="","",OFFSET('Water Data'!$D$27,0,10*ROW('Water Data'!D11)))</f>
        <v/>
      </c>
      <c r="BT17" s="392" t="str">
        <f ca="1">+IF(OFFSET('Water Data'!$D$28,0,10*ROW('Water Data'!D11))="","",OFFSET('Water Data'!$D$28,0,10*ROW('Water Data'!D11)))</f>
        <v/>
      </c>
      <c r="BU17" s="392" t="str">
        <f ca="1">+IF(OFFSET('Water Data'!$D$29,0,10*ROW('Water Data'!D11))="","",OFFSET('Water Data'!$D$29,0,10*ROW('Water Data'!D11)))</f>
        <v/>
      </c>
      <c r="BV17" s="392" t="str">
        <f ca="1">+IF(OFFSET('Water Data'!$E$27,0,10*ROW('Water Data'!E11))="","",OFFSET('Water Data'!$E$27,0,10*ROW('Water Data'!E11)))</f>
        <v/>
      </c>
      <c r="BW17" s="392" t="str">
        <f ca="1">+IF(OFFSET('Water Data'!$E$28,0,10*ROW('Water Data'!E11))="","",OFFSET('Water Data'!$E$28,0,10*ROW('Water Data'!E11)))</f>
        <v/>
      </c>
      <c r="BX17" s="392" t="str">
        <f ca="1">+IF(OFFSET('Water Data'!$E$29,0,10*ROW('Water Data'!E11))="","",OFFSET('Water Data'!$E$29,0,10*ROW('Water Data'!E11)))</f>
        <v/>
      </c>
      <c r="BY17" s="392" t="str">
        <f ca="1">+IF(OFFSET('Water Data'!$F$27,0,10*ROW('Water Data'!F11))="","",OFFSET('Water Data'!$F$27,0,10*ROW('Water Data'!F11)))</f>
        <v/>
      </c>
      <c r="BZ17" s="392" t="str">
        <f ca="1">+IF(OFFSET('Water Data'!$F$28,0,10*ROW('Water Data'!F11))="","",OFFSET('Water Data'!$F$28,0,10*ROW('Water Data'!F11)))</f>
        <v/>
      </c>
      <c r="CA17" s="392" t="str">
        <f ca="1">+IF(OFFSET('Water Data'!$F$29,0,10*ROW('Water Data'!F11))="","",OFFSET('Water Data'!$F$29,0,10*ROW('Water Data'!F11)))</f>
        <v/>
      </c>
      <c r="CB17" s="392" t="str">
        <f ca="1">+IF(OFFSET('Water Data'!$G$27,0,10*ROW('Water Data'!G11))="","",OFFSET('Water Data'!$G$27,0,10*ROW('Water Data'!G11)))</f>
        <v/>
      </c>
      <c r="CC17" s="392" t="str">
        <f ca="1">+IF(OFFSET('Water Data'!$G$28,0,10*ROW('Water Data'!G11))="","",OFFSET('Water Data'!$G$28,0,10*ROW('Water Data'!G11)))</f>
        <v/>
      </c>
      <c r="CD17" s="392" t="str">
        <f ca="1">+IF(OFFSET('Water Data'!$G$29,0,10*ROW('Water Data'!G11))="","",OFFSET('Water Data'!$G$29,0,10*ROW('Water Data'!G11)))</f>
        <v/>
      </c>
      <c r="CE17" s="392" t="str">
        <f ca="1">+IF(OFFSET('Water Data'!$H$27,0,10*ROW('Water Data'!H11))="","",OFFSET('Water Data'!$H$27,0,10*ROW('Water Data'!H11)))</f>
        <v/>
      </c>
      <c r="CF17" s="392" t="str">
        <f ca="1">+IF(OFFSET('Water Data'!$H$28,0,10*ROW('Water Data'!H11))="","",OFFSET('Water Data'!$H$28,0,10*ROW('Water Data'!H11)))</f>
        <v/>
      </c>
      <c r="CG17" s="392" t="str">
        <f ca="1">+IF(OFFSET('Water Data'!$H$29,0,10*ROW('Water Data'!H11))="","",OFFSET('Water Data'!$H$29,0,10*ROW('Water Data'!H11)))</f>
        <v/>
      </c>
      <c r="CH17" s="392" t="str">
        <f ca="1">+IF(OFFSET('Water Data'!$I$27,0,10*ROW('Water Data'!I11))="","",OFFSET('Water Data'!$I$27,0,10*ROW('Water Data'!I11)))</f>
        <v/>
      </c>
      <c r="CI17" s="392" t="str">
        <f ca="1">+IF(OFFSET('Water Data'!$I$28,0,10*ROW('Water Data'!I11))="","",OFFSET('Water Data'!$I$28,0,10*ROW('Water Data'!I11)))</f>
        <v/>
      </c>
      <c r="CJ17" s="392" t="str">
        <f ca="1">+IF(OFFSET('Water Data'!$I$29,0,10*ROW('Water Data'!I11))="","",OFFSET('Water Data'!$I$29,0,10*ROW('Water Data'!I11)))</f>
        <v/>
      </c>
      <c r="CK17" s="392" t="str">
        <f ca="1">+IF(OFFSET('Sanitation Data'!$D$28,0,10*ROW('Sanitation Data'!D11))="","",OFFSET('Sanitation Data'!$D$28,0,10*ROW('Sanitation Data'!D11)))</f>
        <v/>
      </c>
      <c r="CL17" s="392" t="str">
        <f ca="1">+IF(OFFSET('Sanitation Data'!$D$29,0,10*ROW('Sanitation Data'!D11))="","",OFFSET('Sanitation Data'!$D$29,0,10*ROW('Sanitation Data'!D11)))</f>
        <v/>
      </c>
      <c r="CM17" s="392" t="str">
        <f ca="1">+IF(OFFSET('Sanitation Data'!$D$30,0,10*ROW('Sanitation Data'!D11))="","",OFFSET('Sanitation Data'!$D$30,0,10*ROW('Sanitation Data'!D11)))</f>
        <v/>
      </c>
      <c r="CN17" s="392" t="str">
        <f ca="1">+IF(OFFSET('Sanitation Data'!$D$31,0,10*ROW('Sanitation Data'!D11))="","",OFFSET('Sanitation Data'!$D$31,0,10*ROW('Sanitation Data'!D11)))</f>
        <v/>
      </c>
      <c r="CO17" s="392" t="str">
        <f ca="1">+IF(OFFSET('Sanitation Data'!$D$32,0,10*ROW('Sanitation Data'!D11))="","",OFFSET('Sanitation Data'!$D$32,0,10*ROW('Sanitation Data'!D11)))</f>
        <v/>
      </c>
      <c r="CP17" s="392" t="str">
        <f ca="1">+IF(OFFSET('Sanitation Data'!$E$28,0,10*ROW('Sanitation Data'!E11))="","",OFFSET('Sanitation Data'!$E$28,0,10*ROW('Sanitation Data'!E11)))</f>
        <v/>
      </c>
      <c r="CQ17" s="392" t="str">
        <f ca="1">+IF(OFFSET('Sanitation Data'!$E$29,0,10*ROW('Sanitation Data'!E11))="","",OFFSET('Sanitation Data'!$E$29,0,10*ROW('Sanitation Data'!E11)))</f>
        <v/>
      </c>
      <c r="CR17" s="392" t="str">
        <f ca="1">+IF(OFFSET('Sanitation Data'!$E$30,0,10*ROW('Sanitation Data'!E11))="","",OFFSET('Sanitation Data'!$E$30,0,10*ROW('Sanitation Data'!E11)))</f>
        <v/>
      </c>
      <c r="CS17" s="392" t="str">
        <f ca="1">+IF(OFFSET('Sanitation Data'!$E$31,0,10*ROW('Sanitation Data'!E11))="","",OFFSET('Sanitation Data'!$E$31,0,10*ROW('Sanitation Data'!E11)))</f>
        <v/>
      </c>
      <c r="CT17" s="392" t="str">
        <f ca="1">+IF(OFFSET('Sanitation Data'!$E$32,0,10*ROW('Sanitation Data'!E11))="","",OFFSET('Sanitation Data'!$E$32,0,10*ROW('Sanitation Data'!E11)))</f>
        <v/>
      </c>
      <c r="CU17" s="392" t="str">
        <f ca="1">+IF(OFFSET('Sanitation Data'!$F$28,0,10*ROW('Sanitation Data'!F11))="","",OFFSET('Sanitation Data'!$F$28,0,10*ROW('Sanitation Data'!F11)))</f>
        <v/>
      </c>
      <c r="CV17" s="392" t="str">
        <f ca="1">+IF(OFFSET('Sanitation Data'!$F$29,0,10*ROW('Sanitation Data'!F11))="","",OFFSET('Sanitation Data'!$F$29,0,10*ROW('Sanitation Data'!F11)))</f>
        <v/>
      </c>
      <c r="CW17" s="392" t="str">
        <f ca="1">+IF(OFFSET('Sanitation Data'!$F$30,0,10*ROW('Sanitation Data'!F11))="","",OFFSET('Sanitation Data'!$F$30,0,10*ROW('Sanitation Data'!F11)))</f>
        <v/>
      </c>
      <c r="CX17" s="392" t="str">
        <f ca="1">+IF(OFFSET('Sanitation Data'!$F$31,0,10*ROW('Sanitation Data'!F11))="","",OFFSET('Sanitation Data'!$F$31,0,10*ROW('Sanitation Data'!F11)))</f>
        <v/>
      </c>
      <c r="CY17" s="392" t="str">
        <f ca="1">+IF(OFFSET('Sanitation Data'!$F$32,0,10*ROW('Sanitation Data'!F11))="","",OFFSET('Sanitation Data'!$F$32,0,10*ROW('Sanitation Data'!F11)))</f>
        <v/>
      </c>
      <c r="CZ17" s="392" t="str">
        <f ca="1">+IF(OFFSET('Sanitation Data'!$G$28,0,10*ROW('Sanitation Data'!G11))="","",OFFSET('Sanitation Data'!$G$28,0,10*ROW('Sanitation Data'!G11)))</f>
        <v/>
      </c>
      <c r="DA17" s="392" t="str">
        <f ca="1">+IF(OFFSET('Sanitation Data'!$G$29,0,10*ROW('Sanitation Data'!G11))="","",OFFSET('Sanitation Data'!$G$29,0,10*ROW('Sanitation Data'!G11)))</f>
        <v/>
      </c>
      <c r="DB17" s="392" t="str">
        <f ca="1">+IF(OFFSET('Sanitation Data'!$G$30,0,10*ROW('Sanitation Data'!G11))="","",OFFSET('Sanitation Data'!$G$30,0,10*ROW('Sanitation Data'!G11)))</f>
        <v/>
      </c>
      <c r="DC17" s="392" t="str">
        <f ca="1">+IF(OFFSET('Sanitation Data'!$G$31,0,10*ROW('Sanitation Data'!G11))="","",OFFSET('Sanitation Data'!$G$31,0,10*ROW('Sanitation Data'!G11)))</f>
        <v/>
      </c>
      <c r="DD17" s="392" t="str">
        <f ca="1">+IF(OFFSET('Sanitation Data'!$G$32,0,10*ROW('Sanitation Data'!G11))="","",OFFSET('Sanitation Data'!$G$32,0,10*ROW('Sanitation Data'!G11)))</f>
        <v/>
      </c>
      <c r="DE17" s="392" t="str">
        <f ca="1">+IF(OFFSET('Sanitation Data'!$H$28,0,10*ROW('Sanitation Data'!H11))="","",OFFSET('Sanitation Data'!$H$28,0,10*ROW('Sanitation Data'!H11)))</f>
        <v/>
      </c>
      <c r="DF17" s="392" t="str">
        <f ca="1">+IF(OFFSET('Sanitation Data'!$H$29,0,10*ROW('Sanitation Data'!H11))="","",OFFSET('Sanitation Data'!$H$29,0,10*ROW('Sanitation Data'!H11)))</f>
        <v/>
      </c>
      <c r="DG17" s="392" t="str">
        <f ca="1">+IF(OFFSET('Sanitation Data'!$H$30,0,10*ROW('Sanitation Data'!H11))="","",OFFSET('Sanitation Data'!$H$30,0,10*ROW('Sanitation Data'!H11)))</f>
        <v/>
      </c>
      <c r="DH17" s="392" t="str">
        <f ca="1">+IF(OFFSET('Sanitation Data'!$H$31,0,10*ROW('Sanitation Data'!H11))="","",OFFSET('Sanitation Data'!$H$31,0,10*ROW('Sanitation Data'!H11)))</f>
        <v/>
      </c>
      <c r="DI17" s="392" t="str">
        <f ca="1">+IF(OFFSET('Sanitation Data'!$H$32,0,10*ROW('Sanitation Data'!H11))="","",OFFSET('Sanitation Data'!$H$32,0,10*ROW('Sanitation Data'!H11)))</f>
        <v/>
      </c>
      <c r="DJ17" s="392" t="str">
        <f ca="1">+IF(OFFSET('Sanitation Data'!$I$28,0,10*ROW('Sanitation Data'!I11))="","",OFFSET('Sanitation Data'!$I$28,0,10*ROW('Sanitation Data'!I11)))</f>
        <v/>
      </c>
      <c r="DK17" s="392" t="str">
        <f ca="1">+IF(OFFSET('Sanitation Data'!$I$29,0,10*ROW('Sanitation Data'!I11))="","",OFFSET('Sanitation Data'!$I$29,0,10*ROW('Sanitation Data'!I11)))</f>
        <v/>
      </c>
      <c r="DL17" s="392" t="str">
        <f ca="1">+IF(OFFSET('Sanitation Data'!$I$30,0,10*ROW('Sanitation Data'!I11))="","",OFFSET('Sanitation Data'!$I$30,0,10*ROW('Sanitation Data'!I11)))</f>
        <v/>
      </c>
      <c r="DM17" s="392" t="str">
        <f ca="1">+IF(OFFSET('Sanitation Data'!$I$31,0,10*ROW('Sanitation Data'!I11))="","",OFFSET('Sanitation Data'!$I$31,0,10*ROW('Sanitation Data'!I11)))</f>
        <v/>
      </c>
      <c r="DN17" s="392" t="str">
        <f ca="1">+IF(OFFSET('Sanitation Data'!$I$32,0,10*ROW('Sanitation Data'!I11))="","",OFFSET('Sanitation Data'!$I$32,0,10*ROW('Sanitation Data'!I11)))</f>
        <v/>
      </c>
      <c r="DO17" s="392" t="str">
        <f ca="1">+IF(OFFSET('Hygiene Data'!$D$11,0,10*ROW('Hygiene Data'!D11))="","",OFFSET('Hygiene Data'!$D$11,0,10*ROW('Hygiene Data'!D11)))</f>
        <v/>
      </c>
      <c r="DP17" s="392" t="str">
        <f ca="1">+IF(OFFSET('Hygiene Data'!$D$12,0,10*ROW('Hygiene Data'!D11))="","",OFFSET('Hygiene Data'!$D$12,0,10*ROW('Hygiene Data'!D11)))</f>
        <v/>
      </c>
      <c r="DQ17" s="392" t="str">
        <f ca="1">+IF(OFFSET('Hygiene Data'!$D$13,0,10*ROW('Hygiene Data'!D11))="","",OFFSET('Hygiene Data'!$D$13,0,10*ROW('Hygiene Data'!D11)))</f>
        <v/>
      </c>
      <c r="DR17" s="392" t="str">
        <f ca="1">+IF(OFFSET('Hygiene Data'!$E$11,0,10*ROW('Hygiene Data'!E11))="","",OFFSET('Hygiene Data'!$E$11,0,10*ROW('Hygiene Data'!E11)))</f>
        <v/>
      </c>
      <c r="DS17" s="392" t="str">
        <f ca="1">+IF(OFFSET('Hygiene Data'!$E$12,0,10*ROW('Hygiene Data'!E11))="","",OFFSET('Hygiene Data'!$E$12,0,10*ROW('Hygiene Data'!E11)))</f>
        <v/>
      </c>
      <c r="DT17" s="392" t="str">
        <f ca="1">+IF(OFFSET('Hygiene Data'!$E$13,0,10*ROW('Hygiene Data'!E11))="","",OFFSET('Hygiene Data'!$E$13,0,10*ROW('Hygiene Data'!E11)))</f>
        <v/>
      </c>
      <c r="DU17" s="392" t="str">
        <f ca="1">+IF(OFFSET('Hygiene Data'!$F$11,0,10*ROW('Hygiene Data'!F11))="","",OFFSET('Hygiene Data'!$F$11,0,10*ROW('Hygiene Data'!F11)))</f>
        <v/>
      </c>
      <c r="DV17" s="392" t="str">
        <f ca="1">+IF(OFFSET('Hygiene Data'!$F$12,0,10*ROW('Hygiene Data'!F11))="","",OFFSET('Hygiene Data'!$F$12,0,10*ROW('Hygiene Data'!F11)))</f>
        <v/>
      </c>
      <c r="DW17" s="392" t="str">
        <f ca="1">+IF(OFFSET('Hygiene Data'!$F$13,0,10*ROW('Hygiene Data'!F11))="","",OFFSET('Hygiene Data'!$F$13,0,10*ROW('Hygiene Data'!F11)))</f>
        <v/>
      </c>
      <c r="DX17" s="392" t="str">
        <f ca="1">+IF(OFFSET('Hygiene Data'!$G$11,0,10*ROW('Hygiene Data'!G11))="","",OFFSET('Hygiene Data'!$G$11,0,10*ROW('Hygiene Data'!G11)))</f>
        <v/>
      </c>
      <c r="DY17" s="392" t="str">
        <f ca="1">+IF(OFFSET('Hygiene Data'!$G$12,0,10*ROW('Hygiene Data'!G11))="","",OFFSET('Hygiene Data'!$G$12,0,10*ROW('Hygiene Data'!G11)))</f>
        <v/>
      </c>
      <c r="DZ17" s="392" t="str">
        <f ca="1">+IF(OFFSET('Hygiene Data'!$G$13,0,10*ROW('Hygiene Data'!G11))="","",OFFSET('Hygiene Data'!$G$13,0,10*ROW('Hygiene Data'!G11)))</f>
        <v/>
      </c>
      <c r="EA17" s="392" t="str">
        <f ca="1">+IF(OFFSET('Hygiene Data'!$H$11,0,10*ROW('Hygiene Data'!H11))="","",OFFSET('Hygiene Data'!$H$11,0,10*ROW('Hygiene Data'!H11)))</f>
        <v/>
      </c>
      <c r="EB17" s="392" t="str">
        <f ca="1">+IF(OFFSET('Hygiene Data'!$H$12,0,10*ROW('Hygiene Data'!H11))="","",OFFSET('Hygiene Data'!$H$12,0,10*ROW('Hygiene Data'!H11)))</f>
        <v/>
      </c>
      <c r="EC17" s="392" t="str">
        <f ca="1">+IF(OFFSET('Hygiene Data'!$H$13,0,10*ROW('Hygiene Data'!H11))="","",OFFSET('Hygiene Data'!$H$13,0,10*ROW('Hygiene Data'!H11)))</f>
        <v/>
      </c>
      <c r="ED17" s="392" t="str">
        <f ca="1">+IF(OFFSET('Hygiene Data'!$I$11,0,10*ROW('Hygiene Data'!I11))="","",OFFSET('Hygiene Data'!$I$11,0,10*ROW('Hygiene Data'!I11)))</f>
        <v/>
      </c>
      <c r="EE17" s="392" t="str">
        <f ca="1">+IF(OFFSET('Hygiene Data'!$I$12,0,10*ROW('Hygiene Data'!I11))="","",OFFSET('Hygiene Data'!$I$12,0,10*ROW('Hygiene Data'!I11)))</f>
        <v/>
      </c>
      <c r="EF17" s="392" t="str">
        <f ca="1">+IF(OFFSET('Hygiene Data'!$I$13,0,10*ROW('Hygiene Data'!I11))="","",OFFSET('Hygiene Data'!$I$13,0,10*ROW('Hygiene Data'!I11)))</f>
        <v/>
      </c>
    </row>
    <row r="18" spans="1:136" x14ac:dyDescent="0.25">
      <c r="A18" s="501" t="str">
        <f ca="1">+IF(OFFSET('Water Data'!$B$2,0,10*ROW('Water Data'!E12))="","",OFFSET('Water Data'!$B$2,0,10*ROW('Water Data'!E12)))</f>
        <v/>
      </c>
      <c r="B18" s="50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28" t="str">
        <f t="shared" ca="1" si="0"/>
        <v/>
      </c>
      <c r="D18" s="52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2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2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2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2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2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2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2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2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3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3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3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3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3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3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3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3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3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3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3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3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3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3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3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3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3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3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3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3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3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3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3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3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3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3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3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3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3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3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3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0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3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3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3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3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3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3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3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3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3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3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3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3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3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3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3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3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92" t="str">
        <f ca="1">+IF(OFFSET('Water Data'!$D$27,0,10*ROW('Water Data'!D12))="","",OFFSET('Water Data'!$D$27,0,10*ROW('Water Data'!D12)))</f>
        <v/>
      </c>
      <c r="BT18" s="392" t="str">
        <f ca="1">+IF(OFFSET('Water Data'!$D$28,0,10*ROW('Water Data'!D12))="","",OFFSET('Water Data'!$D$28,0,10*ROW('Water Data'!D12)))</f>
        <v/>
      </c>
      <c r="BU18" s="392" t="str">
        <f ca="1">+IF(OFFSET('Water Data'!$D$29,0,10*ROW('Water Data'!D12))="","",OFFSET('Water Data'!$D$29,0,10*ROW('Water Data'!D12)))</f>
        <v/>
      </c>
      <c r="BV18" s="392" t="str">
        <f ca="1">+IF(OFFSET('Water Data'!$E$27,0,10*ROW('Water Data'!E12))="","",OFFSET('Water Data'!$E$27,0,10*ROW('Water Data'!E12)))</f>
        <v/>
      </c>
      <c r="BW18" s="392" t="str">
        <f ca="1">+IF(OFFSET('Water Data'!$E$28,0,10*ROW('Water Data'!E12))="","",OFFSET('Water Data'!$E$28,0,10*ROW('Water Data'!E12)))</f>
        <v/>
      </c>
      <c r="BX18" s="392" t="str">
        <f ca="1">+IF(OFFSET('Water Data'!$E$29,0,10*ROW('Water Data'!E12))="","",OFFSET('Water Data'!$E$29,0,10*ROW('Water Data'!E12)))</f>
        <v/>
      </c>
      <c r="BY18" s="392" t="str">
        <f ca="1">+IF(OFFSET('Water Data'!$F$27,0,10*ROW('Water Data'!F12))="","",OFFSET('Water Data'!$F$27,0,10*ROW('Water Data'!F12)))</f>
        <v/>
      </c>
      <c r="BZ18" s="392" t="str">
        <f ca="1">+IF(OFFSET('Water Data'!$F$28,0,10*ROW('Water Data'!F12))="","",OFFSET('Water Data'!$F$28,0,10*ROW('Water Data'!F12)))</f>
        <v/>
      </c>
      <c r="CA18" s="392" t="str">
        <f ca="1">+IF(OFFSET('Water Data'!$F$29,0,10*ROW('Water Data'!F12))="","",OFFSET('Water Data'!$F$29,0,10*ROW('Water Data'!F12)))</f>
        <v/>
      </c>
      <c r="CB18" s="392" t="str">
        <f ca="1">+IF(OFFSET('Water Data'!$G$27,0,10*ROW('Water Data'!G12))="","",OFFSET('Water Data'!$G$27,0,10*ROW('Water Data'!G12)))</f>
        <v/>
      </c>
      <c r="CC18" s="392" t="str">
        <f ca="1">+IF(OFFSET('Water Data'!$G$28,0,10*ROW('Water Data'!G12))="","",OFFSET('Water Data'!$G$28,0,10*ROW('Water Data'!G12)))</f>
        <v/>
      </c>
      <c r="CD18" s="392" t="str">
        <f ca="1">+IF(OFFSET('Water Data'!$G$29,0,10*ROW('Water Data'!G12))="","",OFFSET('Water Data'!$G$29,0,10*ROW('Water Data'!G12)))</f>
        <v/>
      </c>
      <c r="CE18" s="392" t="str">
        <f ca="1">+IF(OFFSET('Water Data'!$H$27,0,10*ROW('Water Data'!H12))="","",OFFSET('Water Data'!$H$27,0,10*ROW('Water Data'!H12)))</f>
        <v/>
      </c>
      <c r="CF18" s="392" t="str">
        <f ca="1">+IF(OFFSET('Water Data'!$H$28,0,10*ROW('Water Data'!H12))="","",OFFSET('Water Data'!$H$28,0,10*ROW('Water Data'!H12)))</f>
        <v/>
      </c>
      <c r="CG18" s="392" t="str">
        <f ca="1">+IF(OFFSET('Water Data'!$H$29,0,10*ROW('Water Data'!H12))="","",OFFSET('Water Data'!$H$29,0,10*ROW('Water Data'!H12)))</f>
        <v/>
      </c>
      <c r="CH18" s="392" t="str">
        <f ca="1">+IF(OFFSET('Water Data'!$I$27,0,10*ROW('Water Data'!I12))="","",OFFSET('Water Data'!$I$27,0,10*ROW('Water Data'!I12)))</f>
        <v/>
      </c>
      <c r="CI18" s="392" t="str">
        <f ca="1">+IF(OFFSET('Water Data'!$I$28,0,10*ROW('Water Data'!I12))="","",OFFSET('Water Data'!$I$28,0,10*ROW('Water Data'!I12)))</f>
        <v/>
      </c>
      <c r="CJ18" s="392" t="str">
        <f ca="1">+IF(OFFSET('Water Data'!$I$29,0,10*ROW('Water Data'!I12))="","",OFFSET('Water Data'!$I$29,0,10*ROW('Water Data'!I12)))</f>
        <v/>
      </c>
      <c r="CK18" s="392" t="str">
        <f ca="1">+IF(OFFSET('Sanitation Data'!$D$28,0,10*ROW('Sanitation Data'!D12))="","",OFFSET('Sanitation Data'!$D$28,0,10*ROW('Sanitation Data'!D12)))</f>
        <v/>
      </c>
      <c r="CL18" s="392" t="str">
        <f ca="1">+IF(OFFSET('Sanitation Data'!$D$29,0,10*ROW('Sanitation Data'!D12))="","",OFFSET('Sanitation Data'!$D$29,0,10*ROW('Sanitation Data'!D12)))</f>
        <v/>
      </c>
      <c r="CM18" s="392" t="str">
        <f ca="1">+IF(OFFSET('Sanitation Data'!$D$30,0,10*ROW('Sanitation Data'!D12))="","",OFFSET('Sanitation Data'!$D$30,0,10*ROW('Sanitation Data'!D12)))</f>
        <v/>
      </c>
      <c r="CN18" s="392" t="str">
        <f ca="1">+IF(OFFSET('Sanitation Data'!$D$31,0,10*ROW('Sanitation Data'!D12))="","",OFFSET('Sanitation Data'!$D$31,0,10*ROW('Sanitation Data'!D12)))</f>
        <v/>
      </c>
      <c r="CO18" s="392" t="str">
        <f ca="1">+IF(OFFSET('Sanitation Data'!$D$32,0,10*ROW('Sanitation Data'!D12))="","",OFFSET('Sanitation Data'!$D$32,0,10*ROW('Sanitation Data'!D12)))</f>
        <v/>
      </c>
      <c r="CP18" s="392" t="str">
        <f ca="1">+IF(OFFSET('Sanitation Data'!$E$28,0,10*ROW('Sanitation Data'!E12))="","",OFFSET('Sanitation Data'!$E$28,0,10*ROW('Sanitation Data'!E12)))</f>
        <v/>
      </c>
      <c r="CQ18" s="392" t="str">
        <f ca="1">+IF(OFFSET('Sanitation Data'!$E$29,0,10*ROW('Sanitation Data'!E12))="","",OFFSET('Sanitation Data'!$E$29,0,10*ROW('Sanitation Data'!E12)))</f>
        <v/>
      </c>
      <c r="CR18" s="392" t="str">
        <f ca="1">+IF(OFFSET('Sanitation Data'!$E$30,0,10*ROW('Sanitation Data'!E12))="","",OFFSET('Sanitation Data'!$E$30,0,10*ROW('Sanitation Data'!E12)))</f>
        <v/>
      </c>
      <c r="CS18" s="392" t="str">
        <f ca="1">+IF(OFFSET('Sanitation Data'!$E$31,0,10*ROW('Sanitation Data'!E12))="","",OFFSET('Sanitation Data'!$E$31,0,10*ROW('Sanitation Data'!E12)))</f>
        <v/>
      </c>
      <c r="CT18" s="392" t="str">
        <f ca="1">+IF(OFFSET('Sanitation Data'!$E$32,0,10*ROW('Sanitation Data'!E12))="","",OFFSET('Sanitation Data'!$E$32,0,10*ROW('Sanitation Data'!E12)))</f>
        <v/>
      </c>
      <c r="CU18" s="392" t="str">
        <f ca="1">+IF(OFFSET('Sanitation Data'!$F$28,0,10*ROW('Sanitation Data'!F12))="","",OFFSET('Sanitation Data'!$F$28,0,10*ROW('Sanitation Data'!F12)))</f>
        <v/>
      </c>
      <c r="CV18" s="392" t="str">
        <f ca="1">+IF(OFFSET('Sanitation Data'!$F$29,0,10*ROW('Sanitation Data'!F12))="","",OFFSET('Sanitation Data'!$F$29,0,10*ROW('Sanitation Data'!F12)))</f>
        <v/>
      </c>
      <c r="CW18" s="392" t="str">
        <f ca="1">+IF(OFFSET('Sanitation Data'!$F$30,0,10*ROW('Sanitation Data'!F12))="","",OFFSET('Sanitation Data'!$F$30,0,10*ROW('Sanitation Data'!F12)))</f>
        <v/>
      </c>
      <c r="CX18" s="392" t="str">
        <f ca="1">+IF(OFFSET('Sanitation Data'!$F$31,0,10*ROW('Sanitation Data'!F12))="","",OFFSET('Sanitation Data'!$F$31,0,10*ROW('Sanitation Data'!F12)))</f>
        <v/>
      </c>
      <c r="CY18" s="392" t="str">
        <f ca="1">+IF(OFFSET('Sanitation Data'!$F$32,0,10*ROW('Sanitation Data'!F12))="","",OFFSET('Sanitation Data'!$F$32,0,10*ROW('Sanitation Data'!F12)))</f>
        <v/>
      </c>
      <c r="CZ18" s="392" t="str">
        <f ca="1">+IF(OFFSET('Sanitation Data'!$G$28,0,10*ROW('Sanitation Data'!G12))="","",OFFSET('Sanitation Data'!$G$28,0,10*ROW('Sanitation Data'!G12)))</f>
        <v/>
      </c>
      <c r="DA18" s="392" t="str">
        <f ca="1">+IF(OFFSET('Sanitation Data'!$G$29,0,10*ROW('Sanitation Data'!G12))="","",OFFSET('Sanitation Data'!$G$29,0,10*ROW('Sanitation Data'!G12)))</f>
        <v/>
      </c>
      <c r="DB18" s="392" t="str">
        <f ca="1">+IF(OFFSET('Sanitation Data'!$G$30,0,10*ROW('Sanitation Data'!G12))="","",OFFSET('Sanitation Data'!$G$30,0,10*ROW('Sanitation Data'!G12)))</f>
        <v/>
      </c>
      <c r="DC18" s="392" t="str">
        <f ca="1">+IF(OFFSET('Sanitation Data'!$G$31,0,10*ROW('Sanitation Data'!G12))="","",OFFSET('Sanitation Data'!$G$31,0,10*ROW('Sanitation Data'!G12)))</f>
        <v/>
      </c>
      <c r="DD18" s="392" t="str">
        <f ca="1">+IF(OFFSET('Sanitation Data'!$G$32,0,10*ROW('Sanitation Data'!G12))="","",OFFSET('Sanitation Data'!$G$32,0,10*ROW('Sanitation Data'!G12)))</f>
        <v/>
      </c>
      <c r="DE18" s="392" t="str">
        <f ca="1">+IF(OFFSET('Sanitation Data'!$H$28,0,10*ROW('Sanitation Data'!H12))="","",OFFSET('Sanitation Data'!$H$28,0,10*ROW('Sanitation Data'!H12)))</f>
        <v/>
      </c>
      <c r="DF18" s="392" t="str">
        <f ca="1">+IF(OFFSET('Sanitation Data'!$H$29,0,10*ROW('Sanitation Data'!H12))="","",OFFSET('Sanitation Data'!$H$29,0,10*ROW('Sanitation Data'!H12)))</f>
        <v/>
      </c>
      <c r="DG18" s="392" t="str">
        <f ca="1">+IF(OFFSET('Sanitation Data'!$H$30,0,10*ROW('Sanitation Data'!H12))="","",OFFSET('Sanitation Data'!$H$30,0,10*ROW('Sanitation Data'!H12)))</f>
        <v/>
      </c>
      <c r="DH18" s="392" t="str">
        <f ca="1">+IF(OFFSET('Sanitation Data'!$H$31,0,10*ROW('Sanitation Data'!H12))="","",OFFSET('Sanitation Data'!$H$31,0,10*ROW('Sanitation Data'!H12)))</f>
        <v/>
      </c>
      <c r="DI18" s="392" t="str">
        <f ca="1">+IF(OFFSET('Sanitation Data'!$H$32,0,10*ROW('Sanitation Data'!H12))="","",OFFSET('Sanitation Data'!$H$32,0,10*ROW('Sanitation Data'!H12)))</f>
        <v/>
      </c>
      <c r="DJ18" s="392" t="str">
        <f ca="1">+IF(OFFSET('Sanitation Data'!$I$28,0,10*ROW('Sanitation Data'!I12))="","",OFFSET('Sanitation Data'!$I$28,0,10*ROW('Sanitation Data'!I12)))</f>
        <v/>
      </c>
      <c r="DK18" s="392" t="str">
        <f ca="1">+IF(OFFSET('Sanitation Data'!$I$29,0,10*ROW('Sanitation Data'!I12))="","",OFFSET('Sanitation Data'!$I$29,0,10*ROW('Sanitation Data'!I12)))</f>
        <v/>
      </c>
      <c r="DL18" s="392" t="str">
        <f ca="1">+IF(OFFSET('Sanitation Data'!$I$30,0,10*ROW('Sanitation Data'!I12))="","",OFFSET('Sanitation Data'!$I$30,0,10*ROW('Sanitation Data'!I12)))</f>
        <v/>
      </c>
      <c r="DM18" s="392" t="str">
        <f ca="1">+IF(OFFSET('Sanitation Data'!$I$31,0,10*ROW('Sanitation Data'!I12))="","",OFFSET('Sanitation Data'!$I$31,0,10*ROW('Sanitation Data'!I12)))</f>
        <v/>
      </c>
      <c r="DN18" s="392" t="str">
        <f ca="1">+IF(OFFSET('Sanitation Data'!$I$32,0,10*ROW('Sanitation Data'!I12))="","",OFFSET('Sanitation Data'!$I$32,0,10*ROW('Sanitation Data'!I12)))</f>
        <v/>
      </c>
      <c r="DO18" s="392" t="str">
        <f ca="1">+IF(OFFSET('Hygiene Data'!$D$11,0,10*ROW('Hygiene Data'!D12))="","",OFFSET('Hygiene Data'!$D$11,0,10*ROW('Hygiene Data'!D12)))</f>
        <v/>
      </c>
      <c r="DP18" s="392" t="str">
        <f ca="1">+IF(OFFSET('Hygiene Data'!$D$12,0,10*ROW('Hygiene Data'!D12))="","",OFFSET('Hygiene Data'!$D$12,0,10*ROW('Hygiene Data'!D12)))</f>
        <v/>
      </c>
      <c r="DQ18" s="392" t="str">
        <f ca="1">+IF(OFFSET('Hygiene Data'!$D$13,0,10*ROW('Hygiene Data'!D12))="","",OFFSET('Hygiene Data'!$D$13,0,10*ROW('Hygiene Data'!D12)))</f>
        <v/>
      </c>
      <c r="DR18" s="392" t="str">
        <f ca="1">+IF(OFFSET('Hygiene Data'!$E$11,0,10*ROW('Hygiene Data'!E12))="","",OFFSET('Hygiene Data'!$E$11,0,10*ROW('Hygiene Data'!E12)))</f>
        <v/>
      </c>
      <c r="DS18" s="392" t="str">
        <f ca="1">+IF(OFFSET('Hygiene Data'!$E$12,0,10*ROW('Hygiene Data'!E12))="","",OFFSET('Hygiene Data'!$E$12,0,10*ROW('Hygiene Data'!E12)))</f>
        <v/>
      </c>
      <c r="DT18" s="392" t="str">
        <f ca="1">+IF(OFFSET('Hygiene Data'!$E$13,0,10*ROW('Hygiene Data'!E12))="","",OFFSET('Hygiene Data'!$E$13,0,10*ROW('Hygiene Data'!E12)))</f>
        <v/>
      </c>
      <c r="DU18" s="392" t="str">
        <f ca="1">+IF(OFFSET('Hygiene Data'!$F$11,0,10*ROW('Hygiene Data'!F12))="","",OFFSET('Hygiene Data'!$F$11,0,10*ROW('Hygiene Data'!F12)))</f>
        <v/>
      </c>
      <c r="DV18" s="392" t="str">
        <f ca="1">+IF(OFFSET('Hygiene Data'!$F$12,0,10*ROW('Hygiene Data'!F12))="","",OFFSET('Hygiene Data'!$F$12,0,10*ROW('Hygiene Data'!F12)))</f>
        <v/>
      </c>
      <c r="DW18" s="392" t="str">
        <f ca="1">+IF(OFFSET('Hygiene Data'!$F$13,0,10*ROW('Hygiene Data'!F12))="","",OFFSET('Hygiene Data'!$F$13,0,10*ROW('Hygiene Data'!F12)))</f>
        <v/>
      </c>
      <c r="DX18" s="392" t="str">
        <f ca="1">+IF(OFFSET('Hygiene Data'!$G$11,0,10*ROW('Hygiene Data'!G12))="","",OFFSET('Hygiene Data'!$G$11,0,10*ROW('Hygiene Data'!G12)))</f>
        <v/>
      </c>
      <c r="DY18" s="392" t="str">
        <f ca="1">+IF(OFFSET('Hygiene Data'!$G$12,0,10*ROW('Hygiene Data'!G12))="","",OFFSET('Hygiene Data'!$G$12,0,10*ROW('Hygiene Data'!G12)))</f>
        <v/>
      </c>
      <c r="DZ18" s="392" t="str">
        <f ca="1">+IF(OFFSET('Hygiene Data'!$G$13,0,10*ROW('Hygiene Data'!G12))="","",OFFSET('Hygiene Data'!$G$13,0,10*ROW('Hygiene Data'!G12)))</f>
        <v/>
      </c>
      <c r="EA18" s="392" t="str">
        <f ca="1">+IF(OFFSET('Hygiene Data'!$H$11,0,10*ROW('Hygiene Data'!H12))="","",OFFSET('Hygiene Data'!$H$11,0,10*ROW('Hygiene Data'!H12)))</f>
        <v/>
      </c>
      <c r="EB18" s="392" t="str">
        <f ca="1">+IF(OFFSET('Hygiene Data'!$H$12,0,10*ROW('Hygiene Data'!H12))="","",OFFSET('Hygiene Data'!$H$12,0,10*ROW('Hygiene Data'!H12)))</f>
        <v/>
      </c>
      <c r="EC18" s="392" t="str">
        <f ca="1">+IF(OFFSET('Hygiene Data'!$H$13,0,10*ROW('Hygiene Data'!H12))="","",OFFSET('Hygiene Data'!$H$13,0,10*ROW('Hygiene Data'!H12)))</f>
        <v/>
      </c>
      <c r="ED18" s="392" t="str">
        <f ca="1">+IF(OFFSET('Hygiene Data'!$I$11,0,10*ROW('Hygiene Data'!I12))="","",OFFSET('Hygiene Data'!$I$11,0,10*ROW('Hygiene Data'!I12)))</f>
        <v/>
      </c>
      <c r="EE18" s="392" t="str">
        <f ca="1">+IF(OFFSET('Hygiene Data'!$I$12,0,10*ROW('Hygiene Data'!I12))="","",OFFSET('Hygiene Data'!$I$12,0,10*ROW('Hygiene Data'!I12)))</f>
        <v/>
      </c>
      <c r="EF18" s="392" t="str">
        <f ca="1">+IF(OFFSET('Hygiene Data'!$I$13,0,10*ROW('Hygiene Data'!I12))="","",OFFSET('Hygiene Data'!$I$13,0,10*ROW('Hygiene Data'!I12)))</f>
        <v/>
      </c>
    </row>
    <row r="19" spans="1:136" x14ac:dyDescent="0.25">
      <c r="A19" s="501" t="str">
        <f ca="1">+IF(OFFSET('Water Data'!$B$2,0,10*ROW('Water Data'!E13))="","",OFFSET('Water Data'!$B$2,0,10*ROW('Water Data'!E13)))</f>
        <v/>
      </c>
      <c r="B19" s="50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28" t="str">
        <f t="shared" ca="1" si="0"/>
        <v/>
      </c>
      <c r="D19" s="52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2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2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2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2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2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2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2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2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3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3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3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3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3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3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3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3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3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3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3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3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3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3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3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3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3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3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3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3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3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3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3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3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3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3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3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3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3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3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3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0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3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3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3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3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3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3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3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3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3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3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3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3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3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3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3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3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92" t="str">
        <f ca="1">+IF(OFFSET('Water Data'!$D$27,0,10*ROW('Water Data'!D13))="","",OFFSET('Water Data'!$D$27,0,10*ROW('Water Data'!D13)))</f>
        <v/>
      </c>
      <c r="BT19" s="392" t="str">
        <f ca="1">+IF(OFFSET('Water Data'!$D$28,0,10*ROW('Water Data'!D13))="","",OFFSET('Water Data'!$D$28,0,10*ROW('Water Data'!D13)))</f>
        <v/>
      </c>
      <c r="BU19" s="392" t="str">
        <f ca="1">+IF(OFFSET('Water Data'!$D$29,0,10*ROW('Water Data'!D13))="","",OFFSET('Water Data'!$D$29,0,10*ROW('Water Data'!D13)))</f>
        <v/>
      </c>
      <c r="BV19" s="392" t="str">
        <f ca="1">+IF(OFFSET('Water Data'!$E$27,0,10*ROW('Water Data'!E13))="","",OFFSET('Water Data'!$E$27,0,10*ROW('Water Data'!E13)))</f>
        <v/>
      </c>
      <c r="BW19" s="392" t="str">
        <f ca="1">+IF(OFFSET('Water Data'!$E$28,0,10*ROW('Water Data'!E13))="","",OFFSET('Water Data'!$E$28,0,10*ROW('Water Data'!E13)))</f>
        <v/>
      </c>
      <c r="BX19" s="392" t="str">
        <f ca="1">+IF(OFFSET('Water Data'!$E$29,0,10*ROW('Water Data'!E13))="","",OFFSET('Water Data'!$E$29,0,10*ROW('Water Data'!E13)))</f>
        <v/>
      </c>
      <c r="BY19" s="392" t="str">
        <f ca="1">+IF(OFFSET('Water Data'!$F$27,0,10*ROW('Water Data'!F13))="","",OFFSET('Water Data'!$F$27,0,10*ROW('Water Data'!F13)))</f>
        <v/>
      </c>
      <c r="BZ19" s="392" t="str">
        <f ca="1">+IF(OFFSET('Water Data'!$F$28,0,10*ROW('Water Data'!F13))="","",OFFSET('Water Data'!$F$28,0,10*ROW('Water Data'!F13)))</f>
        <v/>
      </c>
      <c r="CA19" s="392" t="str">
        <f ca="1">+IF(OFFSET('Water Data'!$F$29,0,10*ROW('Water Data'!F13))="","",OFFSET('Water Data'!$F$29,0,10*ROW('Water Data'!F13)))</f>
        <v/>
      </c>
      <c r="CB19" s="392" t="str">
        <f ca="1">+IF(OFFSET('Water Data'!$G$27,0,10*ROW('Water Data'!G13))="","",OFFSET('Water Data'!$G$27,0,10*ROW('Water Data'!G13)))</f>
        <v/>
      </c>
      <c r="CC19" s="392" t="str">
        <f ca="1">+IF(OFFSET('Water Data'!$G$28,0,10*ROW('Water Data'!G13))="","",OFFSET('Water Data'!$G$28,0,10*ROW('Water Data'!G13)))</f>
        <v/>
      </c>
      <c r="CD19" s="392" t="str">
        <f ca="1">+IF(OFFSET('Water Data'!$G$29,0,10*ROW('Water Data'!G13))="","",OFFSET('Water Data'!$G$29,0,10*ROW('Water Data'!G13)))</f>
        <v/>
      </c>
      <c r="CE19" s="392" t="str">
        <f ca="1">+IF(OFFSET('Water Data'!$H$27,0,10*ROW('Water Data'!H13))="","",OFFSET('Water Data'!$H$27,0,10*ROW('Water Data'!H13)))</f>
        <v/>
      </c>
      <c r="CF19" s="392" t="str">
        <f ca="1">+IF(OFFSET('Water Data'!$H$28,0,10*ROW('Water Data'!H13))="","",OFFSET('Water Data'!$H$28,0,10*ROW('Water Data'!H13)))</f>
        <v/>
      </c>
      <c r="CG19" s="392" t="str">
        <f ca="1">+IF(OFFSET('Water Data'!$H$29,0,10*ROW('Water Data'!H13))="","",OFFSET('Water Data'!$H$29,0,10*ROW('Water Data'!H13)))</f>
        <v/>
      </c>
      <c r="CH19" s="392" t="str">
        <f ca="1">+IF(OFFSET('Water Data'!$I$27,0,10*ROW('Water Data'!I13))="","",OFFSET('Water Data'!$I$27,0,10*ROW('Water Data'!I13)))</f>
        <v/>
      </c>
      <c r="CI19" s="392" t="str">
        <f ca="1">+IF(OFFSET('Water Data'!$I$28,0,10*ROW('Water Data'!I13))="","",OFFSET('Water Data'!$I$28,0,10*ROW('Water Data'!I13)))</f>
        <v/>
      </c>
      <c r="CJ19" s="392" t="str">
        <f ca="1">+IF(OFFSET('Water Data'!$I$29,0,10*ROW('Water Data'!I13))="","",OFFSET('Water Data'!$I$29,0,10*ROW('Water Data'!I13)))</f>
        <v/>
      </c>
      <c r="CK19" s="392" t="str">
        <f ca="1">+IF(OFFSET('Sanitation Data'!$D$28,0,10*ROW('Sanitation Data'!D13))="","",OFFSET('Sanitation Data'!$D$28,0,10*ROW('Sanitation Data'!D13)))</f>
        <v/>
      </c>
      <c r="CL19" s="392" t="str">
        <f ca="1">+IF(OFFSET('Sanitation Data'!$D$29,0,10*ROW('Sanitation Data'!D13))="","",OFFSET('Sanitation Data'!$D$29,0,10*ROW('Sanitation Data'!D13)))</f>
        <v/>
      </c>
      <c r="CM19" s="392" t="str">
        <f ca="1">+IF(OFFSET('Sanitation Data'!$D$30,0,10*ROW('Sanitation Data'!D13))="","",OFFSET('Sanitation Data'!$D$30,0,10*ROW('Sanitation Data'!D13)))</f>
        <v/>
      </c>
      <c r="CN19" s="392" t="str">
        <f ca="1">+IF(OFFSET('Sanitation Data'!$D$31,0,10*ROW('Sanitation Data'!D13))="","",OFFSET('Sanitation Data'!$D$31,0,10*ROW('Sanitation Data'!D13)))</f>
        <v/>
      </c>
      <c r="CO19" s="392" t="str">
        <f ca="1">+IF(OFFSET('Sanitation Data'!$D$32,0,10*ROW('Sanitation Data'!D13))="","",OFFSET('Sanitation Data'!$D$32,0,10*ROW('Sanitation Data'!D13)))</f>
        <v/>
      </c>
      <c r="CP19" s="392" t="str">
        <f ca="1">+IF(OFFSET('Sanitation Data'!$E$28,0,10*ROW('Sanitation Data'!E13))="","",OFFSET('Sanitation Data'!$E$28,0,10*ROW('Sanitation Data'!E13)))</f>
        <v/>
      </c>
      <c r="CQ19" s="392" t="str">
        <f ca="1">+IF(OFFSET('Sanitation Data'!$E$29,0,10*ROW('Sanitation Data'!E13))="","",OFFSET('Sanitation Data'!$E$29,0,10*ROW('Sanitation Data'!E13)))</f>
        <v/>
      </c>
      <c r="CR19" s="392" t="str">
        <f ca="1">+IF(OFFSET('Sanitation Data'!$E$30,0,10*ROW('Sanitation Data'!E13))="","",OFFSET('Sanitation Data'!$E$30,0,10*ROW('Sanitation Data'!E13)))</f>
        <v/>
      </c>
      <c r="CS19" s="392" t="str">
        <f ca="1">+IF(OFFSET('Sanitation Data'!$E$31,0,10*ROW('Sanitation Data'!E13))="","",OFFSET('Sanitation Data'!$E$31,0,10*ROW('Sanitation Data'!E13)))</f>
        <v/>
      </c>
      <c r="CT19" s="392" t="str">
        <f ca="1">+IF(OFFSET('Sanitation Data'!$E$32,0,10*ROW('Sanitation Data'!E13))="","",OFFSET('Sanitation Data'!$E$32,0,10*ROW('Sanitation Data'!E13)))</f>
        <v/>
      </c>
      <c r="CU19" s="392" t="str">
        <f ca="1">+IF(OFFSET('Sanitation Data'!$F$28,0,10*ROW('Sanitation Data'!F13))="","",OFFSET('Sanitation Data'!$F$28,0,10*ROW('Sanitation Data'!F13)))</f>
        <v/>
      </c>
      <c r="CV19" s="392" t="str">
        <f ca="1">+IF(OFFSET('Sanitation Data'!$F$29,0,10*ROW('Sanitation Data'!F13))="","",OFFSET('Sanitation Data'!$F$29,0,10*ROW('Sanitation Data'!F13)))</f>
        <v/>
      </c>
      <c r="CW19" s="392" t="str">
        <f ca="1">+IF(OFFSET('Sanitation Data'!$F$30,0,10*ROW('Sanitation Data'!F13))="","",OFFSET('Sanitation Data'!$F$30,0,10*ROW('Sanitation Data'!F13)))</f>
        <v/>
      </c>
      <c r="CX19" s="392" t="str">
        <f ca="1">+IF(OFFSET('Sanitation Data'!$F$31,0,10*ROW('Sanitation Data'!F13))="","",OFFSET('Sanitation Data'!$F$31,0,10*ROW('Sanitation Data'!F13)))</f>
        <v/>
      </c>
      <c r="CY19" s="392" t="str">
        <f ca="1">+IF(OFFSET('Sanitation Data'!$F$32,0,10*ROW('Sanitation Data'!F13))="","",OFFSET('Sanitation Data'!$F$32,0,10*ROW('Sanitation Data'!F13)))</f>
        <v/>
      </c>
      <c r="CZ19" s="392" t="str">
        <f ca="1">+IF(OFFSET('Sanitation Data'!$G$28,0,10*ROW('Sanitation Data'!G13))="","",OFFSET('Sanitation Data'!$G$28,0,10*ROW('Sanitation Data'!G13)))</f>
        <v/>
      </c>
      <c r="DA19" s="392" t="str">
        <f ca="1">+IF(OFFSET('Sanitation Data'!$G$29,0,10*ROW('Sanitation Data'!G13))="","",OFFSET('Sanitation Data'!$G$29,0,10*ROW('Sanitation Data'!G13)))</f>
        <v/>
      </c>
      <c r="DB19" s="392" t="str">
        <f ca="1">+IF(OFFSET('Sanitation Data'!$G$30,0,10*ROW('Sanitation Data'!G13))="","",OFFSET('Sanitation Data'!$G$30,0,10*ROW('Sanitation Data'!G13)))</f>
        <v/>
      </c>
      <c r="DC19" s="392" t="str">
        <f ca="1">+IF(OFFSET('Sanitation Data'!$G$31,0,10*ROW('Sanitation Data'!G13))="","",OFFSET('Sanitation Data'!$G$31,0,10*ROW('Sanitation Data'!G13)))</f>
        <v/>
      </c>
      <c r="DD19" s="392" t="str">
        <f ca="1">+IF(OFFSET('Sanitation Data'!$G$32,0,10*ROW('Sanitation Data'!G13))="","",OFFSET('Sanitation Data'!$G$32,0,10*ROW('Sanitation Data'!G13)))</f>
        <v/>
      </c>
      <c r="DE19" s="392" t="str">
        <f ca="1">+IF(OFFSET('Sanitation Data'!$H$28,0,10*ROW('Sanitation Data'!H13))="","",OFFSET('Sanitation Data'!$H$28,0,10*ROW('Sanitation Data'!H13)))</f>
        <v/>
      </c>
      <c r="DF19" s="392" t="str">
        <f ca="1">+IF(OFFSET('Sanitation Data'!$H$29,0,10*ROW('Sanitation Data'!H13))="","",OFFSET('Sanitation Data'!$H$29,0,10*ROW('Sanitation Data'!H13)))</f>
        <v/>
      </c>
      <c r="DG19" s="392" t="str">
        <f ca="1">+IF(OFFSET('Sanitation Data'!$H$30,0,10*ROW('Sanitation Data'!H13))="","",OFFSET('Sanitation Data'!$H$30,0,10*ROW('Sanitation Data'!H13)))</f>
        <v/>
      </c>
      <c r="DH19" s="392" t="str">
        <f ca="1">+IF(OFFSET('Sanitation Data'!$H$31,0,10*ROW('Sanitation Data'!H13))="","",OFFSET('Sanitation Data'!$H$31,0,10*ROW('Sanitation Data'!H13)))</f>
        <v/>
      </c>
      <c r="DI19" s="392" t="str">
        <f ca="1">+IF(OFFSET('Sanitation Data'!$H$32,0,10*ROW('Sanitation Data'!H13))="","",OFFSET('Sanitation Data'!$H$32,0,10*ROW('Sanitation Data'!H13)))</f>
        <v/>
      </c>
      <c r="DJ19" s="392" t="str">
        <f ca="1">+IF(OFFSET('Sanitation Data'!$I$28,0,10*ROW('Sanitation Data'!I13))="","",OFFSET('Sanitation Data'!$I$28,0,10*ROW('Sanitation Data'!I13)))</f>
        <v/>
      </c>
      <c r="DK19" s="392" t="str">
        <f ca="1">+IF(OFFSET('Sanitation Data'!$I$29,0,10*ROW('Sanitation Data'!I13))="","",OFFSET('Sanitation Data'!$I$29,0,10*ROW('Sanitation Data'!I13)))</f>
        <v/>
      </c>
      <c r="DL19" s="392" t="str">
        <f ca="1">+IF(OFFSET('Sanitation Data'!$I$30,0,10*ROW('Sanitation Data'!I13))="","",OFFSET('Sanitation Data'!$I$30,0,10*ROW('Sanitation Data'!I13)))</f>
        <v/>
      </c>
      <c r="DM19" s="392" t="str">
        <f ca="1">+IF(OFFSET('Sanitation Data'!$I$31,0,10*ROW('Sanitation Data'!I13))="","",OFFSET('Sanitation Data'!$I$31,0,10*ROW('Sanitation Data'!I13)))</f>
        <v/>
      </c>
      <c r="DN19" s="392" t="str">
        <f ca="1">+IF(OFFSET('Sanitation Data'!$I$32,0,10*ROW('Sanitation Data'!I13))="","",OFFSET('Sanitation Data'!$I$32,0,10*ROW('Sanitation Data'!I13)))</f>
        <v/>
      </c>
      <c r="DO19" s="392" t="str">
        <f ca="1">+IF(OFFSET('Hygiene Data'!$D$11,0,10*ROW('Hygiene Data'!D13))="","",OFFSET('Hygiene Data'!$D$11,0,10*ROW('Hygiene Data'!D13)))</f>
        <v/>
      </c>
      <c r="DP19" s="392" t="str">
        <f ca="1">+IF(OFFSET('Hygiene Data'!$D$12,0,10*ROW('Hygiene Data'!D13))="","",OFFSET('Hygiene Data'!$D$12,0,10*ROW('Hygiene Data'!D13)))</f>
        <v/>
      </c>
      <c r="DQ19" s="392" t="str">
        <f ca="1">+IF(OFFSET('Hygiene Data'!$D$13,0,10*ROW('Hygiene Data'!D13))="","",OFFSET('Hygiene Data'!$D$13,0,10*ROW('Hygiene Data'!D13)))</f>
        <v/>
      </c>
      <c r="DR19" s="392" t="str">
        <f ca="1">+IF(OFFSET('Hygiene Data'!$E$11,0,10*ROW('Hygiene Data'!E13))="","",OFFSET('Hygiene Data'!$E$11,0,10*ROW('Hygiene Data'!E13)))</f>
        <v/>
      </c>
      <c r="DS19" s="392" t="str">
        <f ca="1">+IF(OFFSET('Hygiene Data'!$E$12,0,10*ROW('Hygiene Data'!E13))="","",OFFSET('Hygiene Data'!$E$12,0,10*ROW('Hygiene Data'!E13)))</f>
        <v/>
      </c>
      <c r="DT19" s="392" t="str">
        <f ca="1">+IF(OFFSET('Hygiene Data'!$E$13,0,10*ROW('Hygiene Data'!E13))="","",OFFSET('Hygiene Data'!$E$13,0,10*ROW('Hygiene Data'!E13)))</f>
        <v/>
      </c>
      <c r="DU19" s="392" t="str">
        <f ca="1">+IF(OFFSET('Hygiene Data'!$F$11,0,10*ROW('Hygiene Data'!F13))="","",OFFSET('Hygiene Data'!$F$11,0,10*ROW('Hygiene Data'!F13)))</f>
        <v/>
      </c>
      <c r="DV19" s="392" t="str">
        <f ca="1">+IF(OFFSET('Hygiene Data'!$F$12,0,10*ROW('Hygiene Data'!F13))="","",OFFSET('Hygiene Data'!$F$12,0,10*ROW('Hygiene Data'!F13)))</f>
        <v/>
      </c>
      <c r="DW19" s="392" t="str">
        <f ca="1">+IF(OFFSET('Hygiene Data'!$F$13,0,10*ROW('Hygiene Data'!F13))="","",OFFSET('Hygiene Data'!$F$13,0,10*ROW('Hygiene Data'!F13)))</f>
        <v/>
      </c>
      <c r="DX19" s="392" t="str">
        <f ca="1">+IF(OFFSET('Hygiene Data'!$G$11,0,10*ROW('Hygiene Data'!G13))="","",OFFSET('Hygiene Data'!$G$11,0,10*ROW('Hygiene Data'!G13)))</f>
        <v/>
      </c>
      <c r="DY19" s="392" t="str">
        <f ca="1">+IF(OFFSET('Hygiene Data'!$G$12,0,10*ROW('Hygiene Data'!G13))="","",OFFSET('Hygiene Data'!$G$12,0,10*ROW('Hygiene Data'!G13)))</f>
        <v/>
      </c>
      <c r="DZ19" s="392" t="str">
        <f ca="1">+IF(OFFSET('Hygiene Data'!$G$13,0,10*ROW('Hygiene Data'!G13))="","",OFFSET('Hygiene Data'!$G$13,0,10*ROW('Hygiene Data'!G13)))</f>
        <v/>
      </c>
      <c r="EA19" s="392" t="str">
        <f ca="1">+IF(OFFSET('Hygiene Data'!$H$11,0,10*ROW('Hygiene Data'!H13))="","",OFFSET('Hygiene Data'!$H$11,0,10*ROW('Hygiene Data'!H13)))</f>
        <v/>
      </c>
      <c r="EB19" s="392" t="str">
        <f ca="1">+IF(OFFSET('Hygiene Data'!$H$12,0,10*ROW('Hygiene Data'!H13))="","",OFFSET('Hygiene Data'!$H$12,0,10*ROW('Hygiene Data'!H13)))</f>
        <v/>
      </c>
      <c r="EC19" s="392" t="str">
        <f ca="1">+IF(OFFSET('Hygiene Data'!$H$13,0,10*ROW('Hygiene Data'!H13))="","",OFFSET('Hygiene Data'!$H$13,0,10*ROW('Hygiene Data'!H13)))</f>
        <v/>
      </c>
      <c r="ED19" s="392" t="str">
        <f ca="1">+IF(OFFSET('Hygiene Data'!$I$11,0,10*ROW('Hygiene Data'!I13))="","",OFFSET('Hygiene Data'!$I$11,0,10*ROW('Hygiene Data'!I13)))</f>
        <v/>
      </c>
      <c r="EE19" s="392" t="str">
        <f ca="1">+IF(OFFSET('Hygiene Data'!$I$12,0,10*ROW('Hygiene Data'!I13))="","",OFFSET('Hygiene Data'!$I$12,0,10*ROW('Hygiene Data'!I13)))</f>
        <v/>
      </c>
      <c r="EF19" s="392" t="str">
        <f ca="1">+IF(OFFSET('Hygiene Data'!$I$13,0,10*ROW('Hygiene Data'!I13))="","",OFFSET('Hygiene Data'!$I$13,0,10*ROW('Hygiene Data'!I13)))</f>
        <v/>
      </c>
    </row>
    <row r="20" spans="1:136" x14ac:dyDescent="0.25">
      <c r="A20" s="501" t="str">
        <f ca="1">+IF(OFFSET('Water Data'!$B$2,0,10*ROW('Water Data'!E14))="","",OFFSET('Water Data'!$B$2,0,10*ROW('Water Data'!E14)))</f>
        <v/>
      </c>
      <c r="B20" s="50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28" t="str">
        <f t="shared" ca="1" si="0"/>
        <v/>
      </c>
      <c r="D20" s="52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2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3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3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3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3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3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3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3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3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3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3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3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3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3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3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3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3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3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3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3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3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3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3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3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3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3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3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3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3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3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3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3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0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3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3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3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3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3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3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3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3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3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3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3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3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3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3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3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3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92" t="str">
        <f ca="1">+IF(OFFSET('Water Data'!$D$27,0,10*ROW('Water Data'!D14))="","",OFFSET('Water Data'!$D$27,0,10*ROW('Water Data'!D14)))</f>
        <v/>
      </c>
      <c r="BT20" s="392" t="str">
        <f ca="1">+IF(OFFSET('Water Data'!$D$28,0,10*ROW('Water Data'!D14))="","",OFFSET('Water Data'!$D$28,0,10*ROW('Water Data'!D14)))</f>
        <v/>
      </c>
      <c r="BU20" s="392" t="str">
        <f ca="1">+IF(OFFSET('Water Data'!$D$29,0,10*ROW('Water Data'!D14))="","",OFFSET('Water Data'!$D$29,0,10*ROW('Water Data'!D14)))</f>
        <v/>
      </c>
      <c r="BV20" s="392" t="str">
        <f ca="1">+IF(OFFSET('Water Data'!$E$27,0,10*ROW('Water Data'!E14))="","",OFFSET('Water Data'!$E$27,0,10*ROW('Water Data'!E14)))</f>
        <v/>
      </c>
      <c r="BW20" s="392" t="str">
        <f ca="1">+IF(OFFSET('Water Data'!$E$28,0,10*ROW('Water Data'!E14))="","",OFFSET('Water Data'!$E$28,0,10*ROW('Water Data'!E14)))</f>
        <v/>
      </c>
      <c r="BX20" s="392" t="str">
        <f ca="1">+IF(OFFSET('Water Data'!$E$29,0,10*ROW('Water Data'!E14))="","",OFFSET('Water Data'!$E$29,0,10*ROW('Water Data'!E14)))</f>
        <v/>
      </c>
      <c r="BY20" s="392" t="str">
        <f ca="1">+IF(OFFSET('Water Data'!$F$27,0,10*ROW('Water Data'!F14))="","",OFFSET('Water Data'!$F$27,0,10*ROW('Water Data'!F14)))</f>
        <v/>
      </c>
      <c r="BZ20" s="392" t="str">
        <f ca="1">+IF(OFFSET('Water Data'!$F$28,0,10*ROW('Water Data'!F14))="","",OFFSET('Water Data'!$F$28,0,10*ROW('Water Data'!F14)))</f>
        <v/>
      </c>
      <c r="CA20" s="392" t="str">
        <f ca="1">+IF(OFFSET('Water Data'!$F$29,0,10*ROW('Water Data'!F14))="","",OFFSET('Water Data'!$F$29,0,10*ROW('Water Data'!F14)))</f>
        <v/>
      </c>
      <c r="CB20" s="392" t="str">
        <f ca="1">+IF(OFFSET('Water Data'!$G$27,0,10*ROW('Water Data'!G14))="","",OFFSET('Water Data'!$G$27,0,10*ROW('Water Data'!G14)))</f>
        <v/>
      </c>
      <c r="CC20" s="392" t="str">
        <f ca="1">+IF(OFFSET('Water Data'!$G$28,0,10*ROW('Water Data'!G14))="","",OFFSET('Water Data'!$G$28,0,10*ROW('Water Data'!G14)))</f>
        <v/>
      </c>
      <c r="CD20" s="392" t="str">
        <f ca="1">+IF(OFFSET('Water Data'!$G$29,0,10*ROW('Water Data'!G14))="","",OFFSET('Water Data'!$G$29,0,10*ROW('Water Data'!G14)))</f>
        <v/>
      </c>
      <c r="CE20" s="392" t="str">
        <f ca="1">+IF(OFFSET('Water Data'!$H$27,0,10*ROW('Water Data'!H14))="","",OFFSET('Water Data'!$H$27,0,10*ROW('Water Data'!H14)))</f>
        <v/>
      </c>
      <c r="CF20" s="392" t="str">
        <f ca="1">+IF(OFFSET('Water Data'!$H$28,0,10*ROW('Water Data'!H14))="","",OFFSET('Water Data'!$H$28,0,10*ROW('Water Data'!H14)))</f>
        <v/>
      </c>
      <c r="CG20" s="392" t="str">
        <f ca="1">+IF(OFFSET('Water Data'!$H$29,0,10*ROW('Water Data'!H14))="","",OFFSET('Water Data'!$H$29,0,10*ROW('Water Data'!H14)))</f>
        <v/>
      </c>
      <c r="CH20" s="392" t="str">
        <f ca="1">+IF(OFFSET('Water Data'!$I$27,0,10*ROW('Water Data'!I14))="","",OFFSET('Water Data'!$I$27,0,10*ROW('Water Data'!I14)))</f>
        <v/>
      </c>
      <c r="CI20" s="392" t="str">
        <f ca="1">+IF(OFFSET('Water Data'!$I$28,0,10*ROW('Water Data'!I14))="","",OFFSET('Water Data'!$I$28,0,10*ROW('Water Data'!I14)))</f>
        <v/>
      </c>
      <c r="CJ20" s="392" t="str">
        <f ca="1">+IF(OFFSET('Water Data'!$I$29,0,10*ROW('Water Data'!I14))="","",OFFSET('Water Data'!$I$29,0,10*ROW('Water Data'!I14)))</f>
        <v/>
      </c>
      <c r="CK20" s="392" t="str">
        <f ca="1">+IF(OFFSET('Sanitation Data'!$D$28,0,10*ROW('Sanitation Data'!D14))="","",OFFSET('Sanitation Data'!$D$28,0,10*ROW('Sanitation Data'!D14)))</f>
        <v/>
      </c>
      <c r="CL20" s="392" t="str">
        <f ca="1">+IF(OFFSET('Sanitation Data'!$D$29,0,10*ROW('Sanitation Data'!D14))="","",OFFSET('Sanitation Data'!$D$29,0,10*ROW('Sanitation Data'!D14)))</f>
        <v/>
      </c>
      <c r="CM20" s="392" t="str">
        <f ca="1">+IF(OFFSET('Sanitation Data'!$D$30,0,10*ROW('Sanitation Data'!D14))="","",OFFSET('Sanitation Data'!$D$30,0,10*ROW('Sanitation Data'!D14)))</f>
        <v/>
      </c>
      <c r="CN20" s="392" t="str">
        <f ca="1">+IF(OFFSET('Sanitation Data'!$D$31,0,10*ROW('Sanitation Data'!D14))="","",OFFSET('Sanitation Data'!$D$31,0,10*ROW('Sanitation Data'!D14)))</f>
        <v/>
      </c>
      <c r="CO20" s="392" t="str">
        <f ca="1">+IF(OFFSET('Sanitation Data'!$D$32,0,10*ROW('Sanitation Data'!D14))="","",OFFSET('Sanitation Data'!$D$32,0,10*ROW('Sanitation Data'!D14)))</f>
        <v/>
      </c>
      <c r="CP20" s="392" t="str">
        <f ca="1">+IF(OFFSET('Sanitation Data'!$E$28,0,10*ROW('Sanitation Data'!E14))="","",OFFSET('Sanitation Data'!$E$28,0,10*ROW('Sanitation Data'!E14)))</f>
        <v/>
      </c>
      <c r="CQ20" s="392" t="str">
        <f ca="1">+IF(OFFSET('Sanitation Data'!$E$29,0,10*ROW('Sanitation Data'!E14))="","",OFFSET('Sanitation Data'!$E$29,0,10*ROW('Sanitation Data'!E14)))</f>
        <v/>
      </c>
      <c r="CR20" s="392" t="str">
        <f ca="1">+IF(OFFSET('Sanitation Data'!$E$30,0,10*ROW('Sanitation Data'!E14))="","",OFFSET('Sanitation Data'!$E$30,0,10*ROW('Sanitation Data'!E14)))</f>
        <v/>
      </c>
      <c r="CS20" s="392" t="str">
        <f ca="1">+IF(OFFSET('Sanitation Data'!$E$31,0,10*ROW('Sanitation Data'!E14))="","",OFFSET('Sanitation Data'!$E$31,0,10*ROW('Sanitation Data'!E14)))</f>
        <v/>
      </c>
      <c r="CT20" s="392" t="str">
        <f ca="1">+IF(OFFSET('Sanitation Data'!$E$32,0,10*ROW('Sanitation Data'!E14))="","",OFFSET('Sanitation Data'!$E$32,0,10*ROW('Sanitation Data'!E14)))</f>
        <v/>
      </c>
      <c r="CU20" s="392" t="str">
        <f ca="1">+IF(OFFSET('Sanitation Data'!$F$28,0,10*ROW('Sanitation Data'!F14))="","",OFFSET('Sanitation Data'!$F$28,0,10*ROW('Sanitation Data'!F14)))</f>
        <v/>
      </c>
      <c r="CV20" s="392" t="str">
        <f ca="1">+IF(OFFSET('Sanitation Data'!$F$29,0,10*ROW('Sanitation Data'!F14))="","",OFFSET('Sanitation Data'!$F$29,0,10*ROW('Sanitation Data'!F14)))</f>
        <v/>
      </c>
      <c r="CW20" s="392" t="str">
        <f ca="1">+IF(OFFSET('Sanitation Data'!$F$30,0,10*ROW('Sanitation Data'!F14))="","",OFFSET('Sanitation Data'!$F$30,0,10*ROW('Sanitation Data'!F14)))</f>
        <v/>
      </c>
      <c r="CX20" s="392" t="str">
        <f ca="1">+IF(OFFSET('Sanitation Data'!$F$31,0,10*ROW('Sanitation Data'!F14))="","",OFFSET('Sanitation Data'!$F$31,0,10*ROW('Sanitation Data'!F14)))</f>
        <v/>
      </c>
      <c r="CY20" s="392" t="str">
        <f ca="1">+IF(OFFSET('Sanitation Data'!$F$32,0,10*ROW('Sanitation Data'!F14))="","",OFFSET('Sanitation Data'!$F$32,0,10*ROW('Sanitation Data'!F14)))</f>
        <v/>
      </c>
      <c r="CZ20" s="392" t="str">
        <f ca="1">+IF(OFFSET('Sanitation Data'!$G$28,0,10*ROW('Sanitation Data'!G14))="","",OFFSET('Sanitation Data'!$G$28,0,10*ROW('Sanitation Data'!G14)))</f>
        <v/>
      </c>
      <c r="DA20" s="392" t="str">
        <f ca="1">+IF(OFFSET('Sanitation Data'!$G$29,0,10*ROW('Sanitation Data'!G14))="","",OFFSET('Sanitation Data'!$G$29,0,10*ROW('Sanitation Data'!G14)))</f>
        <v/>
      </c>
      <c r="DB20" s="392" t="str">
        <f ca="1">+IF(OFFSET('Sanitation Data'!$G$30,0,10*ROW('Sanitation Data'!G14))="","",OFFSET('Sanitation Data'!$G$30,0,10*ROW('Sanitation Data'!G14)))</f>
        <v/>
      </c>
      <c r="DC20" s="392" t="str">
        <f ca="1">+IF(OFFSET('Sanitation Data'!$G$31,0,10*ROW('Sanitation Data'!G14))="","",OFFSET('Sanitation Data'!$G$31,0,10*ROW('Sanitation Data'!G14)))</f>
        <v/>
      </c>
      <c r="DD20" s="392" t="str">
        <f ca="1">+IF(OFFSET('Sanitation Data'!$G$32,0,10*ROW('Sanitation Data'!G14))="","",OFFSET('Sanitation Data'!$G$32,0,10*ROW('Sanitation Data'!G14)))</f>
        <v/>
      </c>
      <c r="DE20" s="392" t="str">
        <f ca="1">+IF(OFFSET('Sanitation Data'!$H$28,0,10*ROW('Sanitation Data'!H14))="","",OFFSET('Sanitation Data'!$H$28,0,10*ROW('Sanitation Data'!H14)))</f>
        <v/>
      </c>
      <c r="DF20" s="392" t="str">
        <f ca="1">+IF(OFFSET('Sanitation Data'!$H$29,0,10*ROW('Sanitation Data'!H14))="","",OFFSET('Sanitation Data'!$H$29,0,10*ROW('Sanitation Data'!H14)))</f>
        <v/>
      </c>
      <c r="DG20" s="392" t="str">
        <f ca="1">+IF(OFFSET('Sanitation Data'!$H$30,0,10*ROW('Sanitation Data'!H14))="","",OFFSET('Sanitation Data'!$H$30,0,10*ROW('Sanitation Data'!H14)))</f>
        <v/>
      </c>
      <c r="DH20" s="392" t="str">
        <f ca="1">+IF(OFFSET('Sanitation Data'!$H$31,0,10*ROW('Sanitation Data'!H14))="","",OFFSET('Sanitation Data'!$H$31,0,10*ROW('Sanitation Data'!H14)))</f>
        <v/>
      </c>
      <c r="DI20" s="392" t="str">
        <f ca="1">+IF(OFFSET('Sanitation Data'!$H$32,0,10*ROW('Sanitation Data'!H14))="","",OFFSET('Sanitation Data'!$H$32,0,10*ROW('Sanitation Data'!H14)))</f>
        <v/>
      </c>
      <c r="DJ20" s="392" t="str">
        <f ca="1">+IF(OFFSET('Sanitation Data'!$I$28,0,10*ROW('Sanitation Data'!I14))="","",OFFSET('Sanitation Data'!$I$28,0,10*ROW('Sanitation Data'!I14)))</f>
        <v/>
      </c>
      <c r="DK20" s="392" t="str">
        <f ca="1">+IF(OFFSET('Sanitation Data'!$I$29,0,10*ROW('Sanitation Data'!I14))="","",OFFSET('Sanitation Data'!$I$29,0,10*ROW('Sanitation Data'!I14)))</f>
        <v/>
      </c>
      <c r="DL20" s="392" t="str">
        <f ca="1">+IF(OFFSET('Sanitation Data'!$I$30,0,10*ROW('Sanitation Data'!I14))="","",OFFSET('Sanitation Data'!$I$30,0,10*ROW('Sanitation Data'!I14)))</f>
        <v/>
      </c>
      <c r="DM20" s="392" t="str">
        <f ca="1">+IF(OFFSET('Sanitation Data'!$I$31,0,10*ROW('Sanitation Data'!I14))="","",OFFSET('Sanitation Data'!$I$31,0,10*ROW('Sanitation Data'!I14)))</f>
        <v/>
      </c>
      <c r="DN20" s="392" t="str">
        <f ca="1">+IF(OFFSET('Sanitation Data'!$I$32,0,10*ROW('Sanitation Data'!I14))="","",OFFSET('Sanitation Data'!$I$32,0,10*ROW('Sanitation Data'!I14)))</f>
        <v/>
      </c>
      <c r="DO20" s="392" t="str">
        <f ca="1">+IF(OFFSET('Hygiene Data'!$D$11,0,10*ROW('Hygiene Data'!D14))="","",OFFSET('Hygiene Data'!$D$11,0,10*ROW('Hygiene Data'!D14)))</f>
        <v/>
      </c>
      <c r="DP20" s="392" t="str">
        <f ca="1">+IF(OFFSET('Hygiene Data'!$D$12,0,10*ROW('Hygiene Data'!D14))="","",OFFSET('Hygiene Data'!$D$12,0,10*ROW('Hygiene Data'!D14)))</f>
        <v/>
      </c>
      <c r="DQ20" s="392" t="str">
        <f ca="1">+IF(OFFSET('Hygiene Data'!$D$13,0,10*ROW('Hygiene Data'!D14))="","",OFFSET('Hygiene Data'!$D$13,0,10*ROW('Hygiene Data'!D14)))</f>
        <v/>
      </c>
      <c r="DR20" s="392" t="str">
        <f ca="1">+IF(OFFSET('Hygiene Data'!$E$11,0,10*ROW('Hygiene Data'!E14))="","",OFFSET('Hygiene Data'!$E$11,0,10*ROW('Hygiene Data'!E14)))</f>
        <v/>
      </c>
      <c r="DS20" s="392" t="str">
        <f ca="1">+IF(OFFSET('Hygiene Data'!$E$12,0,10*ROW('Hygiene Data'!E14))="","",OFFSET('Hygiene Data'!$E$12,0,10*ROW('Hygiene Data'!E14)))</f>
        <v/>
      </c>
      <c r="DT20" s="392" t="str">
        <f ca="1">+IF(OFFSET('Hygiene Data'!$E$13,0,10*ROW('Hygiene Data'!E14))="","",OFFSET('Hygiene Data'!$E$13,0,10*ROW('Hygiene Data'!E14)))</f>
        <v/>
      </c>
      <c r="DU20" s="392" t="str">
        <f ca="1">+IF(OFFSET('Hygiene Data'!$F$11,0,10*ROW('Hygiene Data'!F14))="","",OFFSET('Hygiene Data'!$F$11,0,10*ROW('Hygiene Data'!F14)))</f>
        <v/>
      </c>
      <c r="DV20" s="392" t="str">
        <f ca="1">+IF(OFFSET('Hygiene Data'!$F$12,0,10*ROW('Hygiene Data'!F14))="","",OFFSET('Hygiene Data'!$F$12,0,10*ROW('Hygiene Data'!F14)))</f>
        <v/>
      </c>
      <c r="DW20" s="392" t="str">
        <f ca="1">+IF(OFFSET('Hygiene Data'!$F$13,0,10*ROW('Hygiene Data'!F14))="","",OFFSET('Hygiene Data'!$F$13,0,10*ROW('Hygiene Data'!F14)))</f>
        <v/>
      </c>
      <c r="DX20" s="392" t="str">
        <f ca="1">+IF(OFFSET('Hygiene Data'!$G$11,0,10*ROW('Hygiene Data'!G14))="","",OFFSET('Hygiene Data'!$G$11,0,10*ROW('Hygiene Data'!G14)))</f>
        <v/>
      </c>
      <c r="DY20" s="392" t="str">
        <f ca="1">+IF(OFFSET('Hygiene Data'!$G$12,0,10*ROW('Hygiene Data'!G14))="","",OFFSET('Hygiene Data'!$G$12,0,10*ROW('Hygiene Data'!G14)))</f>
        <v/>
      </c>
      <c r="DZ20" s="392" t="str">
        <f ca="1">+IF(OFFSET('Hygiene Data'!$G$13,0,10*ROW('Hygiene Data'!G14))="","",OFFSET('Hygiene Data'!$G$13,0,10*ROW('Hygiene Data'!G14)))</f>
        <v/>
      </c>
      <c r="EA20" s="392" t="str">
        <f ca="1">+IF(OFFSET('Hygiene Data'!$H$11,0,10*ROW('Hygiene Data'!H14))="","",OFFSET('Hygiene Data'!$H$11,0,10*ROW('Hygiene Data'!H14)))</f>
        <v/>
      </c>
      <c r="EB20" s="392" t="str">
        <f ca="1">+IF(OFFSET('Hygiene Data'!$H$12,0,10*ROW('Hygiene Data'!H14))="","",OFFSET('Hygiene Data'!$H$12,0,10*ROW('Hygiene Data'!H14)))</f>
        <v/>
      </c>
      <c r="EC20" s="392" t="str">
        <f ca="1">+IF(OFFSET('Hygiene Data'!$H$13,0,10*ROW('Hygiene Data'!H14))="","",OFFSET('Hygiene Data'!$H$13,0,10*ROW('Hygiene Data'!H14)))</f>
        <v/>
      </c>
      <c r="ED20" s="392" t="str">
        <f ca="1">+IF(OFFSET('Hygiene Data'!$I$11,0,10*ROW('Hygiene Data'!I14))="","",OFFSET('Hygiene Data'!$I$11,0,10*ROW('Hygiene Data'!I14)))</f>
        <v/>
      </c>
      <c r="EE20" s="392" t="str">
        <f ca="1">+IF(OFFSET('Hygiene Data'!$I$12,0,10*ROW('Hygiene Data'!I14))="","",OFFSET('Hygiene Data'!$I$12,0,10*ROW('Hygiene Data'!I14)))</f>
        <v/>
      </c>
      <c r="EF20" s="392" t="str">
        <f ca="1">+IF(OFFSET('Hygiene Data'!$I$13,0,10*ROW('Hygiene Data'!I14))="","",OFFSET('Hygiene Data'!$I$13,0,10*ROW('Hygiene Data'!I14)))</f>
        <v/>
      </c>
    </row>
    <row r="21" spans="1:136" x14ac:dyDescent="0.25">
      <c r="A21" s="501" t="str">
        <f ca="1">+IF(OFFSET('Water Data'!$B$2,0,10*ROW('Water Data'!E15))="","",OFFSET('Water Data'!$B$2,0,10*ROW('Water Data'!E15)))</f>
        <v/>
      </c>
      <c r="B21" s="50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28" t="str">
        <f t="shared" ca="1" si="0"/>
        <v/>
      </c>
      <c r="D21" s="52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3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3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3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3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3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3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3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3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3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3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3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3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3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3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3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3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3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3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3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3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3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3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3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3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3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3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3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3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3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3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3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0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3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3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3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3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3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3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3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3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3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3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3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3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3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3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3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3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92" t="str">
        <f ca="1">+IF(OFFSET('Water Data'!$D$27,0,10*ROW('Water Data'!D15))="","",OFFSET('Water Data'!$D$27,0,10*ROW('Water Data'!D15)))</f>
        <v/>
      </c>
      <c r="BT21" s="392" t="str">
        <f ca="1">+IF(OFFSET('Water Data'!$D$28,0,10*ROW('Water Data'!D15))="","",OFFSET('Water Data'!$D$28,0,10*ROW('Water Data'!D15)))</f>
        <v/>
      </c>
      <c r="BU21" s="392" t="str">
        <f ca="1">+IF(OFFSET('Water Data'!$D$29,0,10*ROW('Water Data'!D15))="","",OFFSET('Water Data'!$D$29,0,10*ROW('Water Data'!D15)))</f>
        <v/>
      </c>
      <c r="BV21" s="392" t="str">
        <f ca="1">+IF(OFFSET('Water Data'!$E$27,0,10*ROW('Water Data'!E15))="","",OFFSET('Water Data'!$E$27,0,10*ROW('Water Data'!E15)))</f>
        <v/>
      </c>
      <c r="BW21" s="392" t="str">
        <f ca="1">+IF(OFFSET('Water Data'!$E$28,0,10*ROW('Water Data'!E15))="","",OFFSET('Water Data'!$E$28,0,10*ROW('Water Data'!E15)))</f>
        <v/>
      </c>
      <c r="BX21" s="392" t="str">
        <f ca="1">+IF(OFFSET('Water Data'!$E$29,0,10*ROW('Water Data'!E15))="","",OFFSET('Water Data'!$E$29,0,10*ROW('Water Data'!E15)))</f>
        <v/>
      </c>
      <c r="BY21" s="392" t="str">
        <f ca="1">+IF(OFFSET('Water Data'!$F$27,0,10*ROW('Water Data'!F15))="","",OFFSET('Water Data'!$F$27,0,10*ROW('Water Data'!F15)))</f>
        <v/>
      </c>
      <c r="BZ21" s="392" t="str">
        <f ca="1">+IF(OFFSET('Water Data'!$F$28,0,10*ROW('Water Data'!F15))="","",OFFSET('Water Data'!$F$28,0,10*ROW('Water Data'!F15)))</f>
        <v/>
      </c>
      <c r="CA21" s="392" t="str">
        <f ca="1">+IF(OFFSET('Water Data'!$F$29,0,10*ROW('Water Data'!F15))="","",OFFSET('Water Data'!$F$29,0,10*ROW('Water Data'!F15)))</f>
        <v/>
      </c>
      <c r="CB21" s="392" t="str">
        <f ca="1">+IF(OFFSET('Water Data'!$G$27,0,10*ROW('Water Data'!G15))="","",OFFSET('Water Data'!$G$27,0,10*ROW('Water Data'!G15)))</f>
        <v/>
      </c>
      <c r="CC21" s="392" t="str">
        <f ca="1">+IF(OFFSET('Water Data'!$G$28,0,10*ROW('Water Data'!G15))="","",OFFSET('Water Data'!$G$28,0,10*ROW('Water Data'!G15)))</f>
        <v/>
      </c>
      <c r="CD21" s="392" t="str">
        <f ca="1">+IF(OFFSET('Water Data'!$G$29,0,10*ROW('Water Data'!G15))="","",OFFSET('Water Data'!$G$29,0,10*ROW('Water Data'!G15)))</f>
        <v/>
      </c>
      <c r="CE21" s="392" t="str">
        <f ca="1">+IF(OFFSET('Water Data'!$H$27,0,10*ROW('Water Data'!H15))="","",OFFSET('Water Data'!$H$27,0,10*ROW('Water Data'!H15)))</f>
        <v/>
      </c>
      <c r="CF21" s="392" t="str">
        <f ca="1">+IF(OFFSET('Water Data'!$H$28,0,10*ROW('Water Data'!H15))="","",OFFSET('Water Data'!$H$28,0,10*ROW('Water Data'!H15)))</f>
        <v/>
      </c>
      <c r="CG21" s="392" t="str">
        <f ca="1">+IF(OFFSET('Water Data'!$H$29,0,10*ROW('Water Data'!H15))="","",OFFSET('Water Data'!$H$29,0,10*ROW('Water Data'!H15)))</f>
        <v/>
      </c>
      <c r="CH21" s="392" t="str">
        <f ca="1">+IF(OFFSET('Water Data'!$I$27,0,10*ROW('Water Data'!I15))="","",OFFSET('Water Data'!$I$27,0,10*ROW('Water Data'!I15)))</f>
        <v/>
      </c>
      <c r="CI21" s="392" t="str">
        <f ca="1">+IF(OFFSET('Water Data'!$I$28,0,10*ROW('Water Data'!I15))="","",OFFSET('Water Data'!$I$28,0,10*ROW('Water Data'!I15)))</f>
        <v/>
      </c>
      <c r="CJ21" s="392" t="str">
        <f ca="1">+IF(OFFSET('Water Data'!$I$29,0,10*ROW('Water Data'!I15))="","",OFFSET('Water Data'!$I$29,0,10*ROW('Water Data'!I15)))</f>
        <v/>
      </c>
      <c r="CK21" s="392" t="str">
        <f ca="1">+IF(OFFSET('Sanitation Data'!$D$28,0,10*ROW('Sanitation Data'!D15))="","",OFFSET('Sanitation Data'!$D$28,0,10*ROW('Sanitation Data'!D15)))</f>
        <v/>
      </c>
      <c r="CL21" s="392" t="str">
        <f ca="1">+IF(OFFSET('Sanitation Data'!$D$29,0,10*ROW('Sanitation Data'!D15))="","",OFFSET('Sanitation Data'!$D$29,0,10*ROW('Sanitation Data'!D15)))</f>
        <v/>
      </c>
      <c r="CM21" s="392" t="str">
        <f ca="1">+IF(OFFSET('Sanitation Data'!$D$30,0,10*ROW('Sanitation Data'!D15))="","",OFFSET('Sanitation Data'!$D$30,0,10*ROW('Sanitation Data'!D15)))</f>
        <v/>
      </c>
      <c r="CN21" s="392" t="str">
        <f ca="1">+IF(OFFSET('Sanitation Data'!$D$31,0,10*ROW('Sanitation Data'!D15))="","",OFFSET('Sanitation Data'!$D$31,0,10*ROW('Sanitation Data'!D15)))</f>
        <v/>
      </c>
      <c r="CO21" s="392" t="str">
        <f ca="1">+IF(OFFSET('Sanitation Data'!$D$32,0,10*ROW('Sanitation Data'!D15))="","",OFFSET('Sanitation Data'!$D$32,0,10*ROW('Sanitation Data'!D15)))</f>
        <v/>
      </c>
      <c r="CP21" s="392" t="str">
        <f ca="1">+IF(OFFSET('Sanitation Data'!$E$28,0,10*ROW('Sanitation Data'!E15))="","",OFFSET('Sanitation Data'!$E$28,0,10*ROW('Sanitation Data'!E15)))</f>
        <v/>
      </c>
      <c r="CQ21" s="392" t="str">
        <f ca="1">+IF(OFFSET('Sanitation Data'!$E$29,0,10*ROW('Sanitation Data'!E15))="","",OFFSET('Sanitation Data'!$E$29,0,10*ROW('Sanitation Data'!E15)))</f>
        <v/>
      </c>
      <c r="CR21" s="392" t="str">
        <f ca="1">+IF(OFFSET('Sanitation Data'!$E$30,0,10*ROW('Sanitation Data'!E15))="","",OFFSET('Sanitation Data'!$E$30,0,10*ROW('Sanitation Data'!E15)))</f>
        <v/>
      </c>
      <c r="CS21" s="392" t="str">
        <f ca="1">+IF(OFFSET('Sanitation Data'!$E$31,0,10*ROW('Sanitation Data'!E15))="","",OFFSET('Sanitation Data'!$E$31,0,10*ROW('Sanitation Data'!E15)))</f>
        <v/>
      </c>
      <c r="CT21" s="392" t="str">
        <f ca="1">+IF(OFFSET('Sanitation Data'!$E$32,0,10*ROW('Sanitation Data'!E15))="","",OFFSET('Sanitation Data'!$E$32,0,10*ROW('Sanitation Data'!E15)))</f>
        <v/>
      </c>
      <c r="CU21" s="392" t="str">
        <f ca="1">+IF(OFFSET('Sanitation Data'!$F$28,0,10*ROW('Sanitation Data'!F15))="","",OFFSET('Sanitation Data'!$F$28,0,10*ROW('Sanitation Data'!F15)))</f>
        <v/>
      </c>
      <c r="CV21" s="392" t="str">
        <f ca="1">+IF(OFFSET('Sanitation Data'!$F$29,0,10*ROW('Sanitation Data'!F15))="","",OFFSET('Sanitation Data'!$F$29,0,10*ROW('Sanitation Data'!F15)))</f>
        <v/>
      </c>
      <c r="CW21" s="392" t="str">
        <f ca="1">+IF(OFFSET('Sanitation Data'!$F$30,0,10*ROW('Sanitation Data'!F15))="","",OFFSET('Sanitation Data'!$F$30,0,10*ROW('Sanitation Data'!F15)))</f>
        <v/>
      </c>
      <c r="CX21" s="392" t="str">
        <f ca="1">+IF(OFFSET('Sanitation Data'!$F$31,0,10*ROW('Sanitation Data'!F15))="","",OFFSET('Sanitation Data'!$F$31,0,10*ROW('Sanitation Data'!F15)))</f>
        <v/>
      </c>
      <c r="CY21" s="392" t="str">
        <f ca="1">+IF(OFFSET('Sanitation Data'!$F$32,0,10*ROW('Sanitation Data'!F15))="","",OFFSET('Sanitation Data'!$F$32,0,10*ROW('Sanitation Data'!F15)))</f>
        <v/>
      </c>
      <c r="CZ21" s="392" t="str">
        <f ca="1">+IF(OFFSET('Sanitation Data'!$G$28,0,10*ROW('Sanitation Data'!G15))="","",OFFSET('Sanitation Data'!$G$28,0,10*ROW('Sanitation Data'!G15)))</f>
        <v/>
      </c>
      <c r="DA21" s="392" t="str">
        <f ca="1">+IF(OFFSET('Sanitation Data'!$G$29,0,10*ROW('Sanitation Data'!G15))="","",OFFSET('Sanitation Data'!$G$29,0,10*ROW('Sanitation Data'!G15)))</f>
        <v/>
      </c>
      <c r="DB21" s="392" t="str">
        <f ca="1">+IF(OFFSET('Sanitation Data'!$G$30,0,10*ROW('Sanitation Data'!G15))="","",OFFSET('Sanitation Data'!$G$30,0,10*ROW('Sanitation Data'!G15)))</f>
        <v/>
      </c>
      <c r="DC21" s="392" t="str">
        <f ca="1">+IF(OFFSET('Sanitation Data'!$G$31,0,10*ROW('Sanitation Data'!G15))="","",OFFSET('Sanitation Data'!$G$31,0,10*ROW('Sanitation Data'!G15)))</f>
        <v/>
      </c>
      <c r="DD21" s="392" t="str">
        <f ca="1">+IF(OFFSET('Sanitation Data'!$G$32,0,10*ROW('Sanitation Data'!G15))="","",OFFSET('Sanitation Data'!$G$32,0,10*ROW('Sanitation Data'!G15)))</f>
        <v/>
      </c>
      <c r="DE21" s="392" t="str">
        <f ca="1">+IF(OFFSET('Sanitation Data'!$H$28,0,10*ROW('Sanitation Data'!H15))="","",OFFSET('Sanitation Data'!$H$28,0,10*ROW('Sanitation Data'!H15)))</f>
        <v/>
      </c>
      <c r="DF21" s="392" t="str">
        <f ca="1">+IF(OFFSET('Sanitation Data'!$H$29,0,10*ROW('Sanitation Data'!H15))="","",OFFSET('Sanitation Data'!$H$29,0,10*ROW('Sanitation Data'!H15)))</f>
        <v/>
      </c>
      <c r="DG21" s="392" t="str">
        <f ca="1">+IF(OFFSET('Sanitation Data'!$H$30,0,10*ROW('Sanitation Data'!H15))="","",OFFSET('Sanitation Data'!$H$30,0,10*ROW('Sanitation Data'!H15)))</f>
        <v/>
      </c>
      <c r="DH21" s="392" t="str">
        <f ca="1">+IF(OFFSET('Sanitation Data'!$H$31,0,10*ROW('Sanitation Data'!H15))="","",OFFSET('Sanitation Data'!$H$31,0,10*ROW('Sanitation Data'!H15)))</f>
        <v/>
      </c>
      <c r="DI21" s="392" t="str">
        <f ca="1">+IF(OFFSET('Sanitation Data'!$H$32,0,10*ROW('Sanitation Data'!H15))="","",OFFSET('Sanitation Data'!$H$32,0,10*ROW('Sanitation Data'!H15)))</f>
        <v/>
      </c>
      <c r="DJ21" s="392" t="str">
        <f ca="1">+IF(OFFSET('Sanitation Data'!$I$28,0,10*ROW('Sanitation Data'!I15))="","",OFFSET('Sanitation Data'!$I$28,0,10*ROW('Sanitation Data'!I15)))</f>
        <v/>
      </c>
      <c r="DK21" s="392" t="str">
        <f ca="1">+IF(OFFSET('Sanitation Data'!$I$29,0,10*ROW('Sanitation Data'!I15))="","",OFFSET('Sanitation Data'!$I$29,0,10*ROW('Sanitation Data'!I15)))</f>
        <v/>
      </c>
      <c r="DL21" s="392" t="str">
        <f ca="1">+IF(OFFSET('Sanitation Data'!$I$30,0,10*ROW('Sanitation Data'!I15))="","",OFFSET('Sanitation Data'!$I$30,0,10*ROW('Sanitation Data'!I15)))</f>
        <v/>
      </c>
      <c r="DM21" s="392" t="str">
        <f ca="1">+IF(OFFSET('Sanitation Data'!$I$31,0,10*ROW('Sanitation Data'!I15))="","",OFFSET('Sanitation Data'!$I$31,0,10*ROW('Sanitation Data'!I15)))</f>
        <v/>
      </c>
      <c r="DN21" s="392" t="str">
        <f ca="1">+IF(OFFSET('Sanitation Data'!$I$32,0,10*ROW('Sanitation Data'!I15))="","",OFFSET('Sanitation Data'!$I$32,0,10*ROW('Sanitation Data'!I15)))</f>
        <v/>
      </c>
      <c r="DO21" s="392" t="str">
        <f ca="1">+IF(OFFSET('Hygiene Data'!$D$11,0,10*ROW('Hygiene Data'!D15))="","",OFFSET('Hygiene Data'!$D$11,0,10*ROW('Hygiene Data'!D15)))</f>
        <v/>
      </c>
      <c r="DP21" s="392" t="str">
        <f ca="1">+IF(OFFSET('Hygiene Data'!$D$12,0,10*ROW('Hygiene Data'!D15))="","",OFFSET('Hygiene Data'!$D$12,0,10*ROW('Hygiene Data'!D15)))</f>
        <v/>
      </c>
      <c r="DQ21" s="392" t="str">
        <f ca="1">+IF(OFFSET('Hygiene Data'!$D$13,0,10*ROW('Hygiene Data'!D15))="","",OFFSET('Hygiene Data'!$D$13,0,10*ROW('Hygiene Data'!D15)))</f>
        <v/>
      </c>
      <c r="DR21" s="392" t="str">
        <f ca="1">+IF(OFFSET('Hygiene Data'!$E$11,0,10*ROW('Hygiene Data'!E15))="","",OFFSET('Hygiene Data'!$E$11,0,10*ROW('Hygiene Data'!E15)))</f>
        <v/>
      </c>
      <c r="DS21" s="392" t="str">
        <f ca="1">+IF(OFFSET('Hygiene Data'!$E$12,0,10*ROW('Hygiene Data'!E15))="","",OFFSET('Hygiene Data'!$E$12,0,10*ROW('Hygiene Data'!E15)))</f>
        <v/>
      </c>
      <c r="DT21" s="392" t="str">
        <f ca="1">+IF(OFFSET('Hygiene Data'!$E$13,0,10*ROW('Hygiene Data'!E15))="","",OFFSET('Hygiene Data'!$E$13,0,10*ROW('Hygiene Data'!E15)))</f>
        <v/>
      </c>
      <c r="DU21" s="392" t="str">
        <f ca="1">+IF(OFFSET('Hygiene Data'!$F$11,0,10*ROW('Hygiene Data'!F15))="","",OFFSET('Hygiene Data'!$F$11,0,10*ROW('Hygiene Data'!F15)))</f>
        <v/>
      </c>
      <c r="DV21" s="392" t="str">
        <f ca="1">+IF(OFFSET('Hygiene Data'!$F$12,0,10*ROW('Hygiene Data'!F15))="","",OFFSET('Hygiene Data'!$F$12,0,10*ROW('Hygiene Data'!F15)))</f>
        <v/>
      </c>
      <c r="DW21" s="392" t="str">
        <f ca="1">+IF(OFFSET('Hygiene Data'!$F$13,0,10*ROW('Hygiene Data'!F15))="","",OFFSET('Hygiene Data'!$F$13,0,10*ROW('Hygiene Data'!F15)))</f>
        <v/>
      </c>
      <c r="DX21" s="392" t="str">
        <f ca="1">+IF(OFFSET('Hygiene Data'!$G$11,0,10*ROW('Hygiene Data'!G15))="","",OFFSET('Hygiene Data'!$G$11,0,10*ROW('Hygiene Data'!G15)))</f>
        <v/>
      </c>
      <c r="DY21" s="392" t="str">
        <f ca="1">+IF(OFFSET('Hygiene Data'!$G$12,0,10*ROW('Hygiene Data'!G15))="","",OFFSET('Hygiene Data'!$G$12,0,10*ROW('Hygiene Data'!G15)))</f>
        <v/>
      </c>
      <c r="DZ21" s="392" t="str">
        <f ca="1">+IF(OFFSET('Hygiene Data'!$G$13,0,10*ROW('Hygiene Data'!G15))="","",OFFSET('Hygiene Data'!$G$13,0,10*ROW('Hygiene Data'!G15)))</f>
        <v/>
      </c>
      <c r="EA21" s="392" t="str">
        <f ca="1">+IF(OFFSET('Hygiene Data'!$H$11,0,10*ROW('Hygiene Data'!H15))="","",OFFSET('Hygiene Data'!$H$11,0,10*ROW('Hygiene Data'!H15)))</f>
        <v/>
      </c>
      <c r="EB21" s="392" t="str">
        <f ca="1">+IF(OFFSET('Hygiene Data'!$H$12,0,10*ROW('Hygiene Data'!H15))="","",OFFSET('Hygiene Data'!$H$12,0,10*ROW('Hygiene Data'!H15)))</f>
        <v/>
      </c>
      <c r="EC21" s="392" t="str">
        <f ca="1">+IF(OFFSET('Hygiene Data'!$H$13,0,10*ROW('Hygiene Data'!H15))="","",OFFSET('Hygiene Data'!$H$13,0,10*ROW('Hygiene Data'!H15)))</f>
        <v/>
      </c>
      <c r="ED21" s="392" t="str">
        <f ca="1">+IF(OFFSET('Hygiene Data'!$I$11,0,10*ROW('Hygiene Data'!I15))="","",OFFSET('Hygiene Data'!$I$11,0,10*ROW('Hygiene Data'!I15)))</f>
        <v/>
      </c>
      <c r="EE21" s="392" t="str">
        <f ca="1">+IF(OFFSET('Hygiene Data'!$I$12,0,10*ROW('Hygiene Data'!I15))="","",OFFSET('Hygiene Data'!$I$12,0,10*ROW('Hygiene Data'!I15)))</f>
        <v/>
      </c>
      <c r="EF21" s="392" t="str">
        <f ca="1">+IF(OFFSET('Hygiene Data'!$I$13,0,10*ROW('Hygiene Data'!I15))="","",OFFSET('Hygiene Data'!$I$13,0,10*ROW('Hygiene Data'!I15)))</f>
        <v/>
      </c>
    </row>
    <row r="22" spans="1:136" x14ac:dyDescent="0.25">
      <c r="A22" s="501" t="str">
        <f ca="1">+IF(OFFSET('Water Data'!$B$2,0,10*ROW('Water Data'!E16))="","",OFFSET('Water Data'!$B$2,0,10*ROW('Water Data'!E16)))</f>
        <v/>
      </c>
      <c r="B22" s="50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28" t="str">
        <f t="shared" ca="1" si="0"/>
        <v/>
      </c>
      <c r="D22" s="52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3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3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3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3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3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3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3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3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3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3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3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3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3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3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3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3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3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3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3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3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3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3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3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3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3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3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3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3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3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3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3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0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3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3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3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3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3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3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3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3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3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3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3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3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3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3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3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3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92" t="str">
        <f ca="1">+IF(OFFSET('Water Data'!$D$27,0,10*ROW('Water Data'!D16))="","",OFFSET('Water Data'!$D$27,0,10*ROW('Water Data'!D16)))</f>
        <v/>
      </c>
      <c r="BT22" s="392" t="str">
        <f ca="1">+IF(OFFSET('Water Data'!$D$28,0,10*ROW('Water Data'!D16))="","",OFFSET('Water Data'!$D$28,0,10*ROW('Water Data'!D16)))</f>
        <v/>
      </c>
      <c r="BU22" s="392" t="str">
        <f ca="1">+IF(OFFSET('Water Data'!$D$29,0,10*ROW('Water Data'!D16))="","",OFFSET('Water Data'!$D$29,0,10*ROW('Water Data'!D16)))</f>
        <v/>
      </c>
      <c r="BV22" s="392" t="str">
        <f ca="1">+IF(OFFSET('Water Data'!$E$27,0,10*ROW('Water Data'!E16))="","",OFFSET('Water Data'!$E$27,0,10*ROW('Water Data'!E16)))</f>
        <v/>
      </c>
      <c r="BW22" s="392" t="str">
        <f ca="1">+IF(OFFSET('Water Data'!$E$28,0,10*ROW('Water Data'!E16))="","",OFFSET('Water Data'!$E$28,0,10*ROW('Water Data'!E16)))</f>
        <v/>
      </c>
      <c r="BX22" s="392" t="str">
        <f ca="1">+IF(OFFSET('Water Data'!$E$29,0,10*ROW('Water Data'!E16))="","",OFFSET('Water Data'!$E$29,0,10*ROW('Water Data'!E16)))</f>
        <v/>
      </c>
      <c r="BY22" s="392" t="str">
        <f ca="1">+IF(OFFSET('Water Data'!$F$27,0,10*ROW('Water Data'!F16))="","",OFFSET('Water Data'!$F$27,0,10*ROW('Water Data'!F16)))</f>
        <v/>
      </c>
      <c r="BZ22" s="392" t="str">
        <f ca="1">+IF(OFFSET('Water Data'!$F$28,0,10*ROW('Water Data'!F16))="","",OFFSET('Water Data'!$F$28,0,10*ROW('Water Data'!F16)))</f>
        <v/>
      </c>
      <c r="CA22" s="392" t="str">
        <f ca="1">+IF(OFFSET('Water Data'!$F$29,0,10*ROW('Water Data'!F16))="","",OFFSET('Water Data'!$F$29,0,10*ROW('Water Data'!F16)))</f>
        <v/>
      </c>
      <c r="CB22" s="392" t="str">
        <f ca="1">+IF(OFFSET('Water Data'!$G$27,0,10*ROW('Water Data'!G16))="","",OFFSET('Water Data'!$G$27,0,10*ROW('Water Data'!G16)))</f>
        <v/>
      </c>
      <c r="CC22" s="392" t="str">
        <f ca="1">+IF(OFFSET('Water Data'!$G$28,0,10*ROW('Water Data'!G16))="","",OFFSET('Water Data'!$G$28,0,10*ROW('Water Data'!G16)))</f>
        <v/>
      </c>
      <c r="CD22" s="392" t="str">
        <f ca="1">+IF(OFFSET('Water Data'!$G$29,0,10*ROW('Water Data'!G16))="","",OFFSET('Water Data'!$G$29,0,10*ROW('Water Data'!G16)))</f>
        <v/>
      </c>
      <c r="CE22" s="392" t="str">
        <f ca="1">+IF(OFFSET('Water Data'!$H$27,0,10*ROW('Water Data'!H16))="","",OFFSET('Water Data'!$H$27,0,10*ROW('Water Data'!H16)))</f>
        <v/>
      </c>
      <c r="CF22" s="392" t="str">
        <f ca="1">+IF(OFFSET('Water Data'!$H$28,0,10*ROW('Water Data'!H16))="","",OFFSET('Water Data'!$H$28,0,10*ROW('Water Data'!H16)))</f>
        <v/>
      </c>
      <c r="CG22" s="392" t="str">
        <f ca="1">+IF(OFFSET('Water Data'!$H$29,0,10*ROW('Water Data'!H16))="","",OFFSET('Water Data'!$H$29,0,10*ROW('Water Data'!H16)))</f>
        <v/>
      </c>
      <c r="CH22" s="392" t="str">
        <f ca="1">+IF(OFFSET('Water Data'!$I$27,0,10*ROW('Water Data'!I16))="","",OFFSET('Water Data'!$I$27,0,10*ROW('Water Data'!I16)))</f>
        <v/>
      </c>
      <c r="CI22" s="392" t="str">
        <f ca="1">+IF(OFFSET('Water Data'!$I$28,0,10*ROW('Water Data'!I16))="","",OFFSET('Water Data'!$I$28,0,10*ROW('Water Data'!I16)))</f>
        <v/>
      </c>
      <c r="CJ22" s="392" t="str">
        <f ca="1">+IF(OFFSET('Water Data'!$I$29,0,10*ROW('Water Data'!I16))="","",OFFSET('Water Data'!$I$29,0,10*ROW('Water Data'!I16)))</f>
        <v/>
      </c>
      <c r="CK22" s="392" t="str">
        <f ca="1">+IF(OFFSET('Sanitation Data'!$D$28,0,10*ROW('Sanitation Data'!D16))="","",OFFSET('Sanitation Data'!$D$28,0,10*ROW('Sanitation Data'!D16)))</f>
        <v/>
      </c>
      <c r="CL22" s="392" t="str">
        <f ca="1">+IF(OFFSET('Sanitation Data'!$D$29,0,10*ROW('Sanitation Data'!D16))="","",OFFSET('Sanitation Data'!$D$29,0,10*ROW('Sanitation Data'!D16)))</f>
        <v/>
      </c>
      <c r="CM22" s="392" t="str">
        <f ca="1">+IF(OFFSET('Sanitation Data'!$D$30,0,10*ROW('Sanitation Data'!D16))="","",OFFSET('Sanitation Data'!$D$30,0,10*ROW('Sanitation Data'!D16)))</f>
        <v/>
      </c>
      <c r="CN22" s="392" t="str">
        <f ca="1">+IF(OFFSET('Sanitation Data'!$D$31,0,10*ROW('Sanitation Data'!D16))="","",OFFSET('Sanitation Data'!$D$31,0,10*ROW('Sanitation Data'!D16)))</f>
        <v/>
      </c>
      <c r="CO22" s="392" t="str">
        <f ca="1">+IF(OFFSET('Sanitation Data'!$D$32,0,10*ROW('Sanitation Data'!D16))="","",OFFSET('Sanitation Data'!$D$32,0,10*ROW('Sanitation Data'!D16)))</f>
        <v/>
      </c>
      <c r="CP22" s="392" t="str">
        <f ca="1">+IF(OFFSET('Sanitation Data'!$E$28,0,10*ROW('Sanitation Data'!E16))="","",OFFSET('Sanitation Data'!$E$28,0,10*ROW('Sanitation Data'!E16)))</f>
        <v/>
      </c>
      <c r="CQ22" s="392" t="str">
        <f ca="1">+IF(OFFSET('Sanitation Data'!$E$29,0,10*ROW('Sanitation Data'!E16))="","",OFFSET('Sanitation Data'!$E$29,0,10*ROW('Sanitation Data'!E16)))</f>
        <v/>
      </c>
      <c r="CR22" s="392" t="str">
        <f ca="1">+IF(OFFSET('Sanitation Data'!$E$30,0,10*ROW('Sanitation Data'!E16))="","",OFFSET('Sanitation Data'!$E$30,0,10*ROW('Sanitation Data'!E16)))</f>
        <v/>
      </c>
      <c r="CS22" s="392" t="str">
        <f ca="1">+IF(OFFSET('Sanitation Data'!$E$31,0,10*ROW('Sanitation Data'!E16))="","",OFFSET('Sanitation Data'!$E$31,0,10*ROW('Sanitation Data'!E16)))</f>
        <v/>
      </c>
      <c r="CT22" s="392" t="str">
        <f ca="1">+IF(OFFSET('Sanitation Data'!$E$32,0,10*ROW('Sanitation Data'!E16))="","",OFFSET('Sanitation Data'!$E$32,0,10*ROW('Sanitation Data'!E16)))</f>
        <v/>
      </c>
      <c r="CU22" s="392" t="str">
        <f ca="1">+IF(OFFSET('Sanitation Data'!$F$28,0,10*ROW('Sanitation Data'!F16))="","",OFFSET('Sanitation Data'!$F$28,0,10*ROW('Sanitation Data'!F16)))</f>
        <v/>
      </c>
      <c r="CV22" s="392" t="str">
        <f ca="1">+IF(OFFSET('Sanitation Data'!$F$29,0,10*ROW('Sanitation Data'!F16))="","",OFFSET('Sanitation Data'!$F$29,0,10*ROW('Sanitation Data'!F16)))</f>
        <v/>
      </c>
      <c r="CW22" s="392" t="str">
        <f ca="1">+IF(OFFSET('Sanitation Data'!$F$30,0,10*ROW('Sanitation Data'!F16))="","",OFFSET('Sanitation Data'!$F$30,0,10*ROW('Sanitation Data'!F16)))</f>
        <v/>
      </c>
      <c r="CX22" s="392" t="str">
        <f ca="1">+IF(OFFSET('Sanitation Data'!$F$31,0,10*ROW('Sanitation Data'!F16))="","",OFFSET('Sanitation Data'!$F$31,0,10*ROW('Sanitation Data'!F16)))</f>
        <v/>
      </c>
      <c r="CY22" s="392" t="str">
        <f ca="1">+IF(OFFSET('Sanitation Data'!$F$32,0,10*ROW('Sanitation Data'!F16))="","",OFFSET('Sanitation Data'!$F$32,0,10*ROW('Sanitation Data'!F16)))</f>
        <v/>
      </c>
      <c r="CZ22" s="392" t="str">
        <f ca="1">+IF(OFFSET('Sanitation Data'!$G$28,0,10*ROW('Sanitation Data'!G16))="","",OFFSET('Sanitation Data'!$G$28,0,10*ROW('Sanitation Data'!G16)))</f>
        <v/>
      </c>
      <c r="DA22" s="392" t="str">
        <f ca="1">+IF(OFFSET('Sanitation Data'!$G$29,0,10*ROW('Sanitation Data'!G16))="","",OFFSET('Sanitation Data'!$G$29,0,10*ROW('Sanitation Data'!G16)))</f>
        <v/>
      </c>
      <c r="DB22" s="392" t="str">
        <f ca="1">+IF(OFFSET('Sanitation Data'!$G$30,0,10*ROW('Sanitation Data'!G16))="","",OFFSET('Sanitation Data'!$G$30,0,10*ROW('Sanitation Data'!G16)))</f>
        <v/>
      </c>
      <c r="DC22" s="392" t="str">
        <f ca="1">+IF(OFFSET('Sanitation Data'!$G$31,0,10*ROW('Sanitation Data'!G16))="","",OFFSET('Sanitation Data'!$G$31,0,10*ROW('Sanitation Data'!G16)))</f>
        <v/>
      </c>
      <c r="DD22" s="392" t="str">
        <f ca="1">+IF(OFFSET('Sanitation Data'!$G$32,0,10*ROW('Sanitation Data'!G16))="","",OFFSET('Sanitation Data'!$G$32,0,10*ROW('Sanitation Data'!G16)))</f>
        <v/>
      </c>
      <c r="DE22" s="392" t="str">
        <f ca="1">+IF(OFFSET('Sanitation Data'!$H$28,0,10*ROW('Sanitation Data'!H16))="","",OFFSET('Sanitation Data'!$H$28,0,10*ROW('Sanitation Data'!H16)))</f>
        <v/>
      </c>
      <c r="DF22" s="392" t="str">
        <f ca="1">+IF(OFFSET('Sanitation Data'!$H$29,0,10*ROW('Sanitation Data'!H16))="","",OFFSET('Sanitation Data'!$H$29,0,10*ROW('Sanitation Data'!H16)))</f>
        <v/>
      </c>
      <c r="DG22" s="392" t="str">
        <f ca="1">+IF(OFFSET('Sanitation Data'!$H$30,0,10*ROW('Sanitation Data'!H16))="","",OFFSET('Sanitation Data'!$H$30,0,10*ROW('Sanitation Data'!H16)))</f>
        <v/>
      </c>
      <c r="DH22" s="392" t="str">
        <f ca="1">+IF(OFFSET('Sanitation Data'!$H$31,0,10*ROW('Sanitation Data'!H16))="","",OFFSET('Sanitation Data'!$H$31,0,10*ROW('Sanitation Data'!H16)))</f>
        <v/>
      </c>
      <c r="DI22" s="392" t="str">
        <f ca="1">+IF(OFFSET('Sanitation Data'!$H$32,0,10*ROW('Sanitation Data'!H16))="","",OFFSET('Sanitation Data'!$H$32,0,10*ROW('Sanitation Data'!H16)))</f>
        <v/>
      </c>
      <c r="DJ22" s="392" t="str">
        <f ca="1">+IF(OFFSET('Sanitation Data'!$I$28,0,10*ROW('Sanitation Data'!I16))="","",OFFSET('Sanitation Data'!$I$28,0,10*ROW('Sanitation Data'!I16)))</f>
        <v/>
      </c>
      <c r="DK22" s="392" t="str">
        <f ca="1">+IF(OFFSET('Sanitation Data'!$I$29,0,10*ROW('Sanitation Data'!I16))="","",OFFSET('Sanitation Data'!$I$29,0,10*ROW('Sanitation Data'!I16)))</f>
        <v/>
      </c>
      <c r="DL22" s="392" t="str">
        <f ca="1">+IF(OFFSET('Sanitation Data'!$I$30,0,10*ROW('Sanitation Data'!I16))="","",OFFSET('Sanitation Data'!$I$30,0,10*ROW('Sanitation Data'!I16)))</f>
        <v/>
      </c>
      <c r="DM22" s="392" t="str">
        <f ca="1">+IF(OFFSET('Sanitation Data'!$I$31,0,10*ROW('Sanitation Data'!I16))="","",OFFSET('Sanitation Data'!$I$31,0,10*ROW('Sanitation Data'!I16)))</f>
        <v/>
      </c>
      <c r="DN22" s="392" t="str">
        <f ca="1">+IF(OFFSET('Sanitation Data'!$I$32,0,10*ROW('Sanitation Data'!I16))="","",OFFSET('Sanitation Data'!$I$32,0,10*ROW('Sanitation Data'!I16)))</f>
        <v/>
      </c>
      <c r="DO22" s="392" t="str">
        <f ca="1">+IF(OFFSET('Hygiene Data'!$D$11,0,10*ROW('Hygiene Data'!D16))="","",OFFSET('Hygiene Data'!$D$11,0,10*ROW('Hygiene Data'!D16)))</f>
        <v/>
      </c>
      <c r="DP22" s="392" t="str">
        <f ca="1">+IF(OFFSET('Hygiene Data'!$D$12,0,10*ROW('Hygiene Data'!D16))="","",OFFSET('Hygiene Data'!$D$12,0,10*ROW('Hygiene Data'!D16)))</f>
        <v/>
      </c>
      <c r="DQ22" s="392" t="str">
        <f ca="1">+IF(OFFSET('Hygiene Data'!$D$13,0,10*ROW('Hygiene Data'!D16))="","",OFFSET('Hygiene Data'!$D$13,0,10*ROW('Hygiene Data'!D16)))</f>
        <v/>
      </c>
      <c r="DR22" s="392" t="str">
        <f ca="1">+IF(OFFSET('Hygiene Data'!$E$11,0,10*ROW('Hygiene Data'!E16))="","",OFFSET('Hygiene Data'!$E$11,0,10*ROW('Hygiene Data'!E16)))</f>
        <v/>
      </c>
      <c r="DS22" s="392" t="str">
        <f ca="1">+IF(OFFSET('Hygiene Data'!$E$12,0,10*ROW('Hygiene Data'!E16))="","",OFFSET('Hygiene Data'!$E$12,0,10*ROW('Hygiene Data'!E16)))</f>
        <v/>
      </c>
      <c r="DT22" s="392" t="str">
        <f ca="1">+IF(OFFSET('Hygiene Data'!$E$13,0,10*ROW('Hygiene Data'!E16))="","",OFFSET('Hygiene Data'!$E$13,0,10*ROW('Hygiene Data'!E16)))</f>
        <v/>
      </c>
      <c r="DU22" s="392" t="str">
        <f ca="1">+IF(OFFSET('Hygiene Data'!$F$11,0,10*ROW('Hygiene Data'!F16))="","",OFFSET('Hygiene Data'!$F$11,0,10*ROW('Hygiene Data'!F16)))</f>
        <v/>
      </c>
      <c r="DV22" s="392" t="str">
        <f ca="1">+IF(OFFSET('Hygiene Data'!$F$12,0,10*ROW('Hygiene Data'!F16))="","",OFFSET('Hygiene Data'!$F$12,0,10*ROW('Hygiene Data'!F16)))</f>
        <v/>
      </c>
      <c r="DW22" s="392" t="str">
        <f ca="1">+IF(OFFSET('Hygiene Data'!$F$13,0,10*ROW('Hygiene Data'!F16))="","",OFFSET('Hygiene Data'!$F$13,0,10*ROW('Hygiene Data'!F16)))</f>
        <v/>
      </c>
      <c r="DX22" s="392" t="str">
        <f ca="1">+IF(OFFSET('Hygiene Data'!$G$11,0,10*ROW('Hygiene Data'!G16))="","",OFFSET('Hygiene Data'!$G$11,0,10*ROW('Hygiene Data'!G16)))</f>
        <v/>
      </c>
      <c r="DY22" s="392" t="str">
        <f ca="1">+IF(OFFSET('Hygiene Data'!$G$12,0,10*ROW('Hygiene Data'!G16))="","",OFFSET('Hygiene Data'!$G$12,0,10*ROW('Hygiene Data'!G16)))</f>
        <v/>
      </c>
      <c r="DZ22" s="392" t="str">
        <f ca="1">+IF(OFFSET('Hygiene Data'!$G$13,0,10*ROW('Hygiene Data'!G16))="","",OFFSET('Hygiene Data'!$G$13,0,10*ROW('Hygiene Data'!G16)))</f>
        <v/>
      </c>
      <c r="EA22" s="392" t="str">
        <f ca="1">+IF(OFFSET('Hygiene Data'!$H$11,0,10*ROW('Hygiene Data'!H16))="","",OFFSET('Hygiene Data'!$H$11,0,10*ROW('Hygiene Data'!H16)))</f>
        <v/>
      </c>
      <c r="EB22" s="392" t="str">
        <f ca="1">+IF(OFFSET('Hygiene Data'!$H$12,0,10*ROW('Hygiene Data'!H16))="","",OFFSET('Hygiene Data'!$H$12,0,10*ROW('Hygiene Data'!H16)))</f>
        <v/>
      </c>
      <c r="EC22" s="392" t="str">
        <f ca="1">+IF(OFFSET('Hygiene Data'!$H$13,0,10*ROW('Hygiene Data'!H16))="","",OFFSET('Hygiene Data'!$H$13,0,10*ROW('Hygiene Data'!H16)))</f>
        <v/>
      </c>
      <c r="ED22" s="392" t="str">
        <f ca="1">+IF(OFFSET('Hygiene Data'!$I$11,0,10*ROW('Hygiene Data'!I16))="","",OFFSET('Hygiene Data'!$I$11,0,10*ROW('Hygiene Data'!I16)))</f>
        <v/>
      </c>
      <c r="EE22" s="392" t="str">
        <f ca="1">+IF(OFFSET('Hygiene Data'!$I$12,0,10*ROW('Hygiene Data'!I16))="","",OFFSET('Hygiene Data'!$I$12,0,10*ROW('Hygiene Data'!I16)))</f>
        <v/>
      </c>
      <c r="EF22" s="392" t="str">
        <f ca="1">+IF(OFFSET('Hygiene Data'!$I$13,0,10*ROW('Hygiene Data'!I16))="","",OFFSET('Hygiene Data'!$I$13,0,10*ROW('Hygiene Data'!I16)))</f>
        <v/>
      </c>
    </row>
    <row r="23" spans="1:136" x14ac:dyDescent="0.25">
      <c r="A23" s="501" t="str">
        <f ca="1">+IF(OFFSET('Water Data'!$B$2,0,10*ROW('Water Data'!E17))="","",OFFSET('Water Data'!$B$2,0,10*ROW('Water Data'!E17)))</f>
        <v/>
      </c>
      <c r="B23" s="50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28" t="str">
        <f t="shared" ca="1" si="0"/>
        <v/>
      </c>
      <c r="D23" s="52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3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3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3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3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3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3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3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3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3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3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3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3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3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3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3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3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3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3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3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3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3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3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3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3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3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3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3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3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3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3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3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0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3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3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3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3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3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3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3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3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3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3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3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3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3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3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3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3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92" t="str">
        <f ca="1">+IF(OFFSET('Water Data'!$D$27,0,10*ROW('Water Data'!D17))="","",OFFSET('Water Data'!$D$27,0,10*ROW('Water Data'!D17)))</f>
        <v/>
      </c>
      <c r="BT23" s="392" t="str">
        <f ca="1">+IF(OFFSET('Water Data'!$D$28,0,10*ROW('Water Data'!D17))="","",OFFSET('Water Data'!$D$28,0,10*ROW('Water Data'!D17)))</f>
        <v/>
      </c>
      <c r="BU23" s="392" t="str">
        <f ca="1">+IF(OFFSET('Water Data'!$D$29,0,10*ROW('Water Data'!D17))="","",OFFSET('Water Data'!$D$29,0,10*ROW('Water Data'!D17)))</f>
        <v/>
      </c>
      <c r="BV23" s="392" t="str">
        <f ca="1">+IF(OFFSET('Water Data'!$E$27,0,10*ROW('Water Data'!E17))="","",OFFSET('Water Data'!$E$27,0,10*ROW('Water Data'!E17)))</f>
        <v/>
      </c>
      <c r="BW23" s="392" t="str">
        <f ca="1">+IF(OFFSET('Water Data'!$E$28,0,10*ROW('Water Data'!E17))="","",OFFSET('Water Data'!$E$28,0,10*ROW('Water Data'!E17)))</f>
        <v/>
      </c>
      <c r="BX23" s="392" t="str">
        <f ca="1">+IF(OFFSET('Water Data'!$E$29,0,10*ROW('Water Data'!E17))="","",OFFSET('Water Data'!$E$29,0,10*ROW('Water Data'!E17)))</f>
        <v/>
      </c>
      <c r="BY23" s="392" t="str">
        <f ca="1">+IF(OFFSET('Water Data'!$F$27,0,10*ROW('Water Data'!F17))="","",OFFSET('Water Data'!$F$27,0,10*ROW('Water Data'!F17)))</f>
        <v/>
      </c>
      <c r="BZ23" s="392" t="str">
        <f ca="1">+IF(OFFSET('Water Data'!$F$28,0,10*ROW('Water Data'!F17))="","",OFFSET('Water Data'!$F$28,0,10*ROW('Water Data'!F17)))</f>
        <v/>
      </c>
      <c r="CA23" s="392" t="str">
        <f ca="1">+IF(OFFSET('Water Data'!$F$29,0,10*ROW('Water Data'!F17))="","",OFFSET('Water Data'!$F$29,0,10*ROW('Water Data'!F17)))</f>
        <v/>
      </c>
      <c r="CB23" s="392" t="str">
        <f ca="1">+IF(OFFSET('Water Data'!$G$27,0,10*ROW('Water Data'!G17))="","",OFFSET('Water Data'!$G$27,0,10*ROW('Water Data'!G17)))</f>
        <v/>
      </c>
      <c r="CC23" s="392" t="str">
        <f ca="1">+IF(OFFSET('Water Data'!$G$28,0,10*ROW('Water Data'!G17))="","",OFFSET('Water Data'!$G$28,0,10*ROW('Water Data'!G17)))</f>
        <v/>
      </c>
      <c r="CD23" s="392" t="str">
        <f ca="1">+IF(OFFSET('Water Data'!$G$29,0,10*ROW('Water Data'!G17))="","",OFFSET('Water Data'!$G$29,0,10*ROW('Water Data'!G17)))</f>
        <v/>
      </c>
      <c r="CE23" s="392" t="str">
        <f ca="1">+IF(OFFSET('Water Data'!$H$27,0,10*ROW('Water Data'!H17))="","",OFFSET('Water Data'!$H$27,0,10*ROW('Water Data'!H17)))</f>
        <v/>
      </c>
      <c r="CF23" s="392" t="str">
        <f ca="1">+IF(OFFSET('Water Data'!$H$28,0,10*ROW('Water Data'!H17))="","",OFFSET('Water Data'!$H$28,0,10*ROW('Water Data'!H17)))</f>
        <v/>
      </c>
      <c r="CG23" s="392" t="str">
        <f ca="1">+IF(OFFSET('Water Data'!$H$29,0,10*ROW('Water Data'!H17))="","",OFFSET('Water Data'!$H$29,0,10*ROW('Water Data'!H17)))</f>
        <v/>
      </c>
      <c r="CH23" s="392" t="str">
        <f ca="1">+IF(OFFSET('Water Data'!$I$27,0,10*ROW('Water Data'!I17))="","",OFFSET('Water Data'!$I$27,0,10*ROW('Water Data'!I17)))</f>
        <v/>
      </c>
      <c r="CI23" s="392" t="str">
        <f ca="1">+IF(OFFSET('Water Data'!$I$28,0,10*ROW('Water Data'!I17))="","",OFFSET('Water Data'!$I$28,0,10*ROW('Water Data'!I17)))</f>
        <v/>
      </c>
      <c r="CJ23" s="392" t="str">
        <f ca="1">+IF(OFFSET('Water Data'!$I$29,0,10*ROW('Water Data'!I17))="","",OFFSET('Water Data'!$I$29,0,10*ROW('Water Data'!I17)))</f>
        <v/>
      </c>
      <c r="CK23" s="392" t="str">
        <f ca="1">+IF(OFFSET('Sanitation Data'!$D$28,0,10*ROW('Sanitation Data'!D17))="","",OFFSET('Sanitation Data'!$D$28,0,10*ROW('Sanitation Data'!D17)))</f>
        <v/>
      </c>
      <c r="CL23" s="392" t="str">
        <f ca="1">+IF(OFFSET('Sanitation Data'!$D$29,0,10*ROW('Sanitation Data'!D17))="","",OFFSET('Sanitation Data'!$D$29,0,10*ROW('Sanitation Data'!D17)))</f>
        <v/>
      </c>
      <c r="CM23" s="392" t="str">
        <f ca="1">+IF(OFFSET('Sanitation Data'!$D$30,0,10*ROW('Sanitation Data'!D17))="","",OFFSET('Sanitation Data'!$D$30,0,10*ROW('Sanitation Data'!D17)))</f>
        <v/>
      </c>
      <c r="CN23" s="392" t="str">
        <f ca="1">+IF(OFFSET('Sanitation Data'!$D$31,0,10*ROW('Sanitation Data'!D17))="","",OFFSET('Sanitation Data'!$D$31,0,10*ROW('Sanitation Data'!D17)))</f>
        <v/>
      </c>
      <c r="CO23" s="392" t="str">
        <f ca="1">+IF(OFFSET('Sanitation Data'!$D$32,0,10*ROW('Sanitation Data'!D17))="","",OFFSET('Sanitation Data'!$D$32,0,10*ROW('Sanitation Data'!D17)))</f>
        <v/>
      </c>
      <c r="CP23" s="392" t="str">
        <f ca="1">+IF(OFFSET('Sanitation Data'!$E$28,0,10*ROW('Sanitation Data'!E17))="","",OFFSET('Sanitation Data'!$E$28,0,10*ROW('Sanitation Data'!E17)))</f>
        <v/>
      </c>
      <c r="CQ23" s="392" t="str">
        <f ca="1">+IF(OFFSET('Sanitation Data'!$E$29,0,10*ROW('Sanitation Data'!E17))="","",OFFSET('Sanitation Data'!$E$29,0,10*ROW('Sanitation Data'!E17)))</f>
        <v/>
      </c>
      <c r="CR23" s="392" t="str">
        <f ca="1">+IF(OFFSET('Sanitation Data'!$E$30,0,10*ROW('Sanitation Data'!E17))="","",OFFSET('Sanitation Data'!$E$30,0,10*ROW('Sanitation Data'!E17)))</f>
        <v/>
      </c>
      <c r="CS23" s="392" t="str">
        <f ca="1">+IF(OFFSET('Sanitation Data'!$E$31,0,10*ROW('Sanitation Data'!E17))="","",OFFSET('Sanitation Data'!$E$31,0,10*ROW('Sanitation Data'!E17)))</f>
        <v/>
      </c>
      <c r="CT23" s="392" t="str">
        <f ca="1">+IF(OFFSET('Sanitation Data'!$E$32,0,10*ROW('Sanitation Data'!E17))="","",OFFSET('Sanitation Data'!$E$32,0,10*ROW('Sanitation Data'!E17)))</f>
        <v/>
      </c>
      <c r="CU23" s="392" t="str">
        <f ca="1">+IF(OFFSET('Sanitation Data'!$F$28,0,10*ROW('Sanitation Data'!F17))="","",OFFSET('Sanitation Data'!$F$28,0,10*ROW('Sanitation Data'!F17)))</f>
        <v/>
      </c>
      <c r="CV23" s="392" t="str">
        <f ca="1">+IF(OFFSET('Sanitation Data'!$F$29,0,10*ROW('Sanitation Data'!F17))="","",OFFSET('Sanitation Data'!$F$29,0,10*ROW('Sanitation Data'!F17)))</f>
        <v/>
      </c>
      <c r="CW23" s="392" t="str">
        <f ca="1">+IF(OFFSET('Sanitation Data'!$F$30,0,10*ROW('Sanitation Data'!F17))="","",OFFSET('Sanitation Data'!$F$30,0,10*ROW('Sanitation Data'!F17)))</f>
        <v/>
      </c>
      <c r="CX23" s="392" t="str">
        <f ca="1">+IF(OFFSET('Sanitation Data'!$F$31,0,10*ROW('Sanitation Data'!F17))="","",OFFSET('Sanitation Data'!$F$31,0,10*ROW('Sanitation Data'!F17)))</f>
        <v/>
      </c>
      <c r="CY23" s="392" t="str">
        <f ca="1">+IF(OFFSET('Sanitation Data'!$F$32,0,10*ROW('Sanitation Data'!F17))="","",OFFSET('Sanitation Data'!$F$32,0,10*ROW('Sanitation Data'!F17)))</f>
        <v/>
      </c>
      <c r="CZ23" s="392" t="str">
        <f ca="1">+IF(OFFSET('Sanitation Data'!$G$28,0,10*ROW('Sanitation Data'!G17))="","",OFFSET('Sanitation Data'!$G$28,0,10*ROW('Sanitation Data'!G17)))</f>
        <v/>
      </c>
      <c r="DA23" s="392" t="str">
        <f ca="1">+IF(OFFSET('Sanitation Data'!$G$29,0,10*ROW('Sanitation Data'!G17))="","",OFFSET('Sanitation Data'!$G$29,0,10*ROW('Sanitation Data'!G17)))</f>
        <v/>
      </c>
      <c r="DB23" s="392" t="str">
        <f ca="1">+IF(OFFSET('Sanitation Data'!$G$30,0,10*ROW('Sanitation Data'!G17))="","",OFFSET('Sanitation Data'!$G$30,0,10*ROW('Sanitation Data'!G17)))</f>
        <v/>
      </c>
      <c r="DC23" s="392" t="str">
        <f ca="1">+IF(OFFSET('Sanitation Data'!$G$31,0,10*ROW('Sanitation Data'!G17))="","",OFFSET('Sanitation Data'!$G$31,0,10*ROW('Sanitation Data'!G17)))</f>
        <v/>
      </c>
      <c r="DD23" s="392" t="str">
        <f ca="1">+IF(OFFSET('Sanitation Data'!$G$32,0,10*ROW('Sanitation Data'!G17))="","",OFFSET('Sanitation Data'!$G$32,0,10*ROW('Sanitation Data'!G17)))</f>
        <v/>
      </c>
      <c r="DE23" s="392" t="str">
        <f ca="1">+IF(OFFSET('Sanitation Data'!$H$28,0,10*ROW('Sanitation Data'!H17))="","",OFFSET('Sanitation Data'!$H$28,0,10*ROW('Sanitation Data'!H17)))</f>
        <v/>
      </c>
      <c r="DF23" s="392" t="str">
        <f ca="1">+IF(OFFSET('Sanitation Data'!$H$29,0,10*ROW('Sanitation Data'!H17))="","",OFFSET('Sanitation Data'!$H$29,0,10*ROW('Sanitation Data'!H17)))</f>
        <v/>
      </c>
      <c r="DG23" s="392" t="str">
        <f ca="1">+IF(OFFSET('Sanitation Data'!$H$30,0,10*ROW('Sanitation Data'!H17))="","",OFFSET('Sanitation Data'!$H$30,0,10*ROW('Sanitation Data'!H17)))</f>
        <v/>
      </c>
      <c r="DH23" s="392" t="str">
        <f ca="1">+IF(OFFSET('Sanitation Data'!$H$31,0,10*ROW('Sanitation Data'!H17))="","",OFFSET('Sanitation Data'!$H$31,0,10*ROW('Sanitation Data'!H17)))</f>
        <v/>
      </c>
      <c r="DI23" s="392" t="str">
        <f ca="1">+IF(OFFSET('Sanitation Data'!$H$32,0,10*ROW('Sanitation Data'!H17))="","",OFFSET('Sanitation Data'!$H$32,0,10*ROW('Sanitation Data'!H17)))</f>
        <v/>
      </c>
      <c r="DJ23" s="392" t="str">
        <f ca="1">+IF(OFFSET('Sanitation Data'!$I$28,0,10*ROW('Sanitation Data'!I17))="","",OFFSET('Sanitation Data'!$I$28,0,10*ROW('Sanitation Data'!I17)))</f>
        <v/>
      </c>
      <c r="DK23" s="392" t="str">
        <f ca="1">+IF(OFFSET('Sanitation Data'!$I$29,0,10*ROW('Sanitation Data'!I17))="","",OFFSET('Sanitation Data'!$I$29,0,10*ROW('Sanitation Data'!I17)))</f>
        <v/>
      </c>
      <c r="DL23" s="392" t="str">
        <f ca="1">+IF(OFFSET('Sanitation Data'!$I$30,0,10*ROW('Sanitation Data'!I17))="","",OFFSET('Sanitation Data'!$I$30,0,10*ROW('Sanitation Data'!I17)))</f>
        <v/>
      </c>
      <c r="DM23" s="392" t="str">
        <f ca="1">+IF(OFFSET('Sanitation Data'!$I$31,0,10*ROW('Sanitation Data'!I17))="","",OFFSET('Sanitation Data'!$I$31,0,10*ROW('Sanitation Data'!I17)))</f>
        <v/>
      </c>
      <c r="DN23" s="392" t="str">
        <f ca="1">+IF(OFFSET('Sanitation Data'!$I$32,0,10*ROW('Sanitation Data'!I17))="","",OFFSET('Sanitation Data'!$I$32,0,10*ROW('Sanitation Data'!I17)))</f>
        <v/>
      </c>
      <c r="DO23" s="392" t="str">
        <f ca="1">+IF(OFFSET('Hygiene Data'!$D$11,0,10*ROW('Hygiene Data'!D17))="","",OFFSET('Hygiene Data'!$D$11,0,10*ROW('Hygiene Data'!D17)))</f>
        <v/>
      </c>
      <c r="DP23" s="392" t="str">
        <f ca="1">+IF(OFFSET('Hygiene Data'!$D$12,0,10*ROW('Hygiene Data'!D17))="","",OFFSET('Hygiene Data'!$D$12,0,10*ROW('Hygiene Data'!D17)))</f>
        <v/>
      </c>
      <c r="DQ23" s="392" t="str">
        <f ca="1">+IF(OFFSET('Hygiene Data'!$D$13,0,10*ROW('Hygiene Data'!D17))="","",OFFSET('Hygiene Data'!$D$13,0,10*ROW('Hygiene Data'!D17)))</f>
        <v/>
      </c>
      <c r="DR23" s="392" t="str">
        <f ca="1">+IF(OFFSET('Hygiene Data'!$E$11,0,10*ROW('Hygiene Data'!E17))="","",OFFSET('Hygiene Data'!$E$11,0,10*ROW('Hygiene Data'!E17)))</f>
        <v/>
      </c>
      <c r="DS23" s="392" t="str">
        <f ca="1">+IF(OFFSET('Hygiene Data'!$E$12,0,10*ROW('Hygiene Data'!E17))="","",OFFSET('Hygiene Data'!$E$12,0,10*ROW('Hygiene Data'!E17)))</f>
        <v/>
      </c>
      <c r="DT23" s="392" t="str">
        <f ca="1">+IF(OFFSET('Hygiene Data'!$E$13,0,10*ROW('Hygiene Data'!E17))="","",OFFSET('Hygiene Data'!$E$13,0,10*ROW('Hygiene Data'!E17)))</f>
        <v/>
      </c>
      <c r="DU23" s="392" t="str">
        <f ca="1">+IF(OFFSET('Hygiene Data'!$F$11,0,10*ROW('Hygiene Data'!F17))="","",OFFSET('Hygiene Data'!$F$11,0,10*ROW('Hygiene Data'!F17)))</f>
        <v/>
      </c>
      <c r="DV23" s="392" t="str">
        <f ca="1">+IF(OFFSET('Hygiene Data'!$F$12,0,10*ROW('Hygiene Data'!F17))="","",OFFSET('Hygiene Data'!$F$12,0,10*ROW('Hygiene Data'!F17)))</f>
        <v/>
      </c>
      <c r="DW23" s="392" t="str">
        <f ca="1">+IF(OFFSET('Hygiene Data'!$F$13,0,10*ROW('Hygiene Data'!F17))="","",OFFSET('Hygiene Data'!$F$13,0,10*ROW('Hygiene Data'!F17)))</f>
        <v/>
      </c>
      <c r="DX23" s="392" t="str">
        <f ca="1">+IF(OFFSET('Hygiene Data'!$G$11,0,10*ROW('Hygiene Data'!G17))="","",OFFSET('Hygiene Data'!$G$11,0,10*ROW('Hygiene Data'!G17)))</f>
        <v/>
      </c>
      <c r="DY23" s="392" t="str">
        <f ca="1">+IF(OFFSET('Hygiene Data'!$G$12,0,10*ROW('Hygiene Data'!G17))="","",OFFSET('Hygiene Data'!$G$12,0,10*ROW('Hygiene Data'!G17)))</f>
        <v/>
      </c>
      <c r="DZ23" s="392" t="str">
        <f ca="1">+IF(OFFSET('Hygiene Data'!$G$13,0,10*ROW('Hygiene Data'!G17))="","",OFFSET('Hygiene Data'!$G$13,0,10*ROW('Hygiene Data'!G17)))</f>
        <v/>
      </c>
      <c r="EA23" s="392" t="str">
        <f ca="1">+IF(OFFSET('Hygiene Data'!$H$11,0,10*ROW('Hygiene Data'!H17))="","",OFFSET('Hygiene Data'!$H$11,0,10*ROW('Hygiene Data'!H17)))</f>
        <v/>
      </c>
      <c r="EB23" s="392" t="str">
        <f ca="1">+IF(OFFSET('Hygiene Data'!$H$12,0,10*ROW('Hygiene Data'!H17))="","",OFFSET('Hygiene Data'!$H$12,0,10*ROW('Hygiene Data'!H17)))</f>
        <v/>
      </c>
      <c r="EC23" s="392" t="str">
        <f ca="1">+IF(OFFSET('Hygiene Data'!$H$13,0,10*ROW('Hygiene Data'!H17))="","",OFFSET('Hygiene Data'!$H$13,0,10*ROW('Hygiene Data'!H17)))</f>
        <v/>
      </c>
      <c r="ED23" s="392" t="str">
        <f ca="1">+IF(OFFSET('Hygiene Data'!$I$11,0,10*ROW('Hygiene Data'!I17))="","",OFFSET('Hygiene Data'!$I$11,0,10*ROW('Hygiene Data'!I17)))</f>
        <v/>
      </c>
      <c r="EE23" s="392" t="str">
        <f ca="1">+IF(OFFSET('Hygiene Data'!$I$12,0,10*ROW('Hygiene Data'!I17))="","",OFFSET('Hygiene Data'!$I$12,0,10*ROW('Hygiene Data'!I17)))</f>
        <v/>
      </c>
      <c r="EF23" s="392" t="str">
        <f ca="1">+IF(OFFSET('Hygiene Data'!$I$13,0,10*ROW('Hygiene Data'!I17))="","",OFFSET('Hygiene Data'!$I$13,0,10*ROW('Hygiene Data'!I17)))</f>
        <v/>
      </c>
    </row>
    <row r="24" spans="1:136" x14ac:dyDescent="0.25">
      <c r="A24" s="501" t="str">
        <f ca="1">+IF(OFFSET('Water Data'!$B$2,0,10*ROW('Water Data'!E18))="","",OFFSET('Water Data'!$B$2,0,10*ROW('Water Data'!E18)))</f>
        <v/>
      </c>
      <c r="B24" s="50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28" t="str">
        <f t="shared" ca="1" si="0"/>
        <v/>
      </c>
      <c r="D24" s="52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3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3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3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3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3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3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3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3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3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3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3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3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3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3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3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3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3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3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3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3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3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3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3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3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3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3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3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3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3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3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3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0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3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3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3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3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3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3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3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3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3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3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3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3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3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3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3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3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92" t="str">
        <f ca="1">+IF(OFFSET('Water Data'!$D$27,0,10*ROW('Water Data'!D18))="","",OFFSET('Water Data'!$D$27,0,10*ROW('Water Data'!D18)))</f>
        <v/>
      </c>
      <c r="BT24" s="392" t="str">
        <f ca="1">+IF(OFFSET('Water Data'!$D$28,0,10*ROW('Water Data'!D18))="","",OFFSET('Water Data'!$D$28,0,10*ROW('Water Data'!D18)))</f>
        <v/>
      </c>
      <c r="BU24" s="392" t="str">
        <f ca="1">+IF(OFFSET('Water Data'!$D$29,0,10*ROW('Water Data'!D18))="","",OFFSET('Water Data'!$D$29,0,10*ROW('Water Data'!D18)))</f>
        <v/>
      </c>
      <c r="BV24" s="392" t="str">
        <f ca="1">+IF(OFFSET('Water Data'!$E$27,0,10*ROW('Water Data'!E18))="","",OFFSET('Water Data'!$E$27,0,10*ROW('Water Data'!E18)))</f>
        <v/>
      </c>
      <c r="BW24" s="392" t="str">
        <f ca="1">+IF(OFFSET('Water Data'!$E$28,0,10*ROW('Water Data'!E18))="","",OFFSET('Water Data'!$E$28,0,10*ROW('Water Data'!E18)))</f>
        <v/>
      </c>
      <c r="BX24" s="392" t="str">
        <f ca="1">+IF(OFFSET('Water Data'!$E$29,0,10*ROW('Water Data'!E18))="","",OFFSET('Water Data'!$E$29,0,10*ROW('Water Data'!E18)))</f>
        <v/>
      </c>
      <c r="BY24" s="392" t="str">
        <f ca="1">+IF(OFFSET('Water Data'!$F$27,0,10*ROW('Water Data'!F18))="","",OFFSET('Water Data'!$F$27,0,10*ROW('Water Data'!F18)))</f>
        <v/>
      </c>
      <c r="BZ24" s="392" t="str">
        <f ca="1">+IF(OFFSET('Water Data'!$F$28,0,10*ROW('Water Data'!F18))="","",OFFSET('Water Data'!$F$28,0,10*ROW('Water Data'!F18)))</f>
        <v/>
      </c>
      <c r="CA24" s="392" t="str">
        <f ca="1">+IF(OFFSET('Water Data'!$F$29,0,10*ROW('Water Data'!F18))="","",OFFSET('Water Data'!$F$29,0,10*ROW('Water Data'!F18)))</f>
        <v/>
      </c>
      <c r="CB24" s="392" t="str">
        <f ca="1">+IF(OFFSET('Water Data'!$G$27,0,10*ROW('Water Data'!G18))="","",OFFSET('Water Data'!$G$27,0,10*ROW('Water Data'!G18)))</f>
        <v/>
      </c>
      <c r="CC24" s="392" t="str">
        <f ca="1">+IF(OFFSET('Water Data'!$G$28,0,10*ROW('Water Data'!G18))="","",OFFSET('Water Data'!$G$28,0,10*ROW('Water Data'!G18)))</f>
        <v/>
      </c>
      <c r="CD24" s="392" t="str">
        <f ca="1">+IF(OFFSET('Water Data'!$G$29,0,10*ROW('Water Data'!G18))="","",OFFSET('Water Data'!$G$29,0,10*ROW('Water Data'!G18)))</f>
        <v/>
      </c>
      <c r="CE24" s="392" t="str">
        <f ca="1">+IF(OFFSET('Water Data'!$H$27,0,10*ROW('Water Data'!H18))="","",OFFSET('Water Data'!$H$27,0,10*ROW('Water Data'!H18)))</f>
        <v/>
      </c>
      <c r="CF24" s="392" t="str">
        <f ca="1">+IF(OFFSET('Water Data'!$H$28,0,10*ROW('Water Data'!H18))="","",OFFSET('Water Data'!$H$28,0,10*ROW('Water Data'!H18)))</f>
        <v/>
      </c>
      <c r="CG24" s="392" t="str">
        <f ca="1">+IF(OFFSET('Water Data'!$H$29,0,10*ROW('Water Data'!H18))="","",OFFSET('Water Data'!$H$29,0,10*ROW('Water Data'!H18)))</f>
        <v/>
      </c>
      <c r="CH24" s="392" t="str">
        <f ca="1">+IF(OFFSET('Water Data'!$I$27,0,10*ROW('Water Data'!I18))="","",OFFSET('Water Data'!$I$27,0,10*ROW('Water Data'!I18)))</f>
        <v/>
      </c>
      <c r="CI24" s="392" t="str">
        <f ca="1">+IF(OFFSET('Water Data'!$I$28,0,10*ROW('Water Data'!I18))="","",OFFSET('Water Data'!$I$28,0,10*ROW('Water Data'!I18)))</f>
        <v/>
      </c>
      <c r="CJ24" s="392" t="str">
        <f ca="1">+IF(OFFSET('Water Data'!$I$29,0,10*ROW('Water Data'!I18))="","",OFFSET('Water Data'!$I$29,0,10*ROW('Water Data'!I18)))</f>
        <v/>
      </c>
      <c r="CK24" s="392" t="str">
        <f ca="1">+IF(OFFSET('Sanitation Data'!$D$28,0,10*ROW('Sanitation Data'!D18))="","",OFFSET('Sanitation Data'!$D$28,0,10*ROW('Sanitation Data'!D18)))</f>
        <v/>
      </c>
      <c r="CL24" s="392" t="str">
        <f ca="1">+IF(OFFSET('Sanitation Data'!$D$29,0,10*ROW('Sanitation Data'!D18))="","",OFFSET('Sanitation Data'!$D$29,0,10*ROW('Sanitation Data'!D18)))</f>
        <v/>
      </c>
      <c r="CM24" s="392" t="str">
        <f ca="1">+IF(OFFSET('Sanitation Data'!$D$30,0,10*ROW('Sanitation Data'!D18))="","",OFFSET('Sanitation Data'!$D$30,0,10*ROW('Sanitation Data'!D18)))</f>
        <v/>
      </c>
      <c r="CN24" s="392" t="str">
        <f ca="1">+IF(OFFSET('Sanitation Data'!$D$31,0,10*ROW('Sanitation Data'!D18))="","",OFFSET('Sanitation Data'!$D$31,0,10*ROW('Sanitation Data'!D18)))</f>
        <v/>
      </c>
      <c r="CO24" s="392" t="str">
        <f ca="1">+IF(OFFSET('Sanitation Data'!$D$32,0,10*ROW('Sanitation Data'!D18))="","",OFFSET('Sanitation Data'!$D$32,0,10*ROW('Sanitation Data'!D18)))</f>
        <v/>
      </c>
      <c r="CP24" s="392" t="str">
        <f ca="1">+IF(OFFSET('Sanitation Data'!$E$28,0,10*ROW('Sanitation Data'!E18))="","",OFFSET('Sanitation Data'!$E$28,0,10*ROW('Sanitation Data'!E18)))</f>
        <v/>
      </c>
      <c r="CQ24" s="392" t="str">
        <f ca="1">+IF(OFFSET('Sanitation Data'!$E$29,0,10*ROW('Sanitation Data'!E18))="","",OFFSET('Sanitation Data'!$E$29,0,10*ROW('Sanitation Data'!E18)))</f>
        <v/>
      </c>
      <c r="CR24" s="392" t="str">
        <f ca="1">+IF(OFFSET('Sanitation Data'!$E$30,0,10*ROW('Sanitation Data'!E18))="","",OFFSET('Sanitation Data'!$E$30,0,10*ROW('Sanitation Data'!E18)))</f>
        <v/>
      </c>
      <c r="CS24" s="392" t="str">
        <f ca="1">+IF(OFFSET('Sanitation Data'!$E$31,0,10*ROW('Sanitation Data'!E18))="","",OFFSET('Sanitation Data'!$E$31,0,10*ROW('Sanitation Data'!E18)))</f>
        <v/>
      </c>
      <c r="CT24" s="392" t="str">
        <f ca="1">+IF(OFFSET('Sanitation Data'!$E$32,0,10*ROW('Sanitation Data'!E18))="","",OFFSET('Sanitation Data'!$E$32,0,10*ROW('Sanitation Data'!E18)))</f>
        <v/>
      </c>
      <c r="CU24" s="392" t="str">
        <f ca="1">+IF(OFFSET('Sanitation Data'!$F$28,0,10*ROW('Sanitation Data'!F18))="","",OFFSET('Sanitation Data'!$F$28,0,10*ROW('Sanitation Data'!F18)))</f>
        <v/>
      </c>
      <c r="CV24" s="392" t="str">
        <f ca="1">+IF(OFFSET('Sanitation Data'!$F$29,0,10*ROW('Sanitation Data'!F18))="","",OFFSET('Sanitation Data'!$F$29,0,10*ROW('Sanitation Data'!F18)))</f>
        <v/>
      </c>
      <c r="CW24" s="392" t="str">
        <f ca="1">+IF(OFFSET('Sanitation Data'!$F$30,0,10*ROW('Sanitation Data'!F18))="","",OFFSET('Sanitation Data'!$F$30,0,10*ROW('Sanitation Data'!F18)))</f>
        <v/>
      </c>
      <c r="CX24" s="392" t="str">
        <f ca="1">+IF(OFFSET('Sanitation Data'!$F$31,0,10*ROW('Sanitation Data'!F18))="","",OFFSET('Sanitation Data'!$F$31,0,10*ROW('Sanitation Data'!F18)))</f>
        <v/>
      </c>
      <c r="CY24" s="392" t="str">
        <f ca="1">+IF(OFFSET('Sanitation Data'!$F$32,0,10*ROW('Sanitation Data'!F18))="","",OFFSET('Sanitation Data'!$F$32,0,10*ROW('Sanitation Data'!F18)))</f>
        <v/>
      </c>
      <c r="CZ24" s="392" t="str">
        <f ca="1">+IF(OFFSET('Sanitation Data'!$G$28,0,10*ROW('Sanitation Data'!G18))="","",OFFSET('Sanitation Data'!$G$28,0,10*ROW('Sanitation Data'!G18)))</f>
        <v/>
      </c>
      <c r="DA24" s="392" t="str">
        <f ca="1">+IF(OFFSET('Sanitation Data'!$G$29,0,10*ROW('Sanitation Data'!G18))="","",OFFSET('Sanitation Data'!$G$29,0,10*ROW('Sanitation Data'!G18)))</f>
        <v/>
      </c>
      <c r="DB24" s="392" t="str">
        <f ca="1">+IF(OFFSET('Sanitation Data'!$G$30,0,10*ROW('Sanitation Data'!G18))="","",OFFSET('Sanitation Data'!$G$30,0,10*ROW('Sanitation Data'!G18)))</f>
        <v/>
      </c>
      <c r="DC24" s="392" t="str">
        <f ca="1">+IF(OFFSET('Sanitation Data'!$G$31,0,10*ROW('Sanitation Data'!G18))="","",OFFSET('Sanitation Data'!$G$31,0,10*ROW('Sanitation Data'!G18)))</f>
        <v/>
      </c>
      <c r="DD24" s="392" t="str">
        <f ca="1">+IF(OFFSET('Sanitation Data'!$G$32,0,10*ROW('Sanitation Data'!G18))="","",OFFSET('Sanitation Data'!$G$32,0,10*ROW('Sanitation Data'!G18)))</f>
        <v/>
      </c>
      <c r="DE24" s="392" t="str">
        <f ca="1">+IF(OFFSET('Sanitation Data'!$H$28,0,10*ROW('Sanitation Data'!H18))="","",OFFSET('Sanitation Data'!$H$28,0,10*ROW('Sanitation Data'!H18)))</f>
        <v/>
      </c>
      <c r="DF24" s="392" t="str">
        <f ca="1">+IF(OFFSET('Sanitation Data'!$H$29,0,10*ROW('Sanitation Data'!H18))="","",OFFSET('Sanitation Data'!$H$29,0,10*ROW('Sanitation Data'!H18)))</f>
        <v/>
      </c>
      <c r="DG24" s="392" t="str">
        <f ca="1">+IF(OFFSET('Sanitation Data'!$H$30,0,10*ROW('Sanitation Data'!H18))="","",OFFSET('Sanitation Data'!$H$30,0,10*ROW('Sanitation Data'!H18)))</f>
        <v/>
      </c>
      <c r="DH24" s="392" t="str">
        <f ca="1">+IF(OFFSET('Sanitation Data'!$H$31,0,10*ROW('Sanitation Data'!H18))="","",OFFSET('Sanitation Data'!$H$31,0,10*ROW('Sanitation Data'!H18)))</f>
        <v/>
      </c>
      <c r="DI24" s="392" t="str">
        <f ca="1">+IF(OFFSET('Sanitation Data'!$H$32,0,10*ROW('Sanitation Data'!H18))="","",OFFSET('Sanitation Data'!$H$32,0,10*ROW('Sanitation Data'!H18)))</f>
        <v/>
      </c>
      <c r="DJ24" s="392" t="str">
        <f ca="1">+IF(OFFSET('Sanitation Data'!$I$28,0,10*ROW('Sanitation Data'!I18))="","",OFFSET('Sanitation Data'!$I$28,0,10*ROW('Sanitation Data'!I18)))</f>
        <v/>
      </c>
      <c r="DK24" s="392" t="str">
        <f ca="1">+IF(OFFSET('Sanitation Data'!$I$29,0,10*ROW('Sanitation Data'!I18))="","",OFFSET('Sanitation Data'!$I$29,0,10*ROW('Sanitation Data'!I18)))</f>
        <v/>
      </c>
      <c r="DL24" s="392" t="str">
        <f ca="1">+IF(OFFSET('Sanitation Data'!$I$30,0,10*ROW('Sanitation Data'!I18))="","",OFFSET('Sanitation Data'!$I$30,0,10*ROW('Sanitation Data'!I18)))</f>
        <v/>
      </c>
      <c r="DM24" s="392" t="str">
        <f ca="1">+IF(OFFSET('Sanitation Data'!$I$31,0,10*ROW('Sanitation Data'!I18))="","",OFFSET('Sanitation Data'!$I$31,0,10*ROW('Sanitation Data'!I18)))</f>
        <v/>
      </c>
      <c r="DN24" s="392" t="str">
        <f ca="1">+IF(OFFSET('Sanitation Data'!$I$32,0,10*ROW('Sanitation Data'!I18))="","",OFFSET('Sanitation Data'!$I$32,0,10*ROW('Sanitation Data'!I18)))</f>
        <v/>
      </c>
      <c r="DO24" s="392" t="str">
        <f ca="1">+IF(OFFSET('Hygiene Data'!$D$11,0,10*ROW('Hygiene Data'!D18))="","",OFFSET('Hygiene Data'!$D$11,0,10*ROW('Hygiene Data'!D18)))</f>
        <v/>
      </c>
      <c r="DP24" s="392" t="str">
        <f ca="1">+IF(OFFSET('Hygiene Data'!$D$12,0,10*ROW('Hygiene Data'!D18))="","",OFFSET('Hygiene Data'!$D$12,0,10*ROW('Hygiene Data'!D18)))</f>
        <v/>
      </c>
      <c r="DQ24" s="392" t="str">
        <f ca="1">+IF(OFFSET('Hygiene Data'!$D$13,0,10*ROW('Hygiene Data'!D18))="","",OFFSET('Hygiene Data'!$D$13,0,10*ROW('Hygiene Data'!D18)))</f>
        <v/>
      </c>
      <c r="DR24" s="392" t="str">
        <f ca="1">+IF(OFFSET('Hygiene Data'!$E$11,0,10*ROW('Hygiene Data'!E18))="","",OFFSET('Hygiene Data'!$E$11,0,10*ROW('Hygiene Data'!E18)))</f>
        <v/>
      </c>
      <c r="DS24" s="392" t="str">
        <f ca="1">+IF(OFFSET('Hygiene Data'!$E$12,0,10*ROW('Hygiene Data'!E18))="","",OFFSET('Hygiene Data'!$E$12,0,10*ROW('Hygiene Data'!E18)))</f>
        <v/>
      </c>
      <c r="DT24" s="392" t="str">
        <f ca="1">+IF(OFFSET('Hygiene Data'!$E$13,0,10*ROW('Hygiene Data'!E18))="","",OFFSET('Hygiene Data'!$E$13,0,10*ROW('Hygiene Data'!E18)))</f>
        <v/>
      </c>
      <c r="DU24" s="392" t="str">
        <f ca="1">+IF(OFFSET('Hygiene Data'!$F$11,0,10*ROW('Hygiene Data'!F18))="","",OFFSET('Hygiene Data'!$F$11,0,10*ROW('Hygiene Data'!F18)))</f>
        <v/>
      </c>
      <c r="DV24" s="392" t="str">
        <f ca="1">+IF(OFFSET('Hygiene Data'!$F$12,0,10*ROW('Hygiene Data'!F18))="","",OFFSET('Hygiene Data'!$F$12,0,10*ROW('Hygiene Data'!F18)))</f>
        <v/>
      </c>
      <c r="DW24" s="392" t="str">
        <f ca="1">+IF(OFFSET('Hygiene Data'!$F$13,0,10*ROW('Hygiene Data'!F18))="","",OFFSET('Hygiene Data'!$F$13,0,10*ROW('Hygiene Data'!F18)))</f>
        <v/>
      </c>
      <c r="DX24" s="392" t="str">
        <f ca="1">+IF(OFFSET('Hygiene Data'!$G$11,0,10*ROW('Hygiene Data'!G18))="","",OFFSET('Hygiene Data'!$G$11,0,10*ROW('Hygiene Data'!G18)))</f>
        <v/>
      </c>
      <c r="DY24" s="392" t="str">
        <f ca="1">+IF(OFFSET('Hygiene Data'!$G$12,0,10*ROW('Hygiene Data'!G18))="","",OFFSET('Hygiene Data'!$G$12,0,10*ROW('Hygiene Data'!G18)))</f>
        <v/>
      </c>
      <c r="DZ24" s="392" t="str">
        <f ca="1">+IF(OFFSET('Hygiene Data'!$G$13,0,10*ROW('Hygiene Data'!G18))="","",OFFSET('Hygiene Data'!$G$13,0,10*ROW('Hygiene Data'!G18)))</f>
        <v/>
      </c>
      <c r="EA24" s="392" t="str">
        <f ca="1">+IF(OFFSET('Hygiene Data'!$H$11,0,10*ROW('Hygiene Data'!H18))="","",OFFSET('Hygiene Data'!$H$11,0,10*ROW('Hygiene Data'!H18)))</f>
        <v/>
      </c>
      <c r="EB24" s="392" t="str">
        <f ca="1">+IF(OFFSET('Hygiene Data'!$H$12,0,10*ROW('Hygiene Data'!H18))="","",OFFSET('Hygiene Data'!$H$12,0,10*ROW('Hygiene Data'!H18)))</f>
        <v/>
      </c>
      <c r="EC24" s="392" t="str">
        <f ca="1">+IF(OFFSET('Hygiene Data'!$H$13,0,10*ROW('Hygiene Data'!H18))="","",OFFSET('Hygiene Data'!$H$13,0,10*ROW('Hygiene Data'!H18)))</f>
        <v/>
      </c>
      <c r="ED24" s="392" t="str">
        <f ca="1">+IF(OFFSET('Hygiene Data'!$I$11,0,10*ROW('Hygiene Data'!I18))="","",OFFSET('Hygiene Data'!$I$11,0,10*ROW('Hygiene Data'!I18)))</f>
        <v/>
      </c>
      <c r="EE24" s="392" t="str">
        <f ca="1">+IF(OFFSET('Hygiene Data'!$I$12,0,10*ROW('Hygiene Data'!I18))="","",OFFSET('Hygiene Data'!$I$12,0,10*ROW('Hygiene Data'!I18)))</f>
        <v/>
      </c>
      <c r="EF24" s="392" t="str">
        <f ca="1">+IF(OFFSET('Hygiene Data'!$I$13,0,10*ROW('Hygiene Data'!I18))="","",OFFSET('Hygiene Data'!$I$13,0,10*ROW('Hygiene Data'!I18)))</f>
        <v/>
      </c>
    </row>
    <row r="25" spans="1:136" x14ac:dyDescent="0.25">
      <c r="A25" s="501" t="str">
        <f ca="1">+IF(OFFSET('Water Data'!$B$2,0,10*ROW('Water Data'!E19))="","",OFFSET('Water Data'!$B$2,0,10*ROW('Water Data'!E19)))</f>
        <v/>
      </c>
      <c r="B25" s="50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28" t="str">
        <f t="shared" ca="1" si="0"/>
        <v/>
      </c>
      <c r="D25" s="52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3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3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3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3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3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3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3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3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3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3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3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3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3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3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3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3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3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3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3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3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3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3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3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3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3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3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3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3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3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3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3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0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3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3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3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3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3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3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3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3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3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3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3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3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3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3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3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3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92" t="str">
        <f ca="1">+IF(OFFSET('Water Data'!$D$27,0,10*ROW('Water Data'!D19))="","",OFFSET('Water Data'!$D$27,0,10*ROW('Water Data'!D19)))</f>
        <v/>
      </c>
      <c r="BT25" s="392" t="str">
        <f ca="1">+IF(OFFSET('Water Data'!$D$28,0,10*ROW('Water Data'!D19))="","",OFFSET('Water Data'!$D$28,0,10*ROW('Water Data'!D19)))</f>
        <v/>
      </c>
      <c r="BU25" s="392" t="str">
        <f ca="1">+IF(OFFSET('Water Data'!$D$29,0,10*ROW('Water Data'!D19))="","",OFFSET('Water Data'!$D$29,0,10*ROW('Water Data'!D19)))</f>
        <v/>
      </c>
      <c r="BV25" s="392" t="str">
        <f ca="1">+IF(OFFSET('Water Data'!$E$27,0,10*ROW('Water Data'!E19))="","",OFFSET('Water Data'!$E$27,0,10*ROW('Water Data'!E19)))</f>
        <v/>
      </c>
      <c r="BW25" s="392" t="str">
        <f ca="1">+IF(OFFSET('Water Data'!$E$28,0,10*ROW('Water Data'!E19))="","",OFFSET('Water Data'!$E$28,0,10*ROW('Water Data'!E19)))</f>
        <v/>
      </c>
      <c r="BX25" s="392" t="str">
        <f ca="1">+IF(OFFSET('Water Data'!$E$29,0,10*ROW('Water Data'!E19))="","",OFFSET('Water Data'!$E$29,0,10*ROW('Water Data'!E19)))</f>
        <v/>
      </c>
      <c r="BY25" s="392" t="str">
        <f ca="1">+IF(OFFSET('Water Data'!$F$27,0,10*ROW('Water Data'!F19))="","",OFFSET('Water Data'!$F$27,0,10*ROW('Water Data'!F19)))</f>
        <v/>
      </c>
      <c r="BZ25" s="392" t="str">
        <f ca="1">+IF(OFFSET('Water Data'!$F$28,0,10*ROW('Water Data'!F19))="","",OFFSET('Water Data'!$F$28,0,10*ROW('Water Data'!F19)))</f>
        <v/>
      </c>
      <c r="CA25" s="392" t="str">
        <f ca="1">+IF(OFFSET('Water Data'!$F$29,0,10*ROW('Water Data'!F19))="","",OFFSET('Water Data'!$F$29,0,10*ROW('Water Data'!F19)))</f>
        <v/>
      </c>
      <c r="CB25" s="392" t="str">
        <f ca="1">+IF(OFFSET('Water Data'!$G$27,0,10*ROW('Water Data'!G19))="","",OFFSET('Water Data'!$G$27,0,10*ROW('Water Data'!G19)))</f>
        <v/>
      </c>
      <c r="CC25" s="392" t="str">
        <f ca="1">+IF(OFFSET('Water Data'!$G$28,0,10*ROW('Water Data'!G19))="","",OFFSET('Water Data'!$G$28,0,10*ROW('Water Data'!G19)))</f>
        <v/>
      </c>
      <c r="CD25" s="392" t="str">
        <f ca="1">+IF(OFFSET('Water Data'!$G$29,0,10*ROW('Water Data'!G19))="","",OFFSET('Water Data'!$G$29,0,10*ROW('Water Data'!G19)))</f>
        <v/>
      </c>
      <c r="CE25" s="392" t="str">
        <f ca="1">+IF(OFFSET('Water Data'!$H$27,0,10*ROW('Water Data'!H19))="","",OFFSET('Water Data'!$H$27,0,10*ROW('Water Data'!H19)))</f>
        <v/>
      </c>
      <c r="CF25" s="392" t="str">
        <f ca="1">+IF(OFFSET('Water Data'!$H$28,0,10*ROW('Water Data'!H19))="","",OFFSET('Water Data'!$H$28,0,10*ROW('Water Data'!H19)))</f>
        <v/>
      </c>
      <c r="CG25" s="392" t="str">
        <f ca="1">+IF(OFFSET('Water Data'!$H$29,0,10*ROW('Water Data'!H19))="","",OFFSET('Water Data'!$H$29,0,10*ROW('Water Data'!H19)))</f>
        <v/>
      </c>
      <c r="CH25" s="392" t="str">
        <f ca="1">+IF(OFFSET('Water Data'!$I$27,0,10*ROW('Water Data'!I19))="","",OFFSET('Water Data'!$I$27,0,10*ROW('Water Data'!I19)))</f>
        <v/>
      </c>
      <c r="CI25" s="392" t="str">
        <f ca="1">+IF(OFFSET('Water Data'!$I$28,0,10*ROW('Water Data'!I19))="","",OFFSET('Water Data'!$I$28,0,10*ROW('Water Data'!I19)))</f>
        <v/>
      </c>
      <c r="CJ25" s="392" t="str">
        <f ca="1">+IF(OFFSET('Water Data'!$I$29,0,10*ROW('Water Data'!I19))="","",OFFSET('Water Data'!$I$29,0,10*ROW('Water Data'!I19)))</f>
        <v/>
      </c>
      <c r="CK25" s="392" t="str">
        <f ca="1">+IF(OFFSET('Sanitation Data'!$D$28,0,10*ROW('Sanitation Data'!D19))="","",OFFSET('Sanitation Data'!$D$28,0,10*ROW('Sanitation Data'!D19)))</f>
        <v/>
      </c>
      <c r="CL25" s="392" t="str">
        <f ca="1">+IF(OFFSET('Sanitation Data'!$D$29,0,10*ROW('Sanitation Data'!D19))="","",OFFSET('Sanitation Data'!$D$29,0,10*ROW('Sanitation Data'!D19)))</f>
        <v/>
      </c>
      <c r="CM25" s="392" t="str">
        <f ca="1">+IF(OFFSET('Sanitation Data'!$D$30,0,10*ROW('Sanitation Data'!D19))="","",OFFSET('Sanitation Data'!$D$30,0,10*ROW('Sanitation Data'!D19)))</f>
        <v/>
      </c>
      <c r="CN25" s="392" t="str">
        <f ca="1">+IF(OFFSET('Sanitation Data'!$D$31,0,10*ROW('Sanitation Data'!D19))="","",OFFSET('Sanitation Data'!$D$31,0,10*ROW('Sanitation Data'!D19)))</f>
        <v/>
      </c>
      <c r="CO25" s="392" t="str">
        <f ca="1">+IF(OFFSET('Sanitation Data'!$D$32,0,10*ROW('Sanitation Data'!D19))="","",OFFSET('Sanitation Data'!$D$32,0,10*ROW('Sanitation Data'!D19)))</f>
        <v/>
      </c>
      <c r="CP25" s="392" t="str">
        <f ca="1">+IF(OFFSET('Sanitation Data'!$E$28,0,10*ROW('Sanitation Data'!E19))="","",OFFSET('Sanitation Data'!$E$28,0,10*ROW('Sanitation Data'!E19)))</f>
        <v/>
      </c>
      <c r="CQ25" s="392" t="str">
        <f ca="1">+IF(OFFSET('Sanitation Data'!$E$29,0,10*ROW('Sanitation Data'!E19))="","",OFFSET('Sanitation Data'!$E$29,0,10*ROW('Sanitation Data'!E19)))</f>
        <v/>
      </c>
      <c r="CR25" s="392" t="str">
        <f ca="1">+IF(OFFSET('Sanitation Data'!$E$30,0,10*ROW('Sanitation Data'!E19))="","",OFFSET('Sanitation Data'!$E$30,0,10*ROW('Sanitation Data'!E19)))</f>
        <v/>
      </c>
      <c r="CS25" s="392" t="str">
        <f ca="1">+IF(OFFSET('Sanitation Data'!$E$31,0,10*ROW('Sanitation Data'!E19))="","",OFFSET('Sanitation Data'!$E$31,0,10*ROW('Sanitation Data'!E19)))</f>
        <v/>
      </c>
      <c r="CT25" s="392" t="str">
        <f ca="1">+IF(OFFSET('Sanitation Data'!$E$32,0,10*ROW('Sanitation Data'!E19))="","",OFFSET('Sanitation Data'!$E$32,0,10*ROW('Sanitation Data'!E19)))</f>
        <v/>
      </c>
      <c r="CU25" s="392" t="str">
        <f ca="1">+IF(OFFSET('Sanitation Data'!$F$28,0,10*ROW('Sanitation Data'!F19))="","",OFFSET('Sanitation Data'!$F$28,0,10*ROW('Sanitation Data'!F19)))</f>
        <v/>
      </c>
      <c r="CV25" s="392" t="str">
        <f ca="1">+IF(OFFSET('Sanitation Data'!$F$29,0,10*ROW('Sanitation Data'!F19))="","",OFFSET('Sanitation Data'!$F$29,0,10*ROW('Sanitation Data'!F19)))</f>
        <v/>
      </c>
      <c r="CW25" s="392" t="str">
        <f ca="1">+IF(OFFSET('Sanitation Data'!$F$30,0,10*ROW('Sanitation Data'!F19))="","",OFFSET('Sanitation Data'!$F$30,0,10*ROW('Sanitation Data'!F19)))</f>
        <v/>
      </c>
      <c r="CX25" s="392" t="str">
        <f ca="1">+IF(OFFSET('Sanitation Data'!$F$31,0,10*ROW('Sanitation Data'!F19))="","",OFFSET('Sanitation Data'!$F$31,0,10*ROW('Sanitation Data'!F19)))</f>
        <v/>
      </c>
      <c r="CY25" s="392" t="str">
        <f ca="1">+IF(OFFSET('Sanitation Data'!$F$32,0,10*ROW('Sanitation Data'!F19))="","",OFFSET('Sanitation Data'!$F$32,0,10*ROW('Sanitation Data'!F19)))</f>
        <v/>
      </c>
      <c r="CZ25" s="392" t="str">
        <f ca="1">+IF(OFFSET('Sanitation Data'!$G$28,0,10*ROW('Sanitation Data'!G19))="","",OFFSET('Sanitation Data'!$G$28,0,10*ROW('Sanitation Data'!G19)))</f>
        <v/>
      </c>
      <c r="DA25" s="392" t="str">
        <f ca="1">+IF(OFFSET('Sanitation Data'!$G$29,0,10*ROW('Sanitation Data'!G19))="","",OFFSET('Sanitation Data'!$G$29,0,10*ROW('Sanitation Data'!G19)))</f>
        <v/>
      </c>
      <c r="DB25" s="392" t="str">
        <f ca="1">+IF(OFFSET('Sanitation Data'!$G$30,0,10*ROW('Sanitation Data'!G19))="","",OFFSET('Sanitation Data'!$G$30,0,10*ROW('Sanitation Data'!G19)))</f>
        <v/>
      </c>
      <c r="DC25" s="392" t="str">
        <f ca="1">+IF(OFFSET('Sanitation Data'!$G$31,0,10*ROW('Sanitation Data'!G19))="","",OFFSET('Sanitation Data'!$G$31,0,10*ROW('Sanitation Data'!G19)))</f>
        <v/>
      </c>
      <c r="DD25" s="392" t="str">
        <f ca="1">+IF(OFFSET('Sanitation Data'!$G$32,0,10*ROW('Sanitation Data'!G19))="","",OFFSET('Sanitation Data'!$G$32,0,10*ROW('Sanitation Data'!G19)))</f>
        <v/>
      </c>
      <c r="DE25" s="392" t="str">
        <f ca="1">+IF(OFFSET('Sanitation Data'!$H$28,0,10*ROW('Sanitation Data'!H19))="","",OFFSET('Sanitation Data'!$H$28,0,10*ROW('Sanitation Data'!H19)))</f>
        <v/>
      </c>
      <c r="DF25" s="392" t="str">
        <f ca="1">+IF(OFFSET('Sanitation Data'!$H$29,0,10*ROW('Sanitation Data'!H19))="","",OFFSET('Sanitation Data'!$H$29,0,10*ROW('Sanitation Data'!H19)))</f>
        <v/>
      </c>
      <c r="DG25" s="392" t="str">
        <f ca="1">+IF(OFFSET('Sanitation Data'!$H$30,0,10*ROW('Sanitation Data'!H19))="","",OFFSET('Sanitation Data'!$H$30,0,10*ROW('Sanitation Data'!H19)))</f>
        <v/>
      </c>
      <c r="DH25" s="392" t="str">
        <f ca="1">+IF(OFFSET('Sanitation Data'!$H$31,0,10*ROW('Sanitation Data'!H19))="","",OFFSET('Sanitation Data'!$H$31,0,10*ROW('Sanitation Data'!H19)))</f>
        <v/>
      </c>
      <c r="DI25" s="392" t="str">
        <f ca="1">+IF(OFFSET('Sanitation Data'!$H$32,0,10*ROW('Sanitation Data'!H19))="","",OFFSET('Sanitation Data'!$H$32,0,10*ROW('Sanitation Data'!H19)))</f>
        <v/>
      </c>
      <c r="DJ25" s="392" t="str">
        <f ca="1">+IF(OFFSET('Sanitation Data'!$I$28,0,10*ROW('Sanitation Data'!I19))="","",OFFSET('Sanitation Data'!$I$28,0,10*ROW('Sanitation Data'!I19)))</f>
        <v/>
      </c>
      <c r="DK25" s="392" t="str">
        <f ca="1">+IF(OFFSET('Sanitation Data'!$I$29,0,10*ROW('Sanitation Data'!I19))="","",OFFSET('Sanitation Data'!$I$29,0,10*ROW('Sanitation Data'!I19)))</f>
        <v/>
      </c>
      <c r="DL25" s="392" t="str">
        <f ca="1">+IF(OFFSET('Sanitation Data'!$I$30,0,10*ROW('Sanitation Data'!I19))="","",OFFSET('Sanitation Data'!$I$30,0,10*ROW('Sanitation Data'!I19)))</f>
        <v/>
      </c>
      <c r="DM25" s="392" t="str">
        <f ca="1">+IF(OFFSET('Sanitation Data'!$I$31,0,10*ROW('Sanitation Data'!I19))="","",OFFSET('Sanitation Data'!$I$31,0,10*ROW('Sanitation Data'!I19)))</f>
        <v/>
      </c>
      <c r="DN25" s="392" t="str">
        <f ca="1">+IF(OFFSET('Sanitation Data'!$I$32,0,10*ROW('Sanitation Data'!I19))="","",OFFSET('Sanitation Data'!$I$32,0,10*ROW('Sanitation Data'!I19)))</f>
        <v/>
      </c>
      <c r="DO25" s="392" t="str">
        <f ca="1">+IF(OFFSET('Hygiene Data'!$D$11,0,10*ROW('Hygiene Data'!D19))="","",OFFSET('Hygiene Data'!$D$11,0,10*ROW('Hygiene Data'!D19)))</f>
        <v/>
      </c>
      <c r="DP25" s="392" t="str">
        <f ca="1">+IF(OFFSET('Hygiene Data'!$D$12,0,10*ROW('Hygiene Data'!D19))="","",OFFSET('Hygiene Data'!$D$12,0,10*ROW('Hygiene Data'!D19)))</f>
        <v/>
      </c>
      <c r="DQ25" s="392" t="str">
        <f ca="1">+IF(OFFSET('Hygiene Data'!$D$13,0,10*ROW('Hygiene Data'!D19))="","",OFFSET('Hygiene Data'!$D$13,0,10*ROW('Hygiene Data'!D19)))</f>
        <v/>
      </c>
      <c r="DR25" s="392" t="str">
        <f ca="1">+IF(OFFSET('Hygiene Data'!$E$11,0,10*ROW('Hygiene Data'!E19))="","",OFFSET('Hygiene Data'!$E$11,0,10*ROW('Hygiene Data'!E19)))</f>
        <v/>
      </c>
      <c r="DS25" s="392" t="str">
        <f ca="1">+IF(OFFSET('Hygiene Data'!$E$12,0,10*ROW('Hygiene Data'!E19))="","",OFFSET('Hygiene Data'!$E$12,0,10*ROW('Hygiene Data'!E19)))</f>
        <v/>
      </c>
      <c r="DT25" s="392" t="str">
        <f ca="1">+IF(OFFSET('Hygiene Data'!$E$13,0,10*ROW('Hygiene Data'!E19))="","",OFFSET('Hygiene Data'!$E$13,0,10*ROW('Hygiene Data'!E19)))</f>
        <v/>
      </c>
      <c r="DU25" s="392" t="str">
        <f ca="1">+IF(OFFSET('Hygiene Data'!$F$11,0,10*ROW('Hygiene Data'!F19))="","",OFFSET('Hygiene Data'!$F$11,0,10*ROW('Hygiene Data'!F19)))</f>
        <v/>
      </c>
      <c r="DV25" s="392" t="str">
        <f ca="1">+IF(OFFSET('Hygiene Data'!$F$12,0,10*ROW('Hygiene Data'!F19))="","",OFFSET('Hygiene Data'!$F$12,0,10*ROW('Hygiene Data'!F19)))</f>
        <v/>
      </c>
      <c r="DW25" s="392" t="str">
        <f ca="1">+IF(OFFSET('Hygiene Data'!$F$13,0,10*ROW('Hygiene Data'!F19))="","",OFFSET('Hygiene Data'!$F$13,0,10*ROW('Hygiene Data'!F19)))</f>
        <v/>
      </c>
      <c r="DX25" s="392" t="str">
        <f ca="1">+IF(OFFSET('Hygiene Data'!$G$11,0,10*ROW('Hygiene Data'!G19))="","",OFFSET('Hygiene Data'!$G$11,0,10*ROW('Hygiene Data'!G19)))</f>
        <v/>
      </c>
      <c r="DY25" s="392" t="str">
        <f ca="1">+IF(OFFSET('Hygiene Data'!$G$12,0,10*ROW('Hygiene Data'!G19))="","",OFFSET('Hygiene Data'!$G$12,0,10*ROW('Hygiene Data'!G19)))</f>
        <v/>
      </c>
      <c r="DZ25" s="392" t="str">
        <f ca="1">+IF(OFFSET('Hygiene Data'!$G$13,0,10*ROW('Hygiene Data'!G19))="","",OFFSET('Hygiene Data'!$G$13,0,10*ROW('Hygiene Data'!G19)))</f>
        <v/>
      </c>
      <c r="EA25" s="392" t="str">
        <f ca="1">+IF(OFFSET('Hygiene Data'!$H$11,0,10*ROW('Hygiene Data'!H19))="","",OFFSET('Hygiene Data'!$H$11,0,10*ROW('Hygiene Data'!H19)))</f>
        <v/>
      </c>
      <c r="EB25" s="392" t="str">
        <f ca="1">+IF(OFFSET('Hygiene Data'!$H$12,0,10*ROW('Hygiene Data'!H19))="","",OFFSET('Hygiene Data'!$H$12,0,10*ROW('Hygiene Data'!H19)))</f>
        <v/>
      </c>
      <c r="EC25" s="392" t="str">
        <f ca="1">+IF(OFFSET('Hygiene Data'!$H$13,0,10*ROW('Hygiene Data'!H19))="","",OFFSET('Hygiene Data'!$H$13,0,10*ROW('Hygiene Data'!H19)))</f>
        <v/>
      </c>
      <c r="ED25" s="392" t="str">
        <f ca="1">+IF(OFFSET('Hygiene Data'!$I$11,0,10*ROW('Hygiene Data'!I19))="","",OFFSET('Hygiene Data'!$I$11,0,10*ROW('Hygiene Data'!I19)))</f>
        <v/>
      </c>
      <c r="EE25" s="392" t="str">
        <f ca="1">+IF(OFFSET('Hygiene Data'!$I$12,0,10*ROW('Hygiene Data'!I19))="","",OFFSET('Hygiene Data'!$I$12,0,10*ROW('Hygiene Data'!I19)))</f>
        <v/>
      </c>
      <c r="EF25" s="392" t="str">
        <f ca="1">+IF(OFFSET('Hygiene Data'!$I$13,0,10*ROW('Hygiene Data'!I19))="","",OFFSET('Hygiene Data'!$I$13,0,10*ROW('Hygiene Data'!I19)))</f>
        <v/>
      </c>
    </row>
    <row r="26" spans="1:136" x14ac:dyDescent="0.25">
      <c r="A26" s="501" t="str">
        <f ca="1">+IF(OFFSET('Water Data'!$B$2,0,10*ROW('Water Data'!E20))="","",OFFSET('Water Data'!$B$2,0,10*ROW('Water Data'!E20)))</f>
        <v/>
      </c>
      <c r="B26" s="50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28" t="str">
        <f t="shared" ca="1" si="0"/>
        <v/>
      </c>
      <c r="D26" s="52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3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3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3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3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3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3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3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3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3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3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3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3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3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3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3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3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3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3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3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3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3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3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3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3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3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3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3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3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3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3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3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0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3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3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3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3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3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3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3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3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3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3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3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3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3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3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3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3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92" t="str">
        <f ca="1">+IF(OFFSET('Water Data'!$D$27,0,10*ROW('Water Data'!D20))="","",OFFSET('Water Data'!$D$27,0,10*ROW('Water Data'!D20)))</f>
        <v/>
      </c>
      <c r="BT26" s="392" t="str">
        <f ca="1">+IF(OFFSET('Water Data'!$D$28,0,10*ROW('Water Data'!D20))="","",OFFSET('Water Data'!$D$28,0,10*ROW('Water Data'!D20)))</f>
        <v/>
      </c>
      <c r="BU26" s="392" t="str">
        <f ca="1">+IF(OFFSET('Water Data'!$D$29,0,10*ROW('Water Data'!D20))="","",OFFSET('Water Data'!$D$29,0,10*ROW('Water Data'!D20)))</f>
        <v/>
      </c>
      <c r="BV26" s="392" t="str">
        <f ca="1">+IF(OFFSET('Water Data'!$E$27,0,10*ROW('Water Data'!E20))="","",OFFSET('Water Data'!$E$27,0,10*ROW('Water Data'!E20)))</f>
        <v/>
      </c>
      <c r="BW26" s="392" t="str">
        <f ca="1">+IF(OFFSET('Water Data'!$E$28,0,10*ROW('Water Data'!E20))="","",OFFSET('Water Data'!$E$28,0,10*ROW('Water Data'!E20)))</f>
        <v/>
      </c>
      <c r="BX26" s="392" t="str">
        <f ca="1">+IF(OFFSET('Water Data'!$E$29,0,10*ROW('Water Data'!E20))="","",OFFSET('Water Data'!$E$29,0,10*ROW('Water Data'!E20)))</f>
        <v/>
      </c>
      <c r="BY26" s="392" t="str">
        <f ca="1">+IF(OFFSET('Water Data'!$F$27,0,10*ROW('Water Data'!F20))="","",OFFSET('Water Data'!$F$27,0,10*ROW('Water Data'!F20)))</f>
        <v/>
      </c>
      <c r="BZ26" s="392" t="str">
        <f ca="1">+IF(OFFSET('Water Data'!$F$28,0,10*ROW('Water Data'!F20))="","",OFFSET('Water Data'!$F$28,0,10*ROW('Water Data'!F20)))</f>
        <v/>
      </c>
      <c r="CA26" s="392" t="str">
        <f ca="1">+IF(OFFSET('Water Data'!$F$29,0,10*ROW('Water Data'!F20))="","",OFFSET('Water Data'!$F$29,0,10*ROW('Water Data'!F20)))</f>
        <v/>
      </c>
      <c r="CB26" s="392" t="str">
        <f ca="1">+IF(OFFSET('Water Data'!$G$27,0,10*ROW('Water Data'!G20))="","",OFFSET('Water Data'!$G$27,0,10*ROW('Water Data'!G20)))</f>
        <v/>
      </c>
      <c r="CC26" s="392" t="str">
        <f ca="1">+IF(OFFSET('Water Data'!$G$28,0,10*ROW('Water Data'!G20))="","",OFFSET('Water Data'!$G$28,0,10*ROW('Water Data'!G20)))</f>
        <v/>
      </c>
      <c r="CD26" s="392" t="str">
        <f ca="1">+IF(OFFSET('Water Data'!$G$29,0,10*ROW('Water Data'!G20))="","",OFFSET('Water Data'!$G$29,0,10*ROW('Water Data'!G20)))</f>
        <v/>
      </c>
      <c r="CE26" s="392" t="str">
        <f ca="1">+IF(OFFSET('Water Data'!$H$27,0,10*ROW('Water Data'!H20))="","",OFFSET('Water Data'!$H$27,0,10*ROW('Water Data'!H20)))</f>
        <v/>
      </c>
      <c r="CF26" s="392" t="str">
        <f ca="1">+IF(OFFSET('Water Data'!$H$28,0,10*ROW('Water Data'!H20))="","",OFFSET('Water Data'!$H$28,0,10*ROW('Water Data'!H20)))</f>
        <v/>
      </c>
      <c r="CG26" s="392" t="str">
        <f ca="1">+IF(OFFSET('Water Data'!$H$29,0,10*ROW('Water Data'!H20))="","",OFFSET('Water Data'!$H$29,0,10*ROW('Water Data'!H20)))</f>
        <v/>
      </c>
      <c r="CH26" s="392" t="str">
        <f ca="1">+IF(OFFSET('Water Data'!$I$27,0,10*ROW('Water Data'!I20))="","",OFFSET('Water Data'!$I$27,0,10*ROW('Water Data'!I20)))</f>
        <v/>
      </c>
      <c r="CI26" s="392" t="str">
        <f ca="1">+IF(OFFSET('Water Data'!$I$28,0,10*ROW('Water Data'!I20))="","",OFFSET('Water Data'!$I$28,0,10*ROW('Water Data'!I20)))</f>
        <v/>
      </c>
      <c r="CJ26" s="392" t="str">
        <f ca="1">+IF(OFFSET('Water Data'!$I$29,0,10*ROW('Water Data'!I20))="","",OFFSET('Water Data'!$I$29,0,10*ROW('Water Data'!I20)))</f>
        <v/>
      </c>
      <c r="CK26" s="392" t="str">
        <f ca="1">+IF(OFFSET('Sanitation Data'!$D$28,0,10*ROW('Sanitation Data'!D20))="","",OFFSET('Sanitation Data'!$D$28,0,10*ROW('Sanitation Data'!D20)))</f>
        <v/>
      </c>
      <c r="CL26" s="392" t="str">
        <f ca="1">+IF(OFFSET('Sanitation Data'!$D$29,0,10*ROW('Sanitation Data'!D20))="","",OFFSET('Sanitation Data'!$D$29,0,10*ROW('Sanitation Data'!D20)))</f>
        <v/>
      </c>
      <c r="CM26" s="392" t="str">
        <f ca="1">+IF(OFFSET('Sanitation Data'!$D$30,0,10*ROW('Sanitation Data'!D20))="","",OFFSET('Sanitation Data'!$D$30,0,10*ROW('Sanitation Data'!D20)))</f>
        <v/>
      </c>
      <c r="CN26" s="392" t="str">
        <f ca="1">+IF(OFFSET('Sanitation Data'!$D$31,0,10*ROW('Sanitation Data'!D20))="","",OFFSET('Sanitation Data'!$D$31,0,10*ROW('Sanitation Data'!D20)))</f>
        <v/>
      </c>
      <c r="CO26" s="392" t="str">
        <f ca="1">+IF(OFFSET('Sanitation Data'!$D$32,0,10*ROW('Sanitation Data'!D20))="","",OFFSET('Sanitation Data'!$D$32,0,10*ROW('Sanitation Data'!D20)))</f>
        <v/>
      </c>
      <c r="CP26" s="392" t="str">
        <f ca="1">+IF(OFFSET('Sanitation Data'!$E$28,0,10*ROW('Sanitation Data'!E20))="","",OFFSET('Sanitation Data'!$E$28,0,10*ROW('Sanitation Data'!E20)))</f>
        <v/>
      </c>
      <c r="CQ26" s="392" t="str">
        <f ca="1">+IF(OFFSET('Sanitation Data'!$E$29,0,10*ROW('Sanitation Data'!E20))="","",OFFSET('Sanitation Data'!$E$29,0,10*ROW('Sanitation Data'!E20)))</f>
        <v/>
      </c>
      <c r="CR26" s="392" t="str">
        <f ca="1">+IF(OFFSET('Sanitation Data'!$E$30,0,10*ROW('Sanitation Data'!E20))="","",OFFSET('Sanitation Data'!$E$30,0,10*ROW('Sanitation Data'!E20)))</f>
        <v/>
      </c>
      <c r="CS26" s="392" t="str">
        <f ca="1">+IF(OFFSET('Sanitation Data'!$E$31,0,10*ROW('Sanitation Data'!E20))="","",OFFSET('Sanitation Data'!$E$31,0,10*ROW('Sanitation Data'!E20)))</f>
        <v/>
      </c>
      <c r="CT26" s="392" t="str">
        <f ca="1">+IF(OFFSET('Sanitation Data'!$E$32,0,10*ROW('Sanitation Data'!E20))="","",OFFSET('Sanitation Data'!$E$32,0,10*ROW('Sanitation Data'!E20)))</f>
        <v/>
      </c>
      <c r="CU26" s="392" t="str">
        <f ca="1">+IF(OFFSET('Sanitation Data'!$F$28,0,10*ROW('Sanitation Data'!F20))="","",OFFSET('Sanitation Data'!$F$28,0,10*ROW('Sanitation Data'!F20)))</f>
        <v/>
      </c>
      <c r="CV26" s="392" t="str">
        <f ca="1">+IF(OFFSET('Sanitation Data'!$F$29,0,10*ROW('Sanitation Data'!F20))="","",OFFSET('Sanitation Data'!$F$29,0,10*ROW('Sanitation Data'!F20)))</f>
        <v/>
      </c>
      <c r="CW26" s="392" t="str">
        <f ca="1">+IF(OFFSET('Sanitation Data'!$F$30,0,10*ROW('Sanitation Data'!F20))="","",OFFSET('Sanitation Data'!$F$30,0,10*ROW('Sanitation Data'!F20)))</f>
        <v/>
      </c>
      <c r="CX26" s="392" t="str">
        <f ca="1">+IF(OFFSET('Sanitation Data'!$F$31,0,10*ROW('Sanitation Data'!F20))="","",OFFSET('Sanitation Data'!$F$31,0,10*ROW('Sanitation Data'!F20)))</f>
        <v/>
      </c>
      <c r="CY26" s="392" t="str">
        <f ca="1">+IF(OFFSET('Sanitation Data'!$F$32,0,10*ROW('Sanitation Data'!F20))="","",OFFSET('Sanitation Data'!$F$32,0,10*ROW('Sanitation Data'!F20)))</f>
        <v/>
      </c>
      <c r="CZ26" s="392" t="str">
        <f ca="1">+IF(OFFSET('Sanitation Data'!$G$28,0,10*ROW('Sanitation Data'!G20))="","",OFFSET('Sanitation Data'!$G$28,0,10*ROW('Sanitation Data'!G20)))</f>
        <v/>
      </c>
      <c r="DA26" s="392" t="str">
        <f ca="1">+IF(OFFSET('Sanitation Data'!$G$29,0,10*ROW('Sanitation Data'!G20))="","",OFFSET('Sanitation Data'!$G$29,0,10*ROW('Sanitation Data'!G20)))</f>
        <v/>
      </c>
      <c r="DB26" s="392" t="str">
        <f ca="1">+IF(OFFSET('Sanitation Data'!$G$30,0,10*ROW('Sanitation Data'!G20))="","",OFFSET('Sanitation Data'!$G$30,0,10*ROW('Sanitation Data'!G20)))</f>
        <v/>
      </c>
      <c r="DC26" s="392" t="str">
        <f ca="1">+IF(OFFSET('Sanitation Data'!$G$31,0,10*ROW('Sanitation Data'!G20))="","",OFFSET('Sanitation Data'!$G$31,0,10*ROW('Sanitation Data'!G20)))</f>
        <v/>
      </c>
      <c r="DD26" s="392" t="str">
        <f ca="1">+IF(OFFSET('Sanitation Data'!$G$32,0,10*ROW('Sanitation Data'!G20))="","",OFFSET('Sanitation Data'!$G$32,0,10*ROW('Sanitation Data'!G20)))</f>
        <v/>
      </c>
      <c r="DE26" s="392" t="str">
        <f ca="1">+IF(OFFSET('Sanitation Data'!$H$28,0,10*ROW('Sanitation Data'!H20))="","",OFFSET('Sanitation Data'!$H$28,0,10*ROW('Sanitation Data'!H20)))</f>
        <v/>
      </c>
      <c r="DF26" s="392" t="str">
        <f ca="1">+IF(OFFSET('Sanitation Data'!$H$29,0,10*ROW('Sanitation Data'!H20))="","",OFFSET('Sanitation Data'!$H$29,0,10*ROW('Sanitation Data'!H20)))</f>
        <v/>
      </c>
      <c r="DG26" s="392" t="str">
        <f ca="1">+IF(OFFSET('Sanitation Data'!$H$30,0,10*ROW('Sanitation Data'!H20))="","",OFFSET('Sanitation Data'!$H$30,0,10*ROW('Sanitation Data'!H20)))</f>
        <v/>
      </c>
      <c r="DH26" s="392" t="str">
        <f ca="1">+IF(OFFSET('Sanitation Data'!$H$31,0,10*ROW('Sanitation Data'!H20))="","",OFFSET('Sanitation Data'!$H$31,0,10*ROW('Sanitation Data'!H20)))</f>
        <v/>
      </c>
      <c r="DI26" s="392" t="str">
        <f ca="1">+IF(OFFSET('Sanitation Data'!$H$32,0,10*ROW('Sanitation Data'!H20))="","",OFFSET('Sanitation Data'!$H$32,0,10*ROW('Sanitation Data'!H20)))</f>
        <v/>
      </c>
      <c r="DJ26" s="392" t="str">
        <f ca="1">+IF(OFFSET('Sanitation Data'!$I$28,0,10*ROW('Sanitation Data'!I20))="","",OFFSET('Sanitation Data'!$I$28,0,10*ROW('Sanitation Data'!I20)))</f>
        <v/>
      </c>
      <c r="DK26" s="392" t="str">
        <f ca="1">+IF(OFFSET('Sanitation Data'!$I$29,0,10*ROW('Sanitation Data'!I20))="","",OFFSET('Sanitation Data'!$I$29,0,10*ROW('Sanitation Data'!I20)))</f>
        <v/>
      </c>
      <c r="DL26" s="392" t="str">
        <f ca="1">+IF(OFFSET('Sanitation Data'!$I$30,0,10*ROW('Sanitation Data'!I20))="","",OFFSET('Sanitation Data'!$I$30,0,10*ROW('Sanitation Data'!I20)))</f>
        <v/>
      </c>
      <c r="DM26" s="392" t="str">
        <f ca="1">+IF(OFFSET('Sanitation Data'!$I$31,0,10*ROW('Sanitation Data'!I20))="","",OFFSET('Sanitation Data'!$I$31,0,10*ROW('Sanitation Data'!I20)))</f>
        <v/>
      </c>
      <c r="DN26" s="392" t="str">
        <f ca="1">+IF(OFFSET('Sanitation Data'!$I$32,0,10*ROW('Sanitation Data'!I20))="","",OFFSET('Sanitation Data'!$I$32,0,10*ROW('Sanitation Data'!I20)))</f>
        <v/>
      </c>
      <c r="DO26" s="392" t="str">
        <f ca="1">+IF(OFFSET('Hygiene Data'!$D$11,0,10*ROW('Hygiene Data'!D20))="","",OFFSET('Hygiene Data'!$D$11,0,10*ROW('Hygiene Data'!D20)))</f>
        <v/>
      </c>
      <c r="DP26" s="392" t="str">
        <f ca="1">+IF(OFFSET('Hygiene Data'!$D$12,0,10*ROW('Hygiene Data'!D20))="","",OFFSET('Hygiene Data'!$D$12,0,10*ROW('Hygiene Data'!D20)))</f>
        <v/>
      </c>
      <c r="DQ26" s="392" t="str">
        <f ca="1">+IF(OFFSET('Hygiene Data'!$D$13,0,10*ROW('Hygiene Data'!D20))="","",OFFSET('Hygiene Data'!$D$13,0,10*ROW('Hygiene Data'!D20)))</f>
        <v/>
      </c>
      <c r="DR26" s="392" t="str">
        <f ca="1">+IF(OFFSET('Hygiene Data'!$E$11,0,10*ROW('Hygiene Data'!E20))="","",OFFSET('Hygiene Data'!$E$11,0,10*ROW('Hygiene Data'!E20)))</f>
        <v/>
      </c>
      <c r="DS26" s="392" t="str">
        <f ca="1">+IF(OFFSET('Hygiene Data'!$E$12,0,10*ROW('Hygiene Data'!E20))="","",OFFSET('Hygiene Data'!$E$12,0,10*ROW('Hygiene Data'!E20)))</f>
        <v/>
      </c>
      <c r="DT26" s="392" t="str">
        <f ca="1">+IF(OFFSET('Hygiene Data'!$E$13,0,10*ROW('Hygiene Data'!E20))="","",OFFSET('Hygiene Data'!$E$13,0,10*ROW('Hygiene Data'!E20)))</f>
        <v/>
      </c>
      <c r="DU26" s="392" t="str">
        <f ca="1">+IF(OFFSET('Hygiene Data'!$F$11,0,10*ROW('Hygiene Data'!F20))="","",OFFSET('Hygiene Data'!$F$11,0,10*ROW('Hygiene Data'!F20)))</f>
        <v/>
      </c>
      <c r="DV26" s="392" t="str">
        <f ca="1">+IF(OFFSET('Hygiene Data'!$F$12,0,10*ROW('Hygiene Data'!F20))="","",OFFSET('Hygiene Data'!$F$12,0,10*ROW('Hygiene Data'!F20)))</f>
        <v/>
      </c>
      <c r="DW26" s="392" t="str">
        <f ca="1">+IF(OFFSET('Hygiene Data'!$F$13,0,10*ROW('Hygiene Data'!F20))="","",OFFSET('Hygiene Data'!$F$13,0,10*ROW('Hygiene Data'!F20)))</f>
        <v/>
      </c>
      <c r="DX26" s="392" t="str">
        <f ca="1">+IF(OFFSET('Hygiene Data'!$G$11,0,10*ROW('Hygiene Data'!G20))="","",OFFSET('Hygiene Data'!$G$11,0,10*ROW('Hygiene Data'!G20)))</f>
        <v/>
      </c>
      <c r="DY26" s="392" t="str">
        <f ca="1">+IF(OFFSET('Hygiene Data'!$G$12,0,10*ROW('Hygiene Data'!G20))="","",OFFSET('Hygiene Data'!$G$12,0,10*ROW('Hygiene Data'!G20)))</f>
        <v/>
      </c>
      <c r="DZ26" s="392" t="str">
        <f ca="1">+IF(OFFSET('Hygiene Data'!$G$13,0,10*ROW('Hygiene Data'!G20))="","",OFFSET('Hygiene Data'!$G$13,0,10*ROW('Hygiene Data'!G20)))</f>
        <v/>
      </c>
      <c r="EA26" s="392" t="str">
        <f ca="1">+IF(OFFSET('Hygiene Data'!$H$11,0,10*ROW('Hygiene Data'!H20))="","",OFFSET('Hygiene Data'!$H$11,0,10*ROW('Hygiene Data'!H20)))</f>
        <v/>
      </c>
      <c r="EB26" s="392" t="str">
        <f ca="1">+IF(OFFSET('Hygiene Data'!$H$12,0,10*ROW('Hygiene Data'!H20))="","",OFFSET('Hygiene Data'!$H$12,0,10*ROW('Hygiene Data'!H20)))</f>
        <v/>
      </c>
      <c r="EC26" s="392" t="str">
        <f ca="1">+IF(OFFSET('Hygiene Data'!$H$13,0,10*ROW('Hygiene Data'!H20))="","",OFFSET('Hygiene Data'!$H$13,0,10*ROW('Hygiene Data'!H20)))</f>
        <v/>
      </c>
      <c r="ED26" s="392" t="str">
        <f ca="1">+IF(OFFSET('Hygiene Data'!$I$11,0,10*ROW('Hygiene Data'!I20))="","",OFFSET('Hygiene Data'!$I$11,0,10*ROW('Hygiene Data'!I20)))</f>
        <v/>
      </c>
      <c r="EE26" s="392" t="str">
        <f ca="1">+IF(OFFSET('Hygiene Data'!$I$12,0,10*ROW('Hygiene Data'!I20))="","",OFFSET('Hygiene Data'!$I$12,0,10*ROW('Hygiene Data'!I20)))</f>
        <v/>
      </c>
      <c r="EF26" s="392" t="str">
        <f ca="1">+IF(OFFSET('Hygiene Data'!$I$13,0,10*ROW('Hygiene Data'!I20))="","",OFFSET('Hygiene Data'!$I$13,0,10*ROW('Hygiene Data'!I20)))</f>
        <v/>
      </c>
    </row>
    <row r="27" spans="1:136" x14ac:dyDescent="0.25">
      <c r="A27" s="501" t="str">
        <f ca="1">+IF(OFFSET('Water Data'!$B$2,0,10*ROW('Water Data'!E21))="","",OFFSET('Water Data'!$B$2,0,10*ROW('Water Data'!E21)))</f>
        <v/>
      </c>
      <c r="B27" s="50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28" t="str">
        <f t="shared" ca="1" si="0"/>
        <v/>
      </c>
      <c r="D27" s="52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3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3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3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3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3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3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3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3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3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3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3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3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3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3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3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3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3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3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3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3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3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3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3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3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3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3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3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3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3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3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3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0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3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3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3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3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3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3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3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3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3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3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3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3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3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3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3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3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92" t="str">
        <f ca="1">+IF(OFFSET('Water Data'!$D$27,0,10*ROW('Water Data'!D21))="","",OFFSET('Water Data'!$D$27,0,10*ROW('Water Data'!D21)))</f>
        <v/>
      </c>
      <c r="BT27" s="392" t="str">
        <f ca="1">+IF(OFFSET('Water Data'!$D$28,0,10*ROW('Water Data'!D21))="","",OFFSET('Water Data'!$D$28,0,10*ROW('Water Data'!D21)))</f>
        <v/>
      </c>
      <c r="BU27" s="392" t="str">
        <f ca="1">+IF(OFFSET('Water Data'!$D$29,0,10*ROW('Water Data'!D21))="","",OFFSET('Water Data'!$D$29,0,10*ROW('Water Data'!D21)))</f>
        <v/>
      </c>
      <c r="BV27" s="392" t="str">
        <f ca="1">+IF(OFFSET('Water Data'!$E$27,0,10*ROW('Water Data'!E21))="","",OFFSET('Water Data'!$E$27,0,10*ROW('Water Data'!E21)))</f>
        <v/>
      </c>
      <c r="BW27" s="392" t="str">
        <f ca="1">+IF(OFFSET('Water Data'!$E$28,0,10*ROW('Water Data'!E21))="","",OFFSET('Water Data'!$E$28,0,10*ROW('Water Data'!E21)))</f>
        <v/>
      </c>
      <c r="BX27" s="392" t="str">
        <f ca="1">+IF(OFFSET('Water Data'!$E$29,0,10*ROW('Water Data'!E21))="","",OFFSET('Water Data'!$E$29,0,10*ROW('Water Data'!E21)))</f>
        <v/>
      </c>
      <c r="BY27" s="392" t="str">
        <f ca="1">+IF(OFFSET('Water Data'!$F$27,0,10*ROW('Water Data'!F21))="","",OFFSET('Water Data'!$F$27,0,10*ROW('Water Data'!F21)))</f>
        <v/>
      </c>
      <c r="BZ27" s="392" t="str">
        <f ca="1">+IF(OFFSET('Water Data'!$F$28,0,10*ROW('Water Data'!F21))="","",OFFSET('Water Data'!$F$28,0,10*ROW('Water Data'!F21)))</f>
        <v/>
      </c>
      <c r="CA27" s="392" t="str">
        <f ca="1">+IF(OFFSET('Water Data'!$F$29,0,10*ROW('Water Data'!F21))="","",OFFSET('Water Data'!$F$29,0,10*ROW('Water Data'!F21)))</f>
        <v/>
      </c>
      <c r="CB27" s="392" t="str">
        <f ca="1">+IF(OFFSET('Water Data'!$G$27,0,10*ROW('Water Data'!G21))="","",OFFSET('Water Data'!$G$27,0,10*ROW('Water Data'!G21)))</f>
        <v/>
      </c>
      <c r="CC27" s="392" t="str">
        <f ca="1">+IF(OFFSET('Water Data'!$G$28,0,10*ROW('Water Data'!G21))="","",OFFSET('Water Data'!$G$28,0,10*ROW('Water Data'!G21)))</f>
        <v/>
      </c>
      <c r="CD27" s="392" t="str">
        <f ca="1">+IF(OFFSET('Water Data'!$G$29,0,10*ROW('Water Data'!G21))="","",OFFSET('Water Data'!$G$29,0,10*ROW('Water Data'!G21)))</f>
        <v/>
      </c>
      <c r="CE27" s="392" t="str">
        <f ca="1">+IF(OFFSET('Water Data'!$H$27,0,10*ROW('Water Data'!H21))="","",OFFSET('Water Data'!$H$27,0,10*ROW('Water Data'!H21)))</f>
        <v/>
      </c>
      <c r="CF27" s="392" t="str">
        <f ca="1">+IF(OFFSET('Water Data'!$H$28,0,10*ROW('Water Data'!H21))="","",OFFSET('Water Data'!$H$28,0,10*ROW('Water Data'!H21)))</f>
        <v/>
      </c>
      <c r="CG27" s="392" t="str">
        <f ca="1">+IF(OFFSET('Water Data'!$H$29,0,10*ROW('Water Data'!H21))="","",OFFSET('Water Data'!$H$29,0,10*ROW('Water Data'!H21)))</f>
        <v/>
      </c>
      <c r="CH27" s="392" t="str">
        <f ca="1">+IF(OFFSET('Water Data'!$I$27,0,10*ROW('Water Data'!I21))="","",OFFSET('Water Data'!$I$27,0,10*ROW('Water Data'!I21)))</f>
        <v/>
      </c>
      <c r="CI27" s="392" t="str">
        <f ca="1">+IF(OFFSET('Water Data'!$I$28,0,10*ROW('Water Data'!I21))="","",OFFSET('Water Data'!$I$28,0,10*ROW('Water Data'!I21)))</f>
        <v/>
      </c>
      <c r="CJ27" s="392" t="str">
        <f ca="1">+IF(OFFSET('Water Data'!$I$29,0,10*ROW('Water Data'!I21))="","",OFFSET('Water Data'!$I$29,0,10*ROW('Water Data'!I21)))</f>
        <v/>
      </c>
      <c r="CK27" s="392" t="str">
        <f ca="1">+IF(OFFSET('Sanitation Data'!$D$28,0,10*ROW('Sanitation Data'!D21))="","",OFFSET('Sanitation Data'!$D$28,0,10*ROW('Sanitation Data'!D21)))</f>
        <v/>
      </c>
      <c r="CL27" s="392" t="str">
        <f ca="1">+IF(OFFSET('Sanitation Data'!$D$29,0,10*ROW('Sanitation Data'!D21))="","",OFFSET('Sanitation Data'!$D$29,0,10*ROW('Sanitation Data'!D21)))</f>
        <v/>
      </c>
      <c r="CM27" s="392" t="str">
        <f ca="1">+IF(OFFSET('Sanitation Data'!$D$30,0,10*ROW('Sanitation Data'!D21))="","",OFFSET('Sanitation Data'!$D$30,0,10*ROW('Sanitation Data'!D21)))</f>
        <v/>
      </c>
      <c r="CN27" s="392" t="str">
        <f ca="1">+IF(OFFSET('Sanitation Data'!$D$31,0,10*ROW('Sanitation Data'!D21))="","",OFFSET('Sanitation Data'!$D$31,0,10*ROW('Sanitation Data'!D21)))</f>
        <v/>
      </c>
      <c r="CO27" s="392" t="str">
        <f ca="1">+IF(OFFSET('Sanitation Data'!$D$32,0,10*ROW('Sanitation Data'!D21))="","",OFFSET('Sanitation Data'!$D$32,0,10*ROW('Sanitation Data'!D21)))</f>
        <v/>
      </c>
      <c r="CP27" s="392" t="str">
        <f ca="1">+IF(OFFSET('Sanitation Data'!$E$28,0,10*ROW('Sanitation Data'!E21))="","",OFFSET('Sanitation Data'!$E$28,0,10*ROW('Sanitation Data'!E21)))</f>
        <v/>
      </c>
      <c r="CQ27" s="392" t="str">
        <f ca="1">+IF(OFFSET('Sanitation Data'!$E$29,0,10*ROW('Sanitation Data'!E21))="","",OFFSET('Sanitation Data'!$E$29,0,10*ROW('Sanitation Data'!E21)))</f>
        <v/>
      </c>
      <c r="CR27" s="392" t="str">
        <f ca="1">+IF(OFFSET('Sanitation Data'!$E$30,0,10*ROW('Sanitation Data'!E21))="","",OFFSET('Sanitation Data'!$E$30,0,10*ROW('Sanitation Data'!E21)))</f>
        <v/>
      </c>
      <c r="CS27" s="392" t="str">
        <f ca="1">+IF(OFFSET('Sanitation Data'!$E$31,0,10*ROW('Sanitation Data'!E21))="","",OFFSET('Sanitation Data'!$E$31,0,10*ROW('Sanitation Data'!E21)))</f>
        <v/>
      </c>
      <c r="CT27" s="392" t="str">
        <f ca="1">+IF(OFFSET('Sanitation Data'!$E$32,0,10*ROW('Sanitation Data'!E21))="","",OFFSET('Sanitation Data'!$E$32,0,10*ROW('Sanitation Data'!E21)))</f>
        <v/>
      </c>
      <c r="CU27" s="392" t="str">
        <f ca="1">+IF(OFFSET('Sanitation Data'!$F$28,0,10*ROW('Sanitation Data'!F21))="","",OFFSET('Sanitation Data'!$F$28,0,10*ROW('Sanitation Data'!F21)))</f>
        <v/>
      </c>
      <c r="CV27" s="392" t="str">
        <f ca="1">+IF(OFFSET('Sanitation Data'!$F$29,0,10*ROW('Sanitation Data'!F21))="","",OFFSET('Sanitation Data'!$F$29,0,10*ROW('Sanitation Data'!F21)))</f>
        <v/>
      </c>
      <c r="CW27" s="392" t="str">
        <f ca="1">+IF(OFFSET('Sanitation Data'!$F$30,0,10*ROW('Sanitation Data'!F21))="","",OFFSET('Sanitation Data'!$F$30,0,10*ROW('Sanitation Data'!F21)))</f>
        <v/>
      </c>
      <c r="CX27" s="392" t="str">
        <f ca="1">+IF(OFFSET('Sanitation Data'!$F$31,0,10*ROW('Sanitation Data'!F21))="","",OFFSET('Sanitation Data'!$F$31,0,10*ROW('Sanitation Data'!F21)))</f>
        <v/>
      </c>
      <c r="CY27" s="392" t="str">
        <f ca="1">+IF(OFFSET('Sanitation Data'!$F$32,0,10*ROW('Sanitation Data'!F21))="","",OFFSET('Sanitation Data'!$F$32,0,10*ROW('Sanitation Data'!F21)))</f>
        <v/>
      </c>
      <c r="CZ27" s="392" t="str">
        <f ca="1">+IF(OFFSET('Sanitation Data'!$G$28,0,10*ROW('Sanitation Data'!G21))="","",OFFSET('Sanitation Data'!$G$28,0,10*ROW('Sanitation Data'!G21)))</f>
        <v/>
      </c>
      <c r="DA27" s="392" t="str">
        <f ca="1">+IF(OFFSET('Sanitation Data'!$G$29,0,10*ROW('Sanitation Data'!G21))="","",OFFSET('Sanitation Data'!$G$29,0,10*ROW('Sanitation Data'!G21)))</f>
        <v/>
      </c>
      <c r="DB27" s="392" t="str">
        <f ca="1">+IF(OFFSET('Sanitation Data'!$G$30,0,10*ROW('Sanitation Data'!G21))="","",OFFSET('Sanitation Data'!$G$30,0,10*ROW('Sanitation Data'!G21)))</f>
        <v/>
      </c>
      <c r="DC27" s="392" t="str">
        <f ca="1">+IF(OFFSET('Sanitation Data'!$G$31,0,10*ROW('Sanitation Data'!G21))="","",OFFSET('Sanitation Data'!$G$31,0,10*ROW('Sanitation Data'!G21)))</f>
        <v/>
      </c>
      <c r="DD27" s="392" t="str">
        <f ca="1">+IF(OFFSET('Sanitation Data'!$G$32,0,10*ROW('Sanitation Data'!G21))="","",OFFSET('Sanitation Data'!$G$32,0,10*ROW('Sanitation Data'!G21)))</f>
        <v/>
      </c>
      <c r="DE27" s="392" t="str">
        <f ca="1">+IF(OFFSET('Sanitation Data'!$H$28,0,10*ROW('Sanitation Data'!H21))="","",OFFSET('Sanitation Data'!$H$28,0,10*ROW('Sanitation Data'!H21)))</f>
        <v/>
      </c>
      <c r="DF27" s="392" t="str">
        <f ca="1">+IF(OFFSET('Sanitation Data'!$H$29,0,10*ROW('Sanitation Data'!H21))="","",OFFSET('Sanitation Data'!$H$29,0,10*ROW('Sanitation Data'!H21)))</f>
        <v/>
      </c>
      <c r="DG27" s="392" t="str">
        <f ca="1">+IF(OFFSET('Sanitation Data'!$H$30,0,10*ROW('Sanitation Data'!H21))="","",OFFSET('Sanitation Data'!$H$30,0,10*ROW('Sanitation Data'!H21)))</f>
        <v/>
      </c>
      <c r="DH27" s="392" t="str">
        <f ca="1">+IF(OFFSET('Sanitation Data'!$H$31,0,10*ROW('Sanitation Data'!H21))="","",OFFSET('Sanitation Data'!$H$31,0,10*ROW('Sanitation Data'!H21)))</f>
        <v/>
      </c>
      <c r="DI27" s="392" t="str">
        <f ca="1">+IF(OFFSET('Sanitation Data'!$H$32,0,10*ROW('Sanitation Data'!H21))="","",OFFSET('Sanitation Data'!$H$32,0,10*ROW('Sanitation Data'!H21)))</f>
        <v/>
      </c>
      <c r="DJ27" s="392" t="str">
        <f ca="1">+IF(OFFSET('Sanitation Data'!$I$28,0,10*ROW('Sanitation Data'!I21))="","",OFFSET('Sanitation Data'!$I$28,0,10*ROW('Sanitation Data'!I21)))</f>
        <v/>
      </c>
      <c r="DK27" s="392" t="str">
        <f ca="1">+IF(OFFSET('Sanitation Data'!$I$29,0,10*ROW('Sanitation Data'!I21))="","",OFFSET('Sanitation Data'!$I$29,0,10*ROW('Sanitation Data'!I21)))</f>
        <v/>
      </c>
      <c r="DL27" s="392" t="str">
        <f ca="1">+IF(OFFSET('Sanitation Data'!$I$30,0,10*ROW('Sanitation Data'!I21))="","",OFFSET('Sanitation Data'!$I$30,0,10*ROW('Sanitation Data'!I21)))</f>
        <v/>
      </c>
      <c r="DM27" s="392" t="str">
        <f ca="1">+IF(OFFSET('Sanitation Data'!$I$31,0,10*ROW('Sanitation Data'!I21))="","",OFFSET('Sanitation Data'!$I$31,0,10*ROW('Sanitation Data'!I21)))</f>
        <v/>
      </c>
      <c r="DN27" s="392" t="str">
        <f ca="1">+IF(OFFSET('Sanitation Data'!$I$32,0,10*ROW('Sanitation Data'!I21))="","",OFFSET('Sanitation Data'!$I$32,0,10*ROW('Sanitation Data'!I21)))</f>
        <v/>
      </c>
      <c r="DO27" s="392" t="str">
        <f ca="1">+IF(OFFSET('Hygiene Data'!$D$11,0,10*ROW('Hygiene Data'!D21))="","",OFFSET('Hygiene Data'!$D$11,0,10*ROW('Hygiene Data'!D21)))</f>
        <v/>
      </c>
      <c r="DP27" s="392" t="str">
        <f ca="1">+IF(OFFSET('Hygiene Data'!$D$12,0,10*ROW('Hygiene Data'!D21))="","",OFFSET('Hygiene Data'!$D$12,0,10*ROW('Hygiene Data'!D21)))</f>
        <v/>
      </c>
      <c r="DQ27" s="392" t="str">
        <f ca="1">+IF(OFFSET('Hygiene Data'!$D$13,0,10*ROW('Hygiene Data'!D21))="","",OFFSET('Hygiene Data'!$D$13,0,10*ROW('Hygiene Data'!D21)))</f>
        <v/>
      </c>
      <c r="DR27" s="392" t="str">
        <f ca="1">+IF(OFFSET('Hygiene Data'!$E$11,0,10*ROW('Hygiene Data'!E21))="","",OFFSET('Hygiene Data'!$E$11,0,10*ROW('Hygiene Data'!E21)))</f>
        <v/>
      </c>
      <c r="DS27" s="392" t="str">
        <f ca="1">+IF(OFFSET('Hygiene Data'!$E$12,0,10*ROW('Hygiene Data'!E21))="","",OFFSET('Hygiene Data'!$E$12,0,10*ROW('Hygiene Data'!E21)))</f>
        <v/>
      </c>
      <c r="DT27" s="392" t="str">
        <f ca="1">+IF(OFFSET('Hygiene Data'!$E$13,0,10*ROW('Hygiene Data'!E21))="","",OFFSET('Hygiene Data'!$E$13,0,10*ROW('Hygiene Data'!E21)))</f>
        <v/>
      </c>
      <c r="DU27" s="392" t="str">
        <f ca="1">+IF(OFFSET('Hygiene Data'!$F$11,0,10*ROW('Hygiene Data'!F21))="","",OFFSET('Hygiene Data'!$F$11,0,10*ROW('Hygiene Data'!F21)))</f>
        <v/>
      </c>
      <c r="DV27" s="392" t="str">
        <f ca="1">+IF(OFFSET('Hygiene Data'!$F$12,0,10*ROW('Hygiene Data'!F21))="","",OFFSET('Hygiene Data'!$F$12,0,10*ROW('Hygiene Data'!F21)))</f>
        <v/>
      </c>
      <c r="DW27" s="392" t="str">
        <f ca="1">+IF(OFFSET('Hygiene Data'!$F$13,0,10*ROW('Hygiene Data'!F21))="","",OFFSET('Hygiene Data'!$F$13,0,10*ROW('Hygiene Data'!F21)))</f>
        <v/>
      </c>
      <c r="DX27" s="392" t="str">
        <f ca="1">+IF(OFFSET('Hygiene Data'!$G$11,0,10*ROW('Hygiene Data'!G21))="","",OFFSET('Hygiene Data'!$G$11,0,10*ROW('Hygiene Data'!G21)))</f>
        <v/>
      </c>
      <c r="DY27" s="392" t="str">
        <f ca="1">+IF(OFFSET('Hygiene Data'!$G$12,0,10*ROW('Hygiene Data'!G21))="","",OFFSET('Hygiene Data'!$G$12,0,10*ROW('Hygiene Data'!G21)))</f>
        <v/>
      </c>
      <c r="DZ27" s="392" t="str">
        <f ca="1">+IF(OFFSET('Hygiene Data'!$G$13,0,10*ROW('Hygiene Data'!G21))="","",OFFSET('Hygiene Data'!$G$13,0,10*ROW('Hygiene Data'!G21)))</f>
        <v/>
      </c>
      <c r="EA27" s="392" t="str">
        <f ca="1">+IF(OFFSET('Hygiene Data'!$H$11,0,10*ROW('Hygiene Data'!H21))="","",OFFSET('Hygiene Data'!$H$11,0,10*ROW('Hygiene Data'!H21)))</f>
        <v/>
      </c>
      <c r="EB27" s="392" t="str">
        <f ca="1">+IF(OFFSET('Hygiene Data'!$H$12,0,10*ROW('Hygiene Data'!H21))="","",OFFSET('Hygiene Data'!$H$12,0,10*ROW('Hygiene Data'!H21)))</f>
        <v/>
      </c>
      <c r="EC27" s="392" t="str">
        <f ca="1">+IF(OFFSET('Hygiene Data'!$H$13,0,10*ROW('Hygiene Data'!H21))="","",OFFSET('Hygiene Data'!$H$13,0,10*ROW('Hygiene Data'!H21)))</f>
        <v/>
      </c>
      <c r="ED27" s="392" t="str">
        <f ca="1">+IF(OFFSET('Hygiene Data'!$I$11,0,10*ROW('Hygiene Data'!I21))="","",OFFSET('Hygiene Data'!$I$11,0,10*ROW('Hygiene Data'!I21)))</f>
        <v/>
      </c>
      <c r="EE27" s="392" t="str">
        <f ca="1">+IF(OFFSET('Hygiene Data'!$I$12,0,10*ROW('Hygiene Data'!I21))="","",OFFSET('Hygiene Data'!$I$12,0,10*ROW('Hygiene Data'!I21)))</f>
        <v/>
      </c>
      <c r="EF27" s="392" t="str">
        <f ca="1">+IF(OFFSET('Hygiene Data'!$I$13,0,10*ROW('Hygiene Data'!I21))="","",OFFSET('Hygiene Data'!$I$13,0,10*ROW('Hygiene Data'!I21)))</f>
        <v/>
      </c>
    </row>
    <row r="28" spans="1:136" x14ac:dyDescent="0.25">
      <c r="A28" s="501" t="str">
        <f ca="1">+IF(OFFSET('Water Data'!$B$2,0,10*ROW('Water Data'!E22))="","",OFFSET('Water Data'!$B$2,0,10*ROW('Water Data'!E22)))</f>
        <v/>
      </c>
      <c r="B28" s="50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28" t="str">
        <f t="shared" ca="1" si="0"/>
        <v/>
      </c>
      <c r="D28" s="52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3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3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3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3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3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3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3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3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3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3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3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3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3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3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3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3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3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3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3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3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3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3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3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3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3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3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3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3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3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3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3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0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3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3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3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3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3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3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3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3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3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3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3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3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3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3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3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3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92" t="str">
        <f ca="1">+IF(OFFSET('Water Data'!$D$27,0,10*ROW('Water Data'!D22))="","",OFFSET('Water Data'!$D$27,0,10*ROW('Water Data'!D22)))</f>
        <v/>
      </c>
      <c r="BT28" s="392" t="str">
        <f ca="1">+IF(OFFSET('Water Data'!$D$28,0,10*ROW('Water Data'!D22))="","",OFFSET('Water Data'!$D$28,0,10*ROW('Water Data'!D22)))</f>
        <v/>
      </c>
      <c r="BU28" s="392" t="str">
        <f ca="1">+IF(OFFSET('Water Data'!$D$29,0,10*ROW('Water Data'!D22))="","",OFFSET('Water Data'!$D$29,0,10*ROW('Water Data'!D22)))</f>
        <v/>
      </c>
      <c r="BV28" s="392" t="str">
        <f ca="1">+IF(OFFSET('Water Data'!$E$27,0,10*ROW('Water Data'!E22))="","",OFFSET('Water Data'!$E$27,0,10*ROW('Water Data'!E22)))</f>
        <v/>
      </c>
      <c r="BW28" s="392" t="str">
        <f ca="1">+IF(OFFSET('Water Data'!$E$28,0,10*ROW('Water Data'!E22))="","",OFFSET('Water Data'!$E$28,0,10*ROW('Water Data'!E22)))</f>
        <v/>
      </c>
      <c r="BX28" s="392" t="str">
        <f ca="1">+IF(OFFSET('Water Data'!$E$29,0,10*ROW('Water Data'!E22))="","",OFFSET('Water Data'!$E$29,0,10*ROW('Water Data'!E22)))</f>
        <v/>
      </c>
      <c r="BY28" s="392" t="str">
        <f ca="1">+IF(OFFSET('Water Data'!$F$27,0,10*ROW('Water Data'!F22))="","",OFFSET('Water Data'!$F$27,0,10*ROW('Water Data'!F22)))</f>
        <v/>
      </c>
      <c r="BZ28" s="392" t="str">
        <f ca="1">+IF(OFFSET('Water Data'!$F$28,0,10*ROW('Water Data'!F22))="","",OFFSET('Water Data'!$F$28,0,10*ROW('Water Data'!F22)))</f>
        <v/>
      </c>
      <c r="CA28" s="392" t="str">
        <f ca="1">+IF(OFFSET('Water Data'!$F$29,0,10*ROW('Water Data'!F22))="","",OFFSET('Water Data'!$F$29,0,10*ROW('Water Data'!F22)))</f>
        <v/>
      </c>
      <c r="CB28" s="392" t="str">
        <f ca="1">+IF(OFFSET('Water Data'!$G$27,0,10*ROW('Water Data'!G22))="","",OFFSET('Water Data'!$G$27,0,10*ROW('Water Data'!G22)))</f>
        <v/>
      </c>
      <c r="CC28" s="392" t="str">
        <f ca="1">+IF(OFFSET('Water Data'!$G$28,0,10*ROW('Water Data'!G22))="","",OFFSET('Water Data'!$G$28,0,10*ROW('Water Data'!G22)))</f>
        <v/>
      </c>
      <c r="CD28" s="392" t="str">
        <f ca="1">+IF(OFFSET('Water Data'!$G$29,0,10*ROW('Water Data'!G22))="","",OFFSET('Water Data'!$G$29,0,10*ROW('Water Data'!G22)))</f>
        <v/>
      </c>
      <c r="CE28" s="392" t="str">
        <f ca="1">+IF(OFFSET('Water Data'!$H$27,0,10*ROW('Water Data'!H22))="","",OFFSET('Water Data'!$H$27,0,10*ROW('Water Data'!H22)))</f>
        <v/>
      </c>
      <c r="CF28" s="392" t="str">
        <f ca="1">+IF(OFFSET('Water Data'!$H$28,0,10*ROW('Water Data'!H22))="","",OFFSET('Water Data'!$H$28,0,10*ROW('Water Data'!H22)))</f>
        <v/>
      </c>
      <c r="CG28" s="392" t="str">
        <f ca="1">+IF(OFFSET('Water Data'!$H$29,0,10*ROW('Water Data'!H22))="","",OFFSET('Water Data'!$H$29,0,10*ROW('Water Data'!H22)))</f>
        <v/>
      </c>
      <c r="CH28" s="392" t="str">
        <f ca="1">+IF(OFFSET('Water Data'!$I$27,0,10*ROW('Water Data'!I22))="","",OFFSET('Water Data'!$I$27,0,10*ROW('Water Data'!I22)))</f>
        <v/>
      </c>
      <c r="CI28" s="392" t="str">
        <f ca="1">+IF(OFFSET('Water Data'!$I$28,0,10*ROW('Water Data'!I22))="","",OFFSET('Water Data'!$I$28,0,10*ROW('Water Data'!I22)))</f>
        <v/>
      </c>
      <c r="CJ28" s="392" t="str">
        <f ca="1">+IF(OFFSET('Water Data'!$I$29,0,10*ROW('Water Data'!I22))="","",OFFSET('Water Data'!$I$29,0,10*ROW('Water Data'!I22)))</f>
        <v/>
      </c>
      <c r="CK28" s="392" t="str">
        <f ca="1">+IF(OFFSET('Sanitation Data'!$D$28,0,10*ROW('Sanitation Data'!D22))="","",OFFSET('Sanitation Data'!$D$28,0,10*ROW('Sanitation Data'!D22)))</f>
        <v/>
      </c>
      <c r="CL28" s="392" t="str">
        <f ca="1">+IF(OFFSET('Sanitation Data'!$D$29,0,10*ROW('Sanitation Data'!D22))="","",OFFSET('Sanitation Data'!$D$29,0,10*ROW('Sanitation Data'!D22)))</f>
        <v/>
      </c>
      <c r="CM28" s="392" t="str">
        <f ca="1">+IF(OFFSET('Sanitation Data'!$D$30,0,10*ROW('Sanitation Data'!D22))="","",OFFSET('Sanitation Data'!$D$30,0,10*ROW('Sanitation Data'!D22)))</f>
        <v/>
      </c>
      <c r="CN28" s="392" t="str">
        <f ca="1">+IF(OFFSET('Sanitation Data'!$D$31,0,10*ROW('Sanitation Data'!D22))="","",OFFSET('Sanitation Data'!$D$31,0,10*ROW('Sanitation Data'!D22)))</f>
        <v/>
      </c>
      <c r="CO28" s="392" t="str">
        <f ca="1">+IF(OFFSET('Sanitation Data'!$D$32,0,10*ROW('Sanitation Data'!D22))="","",OFFSET('Sanitation Data'!$D$32,0,10*ROW('Sanitation Data'!D22)))</f>
        <v/>
      </c>
      <c r="CP28" s="392" t="str">
        <f ca="1">+IF(OFFSET('Sanitation Data'!$E$28,0,10*ROW('Sanitation Data'!E22))="","",OFFSET('Sanitation Data'!$E$28,0,10*ROW('Sanitation Data'!E22)))</f>
        <v/>
      </c>
      <c r="CQ28" s="392" t="str">
        <f ca="1">+IF(OFFSET('Sanitation Data'!$E$29,0,10*ROW('Sanitation Data'!E22))="","",OFFSET('Sanitation Data'!$E$29,0,10*ROW('Sanitation Data'!E22)))</f>
        <v/>
      </c>
      <c r="CR28" s="392" t="str">
        <f ca="1">+IF(OFFSET('Sanitation Data'!$E$30,0,10*ROW('Sanitation Data'!E22))="","",OFFSET('Sanitation Data'!$E$30,0,10*ROW('Sanitation Data'!E22)))</f>
        <v/>
      </c>
      <c r="CS28" s="392" t="str">
        <f ca="1">+IF(OFFSET('Sanitation Data'!$E$31,0,10*ROW('Sanitation Data'!E22))="","",OFFSET('Sanitation Data'!$E$31,0,10*ROW('Sanitation Data'!E22)))</f>
        <v/>
      </c>
      <c r="CT28" s="392" t="str">
        <f ca="1">+IF(OFFSET('Sanitation Data'!$E$32,0,10*ROW('Sanitation Data'!E22))="","",OFFSET('Sanitation Data'!$E$32,0,10*ROW('Sanitation Data'!E22)))</f>
        <v/>
      </c>
      <c r="CU28" s="392" t="str">
        <f ca="1">+IF(OFFSET('Sanitation Data'!$F$28,0,10*ROW('Sanitation Data'!F22))="","",OFFSET('Sanitation Data'!$F$28,0,10*ROW('Sanitation Data'!F22)))</f>
        <v/>
      </c>
      <c r="CV28" s="392" t="str">
        <f ca="1">+IF(OFFSET('Sanitation Data'!$F$29,0,10*ROW('Sanitation Data'!F22))="","",OFFSET('Sanitation Data'!$F$29,0,10*ROW('Sanitation Data'!F22)))</f>
        <v/>
      </c>
      <c r="CW28" s="392" t="str">
        <f ca="1">+IF(OFFSET('Sanitation Data'!$F$30,0,10*ROW('Sanitation Data'!F22))="","",OFFSET('Sanitation Data'!$F$30,0,10*ROW('Sanitation Data'!F22)))</f>
        <v/>
      </c>
      <c r="CX28" s="392" t="str">
        <f ca="1">+IF(OFFSET('Sanitation Data'!$F$31,0,10*ROW('Sanitation Data'!F22))="","",OFFSET('Sanitation Data'!$F$31,0,10*ROW('Sanitation Data'!F22)))</f>
        <v/>
      </c>
      <c r="CY28" s="392" t="str">
        <f ca="1">+IF(OFFSET('Sanitation Data'!$F$32,0,10*ROW('Sanitation Data'!F22))="","",OFFSET('Sanitation Data'!$F$32,0,10*ROW('Sanitation Data'!F22)))</f>
        <v/>
      </c>
      <c r="CZ28" s="392" t="str">
        <f ca="1">+IF(OFFSET('Sanitation Data'!$G$28,0,10*ROW('Sanitation Data'!G22))="","",OFFSET('Sanitation Data'!$G$28,0,10*ROW('Sanitation Data'!G22)))</f>
        <v/>
      </c>
      <c r="DA28" s="392" t="str">
        <f ca="1">+IF(OFFSET('Sanitation Data'!$G$29,0,10*ROW('Sanitation Data'!G22))="","",OFFSET('Sanitation Data'!$G$29,0,10*ROW('Sanitation Data'!G22)))</f>
        <v/>
      </c>
      <c r="DB28" s="392" t="str">
        <f ca="1">+IF(OFFSET('Sanitation Data'!$G$30,0,10*ROW('Sanitation Data'!G22))="","",OFFSET('Sanitation Data'!$G$30,0,10*ROW('Sanitation Data'!G22)))</f>
        <v/>
      </c>
      <c r="DC28" s="392" t="str">
        <f ca="1">+IF(OFFSET('Sanitation Data'!$G$31,0,10*ROW('Sanitation Data'!G22))="","",OFFSET('Sanitation Data'!$G$31,0,10*ROW('Sanitation Data'!G22)))</f>
        <v/>
      </c>
      <c r="DD28" s="392" t="str">
        <f ca="1">+IF(OFFSET('Sanitation Data'!$G$32,0,10*ROW('Sanitation Data'!G22))="","",OFFSET('Sanitation Data'!$G$32,0,10*ROW('Sanitation Data'!G22)))</f>
        <v/>
      </c>
      <c r="DE28" s="392" t="str">
        <f ca="1">+IF(OFFSET('Sanitation Data'!$H$28,0,10*ROW('Sanitation Data'!H22))="","",OFFSET('Sanitation Data'!$H$28,0,10*ROW('Sanitation Data'!H22)))</f>
        <v/>
      </c>
      <c r="DF28" s="392" t="str">
        <f ca="1">+IF(OFFSET('Sanitation Data'!$H$29,0,10*ROW('Sanitation Data'!H22))="","",OFFSET('Sanitation Data'!$H$29,0,10*ROW('Sanitation Data'!H22)))</f>
        <v/>
      </c>
      <c r="DG28" s="392" t="str">
        <f ca="1">+IF(OFFSET('Sanitation Data'!$H$30,0,10*ROW('Sanitation Data'!H22))="","",OFFSET('Sanitation Data'!$H$30,0,10*ROW('Sanitation Data'!H22)))</f>
        <v/>
      </c>
      <c r="DH28" s="392" t="str">
        <f ca="1">+IF(OFFSET('Sanitation Data'!$H$31,0,10*ROW('Sanitation Data'!H22))="","",OFFSET('Sanitation Data'!$H$31,0,10*ROW('Sanitation Data'!H22)))</f>
        <v/>
      </c>
      <c r="DI28" s="392" t="str">
        <f ca="1">+IF(OFFSET('Sanitation Data'!$H$32,0,10*ROW('Sanitation Data'!H22))="","",OFFSET('Sanitation Data'!$H$32,0,10*ROW('Sanitation Data'!H22)))</f>
        <v/>
      </c>
      <c r="DJ28" s="392" t="str">
        <f ca="1">+IF(OFFSET('Sanitation Data'!$I$28,0,10*ROW('Sanitation Data'!I22))="","",OFFSET('Sanitation Data'!$I$28,0,10*ROW('Sanitation Data'!I22)))</f>
        <v/>
      </c>
      <c r="DK28" s="392" t="str">
        <f ca="1">+IF(OFFSET('Sanitation Data'!$I$29,0,10*ROW('Sanitation Data'!I22))="","",OFFSET('Sanitation Data'!$I$29,0,10*ROW('Sanitation Data'!I22)))</f>
        <v/>
      </c>
      <c r="DL28" s="392" t="str">
        <f ca="1">+IF(OFFSET('Sanitation Data'!$I$30,0,10*ROW('Sanitation Data'!I22))="","",OFFSET('Sanitation Data'!$I$30,0,10*ROW('Sanitation Data'!I22)))</f>
        <v/>
      </c>
      <c r="DM28" s="392" t="str">
        <f ca="1">+IF(OFFSET('Sanitation Data'!$I$31,0,10*ROW('Sanitation Data'!I22))="","",OFFSET('Sanitation Data'!$I$31,0,10*ROW('Sanitation Data'!I22)))</f>
        <v/>
      </c>
      <c r="DN28" s="392" t="str">
        <f ca="1">+IF(OFFSET('Sanitation Data'!$I$32,0,10*ROW('Sanitation Data'!I22))="","",OFFSET('Sanitation Data'!$I$32,0,10*ROW('Sanitation Data'!I22)))</f>
        <v/>
      </c>
      <c r="DO28" s="392" t="str">
        <f ca="1">+IF(OFFSET('Hygiene Data'!$D$11,0,10*ROW('Hygiene Data'!D22))="","",OFFSET('Hygiene Data'!$D$11,0,10*ROW('Hygiene Data'!D22)))</f>
        <v/>
      </c>
      <c r="DP28" s="392" t="str">
        <f ca="1">+IF(OFFSET('Hygiene Data'!$D$12,0,10*ROW('Hygiene Data'!D22))="","",OFFSET('Hygiene Data'!$D$12,0,10*ROW('Hygiene Data'!D22)))</f>
        <v/>
      </c>
      <c r="DQ28" s="392" t="str">
        <f ca="1">+IF(OFFSET('Hygiene Data'!$D$13,0,10*ROW('Hygiene Data'!D22))="","",OFFSET('Hygiene Data'!$D$13,0,10*ROW('Hygiene Data'!D22)))</f>
        <v/>
      </c>
      <c r="DR28" s="392" t="str">
        <f ca="1">+IF(OFFSET('Hygiene Data'!$E$11,0,10*ROW('Hygiene Data'!E22))="","",OFFSET('Hygiene Data'!$E$11,0,10*ROW('Hygiene Data'!E22)))</f>
        <v/>
      </c>
      <c r="DS28" s="392" t="str">
        <f ca="1">+IF(OFFSET('Hygiene Data'!$E$12,0,10*ROW('Hygiene Data'!E22))="","",OFFSET('Hygiene Data'!$E$12,0,10*ROW('Hygiene Data'!E22)))</f>
        <v/>
      </c>
      <c r="DT28" s="392" t="str">
        <f ca="1">+IF(OFFSET('Hygiene Data'!$E$13,0,10*ROW('Hygiene Data'!E22))="","",OFFSET('Hygiene Data'!$E$13,0,10*ROW('Hygiene Data'!E22)))</f>
        <v/>
      </c>
      <c r="DU28" s="392" t="str">
        <f ca="1">+IF(OFFSET('Hygiene Data'!$F$11,0,10*ROW('Hygiene Data'!F22))="","",OFFSET('Hygiene Data'!$F$11,0,10*ROW('Hygiene Data'!F22)))</f>
        <v/>
      </c>
      <c r="DV28" s="392" t="str">
        <f ca="1">+IF(OFFSET('Hygiene Data'!$F$12,0,10*ROW('Hygiene Data'!F22))="","",OFFSET('Hygiene Data'!$F$12,0,10*ROW('Hygiene Data'!F22)))</f>
        <v/>
      </c>
      <c r="DW28" s="392" t="str">
        <f ca="1">+IF(OFFSET('Hygiene Data'!$F$13,0,10*ROW('Hygiene Data'!F22))="","",OFFSET('Hygiene Data'!$F$13,0,10*ROW('Hygiene Data'!F22)))</f>
        <v/>
      </c>
      <c r="DX28" s="392" t="str">
        <f ca="1">+IF(OFFSET('Hygiene Data'!$G$11,0,10*ROW('Hygiene Data'!G22))="","",OFFSET('Hygiene Data'!$G$11,0,10*ROW('Hygiene Data'!G22)))</f>
        <v/>
      </c>
      <c r="DY28" s="392" t="str">
        <f ca="1">+IF(OFFSET('Hygiene Data'!$G$12,0,10*ROW('Hygiene Data'!G22))="","",OFFSET('Hygiene Data'!$G$12,0,10*ROW('Hygiene Data'!G22)))</f>
        <v/>
      </c>
      <c r="DZ28" s="392" t="str">
        <f ca="1">+IF(OFFSET('Hygiene Data'!$G$13,0,10*ROW('Hygiene Data'!G22))="","",OFFSET('Hygiene Data'!$G$13,0,10*ROW('Hygiene Data'!G22)))</f>
        <v/>
      </c>
      <c r="EA28" s="392" t="str">
        <f ca="1">+IF(OFFSET('Hygiene Data'!$H$11,0,10*ROW('Hygiene Data'!H22))="","",OFFSET('Hygiene Data'!$H$11,0,10*ROW('Hygiene Data'!H22)))</f>
        <v/>
      </c>
      <c r="EB28" s="392" t="str">
        <f ca="1">+IF(OFFSET('Hygiene Data'!$H$12,0,10*ROW('Hygiene Data'!H22))="","",OFFSET('Hygiene Data'!$H$12,0,10*ROW('Hygiene Data'!H22)))</f>
        <v/>
      </c>
      <c r="EC28" s="392" t="str">
        <f ca="1">+IF(OFFSET('Hygiene Data'!$H$13,0,10*ROW('Hygiene Data'!H22))="","",OFFSET('Hygiene Data'!$H$13,0,10*ROW('Hygiene Data'!H22)))</f>
        <v/>
      </c>
      <c r="ED28" s="392" t="str">
        <f ca="1">+IF(OFFSET('Hygiene Data'!$I$11,0,10*ROW('Hygiene Data'!I22))="","",OFFSET('Hygiene Data'!$I$11,0,10*ROW('Hygiene Data'!I22)))</f>
        <v/>
      </c>
      <c r="EE28" s="392" t="str">
        <f ca="1">+IF(OFFSET('Hygiene Data'!$I$12,0,10*ROW('Hygiene Data'!I22))="","",OFFSET('Hygiene Data'!$I$12,0,10*ROW('Hygiene Data'!I22)))</f>
        <v/>
      </c>
      <c r="EF28" s="392" t="str">
        <f ca="1">+IF(OFFSET('Hygiene Data'!$I$13,0,10*ROW('Hygiene Data'!I22))="","",OFFSET('Hygiene Data'!$I$13,0,10*ROW('Hygiene Data'!I22)))</f>
        <v/>
      </c>
    </row>
    <row r="29" spans="1:136" x14ac:dyDescent="0.25">
      <c r="A29" s="501" t="str">
        <f ca="1">+IF(OFFSET('Water Data'!$B$2,0,10*ROW('Water Data'!E23))="","",OFFSET('Water Data'!$B$2,0,10*ROW('Water Data'!E23)))</f>
        <v/>
      </c>
      <c r="B29" s="50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28" t="str">
        <f t="shared" ca="1" si="0"/>
        <v/>
      </c>
      <c r="D29" s="52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3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3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3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3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3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3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3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3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3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3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3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3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3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3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3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3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3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3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3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3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3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3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3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3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3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3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3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3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3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3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3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0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3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3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3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3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3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3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3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3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3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3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3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3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3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3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3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3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92" t="str">
        <f ca="1">+IF(OFFSET('Water Data'!$D$27,0,10*ROW('Water Data'!D23))="","",OFFSET('Water Data'!$D$27,0,10*ROW('Water Data'!D23)))</f>
        <v/>
      </c>
      <c r="BT29" s="392" t="str">
        <f ca="1">+IF(OFFSET('Water Data'!$D$28,0,10*ROW('Water Data'!D23))="","",OFFSET('Water Data'!$D$28,0,10*ROW('Water Data'!D23)))</f>
        <v/>
      </c>
      <c r="BU29" s="392" t="str">
        <f ca="1">+IF(OFFSET('Water Data'!$D$29,0,10*ROW('Water Data'!D23))="","",OFFSET('Water Data'!$D$29,0,10*ROW('Water Data'!D23)))</f>
        <v/>
      </c>
      <c r="BV29" s="392" t="str">
        <f ca="1">+IF(OFFSET('Water Data'!$E$27,0,10*ROW('Water Data'!E23))="","",OFFSET('Water Data'!$E$27,0,10*ROW('Water Data'!E23)))</f>
        <v/>
      </c>
      <c r="BW29" s="392" t="str">
        <f ca="1">+IF(OFFSET('Water Data'!$E$28,0,10*ROW('Water Data'!E23))="","",OFFSET('Water Data'!$E$28,0,10*ROW('Water Data'!E23)))</f>
        <v/>
      </c>
      <c r="BX29" s="392" t="str">
        <f ca="1">+IF(OFFSET('Water Data'!$E$29,0,10*ROW('Water Data'!E23))="","",OFFSET('Water Data'!$E$29,0,10*ROW('Water Data'!E23)))</f>
        <v/>
      </c>
      <c r="BY29" s="392" t="str">
        <f ca="1">+IF(OFFSET('Water Data'!$F$27,0,10*ROW('Water Data'!F23))="","",OFFSET('Water Data'!$F$27,0,10*ROW('Water Data'!F23)))</f>
        <v/>
      </c>
      <c r="BZ29" s="392" t="str">
        <f ca="1">+IF(OFFSET('Water Data'!$F$28,0,10*ROW('Water Data'!F23))="","",OFFSET('Water Data'!$F$28,0,10*ROW('Water Data'!F23)))</f>
        <v/>
      </c>
      <c r="CA29" s="392" t="str">
        <f ca="1">+IF(OFFSET('Water Data'!$F$29,0,10*ROW('Water Data'!F23))="","",OFFSET('Water Data'!$F$29,0,10*ROW('Water Data'!F23)))</f>
        <v/>
      </c>
      <c r="CB29" s="392" t="str">
        <f ca="1">+IF(OFFSET('Water Data'!$G$27,0,10*ROW('Water Data'!G23))="","",OFFSET('Water Data'!$G$27,0,10*ROW('Water Data'!G23)))</f>
        <v/>
      </c>
      <c r="CC29" s="392" t="str">
        <f ca="1">+IF(OFFSET('Water Data'!$G$28,0,10*ROW('Water Data'!G23))="","",OFFSET('Water Data'!$G$28,0,10*ROW('Water Data'!G23)))</f>
        <v/>
      </c>
      <c r="CD29" s="392" t="str">
        <f ca="1">+IF(OFFSET('Water Data'!$G$29,0,10*ROW('Water Data'!G23))="","",OFFSET('Water Data'!$G$29,0,10*ROW('Water Data'!G23)))</f>
        <v/>
      </c>
      <c r="CE29" s="392" t="str">
        <f ca="1">+IF(OFFSET('Water Data'!$H$27,0,10*ROW('Water Data'!H23))="","",OFFSET('Water Data'!$H$27,0,10*ROW('Water Data'!H23)))</f>
        <v/>
      </c>
      <c r="CF29" s="392" t="str">
        <f ca="1">+IF(OFFSET('Water Data'!$H$28,0,10*ROW('Water Data'!H23))="","",OFFSET('Water Data'!$H$28,0,10*ROW('Water Data'!H23)))</f>
        <v/>
      </c>
      <c r="CG29" s="392" t="str">
        <f ca="1">+IF(OFFSET('Water Data'!$H$29,0,10*ROW('Water Data'!H23))="","",OFFSET('Water Data'!$H$29,0,10*ROW('Water Data'!H23)))</f>
        <v/>
      </c>
      <c r="CH29" s="392" t="str">
        <f ca="1">+IF(OFFSET('Water Data'!$I$27,0,10*ROW('Water Data'!I23))="","",OFFSET('Water Data'!$I$27,0,10*ROW('Water Data'!I23)))</f>
        <v/>
      </c>
      <c r="CI29" s="392" t="str">
        <f ca="1">+IF(OFFSET('Water Data'!$I$28,0,10*ROW('Water Data'!I23))="","",OFFSET('Water Data'!$I$28,0,10*ROW('Water Data'!I23)))</f>
        <v/>
      </c>
      <c r="CJ29" s="392" t="str">
        <f ca="1">+IF(OFFSET('Water Data'!$I$29,0,10*ROW('Water Data'!I23))="","",OFFSET('Water Data'!$I$29,0,10*ROW('Water Data'!I23)))</f>
        <v/>
      </c>
      <c r="CK29" s="392" t="str">
        <f ca="1">+IF(OFFSET('Sanitation Data'!$D$28,0,10*ROW('Sanitation Data'!D23))="","",OFFSET('Sanitation Data'!$D$28,0,10*ROW('Sanitation Data'!D23)))</f>
        <v/>
      </c>
      <c r="CL29" s="392" t="str">
        <f ca="1">+IF(OFFSET('Sanitation Data'!$D$29,0,10*ROW('Sanitation Data'!D23))="","",OFFSET('Sanitation Data'!$D$29,0,10*ROW('Sanitation Data'!D23)))</f>
        <v/>
      </c>
      <c r="CM29" s="392" t="str">
        <f ca="1">+IF(OFFSET('Sanitation Data'!$D$30,0,10*ROW('Sanitation Data'!D23))="","",OFFSET('Sanitation Data'!$D$30,0,10*ROW('Sanitation Data'!D23)))</f>
        <v/>
      </c>
      <c r="CN29" s="392" t="str">
        <f ca="1">+IF(OFFSET('Sanitation Data'!$D$31,0,10*ROW('Sanitation Data'!D23))="","",OFFSET('Sanitation Data'!$D$31,0,10*ROW('Sanitation Data'!D23)))</f>
        <v/>
      </c>
      <c r="CO29" s="392" t="str">
        <f ca="1">+IF(OFFSET('Sanitation Data'!$D$32,0,10*ROW('Sanitation Data'!D23))="","",OFFSET('Sanitation Data'!$D$32,0,10*ROW('Sanitation Data'!D23)))</f>
        <v/>
      </c>
      <c r="CP29" s="392" t="str">
        <f ca="1">+IF(OFFSET('Sanitation Data'!$E$28,0,10*ROW('Sanitation Data'!E23))="","",OFFSET('Sanitation Data'!$E$28,0,10*ROW('Sanitation Data'!E23)))</f>
        <v/>
      </c>
      <c r="CQ29" s="392" t="str">
        <f ca="1">+IF(OFFSET('Sanitation Data'!$E$29,0,10*ROW('Sanitation Data'!E23))="","",OFFSET('Sanitation Data'!$E$29,0,10*ROW('Sanitation Data'!E23)))</f>
        <v/>
      </c>
      <c r="CR29" s="392" t="str">
        <f ca="1">+IF(OFFSET('Sanitation Data'!$E$30,0,10*ROW('Sanitation Data'!E23))="","",OFFSET('Sanitation Data'!$E$30,0,10*ROW('Sanitation Data'!E23)))</f>
        <v/>
      </c>
      <c r="CS29" s="392" t="str">
        <f ca="1">+IF(OFFSET('Sanitation Data'!$E$31,0,10*ROW('Sanitation Data'!E23))="","",OFFSET('Sanitation Data'!$E$31,0,10*ROW('Sanitation Data'!E23)))</f>
        <v/>
      </c>
      <c r="CT29" s="392" t="str">
        <f ca="1">+IF(OFFSET('Sanitation Data'!$E$32,0,10*ROW('Sanitation Data'!E23))="","",OFFSET('Sanitation Data'!$E$32,0,10*ROW('Sanitation Data'!E23)))</f>
        <v/>
      </c>
      <c r="CU29" s="392" t="str">
        <f ca="1">+IF(OFFSET('Sanitation Data'!$F$28,0,10*ROW('Sanitation Data'!F23))="","",OFFSET('Sanitation Data'!$F$28,0,10*ROW('Sanitation Data'!F23)))</f>
        <v/>
      </c>
      <c r="CV29" s="392" t="str">
        <f ca="1">+IF(OFFSET('Sanitation Data'!$F$29,0,10*ROW('Sanitation Data'!F23))="","",OFFSET('Sanitation Data'!$F$29,0,10*ROW('Sanitation Data'!F23)))</f>
        <v/>
      </c>
      <c r="CW29" s="392" t="str">
        <f ca="1">+IF(OFFSET('Sanitation Data'!$F$30,0,10*ROW('Sanitation Data'!F23))="","",OFFSET('Sanitation Data'!$F$30,0,10*ROW('Sanitation Data'!F23)))</f>
        <v/>
      </c>
      <c r="CX29" s="392" t="str">
        <f ca="1">+IF(OFFSET('Sanitation Data'!$F$31,0,10*ROW('Sanitation Data'!F23))="","",OFFSET('Sanitation Data'!$F$31,0,10*ROW('Sanitation Data'!F23)))</f>
        <v/>
      </c>
      <c r="CY29" s="392" t="str">
        <f ca="1">+IF(OFFSET('Sanitation Data'!$F$32,0,10*ROW('Sanitation Data'!F23))="","",OFFSET('Sanitation Data'!$F$32,0,10*ROW('Sanitation Data'!F23)))</f>
        <v/>
      </c>
      <c r="CZ29" s="392" t="str">
        <f ca="1">+IF(OFFSET('Sanitation Data'!$G$28,0,10*ROW('Sanitation Data'!G23))="","",OFFSET('Sanitation Data'!$G$28,0,10*ROW('Sanitation Data'!G23)))</f>
        <v/>
      </c>
      <c r="DA29" s="392" t="str">
        <f ca="1">+IF(OFFSET('Sanitation Data'!$G$29,0,10*ROW('Sanitation Data'!G23))="","",OFFSET('Sanitation Data'!$G$29,0,10*ROW('Sanitation Data'!G23)))</f>
        <v/>
      </c>
      <c r="DB29" s="392" t="str">
        <f ca="1">+IF(OFFSET('Sanitation Data'!$G$30,0,10*ROW('Sanitation Data'!G23))="","",OFFSET('Sanitation Data'!$G$30,0,10*ROW('Sanitation Data'!G23)))</f>
        <v/>
      </c>
      <c r="DC29" s="392" t="str">
        <f ca="1">+IF(OFFSET('Sanitation Data'!$G$31,0,10*ROW('Sanitation Data'!G23))="","",OFFSET('Sanitation Data'!$G$31,0,10*ROW('Sanitation Data'!G23)))</f>
        <v/>
      </c>
      <c r="DD29" s="392" t="str">
        <f ca="1">+IF(OFFSET('Sanitation Data'!$G$32,0,10*ROW('Sanitation Data'!G23))="","",OFFSET('Sanitation Data'!$G$32,0,10*ROW('Sanitation Data'!G23)))</f>
        <v/>
      </c>
      <c r="DE29" s="392" t="str">
        <f ca="1">+IF(OFFSET('Sanitation Data'!$H$28,0,10*ROW('Sanitation Data'!H23))="","",OFFSET('Sanitation Data'!$H$28,0,10*ROW('Sanitation Data'!H23)))</f>
        <v/>
      </c>
      <c r="DF29" s="392" t="str">
        <f ca="1">+IF(OFFSET('Sanitation Data'!$H$29,0,10*ROW('Sanitation Data'!H23))="","",OFFSET('Sanitation Data'!$H$29,0,10*ROW('Sanitation Data'!H23)))</f>
        <v/>
      </c>
      <c r="DG29" s="392" t="str">
        <f ca="1">+IF(OFFSET('Sanitation Data'!$H$30,0,10*ROW('Sanitation Data'!H23))="","",OFFSET('Sanitation Data'!$H$30,0,10*ROW('Sanitation Data'!H23)))</f>
        <v/>
      </c>
      <c r="DH29" s="392" t="str">
        <f ca="1">+IF(OFFSET('Sanitation Data'!$H$31,0,10*ROW('Sanitation Data'!H23))="","",OFFSET('Sanitation Data'!$H$31,0,10*ROW('Sanitation Data'!H23)))</f>
        <v/>
      </c>
      <c r="DI29" s="392" t="str">
        <f ca="1">+IF(OFFSET('Sanitation Data'!$H$32,0,10*ROW('Sanitation Data'!H23))="","",OFFSET('Sanitation Data'!$H$32,0,10*ROW('Sanitation Data'!H23)))</f>
        <v/>
      </c>
      <c r="DJ29" s="392" t="str">
        <f ca="1">+IF(OFFSET('Sanitation Data'!$I$28,0,10*ROW('Sanitation Data'!I23))="","",OFFSET('Sanitation Data'!$I$28,0,10*ROW('Sanitation Data'!I23)))</f>
        <v/>
      </c>
      <c r="DK29" s="392" t="str">
        <f ca="1">+IF(OFFSET('Sanitation Data'!$I$29,0,10*ROW('Sanitation Data'!I23))="","",OFFSET('Sanitation Data'!$I$29,0,10*ROW('Sanitation Data'!I23)))</f>
        <v/>
      </c>
      <c r="DL29" s="392" t="str">
        <f ca="1">+IF(OFFSET('Sanitation Data'!$I$30,0,10*ROW('Sanitation Data'!I23))="","",OFFSET('Sanitation Data'!$I$30,0,10*ROW('Sanitation Data'!I23)))</f>
        <v/>
      </c>
      <c r="DM29" s="392" t="str">
        <f ca="1">+IF(OFFSET('Sanitation Data'!$I$31,0,10*ROW('Sanitation Data'!I23))="","",OFFSET('Sanitation Data'!$I$31,0,10*ROW('Sanitation Data'!I23)))</f>
        <v/>
      </c>
      <c r="DN29" s="392" t="str">
        <f ca="1">+IF(OFFSET('Sanitation Data'!$I$32,0,10*ROW('Sanitation Data'!I23))="","",OFFSET('Sanitation Data'!$I$32,0,10*ROW('Sanitation Data'!I23)))</f>
        <v/>
      </c>
      <c r="DO29" s="392" t="str">
        <f ca="1">+IF(OFFSET('Hygiene Data'!$D$11,0,10*ROW('Hygiene Data'!D23))="","",OFFSET('Hygiene Data'!$D$11,0,10*ROW('Hygiene Data'!D23)))</f>
        <v/>
      </c>
      <c r="DP29" s="392" t="str">
        <f ca="1">+IF(OFFSET('Hygiene Data'!$D$12,0,10*ROW('Hygiene Data'!D23))="","",OFFSET('Hygiene Data'!$D$12,0,10*ROW('Hygiene Data'!D23)))</f>
        <v/>
      </c>
      <c r="DQ29" s="392" t="str">
        <f ca="1">+IF(OFFSET('Hygiene Data'!$D$13,0,10*ROW('Hygiene Data'!D23))="","",OFFSET('Hygiene Data'!$D$13,0,10*ROW('Hygiene Data'!D23)))</f>
        <v/>
      </c>
      <c r="DR29" s="392" t="str">
        <f ca="1">+IF(OFFSET('Hygiene Data'!$E$11,0,10*ROW('Hygiene Data'!E23))="","",OFFSET('Hygiene Data'!$E$11,0,10*ROW('Hygiene Data'!E23)))</f>
        <v/>
      </c>
      <c r="DS29" s="392" t="str">
        <f ca="1">+IF(OFFSET('Hygiene Data'!$E$12,0,10*ROW('Hygiene Data'!E23))="","",OFFSET('Hygiene Data'!$E$12,0,10*ROW('Hygiene Data'!E23)))</f>
        <v/>
      </c>
      <c r="DT29" s="392" t="str">
        <f ca="1">+IF(OFFSET('Hygiene Data'!$E$13,0,10*ROW('Hygiene Data'!E23))="","",OFFSET('Hygiene Data'!$E$13,0,10*ROW('Hygiene Data'!E23)))</f>
        <v/>
      </c>
      <c r="DU29" s="392" t="str">
        <f ca="1">+IF(OFFSET('Hygiene Data'!$F$11,0,10*ROW('Hygiene Data'!F23))="","",OFFSET('Hygiene Data'!$F$11,0,10*ROW('Hygiene Data'!F23)))</f>
        <v/>
      </c>
      <c r="DV29" s="392" t="str">
        <f ca="1">+IF(OFFSET('Hygiene Data'!$F$12,0,10*ROW('Hygiene Data'!F23))="","",OFFSET('Hygiene Data'!$F$12,0,10*ROW('Hygiene Data'!F23)))</f>
        <v/>
      </c>
      <c r="DW29" s="392" t="str">
        <f ca="1">+IF(OFFSET('Hygiene Data'!$F$13,0,10*ROW('Hygiene Data'!F23))="","",OFFSET('Hygiene Data'!$F$13,0,10*ROW('Hygiene Data'!F23)))</f>
        <v/>
      </c>
      <c r="DX29" s="392" t="str">
        <f ca="1">+IF(OFFSET('Hygiene Data'!$G$11,0,10*ROW('Hygiene Data'!G23))="","",OFFSET('Hygiene Data'!$G$11,0,10*ROW('Hygiene Data'!G23)))</f>
        <v/>
      </c>
      <c r="DY29" s="392" t="str">
        <f ca="1">+IF(OFFSET('Hygiene Data'!$G$12,0,10*ROW('Hygiene Data'!G23))="","",OFFSET('Hygiene Data'!$G$12,0,10*ROW('Hygiene Data'!G23)))</f>
        <v/>
      </c>
      <c r="DZ29" s="392" t="str">
        <f ca="1">+IF(OFFSET('Hygiene Data'!$G$13,0,10*ROW('Hygiene Data'!G23))="","",OFFSET('Hygiene Data'!$G$13,0,10*ROW('Hygiene Data'!G23)))</f>
        <v/>
      </c>
      <c r="EA29" s="392" t="str">
        <f ca="1">+IF(OFFSET('Hygiene Data'!$H$11,0,10*ROW('Hygiene Data'!H23))="","",OFFSET('Hygiene Data'!$H$11,0,10*ROW('Hygiene Data'!H23)))</f>
        <v/>
      </c>
      <c r="EB29" s="392" t="str">
        <f ca="1">+IF(OFFSET('Hygiene Data'!$H$12,0,10*ROW('Hygiene Data'!H23))="","",OFFSET('Hygiene Data'!$H$12,0,10*ROW('Hygiene Data'!H23)))</f>
        <v/>
      </c>
      <c r="EC29" s="392" t="str">
        <f ca="1">+IF(OFFSET('Hygiene Data'!$H$13,0,10*ROW('Hygiene Data'!H23))="","",OFFSET('Hygiene Data'!$H$13,0,10*ROW('Hygiene Data'!H23)))</f>
        <v/>
      </c>
      <c r="ED29" s="392" t="str">
        <f ca="1">+IF(OFFSET('Hygiene Data'!$I$11,0,10*ROW('Hygiene Data'!I23))="","",OFFSET('Hygiene Data'!$I$11,0,10*ROW('Hygiene Data'!I23)))</f>
        <v/>
      </c>
      <c r="EE29" s="392" t="str">
        <f ca="1">+IF(OFFSET('Hygiene Data'!$I$12,0,10*ROW('Hygiene Data'!I23))="","",OFFSET('Hygiene Data'!$I$12,0,10*ROW('Hygiene Data'!I23)))</f>
        <v/>
      </c>
      <c r="EF29" s="392" t="str">
        <f ca="1">+IF(OFFSET('Hygiene Data'!$I$13,0,10*ROW('Hygiene Data'!I23))="","",OFFSET('Hygiene Data'!$I$13,0,10*ROW('Hygiene Data'!I23)))</f>
        <v/>
      </c>
    </row>
    <row r="30" spans="1:136" x14ac:dyDescent="0.25">
      <c r="A30" s="501" t="str">
        <f ca="1">+IF(OFFSET('Water Data'!$B$2,0,10*ROW('Water Data'!E24))="","",OFFSET('Water Data'!$B$2,0,10*ROW('Water Data'!E24)))</f>
        <v/>
      </c>
      <c r="B30" s="50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28" t="str">
        <f t="shared" ca="1" si="0"/>
        <v/>
      </c>
      <c r="D30" s="52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3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3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3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3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3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3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3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3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3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3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3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3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3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3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3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3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3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3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3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3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3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3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3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3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3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3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3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3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3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3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3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0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3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3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3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3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3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3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3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3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3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3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3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3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3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3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3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3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92" t="str">
        <f ca="1">+IF(OFFSET('Water Data'!$D$27,0,10*ROW('Water Data'!D24))="","",OFFSET('Water Data'!$D$27,0,10*ROW('Water Data'!D24)))</f>
        <v/>
      </c>
      <c r="BT30" s="392" t="str">
        <f ca="1">+IF(OFFSET('Water Data'!$D$28,0,10*ROW('Water Data'!D24))="","",OFFSET('Water Data'!$D$28,0,10*ROW('Water Data'!D24)))</f>
        <v/>
      </c>
      <c r="BU30" s="392" t="str">
        <f ca="1">+IF(OFFSET('Water Data'!$D$29,0,10*ROW('Water Data'!D24))="","",OFFSET('Water Data'!$D$29,0,10*ROW('Water Data'!D24)))</f>
        <v/>
      </c>
      <c r="BV30" s="392" t="str">
        <f ca="1">+IF(OFFSET('Water Data'!$E$27,0,10*ROW('Water Data'!E24))="","",OFFSET('Water Data'!$E$27,0,10*ROW('Water Data'!E24)))</f>
        <v/>
      </c>
      <c r="BW30" s="392" t="str">
        <f ca="1">+IF(OFFSET('Water Data'!$E$28,0,10*ROW('Water Data'!E24))="","",OFFSET('Water Data'!$E$28,0,10*ROW('Water Data'!E24)))</f>
        <v/>
      </c>
      <c r="BX30" s="392" t="str">
        <f ca="1">+IF(OFFSET('Water Data'!$E$29,0,10*ROW('Water Data'!E24))="","",OFFSET('Water Data'!$E$29,0,10*ROW('Water Data'!E24)))</f>
        <v/>
      </c>
      <c r="BY30" s="392" t="str">
        <f ca="1">+IF(OFFSET('Water Data'!$F$27,0,10*ROW('Water Data'!F24))="","",OFFSET('Water Data'!$F$27,0,10*ROW('Water Data'!F24)))</f>
        <v/>
      </c>
      <c r="BZ30" s="392" t="str">
        <f ca="1">+IF(OFFSET('Water Data'!$F$28,0,10*ROW('Water Data'!F24))="","",OFFSET('Water Data'!$F$28,0,10*ROW('Water Data'!F24)))</f>
        <v/>
      </c>
      <c r="CA30" s="392" t="str">
        <f ca="1">+IF(OFFSET('Water Data'!$F$29,0,10*ROW('Water Data'!F24))="","",OFFSET('Water Data'!$F$29,0,10*ROW('Water Data'!F24)))</f>
        <v/>
      </c>
      <c r="CB30" s="392" t="str">
        <f ca="1">+IF(OFFSET('Water Data'!$G$27,0,10*ROW('Water Data'!G24))="","",OFFSET('Water Data'!$G$27,0,10*ROW('Water Data'!G24)))</f>
        <v/>
      </c>
      <c r="CC30" s="392" t="str">
        <f ca="1">+IF(OFFSET('Water Data'!$G$28,0,10*ROW('Water Data'!G24))="","",OFFSET('Water Data'!$G$28,0,10*ROW('Water Data'!G24)))</f>
        <v/>
      </c>
      <c r="CD30" s="392" t="str">
        <f ca="1">+IF(OFFSET('Water Data'!$G$29,0,10*ROW('Water Data'!G24))="","",OFFSET('Water Data'!$G$29,0,10*ROW('Water Data'!G24)))</f>
        <v/>
      </c>
      <c r="CE30" s="392" t="str">
        <f ca="1">+IF(OFFSET('Water Data'!$H$27,0,10*ROW('Water Data'!H24))="","",OFFSET('Water Data'!$H$27,0,10*ROW('Water Data'!H24)))</f>
        <v/>
      </c>
      <c r="CF30" s="392" t="str">
        <f ca="1">+IF(OFFSET('Water Data'!$H$28,0,10*ROW('Water Data'!H24))="","",OFFSET('Water Data'!$H$28,0,10*ROW('Water Data'!H24)))</f>
        <v/>
      </c>
      <c r="CG30" s="392" t="str">
        <f ca="1">+IF(OFFSET('Water Data'!$H$29,0,10*ROW('Water Data'!H24))="","",OFFSET('Water Data'!$H$29,0,10*ROW('Water Data'!H24)))</f>
        <v/>
      </c>
      <c r="CH30" s="392" t="str">
        <f ca="1">+IF(OFFSET('Water Data'!$I$27,0,10*ROW('Water Data'!I24))="","",OFFSET('Water Data'!$I$27,0,10*ROW('Water Data'!I24)))</f>
        <v/>
      </c>
      <c r="CI30" s="392" t="str">
        <f ca="1">+IF(OFFSET('Water Data'!$I$28,0,10*ROW('Water Data'!I24))="","",OFFSET('Water Data'!$I$28,0,10*ROW('Water Data'!I24)))</f>
        <v/>
      </c>
      <c r="CJ30" s="392" t="str">
        <f ca="1">+IF(OFFSET('Water Data'!$I$29,0,10*ROW('Water Data'!I24))="","",OFFSET('Water Data'!$I$29,0,10*ROW('Water Data'!I24)))</f>
        <v/>
      </c>
      <c r="CK30" s="392" t="str">
        <f ca="1">+IF(OFFSET('Sanitation Data'!$D$28,0,10*ROW('Sanitation Data'!D24))="","",OFFSET('Sanitation Data'!$D$28,0,10*ROW('Sanitation Data'!D24)))</f>
        <v/>
      </c>
      <c r="CL30" s="392" t="str">
        <f ca="1">+IF(OFFSET('Sanitation Data'!$D$29,0,10*ROW('Sanitation Data'!D24))="","",OFFSET('Sanitation Data'!$D$29,0,10*ROW('Sanitation Data'!D24)))</f>
        <v/>
      </c>
      <c r="CM30" s="392" t="str">
        <f ca="1">+IF(OFFSET('Sanitation Data'!$D$30,0,10*ROW('Sanitation Data'!D24))="","",OFFSET('Sanitation Data'!$D$30,0,10*ROW('Sanitation Data'!D24)))</f>
        <v/>
      </c>
      <c r="CN30" s="392" t="str">
        <f ca="1">+IF(OFFSET('Sanitation Data'!$D$31,0,10*ROW('Sanitation Data'!D24))="","",OFFSET('Sanitation Data'!$D$31,0,10*ROW('Sanitation Data'!D24)))</f>
        <v/>
      </c>
      <c r="CO30" s="392" t="str">
        <f ca="1">+IF(OFFSET('Sanitation Data'!$D$32,0,10*ROW('Sanitation Data'!D24))="","",OFFSET('Sanitation Data'!$D$32,0,10*ROW('Sanitation Data'!D24)))</f>
        <v/>
      </c>
      <c r="CP30" s="392" t="str">
        <f ca="1">+IF(OFFSET('Sanitation Data'!$E$28,0,10*ROW('Sanitation Data'!E24))="","",OFFSET('Sanitation Data'!$E$28,0,10*ROW('Sanitation Data'!E24)))</f>
        <v/>
      </c>
      <c r="CQ30" s="392" t="str">
        <f ca="1">+IF(OFFSET('Sanitation Data'!$E$29,0,10*ROW('Sanitation Data'!E24))="","",OFFSET('Sanitation Data'!$E$29,0,10*ROW('Sanitation Data'!E24)))</f>
        <v/>
      </c>
      <c r="CR30" s="392" t="str">
        <f ca="1">+IF(OFFSET('Sanitation Data'!$E$30,0,10*ROW('Sanitation Data'!E24))="","",OFFSET('Sanitation Data'!$E$30,0,10*ROW('Sanitation Data'!E24)))</f>
        <v/>
      </c>
      <c r="CS30" s="392" t="str">
        <f ca="1">+IF(OFFSET('Sanitation Data'!$E$31,0,10*ROW('Sanitation Data'!E24))="","",OFFSET('Sanitation Data'!$E$31,0,10*ROW('Sanitation Data'!E24)))</f>
        <v/>
      </c>
      <c r="CT30" s="392" t="str">
        <f ca="1">+IF(OFFSET('Sanitation Data'!$E$32,0,10*ROW('Sanitation Data'!E24))="","",OFFSET('Sanitation Data'!$E$32,0,10*ROW('Sanitation Data'!E24)))</f>
        <v/>
      </c>
      <c r="CU30" s="392" t="str">
        <f ca="1">+IF(OFFSET('Sanitation Data'!$F$28,0,10*ROW('Sanitation Data'!F24))="","",OFFSET('Sanitation Data'!$F$28,0,10*ROW('Sanitation Data'!F24)))</f>
        <v/>
      </c>
      <c r="CV30" s="392" t="str">
        <f ca="1">+IF(OFFSET('Sanitation Data'!$F$29,0,10*ROW('Sanitation Data'!F24))="","",OFFSET('Sanitation Data'!$F$29,0,10*ROW('Sanitation Data'!F24)))</f>
        <v/>
      </c>
      <c r="CW30" s="392" t="str">
        <f ca="1">+IF(OFFSET('Sanitation Data'!$F$30,0,10*ROW('Sanitation Data'!F24))="","",OFFSET('Sanitation Data'!$F$30,0,10*ROW('Sanitation Data'!F24)))</f>
        <v/>
      </c>
      <c r="CX30" s="392" t="str">
        <f ca="1">+IF(OFFSET('Sanitation Data'!$F$31,0,10*ROW('Sanitation Data'!F24))="","",OFFSET('Sanitation Data'!$F$31,0,10*ROW('Sanitation Data'!F24)))</f>
        <v/>
      </c>
      <c r="CY30" s="392" t="str">
        <f ca="1">+IF(OFFSET('Sanitation Data'!$F$32,0,10*ROW('Sanitation Data'!F24))="","",OFFSET('Sanitation Data'!$F$32,0,10*ROW('Sanitation Data'!F24)))</f>
        <v/>
      </c>
      <c r="CZ30" s="392" t="str">
        <f ca="1">+IF(OFFSET('Sanitation Data'!$G$28,0,10*ROW('Sanitation Data'!G24))="","",OFFSET('Sanitation Data'!$G$28,0,10*ROW('Sanitation Data'!G24)))</f>
        <v/>
      </c>
      <c r="DA30" s="392" t="str">
        <f ca="1">+IF(OFFSET('Sanitation Data'!$G$29,0,10*ROW('Sanitation Data'!G24))="","",OFFSET('Sanitation Data'!$G$29,0,10*ROW('Sanitation Data'!G24)))</f>
        <v/>
      </c>
      <c r="DB30" s="392" t="str">
        <f ca="1">+IF(OFFSET('Sanitation Data'!$G$30,0,10*ROW('Sanitation Data'!G24))="","",OFFSET('Sanitation Data'!$G$30,0,10*ROW('Sanitation Data'!G24)))</f>
        <v/>
      </c>
      <c r="DC30" s="392" t="str">
        <f ca="1">+IF(OFFSET('Sanitation Data'!$G$31,0,10*ROW('Sanitation Data'!G24))="","",OFFSET('Sanitation Data'!$G$31,0,10*ROW('Sanitation Data'!G24)))</f>
        <v/>
      </c>
      <c r="DD30" s="392" t="str">
        <f ca="1">+IF(OFFSET('Sanitation Data'!$G$32,0,10*ROW('Sanitation Data'!G24))="","",OFFSET('Sanitation Data'!$G$32,0,10*ROW('Sanitation Data'!G24)))</f>
        <v/>
      </c>
      <c r="DE30" s="392" t="str">
        <f ca="1">+IF(OFFSET('Sanitation Data'!$H$28,0,10*ROW('Sanitation Data'!H24))="","",OFFSET('Sanitation Data'!$H$28,0,10*ROW('Sanitation Data'!H24)))</f>
        <v/>
      </c>
      <c r="DF30" s="392" t="str">
        <f ca="1">+IF(OFFSET('Sanitation Data'!$H$29,0,10*ROW('Sanitation Data'!H24))="","",OFFSET('Sanitation Data'!$H$29,0,10*ROW('Sanitation Data'!H24)))</f>
        <v/>
      </c>
      <c r="DG30" s="392" t="str">
        <f ca="1">+IF(OFFSET('Sanitation Data'!$H$30,0,10*ROW('Sanitation Data'!H24))="","",OFFSET('Sanitation Data'!$H$30,0,10*ROW('Sanitation Data'!H24)))</f>
        <v/>
      </c>
      <c r="DH30" s="392" t="str">
        <f ca="1">+IF(OFFSET('Sanitation Data'!$H$31,0,10*ROW('Sanitation Data'!H24))="","",OFFSET('Sanitation Data'!$H$31,0,10*ROW('Sanitation Data'!H24)))</f>
        <v/>
      </c>
      <c r="DI30" s="392" t="str">
        <f ca="1">+IF(OFFSET('Sanitation Data'!$H$32,0,10*ROW('Sanitation Data'!H24))="","",OFFSET('Sanitation Data'!$H$32,0,10*ROW('Sanitation Data'!H24)))</f>
        <v/>
      </c>
      <c r="DJ30" s="392" t="str">
        <f ca="1">+IF(OFFSET('Sanitation Data'!$I$28,0,10*ROW('Sanitation Data'!I24))="","",OFFSET('Sanitation Data'!$I$28,0,10*ROW('Sanitation Data'!I24)))</f>
        <v/>
      </c>
      <c r="DK30" s="392" t="str">
        <f ca="1">+IF(OFFSET('Sanitation Data'!$I$29,0,10*ROW('Sanitation Data'!I24))="","",OFFSET('Sanitation Data'!$I$29,0,10*ROW('Sanitation Data'!I24)))</f>
        <v/>
      </c>
      <c r="DL30" s="392" t="str">
        <f ca="1">+IF(OFFSET('Sanitation Data'!$I$30,0,10*ROW('Sanitation Data'!I24))="","",OFFSET('Sanitation Data'!$I$30,0,10*ROW('Sanitation Data'!I24)))</f>
        <v/>
      </c>
      <c r="DM30" s="392" t="str">
        <f ca="1">+IF(OFFSET('Sanitation Data'!$I$31,0,10*ROW('Sanitation Data'!I24))="","",OFFSET('Sanitation Data'!$I$31,0,10*ROW('Sanitation Data'!I24)))</f>
        <v/>
      </c>
      <c r="DN30" s="392" t="str">
        <f ca="1">+IF(OFFSET('Sanitation Data'!$I$32,0,10*ROW('Sanitation Data'!I24))="","",OFFSET('Sanitation Data'!$I$32,0,10*ROW('Sanitation Data'!I24)))</f>
        <v/>
      </c>
      <c r="DO30" s="392" t="str">
        <f ca="1">+IF(OFFSET('Hygiene Data'!$D$11,0,10*ROW('Hygiene Data'!D24))="","",OFFSET('Hygiene Data'!$D$11,0,10*ROW('Hygiene Data'!D24)))</f>
        <v/>
      </c>
      <c r="DP30" s="392" t="str">
        <f ca="1">+IF(OFFSET('Hygiene Data'!$D$12,0,10*ROW('Hygiene Data'!D24))="","",OFFSET('Hygiene Data'!$D$12,0,10*ROW('Hygiene Data'!D24)))</f>
        <v/>
      </c>
      <c r="DQ30" s="392" t="str">
        <f ca="1">+IF(OFFSET('Hygiene Data'!$D$13,0,10*ROW('Hygiene Data'!D24))="","",OFFSET('Hygiene Data'!$D$13,0,10*ROW('Hygiene Data'!D24)))</f>
        <v/>
      </c>
      <c r="DR30" s="392" t="str">
        <f ca="1">+IF(OFFSET('Hygiene Data'!$E$11,0,10*ROW('Hygiene Data'!E24))="","",OFFSET('Hygiene Data'!$E$11,0,10*ROW('Hygiene Data'!E24)))</f>
        <v/>
      </c>
      <c r="DS30" s="392" t="str">
        <f ca="1">+IF(OFFSET('Hygiene Data'!$E$12,0,10*ROW('Hygiene Data'!E24))="","",OFFSET('Hygiene Data'!$E$12,0,10*ROW('Hygiene Data'!E24)))</f>
        <v/>
      </c>
      <c r="DT30" s="392" t="str">
        <f ca="1">+IF(OFFSET('Hygiene Data'!$E$13,0,10*ROW('Hygiene Data'!E24))="","",OFFSET('Hygiene Data'!$E$13,0,10*ROW('Hygiene Data'!E24)))</f>
        <v/>
      </c>
      <c r="DU30" s="392" t="str">
        <f ca="1">+IF(OFFSET('Hygiene Data'!$F$11,0,10*ROW('Hygiene Data'!F24))="","",OFFSET('Hygiene Data'!$F$11,0,10*ROW('Hygiene Data'!F24)))</f>
        <v/>
      </c>
      <c r="DV30" s="392" t="str">
        <f ca="1">+IF(OFFSET('Hygiene Data'!$F$12,0,10*ROW('Hygiene Data'!F24))="","",OFFSET('Hygiene Data'!$F$12,0,10*ROW('Hygiene Data'!F24)))</f>
        <v/>
      </c>
      <c r="DW30" s="392" t="str">
        <f ca="1">+IF(OFFSET('Hygiene Data'!$F$13,0,10*ROW('Hygiene Data'!F24))="","",OFFSET('Hygiene Data'!$F$13,0,10*ROW('Hygiene Data'!F24)))</f>
        <v/>
      </c>
      <c r="DX30" s="392" t="str">
        <f ca="1">+IF(OFFSET('Hygiene Data'!$G$11,0,10*ROW('Hygiene Data'!G24))="","",OFFSET('Hygiene Data'!$G$11,0,10*ROW('Hygiene Data'!G24)))</f>
        <v/>
      </c>
      <c r="DY30" s="392" t="str">
        <f ca="1">+IF(OFFSET('Hygiene Data'!$G$12,0,10*ROW('Hygiene Data'!G24))="","",OFFSET('Hygiene Data'!$G$12,0,10*ROW('Hygiene Data'!G24)))</f>
        <v/>
      </c>
      <c r="DZ30" s="392" t="str">
        <f ca="1">+IF(OFFSET('Hygiene Data'!$G$13,0,10*ROW('Hygiene Data'!G24))="","",OFFSET('Hygiene Data'!$G$13,0,10*ROW('Hygiene Data'!G24)))</f>
        <v/>
      </c>
      <c r="EA30" s="392" t="str">
        <f ca="1">+IF(OFFSET('Hygiene Data'!$H$11,0,10*ROW('Hygiene Data'!H24))="","",OFFSET('Hygiene Data'!$H$11,0,10*ROW('Hygiene Data'!H24)))</f>
        <v/>
      </c>
      <c r="EB30" s="392" t="str">
        <f ca="1">+IF(OFFSET('Hygiene Data'!$H$12,0,10*ROW('Hygiene Data'!H24))="","",OFFSET('Hygiene Data'!$H$12,0,10*ROW('Hygiene Data'!H24)))</f>
        <v/>
      </c>
      <c r="EC30" s="392" t="str">
        <f ca="1">+IF(OFFSET('Hygiene Data'!$H$13,0,10*ROW('Hygiene Data'!H24))="","",OFFSET('Hygiene Data'!$H$13,0,10*ROW('Hygiene Data'!H24)))</f>
        <v/>
      </c>
      <c r="ED30" s="392" t="str">
        <f ca="1">+IF(OFFSET('Hygiene Data'!$I$11,0,10*ROW('Hygiene Data'!I24))="","",OFFSET('Hygiene Data'!$I$11,0,10*ROW('Hygiene Data'!I24)))</f>
        <v/>
      </c>
      <c r="EE30" s="392" t="str">
        <f ca="1">+IF(OFFSET('Hygiene Data'!$I$12,0,10*ROW('Hygiene Data'!I24))="","",OFFSET('Hygiene Data'!$I$12,0,10*ROW('Hygiene Data'!I24)))</f>
        <v/>
      </c>
      <c r="EF30" s="392" t="str">
        <f ca="1">+IF(OFFSET('Hygiene Data'!$I$13,0,10*ROW('Hygiene Data'!I24))="","",OFFSET('Hygiene Data'!$I$13,0,10*ROW('Hygiene Data'!I24)))</f>
        <v/>
      </c>
    </row>
    <row r="31" spans="1:136" x14ac:dyDescent="0.25">
      <c r="A31" s="501" t="str">
        <f ca="1">+IF(OFFSET('Water Data'!$B$2,0,10*ROW('Water Data'!E25))="","",OFFSET('Water Data'!$B$2,0,10*ROW('Water Data'!E25)))</f>
        <v/>
      </c>
      <c r="B31" s="50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28" t="str">
        <f t="shared" ca="1" si="0"/>
        <v/>
      </c>
      <c r="D31" s="52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3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3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3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3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3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3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3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3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3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3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3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3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3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3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3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3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3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3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3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3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3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3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3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3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3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3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3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3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3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3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3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0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3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3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3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3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3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3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3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3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3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3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3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3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3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3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3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3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92" t="str">
        <f ca="1">+IF(OFFSET('Water Data'!$D$27,0,10*ROW('Water Data'!D25))="","",OFFSET('Water Data'!$D$27,0,10*ROW('Water Data'!D25)))</f>
        <v/>
      </c>
      <c r="BT31" s="392" t="str">
        <f ca="1">+IF(OFFSET('Water Data'!$D$28,0,10*ROW('Water Data'!D25))="","",OFFSET('Water Data'!$D$28,0,10*ROW('Water Data'!D25)))</f>
        <v/>
      </c>
      <c r="BU31" s="392" t="str">
        <f ca="1">+IF(OFFSET('Water Data'!$D$29,0,10*ROW('Water Data'!D25))="","",OFFSET('Water Data'!$D$29,0,10*ROW('Water Data'!D25)))</f>
        <v/>
      </c>
      <c r="BV31" s="392" t="str">
        <f ca="1">+IF(OFFSET('Water Data'!$E$27,0,10*ROW('Water Data'!E25))="","",OFFSET('Water Data'!$E$27,0,10*ROW('Water Data'!E25)))</f>
        <v/>
      </c>
      <c r="BW31" s="392" t="str">
        <f ca="1">+IF(OFFSET('Water Data'!$E$28,0,10*ROW('Water Data'!E25))="","",OFFSET('Water Data'!$E$28,0,10*ROW('Water Data'!E25)))</f>
        <v/>
      </c>
      <c r="BX31" s="392" t="str">
        <f ca="1">+IF(OFFSET('Water Data'!$E$29,0,10*ROW('Water Data'!E25))="","",OFFSET('Water Data'!$E$29,0,10*ROW('Water Data'!E25)))</f>
        <v/>
      </c>
      <c r="BY31" s="392" t="str">
        <f ca="1">+IF(OFFSET('Water Data'!$F$27,0,10*ROW('Water Data'!F25))="","",OFFSET('Water Data'!$F$27,0,10*ROW('Water Data'!F25)))</f>
        <v/>
      </c>
      <c r="BZ31" s="392" t="str">
        <f ca="1">+IF(OFFSET('Water Data'!$F$28,0,10*ROW('Water Data'!F25))="","",OFFSET('Water Data'!$F$28,0,10*ROW('Water Data'!F25)))</f>
        <v/>
      </c>
      <c r="CA31" s="392" t="str">
        <f ca="1">+IF(OFFSET('Water Data'!$F$29,0,10*ROW('Water Data'!F25))="","",OFFSET('Water Data'!$F$29,0,10*ROW('Water Data'!F25)))</f>
        <v/>
      </c>
      <c r="CB31" s="392" t="str">
        <f ca="1">+IF(OFFSET('Water Data'!$G$27,0,10*ROW('Water Data'!G25))="","",OFFSET('Water Data'!$G$27,0,10*ROW('Water Data'!G25)))</f>
        <v/>
      </c>
      <c r="CC31" s="392" t="str">
        <f ca="1">+IF(OFFSET('Water Data'!$G$28,0,10*ROW('Water Data'!G25))="","",OFFSET('Water Data'!$G$28,0,10*ROW('Water Data'!G25)))</f>
        <v/>
      </c>
      <c r="CD31" s="392" t="str">
        <f ca="1">+IF(OFFSET('Water Data'!$G$29,0,10*ROW('Water Data'!G25))="","",OFFSET('Water Data'!$G$29,0,10*ROW('Water Data'!G25)))</f>
        <v/>
      </c>
      <c r="CE31" s="392" t="str">
        <f ca="1">+IF(OFFSET('Water Data'!$H$27,0,10*ROW('Water Data'!H25))="","",OFFSET('Water Data'!$H$27,0,10*ROW('Water Data'!H25)))</f>
        <v/>
      </c>
      <c r="CF31" s="392" t="str">
        <f ca="1">+IF(OFFSET('Water Data'!$H$28,0,10*ROW('Water Data'!H25))="","",OFFSET('Water Data'!$H$28,0,10*ROW('Water Data'!H25)))</f>
        <v/>
      </c>
      <c r="CG31" s="392" t="str">
        <f ca="1">+IF(OFFSET('Water Data'!$H$29,0,10*ROW('Water Data'!H25))="","",OFFSET('Water Data'!$H$29,0,10*ROW('Water Data'!H25)))</f>
        <v/>
      </c>
      <c r="CH31" s="392" t="str">
        <f ca="1">+IF(OFFSET('Water Data'!$I$27,0,10*ROW('Water Data'!I25))="","",OFFSET('Water Data'!$I$27,0,10*ROW('Water Data'!I25)))</f>
        <v/>
      </c>
      <c r="CI31" s="392" t="str">
        <f ca="1">+IF(OFFSET('Water Data'!$I$28,0,10*ROW('Water Data'!I25))="","",OFFSET('Water Data'!$I$28,0,10*ROW('Water Data'!I25)))</f>
        <v/>
      </c>
      <c r="CJ31" s="392" t="str">
        <f ca="1">+IF(OFFSET('Water Data'!$I$29,0,10*ROW('Water Data'!I25))="","",OFFSET('Water Data'!$I$29,0,10*ROW('Water Data'!I25)))</f>
        <v/>
      </c>
      <c r="CK31" s="392" t="str">
        <f ca="1">+IF(OFFSET('Sanitation Data'!$D$28,0,10*ROW('Sanitation Data'!D25))="","",OFFSET('Sanitation Data'!$D$28,0,10*ROW('Sanitation Data'!D25)))</f>
        <v/>
      </c>
      <c r="CL31" s="392" t="str">
        <f ca="1">+IF(OFFSET('Sanitation Data'!$D$29,0,10*ROW('Sanitation Data'!D25))="","",OFFSET('Sanitation Data'!$D$29,0,10*ROW('Sanitation Data'!D25)))</f>
        <v/>
      </c>
      <c r="CM31" s="392" t="str">
        <f ca="1">+IF(OFFSET('Sanitation Data'!$D$30,0,10*ROW('Sanitation Data'!D25))="","",OFFSET('Sanitation Data'!$D$30,0,10*ROW('Sanitation Data'!D25)))</f>
        <v/>
      </c>
      <c r="CN31" s="392" t="str">
        <f ca="1">+IF(OFFSET('Sanitation Data'!$D$31,0,10*ROW('Sanitation Data'!D25))="","",OFFSET('Sanitation Data'!$D$31,0,10*ROW('Sanitation Data'!D25)))</f>
        <v/>
      </c>
      <c r="CO31" s="392" t="str">
        <f ca="1">+IF(OFFSET('Sanitation Data'!$D$32,0,10*ROW('Sanitation Data'!D25))="","",OFFSET('Sanitation Data'!$D$32,0,10*ROW('Sanitation Data'!D25)))</f>
        <v/>
      </c>
      <c r="CP31" s="392" t="str">
        <f ca="1">+IF(OFFSET('Sanitation Data'!$E$28,0,10*ROW('Sanitation Data'!E25))="","",OFFSET('Sanitation Data'!$E$28,0,10*ROW('Sanitation Data'!E25)))</f>
        <v/>
      </c>
      <c r="CQ31" s="392" t="str">
        <f ca="1">+IF(OFFSET('Sanitation Data'!$E$29,0,10*ROW('Sanitation Data'!E25))="","",OFFSET('Sanitation Data'!$E$29,0,10*ROW('Sanitation Data'!E25)))</f>
        <v/>
      </c>
      <c r="CR31" s="392" t="str">
        <f ca="1">+IF(OFFSET('Sanitation Data'!$E$30,0,10*ROW('Sanitation Data'!E25))="","",OFFSET('Sanitation Data'!$E$30,0,10*ROW('Sanitation Data'!E25)))</f>
        <v/>
      </c>
      <c r="CS31" s="392" t="str">
        <f ca="1">+IF(OFFSET('Sanitation Data'!$E$31,0,10*ROW('Sanitation Data'!E25))="","",OFFSET('Sanitation Data'!$E$31,0,10*ROW('Sanitation Data'!E25)))</f>
        <v/>
      </c>
      <c r="CT31" s="392" t="str">
        <f ca="1">+IF(OFFSET('Sanitation Data'!$E$32,0,10*ROW('Sanitation Data'!E25))="","",OFFSET('Sanitation Data'!$E$32,0,10*ROW('Sanitation Data'!E25)))</f>
        <v/>
      </c>
      <c r="CU31" s="392" t="str">
        <f ca="1">+IF(OFFSET('Sanitation Data'!$F$28,0,10*ROW('Sanitation Data'!F25))="","",OFFSET('Sanitation Data'!$F$28,0,10*ROW('Sanitation Data'!F25)))</f>
        <v/>
      </c>
      <c r="CV31" s="392" t="str">
        <f ca="1">+IF(OFFSET('Sanitation Data'!$F$29,0,10*ROW('Sanitation Data'!F25))="","",OFFSET('Sanitation Data'!$F$29,0,10*ROW('Sanitation Data'!F25)))</f>
        <v/>
      </c>
      <c r="CW31" s="392" t="str">
        <f ca="1">+IF(OFFSET('Sanitation Data'!$F$30,0,10*ROW('Sanitation Data'!F25))="","",OFFSET('Sanitation Data'!$F$30,0,10*ROW('Sanitation Data'!F25)))</f>
        <v/>
      </c>
      <c r="CX31" s="392" t="str">
        <f ca="1">+IF(OFFSET('Sanitation Data'!$F$31,0,10*ROW('Sanitation Data'!F25))="","",OFFSET('Sanitation Data'!$F$31,0,10*ROW('Sanitation Data'!F25)))</f>
        <v/>
      </c>
      <c r="CY31" s="392" t="str">
        <f ca="1">+IF(OFFSET('Sanitation Data'!$F$32,0,10*ROW('Sanitation Data'!F25))="","",OFFSET('Sanitation Data'!$F$32,0,10*ROW('Sanitation Data'!F25)))</f>
        <v/>
      </c>
      <c r="CZ31" s="392" t="str">
        <f ca="1">+IF(OFFSET('Sanitation Data'!$G$28,0,10*ROW('Sanitation Data'!G25))="","",OFFSET('Sanitation Data'!$G$28,0,10*ROW('Sanitation Data'!G25)))</f>
        <v/>
      </c>
      <c r="DA31" s="392" t="str">
        <f ca="1">+IF(OFFSET('Sanitation Data'!$G$29,0,10*ROW('Sanitation Data'!G25))="","",OFFSET('Sanitation Data'!$G$29,0,10*ROW('Sanitation Data'!G25)))</f>
        <v/>
      </c>
      <c r="DB31" s="392" t="str">
        <f ca="1">+IF(OFFSET('Sanitation Data'!$G$30,0,10*ROW('Sanitation Data'!G25))="","",OFFSET('Sanitation Data'!$G$30,0,10*ROW('Sanitation Data'!G25)))</f>
        <v/>
      </c>
      <c r="DC31" s="392" t="str">
        <f ca="1">+IF(OFFSET('Sanitation Data'!$G$31,0,10*ROW('Sanitation Data'!G25))="","",OFFSET('Sanitation Data'!$G$31,0,10*ROW('Sanitation Data'!G25)))</f>
        <v/>
      </c>
      <c r="DD31" s="392" t="str">
        <f ca="1">+IF(OFFSET('Sanitation Data'!$G$32,0,10*ROW('Sanitation Data'!G25))="","",OFFSET('Sanitation Data'!$G$32,0,10*ROW('Sanitation Data'!G25)))</f>
        <v/>
      </c>
      <c r="DE31" s="392" t="str">
        <f ca="1">+IF(OFFSET('Sanitation Data'!$H$28,0,10*ROW('Sanitation Data'!H25))="","",OFFSET('Sanitation Data'!$H$28,0,10*ROW('Sanitation Data'!H25)))</f>
        <v/>
      </c>
      <c r="DF31" s="392" t="str">
        <f ca="1">+IF(OFFSET('Sanitation Data'!$H$29,0,10*ROW('Sanitation Data'!H25))="","",OFFSET('Sanitation Data'!$H$29,0,10*ROW('Sanitation Data'!H25)))</f>
        <v/>
      </c>
      <c r="DG31" s="392" t="str">
        <f ca="1">+IF(OFFSET('Sanitation Data'!$H$30,0,10*ROW('Sanitation Data'!H25))="","",OFFSET('Sanitation Data'!$H$30,0,10*ROW('Sanitation Data'!H25)))</f>
        <v/>
      </c>
      <c r="DH31" s="392" t="str">
        <f ca="1">+IF(OFFSET('Sanitation Data'!$H$31,0,10*ROW('Sanitation Data'!H25))="","",OFFSET('Sanitation Data'!$H$31,0,10*ROW('Sanitation Data'!H25)))</f>
        <v/>
      </c>
      <c r="DI31" s="392" t="str">
        <f ca="1">+IF(OFFSET('Sanitation Data'!$H$32,0,10*ROW('Sanitation Data'!H25))="","",OFFSET('Sanitation Data'!$H$32,0,10*ROW('Sanitation Data'!H25)))</f>
        <v/>
      </c>
      <c r="DJ31" s="392" t="str">
        <f ca="1">+IF(OFFSET('Sanitation Data'!$I$28,0,10*ROW('Sanitation Data'!I25))="","",OFFSET('Sanitation Data'!$I$28,0,10*ROW('Sanitation Data'!I25)))</f>
        <v/>
      </c>
      <c r="DK31" s="392" t="str">
        <f ca="1">+IF(OFFSET('Sanitation Data'!$I$29,0,10*ROW('Sanitation Data'!I25))="","",OFFSET('Sanitation Data'!$I$29,0,10*ROW('Sanitation Data'!I25)))</f>
        <v/>
      </c>
      <c r="DL31" s="392" t="str">
        <f ca="1">+IF(OFFSET('Sanitation Data'!$I$30,0,10*ROW('Sanitation Data'!I25))="","",OFFSET('Sanitation Data'!$I$30,0,10*ROW('Sanitation Data'!I25)))</f>
        <v/>
      </c>
      <c r="DM31" s="392" t="str">
        <f ca="1">+IF(OFFSET('Sanitation Data'!$I$31,0,10*ROW('Sanitation Data'!I25))="","",OFFSET('Sanitation Data'!$I$31,0,10*ROW('Sanitation Data'!I25)))</f>
        <v/>
      </c>
      <c r="DN31" s="392" t="str">
        <f ca="1">+IF(OFFSET('Sanitation Data'!$I$32,0,10*ROW('Sanitation Data'!I25))="","",OFFSET('Sanitation Data'!$I$32,0,10*ROW('Sanitation Data'!I25)))</f>
        <v/>
      </c>
      <c r="DO31" s="392" t="str">
        <f ca="1">+IF(OFFSET('Hygiene Data'!$D$11,0,10*ROW('Hygiene Data'!D25))="","",OFFSET('Hygiene Data'!$D$11,0,10*ROW('Hygiene Data'!D25)))</f>
        <v/>
      </c>
      <c r="DP31" s="392" t="str">
        <f ca="1">+IF(OFFSET('Hygiene Data'!$D$12,0,10*ROW('Hygiene Data'!D25))="","",OFFSET('Hygiene Data'!$D$12,0,10*ROW('Hygiene Data'!D25)))</f>
        <v/>
      </c>
      <c r="DQ31" s="392" t="str">
        <f ca="1">+IF(OFFSET('Hygiene Data'!$D$13,0,10*ROW('Hygiene Data'!D25))="","",OFFSET('Hygiene Data'!$D$13,0,10*ROW('Hygiene Data'!D25)))</f>
        <v/>
      </c>
      <c r="DR31" s="392" t="str">
        <f ca="1">+IF(OFFSET('Hygiene Data'!$E$11,0,10*ROW('Hygiene Data'!E25))="","",OFFSET('Hygiene Data'!$E$11,0,10*ROW('Hygiene Data'!E25)))</f>
        <v/>
      </c>
      <c r="DS31" s="392" t="str">
        <f ca="1">+IF(OFFSET('Hygiene Data'!$E$12,0,10*ROW('Hygiene Data'!E25))="","",OFFSET('Hygiene Data'!$E$12,0,10*ROW('Hygiene Data'!E25)))</f>
        <v/>
      </c>
      <c r="DT31" s="392" t="str">
        <f ca="1">+IF(OFFSET('Hygiene Data'!$E$13,0,10*ROW('Hygiene Data'!E25))="","",OFFSET('Hygiene Data'!$E$13,0,10*ROW('Hygiene Data'!E25)))</f>
        <v/>
      </c>
      <c r="DU31" s="392" t="str">
        <f ca="1">+IF(OFFSET('Hygiene Data'!$F$11,0,10*ROW('Hygiene Data'!F25))="","",OFFSET('Hygiene Data'!$F$11,0,10*ROW('Hygiene Data'!F25)))</f>
        <v/>
      </c>
      <c r="DV31" s="392" t="str">
        <f ca="1">+IF(OFFSET('Hygiene Data'!$F$12,0,10*ROW('Hygiene Data'!F25))="","",OFFSET('Hygiene Data'!$F$12,0,10*ROW('Hygiene Data'!F25)))</f>
        <v/>
      </c>
      <c r="DW31" s="392" t="str">
        <f ca="1">+IF(OFFSET('Hygiene Data'!$F$13,0,10*ROW('Hygiene Data'!F25))="","",OFFSET('Hygiene Data'!$F$13,0,10*ROW('Hygiene Data'!F25)))</f>
        <v/>
      </c>
      <c r="DX31" s="392" t="str">
        <f ca="1">+IF(OFFSET('Hygiene Data'!$G$11,0,10*ROW('Hygiene Data'!G25))="","",OFFSET('Hygiene Data'!$G$11,0,10*ROW('Hygiene Data'!G25)))</f>
        <v/>
      </c>
      <c r="DY31" s="392" t="str">
        <f ca="1">+IF(OFFSET('Hygiene Data'!$G$12,0,10*ROW('Hygiene Data'!G25))="","",OFFSET('Hygiene Data'!$G$12,0,10*ROW('Hygiene Data'!G25)))</f>
        <v/>
      </c>
      <c r="DZ31" s="392" t="str">
        <f ca="1">+IF(OFFSET('Hygiene Data'!$G$13,0,10*ROW('Hygiene Data'!G25))="","",OFFSET('Hygiene Data'!$G$13,0,10*ROW('Hygiene Data'!G25)))</f>
        <v/>
      </c>
      <c r="EA31" s="392" t="str">
        <f ca="1">+IF(OFFSET('Hygiene Data'!$H$11,0,10*ROW('Hygiene Data'!H25))="","",OFFSET('Hygiene Data'!$H$11,0,10*ROW('Hygiene Data'!H25)))</f>
        <v/>
      </c>
      <c r="EB31" s="392" t="str">
        <f ca="1">+IF(OFFSET('Hygiene Data'!$H$12,0,10*ROW('Hygiene Data'!H25))="","",OFFSET('Hygiene Data'!$H$12,0,10*ROW('Hygiene Data'!H25)))</f>
        <v/>
      </c>
      <c r="EC31" s="392" t="str">
        <f ca="1">+IF(OFFSET('Hygiene Data'!$H$13,0,10*ROW('Hygiene Data'!H25))="","",OFFSET('Hygiene Data'!$H$13,0,10*ROW('Hygiene Data'!H25)))</f>
        <v/>
      </c>
      <c r="ED31" s="392" t="str">
        <f ca="1">+IF(OFFSET('Hygiene Data'!$I$11,0,10*ROW('Hygiene Data'!I25))="","",OFFSET('Hygiene Data'!$I$11,0,10*ROW('Hygiene Data'!I25)))</f>
        <v/>
      </c>
      <c r="EE31" s="392" t="str">
        <f ca="1">+IF(OFFSET('Hygiene Data'!$I$12,0,10*ROW('Hygiene Data'!I25))="","",OFFSET('Hygiene Data'!$I$12,0,10*ROW('Hygiene Data'!I25)))</f>
        <v/>
      </c>
      <c r="EF31" s="392" t="str">
        <f ca="1">+IF(OFFSET('Hygiene Data'!$I$13,0,10*ROW('Hygiene Data'!I25))="","",OFFSET('Hygiene Data'!$I$13,0,10*ROW('Hygiene Data'!I25)))</f>
        <v/>
      </c>
    </row>
    <row r="32" spans="1:136" x14ac:dyDescent="0.25">
      <c r="A32" s="501" t="str">
        <f ca="1">+IF(OFFSET('Water Data'!$B$2,0,10*ROW('Water Data'!E26))="","",OFFSET('Water Data'!$B$2,0,10*ROW('Water Data'!E26)))</f>
        <v/>
      </c>
      <c r="B32" s="50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28" t="str">
        <f t="shared" ca="1" si="0"/>
        <v/>
      </c>
      <c r="D32" s="52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3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3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3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3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3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3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3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3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3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3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3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3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3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3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3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3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3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3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3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3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3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3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3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3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3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3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3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3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3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3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3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0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3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3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3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3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3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3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3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3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3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3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3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3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3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3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3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3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92" t="str">
        <f ca="1">+IF(OFFSET('Water Data'!$D$27,0,10*ROW('Water Data'!D26))="","",OFFSET('Water Data'!$D$27,0,10*ROW('Water Data'!D26)))</f>
        <v/>
      </c>
      <c r="BT32" s="392" t="str">
        <f ca="1">+IF(OFFSET('Water Data'!$D$28,0,10*ROW('Water Data'!D26))="","",OFFSET('Water Data'!$D$28,0,10*ROW('Water Data'!D26)))</f>
        <v/>
      </c>
      <c r="BU32" s="392" t="str">
        <f ca="1">+IF(OFFSET('Water Data'!$D$29,0,10*ROW('Water Data'!D26))="","",OFFSET('Water Data'!$D$29,0,10*ROW('Water Data'!D26)))</f>
        <v/>
      </c>
      <c r="BV32" s="392" t="str">
        <f ca="1">+IF(OFFSET('Water Data'!$E$27,0,10*ROW('Water Data'!E26))="","",OFFSET('Water Data'!$E$27,0,10*ROW('Water Data'!E26)))</f>
        <v/>
      </c>
      <c r="BW32" s="392" t="str">
        <f ca="1">+IF(OFFSET('Water Data'!$E$28,0,10*ROW('Water Data'!E26))="","",OFFSET('Water Data'!$E$28,0,10*ROW('Water Data'!E26)))</f>
        <v/>
      </c>
      <c r="BX32" s="392" t="str">
        <f ca="1">+IF(OFFSET('Water Data'!$E$29,0,10*ROW('Water Data'!E26))="","",OFFSET('Water Data'!$E$29,0,10*ROW('Water Data'!E26)))</f>
        <v/>
      </c>
      <c r="BY32" s="392" t="str">
        <f ca="1">+IF(OFFSET('Water Data'!$F$27,0,10*ROW('Water Data'!F26))="","",OFFSET('Water Data'!$F$27,0,10*ROW('Water Data'!F26)))</f>
        <v/>
      </c>
      <c r="BZ32" s="392" t="str">
        <f ca="1">+IF(OFFSET('Water Data'!$F$28,0,10*ROW('Water Data'!F26))="","",OFFSET('Water Data'!$F$28,0,10*ROW('Water Data'!F26)))</f>
        <v/>
      </c>
      <c r="CA32" s="392" t="str">
        <f ca="1">+IF(OFFSET('Water Data'!$F$29,0,10*ROW('Water Data'!F26))="","",OFFSET('Water Data'!$F$29,0,10*ROW('Water Data'!F26)))</f>
        <v/>
      </c>
      <c r="CB32" s="392" t="str">
        <f ca="1">+IF(OFFSET('Water Data'!$G$27,0,10*ROW('Water Data'!G26))="","",OFFSET('Water Data'!$G$27,0,10*ROW('Water Data'!G26)))</f>
        <v/>
      </c>
      <c r="CC32" s="392" t="str">
        <f ca="1">+IF(OFFSET('Water Data'!$G$28,0,10*ROW('Water Data'!G26))="","",OFFSET('Water Data'!$G$28,0,10*ROW('Water Data'!G26)))</f>
        <v/>
      </c>
      <c r="CD32" s="392" t="str">
        <f ca="1">+IF(OFFSET('Water Data'!$G$29,0,10*ROW('Water Data'!G26))="","",OFFSET('Water Data'!$G$29,0,10*ROW('Water Data'!G26)))</f>
        <v/>
      </c>
      <c r="CE32" s="392" t="str">
        <f ca="1">+IF(OFFSET('Water Data'!$H$27,0,10*ROW('Water Data'!H26))="","",OFFSET('Water Data'!$H$27,0,10*ROW('Water Data'!H26)))</f>
        <v/>
      </c>
      <c r="CF32" s="392" t="str">
        <f ca="1">+IF(OFFSET('Water Data'!$H$28,0,10*ROW('Water Data'!H26))="","",OFFSET('Water Data'!$H$28,0,10*ROW('Water Data'!H26)))</f>
        <v/>
      </c>
      <c r="CG32" s="392" t="str">
        <f ca="1">+IF(OFFSET('Water Data'!$H$29,0,10*ROW('Water Data'!H26))="","",OFFSET('Water Data'!$H$29,0,10*ROW('Water Data'!H26)))</f>
        <v/>
      </c>
      <c r="CH32" s="392" t="str">
        <f ca="1">+IF(OFFSET('Water Data'!$I$27,0,10*ROW('Water Data'!I26))="","",OFFSET('Water Data'!$I$27,0,10*ROW('Water Data'!I26)))</f>
        <v/>
      </c>
      <c r="CI32" s="392" t="str">
        <f ca="1">+IF(OFFSET('Water Data'!$I$28,0,10*ROW('Water Data'!I26))="","",OFFSET('Water Data'!$I$28,0,10*ROW('Water Data'!I26)))</f>
        <v/>
      </c>
      <c r="CJ32" s="392" t="str">
        <f ca="1">+IF(OFFSET('Water Data'!$I$29,0,10*ROW('Water Data'!I26))="","",OFFSET('Water Data'!$I$29,0,10*ROW('Water Data'!I26)))</f>
        <v/>
      </c>
      <c r="CK32" s="392" t="str">
        <f ca="1">+IF(OFFSET('Sanitation Data'!$D$28,0,10*ROW('Sanitation Data'!D26))="","",OFFSET('Sanitation Data'!$D$28,0,10*ROW('Sanitation Data'!D26)))</f>
        <v/>
      </c>
      <c r="CL32" s="392" t="str">
        <f ca="1">+IF(OFFSET('Sanitation Data'!$D$29,0,10*ROW('Sanitation Data'!D26))="","",OFFSET('Sanitation Data'!$D$29,0,10*ROW('Sanitation Data'!D26)))</f>
        <v/>
      </c>
      <c r="CM32" s="392" t="str">
        <f ca="1">+IF(OFFSET('Sanitation Data'!$D$30,0,10*ROW('Sanitation Data'!D26))="","",OFFSET('Sanitation Data'!$D$30,0,10*ROW('Sanitation Data'!D26)))</f>
        <v/>
      </c>
      <c r="CN32" s="392" t="str">
        <f ca="1">+IF(OFFSET('Sanitation Data'!$D$31,0,10*ROW('Sanitation Data'!D26))="","",OFFSET('Sanitation Data'!$D$31,0,10*ROW('Sanitation Data'!D26)))</f>
        <v/>
      </c>
      <c r="CO32" s="392" t="str">
        <f ca="1">+IF(OFFSET('Sanitation Data'!$D$32,0,10*ROW('Sanitation Data'!D26))="","",OFFSET('Sanitation Data'!$D$32,0,10*ROW('Sanitation Data'!D26)))</f>
        <v/>
      </c>
      <c r="CP32" s="392" t="str">
        <f ca="1">+IF(OFFSET('Sanitation Data'!$E$28,0,10*ROW('Sanitation Data'!E26))="","",OFFSET('Sanitation Data'!$E$28,0,10*ROW('Sanitation Data'!E26)))</f>
        <v/>
      </c>
      <c r="CQ32" s="392" t="str">
        <f ca="1">+IF(OFFSET('Sanitation Data'!$E$29,0,10*ROW('Sanitation Data'!E26))="","",OFFSET('Sanitation Data'!$E$29,0,10*ROW('Sanitation Data'!E26)))</f>
        <v/>
      </c>
      <c r="CR32" s="392" t="str">
        <f ca="1">+IF(OFFSET('Sanitation Data'!$E$30,0,10*ROW('Sanitation Data'!E26))="","",OFFSET('Sanitation Data'!$E$30,0,10*ROW('Sanitation Data'!E26)))</f>
        <v/>
      </c>
      <c r="CS32" s="392" t="str">
        <f ca="1">+IF(OFFSET('Sanitation Data'!$E$31,0,10*ROW('Sanitation Data'!E26))="","",OFFSET('Sanitation Data'!$E$31,0,10*ROW('Sanitation Data'!E26)))</f>
        <v/>
      </c>
      <c r="CT32" s="392" t="str">
        <f ca="1">+IF(OFFSET('Sanitation Data'!$E$32,0,10*ROW('Sanitation Data'!E26))="","",OFFSET('Sanitation Data'!$E$32,0,10*ROW('Sanitation Data'!E26)))</f>
        <v/>
      </c>
      <c r="CU32" s="392" t="str">
        <f ca="1">+IF(OFFSET('Sanitation Data'!$F$28,0,10*ROW('Sanitation Data'!F26))="","",OFFSET('Sanitation Data'!$F$28,0,10*ROW('Sanitation Data'!F26)))</f>
        <v/>
      </c>
      <c r="CV32" s="392" t="str">
        <f ca="1">+IF(OFFSET('Sanitation Data'!$F$29,0,10*ROW('Sanitation Data'!F26))="","",OFFSET('Sanitation Data'!$F$29,0,10*ROW('Sanitation Data'!F26)))</f>
        <v/>
      </c>
      <c r="CW32" s="392" t="str">
        <f ca="1">+IF(OFFSET('Sanitation Data'!$F$30,0,10*ROW('Sanitation Data'!F26))="","",OFFSET('Sanitation Data'!$F$30,0,10*ROW('Sanitation Data'!F26)))</f>
        <v/>
      </c>
      <c r="CX32" s="392" t="str">
        <f ca="1">+IF(OFFSET('Sanitation Data'!$F$31,0,10*ROW('Sanitation Data'!F26))="","",OFFSET('Sanitation Data'!$F$31,0,10*ROW('Sanitation Data'!F26)))</f>
        <v/>
      </c>
      <c r="CY32" s="392" t="str">
        <f ca="1">+IF(OFFSET('Sanitation Data'!$F$32,0,10*ROW('Sanitation Data'!F26))="","",OFFSET('Sanitation Data'!$F$32,0,10*ROW('Sanitation Data'!F26)))</f>
        <v/>
      </c>
      <c r="CZ32" s="392" t="str">
        <f ca="1">+IF(OFFSET('Sanitation Data'!$G$28,0,10*ROW('Sanitation Data'!G26))="","",OFFSET('Sanitation Data'!$G$28,0,10*ROW('Sanitation Data'!G26)))</f>
        <v/>
      </c>
      <c r="DA32" s="392" t="str">
        <f ca="1">+IF(OFFSET('Sanitation Data'!$G$29,0,10*ROW('Sanitation Data'!G26))="","",OFFSET('Sanitation Data'!$G$29,0,10*ROW('Sanitation Data'!G26)))</f>
        <v/>
      </c>
      <c r="DB32" s="392" t="str">
        <f ca="1">+IF(OFFSET('Sanitation Data'!$G$30,0,10*ROW('Sanitation Data'!G26))="","",OFFSET('Sanitation Data'!$G$30,0,10*ROW('Sanitation Data'!G26)))</f>
        <v/>
      </c>
      <c r="DC32" s="392" t="str">
        <f ca="1">+IF(OFFSET('Sanitation Data'!$G$31,0,10*ROW('Sanitation Data'!G26))="","",OFFSET('Sanitation Data'!$G$31,0,10*ROW('Sanitation Data'!G26)))</f>
        <v/>
      </c>
      <c r="DD32" s="392" t="str">
        <f ca="1">+IF(OFFSET('Sanitation Data'!$G$32,0,10*ROW('Sanitation Data'!G26))="","",OFFSET('Sanitation Data'!$G$32,0,10*ROW('Sanitation Data'!G26)))</f>
        <v/>
      </c>
      <c r="DE32" s="392" t="str">
        <f ca="1">+IF(OFFSET('Sanitation Data'!$H$28,0,10*ROW('Sanitation Data'!H26))="","",OFFSET('Sanitation Data'!$H$28,0,10*ROW('Sanitation Data'!H26)))</f>
        <v/>
      </c>
      <c r="DF32" s="392" t="str">
        <f ca="1">+IF(OFFSET('Sanitation Data'!$H$29,0,10*ROW('Sanitation Data'!H26))="","",OFFSET('Sanitation Data'!$H$29,0,10*ROW('Sanitation Data'!H26)))</f>
        <v/>
      </c>
      <c r="DG32" s="392" t="str">
        <f ca="1">+IF(OFFSET('Sanitation Data'!$H$30,0,10*ROW('Sanitation Data'!H26))="","",OFFSET('Sanitation Data'!$H$30,0,10*ROW('Sanitation Data'!H26)))</f>
        <v/>
      </c>
      <c r="DH32" s="392" t="str">
        <f ca="1">+IF(OFFSET('Sanitation Data'!$H$31,0,10*ROW('Sanitation Data'!H26))="","",OFFSET('Sanitation Data'!$H$31,0,10*ROW('Sanitation Data'!H26)))</f>
        <v/>
      </c>
      <c r="DI32" s="392" t="str">
        <f ca="1">+IF(OFFSET('Sanitation Data'!$H$32,0,10*ROW('Sanitation Data'!H26))="","",OFFSET('Sanitation Data'!$H$32,0,10*ROW('Sanitation Data'!H26)))</f>
        <v/>
      </c>
      <c r="DJ32" s="392" t="str">
        <f ca="1">+IF(OFFSET('Sanitation Data'!$I$28,0,10*ROW('Sanitation Data'!I26))="","",OFFSET('Sanitation Data'!$I$28,0,10*ROW('Sanitation Data'!I26)))</f>
        <v/>
      </c>
      <c r="DK32" s="392" t="str">
        <f ca="1">+IF(OFFSET('Sanitation Data'!$I$29,0,10*ROW('Sanitation Data'!I26))="","",OFFSET('Sanitation Data'!$I$29,0,10*ROW('Sanitation Data'!I26)))</f>
        <v/>
      </c>
      <c r="DL32" s="392" t="str">
        <f ca="1">+IF(OFFSET('Sanitation Data'!$I$30,0,10*ROW('Sanitation Data'!I26))="","",OFFSET('Sanitation Data'!$I$30,0,10*ROW('Sanitation Data'!I26)))</f>
        <v/>
      </c>
      <c r="DM32" s="392" t="str">
        <f ca="1">+IF(OFFSET('Sanitation Data'!$I$31,0,10*ROW('Sanitation Data'!I26))="","",OFFSET('Sanitation Data'!$I$31,0,10*ROW('Sanitation Data'!I26)))</f>
        <v/>
      </c>
      <c r="DN32" s="392" t="str">
        <f ca="1">+IF(OFFSET('Sanitation Data'!$I$32,0,10*ROW('Sanitation Data'!I26))="","",OFFSET('Sanitation Data'!$I$32,0,10*ROW('Sanitation Data'!I26)))</f>
        <v/>
      </c>
      <c r="DO32" s="392" t="str">
        <f ca="1">+IF(OFFSET('Hygiene Data'!$D$11,0,10*ROW('Hygiene Data'!D26))="","",OFFSET('Hygiene Data'!$D$11,0,10*ROW('Hygiene Data'!D26)))</f>
        <v/>
      </c>
      <c r="DP32" s="392" t="str">
        <f ca="1">+IF(OFFSET('Hygiene Data'!$D$12,0,10*ROW('Hygiene Data'!D26))="","",OFFSET('Hygiene Data'!$D$12,0,10*ROW('Hygiene Data'!D26)))</f>
        <v/>
      </c>
      <c r="DQ32" s="392" t="str">
        <f ca="1">+IF(OFFSET('Hygiene Data'!$D$13,0,10*ROW('Hygiene Data'!D26))="","",OFFSET('Hygiene Data'!$D$13,0,10*ROW('Hygiene Data'!D26)))</f>
        <v/>
      </c>
      <c r="DR32" s="392" t="str">
        <f ca="1">+IF(OFFSET('Hygiene Data'!$E$11,0,10*ROW('Hygiene Data'!E26))="","",OFFSET('Hygiene Data'!$E$11,0,10*ROW('Hygiene Data'!E26)))</f>
        <v/>
      </c>
      <c r="DS32" s="392" t="str">
        <f ca="1">+IF(OFFSET('Hygiene Data'!$E$12,0,10*ROW('Hygiene Data'!E26))="","",OFFSET('Hygiene Data'!$E$12,0,10*ROW('Hygiene Data'!E26)))</f>
        <v/>
      </c>
      <c r="DT32" s="392" t="str">
        <f ca="1">+IF(OFFSET('Hygiene Data'!$E$13,0,10*ROW('Hygiene Data'!E26))="","",OFFSET('Hygiene Data'!$E$13,0,10*ROW('Hygiene Data'!E26)))</f>
        <v/>
      </c>
      <c r="DU32" s="392" t="str">
        <f ca="1">+IF(OFFSET('Hygiene Data'!$F$11,0,10*ROW('Hygiene Data'!F26))="","",OFFSET('Hygiene Data'!$F$11,0,10*ROW('Hygiene Data'!F26)))</f>
        <v/>
      </c>
      <c r="DV32" s="392" t="str">
        <f ca="1">+IF(OFFSET('Hygiene Data'!$F$12,0,10*ROW('Hygiene Data'!F26))="","",OFFSET('Hygiene Data'!$F$12,0,10*ROW('Hygiene Data'!F26)))</f>
        <v/>
      </c>
      <c r="DW32" s="392" t="str">
        <f ca="1">+IF(OFFSET('Hygiene Data'!$F$13,0,10*ROW('Hygiene Data'!F26))="","",OFFSET('Hygiene Data'!$F$13,0,10*ROW('Hygiene Data'!F26)))</f>
        <v/>
      </c>
      <c r="DX32" s="392" t="str">
        <f ca="1">+IF(OFFSET('Hygiene Data'!$G$11,0,10*ROW('Hygiene Data'!G26))="","",OFFSET('Hygiene Data'!$G$11,0,10*ROW('Hygiene Data'!G26)))</f>
        <v/>
      </c>
      <c r="DY32" s="392" t="str">
        <f ca="1">+IF(OFFSET('Hygiene Data'!$G$12,0,10*ROW('Hygiene Data'!G26))="","",OFFSET('Hygiene Data'!$G$12,0,10*ROW('Hygiene Data'!G26)))</f>
        <v/>
      </c>
      <c r="DZ32" s="392" t="str">
        <f ca="1">+IF(OFFSET('Hygiene Data'!$G$13,0,10*ROW('Hygiene Data'!G26))="","",OFFSET('Hygiene Data'!$G$13,0,10*ROW('Hygiene Data'!G26)))</f>
        <v/>
      </c>
      <c r="EA32" s="392" t="str">
        <f ca="1">+IF(OFFSET('Hygiene Data'!$H$11,0,10*ROW('Hygiene Data'!H26))="","",OFFSET('Hygiene Data'!$H$11,0,10*ROW('Hygiene Data'!H26)))</f>
        <v/>
      </c>
      <c r="EB32" s="392" t="str">
        <f ca="1">+IF(OFFSET('Hygiene Data'!$H$12,0,10*ROW('Hygiene Data'!H26))="","",OFFSET('Hygiene Data'!$H$12,0,10*ROW('Hygiene Data'!H26)))</f>
        <v/>
      </c>
      <c r="EC32" s="392" t="str">
        <f ca="1">+IF(OFFSET('Hygiene Data'!$H$13,0,10*ROW('Hygiene Data'!H26))="","",OFFSET('Hygiene Data'!$H$13,0,10*ROW('Hygiene Data'!H26)))</f>
        <v/>
      </c>
      <c r="ED32" s="392" t="str">
        <f ca="1">+IF(OFFSET('Hygiene Data'!$I$11,0,10*ROW('Hygiene Data'!I26))="","",OFFSET('Hygiene Data'!$I$11,0,10*ROW('Hygiene Data'!I26)))</f>
        <v/>
      </c>
      <c r="EE32" s="392" t="str">
        <f ca="1">+IF(OFFSET('Hygiene Data'!$I$12,0,10*ROW('Hygiene Data'!I26))="","",OFFSET('Hygiene Data'!$I$12,0,10*ROW('Hygiene Data'!I26)))</f>
        <v/>
      </c>
      <c r="EF32" s="392" t="str">
        <f ca="1">+IF(OFFSET('Hygiene Data'!$I$13,0,10*ROW('Hygiene Data'!I26))="","",OFFSET('Hygiene Data'!$I$13,0,10*ROW('Hygiene Data'!I26)))</f>
        <v/>
      </c>
    </row>
    <row r="33" spans="1:136" x14ac:dyDescent="0.25">
      <c r="A33" s="501" t="str">
        <f ca="1">+IF(OFFSET('Water Data'!$B$2,0,10*ROW('Water Data'!E27))="","",OFFSET('Water Data'!$B$2,0,10*ROW('Water Data'!E27)))</f>
        <v/>
      </c>
      <c r="B33" s="50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28" t="str">
        <f t="shared" ca="1" si="0"/>
        <v/>
      </c>
      <c r="D33" s="52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3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3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3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3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3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3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3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3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3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3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3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3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3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3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3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3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3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3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3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3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3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3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3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3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3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3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3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3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3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3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3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0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3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3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3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3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3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3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3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3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3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3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3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3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3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3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3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3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92" t="str">
        <f ca="1">+IF(OFFSET('Water Data'!$D$27,0,10*ROW('Water Data'!D27))="","",OFFSET('Water Data'!$D$27,0,10*ROW('Water Data'!D27)))</f>
        <v/>
      </c>
      <c r="BT33" s="392" t="str">
        <f ca="1">+IF(OFFSET('Water Data'!$D$28,0,10*ROW('Water Data'!D27))="","",OFFSET('Water Data'!$D$28,0,10*ROW('Water Data'!D27)))</f>
        <v/>
      </c>
      <c r="BU33" s="392" t="str">
        <f ca="1">+IF(OFFSET('Water Data'!$D$29,0,10*ROW('Water Data'!D27))="","",OFFSET('Water Data'!$D$29,0,10*ROW('Water Data'!D27)))</f>
        <v/>
      </c>
      <c r="BV33" s="392" t="str">
        <f ca="1">+IF(OFFSET('Water Data'!$E$27,0,10*ROW('Water Data'!E27))="","",OFFSET('Water Data'!$E$27,0,10*ROW('Water Data'!E27)))</f>
        <v/>
      </c>
      <c r="BW33" s="392" t="str">
        <f ca="1">+IF(OFFSET('Water Data'!$E$28,0,10*ROW('Water Data'!E27))="","",OFFSET('Water Data'!$E$28,0,10*ROW('Water Data'!E27)))</f>
        <v/>
      </c>
      <c r="BX33" s="392" t="str">
        <f ca="1">+IF(OFFSET('Water Data'!$E$29,0,10*ROW('Water Data'!E27))="","",OFFSET('Water Data'!$E$29,0,10*ROW('Water Data'!E27)))</f>
        <v/>
      </c>
      <c r="BY33" s="392" t="str">
        <f ca="1">+IF(OFFSET('Water Data'!$F$27,0,10*ROW('Water Data'!F27))="","",OFFSET('Water Data'!$F$27,0,10*ROW('Water Data'!F27)))</f>
        <v/>
      </c>
      <c r="BZ33" s="392" t="str">
        <f ca="1">+IF(OFFSET('Water Data'!$F$28,0,10*ROW('Water Data'!F27))="","",OFFSET('Water Data'!$F$28,0,10*ROW('Water Data'!F27)))</f>
        <v/>
      </c>
      <c r="CA33" s="392" t="str">
        <f ca="1">+IF(OFFSET('Water Data'!$F$29,0,10*ROW('Water Data'!F27))="","",OFFSET('Water Data'!$F$29,0,10*ROW('Water Data'!F27)))</f>
        <v/>
      </c>
      <c r="CB33" s="392" t="str">
        <f ca="1">+IF(OFFSET('Water Data'!$G$27,0,10*ROW('Water Data'!G27))="","",OFFSET('Water Data'!$G$27,0,10*ROW('Water Data'!G27)))</f>
        <v/>
      </c>
      <c r="CC33" s="392" t="str">
        <f ca="1">+IF(OFFSET('Water Data'!$G$28,0,10*ROW('Water Data'!G27))="","",OFFSET('Water Data'!$G$28,0,10*ROW('Water Data'!G27)))</f>
        <v/>
      </c>
      <c r="CD33" s="392" t="str">
        <f ca="1">+IF(OFFSET('Water Data'!$G$29,0,10*ROW('Water Data'!G27))="","",OFFSET('Water Data'!$G$29,0,10*ROW('Water Data'!G27)))</f>
        <v/>
      </c>
      <c r="CE33" s="392" t="str">
        <f ca="1">+IF(OFFSET('Water Data'!$H$27,0,10*ROW('Water Data'!H27))="","",OFFSET('Water Data'!$H$27,0,10*ROW('Water Data'!H27)))</f>
        <v/>
      </c>
      <c r="CF33" s="392" t="str">
        <f ca="1">+IF(OFFSET('Water Data'!$H$28,0,10*ROW('Water Data'!H27))="","",OFFSET('Water Data'!$H$28,0,10*ROW('Water Data'!H27)))</f>
        <v/>
      </c>
      <c r="CG33" s="392" t="str">
        <f ca="1">+IF(OFFSET('Water Data'!$H$29,0,10*ROW('Water Data'!H27))="","",OFFSET('Water Data'!$H$29,0,10*ROW('Water Data'!H27)))</f>
        <v/>
      </c>
      <c r="CH33" s="392" t="str">
        <f ca="1">+IF(OFFSET('Water Data'!$I$27,0,10*ROW('Water Data'!I27))="","",OFFSET('Water Data'!$I$27,0,10*ROW('Water Data'!I27)))</f>
        <v/>
      </c>
      <c r="CI33" s="392" t="str">
        <f ca="1">+IF(OFFSET('Water Data'!$I$28,0,10*ROW('Water Data'!I27))="","",OFFSET('Water Data'!$I$28,0,10*ROW('Water Data'!I27)))</f>
        <v/>
      </c>
      <c r="CJ33" s="392" t="str">
        <f ca="1">+IF(OFFSET('Water Data'!$I$29,0,10*ROW('Water Data'!I27))="","",OFFSET('Water Data'!$I$29,0,10*ROW('Water Data'!I27)))</f>
        <v/>
      </c>
      <c r="CK33" s="392" t="str">
        <f ca="1">+IF(OFFSET('Sanitation Data'!$D$28,0,10*ROW('Sanitation Data'!D27))="","",OFFSET('Sanitation Data'!$D$28,0,10*ROW('Sanitation Data'!D27)))</f>
        <v/>
      </c>
      <c r="CL33" s="392" t="str">
        <f ca="1">+IF(OFFSET('Sanitation Data'!$D$29,0,10*ROW('Sanitation Data'!D27))="","",OFFSET('Sanitation Data'!$D$29,0,10*ROW('Sanitation Data'!D27)))</f>
        <v/>
      </c>
      <c r="CM33" s="392" t="str">
        <f ca="1">+IF(OFFSET('Sanitation Data'!$D$30,0,10*ROW('Sanitation Data'!D27))="","",OFFSET('Sanitation Data'!$D$30,0,10*ROW('Sanitation Data'!D27)))</f>
        <v/>
      </c>
      <c r="CN33" s="392" t="str">
        <f ca="1">+IF(OFFSET('Sanitation Data'!$D$31,0,10*ROW('Sanitation Data'!D27))="","",OFFSET('Sanitation Data'!$D$31,0,10*ROW('Sanitation Data'!D27)))</f>
        <v/>
      </c>
      <c r="CO33" s="392" t="str">
        <f ca="1">+IF(OFFSET('Sanitation Data'!$D$32,0,10*ROW('Sanitation Data'!D27))="","",OFFSET('Sanitation Data'!$D$32,0,10*ROW('Sanitation Data'!D27)))</f>
        <v/>
      </c>
      <c r="CP33" s="392" t="str">
        <f ca="1">+IF(OFFSET('Sanitation Data'!$E$28,0,10*ROW('Sanitation Data'!E27))="","",OFFSET('Sanitation Data'!$E$28,0,10*ROW('Sanitation Data'!E27)))</f>
        <v/>
      </c>
      <c r="CQ33" s="392" t="str">
        <f ca="1">+IF(OFFSET('Sanitation Data'!$E$29,0,10*ROW('Sanitation Data'!E27))="","",OFFSET('Sanitation Data'!$E$29,0,10*ROW('Sanitation Data'!E27)))</f>
        <v/>
      </c>
      <c r="CR33" s="392" t="str">
        <f ca="1">+IF(OFFSET('Sanitation Data'!$E$30,0,10*ROW('Sanitation Data'!E27))="","",OFFSET('Sanitation Data'!$E$30,0,10*ROW('Sanitation Data'!E27)))</f>
        <v/>
      </c>
      <c r="CS33" s="392" t="str">
        <f ca="1">+IF(OFFSET('Sanitation Data'!$E$31,0,10*ROW('Sanitation Data'!E27))="","",OFFSET('Sanitation Data'!$E$31,0,10*ROW('Sanitation Data'!E27)))</f>
        <v/>
      </c>
      <c r="CT33" s="392" t="str">
        <f ca="1">+IF(OFFSET('Sanitation Data'!$E$32,0,10*ROW('Sanitation Data'!E27))="","",OFFSET('Sanitation Data'!$E$32,0,10*ROW('Sanitation Data'!E27)))</f>
        <v/>
      </c>
      <c r="CU33" s="392" t="str">
        <f ca="1">+IF(OFFSET('Sanitation Data'!$F$28,0,10*ROW('Sanitation Data'!F27))="","",OFFSET('Sanitation Data'!$F$28,0,10*ROW('Sanitation Data'!F27)))</f>
        <v/>
      </c>
      <c r="CV33" s="392" t="str">
        <f ca="1">+IF(OFFSET('Sanitation Data'!$F$29,0,10*ROW('Sanitation Data'!F27))="","",OFFSET('Sanitation Data'!$F$29,0,10*ROW('Sanitation Data'!F27)))</f>
        <v/>
      </c>
      <c r="CW33" s="392" t="str">
        <f ca="1">+IF(OFFSET('Sanitation Data'!$F$30,0,10*ROW('Sanitation Data'!F27))="","",OFFSET('Sanitation Data'!$F$30,0,10*ROW('Sanitation Data'!F27)))</f>
        <v/>
      </c>
      <c r="CX33" s="392" t="str">
        <f ca="1">+IF(OFFSET('Sanitation Data'!$F$31,0,10*ROW('Sanitation Data'!F27))="","",OFFSET('Sanitation Data'!$F$31,0,10*ROW('Sanitation Data'!F27)))</f>
        <v/>
      </c>
      <c r="CY33" s="392" t="str">
        <f ca="1">+IF(OFFSET('Sanitation Data'!$F$32,0,10*ROW('Sanitation Data'!F27))="","",OFFSET('Sanitation Data'!$F$32,0,10*ROW('Sanitation Data'!F27)))</f>
        <v/>
      </c>
      <c r="CZ33" s="392" t="str">
        <f ca="1">+IF(OFFSET('Sanitation Data'!$G$28,0,10*ROW('Sanitation Data'!G27))="","",OFFSET('Sanitation Data'!$G$28,0,10*ROW('Sanitation Data'!G27)))</f>
        <v/>
      </c>
      <c r="DA33" s="392" t="str">
        <f ca="1">+IF(OFFSET('Sanitation Data'!$G$29,0,10*ROW('Sanitation Data'!G27))="","",OFFSET('Sanitation Data'!$G$29,0,10*ROW('Sanitation Data'!G27)))</f>
        <v/>
      </c>
      <c r="DB33" s="392" t="str">
        <f ca="1">+IF(OFFSET('Sanitation Data'!$G$30,0,10*ROW('Sanitation Data'!G27))="","",OFFSET('Sanitation Data'!$G$30,0,10*ROW('Sanitation Data'!G27)))</f>
        <v/>
      </c>
      <c r="DC33" s="392" t="str">
        <f ca="1">+IF(OFFSET('Sanitation Data'!$G$31,0,10*ROW('Sanitation Data'!G27))="","",OFFSET('Sanitation Data'!$G$31,0,10*ROW('Sanitation Data'!G27)))</f>
        <v/>
      </c>
      <c r="DD33" s="392" t="str">
        <f ca="1">+IF(OFFSET('Sanitation Data'!$G$32,0,10*ROW('Sanitation Data'!G27))="","",OFFSET('Sanitation Data'!$G$32,0,10*ROW('Sanitation Data'!G27)))</f>
        <v/>
      </c>
      <c r="DE33" s="392" t="str">
        <f ca="1">+IF(OFFSET('Sanitation Data'!$H$28,0,10*ROW('Sanitation Data'!H27))="","",OFFSET('Sanitation Data'!$H$28,0,10*ROW('Sanitation Data'!H27)))</f>
        <v/>
      </c>
      <c r="DF33" s="392" t="str">
        <f ca="1">+IF(OFFSET('Sanitation Data'!$H$29,0,10*ROW('Sanitation Data'!H27))="","",OFFSET('Sanitation Data'!$H$29,0,10*ROW('Sanitation Data'!H27)))</f>
        <v/>
      </c>
      <c r="DG33" s="392" t="str">
        <f ca="1">+IF(OFFSET('Sanitation Data'!$H$30,0,10*ROW('Sanitation Data'!H27))="","",OFFSET('Sanitation Data'!$H$30,0,10*ROW('Sanitation Data'!H27)))</f>
        <v/>
      </c>
      <c r="DH33" s="392" t="str">
        <f ca="1">+IF(OFFSET('Sanitation Data'!$H$31,0,10*ROW('Sanitation Data'!H27))="","",OFFSET('Sanitation Data'!$H$31,0,10*ROW('Sanitation Data'!H27)))</f>
        <v/>
      </c>
      <c r="DI33" s="392" t="str">
        <f ca="1">+IF(OFFSET('Sanitation Data'!$H$32,0,10*ROW('Sanitation Data'!H27))="","",OFFSET('Sanitation Data'!$H$32,0,10*ROW('Sanitation Data'!H27)))</f>
        <v/>
      </c>
      <c r="DJ33" s="392" t="str">
        <f ca="1">+IF(OFFSET('Sanitation Data'!$I$28,0,10*ROW('Sanitation Data'!I27))="","",OFFSET('Sanitation Data'!$I$28,0,10*ROW('Sanitation Data'!I27)))</f>
        <v/>
      </c>
      <c r="DK33" s="392" t="str">
        <f ca="1">+IF(OFFSET('Sanitation Data'!$I$29,0,10*ROW('Sanitation Data'!I27))="","",OFFSET('Sanitation Data'!$I$29,0,10*ROW('Sanitation Data'!I27)))</f>
        <v/>
      </c>
      <c r="DL33" s="392" t="str">
        <f ca="1">+IF(OFFSET('Sanitation Data'!$I$30,0,10*ROW('Sanitation Data'!I27))="","",OFFSET('Sanitation Data'!$I$30,0,10*ROW('Sanitation Data'!I27)))</f>
        <v/>
      </c>
      <c r="DM33" s="392" t="str">
        <f ca="1">+IF(OFFSET('Sanitation Data'!$I$31,0,10*ROW('Sanitation Data'!I27))="","",OFFSET('Sanitation Data'!$I$31,0,10*ROW('Sanitation Data'!I27)))</f>
        <v/>
      </c>
      <c r="DN33" s="392" t="str">
        <f ca="1">+IF(OFFSET('Sanitation Data'!$I$32,0,10*ROW('Sanitation Data'!I27))="","",OFFSET('Sanitation Data'!$I$32,0,10*ROW('Sanitation Data'!I27)))</f>
        <v/>
      </c>
      <c r="DO33" s="392" t="str">
        <f ca="1">+IF(OFFSET('Hygiene Data'!$D$11,0,10*ROW('Hygiene Data'!D27))="","",OFFSET('Hygiene Data'!$D$11,0,10*ROW('Hygiene Data'!D27)))</f>
        <v/>
      </c>
      <c r="DP33" s="392" t="str">
        <f ca="1">+IF(OFFSET('Hygiene Data'!$D$12,0,10*ROW('Hygiene Data'!D27))="","",OFFSET('Hygiene Data'!$D$12,0,10*ROW('Hygiene Data'!D27)))</f>
        <v/>
      </c>
      <c r="DQ33" s="392" t="str">
        <f ca="1">+IF(OFFSET('Hygiene Data'!$D$13,0,10*ROW('Hygiene Data'!D27))="","",OFFSET('Hygiene Data'!$D$13,0,10*ROW('Hygiene Data'!D27)))</f>
        <v/>
      </c>
      <c r="DR33" s="392" t="str">
        <f ca="1">+IF(OFFSET('Hygiene Data'!$E$11,0,10*ROW('Hygiene Data'!E27))="","",OFFSET('Hygiene Data'!$E$11,0,10*ROW('Hygiene Data'!E27)))</f>
        <v/>
      </c>
      <c r="DS33" s="392" t="str">
        <f ca="1">+IF(OFFSET('Hygiene Data'!$E$12,0,10*ROW('Hygiene Data'!E27))="","",OFFSET('Hygiene Data'!$E$12,0,10*ROW('Hygiene Data'!E27)))</f>
        <v/>
      </c>
      <c r="DT33" s="392" t="str">
        <f ca="1">+IF(OFFSET('Hygiene Data'!$E$13,0,10*ROW('Hygiene Data'!E27))="","",OFFSET('Hygiene Data'!$E$13,0,10*ROW('Hygiene Data'!E27)))</f>
        <v/>
      </c>
      <c r="DU33" s="392" t="str">
        <f ca="1">+IF(OFFSET('Hygiene Data'!$F$11,0,10*ROW('Hygiene Data'!F27))="","",OFFSET('Hygiene Data'!$F$11,0,10*ROW('Hygiene Data'!F27)))</f>
        <v/>
      </c>
      <c r="DV33" s="392" t="str">
        <f ca="1">+IF(OFFSET('Hygiene Data'!$F$12,0,10*ROW('Hygiene Data'!F27))="","",OFFSET('Hygiene Data'!$F$12,0,10*ROW('Hygiene Data'!F27)))</f>
        <v/>
      </c>
      <c r="DW33" s="392" t="str">
        <f ca="1">+IF(OFFSET('Hygiene Data'!$F$13,0,10*ROW('Hygiene Data'!F27))="","",OFFSET('Hygiene Data'!$F$13,0,10*ROW('Hygiene Data'!F27)))</f>
        <v/>
      </c>
      <c r="DX33" s="392" t="str">
        <f ca="1">+IF(OFFSET('Hygiene Data'!$G$11,0,10*ROW('Hygiene Data'!G27))="","",OFFSET('Hygiene Data'!$G$11,0,10*ROW('Hygiene Data'!G27)))</f>
        <v/>
      </c>
      <c r="DY33" s="392" t="str">
        <f ca="1">+IF(OFFSET('Hygiene Data'!$G$12,0,10*ROW('Hygiene Data'!G27))="","",OFFSET('Hygiene Data'!$G$12,0,10*ROW('Hygiene Data'!G27)))</f>
        <v/>
      </c>
      <c r="DZ33" s="392" t="str">
        <f ca="1">+IF(OFFSET('Hygiene Data'!$G$13,0,10*ROW('Hygiene Data'!G27))="","",OFFSET('Hygiene Data'!$G$13,0,10*ROW('Hygiene Data'!G27)))</f>
        <v/>
      </c>
      <c r="EA33" s="392" t="str">
        <f ca="1">+IF(OFFSET('Hygiene Data'!$H$11,0,10*ROW('Hygiene Data'!H27))="","",OFFSET('Hygiene Data'!$H$11,0,10*ROW('Hygiene Data'!H27)))</f>
        <v/>
      </c>
      <c r="EB33" s="392" t="str">
        <f ca="1">+IF(OFFSET('Hygiene Data'!$H$12,0,10*ROW('Hygiene Data'!H27))="","",OFFSET('Hygiene Data'!$H$12,0,10*ROW('Hygiene Data'!H27)))</f>
        <v/>
      </c>
      <c r="EC33" s="392" t="str">
        <f ca="1">+IF(OFFSET('Hygiene Data'!$H$13,0,10*ROW('Hygiene Data'!H27))="","",OFFSET('Hygiene Data'!$H$13,0,10*ROW('Hygiene Data'!H27)))</f>
        <v/>
      </c>
      <c r="ED33" s="392" t="str">
        <f ca="1">+IF(OFFSET('Hygiene Data'!$I$11,0,10*ROW('Hygiene Data'!I27))="","",OFFSET('Hygiene Data'!$I$11,0,10*ROW('Hygiene Data'!I27)))</f>
        <v/>
      </c>
      <c r="EE33" s="392" t="str">
        <f ca="1">+IF(OFFSET('Hygiene Data'!$I$12,0,10*ROW('Hygiene Data'!I27))="","",OFFSET('Hygiene Data'!$I$12,0,10*ROW('Hygiene Data'!I27)))</f>
        <v/>
      </c>
      <c r="EF33" s="392" t="str">
        <f ca="1">+IF(OFFSET('Hygiene Data'!$I$13,0,10*ROW('Hygiene Data'!I27))="","",OFFSET('Hygiene Data'!$I$13,0,10*ROW('Hygiene Data'!I27)))</f>
        <v/>
      </c>
    </row>
    <row r="34" spans="1:136" x14ac:dyDescent="0.25">
      <c r="A34" s="501" t="str">
        <f ca="1">+IF(OFFSET('Water Data'!$B$2,0,10*ROW('Water Data'!E28))="","",OFFSET('Water Data'!$B$2,0,10*ROW('Water Data'!E28)))</f>
        <v/>
      </c>
      <c r="B34" s="50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28" t="str">
        <f t="shared" ca="1" si="0"/>
        <v/>
      </c>
      <c r="D34" s="52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3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3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3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3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3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3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3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3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3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3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3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3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3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3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3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3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3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3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3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3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3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3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3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3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3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3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3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3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3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3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3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0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3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3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3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3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3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3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3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3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3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3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3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3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3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3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3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3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92" t="str">
        <f ca="1">+IF(OFFSET('Water Data'!$D$27,0,10*ROW('Water Data'!D28))="","",OFFSET('Water Data'!$D$27,0,10*ROW('Water Data'!D28)))</f>
        <v/>
      </c>
      <c r="BT34" s="392" t="str">
        <f ca="1">+IF(OFFSET('Water Data'!$D$28,0,10*ROW('Water Data'!D28))="","",OFFSET('Water Data'!$D$28,0,10*ROW('Water Data'!D28)))</f>
        <v/>
      </c>
      <c r="BU34" s="392" t="str">
        <f ca="1">+IF(OFFSET('Water Data'!$D$29,0,10*ROW('Water Data'!D28))="","",OFFSET('Water Data'!$D$29,0,10*ROW('Water Data'!D28)))</f>
        <v/>
      </c>
      <c r="BV34" s="392" t="str">
        <f ca="1">+IF(OFFSET('Water Data'!$E$27,0,10*ROW('Water Data'!E28))="","",OFFSET('Water Data'!$E$27,0,10*ROW('Water Data'!E28)))</f>
        <v/>
      </c>
      <c r="BW34" s="392" t="str">
        <f ca="1">+IF(OFFSET('Water Data'!$E$28,0,10*ROW('Water Data'!E28))="","",OFFSET('Water Data'!$E$28,0,10*ROW('Water Data'!E28)))</f>
        <v/>
      </c>
      <c r="BX34" s="392" t="str">
        <f ca="1">+IF(OFFSET('Water Data'!$E$29,0,10*ROW('Water Data'!E28))="","",OFFSET('Water Data'!$E$29,0,10*ROW('Water Data'!E28)))</f>
        <v/>
      </c>
      <c r="BY34" s="392" t="str">
        <f ca="1">+IF(OFFSET('Water Data'!$F$27,0,10*ROW('Water Data'!F28))="","",OFFSET('Water Data'!$F$27,0,10*ROW('Water Data'!F28)))</f>
        <v/>
      </c>
      <c r="BZ34" s="392" t="str">
        <f ca="1">+IF(OFFSET('Water Data'!$F$28,0,10*ROW('Water Data'!F28))="","",OFFSET('Water Data'!$F$28,0,10*ROW('Water Data'!F28)))</f>
        <v/>
      </c>
      <c r="CA34" s="392" t="str">
        <f ca="1">+IF(OFFSET('Water Data'!$F$29,0,10*ROW('Water Data'!F28))="","",OFFSET('Water Data'!$F$29,0,10*ROW('Water Data'!F28)))</f>
        <v/>
      </c>
      <c r="CB34" s="392" t="str">
        <f ca="1">+IF(OFFSET('Water Data'!$G$27,0,10*ROW('Water Data'!G28))="","",OFFSET('Water Data'!$G$27,0,10*ROW('Water Data'!G28)))</f>
        <v/>
      </c>
      <c r="CC34" s="392" t="str">
        <f ca="1">+IF(OFFSET('Water Data'!$G$28,0,10*ROW('Water Data'!G28))="","",OFFSET('Water Data'!$G$28,0,10*ROW('Water Data'!G28)))</f>
        <v/>
      </c>
      <c r="CD34" s="392" t="str">
        <f ca="1">+IF(OFFSET('Water Data'!$G$29,0,10*ROW('Water Data'!G28))="","",OFFSET('Water Data'!$G$29,0,10*ROW('Water Data'!G28)))</f>
        <v/>
      </c>
      <c r="CE34" s="392" t="str">
        <f ca="1">+IF(OFFSET('Water Data'!$H$27,0,10*ROW('Water Data'!H28))="","",OFFSET('Water Data'!$H$27,0,10*ROW('Water Data'!H28)))</f>
        <v/>
      </c>
      <c r="CF34" s="392" t="str">
        <f ca="1">+IF(OFFSET('Water Data'!$H$28,0,10*ROW('Water Data'!H28))="","",OFFSET('Water Data'!$H$28,0,10*ROW('Water Data'!H28)))</f>
        <v/>
      </c>
      <c r="CG34" s="392" t="str">
        <f ca="1">+IF(OFFSET('Water Data'!$H$29,0,10*ROW('Water Data'!H28))="","",OFFSET('Water Data'!$H$29,0,10*ROW('Water Data'!H28)))</f>
        <v/>
      </c>
      <c r="CH34" s="392" t="str">
        <f ca="1">+IF(OFFSET('Water Data'!$I$27,0,10*ROW('Water Data'!I28))="","",OFFSET('Water Data'!$I$27,0,10*ROW('Water Data'!I28)))</f>
        <v/>
      </c>
      <c r="CI34" s="392" t="str">
        <f ca="1">+IF(OFFSET('Water Data'!$I$28,0,10*ROW('Water Data'!I28))="","",OFFSET('Water Data'!$I$28,0,10*ROW('Water Data'!I28)))</f>
        <v/>
      </c>
      <c r="CJ34" s="392" t="str">
        <f ca="1">+IF(OFFSET('Water Data'!$I$29,0,10*ROW('Water Data'!I28))="","",OFFSET('Water Data'!$I$29,0,10*ROW('Water Data'!I28)))</f>
        <v/>
      </c>
      <c r="CK34" s="392" t="str">
        <f ca="1">+IF(OFFSET('Sanitation Data'!$D$28,0,10*ROW('Sanitation Data'!D28))="","",OFFSET('Sanitation Data'!$D$28,0,10*ROW('Sanitation Data'!D28)))</f>
        <v/>
      </c>
      <c r="CL34" s="392" t="str">
        <f ca="1">+IF(OFFSET('Sanitation Data'!$D$29,0,10*ROW('Sanitation Data'!D28))="","",OFFSET('Sanitation Data'!$D$29,0,10*ROW('Sanitation Data'!D28)))</f>
        <v/>
      </c>
      <c r="CM34" s="392" t="str">
        <f ca="1">+IF(OFFSET('Sanitation Data'!$D$30,0,10*ROW('Sanitation Data'!D28))="","",OFFSET('Sanitation Data'!$D$30,0,10*ROW('Sanitation Data'!D28)))</f>
        <v/>
      </c>
      <c r="CN34" s="392" t="str">
        <f ca="1">+IF(OFFSET('Sanitation Data'!$D$31,0,10*ROW('Sanitation Data'!D28))="","",OFFSET('Sanitation Data'!$D$31,0,10*ROW('Sanitation Data'!D28)))</f>
        <v/>
      </c>
      <c r="CO34" s="392" t="str">
        <f ca="1">+IF(OFFSET('Sanitation Data'!$D$32,0,10*ROW('Sanitation Data'!D28))="","",OFFSET('Sanitation Data'!$D$32,0,10*ROW('Sanitation Data'!D28)))</f>
        <v/>
      </c>
      <c r="CP34" s="392" t="str">
        <f ca="1">+IF(OFFSET('Sanitation Data'!$E$28,0,10*ROW('Sanitation Data'!E28))="","",OFFSET('Sanitation Data'!$E$28,0,10*ROW('Sanitation Data'!E28)))</f>
        <v/>
      </c>
      <c r="CQ34" s="392" t="str">
        <f ca="1">+IF(OFFSET('Sanitation Data'!$E$29,0,10*ROW('Sanitation Data'!E28))="","",OFFSET('Sanitation Data'!$E$29,0,10*ROW('Sanitation Data'!E28)))</f>
        <v/>
      </c>
      <c r="CR34" s="392" t="str">
        <f ca="1">+IF(OFFSET('Sanitation Data'!$E$30,0,10*ROW('Sanitation Data'!E28))="","",OFFSET('Sanitation Data'!$E$30,0,10*ROW('Sanitation Data'!E28)))</f>
        <v/>
      </c>
      <c r="CS34" s="392" t="str">
        <f ca="1">+IF(OFFSET('Sanitation Data'!$E$31,0,10*ROW('Sanitation Data'!E28))="","",OFFSET('Sanitation Data'!$E$31,0,10*ROW('Sanitation Data'!E28)))</f>
        <v/>
      </c>
      <c r="CT34" s="392" t="str">
        <f ca="1">+IF(OFFSET('Sanitation Data'!$E$32,0,10*ROW('Sanitation Data'!E28))="","",OFFSET('Sanitation Data'!$E$32,0,10*ROW('Sanitation Data'!E28)))</f>
        <v/>
      </c>
      <c r="CU34" s="392" t="str">
        <f ca="1">+IF(OFFSET('Sanitation Data'!$F$28,0,10*ROW('Sanitation Data'!F28))="","",OFFSET('Sanitation Data'!$F$28,0,10*ROW('Sanitation Data'!F28)))</f>
        <v/>
      </c>
      <c r="CV34" s="392" t="str">
        <f ca="1">+IF(OFFSET('Sanitation Data'!$F$29,0,10*ROW('Sanitation Data'!F28))="","",OFFSET('Sanitation Data'!$F$29,0,10*ROW('Sanitation Data'!F28)))</f>
        <v/>
      </c>
      <c r="CW34" s="392" t="str">
        <f ca="1">+IF(OFFSET('Sanitation Data'!$F$30,0,10*ROW('Sanitation Data'!F28))="","",OFFSET('Sanitation Data'!$F$30,0,10*ROW('Sanitation Data'!F28)))</f>
        <v/>
      </c>
      <c r="CX34" s="392" t="str">
        <f ca="1">+IF(OFFSET('Sanitation Data'!$F$31,0,10*ROW('Sanitation Data'!F28))="","",OFFSET('Sanitation Data'!$F$31,0,10*ROW('Sanitation Data'!F28)))</f>
        <v/>
      </c>
      <c r="CY34" s="392" t="str">
        <f ca="1">+IF(OFFSET('Sanitation Data'!$F$32,0,10*ROW('Sanitation Data'!F28))="","",OFFSET('Sanitation Data'!$F$32,0,10*ROW('Sanitation Data'!F28)))</f>
        <v/>
      </c>
      <c r="CZ34" s="392" t="str">
        <f ca="1">+IF(OFFSET('Sanitation Data'!$G$28,0,10*ROW('Sanitation Data'!G28))="","",OFFSET('Sanitation Data'!$G$28,0,10*ROW('Sanitation Data'!G28)))</f>
        <v/>
      </c>
      <c r="DA34" s="392" t="str">
        <f ca="1">+IF(OFFSET('Sanitation Data'!$G$29,0,10*ROW('Sanitation Data'!G28))="","",OFFSET('Sanitation Data'!$G$29,0,10*ROW('Sanitation Data'!G28)))</f>
        <v/>
      </c>
      <c r="DB34" s="392" t="str">
        <f ca="1">+IF(OFFSET('Sanitation Data'!$G$30,0,10*ROW('Sanitation Data'!G28))="","",OFFSET('Sanitation Data'!$G$30,0,10*ROW('Sanitation Data'!G28)))</f>
        <v/>
      </c>
      <c r="DC34" s="392" t="str">
        <f ca="1">+IF(OFFSET('Sanitation Data'!$G$31,0,10*ROW('Sanitation Data'!G28))="","",OFFSET('Sanitation Data'!$G$31,0,10*ROW('Sanitation Data'!G28)))</f>
        <v/>
      </c>
      <c r="DD34" s="392" t="str">
        <f ca="1">+IF(OFFSET('Sanitation Data'!$G$32,0,10*ROW('Sanitation Data'!G28))="","",OFFSET('Sanitation Data'!$G$32,0,10*ROW('Sanitation Data'!G28)))</f>
        <v/>
      </c>
      <c r="DE34" s="392" t="str">
        <f ca="1">+IF(OFFSET('Sanitation Data'!$H$28,0,10*ROW('Sanitation Data'!H28))="","",OFFSET('Sanitation Data'!$H$28,0,10*ROW('Sanitation Data'!H28)))</f>
        <v/>
      </c>
      <c r="DF34" s="392" t="str">
        <f ca="1">+IF(OFFSET('Sanitation Data'!$H$29,0,10*ROW('Sanitation Data'!H28))="","",OFFSET('Sanitation Data'!$H$29,0,10*ROW('Sanitation Data'!H28)))</f>
        <v/>
      </c>
      <c r="DG34" s="392" t="str">
        <f ca="1">+IF(OFFSET('Sanitation Data'!$H$30,0,10*ROW('Sanitation Data'!H28))="","",OFFSET('Sanitation Data'!$H$30,0,10*ROW('Sanitation Data'!H28)))</f>
        <v/>
      </c>
      <c r="DH34" s="392" t="str">
        <f ca="1">+IF(OFFSET('Sanitation Data'!$H$31,0,10*ROW('Sanitation Data'!H28))="","",OFFSET('Sanitation Data'!$H$31,0,10*ROW('Sanitation Data'!H28)))</f>
        <v/>
      </c>
      <c r="DI34" s="392" t="str">
        <f ca="1">+IF(OFFSET('Sanitation Data'!$H$32,0,10*ROW('Sanitation Data'!H28))="","",OFFSET('Sanitation Data'!$H$32,0,10*ROW('Sanitation Data'!H28)))</f>
        <v/>
      </c>
      <c r="DJ34" s="392" t="str">
        <f ca="1">+IF(OFFSET('Sanitation Data'!$I$28,0,10*ROW('Sanitation Data'!I28))="","",OFFSET('Sanitation Data'!$I$28,0,10*ROW('Sanitation Data'!I28)))</f>
        <v/>
      </c>
      <c r="DK34" s="392" t="str">
        <f ca="1">+IF(OFFSET('Sanitation Data'!$I$29,0,10*ROW('Sanitation Data'!I28))="","",OFFSET('Sanitation Data'!$I$29,0,10*ROW('Sanitation Data'!I28)))</f>
        <v/>
      </c>
      <c r="DL34" s="392" t="str">
        <f ca="1">+IF(OFFSET('Sanitation Data'!$I$30,0,10*ROW('Sanitation Data'!I28))="","",OFFSET('Sanitation Data'!$I$30,0,10*ROW('Sanitation Data'!I28)))</f>
        <v/>
      </c>
      <c r="DM34" s="392" t="str">
        <f ca="1">+IF(OFFSET('Sanitation Data'!$I$31,0,10*ROW('Sanitation Data'!I28))="","",OFFSET('Sanitation Data'!$I$31,0,10*ROW('Sanitation Data'!I28)))</f>
        <v/>
      </c>
      <c r="DN34" s="392" t="str">
        <f ca="1">+IF(OFFSET('Sanitation Data'!$I$32,0,10*ROW('Sanitation Data'!I28))="","",OFFSET('Sanitation Data'!$I$32,0,10*ROW('Sanitation Data'!I28)))</f>
        <v/>
      </c>
      <c r="DO34" s="392" t="str">
        <f ca="1">+IF(OFFSET('Hygiene Data'!$D$11,0,10*ROW('Hygiene Data'!D28))="","",OFFSET('Hygiene Data'!$D$11,0,10*ROW('Hygiene Data'!D28)))</f>
        <v/>
      </c>
      <c r="DP34" s="392" t="str">
        <f ca="1">+IF(OFFSET('Hygiene Data'!$D$12,0,10*ROW('Hygiene Data'!D28))="","",OFFSET('Hygiene Data'!$D$12,0,10*ROW('Hygiene Data'!D28)))</f>
        <v/>
      </c>
      <c r="DQ34" s="392" t="str">
        <f ca="1">+IF(OFFSET('Hygiene Data'!$D$13,0,10*ROW('Hygiene Data'!D28))="","",OFFSET('Hygiene Data'!$D$13,0,10*ROW('Hygiene Data'!D28)))</f>
        <v/>
      </c>
      <c r="DR34" s="392" t="str">
        <f ca="1">+IF(OFFSET('Hygiene Data'!$E$11,0,10*ROW('Hygiene Data'!E28))="","",OFFSET('Hygiene Data'!$E$11,0,10*ROW('Hygiene Data'!E28)))</f>
        <v/>
      </c>
      <c r="DS34" s="392" t="str">
        <f ca="1">+IF(OFFSET('Hygiene Data'!$E$12,0,10*ROW('Hygiene Data'!E28))="","",OFFSET('Hygiene Data'!$E$12,0,10*ROW('Hygiene Data'!E28)))</f>
        <v/>
      </c>
      <c r="DT34" s="392" t="str">
        <f ca="1">+IF(OFFSET('Hygiene Data'!$E$13,0,10*ROW('Hygiene Data'!E28))="","",OFFSET('Hygiene Data'!$E$13,0,10*ROW('Hygiene Data'!E28)))</f>
        <v/>
      </c>
      <c r="DU34" s="392" t="str">
        <f ca="1">+IF(OFFSET('Hygiene Data'!$F$11,0,10*ROW('Hygiene Data'!F28))="","",OFFSET('Hygiene Data'!$F$11,0,10*ROW('Hygiene Data'!F28)))</f>
        <v/>
      </c>
      <c r="DV34" s="392" t="str">
        <f ca="1">+IF(OFFSET('Hygiene Data'!$F$12,0,10*ROW('Hygiene Data'!F28))="","",OFFSET('Hygiene Data'!$F$12,0,10*ROW('Hygiene Data'!F28)))</f>
        <v/>
      </c>
      <c r="DW34" s="392" t="str">
        <f ca="1">+IF(OFFSET('Hygiene Data'!$F$13,0,10*ROW('Hygiene Data'!F28))="","",OFFSET('Hygiene Data'!$F$13,0,10*ROW('Hygiene Data'!F28)))</f>
        <v/>
      </c>
      <c r="DX34" s="392" t="str">
        <f ca="1">+IF(OFFSET('Hygiene Data'!$G$11,0,10*ROW('Hygiene Data'!G28))="","",OFFSET('Hygiene Data'!$G$11,0,10*ROW('Hygiene Data'!G28)))</f>
        <v/>
      </c>
      <c r="DY34" s="392" t="str">
        <f ca="1">+IF(OFFSET('Hygiene Data'!$G$12,0,10*ROW('Hygiene Data'!G28))="","",OFFSET('Hygiene Data'!$G$12,0,10*ROW('Hygiene Data'!G28)))</f>
        <v/>
      </c>
      <c r="DZ34" s="392" t="str">
        <f ca="1">+IF(OFFSET('Hygiene Data'!$G$13,0,10*ROW('Hygiene Data'!G28))="","",OFFSET('Hygiene Data'!$G$13,0,10*ROW('Hygiene Data'!G28)))</f>
        <v/>
      </c>
      <c r="EA34" s="392" t="str">
        <f ca="1">+IF(OFFSET('Hygiene Data'!$H$11,0,10*ROW('Hygiene Data'!H28))="","",OFFSET('Hygiene Data'!$H$11,0,10*ROW('Hygiene Data'!H28)))</f>
        <v/>
      </c>
      <c r="EB34" s="392" t="str">
        <f ca="1">+IF(OFFSET('Hygiene Data'!$H$12,0,10*ROW('Hygiene Data'!H28))="","",OFFSET('Hygiene Data'!$H$12,0,10*ROW('Hygiene Data'!H28)))</f>
        <v/>
      </c>
      <c r="EC34" s="392" t="str">
        <f ca="1">+IF(OFFSET('Hygiene Data'!$H$13,0,10*ROW('Hygiene Data'!H28))="","",OFFSET('Hygiene Data'!$H$13,0,10*ROW('Hygiene Data'!H28)))</f>
        <v/>
      </c>
      <c r="ED34" s="392" t="str">
        <f ca="1">+IF(OFFSET('Hygiene Data'!$I$11,0,10*ROW('Hygiene Data'!I28))="","",OFFSET('Hygiene Data'!$I$11,0,10*ROW('Hygiene Data'!I28)))</f>
        <v/>
      </c>
      <c r="EE34" s="392" t="str">
        <f ca="1">+IF(OFFSET('Hygiene Data'!$I$12,0,10*ROW('Hygiene Data'!I28))="","",OFFSET('Hygiene Data'!$I$12,0,10*ROW('Hygiene Data'!I28)))</f>
        <v/>
      </c>
      <c r="EF34" s="392" t="str">
        <f ca="1">+IF(OFFSET('Hygiene Data'!$I$13,0,10*ROW('Hygiene Data'!I28))="","",OFFSET('Hygiene Data'!$I$13,0,10*ROW('Hygiene Data'!I28)))</f>
        <v/>
      </c>
    </row>
    <row r="35" spans="1:136" x14ac:dyDescent="0.25">
      <c r="A35" s="501" t="str">
        <f ca="1">+IF(OFFSET('Water Data'!$B$2,0,10*ROW('Water Data'!E29))="","",OFFSET('Water Data'!$B$2,0,10*ROW('Water Data'!E29)))</f>
        <v/>
      </c>
      <c r="B35" s="50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28" t="str">
        <f t="shared" ca="1" si="0"/>
        <v/>
      </c>
      <c r="D35" s="52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3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3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3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3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3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3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3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3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3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3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3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3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3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3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3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3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3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3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3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3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3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3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3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3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3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3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3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3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3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3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3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0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3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3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3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3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3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3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3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3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3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3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3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3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3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3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3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3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92" t="str">
        <f ca="1">+IF(OFFSET('Water Data'!$D$27,0,10*ROW('Water Data'!D29))="","",OFFSET('Water Data'!$D$27,0,10*ROW('Water Data'!D29)))</f>
        <v/>
      </c>
      <c r="BT35" s="392" t="str">
        <f ca="1">+IF(OFFSET('Water Data'!$D$28,0,10*ROW('Water Data'!D29))="","",OFFSET('Water Data'!$D$28,0,10*ROW('Water Data'!D29)))</f>
        <v/>
      </c>
      <c r="BU35" s="392" t="str">
        <f ca="1">+IF(OFFSET('Water Data'!$D$29,0,10*ROW('Water Data'!D29))="","",OFFSET('Water Data'!$D$29,0,10*ROW('Water Data'!D29)))</f>
        <v/>
      </c>
      <c r="BV35" s="392" t="str">
        <f ca="1">+IF(OFFSET('Water Data'!$E$27,0,10*ROW('Water Data'!E29))="","",OFFSET('Water Data'!$E$27,0,10*ROW('Water Data'!E29)))</f>
        <v/>
      </c>
      <c r="BW35" s="392" t="str">
        <f ca="1">+IF(OFFSET('Water Data'!$E$28,0,10*ROW('Water Data'!E29))="","",OFFSET('Water Data'!$E$28,0,10*ROW('Water Data'!E29)))</f>
        <v/>
      </c>
      <c r="BX35" s="392" t="str">
        <f ca="1">+IF(OFFSET('Water Data'!$E$29,0,10*ROW('Water Data'!E29))="","",OFFSET('Water Data'!$E$29,0,10*ROW('Water Data'!E29)))</f>
        <v/>
      </c>
      <c r="BY35" s="392" t="str">
        <f ca="1">+IF(OFFSET('Water Data'!$F$27,0,10*ROW('Water Data'!F29))="","",OFFSET('Water Data'!$F$27,0,10*ROW('Water Data'!F29)))</f>
        <v/>
      </c>
      <c r="BZ35" s="392" t="str">
        <f ca="1">+IF(OFFSET('Water Data'!$F$28,0,10*ROW('Water Data'!F29))="","",OFFSET('Water Data'!$F$28,0,10*ROW('Water Data'!F29)))</f>
        <v/>
      </c>
      <c r="CA35" s="392" t="str">
        <f ca="1">+IF(OFFSET('Water Data'!$F$29,0,10*ROW('Water Data'!F29))="","",OFFSET('Water Data'!$F$29,0,10*ROW('Water Data'!F29)))</f>
        <v/>
      </c>
      <c r="CB35" s="392" t="str">
        <f ca="1">+IF(OFFSET('Water Data'!$G$27,0,10*ROW('Water Data'!G29))="","",OFFSET('Water Data'!$G$27,0,10*ROW('Water Data'!G29)))</f>
        <v/>
      </c>
      <c r="CC35" s="392" t="str">
        <f ca="1">+IF(OFFSET('Water Data'!$G$28,0,10*ROW('Water Data'!G29))="","",OFFSET('Water Data'!$G$28,0,10*ROW('Water Data'!G29)))</f>
        <v/>
      </c>
      <c r="CD35" s="392" t="str">
        <f ca="1">+IF(OFFSET('Water Data'!$G$29,0,10*ROW('Water Data'!G29))="","",OFFSET('Water Data'!$G$29,0,10*ROW('Water Data'!G29)))</f>
        <v/>
      </c>
      <c r="CE35" s="392" t="str">
        <f ca="1">+IF(OFFSET('Water Data'!$H$27,0,10*ROW('Water Data'!H29))="","",OFFSET('Water Data'!$H$27,0,10*ROW('Water Data'!H29)))</f>
        <v/>
      </c>
      <c r="CF35" s="392" t="str">
        <f ca="1">+IF(OFFSET('Water Data'!$H$28,0,10*ROW('Water Data'!H29))="","",OFFSET('Water Data'!$H$28,0,10*ROW('Water Data'!H29)))</f>
        <v/>
      </c>
      <c r="CG35" s="392" t="str">
        <f ca="1">+IF(OFFSET('Water Data'!$H$29,0,10*ROW('Water Data'!H29))="","",OFFSET('Water Data'!$H$29,0,10*ROW('Water Data'!H29)))</f>
        <v/>
      </c>
      <c r="CH35" s="392" t="str">
        <f ca="1">+IF(OFFSET('Water Data'!$I$27,0,10*ROW('Water Data'!I29))="","",OFFSET('Water Data'!$I$27,0,10*ROW('Water Data'!I29)))</f>
        <v/>
      </c>
      <c r="CI35" s="392" t="str">
        <f ca="1">+IF(OFFSET('Water Data'!$I$28,0,10*ROW('Water Data'!I29))="","",OFFSET('Water Data'!$I$28,0,10*ROW('Water Data'!I29)))</f>
        <v/>
      </c>
      <c r="CJ35" s="392" t="str">
        <f ca="1">+IF(OFFSET('Water Data'!$I$29,0,10*ROW('Water Data'!I29))="","",OFFSET('Water Data'!$I$29,0,10*ROW('Water Data'!I29)))</f>
        <v/>
      </c>
      <c r="CK35" s="392" t="str">
        <f ca="1">+IF(OFFSET('Sanitation Data'!$D$28,0,10*ROW('Sanitation Data'!D29))="","",OFFSET('Sanitation Data'!$D$28,0,10*ROW('Sanitation Data'!D29)))</f>
        <v/>
      </c>
      <c r="CL35" s="392" t="str">
        <f ca="1">+IF(OFFSET('Sanitation Data'!$D$29,0,10*ROW('Sanitation Data'!D29))="","",OFFSET('Sanitation Data'!$D$29,0,10*ROW('Sanitation Data'!D29)))</f>
        <v/>
      </c>
      <c r="CM35" s="392" t="str">
        <f ca="1">+IF(OFFSET('Sanitation Data'!$D$30,0,10*ROW('Sanitation Data'!D29))="","",OFFSET('Sanitation Data'!$D$30,0,10*ROW('Sanitation Data'!D29)))</f>
        <v/>
      </c>
      <c r="CN35" s="392" t="str">
        <f ca="1">+IF(OFFSET('Sanitation Data'!$D$31,0,10*ROW('Sanitation Data'!D29))="","",OFFSET('Sanitation Data'!$D$31,0,10*ROW('Sanitation Data'!D29)))</f>
        <v/>
      </c>
      <c r="CO35" s="392" t="str">
        <f ca="1">+IF(OFFSET('Sanitation Data'!$D$32,0,10*ROW('Sanitation Data'!D29))="","",OFFSET('Sanitation Data'!$D$32,0,10*ROW('Sanitation Data'!D29)))</f>
        <v/>
      </c>
      <c r="CP35" s="392" t="str">
        <f ca="1">+IF(OFFSET('Sanitation Data'!$E$28,0,10*ROW('Sanitation Data'!E29))="","",OFFSET('Sanitation Data'!$E$28,0,10*ROW('Sanitation Data'!E29)))</f>
        <v/>
      </c>
      <c r="CQ35" s="392" t="str">
        <f ca="1">+IF(OFFSET('Sanitation Data'!$E$29,0,10*ROW('Sanitation Data'!E29))="","",OFFSET('Sanitation Data'!$E$29,0,10*ROW('Sanitation Data'!E29)))</f>
        <v/>
      </c>
      <c r="CR35" s="392" t="str">
        <f ca="1">+IF(OFFSET('Sanitation Data'!$E$30,0,10*ROW('Sanitation Data'!E29))="","",OFFSET('Sanitation Data'!$E$30,0,10*ROW('Sanitation Data'!E29)))</f>
        <v/>
      </c>
      <c r="CS35" s="392" t="str">
        <f ca="1">+IF(OFFSET('Sanitation Data'!$E$31,0,10*ROW('Sanitation Data'!E29))="","",OFFSET('Sanitation Data'!$E$31,0,10*ROW('Sanitation Data'!E29)))</f>
        <v/>
      </c>
      <c r="CT35" s="392" t="str">
        <f ca="1">+IF(OFFSET('Sanitation Data'!$E$32,0,10*ROW('Sanitation Data'!E29))="","",OFFSET('Sanitation Data'!$E$32,0,10*ROW('Sanitation Data'!E29)))</f>
        <v/>
      </c>
      <c r="CU35" s="392" t="str">
        <f ca="1">+IF(OFFSET('Sanitation Data'!$F$28,0,10*ROW('Sanitation Data'!F29))="","",OFFSET('Sanitation Data'!$F$28,0,10*ROW('Sanitation Data'!F29)))</f>
        <v/>
      </c>
      <c r="CV35" s="392" t="str">
        <f ca="1">+IF(OFFSET('Sanitation Data'!$F$29,0,10*ROW('Sanitation Data'!F29))="","",OFFSET('Sanitation Data'!$F$29,0,10*ROW('Sanitation Data'!F29)))</f>
        <v/>
      </c>
      <c r="CW35" s="392" t="str">
        <f ca="1">+IF(OFFSET('Sanitation Data'!$F$30,0,10*ROW('Sanitation Data'!F29))="","",OFFSET('Sanitation Data'!$F$30,0,10*ROW('Sanitation Data'!F29)))</f>
        <v/>
      </c>
      <c r="CX35" s="392" t="str">
        <f ca="1">+IF(OFFSET('Sanitation Data'!$F$31,0,10*ROW('Sanitation Data'!F29))="","",OFFSET('Sanitation Data'!$F$31,0,10*ROW('Sanitation Data'!F29)))</f>
        <v/>
      </c>
      <c r="CY35" s="392" t="str">
        <f ca="1">+IF(OFFSET('Sanitation Data'!$F$32,0,10*ROW('Sanitation Data'!F29))="","",OFFSET('Sanitation Data'!$F$32,0,10*ROW('Sanitation Data'!F29)))</f>
        <v/>
      </c>
      <c r="CZ35" s="392" t="str">
        <f ca="1">+IF(OFFSET('Sanitation Data'!$G$28,0,10*ROW('Sanitation Data'!G29))="","",OFFSET('Sanitation Data'!$G$28,0,10*ROW('Sanitation Data'!G29)))</f>
        <v/>
      </c>
      <c r="DA35" s="392" t="str">
        <f ca="1">+IF(OFFSET('Sanitation Data'!$G$29,0,10*ROW('Sanitation Data'!G29))="","",OFFSET('Sanitation Data'!$G$29,0,10*ROW('Sanitation Data'!G29)))</f>
        <v/>
      </c>
      <c r="DB35" s="392" t="str">
        <f ca="1">+IF(OFFSET('Sanitation Data'!$G$30,0,10*ROW('Sanitation Data'!G29))="","",OFFSET('Sanitation Data'!$G$30,0,10*ROW('Sanitation Data'!G29)))</f>
        <v/>
      </c>
      <c r="DC35" s="392" t="str">
        <f ca="1">+IF(OFFSET('Sanitation Data'!$G$31,0,10*ROW('Sanitation Data'!G29))="","",OFFSET('Sanitation Data'!$G$31,0,10*ROW('Sanitation Data'!G29)))</f>
        <v/>
      </c>
      <c r="DD35" s="392" t="str">
        <f ca="1">+IF(OFFSET('Sanitation Data'!$G$32,0,10*ROW('Sanitation Data'!G29))="","",OFFSET('Sanitation Data'!$G$32,0,10*ROW('Sanitation Data'!G29)))</f>
        <v/>
      </c>
      <c r="DE35" s="392" t="str">
        <f ca="1">+IF(OFFSET('Sanitation Data'!$H$28,0,10*ROW('Sanitation Data'!H29))="","",OFFSET('Sanitation Data'!$H$28,0,10*ROW('Sanitation Data'!H29)))</f>
        <v/>
      </c>
      <c r="DF35" s="392" t="str">
        <f ca="1">+IF(OFFSET('Sanitation Data'!$H$29,0,10*ROW('Sanitation Data'!H29))="","",OFFSET('Sanitation Data'!$H$29,0,10*ROW('Sanitation Data'!H29)))</f>
        <v/>
      </c>
      <c r="DG35" s="392" t="str">
        <f ca="1">+IF(OFFSET('Sanitation Data'!$H$30,0,10*ROW('Sanitation Data'!H29))="","",OFFSET('Sanitation Data'!$H$30,0,10*ROW('Sanitation Data'!H29)))</f>
        <v/>
      </c>
      <c r="DH35" s="392" t="str">
        <f ca="1">+IF(OFFSET('Sanitation Data'!$H$31,0,10*ROW('Sanitation Data'!H29))="","",OFFSET('Sanitation Data'!$H$31,0,10*ROW('Sanitation Data'!H29)))</f>
        <v/>
      </c>
      <c r="DI35" s="392" t="str">
        <f ca="1">+IF(OFFSET('Sanitation Data'!$H$32,0,10*ROW('Sanitation Data'!H29))="","",OFFSET('Sanitation Data'!$H$32,0,10*ROW('Sanitation Data'!H29)))</f>
        <v/>
      </c>
      <c r="DJ35" s="392" t="str">
        <f ca="1">+IF(OFFSET('Sanitation Data'!$I$28,0,10*ROW('Sanitation Data'!I29))="","",OFFSET('Sanitation Data'!$I$28,0,10*ROW('Sanitation Data'!I29)))</f>
        <v/>
      </c>
      <c r="DK35" s="392" t="str">
        <f ca="1">+IF(OFFSET('Sanitation Data'!$I$29,0,10*ROW('Sanitation Data'!I29))="","",OFFSET('Sanitation Data'!$I$29,0,10*ROW('Sanitation Data'!I29)))</f>
        <v/>
      </c>
      <c r="DL35" s="392" t="str">
        <f ca="1">+IF(OFFSET('Sanitation Data'!$I$30,0,10*ROW('Sanitation Data'!I29))="","",OFFSET('Sanitation Data'!$I$30,0,10*ROW('Sanitation Data'!I29)))</f>
        <v/>
      </c>
      <c r="DM35" s="392" t="str">
        <f ca="1">+IF(OFFSET('Sanitation Data'!$I$31,0,10*ROW('Sanitation Data'!I29))="","",OFFSET('Sanitation Data'!$I$31,0,10*ROW('Sanitation Data'!I29)))</f>
        <v/>
      </c>
      <c r="DN35" s="392" t="str">
        <f ca="1">+IF(OFFSET('Sanitation Data'!$I$32,0,10*ROW('Sanitation Data'!I29))="","",OFFSET('Sanitation Data'!$I$32,0,10*ROW('Sanitation Data'!I29)))</f>
        <v/>
      </c>
      <c r="DO35" s="392" t="str">
        <f ca="1">+IF(OFFSET('Hygiene Data'!$D$11,0,10*ROW('Hygiene Data'!D29))="","",OFFSET('Hygiene Data'!$D$11,0,10*ROW('Hygiene Data'!D29)))</f>
        <v/>
      </c>
      <c r="DP35" s="392" t="str">
        <f ca="1">+IF(OFFSET('Hygiene Data'!$D$12,0,10*ROW('Hygiene Data'!D29))="","",OFFSET('Hygiene Data'!$D$12,0,10*ROW('Hygiene Data'!D29)))</f>
        <v/>
      </c>
      <c r="DQ35" s="392" t="str">
        <f ca="1">+IF(OFFSET('Hygiene Data'!$D$13,0,10*ROW('Hygiene Data'!D29))="","",OFFSET('Hygiene Data'!$D$13,0,10*ROW('Hygiene Data'!D29)))</f>
        <v/>
      </c>
      <c r="DR35" s="392" t="str">
        <f ca="1">+IF(OFFSET('Hygiene Data'!$E$11,0,10*ROW('Hygiene Data'!E29))="","",OFFSET('Hygiene Data'!$E$11,0,10*ROW('Hygiene Data'!E29)))</f>
        <v/>
      </c>
      <c r="DS35" s="392" t="str">
        <f ca="1">+IF(OFFSET('Hygiene Data'!$E$12,0,10*ROW('Hygiene Data'!E29))="","",OFFSET('Hygiene Data'!$E$12,0,10*ROW('Hygiene Data'!E29)))</f>
        <v/>
      </c>
      <c r="DT35" s="392" t="str">
        <f ca="1">+IF(OFFSET('Hygiene Data'!$E$13,0,10*ROW('Hygiene Data'!E29))="","",OFFSET('Hygiene Data'!$E$13,0,10*ROW('Hygiene Data'!E29)))</f>
        <v/>
      </c>
      <c r="DU35" s="392" t="str">
        <f ca="1">+IF(OFFSET('Hygiene Data'!$F$11,0,10*ROW('Hygiene Data'!F29))="","",OFFSET('Hygiene Data'!$F$11,0,10*ROW('Hygiene Data'!F29)))</f>
        <v/>
      </c>
      <c r="DV35" s="392" t="str">
        <f ca="1">+IF(OFFSET('Hygiene Data'!$F$12,0,10*ROW('Hygiene Data'!F29))="","",OFFSET('Hygiene Data'!$F$12,0,10*ROW('Hygiene Data'!F29)))</f>
        <v/>
      </c>
      <c r="DW35" s="392" t="str">
        <f ca="1">+IF(OFFSET('Hygiene Data'!$F$13,0,10*ROW('Hygiene Data'!F29))="","",OFFSET('Hygiene Data'!$F$13,0,10*ROW('Hygiene Data'!F29)))</f>
        <v/>
      </c>
      <c r="DX35" s="392" t="str">
        <f ca="1">+IF(OFFSET('Hygiene Data'!$G$11,0,10*ROW('Hygiene Data'!G29))="","",OFFSET('Hygiene Data'!$G$11,0,10*ROW('Hygiene Data'!G29)))</f>
        <v/>
      </c>
      <c r="DY35" s="392" t="str">
        <f ca="1">+IF(OFFSET('Hygiene Data'!$G$12,0,10*ROW('Hygiene Data'!G29))="","",OFFSET('Hygiene Data'!$G$12,0,10*ROW('Hygiene Data'!G29)))</f>
        <v/>
      </c>
      <c r="DZ35" s="392" t="str">
        <f ca="1">+IF(OFFSET('Hygiene Data'!$G$13,0,10*ROW('Hygiene Data'!G29))="","",OFFSET('Hygiene Data'!$G$13,0,10*ROW('Hygiene Data'!G29)))</f>
        <v/>
      </c>
      <c r="EA35" s="392" t="str">
        <f ca="1">+IF(OFFSET('Hygiene Data'!$H$11,0,10*ROW('Hygiene Data'!H29))="","",OFFSET('Hygiene Data'!$H$11,0,10*ROW('Hygiene Data'!H29)))</f>
        <v/>
      </c>
      <c r="EB35" s="392" t="str">
        <f ca="1">+IF(OFFSET('Hygiene Data'!$H$12,0,10*ROW('Hygiene Data'!H29))="","",OFFSET('Hygiene Data'!$H$12,0,10*ROW('Hygiene Data'!H29)))</f>
        <v/>
      </c>
      <c r="EC35" s="392" t="str">
        <f ca="1">+IF(OFFSET('Hygiene Data'!$H$13,0,10*ROW('Hygiene Data'!H29))="","",OFFSET('Hygiene Data'!$H$13,0,10*ROW('Hygiene Data'!H29)))</f>
        <v/>
      </c>
      <c r="ED35" s="392" t="str">
        <f ca="1">+IF(OFFSET('Hygiene Data'!$I$11,0,10*ROW('Hygiene Data'!I29))="","",OFFSET('Hygiene Data'!$I$11,0,10*ROW('Hygiene Data'!I29)))</f>
        <v/>
      </c>
      <c r="EE35" s="392" t="str">
        <f ca="1">+IF(OFFSET('Hygiene Data'!$I$12,0,10*ROW('Hygiene Data'!I29))="","",OFFSET('Hygiene Data'!$I$12,0,10*ROW('Hygiene Data'!I29)))</f>
        <v/>
      </c>
      <c r="EF35" s="392" t="str">
        <f ca="1">+IF(OFFSET('Hygiene Data'!$I$13,0,10*ROW('Hygiene Data'!I29))="","",OFFSET('Hygiene Data'!$I$13,0,10*ROW('Hygiene Data'!I29)))</f>
        <v/>
      </c>
    </row>
    <row r="36" spans="1:136" x14ac:dyDescent="0.25">
      <c r="A36" s="501" t="str">
        <f ca="1">+IF(OFFSET('Water Data'!$B$2,0,10*ROW('Water Data'!E30))="","",OFFSET('Water Data'!$B$2,0,10*ROW('Water Data'!E30)))</f>
        <v/>
      </c>
      <c r="B36" s="50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28" t="str">
        <f t="shared" ca="1" si="0"/>
        <v/>
      </c>
      <c r="D36" s="52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3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3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3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3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3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3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3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3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3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3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3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3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3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3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3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3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3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3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3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3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3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3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3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3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3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3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3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3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3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3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3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0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3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3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3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3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3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3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3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3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3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3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3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3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3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3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3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3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92" t="str">
        <f ca="1">+IF(OFFSET('Water Data'!$D$27,0,10*ROW('Water Data'!D30))="","",OFFSET('Water Data'!$D$27,0,10*ROW('Water Data'!D30)))</f>
        <v/>
      </c>
      <c r="BT36" s="392" t="str">
        <f ca="1">+IF(OFFSET('Water Data'!$D$28,0,10*ROW('Water Data'!D30))="","",OFFSET('Water Data'!$D$28,0,10*ROW('Water Data'!D30)))</f>
        <v/>
      </c>
      <c r="BU36" s="392" t="str">
        <f ca="1">+IF(OFFSET('Water Data'!$D$29,0,10*ROW('Water Data'!D30))="","",OFFSET('Water Data'!$D$29,0,10*ROW('Water Data'!D30)))</f>
        <v/>
      </c>
      <c r="BV36" s="392" t="str">
        <f ca="1">+IF(OFFSET('Water Data'!$E$27,0,10*ROW('Water Data'!E30))="","",OFFSET('Water Data'!$E$27,0,10*ROW('Water Data'!E30)))</f>
        <v/>
      </c>
      <c r="BW36" s="392" t="str">
        <f ca="1">+IF(OFFSET('Water Data'!$E$28,0,10*ROW('Water Data'!E30))="","",OFFSET('Water Data'!$E$28,0,10*ROW('Water Data'!E30)))</f>
        <v/>
      </c>
      <c r="BX36" s="392" t="str">
        <f ca="1">+IF(OFFSET('Water Data'!$E$29,0,10*ROW('Water Data'!E30))="","",OFFSET('Water Data'!$E$29,0,10*ROW('Water Data'!E30)))</f>
        <v/>
      </c>
      <c r="BY36" s="392" t="str">
        <f ca="1">+IF(OFFSET('Water Data'!$F$27,0,10*ROW('Water Data'!F30))="","",OFFSET('Water Data'!$F$27,0,10*ROW('Water Data'!F30)))</f>
        <v/>
      </c>
      <c r="BZ36" s="392" t="str">
        <f ca="1">+IF(OFFSET('Water Data'!$F$28,0,10*ROW('Water Data'!F30))="","",OFFSET('Water Data'!$F$28,0,10*ROW('Water Data'!F30)))</f>
        <v/>
      </c>
      <c r="CA36" s="392" t="str">
        <f ca="1">+IF(OFFSET('Water Data'!$F$29,0,10*ROW('Water Data'!F30))="","",OFFSET('Water Data'!$F$29,0,10*ROW('Water Data'!F30)))</f>
        <v/>
      </c>
      <c r="CB36" s="392" t="str">
        <f ca="1">+IF(OFFSET('Water Data'!$G$27,0,10*ROW('Water Data'!G30))="","",OFFSET('Water Data'!$G$27,0,10*ROW('Water Data'!G30)))</f>
        <v/>
      </c>
      <c r="CC36" s="392" t="str">
        <f ca="1">+IF(OFFSET('Water Data'!$G$28,0,10*ROW('Water Data'!G30))="","",OFFSET('Water Data'!$G$28,0,10*ROW('Water Data'!G30)))</f>
        <v/>
      </c>
      <c r="CD36" s="392" t="str">
        <f ca="1">+IF(OFFSET('Water Data'!$G$29,0,10*ROW('Water Data'!G30))="","",OFFSET('Water Data'!$G$29,0,10*ROW('Water Data'!G30)))</f>
        <v/>
      </c>
      <c r="CE36" s="392" t="str">
        <f ca="1">+IF(OFFSET('Water Data'!$H$27,0,10*ROW('Water Data'!H30))="","",OFFSET('Water Data'!$H$27,0,10*ROW('Water Data'!H30)))</f>
        <v/>
      </c>
      <c r="CF36" s="392" t="str">
        <f ca="1">+IF(OFFSET('Water Data'!$H$28,0,10*ROW('Water Data'!H30))="","",OFFSET('Water Data'!$H$28,0,10*ROW('Water Data'!H30)))</f>
        <v/>
      </c>
      <c r="CG36" s="392" t="str">
        <f ca="1">+IF(OFFSET('Water Data'!$H$29,0,10*ROW('Water Data'!H30))="","",OFFSET('Water Data'!$H$29,0,10*ROW('Water Data'!H30)))</f>
        <v/>
      </c>
      <c r="CH36" s="392" t="str">
        <f ca="1">+IF(OFFSET('Water Data'!$I$27,0,10*ROW('Water Data'!I30))="","",OFFSET('Water Data'!$I$27,0,10*ROW('Water Data'!I30)))</f>
        <v/>
      </c>
      <c r="CI36" s="392" t="str">
        <f ca="1">+IF(OFFSET('Water Data'!$I$28,0,10*ROW('Water Data'!I30))="","",OFFSET('Water Data'!$I$28,0,10*ROW('Water Data'!I30)))</f>
        <v/>
      </c>
      <c r="CJ36" s="392" t="str">
        <f ca="1">+IF(OFFSET('Water Data'!$I$29,0,10*ROW('Water Data'!I30))="","",OFFSET('Water Data'!$I$29,0,10*ROW('Water Data'!I30)))</f>
        <v/>
      </c>
      <c r="CK36" s="392" t="str">
        <f ca="1">+IF(OFFSET('Sanitation Data'!$D$28,0,10*ROW('Sanitation Data'!D30))="","",OFFSET('Sanitation Data'!$D$28,0,10*ROW('Sanitation Data'!D30)))</f>
        <v/>
      </c>
      <c r="CL36" s="392" t="str">
        <f ca="1">+IF(OFFSET('Sanitation Data'!$D$29,0,10*ROW('Sanitation Data'!D30))="","",OFFSET('Sanitation Data'!$D$29,0,10*ROW('Sanitation Data'!D30)))</f>
        <v/>
      </c>
      <c r="CM36" s="392" t="str">
        <f ca="1">+IF(OFFSET('Sanitation Data'!$D$30,0,10*ROW('Sanitation Data'!D30))="","",OFFSET('Sanitation Data'!$D$30,0,10*ROW('Sanitation Data'!D30)))</f>
        <v/>
      </c>
      <c r="CN36" s="392" t="str">
        <f ca="1">+IF(OFFSET('Sanitation Data'!$D$31,0,10*ROW('Sanitation Data'!D30))="","",OFFSET('Sanitation Data'!$D$31,0,10*ROW('Sanitation Data'!D30)))</f>
        <v/>
      </c>
      <c r="CO36" s="392" t="str">
        <f ca="1">+IF(OFFSET('Sanitation Data'!$D$32,0,10*ROW('Sanitation Data'!D30))="","",OFFSET('Sanitation Data'!$D$32,0,10*ROW('Sanitation Data'!D30)))</f>
        <v/>
      </c>
      <c r="CP36" s="392" t="str">
        <f ca="1">+IF(OFFSET('Sanitation Data'!$E$28,0,10*ROW('Sanitation Data'!E30))="","",OFFSET('Sanitation Data'!$E$28,0,10*ROW('Sanitation Data'!E30)))</f>
        <v/>
      </c>
      <c r="CQ36" s="392" t="str">
        <f ca="1">+IF(OFFSET('Sanitation Data'!$E$29,0,10*ROW('Sanitation Data'!E30))="","",OFFSET('Sanitation Data'!$E$29,0,10*ROW('Sanitation Data'!E30)))</f>
        <v/>
      </c>
      <c r="CR36" s="392" t="str">
        <f ca="1">+IF(OFFSET('Sanitation Data'!$E$30,0,10*ROW('Sanitation Data'!E30))="","",OFFSET('Sanitation Data'!$E$30,0,10*ROW('Sanitation Data'!E30)))</f>
        <v/>
      </c>
      <c r="CS36" s="392" t="str">
        <f ca="1">+IF(OFFSET('Sanitation Data'!$E$31,0,10*ROW('Sanitation Data'!E30))="","",OFFSET('Sanitation Data'!$E$31,0,10*ROW('Sanitation Data'!E30)))</f>
        <v/>
      </c>
      <c r="CT36" s="392" t="str">
        <f ca="1">+IF(OFFSET('Sanitation Data'!$E$32,0,10*ROW('Sanitation Data'!E30))="","",OFFSET('Sanitation Data'!$E$32,0,10*ROW('Sanitation Data'!E30)))</f>
        <v/>
      </c>
      <c r="CU36" s="392" t="str">
        <f ca="1">+IF(OFFSET('Sanitation Data'!$F$28,0,10*ROW('Sanitation Data'!F30))="","",OFFSET('Sanitation Data'!$F$28,0,10*ROW('Sanitation Data'!F30)))</f>
        <v/>
      </c>
      <c r="CV36" s="392" t="str">
        <f ca="1">+IF(OFFSET('Sanitation Data'!$F$29,0,10*ROW('Sanitation Data'!F30))="","",OFFSET('Sanitation Data'!$F$29,0,10*ROW('Sanitation Data'!F30)))</f>
        <v/>
      </c>
      <c r="CW36" s="392" t="str">
        <f ca="1">+IF(OFFSET('Sanitation Data'!$F$30,0,10*ROW('Sanitation Data'!F30))="","",OFFSET('Sanitation Data'!$F$30,0,10*ROW('Sanitation Data'!F30)))</f>
        <v/>
      </c>
      <c r="CX36" s="392" t="str">
        <f ca="1">+IF(OFFSET('Sanitation Data'!$F$31,0,10*ROW('Sanitation Data'!F30))="","",OFFSET('Sanitation Data'!$F$31,0,10*ROW('Sanitation Data'!F30)))</f>
        <v/>
      </c>
      <c r="CY36" s="392" t="str">
        <f ca="1">+IF(OFFSET('Sanitation Data'!$F$32,0,10*ROW('Sanitation Data'!F30))="","",OFFSET('Sanitation Data'!$F$32,0,10*ROW('Sanitation Data'!F30)))</f>
        <v/>
      </c>
      <c r="CZ36" s="392" t="str">
        <f ca="1">+IF(OFFSET('Sanitation Data'!$G$28,0,10*ROW('Sanitation Data'!G30))="","",OFFSET('Sanitation Data'!$G$28,0,10*ROW('Sanitation Data'!G30)))</f>
        <v/>
      </c>
      <c r="DA36" s="392" t="str">
        <f ca="1">+IF(OFFSET('Sanitation Data'!$G$29,0,10*ROW('Sanitation Data'!G30))="","",OFFSET('Sanitation Data'!$G$29,0,10*ROW('Sanitation Data'!G30)))</f>
        <v/>
      </c>
      <c r="DB36" s="392" t="str">
        <f ca="1">+IF(OFFSET('Sanitation Data'!$G$30,0,10*ROW('Sanitation Data'!G30))="","",OFFSET('Sanitation Data'!$G$30,0,10*ROW('Sanitation Data'!G30)))</f>
        <v/>
      </c>
      <c r="DC36" s="392" t="str">
        <f ca="1">+IF(OFFSET('Sanitation Data'!$G$31,0,10*ROW('Sanitation Data'!G30))="","",OFFSET('Sanitation Data'!$G$31,0,10*ROW('Sanitation Data'!G30)))</f>
        <v/>
      </c>
      <c r="DD36" s="392" t="str">
        <f ca="1">+IF(OFFSET('Sanitation Data'!$G$32,0,10*ROW('Sanitation Data'!G30))="","",OFFSET('Sanitation Data'!$G$32,0,10*ROW('Sanitation Data'!G30)))</f>
        <v/>
      </c>
      <c r="DE36" s="392" t="str">
        <f ca="1">+IF(OFFSET('Sanitation Data'!$H$28,0,10*ROW('Sanitation Data'!H30))="","",OFFSET('Sanitation Data'!$H$28,0,10*ROW('Sanitation Data'!H30)))</f>
        <v/>
      </c>
      <c r="DF36" s="392" t="str">
        <f ca="1">+IF(OFFSET('Sanitation Data'!$H$29,0,10*ROW('Sanitation Data'!H30))="","",OFFSET('Sanitation Data'!$H$29,0,10*ROW('Sanitation Data'!H30)))</f>
        <v/>
      </c>
      <c r="DG36" s="392" t="str">
        <f ca="1">+IF(OFFSET('Sanitation Data'!$H$30,0,10*ROW('Sanitation Data'!H30))="","",OFFSET('Sanitation Data'!$H$30,0,10*ROW('Sanitation Data'!H30)))</f>
        <v/>
      </c>
      <c r="DH36" s="392" t="str">
        <f ca="1">+IF(OFFSET('Sanitation Data'!$H$31,0,10*ROW('Sanitation Data'!H30))="","",OFFSET('Sanitation Data'!$H$31,0,10*ROW('Sanitation Data'!H30)))</f>
        <v/>
      </c>
      <c r="DI36" s="392" t="str">
        <f ca="1">+IF(OFFSET('Sanitation Data'!$H$32,0,10*ROW('Sanitation Data'!H30))="","",OFFSET('Sanitation Data'!$H$32,0,10*ROW('Sanitation Data'!H30)))</f>
        <v/>
      </c>
      <c r="DJ36" s="392" t="str">
        <f ca="1">+IF(OFFSET('Sanitation Data'!$I$28,0,10*ROW('Sanitation Data'!I30))="","",OFFSET('Sanitation Data'!$I$28,0,10*ROW('Sanitation Data'!I30)))</f>
        <v/>
      </c>
      <c r="DK36" s="392" t="str">
        <f ca="1">+IF(OFFSET('Sanitation Data'!$I$29,0,10*ROW('Sanitation Data'!I30))="","",OFFSET('Sanitation Data'!$I$29,0,10*ROW('Sanitation Data'!I30)))</f>
        <v/>
      </c>
      <c r="DL36" s="392" t="str">
        <f ca="1">+IF(OFFSET('Sanitation Data'!$I$30,0,10*ROW('Sanitation Data'!I30))="","",OFFSET('Sanitation Data'!$I$30,0,10*ROW('Sanitation Data'!I30)))</f>
        <v/>
      </c>
      <c r="DM36" s="392" t="str">
        <f ca="1">+IF(OFFSET('Sanitation Data'!$I$31,0,10*ROW('Sanitation Data'!I30))="","",OFFSET('Sanitation Data'!$I$31,0,10*ROW('Sanitation Data'!I30)))</f>
        <v/>
      </c>
      <c r="DN36" s="392" t="str">
        <f ca="1">+IF(OFFSET('Sanitation Data'!$I$32,0,10*ROW('Sanitation Data'!I30))="","",OFFSET('Sanitation Data'!$I$32,0,10*ROW('Sanitation Data'!I30)))</f>
        <v/>
      </c>
      <c r="DO36" s="392" t="str">
        <f ca="1">+IF(OFFSET('Hygiene Data'!$D$11,0,10*ROW('Hygiene Data'!D30))="","",OFFSET('Hygiene Data'!$D$11,0,10*ROW('Hygiene Data'!D30)))</f>
        <v/>
      </c>
      <c r="DP36" s="392" t="str">
        <f ca="1">+IF(OFFSET('Hygiene Data'!$D$12,0,10*ROW('Hygiene Data'!D30))="","",OFFSET('Hygiene Data'!$D$12,0,10*ROW('Hygiene Data'!D30)))</f>
        <v/>
      </c>
      <c r="DQ36" s="392" t="str">
        <f ca="1">+IF(OFFSET('Hygiene Data'!$D$13,0,10*ROW('Hygiene Data'!D30))="","",OFFSET('Hygiene Data'!$D$13,0,10*ROW('Hygiene Data'!D30)))</f>
        <v/>
      </c>
      <c r="DR36" s="392" t="str">
        <f ca="1">+IF(OFFSET('Hygiene Data'!$E$11,0,10*ROW('Hygiene Data'!E30))="","",OFFSET('Hygiene Data'!$E$11,0,10*ROW('Hygiene Data'!E30)))</f>
        <v/>
      </c>
      <c r="DS36" s="392" t="str">
        <f ca="1">+IF(OFFSET('Hygiene Data'!$E$12,0,10*ROW('Hygiene Data'!E30))="","",OFFSET('Hygiene Data'!$E$12,0,10*ROW('Hygiene Data'!E30)))</f>
        <v/>
      </c>
      <c r="DT36" s="392" t="str">
        <f ca="1">+IF(OFFSET('Hygiene Data'!$E$13,0,10*ROW('Hygiene Data'!E30))="","",OFFSET('Hygiene Data'!$E$13,0,10*ROW('Hygiene Data'!E30)))</f>
        <v/>
      </c>
      <c r="DU36" s="392" t="str">
        <f ca="1">+IF(OFFSET('Hygiene Data'!$F$11,0,10*ROW('Hygiene Data'!F30))="","",OFFSET('Hygiene Data'!$F$11,0,10*ROW('Hygiene Data'!F30)))</f>
        <v/>
      </c>
      <c r="DV36" s="392" t="str">
        <f ca="1">+IF(OFFSET('Hygiene Data'!$F$12,0,10*ROW('Hygiene Data'!F30))="","",OFFSET('Hygiene Data'!$F$12,0,10*ROW('Hygiene Data'!F30)))</f>
        <v/>
      </c>
      <c r="DW36" s="392" t="str">
        <f ca="1">+IF(OFFSET('Hygiene Data'!$F$13,0,10*ROW('Hygiene Data'!F30))="","",OFFSET('Hygiene Data'!$F$13,0,10*ROW('Hygiene Data'!F30)))</f>
        <v/>
      </c>
      <c r="DX36" s="392" t="str">
        <f ca="1">+IF(OFFSET('Hygiene Data'!$G$11,0,10*ROW('Hygiene Data'!G30))="","",OFFSET('Hygiene Data'!$G$11,0,10*ROW('Hygiene Data'!G30)))</f>
        <v/>
      </c>
      <c r="DY36" s="392" t="str">
        <f ca="1">+IF(OFFSET('Hygiene Data'!$G$12,0,10*ROW('Hygiene Data'!G30))="","",OFFSET('Hygiene Data'!$G$12,0,10*ROW('Hygiene Data'!G30)))</f>
        <v/>
      </c>
      <c r="DZ36" s="392" t="str">
        <f ca="1">+IF(OFFSET('Hygiene Data'!$G$13,0,10*ROW('Hygiene Data'!G30))="","",OFFSET('Hygiene Data'!$G$13,0,10*ROW('Hygiene Data'!G30)))</f>
        <v/>
      </c>
      <c r="EA36" s="392" t="str">
        <f ca="1">+IF(OFFSET('Hygiene Data'!$H$11,0,10*ROW('Hygiene Data'!H30))="","",OFFSET('Hygiene Data'!$H$11,0,10*ROW('Hygiene Data'!H30)))</f>
        <v/>
      </c>
      <c r="EB36" s="392" t="str">
        <f ca="1">+IF(OFFSET('Hygiene Data'!$H$12,0,10*ROW('Hygiene Data'!H30))="","",OFFSET('Hygiene Data'!$H$12,0,10*ROW('Hygiene Data'!H30)))</f>
        <v/>
      </c>
      <c r="EC36" s="392" t="str">
        <f ca="1">+IF(OFFSET('Hygiene Data'!$H$13,0,10*ROW('Hygiene Data'!H30))="","",OFFSET('Hygiene Data'!$H$13,0,10*ROW('Hygiene Data'!H30)))</f>
        <v/>
      </c>
      <c r="ED36" s="392" t="str">
        <f ca="1">+IF(OFFSET('Hygiene Data'!$I$11,0,10*ROW('Hygiene Data'!I30))="","",OFFSET('Hygiene Data'!$I$11,0,10*ROW('Hygiene Data'!I30)))</f>
        <v/>
      </c>
      <c r="EE36" s="392" t="str">
        <f ca="1">+IF(OFFSET('Hygiene Data'!$I$12,0,10*ROW('Hygiene Data'!I30))="","",OFFSET('Hygiene Data'!$I$12,0,10*ROW('Hygiene Data'!I30)))</f>
        <v/>
      </c>
      <c r="EF36" s="392" t="str">
        <f ca="1">+IF(OFFSET('Hygiene Data'!$I$13,0,10*ROW('Hygiene Data'!I30))="","",OFFSET('Hygiene Data'!$I$13,0,10*ROW('Hygiene Data'!I30)))</f>
        <v/>
      </c>
    </row>
    <row r="37" spans="1:136" x14ac:dyDescent="0.25">
      <c r="A37" s="501" t="str">
        <f ca="1">+IF(OFFSET('Water Data'!$B$2,0,10*ROW('Water Data'!E31))="","",OFFSET('Water Data'!$B$2,0,10*ROW('Water Data'!E31)))</f>
        <v/>
      </c>
      <c r="B37" s="50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28" t="str">
        <f t="shared" ca="1" si="0"/>
        <v/>
      </c>
      <c r="D37" s="52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3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3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3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3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3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3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3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3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3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3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3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3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3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3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3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3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3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3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3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3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3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3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3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3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3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3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3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3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3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3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3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0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3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3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3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3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3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3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3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3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3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3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3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3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3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3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3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3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92" t="str">
        <f ca="1">+IF(OFFSET('Water Data'!$D$27,0,10*ROW('Water Data'!D31))="","",OFFSET('Water Data'!$D$27,0,10*ROW('Water Data'!D31)))</f>
        <v/>
      </c>
      <c r="BT37" s="392" t="str">
        <f ca="1">+IF(OFFSET('Water Data'!$D$28,0,10*ROW('Water Data'!D31))="","",OFFSET('Water Data'!$D$28,0,10*ROW('Water Data'!D31)))</f>
        <v/>
      </c>
      <c r="BU37" s="392" t="str">
        <f ca="1">+IF(OFFSET('Water Data'!$D$29,0,10*ROW('Water Data'!D31))="","",OFFSET('Water Data'!$D$29,0,10*ROW('Water Data'!D31)))</f>
        <v/>
      </c>
      <c r="BV37" s="392" t="str">
        <f ca="1">+IF(OFFSET('Water Data'!$E$27,0,10*ROW('Water Data'!E31))="","",OFFSET('Water Data'!$E$27,0,10*ROW('Water Data'!E31)))</f>
        <v/>
      </c>
      <c r="BW37" s="392" t="str">
        <f ca="1">+IF(OFFSET('Water Data'!$E$28,0,10*ROW('Water Data'!E31))="","",OFFSET('Water Data'!$E$28,0,10*ROW('Water Data'!E31)))</f>
        <v/>
      </c>
      <c r="BX37" s="392" t="str">
        <f ca="1">+IF(OFFSET('Water Data'!$E$29,0,10*ROW('Water Data'!E31))="","",OFFSET('Water Data'!$E$29,0,10*ROW('Water Data'!E31)))</f>
        <v/>
      </c>
      <c r="BY37" s="392" t="str">
        <f ca="1">+IF(OFFSET('Water Data'!$F$27,0,10*ROW('Water Data'!F31))="","",OFFSET('Water Data'!$F$27,0,10*ROW('Water Data'!F31)))</f>
        <v/>
      </c>
      <c r="BZ37" s="392" t="str">
        <f ca="1">+IF(OFFSET('Water Data'!$F$28,0,10*ROW('Water Data'!F31))="","",OFFSET('Water Data'!$F$28,0,10*ROW('Water Data'!F31)))</f>
        <v/>
      </c>
      <c r="CA37" s="392" t="str">
        <f ca="1">+IF(OFFSET('Water Data'!$F$29,0,10*ROW('Water Data'!F31))="","",OFFSET('Water Data'!$F$29,0,10*ROW('Water Data'!F31)))</f>
        <v/>
      </c>
      <c r="CB37" s="392" t="str">
        <f ca="1">+IF(OFFSET('Water Data'!$G$27,0,10*ROW('Water Data'!G31))="","",OFFSET('Water Data'!$G$27,0,10*ROW('Water Data'!G31)))</f>
        <v/>
      </c>
      <c r="CC37" s="392" t="str">
        <f ca="1">+IF(OFFSET('Water Data'!$G$28,0,10*ROW('Water Data'!G31))="","",OFFSET('Water Data'!$G$28,0,10*ROW('Water Data'!G31)))</f>
        <v/>
      </c>
      <c r="CD37" s="392" t="str">
        <f ca="1">+IF(OFFSET('Water Data'!$G$29,0,10*ROW('Water Data'!G31))="","",OFFSET('Water Data'!$G$29,0,10*ROW('Water Data'!G31)))</f>
        <v/>
      </c>
      <c r="CE37" s="392" t="str">
        <f ca="1">+IF(OFFSET('Water Data'!$H$27,0,10*ROW('Water Data'!H31))="","",OFFSET('Water Data'!$H$27,0,10*ROW('Water Data'!H31)))</f>
        <v/>
      </c>
      <c r="CF37" s="392" t="str">
        <f ca="1">+IF(OFFSET('Water Data'!$H$28,0,10*ROW('Water Data'!H31))="","",OFFSET('Water Data'!$H$28,0,10*ROW('Water Data'!H31)))</f>
        <v/>
      </c>
      <c r="CG37" s="392" t="str">
        <f ca="1">+IF(OFFSET('Water Data'!$H$29,0,10*ROW('Water Data'!H31))="","",OFFSET('Water Data'!$H$29,0,10*ROW('Water Data'!H31)))</f>
        <v/>
      </c>
      <c r="CH37" s="392" t="str">
        <f ca="1">+IF(OFFSET('Water Data'!$I$27,0,10*ROW('Water Data'!I31))="","",OFFSET('Water Data'!$I$27,0,10*ROW('Water Data'!I31)))</f>
        <v/>
      </c>
      <c r="CI37" s="392" t="str">
        <f ca="1">+IF(OFFSET('Water Data'!$I$28,0,10*ROW('Water Data'!I31))="","",OFFSET('Water Data'!$I$28,0,10*ROW('Water Data'!I31)))</f>
        <v/>
      </c>
      <c r="CJ37" s="392" t="str">
        <f ca="1">+IF(OFFSET('Water Data'!$I$29,0,10*ROW('Water Data'!I31))="","",OFFSET('Water Data'!$I$29,0,10*ROW('Water Data'!I31)))</f>
        <v/>
      </c>
      <c r="CK37" s="392" t="str">
        <f ca="1">+IF(OFFSET('Sanitation Data'!$D$28,0,10*ROW('Sanitation Data'!D31))="","",OFFSET('Sanitation Data'!$D$28,0,10*ROW('Sanitation Data'!D31)))</f>
        <v/>
      </c>
      <c r="CL37" s="392" t="str">
        <f ca="1">+IF(OFFSET('Sanitation Data'!$D$29,0,10*ROW('Sanitation Data'!D31))="","",OFFSET('Sanitation Data'!$D$29,0,10*ROW('Sanitation Data'!D31)))</f>
        <v/>
      </c>
      <c r="CM37" s="392" t="str">
        <f ca="1">+IF(OFFSET('Sanitation Data'!$D$30,0,10*ROW('Sanitation Data'!D31))="","",OFFSET('Sanitation Data'!$D$30,0,10*ROW('Sanitation Data'!D31)))</f>
        <v/>
      </c>
      <c r="CN37" s="392" t="str">
        <f ca="1">+IF(OFFSET('Sanitation Data'!$D$31,0,10*ROW('Sanitation Data'!D31))="","",OFFSET('Sanitation Data'!$D$31,0,10*ROW('Sanitation Data'!D31)))</f>
        <v/>
      </c>
      <c r="CO37" s="392" t="str">
        <f ca="1">+IF(OFFSET('Sanitation Data'!$D$32,0,10*ROW('Sanitation Data'!D31))="","",OFFSET('Sanitation Data'!$D$32,0,10*ROW('Sanitation Data'!D31)))</f>
        <v/>
      </c>
      <c r="CP37" s="392" t="str">
        <f ca="1">+IF(OFFSET('Sanitation Data'!$E$28,0,10*ROW('Sanitation Data'!E31))="","",OFFSET('Sanitation Data'!$E$28,0,10*ROW('Sanitation Data'!E31)))</f>
        <v/>
      </c>
      <c r="CQ37" s="392" t="str">
        <f ca="1">+IF(OFFSET('Sanitation Data'!$E$29,0,10*ROW('Sanitation Data'!E31))="","",OFFSET('Sanitation Data'!$E$29,0,10*ROW('Sanitation Data'!E31)))</f>
        <v/>
      </c>
      <c r="CR37" s="392" t="str">
        <f ca="1">+IF(OFFSET('Sanitation Data'!$E$30,0,10*ROW('Sanitation Data'!E31))="","",OFFSET('Sanitation Data'!$E$30,0,10*ROW('Sanitation Data'!E31)))</f>
        <v/>
      </c>
      <c r="CS37" s="392" t="str">
        <f ca="1">+IF(OFFSET('Sanitation Data'!$E$31,0,10*ROW('Sanitation Data'!E31))="","",OFFSET('Sanitation Data'!$E$31,0,10*ROW('Sanitation Data'!E31)))</f>
        <v/>
      </c>
      <c r="CT37" s="392" t="str">
        <f ca="1">+IF(OFFSET('Sanitation Data'!$E$32,0,10*ROW('Sanitation Data'!E31))="","",OFFSET('Sanitation Data'!$E$32,0,10*ROW('Sanitation Data'!E31)))</f>
        <v/>
      </c>
      <c r="CU37" s="392" t="str">
        <f ca="1">+IF(OFFSET('Sanitation Data'!$F$28,0,10*ROW('Sanitation Data'!F31))="","",OFFSET('Sanitation Data'!$F$28,0,10*ROW('Sanitation Data'!F31)))</f>
        <v/>
      </c>
      <c r="CV37" s="392" t="str">
        <f ca="1">+IF(OFFSET('Sanitation Data'!$F$29,0,10*ROW('Sanitation Data'!F31))="","",OFFSET('Sanitation Data'!$F$29,0,10*ROW('Sanitation Data'!F31)))</f>
        <v/>
      </c>
      <c r="CW37" s="392" t="str">
        <f ca="1">+IF(OFFSET('Sanitation Data'!$F$30,0,10*ROW('Sanitation Data'!F31))="","",OFFSET('Sanitation Data'!$F$30,0,10*ROW('Sanitation Data'!F31)))</f>
        <v/>
      </c>
      <c r="CX37" s="392" t="str">
        <f ca="1">+IF(OFFSET('Sanitation Data'!$F$31,0,10*ROW('Sanitation Data'!F31))="","",OFFSET('Sanitation Data'!$F$31,0,10*ROW('Sanitation Data'!F31)))</f>
        <v/>
      </c>
      <c r="CY37" s="392" t="str">
        <f ca="1">+IF(OFFSET('Sanitation Data'!$F$32,0,10*ROW('Sanitation Data'!F31))="","",OFFSET('Sanitation Data'!$F$32,0,10*ROW('Sanitation Data'!F31)))</f>
        <v/>
      </c>
      <c r="CZ37" s="392" t="str">
        <f ca="1">+IF(OFFSET('Sanitation Data'!$G$28,0,10*ROW('Sanitation Data'!G31))="","",OFFSET('Sanitation Data'!$G$28,0,10*ROW('Sanitation Data'!G31)))</f>
        <v/>
      </c>
      <c r="DA37" s="392" t="str">
        <f ca="1">+IF(OFFSET('Sanitation Data'!$G$29,0,10*ROW('Sanitation Data'!G31))="","",OFFSET('Sanitation Data'!$G$29,0,10*ROW('Sanitation Data'!G31)))</f>
        <v/>
      </c>
      <c r="DB37" s="392" t="str">
        <f ca="1">+IF(OFFSET('Sanitation Data'!$G$30,0,10*ROW('Sanitation Data'!G31))="","",OFFSET('Sanitation Data'!$G$30,0,10*ROW('Sanitation Data'!G31)))</f>
        <v/>
      </c>
      <c r="DC37" s="392" t="str">
        <f ca="1">+IF(OFFSET('Sanitation Data'!$G$31,0,10*ROW('Sanitation Data'!G31))="","",OFFSET('Sanitation Data'!$G$31,0,10*ROW('Sanitation Data'!G31)))</f>
        <v/>
      </c>
      <c r="DD37" s="392" t="str">
        <f ca="1">+IF(OFFSET('Sanitation Data'!$G$32,0,10*ROW('Sanitation Data'!G31))="","",OFFSET('Sanitation Data'!$G$32,0,10*ROW('Sanitation Data'!G31)))</f>
        <v/>
      </c>
      <c r="DE37" s="392" t="str">
        <f ca="1">+IF(OFFSET('Sanitation Data'!$H$28,0,10*ROW('Sanitation Data'!H31))="","",OFFSET('Sanitation Data'!$H$28,0,10*ROW('Sanitation Data'!H31)))</f>
        <v/>
      </c>
      <c r="DF37" s="392" t="str">
        <f ca="1">+IF(OFFSET('Sanitation Data'!$H$29,0,10*ROW('Sanitation Data'!H31))="","",OFFSET('Sanitation Data'!$H$29,0,10*ROW('Sanitation Data'!H31)))</f>
        <v/>
      </c>
      <c r="DG37" s="392" t="str">
        <f ca="1">+IF(OFFSET('Sanitation Data'!$H$30,0,10*ROW('Sanitation Data'!H31))="","",OFFSET('Sanitation Data'!$H$30,0,10*ROW('Sanitation Data'!H31)))</f>
        <v/>
      </c>
      <c r="DH37" s="392" t="str">
        <f ca="1">+IF(OFFSET('Sanitation Data'!$H$31,0,10*ROW('Sanitation Data'!H31))="","",OFFSET('Sanitation Data'!$H$31,0,10*ROW('Sanitation Data'!H31)))</f>
        <v/>
      </c>
      <c r="DI37" s="392" t="str">
        <f ca="1">+IF(OFFSET('Sanitation Data'!$H$32,0,10*ROW('Sanitation Data'!H31))="","",OFFSET('Sanitation Data'!$H$32,0,10*ROW('Sanitation Data'!H31)))</f>
        <v/>
      </c>
      <c r="DJ37" s="392" t="str">
        <f ca="1">+IF(OFFSET('Sanitation Data'!$I$28,0,10*ROW('Sanitation Data'!I31))="","",OFFSET('Sanitation Data'!$I$28,0,10*ROW('Sanitation Data'!I31)))</f>
        <v/>
      </c>
      <c r="DK37" s="392" t="str">
        <f ca="1">+IF(OFFSET('Sanitation Data'!$I$29,0,10*ROW('Sanitation Data'!I31))="","",OFFSET('Sanitation Data'!$I$29,0,10*ROW('Sanitation Data'!I31)))</f>
        <v/>
      </c>
      <c r="DL37" s="392" t="str">
        <f ca="1">+IF(OFFSET('Sanitation Data'!$I$30,0,10*ROW('Sanitation Data'!I31))="","",OFFSET('Sanitation Data'!$I$30,0,10*ROW('Sanitation Data'!I31)))</f>
        <v/>
      </c>
      <c r="DM37" s="392" t="str">
        <f ca="1">+IF(OFFSET('Sanitation Data'!$I$31,0,10*ROW('Sanitation Data'!I31))="","",OFFSET('Sanitation Data'!$I$31,0,10*ROW('Sanitation Data'!I31)))</f>
        <v/>
      </c>
      <c r="DN37" s="392" t="str">
        <f ca="1">+IF(OFFSET('Sanitation Data'!$I$32,0,10*ROW('Sanitation Data'!I31))="","",OFFSET('Sanitation Data'!$I$32,0,10*ROW('Sanitation Data'!I31)))</f>
        <v/>
      </c>
      <c r="DO37" s="392" t="str">
        <f ca="1">+IF(OFFSET('Hygiene Data'!$D$11,0,10*ROW('Hygiene Data'!D31))="","",OFFSET('Hygiene Data'!$D$11,0,10*ROW('Hygiene Data'!D31)))</f>
        <v/>
      </c>
      <c r="DP37" s="392" t="str">
        <f ca="1">+IF(OFFSET('Hygiene Data'!$D$12,0,10*ROW('Hygiene Data'!D31))="","",OFFSET('Hygiene Data'!$D$12,0,10*ROW('Hygiene Data'!D31)))</f>
        <v/>
      </c>
      <c r="DQ37" s="392" t="str">
        <f ca="1">+IF(OFFSET('Hygiene Data'!$D$13,0,10*ROW('Hygiene Data'!D31))="","",OFFSET('Hygiene Data'!$D$13,0,10*ROW('Hygiene Data'!D31)))</f>
        <v/>
      </c>
      <c r="DR37" s="392" t="str">
        <f ca="1">+IF(OFFSET('Hygiene Data'!$E$11,0,10*ROW('Hygiene Data'!E31))="","",OFFSET('Hygiene Data'!$E$11,0,10*ROW('Hygiene Data'!E31)))</f>
        <v/>
      </c>
      <c r="DS37" s="392" t="str">
        <f ca="1">+IF(OFFSET('Hygiene Data'!$E$12,0,10*ROW('Hygiene Data'!E31))="","",OFFSET('Hygiene Data'!$E$12,0,10*ROW('Hygiene Data'!E31)))</f>
        <v/>
      </c>
      <c r="DT37" s="392" t="str">
        <f ca="1">+IF(OFFSET('Hygiene Data'!$E$13,0,10*ROW('Hygiene Data'!E31))="","",OFFSET('Hygiene Data'!$E$13,0,10*ROW('Hygiene Data'!E31)))</f>
        <v/>
      </c>
      <c r="DU37" s="392" t="str">
        <f ca="1">+IF(OFFSET('Hygiene Data'!$F$11,0,10*ROW('Hygiene Data'!F31))="","",OFFSET('Hygiene Data'!$F$11,0,10*ROW('Hygiene Data'!F31)))</f>
        <v/>
      </c>
      <c r="DV37" s="392" t="str">
        <f ca="1">+IF(OFFSET('Hygiene Data'!$F$12,0,10*ROW('Hygiene Data'!F31))="","",OFFSET('Hygiene Data'!$F$12,0,10*ROW('Hygiene Data'!F31)))</f>
        <v/>
      </c>
      <c r="DW37" s="392" t="str">
        <f ca="1">+IF(OFFSET('Hygiene Data'!$F$13,0,10*ROW('Hygiene Data'!F31))="","",OFFSET('Hygiene Data'!$F$13,0,10*ROW('Hygiene Data'!F31)))</f>
        <v/>
      </c>
      <c r="DX37" s="392" t="str">
        <f ca="1">+IF(OFFSET('Hygiene Data'!$G$11,0,10*ROW('Hygiene Data'!G31))="","",OFFSET('Hygiene Data'!$G$11,0,10*ROW('Hygiene Data'!G31)))</f>
        <v/>
      </c>
      <c r="DY37" s="392" t="str">
        <f ca="1">+IF(OFFSET('Hygiene Data'!$G$12,0,10*ROW('Hygiene Data'!G31))="","",OFFSET('Hygiene Data'!$G$12,0,10*ROW('Hygiene Data'!G31)))</f>
        <v/>
      </c>
      <c r="DZ37" s="392" t="str">
        <f ca="1">+IF(OFFSET('Hygiene Data'!$G$13,0,10*ROW('Hygiene Data'!G31))="","",OFFSET('Hygiene Data'!$G$13,0,10*ROW('Hygiene Data'!G31)))</f>
        <v/>
      </c>
      <c r="EA37" s="392" t="str">
        <f ca="1">+IF(OFFSET('Hygiene Data'!$H$11,0,10*ROW('Hygiene Data'!H31))="","",OFFSET('Hygiene Data'!$H$11,0,10*ROW('Hygiene Data'!H31)))</f>
        <v/>
      </c>
      <c r="EB37" s="392" t="str">
        <f ca="1">+IF(OFFSET('Hygiene Data'!$H$12,0,10*ROW('Hygiene Data'!H31))="","",OFFSET('Hygiene Data'!$H$12,0,10*ROW('Hygiene Data'!H31)))</f>
        <v/>
      </c>
      <c r="EC37" s="392" t="str">
        <f ca="1">+IF(OFFSET('Hygiene Data'!$H$13,0,10*ROW('Hygiene Data'!H31))="","",OFFSET('Hygiene Data'!$H$13,0,10*ROW('Hygiene Data'!H31)))</f>
        <v/>
      </c>
      <c r="ED37" s="392" t="str">
        <f ca="1">+IF(OFFSET('Hygiene Data'!$I$11,0,10*ROW('Hygiene Data'!I31))="","",OFFSET('Hygiene Data'!$I$11,0,10*ROW('Hygiene Data'!I31)))</f>
        <v/>
      </c>
      <c r="EE37" s="392" t="str">
        <f ca="1">+IF(OFFSET('Hygiene Data'!$I$12,0,10*ROW('Hygiene Data'!I31))="","",OFFSET('Hygiene Data'!$I$12,0,10*ROW('Hygiene Data'!I31)))</f>
        <v/>
      </c>
      <c r="EF37" s="392" t="str">
        <f ca="1">+IF(OFFSET('Hygiene Data'!$I$13,0,10*ROW('Hygiene Data'!I31))="","",OFFSET('Hygiene Data'!$I$13,0,10*ROW('Hygiene Data'!I31)))</f>
        <v/>
      </c>
    </row>
    <row r="38" spans="1:136" x14ac:dyDescent="0.25">
      <c r="A38" s="501" t="str">
        <f ca="1">+IF(OFFSET('Water Data'!$B$2,0,10*ROW('Water Data'!E32))="","",OFFSET('Water Data'!$B$2,0,10*ROW('Water Data'!E32)))</f>
        <v/>
      </c>
      <c r="B38" s="50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28" t="str">
        <f t="shared" ca="1" si="0"/>
        <v/>
      </c>
      <c r="D38" s="52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3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3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3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3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3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3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3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3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3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3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3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3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3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3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3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3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3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3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3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3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3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3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3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3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3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3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3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3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3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3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3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0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3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3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3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3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3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3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3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3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3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3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3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3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3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3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3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3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92" t="str">
        <f ca="1">+IF(OFFSET('Water Data'!$D$27,0,10*ROW('Water Data'!D32))="","",OFFSET('Water Data'!$D$27,0,10*ROW('Water Data'!D32)))</f>
        <v/>
      </c>
      <c r="BT38" s="392" t="str">
        <f ca="1">+IF(OFFSET('Water Data'!$D$28,0,10*ROW('Water Data'!D32))="","",OFFSET('Water Data'!$D$28,0,10*ROW('Water Data'!D32)))</f>
        <v/>
      </c>
      <c r="BU38" s="392" t="str">
        <f ca="1">+IF(OFFSET('Water Data'!$D$29,0,10*ROW('Water Data'!D32))="","",OFFSET('Water Data'!$D$29,0,10*ROW('Water Data'!D32)))</f>
        <v/>
      </c>
      <c r="BV38" s="392" t="str">
        <f ca="1">+IF(OFFSET('Water Data'!$E$27,0,10*ROW('Water Data'!E32))="","",OFFSET('Water Data'!$E$27,0,10*ROW('Water Data'!E32)))</f>
        <v/>
      </c>
      <c r="BW38" s="392" t="str">
        <f ca="1">+IF(OFFSET('Water Data'!$E$28,0,10*ROW('Water Data'!E32))="","",OFFSET('Water Data'!$E$28,0,10*ROW('Water Data'!E32)))</f>
        <v/>
      </c>
      <c r="BX38" s="392" t="str">
        <f ca="1">+IF(OFFSET('Water Data'!$E$29,0,10*ROW('Water Data'!E32))="","",OFFSET('Water Data'!$E$29,0,10*ROW('Water Data'!E32)))</f>
        <v/>
      </c>
      <c r="BY38" s="392" t="str">
        <f ca="1">+IF(OFFSET('Water Data'!$F$27,0,10*ROW('Water Data'!F32))="","",OFFSET('Water Data'!$F$27,0,10*ROW('Water Data'!F32)))</f>
        <v/>
      </c>
      <c r="BZ38" s="392" t="str">
        <f ca="1">+IF(OFFSET('Water Data'!$F$28,0,10*ROW('Water Data'!F32))="","",OFFSET('Water Data'!$F$28,0,10*ROW('Water Data'!F32)))</f>
        <v/>
      </c>
      <c r="CA38" s="392" t="str">
        <f ca="1">+IF(OFFSET('Water Data'!$F$29,0,10*ROW('Water Data'!F32))="","",OFFSET('Water Data'!$F$29,0,10*ROW('Water Data'!F32)))</f>
        <v/>
      </c>
      <c r="CB38" s="392" t="str">
        <f ca="1">+IF(OFFSET('Water Data'!$G$27,0,10*ROW('Water Data'!G32))="","",OFFSET('Water Data'!$G$27,0,10*ROW('Water Data'!G32)))</f>
        <v/>
      </c>
      <c r="CC38" s="392" t="str">
        <f ca="1">+IF(OFFSET('Water Data'!$G$28,0,10*ROW('Water Data'!G32))="","",OFFSET('Water Data'!$G$28,0,10*ROW('Water Data'!G32)))</f>
        <v/>
      </c>
      <c r="CD38" s="392" t="str">
        <f ca="1">+IF(OFFSET('Water Data'!$G$29,0,10*ROW('Water Data'!G32))="","",OFFSET('Water Data'!$G$29,0,10*ROW('Water Data'!G32)))</f>
        <v/>
      </c>
      <c r="CE38" s="392" t="str">
        <f ca="1">+IF(OFFSET('Water Data'!$H$27,0,10*ROW('Water Data'!H32))="","",OFFSET('Water Data'!$H$27,0,10*ROW('Water Data'!H32)))</f>
        <v/>
      </c>
      <c r="CF38" s="392" t="str">
        <f ca="1">+IF(OFFSET('Water Data'!$H$28,0,10*ROW('Water Data'!H32))="","",OFFSET('Water Data'!$H$28,0,10*ROW('Water Data'!H32)))</f>
        <v/>
      </c>
      <c r="CG38" s="392" t="str">
        <f ca="1">+IF(OFFSET('Water Data'!$H$29,0,10*ROW('Water Data'!H32))="","",OFFSET('Water Data'!$H$29,0,10*ROW('Water Data'!H32)))</f>
        <v/>
      </c>
      <c r="CH38" s="392" t="str">
        <f ca="1">+IF(OFFSET('Water Data'!$I$27,0,10*ROW('Water Data'!I32))="","",OFFSET('Water Data'!$I$27,0,10*ROW('Water Data'!I32)))</f>
        <v/>
      </c>
      <c r="CI38" s="392" t="str">
        <f ca="1">+IF(OFFSET('Water Data'!$I$28,0,10*ROW('Water Data'!I32))="","",OFFSET('Water Data'!$I$28,0,10*ROW('Water Data'!I32)))</f>
        <v/>
      </c>
      <c r="CJ38" s="392" t="str">
        <f ca="1">+IF(OFFSET('Water Data'!$I$29,0,10*ROW('Water Data'!I32))="","",OFFSET('Water Data'!$I$29,0,10*ROW('Water Data'!I32)))</f>
        <v/>
      </c>
      <c r="CK38" s="392" t="str">
        <f ca="1">+IF(OFFSET('Sanitation Data'!$D$28,0,10*ROW('Sanitation Data'!D32))="","",OFFSET('Sanitation Data'!$D$28,0,10*ROW('Sanitation Data'!D32)))</f>
        <v/>
      </c>
      <c r="CL38" s="392" t="str">
        <f ca="1">+IF(OFFSET('Sanitation Data'!$D$29,0,10*ROW('Sanitation Data'!D32))="","",OFFSET('Sanitation Data'!$D$29,0,10*ROW('Sanitation Data'!D32)))</f>
        <v/>
      </c>
      <c r="CM38" s="392" t="str">
        <f ca="1">+IF(OFFSET('Sanitation Data'!$D$30,0,10*ROW('Sanitation Data'!D32))="","",OFFSET('Sanitation Data'!$D$30,0,10*ROW('Sanitation Data'!D32)))</f>
        <v/>
      </c>
      <c r="CN38" s="392" t="str">
        <f ca="1">+IF(OFFSET('Sanitation Data'!$D$31,0,10*ROW('Sanitation Data'!D32))="","",OFFSET('Sanitation Data'!$D$31,0,10*ROW('Sanitation Data'!D32)))</f>
        <v/>
      </c>
      <c r="CO38" s="392" t="str">
        <f ca="1">+IF(OFFSET('Sanitation Data'!$D$32,0,10*ROW('Sanitation Data'!D32))="","",OFFSET('Sanitation Data'!$D$32,0,10*ROW('Sanitation Data'!D32)))</f>
        <v/>
      </c>
      <c r="CP38" s="392" t="str">
        <f ca="1">+IF(OFFSET('Sanitation Data'!$E$28,0,10*ROW('Sanitation Data'!E32))="","",OFFSET('Sanitation Data'!$E$28,0,10*ROW('Sanitation Data'!E32)))</f>
        <v/>
      </c>
      <c r="CQ38" s="392" t="str">
        <f ca="1">+IF(OFFSET('Sanitation Data'!$E$29,0,10*ROW('Sanitation Data'!E32))="","",OFFSET('Sanitation Data'!$E$29,0,10*ROW('Sanitation Data'!E32)))</f>
        <v/>
      </c>
      <c r="CR38" s="392" t="str">
        <f ca="1">+IF(OFFSET('Sanitation Data'!$E$30,0,10*ROW('Sanitation Data'!E32))="","",OFFSET('Sanitation Data'!$E$30,0,10*ROW('Sanitation Data'!E32)))</f>
        <v/>
      </c>
      <c r="CS38" s="392" t="str">
        <f ca="1">+IF(OFFSET('Sanitation Data'!$E$31,0,10*ROW('Sanitation Data'!E32))="","",OFFSET('Sanitation Data'!$E$31,0,10*ROW('Sanitation Data'!E32)))</f>
        <v/>
      </c>
      <c r="CT38" s="392" t="str">
        <f ca="1">+IF(OFFSET('Sanitation Data'!$E$32,0,10*ROW('Sanitation Data'!E32))="","",OFFSET('Sanitation Data'!$E$32,0,10*ROW('Sanitation Data'!E32)))</f>
        <v/>
      </c>
      <c r="CU38" s="392" t="str">
        <f ca="1">+IF(OFFSET('Sanitation Data'!$F$28,0,10*ROW('Sanitation Data'!F32))="","",OFFSET('Sanitation Data'!$F$28,0,10*ROW('Sanitation Data'!F32)))</f>
        <v/>
      </c>
      <c r="CV38" s="392" t="str">
        <f ca="1">+IF(OFFSET('Sanitation Data'!$F$29,0,10*ROW('Sanitation Data'!F32))="","",OFFSET('Sanitation Data'!$F$29,0,10*ROW('Sanitation Data'!F32)))</f>
        <v/>
      </c>
      <c r="CW38" s="392" t="str">
        <f ca="1">+IF(OFFSET('Sanitation Data'!$F$30,0,10*ROW('Sanitation Data'!F32))="","",OFFSET('Sanitation Data'!$F$30,0,10*ROW('Sanitation Data'!F32)))</f>
        <v/>
      </c>
      <c r="CX38" s="392" t="str">
        <f ca="1">+IF(OFFSET('Sanitation Data'!$F$31,0,10*ROW('Sanitation Data'!F32))="","",OFFSET('Sanitation Data'!$F$31,0,10*ROW('Sanitation Data'!F32)))</f>
        <v/>
      </c>
      <c r="CY38" s="392" t="str">
        <f ca="1">+IF(OFFSET('Sanitation Data'!$F$32,0,10*ROW('Sanitation Data'!F32))="","",OFFSET('Sanitation Data'!$F$32,0,10*ROW('Sanitation Data'!F32)))</f>
        <v/>
      </c>
      <c r="CZ38" s="392" t="str">
        <f ca="1">+IF(OFFSET('Sanitation Data'!$G$28,0,10*ROW('Sanitation Data'!G32))="","",OFFSET('Sanitation Data'!$G$28,0,10*ROW('Sanitation Data'!G32)))</f>
        <v/>
      </c>
      <c r="DA38" s="392" t="str">
        <f ca="1">+IF(OFFSET('Sanitation Data'!$G$29,0,10*ROW('Sanitation Data'!G32))="","",OFFSET('Sanitation Data'!$G$29,0,10*ROW('Sanitation Data'!G32)))</f>
        <v/>
      </c>
      <c r="DB38" s="392" t="str">
        <f ca="1">+IF(OFFSET('Sanitation Data'!$G$30,0,10*ROW('Sanitation Data'!G32))="","",OFFSET('Sanitation Data'!$G$30,0,10*ROW('Sanitation Data'!G32)))</f>
        <v/>
      </c>
      <c r="DC38" s="392" t="str">
        <f ca="1">+IF(OFFSET('Sanitation Data'!$G$31,0,10*ROW('Sanitation Data'!G32))="","",OFFSET('Sanitation Data'!$G$31,0,10*ROW('Sanitation Data'!G32)))</f>
        <v/>
      </c>
      <c r="DD38" s="392" t="str">
        <f ca="1">+IF(OFFSET('Sanitation Data'!$G$32,0,10*ROW('Sanitation Data'!G32))="","",OFFSET('Sanitation Data'!$G$32,0,10*ROW('Sanitation Data'!G32)))</f>
        <v/>
      </c>
      <c r="DE38" s="392" t="str">
        <f ca="1">+IF(OFFSET('Sanitation Data'!$H$28,0,10*ROW('Sanitation Data'!H32))="","",OFFSET('Sanitation Data'!$H$28,0,10*ROW('Sanitation Data'!H32)))</f>
        <v/>
      </c>
      <c r="DF38" s="392" t="str">
        <f ca="1">+IF(OFFSET('Sanitation Data'!$H$29,0,10*ROW('Sanitation Data'!H32))="","",OFFSET('Sanitation Data'!$H$29,0,10*ROW('Sanitation Data'!H32)))</f>
        <v/>
      </c>
      <c r="DG38" s="392" t="str">
        <f ca="1">+IF(OFFSET('Sanitation Data'!$H$30,0,10*ROW('Sanitation Data'!H32))="","",OFFSET('Sanitation Data'!$H$30,0,10*ROW('Sanitation Data'!H32)))</f>
        <v/>
      </c>
      <c r="DH38" s="392" t="str">
        <f ca="1">+IF(OFFSET('Sanitation Data'!$H$31,0,10*ROW('Sanitation Data'!H32))="","",OFFSET('Sanitation Data'!$H$31,0,10*ROW('Sanitation Data'!H32)))</f>
        <v/>
      </c>
      <c r="DI38" s="392" t="str">
        <f ca="1">+IF(OFFSET('Sanitation Data'!$H$32,0,10*ROW('Sanitation Data'!H32))="","",OFFSET('Sanitation Data'!$H$32,0,10*ROW('Sanitation Data'!H32)))</f>
        <v/>
      </c>
      <c r="DJ38" s="392" t="str">
        <f ca="1">+IF(OFFSET('Sanitation Data'!$I$28,0,10*ROW('Sanitation Data'!I32))="","",OFFSET('Sanitation Data'!$I$28,0,10*ROW('Sanitation Data'!I32)))</f>
        <v/>
      </c>
      <c r="DK38" s="392" t="str">
        <f ca="1">+IF(OFFSET('Sanitation Data'!$I$29,0,10*ROW('Sanitation Data'!I32))="","",OFFSET('Sanitation Data'!$I$29,0,10*ROW('Sanitation Data'!I32)))</f>
        <v/>
      </c>
      <c r="DL38" s="392" t="str">
        <f ca="1">+IF(OFFSET('Sanitation Data'!$I$30,0,10*ROW('Sanitation Data'!I32))="","",OFFSET('Sanitation Data'!$I$30,0,10*ROW('Sanitation Data'!I32)))</f>
        <v/>
      </c>
      <c r="DM38" s="392" t="str">
        <f ca="1">+IF(OFFSET('Sanitation Data'!$I$31,0,10*ROW('Sanitation Data'!I32))="","",OFFSET('Sanitation Data'!$I$31,0,10*ROW('Sanitation Data'!I32)))</f>
        <v/>
      </c>
      <c r="DN38" s="392" t="str">
        <f ca="1">+IF(OFFSET('Sanitation Data'!$I$32,0,10*ROW('Sanitation Data'!I32))="","",OFFSET('Sanitation Data'!$I$32,0,10*ROW('Sanitation Data'!I32)))</f>
        <v/>
      </c>
      <c r="DO38" s="392" t="str">
        <f ca="1">+IF(OFFSET('Hygiene Data'!$D$11,0,10*ROW('Hygiene Data'!D32))="","",OFFSET('Hygiene Data'!$D$11,0,10*ROW('Hygiene Data'!D32)))</f>
        <v/>
      </c>
      <c r="DP38" s="392" t="str">
        <f ca="1">+IF(OFFSET('Hygiene Data'!$D$12,0,10*ROW('Hygiene Data'!D32))="","",OFFSET('Hygiene Data'!$D$12,0,10*ROW('Hygiene Data'!D32)))</f>
        <v/>
      </c>
      <c r="DQ38" s="392" t="str">
        <f ca="1">+IF(OFFSET('Hygiene Data'!$D$13,0,10*ROW('Hygiene Data'!D32))="","",OFFSET('Hygiene Data'!$D$13,0,10*ROW('Hygiene Data'!D32)))</f>
        <v/>
      </c>
      <c r="DR38" s="392" t="str">
        <f ca="1">+IF(OFFSET('Hygiene Data'!$E$11,0,10*ROW('Hygiene Data'!E32))="","",OFFSET('Hygiene Data'!$E$11,0,10*ROW('Hygiene Data'!E32)))</f>
        <v/>
      </c>
      <c r="DS38" s="392" t="str">
        <f ca="1">+IF(OFFSET('Hygiene Data'!$E$12,0,10*ROW('Hygiene Data'!E32))="","",OFFSET('Hygiene Data'!$E$12,0,10*ROW('Hygiene Data'!E32)))</f>
        <v/>
      </c>
      <c r="DT38" s="392" t="str">
        <f ca="1">+IF(OFFSET('Hygiene Data'!$E$13,0,10*ROW('Hygiene Data'!E32))="","",OFFSET('Hygiene Data'!$E$13,0,10*ROW('Hygiene Data'!E32)))</f>
        <v/>
      </c>
      <c r="DU38" s="392" t="str">
        <f ca="1">+IF(OFFSET('Hygiene Data'!$F$11,0,10*ROW('Hygiene Data'!F32))="","",OFFSET('Hygiene Data'!$F$11,0,10*ROW('Hygiene Data'!F32)))</f>
        <v/>
      </c>
      <c r="DV38" s="392" t="str">
        <f ca="1">+IF(OFFSET('Hygiene Data'!$F$12,0,10*ROW('Hygiene Data'!F32))="","",OFFSET('Hygiene Data'!$F$12,0,10*ROW('Hygiene Data'!F32)))</f>
        <v/>
      </c>
      <c r="DW38" s="392" t="str">
        <f ca="1">+IF(OFFSET('Hygiene Data'!$F$13,0,10*ROW('Hygiene Data'!F32))="","",OFFSET('Hygiene Data'!$F$13,0,10*ROW('Hygiene Data'!F32)))</f>
        <v/>
      </c>
      <c r="DX38" s="392" t="str">
        <f ca="1">+IF(OFFSET('Hygiene Data'!$G$11,0,10*ROW('Hygiene Data'!G32))="","",OFFSET('Hygiene Data'!$G$11,0,10*ROW('Hygiene Data'!G32)))</f>
        <v/>
      </c>
      <c r="DY38" s="392" t="str">
        <f ca="1">+IF(OFFSET('Hygiene Data'!$G$12,0,10*ROW('Hygiene Data'!G32))="","",OFFSET('Hygiene Data'!$G$12,0,10*ROW('Hygiene Data'!G32)))</f>
        <v/>
      </c>
      <c r="DZ38" s="392" t="str">
        <f ca="1">+IF(OFFSET('Hygiene Data'!$G$13,0,10*ROW('Hygiene Data'!G32))="","",OFFSET('Hygiene Data'!$G$13,0,10*ROW('Hygiene Data'!G32)))</f>
        <v/>
      </c>
      <c r="EA38" s="392" t="str">
        <f ca="1">+IF(OFFSET('Hygiene Data'!$H$11,0,10*ROW('Hygiene Data'!H32))="","",OFFSET('Hygiene Data'!$H$11,0,10*ROW('Hygiene Data'!H32)))</f>
        <v/>
      </c>
      <c r="EB38" s="392" t="str">
        <f ca="1">+IF(OFFSET('Hygiene Data'!$H$12,0,10*ROW('Hygiene Data'!H32))="","",OFFSET('Hygiene Data'!$H$12,0,10*ROW('Hygiene Data'!H32)))</f>
        <v/>
      </c>
      <c r="EC38" s="392" t="str">
        <f ca="1">+IF(OFFSET('Hygiene Data'!$H$13,0,10*ROW('Hygiene Data'!H32))="","",OFFSET('Hygiene Data'!$H$13,0,10*ROW('Hygiene Data'!H32)))</f>
        <v/>
      </c>
      <c r="ED38" s="392" t="str">
        <f ca="1">+IF(OFFSET('Hygiene Data'!$I$11,0,10*ROW('Hygiene Data'!I32))="","",OFFSET('Hygiene Data'!$I$11,0,10*ROW('Hygiene Data'!I32)))</f>
        <v/>
      </c>
      <c r="EE38" s="392" t="str">
        <f ca="1">+IF(OFFSET('Hygiene Data'!$I$12,0,10*ROW('Hygiene Data'!I32))="","",OFFSET('Hygiene Data'!$I$12,0,10*ROW('Hygiene Data'!I32)))</f>
        <v/>
      </c>
      <c r="EF38" s="392" t="str">
        <f ca="1">+IF(OFFSET('Hygiene Data'!$I$13,0,10*ROW('Hygiene Data'!I32))="","",OFFSET('Hygiene Data'!$I$13,0,10*ROW('Hygiene Data'!I32)))</f>
        <v/>
      </c>
    </row>
    <row r="39" spans="1:136" x14ac:dyDescent="0.25">
      <c r="A39" s="501" t="str">
        <f ca="1">+IF(OFFSET('Water Data'!$B$2,0,10*ROW('Water Data'!E33))="","",OFFSET('Water Data'!$B$2,0,10*ROW('Water Data'!E33)))</f>
        <v/>
      </c>
      <c r="B39" s="50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28" t="str">
        <f t="shared" ca="1" si="0"/>
        <v/>
      </c>
      <c r="D39" s="52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3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3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3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3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3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3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3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3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3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3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3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3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3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3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3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3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3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3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3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3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3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3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3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3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3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3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3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3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3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3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3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0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3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3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3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3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3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3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3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3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3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3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3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3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3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3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3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3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92" t="str">
        <f ca="1">+IF(OFFSET('Water Data'!$D$27,0,10*ROW('Water Data'!D33))="","",OFFSET('Water Data'!$D$27,0,10*ROW('Water Data'!D33)))</f>
        <v/>
      </c>
      <c r="BT39" s="392" t="str">
        <f ca="1">+IF(OFFSET('Water Data'!$D$28,0,10*ROW('Water Data'!D33))="","",OFFSET('Water Data'!$D$28,0,10*ROW('Water Data'!D33)))</f>
        <v/>
      </c>
      <c r="BU39" s="392" t="str">
        <f ca="1">+IF(OFFSET('Water Data'!$D$29,0,10*ROW('Water Data'!D33))="","",OFFSET('Water Data'!$D$29,0,10*ROW('Water Data'!D33)))</f>
        <v/>
      </c>
      <c r="BV39" s="392" t="str">
        <f ca="1">+IF(OFFSET('Water Data'!$E$27,0,10*ROW('Water Data'!E33))="","",OFFSET('Water Data'!$E$27,0,10*ROW('Water Data'!E33)))</f>
        <v/>
      </c>
      <c r="BW39" s="392" t="str">
        <f ca="1">+IF(OFFSET('Water Data'!$E$28,0,10*ROW('Water Data'!E33))="","",OFFSET('Water Data'!$E$28,0,10*ROW('Water Data'!E33)))</f>
        <v/>
      </c>
      <c r="BX39" s="392" t="str">
        <f ca="1">+IF(OFFSET('Water Data'!$E$29,0,10*ROW('Water Data'!E33))="","",OFFSET('Water Data'!$E$29,0,10*ROW('Water Data'!E33)))</f>
        <v/>
      </c>
      <c r="BY39" s="392" t="str">
        <f ca="1">+IF(OFFSET('Water Data'!$F$27,0,10*ROW('Water Data'!F33))="","",OFFSET('Water Data'!$F$27,0,10*ROW('Water Data'!F33)))</f>
        <v/>
      </c>
      <c r="BZ39" s="392" t="str">
        <f ca="1">+IF(OFFSET('Water Data'!$F$28,0,10*ROW('Water Data'!F33))="","",OFFSET('Water Data'!$F$28,0,10*ROW('Water Data'!F33)))</f>
        <v/>
      </c>
      <c r="CA39" s="392" t="str">
        <f ca="1">+IF(OFFSET('Water Data'!$F$29,0,10*ROW('Water Data'!F33))="","",OFFSET('Water Data'!$F$29,0,10*ROW('Water Data'!F33)))</f>
        <v/>
      </c>
      <c r="CB39" s="392" t="str">
        <f ca="1">+IF(OFFSET('Water Data'!$G$27,0,10*ROW('Water Data'!G33))="","",OFFSET('Water Data'!$G$27,0,10*ROW('Water Data'!G33)))</f>
        <v/>
      </c>
      <c r="CC39" s="392" t="str">
        <f ca="1">+IF(OFFSET('Water Data'!$G$28,0,10*ROW('Water Data'!G33))="","",OFFSET('Water Data'!$G$28,0,10*ROW('Water Data'!G33)))</f>
        <v/>
      </c>
      <c r="CD39" s="392" t="str">
        <f ca="1">+IF(OFFSET('Water Data'!$G$29,0,10*ROW('Water Data'!G33))="","",OFFSET('Water Data'!$G$29,0,10*ROW('Water Data'!G33)))</f>
        <v/>
      </c>
      <c r="CE39" s="392" t="str">
        <f ca="1">+IF(OFFSET('Water Data'!$H$27,0,10*ROW('Water Data'!H33))="","",OFFSET('Water Data'!$H$27,0,10*ROW('Water Data'!H33)))</f>
        <v/>
      </c>
      <c r="CF39" s="392" t="str">
        <f ca="1">+IF(OFFSET('Water Data'!$H$28,0,10*ROW('Water Data'!H33))="","",OFFSET('Water Data'!$H$28,0,10*ROW('Water Data'!H33)))</f>
        <v/>
      </c>
      <c r="CG39" s="392" t="str">
        <f ca="1">+IF(OFFSET('Water Data'!$H$29,0,10*ROW('Water Data'!H33))="","",OFFSET('Water Data'!$H$29,0,10*ROW('Water Data'!H33)))</f>
        <v/>
      </c>
      <c r="CH39" s="392" t="str">
        <f ca="1">+IF(OFFSET('Water Data'!$I$27,0,10*ROW('Water Data'!I33))="","",OFFSET('Water Data'!$I$27,0,10*ROW('Water Data'!I33)))</f>
        <v/>
      </c>
      <c r="CI39" s="392" t="str">
        <f ca="1">+IF(OFFSET('Water Data'!$I$28,0,10*ROW('Water Data'!I33))="","",OFFSET('Water Data'!$I$28,0,10*ROW('Water Data'!I33)))</f>
        <v/>
      </c>
      <c r="CJ39" s="392" t="str">
        <f ca="1">+IF(OFFSET('Water Data'!$I$29,0,10*ROW('Water Data'!I33))="","",OFFSET('Water Data'!$I$29,0,10*ROW('Water Data'!I33)))</f>
        <v/>
      </c>
      <c r="CK39" s="392" t="str">
        <f ca="1">+IF(OFFSET('Sanitation Data'!$D$28,0,10*ROW('Sanitation Data'!D33))="","",OFFSET('Sanitation Data'!$D$28,0,10*ROW('Sanitation Data'!D33)))</f>
        <v/>
      </c>
      <c r="CL39" s="392" t="str">
        <f ca="1">+IF(OFFSET('Sanitation Data'!$D$29,0,10*ROW('Sanitation Data'!D33))="","",OFFSET('Sanitation Data'!$D$29,0,10*ROW('Sanitation Data'!D33)))</f>
        <v/>
      </c>
      <c r="CM39" s="392" t="str">
        <f ca="1">+IF(OFFSET('Sanitation Data'!$D$30,0,10*ROW('Sanitation Data'!D33))="","",OFFSET('Sanitation Data'!$D$30,0,10*ROW('Sanitation Data'!D33)))</f>
        <v/>
      </c>
      <c r="CN39" s="392" t="str">
        <f ca="1">+IF(OFFSET('Sanitation Data'!$D$31,0,10*ROW('Sanitation Data'!D33))="","",OFFSET('Sanitation Data'!$D$31,0,10*ROW('Sanitation Data'!D33)))</f>
        <v/>
      </c>
      <c r="CO39" s="392" t="str">
        <f ca="1">+IF(OFFSET('Sanitation Data'!$D$32,0,10*ROW('Sanitation Data'!D33))="","",OFFSET('Sanitation Data'!$D$32,0,10*ROW('Sanitation Data'!D33)))</f>
        <v/>
      </c>
      <c r="CP39" s="392" t="str">
        <f ca="1">+IF(OFFSET('Sanitation Data'!$E$28,0,10*ROW('Sanitation Data'!E33))="","",OFFSET('Sanitation Data'!$E$28,0,10*ROW('Sanitation Data'!E33)))</f>
        <v/>
      </c>
      <c r="CQ39" s="392" t="str">
        <f ca="1">+IF(OFFSET('Sanitation Data'!$E$29,0,10*ROW('Sanitation Data'!E33))="","",OFFSET('Sanitation Data'!$E$29,0,10*ROW('Sanitation Data'!E33)))</f>
        <v/>
      </c>
      <c r="CR39" s="392" t="str">
        <f ca="1">+IF(OFFSET('Sanitation Data'!$E$30,0,10*ROW('Sanitation Data'!E33))="","",OFFSET('Sanitation Data'!$E$30,0,10*ROW('Sanitation Data'!E33)))</f>
        <v/>
      </c>
      <c r="CS39" s="392" t="str">
        <f ca="1">+IF(OFFSET('Sanitation Data'!$E$31,0,10*ROW('Sanitation Data'!E33))="","",OFFSET('Sanitation Data'!$E$31,0,10*ROW('Sanitation Data'!E33)))</f>
        <v/>
      </c>
      <c r="CT39" s="392" t="str">
        <f ca="1">+IF(OFFSET('Sanitation Data'!$E$32,0,10*ROW('Sanitation Data'!E33))="","",OFFSET('Sanitation Data'!$E$32,0,10*ROW('Sanitation Data'!E33)))</f>
        <v/>
      </c>
      <c r="CU39" s="392" t="str">
        <f ca="1">+IF(OFFSET('Sanitation Data'!$F$28,0,10*ROW('Sanitation Data'!F33))="","",OFFSET('Sanitation Data'!$F$28,0,10*ROW('Sanitation Data'!F33)))</f>
        <v/>
      </c>
      <c r="CV39" s="392" t="str">
        <f ca="1">+IF(OFFSET('Sanitation Data'!$F$29,0,10*ROW('Sanitation Data'!F33))="","",OFFSET('Sanitation Data'!$F$29,0,10*ROW('Sanitation Data'!F33)))</f>
        <v/>
      </c>
      <c r="CW39" s="392" t="str">
        <f ca="1">+IF(OFFSET('Sanitation Data'!$F$30,0,10*ROW('Sanitation Data'!F33))="","",OFFSET('Sanitation Data'!$F$30,0,10*ROW('Sanitation Data'!F33)))</f>
        <v/>
      </c>
      <c r="CX39" s="392" t="str">
        <f ca="1">+IF(OFFSET('Sanitation Data'!$F$31,0,10*ROW('Sanitation Data'!F33))="","",OFFSET('Sanitation Data'!$F$31,0,10*ROW('Sanitation Data'!F33)))</f>
        <v/>
      </c>
      <c r="CY39" s="392" t="str">
        <f ca="1">+IF(OFFSET('Sanitation Data'!$F$32,0,10*ROW('Sanitation Data'!F33))="","",OFFSET('Sanitation Data'!$F$32,0,10*ROW('Sanitation Data'!F33)))</f>
        <v/>
      </c>
      <c r="CZ39" s="392" t="str">
        <f ca="1">+IF(OFFSET('Sanitation Data'!$G$28,0,10*ROW('Sanitation Data'!G33))="","",OFFSET('Sanitation Data'!$G$28,0,10*ROW('Sanitation Data'!G33)))</f>
        <v/>
      </c>
      <c r="DA39" s="392" t="str">
        <f ca="1">+IF(OFFSET('Sanitation Data'!$G$29,0,10*ROW('Sanitation Data'!G33))="","",OFFSET('Sanitation Data'!$G$29,0,10*ROW('Sanitation Data'!G33)))</f>
        <v/>
      </c>
      <c r="DB39" s="392" t="str">
        <f ca="1">+IF(OFFSET('Sanitation Data'!$G$30,0,10*ROW('Sanitation Data'!G33))="","",OFFSET('Sanitation Data'!$G$30,0,10*ROW('Sanitation Data'!G33)))</f>
        <v/>
      </c>
      <c r="DC39" s="392" t="str">
        <f ca="1">+IF(OFFSET('Sanitation Data'!$G$31,0,10*ROW('Sanitation Data'!G33))="","",OFFSET('Sanitation Data'!$G$31,0,10*ROW('Sanitation Data'!G33)))</f>
        <v/>
      </c>
      <c r="DD39" s="392" t="str">
        <f ca="1">+IF(OFFSET('Sanitation Data'!$G$32,0,10*ROW('Sanitation Data'!G33))="","",OFFSET('Sanitation Data'!$G$32,0,10*ROW('Sanitation Data'!G33)))</f>
        <v/>
      </c>
      <c r="DE39" s="392" t="str">
        <f ca="1">+IF(OFFSET('Sanitation Data'!$H$28,0,10*ROW('Sanitation Data'!H33))="","",OFFSET('Sanitation Data'!$H$28,0,10*ROW('Sanitation Data'!H33)))</f>
        <v/>
      </c>
      <c r="DF39" s="392" t="str">
        <f ca="1">+IF(OFFSET('Sanitation Data'!$H$29,0,10*ROW('Sanitation Data'!H33))="","",OFFSET('Sanitation Data'!$H$29,0,10*ROW('Sanitation Data'!H33)))</f>
        <v/>
      </c>
      <c r="DG39" s="392" t="str">
        <f ca="1">+IF(OFFSET('Sanitation Data'!$H$30,0,10*ROW('Sanitation Data'!H33))="","",OFFSET('Sanitation Data'!$H$30,0,10*ROW('Sanitation Data'!H33)))</f>
        <v/>
      </c>
      <c r="DH39" s="392" t="str">
        <f ca="1">+IF(OFFSET('Sanitation Data'!$H$31,0,10*ROW('Sanitation Data'!H33))="","",OFFSET('Sanitation Data'!$H$31,0,10*ROW('Sanitation Data'!H33)))</f>
        <v/>
      </c>
      <c r="DI39" s="392" t="str">
        <f ca="1">+IF(OFFSET('Sanitation Data'!$H$32,0,10*ROW('Sanitation Data'!H33))="","",OFFSET('Sanitation Data'!$H$32,0,10*ROW('Sanitation Data'!H33)))</f>
        <v/>
      </c>
      <c r="DJ39" s="392" t="str">
        <f ca="1">+IF(OFFSET('Sanitation Data'!$I$28,0,10*ROW('Sanitation Data'!I33))="","",OFFSET('Sanitation Data'!$I$28,0,10*ROW('Sanitation Data'!I33)))</f>
        <v/>
      </c>
      <c r="DK39" s="392" t="str">
        <f ca="1">+IF(OFFSET('Sanitation Data'!$I$29,0,10*ROW('Sanitation Data'!I33))="","",OFFSET('Sanitation Data'!$I$29,0,10*ROW('Sanitation Data'!I33)))</f>
        <v/>
      </c>
      <c r="DL39" s="392" t="str">
        <f ca="1">+IF(OFFSET('Sanitation Data'!$I$30,0,10*ROW('Sanitation Data'!I33))="","",OFFSET('Sanitation Data'!$I$30,0,10*ROW('Sanitation Data'!I33)))</f>
        <v/>
      </c>
      <c r="DM39" s="392" t="str">
        <f ca="1">+IF(OFFSET('Sanitation Data'!$I$31,0,10*ROW('Sanitation Data'!I33))="","",OFFSET('Sanitation Data'!$I$31,0,10*ROW('Sanitation Data'!I33)))</f>
        <v/>
      </c>
      <c r="DN39" s="392" t="str">
        <f ca="1">+IF(OFFSET('Sanitation Data'!$I$32,0,10*ROW('Sanitation Data'!I33))="","",OFFSET('Sanitation Data'!$I$32,0,10*ROW('Sanitation Data'!I33)))</f>
        <v/>
      </c>
      <c r="DO39" s="392" t="str">
        <f ca="1">+IF(OFFSET('Hygiene Data'!$D$11,0,10*ROW('Hygiene Data'!D33))="","",OFFSET('Hygiene Data'!$D$11,0,10*ROW('Hygiene Data'!D33)))</f>
        <v/>
      </c>
      <c r="DP39" s="392" t="str">
        <f ca="1">+IF(OFFSET('Hygiene Data'!$D$12,0,10*ROW('Hygiene Data'!D33))="","",OFFSET('Hygiene Data'!$D$12,0,10*ROW('Hygiene Data'!D33)))</f>
        <v/>
      </c>
      <c r="DQ39" s="392" t="str">
        <f ca="1">+IF(OFFSET('Hygiene Data'!$D$13,0,10*ROW('Hygiene Data'!D33))="","",OFFSET('Hygiene Data'!$D$13,0,10*ROW('Hygiene Data'!D33)))</f>
        <v/>
      </c>
      <c r="DR39" s="392" t="str">
        <f ca="1">+IF(OFFSET('Hygiene Data'!$E$11,0,10*ROW('Hygiene Data'!E33))="","",OFFSET('Hygiene Data'!$E$11,0,10*ROW('Hygiene Data'!E33)))</f>
        <v/>
      </c>
      <c r="DS39" s="392" t="str">
        <f ca="1">+IF(OFFSET('Hygiene Data'!$E$12,0,10*ROW('Hygiene Data'!E33))="","",OFFSET('Hygiene Data'!$E$12,0,10*ROW('Hygiene Data'!E33)))</f>
        <v/>
      </c>
      <c r="DT39" s="392" t="str">
        <f ca="1">+IF(OFFSET('Hygiene Data'!$E$13,0,10*ROW('Hygiene Data'!E33))="","",OFFSET('Hygiene Data'!$E$13,0,10*ROW('Hygiene Data'!E33)))</f>
        <v/>
      </c>
      <c r="DU39" s="392" t="str">
        <f ca="1">+IF(OFFSET('Hygiene Data'!$F$11,0,10*ROW('Hygiene Data'!F33))="","",OFFSET('Hygiene Data'!$F$11,0,10*ROW('Hygiene Data'!F33)))</f>
        <v/>
      </c>
      <c r="DV39" s="392" t="str">
        <f ca="1">+IF(OFFSET('Hygiene Data'!$F$12,0,10*ROW('Hygiene Data'!F33))="","",OFFSET('Hygiene Data'!$F$12,0,10*ROW('Hygiene Data'!F33)))</f>
        <v/>
      </c>
      <c r="DW39" s="392" t="str">
        <f ca="1">+IF(OFFSET('Hygiene Data'!$F$13,0,10*ROW('Hygiene Data'!F33))="","",OFFSET('Hygiene Data'!$F$13,0,10*ROW('Hygiene Data'!F33)))</f>
        <v/>
      </c>
      <c r="DX39" s="392" t="str">
        <f ca="1">+IF(OFFSET('Hygiene Data'!$G$11,0,10*ROW('Hygiene Data'!G33))="","",OFFSET('Hygiene Data'!$G$11,0,10*ROW('Hygiene Data'!G33)))</f>
        <v/>
      </c>
      <c r="DY39" s="392" t="str">
        <f ca="1">+IF(OFFSET('Hygiene Data'!$G$12,0,10*ROW('Hygiene Data'!G33))="","",OFFSET('Hygiene Data'!$G$12,0,10*ROW('Hygiene Data'!G33)))</f>
        <v/>
      </c>
      <c r="DZ39" s="392" t="str">
        <f ca="1">+IF(OFFSET('Hygiene Data'!$G$13,0,10*ROW('Hygiene Data'!G33))="","",OFFSET('Hygiene Data'!$G$13,0,10*ROW('Hygiene Data'!G33)))</f>
        <v/>
      </c>
      <c r="EA39" s="392" t="str">
        <f ca="1">+IF(OFFSET('Hygiene Data'!$H$11,0,10*ROW('Hygiene Data'!H33))="","",OFFSET('Hygiene Data'!$H$11,0,10*ROW('Hygiene Data'!H33)))</f>
        <v/>
      </c>
      <c r="EB39" s="392" t="str">
        <f ca="1">+IF(OFFSET('Hygiene Data'!$H$12,0,10*ROW('Hygiene Data'!H33))="","",OFFSET('Hygiene Data'!$H$12,0,10*ROW('Hygiene Data'!H33)))</f>
        <v/>
      </c>
      <c r="EC39" s="392" t="str">
        <f ca="1">+IF(OFFSET('Hygiene Data'!$H$13,0,10*ROW('Hygiene Data'!H33))="","",OFFSET('Hygiene Data'!$H$13,0,10*ROW('Hygiene Data'!H33)))</f>
        <v/>
      </c>
      <c r="ED39" s="392" t="str">
        <f ca="1">+IF(OFFSET('Hygiene Data'!$I$11,0,10*ROW('Hygiene Data'!I33))="","",OFFSET('Hygiene Data'!$I$11,0,10*ROW('Hygiene Data'!I33)))</f>
        <v/>
      </c>
      <c r="EE39" s="392" t="str">
        <f ca="1">+IF(OFFSET('Hygiene Data'!$I$12,0,10*ROW('Hygiene Data'!I33))="","",OFFSET('Hygiene Data'!$I$12,0,10*ROW('Hygiene Data'!I33)))</f>
        <v/>
      </c>
      <c r="EF39" s="392" t="str">
        <f ca="1">+IF(OFFSET('Hygiene Data'!$I$13,0,10*ROW('Hygiene Data'!I33))="","",OFFSET('Hygiene Data'!$I$13,0,10*ROW('Hygiene Data'!I33)))</f>
        <v/>
      </c>
    </row>
    <row r="40" spans="1:136" x14ac:dyDescent="0.25">
      <c r="A40" s="501" t="str">
        <f ca="1">+IF(OFFSET('Water Data'!$B$2,0,10*ROW('Water Data'!E34))="","",OFFSET('Water Data'!$B$2,0,10*ROW('Water Data'!E34)))</f>
        <v/>
      </c>
      <c r="B40" s="50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28" t="str">
        <f t="shared" ca="1" si="0"/>
        <v/>
      </c>
      <c r="D40" s="52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3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3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3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3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3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3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3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3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3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3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3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3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3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3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3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3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3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3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3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3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3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3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3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3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3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3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3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3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3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3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3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0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3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3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3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3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3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3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3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3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3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3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3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3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3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3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3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3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92" t="str">
        <f ca="1">+IF(OFFSET('Water Data'!$D$27,0,10*ROW('Water Data'!D34))="","",OFFSET('Water Data'!$D$27,0,10*ROW('Water Data'!D34)))</f>
        <v/>
      </c>
      <c r="BT40" s="392" t="str">
        <f ca="1">+IF(OFFSET('Water Data'!$D$28,0,10*ROW('Water Data'!D34))="","",OFFSET('Water Data'!$D$28,0,10*ROW('Water Data'!D34)))</f>
        <v/>
      </c>
      <c r="BU40" s="392" t="str">
        <f ca="1">+IF(OFFSET('Water Data'!$D$29,0,10*ROW('Water Data'!D34))="","",OFFSET('Water Data'!$D$29,0,10*ROW('Water Data'!D34)))</f>
        <v/>
      </c>
      <c r="BV40" s="392" t="str">
        <f ca="1">+IF(OFFSET('Water Data'!$E$27,0,10*ROW('Water Data'!E34))="","",OFFSET('Water Data'!$E$27,0,10*ROW('Water Data'!E34)))</f>
        <v/>
      </c>
      <c r="BW40" s="392" t="str">
        <f ca="1">+IF(OFFSET('Water Data'!$E$28,0,10*ROW('Water Data'!E34))="","",OFFSET('Water Data'!$E$28,0,10*ROW('Water Data'!E34)))</f>
        <v/>
      </c>
      <c r="BX40" s="392" t="str">
        <f ca="1">+IF(OFFSET('Water Data'!$E$29,0,10*ROW('Water Data'!E34))="","",OFFSET('Water Data'!$E$29,0,10*ROW('Water Data'!E34)))</f>
        <v/>
      </c>
      <c r="BY40" s="392" t="str">
        <f ca="1">+IF(OFFSET('Water Data'!$F$27,0,10*ROW('Water Data'!F34))="","",OFFSET('Water Data'!$F$27,0,10*ROW('Water Data'!F34)))</f>
        <v/>
      </c>
      <c r="BZ40" s="392" t="str">
        <f ca="1">+IF(OFFSET('Water Data'!$F$28,0,10*ROW('Water Data'!F34))="","",OFFSET('Water Data'!$F$28,0,10*ROW('Water Data'!F34)))</f>
        <v/>
      </c>
      <c r="CA40" s="392" t="str">
        <f ca="1">+IF(OFFSET('Water Data'!$F$29,0,10*ROW('Water Data'!F34))="","",OFFSET('Water Data'!$F$29,0,10*ROW('Water Data'!F34)))</f>
        <v/>
      </c>
      <c r="CB40" s="392" t="str">
        <f ca="1">+IF(OFFSET('Water Data'!$G$27,0,10*ROW('Water Data'!G34))="","",OFFSET('Water Data'!$G$27,0,10*ROW('Water Data'!G34)))</f>
        <v/>
      </c>
      <c r="CC40" s="392" t="str">
        <f ca="1">+IF(OFFSET('Water Data'!$G$28,0,10*ROW('Water Data'!G34))="","",OFFSET('Water Data'!$G$28,0,10*ROW('Water Data'!G34)))</f>
        <v/>
      </c>
      <c r="CD40" s="392" t="str">
        <f ca="1">+IF(OFFSET('Water Data'!$G$29,0,10*ROW('Water Data'!G34))="","",OFFSET('Water Data'!$G$29,0,10*ROW('Water Data'!G34)))</f>
        <v/>
      </c>
      <c r="CE40" s="392" t="str">
        <f ca="1">+IF(OFFSET('Water Data'!$H$27,0,10*ROW('Water Data'!H34))="","",OFFSET('Water Data'!$H$27,0,10*ROW('Water Data'!H34)))</f>
        <v/>
      </c>
      <c r="CF40" s="392" t="str">
        <f ca="1">+IF(OFFSET('Water Data'!$H$28,0,10*ROW('Water Data'!H34))="","",OFFSET('Water Data'!$H$28,0,10*ROW('Water Data'!H34)))</f>
        <v/>
      </c>
      <c r="CG40" s="392" t="str">
        <f ca="1">+IF(OFFSET('Water Data'!$H$29,0,10*ROW('Water Data'!H34))="","",OFFSET('Water Data'!$H$29,0,10*ROW('Water Data'!H34)))</f>
        <v/>
      </c>
      <c r="CH40" s="392" t="str">
        <f ca="1">+IF(OFFSET('Water Data'!$I$27,0,10*ROW('Water Data'!I34))="","",OFFSET('Water Data'!$I$27,0,10*ROW('Water Data'!I34)))</f>
        <v/>
      </c>
      <c r="CI40" s="392" t="str">
        <f ca="1">+IF(OFFSET('Water Data'!$I$28,0,10*ROW('Water Data'!I34))="","",OFFSET('Water Data'!$I$28,0,10*ROW('Water Data'!I34)))</f>
        <v/>
      </c>
      <c r="CJ40" s="392" t="str">
        <f ca="1">+IF(OFFSET('Water Data'!$I$29,0,10*ROW('Water Data'!I34))="","",OFFSET('Water Data'!$I$29,0,10*ROW('Water Data'!I34)))</f>
        <v/>
      </c>
      <c r="CK40" s="392" t="str">
        <f ca="1">+IF(OFFSET('Sanitation Data'!$D$28,0,10*ROW('Sanitation Data'!D34))="","",OFFSET('Sanitation Data'!$D$28,0,10*ROW('Sanitation Data'!D34)))</f>
        <v/>
      </c>
      <c r="CL40" s="392" t="str">
        <f ca="1">+IF(OFFSET('Sanitation Data'!$D$29,0,10*ROW('Sanitation Data'!D34))="","",OFFSET('Sanitation Data'!$D$29,0,10*ROW('Sanitation Data'!D34)))</f>
        <v/>
      </c>
      <c r="CM40" s="392" t="str">
        <f ca="1">+IF(OFFSET('Sanitation Data'!$D$30,0,10*ROW('Sanitation Data'!D34))="","",OFFSET('Sanitation Data'!$D$30,0,10*ROW('Sanitation Data'!D34)))</f>
        <v/>
      </c>
      <c r="CN40" s="392" t="str">
        <f ca="1">+IF(OFFSET('Sanitation Data'!$D$31,0,10*ROW('Sanitation Data'!D34))="","",OFFSET('Sanitation Data'!$D$31,0,10*ROW('Sanitation Data'!D34)))</f>
        <v/>
      </c>
      <c r="CO40" s="392" t="str">
        <f ca="1">+IF(OFFSET('Sanitation Data'!$D$32,0,10*ROW('Sanitation Data'!D34))="","",OFFSET('Sanitation Data'!$D$32,0,10*ROW('Sanitation Data'!D34)))</f>
        <v/>
      </c>
      <c r="CP40" s="392" t="str">
        <f ca="1">+IF(OFFSET('Sanitation Data'!$E$28,0,10*ROW('Sanitation Data'!E34))="","",OFFSET('Sanitation Data'!$E$28,0,10*ROW('Sanitation Data'!E34)))</f>
        <v/>
      </c>
      <c r="CQ40" s="392" t="str">
        <f ca="1">+IF(OFFSET('Sanitation Data'!$E$29,0,10*ROW('Sanitation Data'!E34))="","",OFFSET('Sanitation Data'!$E$29,0,10*ROW('Sanitation Data'!E34)))</f>
        <v/>
      </c>
      <c r="CR40" s="392" t="str">
        <f ca="1">+IF(OFFSET('Sanitation Data'!$E$30,0,10*ROW('Sanitation Data'!E34))="","",OFFSET('Sanitation Data'!$E$30,0,10*ROW('Sanitation Data'!E34)))</f>
        <v/>
      </c>
      <c r="CS40" s="392" t="str">
        <f ca="1">+IF(OFFSET('Sanitation Data'!$E$31,0,10*ROW('Sanitation Data'!E34))="","",OFFSET('Sanitation Data'!$E$31,0,10*ROW('Sanitation Data'!E34)))</f>
        <v/>
      </c>
      <c r="CT40" s="392" t="str">
        <f ca="1">+IF(OFFSET('Sanitation Data'!$E$32,0,10*ROW('Sanitation Data'!E34))="","",OFFSET('Sanitation Data'!$E$32,0,10*ROW('Sanitation Data'!E34)))</f>
        <v/>
      </c>
      <c r="CU40" s="392" t="str">
        <f ca="1">+IF(OFFSET('Sanitation Data'!$F$28,0,10*ROW('Sanitation Data'!F34))="","",OFFSET('Sanitation Data'!$F$28,0,10*ROW('Sanitation Data'!F34)))</f>
        <v/>
      </c>
      <c r="CV40" s="392" t="str">
        <f ca="1">+IF(OFFSET('Sanitation Data'!$F$29,0,10*ROW('Sanitation Data'!F34))="","",OFFSET('Sanitation Data'!$F$29,0,10*ROW('Sanitation Data'!F34)))</f>
        <v/>
      </c>
      <c r="CW40" s="392" t="str">
        <f ca="1">+IF(OFFSET('Sanitation Data'!$F$30,0,10*ROW('Sanitation Data'!F34))="","",OFFSET('Sanitation Data'!$F$30,0,10*ROW('Sanitation Data'!F34)))</f>
        <v/>
      </c>
      <c r="CX40" s="392" t="str">
        <f ca="1">+IF(OFFSET('Sanitation Data'!$F$31,0,10*ROW('Sanitation Data'!F34))="","",OFFSET('Sanitation Data'!$F$31,0,10*ROW('Sanitation Data'!F34)))</f>
        <v/>
      </c>
      <c r="CY40" s="392" t="str">
        <f ca="1">+IF(OFFSET('Sanitation Data'!$F$32,0,10*ROW('Sanitation Data'!F34))="","",OFFSET('Sanitation Data'!$F$32,0,10*ROW('Sanitation Data'!F34)))</f>
        <v/>
      </c>
      <c r="CZ40" s="392" t="str">
        <f ca="1">+IF(OFFSET('Sanitation Data'!$G$28,0,10*ROW('Sanitation Data'!G34))="","",OFFSET('Sanitation Data'!$G$28,0,10*ROW('Sanitation Data'!G34)))</f>
        <v/>
      </c>
      <c r="DA40" s="392" t="str">
        <f ca="1">+IF(OFFSET('Sanitation Data'!$G$29,0,10*ROW('Sanitation Data'!G34))="","",OFFSET('Sanitation Data'!$G$29,0,10*ROW('Sanitation Data'!G34)))</f>
        <v/>
      </c>
      <c r="DB40" s="392" t="str">
        <f ca="1">+IF(OFFSET('Sanitation Data'!$G$30,0,10*ROW('Sanitation Data'!G34))="","",OFFSET('Sanitation Data'!$G$30,0,10*ROW('Sanitation Data'!G34)))</f>
        <v/>
      </c>
      <c r="DC40" s="392" t="str">
        <f ca="1">+IF(OFFSET('Sanitation Data'!$G$31,0,10*ROW('Sanitation Data'!G34))="","",OFFSET('Sanitation Data'!$G$31,0,10*ROW('Sanitation Data'!G34)))</f>
        <v/>
      </c>
      <c r="DD40" s="392" t="str">
        <f ca="1">+IF(OFFSET('Sanitation Data'!$G$32,0,10*ROW('Sanitation Data'!G34))="","",OFFSET('Sanitation Data'!$G$32,0,10*ROW('Sanitation Data'!G34)))</f>
        <v/>
      </c>
      <c r="DE40" s="392" t="str">
        <f ca="1">+IF(OFFSET('Sanitation Data'!$H$28,0,10*ROW('Sanitation Data'!H34))="","",OFFSET('Sanitation Data'!$H$28,0,10*ROW('Sanitation Data'!H34)))</f>
        <v/>
      </c>
      <c r="DF40" s="392" t="str">
        <f ca="1">+IF(OFFSET('Sanitation Data'!$H$29,0,10*ROW('Sanitation Data'!H34))="","",OFFSET('Sanitation Data'!$H$29,0,10*ROW('Sanitation Data'!H34)))</f>
        <v/>
      </c>
      <c r="DG40" s="392" t="str">
        <f ca="1">+IF(OFFSET('Sanitation Data'!$H$30,0,10*ROW('Sanitation Data'!H34))="","",OFFSET('Sanitation Data'!$H$30,0,10*ROW('Sanitation Data'!H34)))</f>
        <v/>
      </c>
      <c r="DH40" s="392" t="str">
        <f ca="1">+IF(OFFSET('Sanitation Data'!$H$31,0,10*ROW('Sanitation Data'!H34))="","",OFFSET('Sanitation Data'!$H$31,0,10*ROW('Sanitation Data'!H34)))</f>
        <v/>
      </c>
      <c r="DI40" s="392" t="str">
        <f ca="1">+IF(OFFSET('Sanitation Data'!$H$32,0,10*ROW('Sanitation Data'!H34))="","",OFFSET('Sanitation Data'!$H$32,0,10*ROW('Sanitation Data'!H34)))</f>
        <v/>
      </c>
      <c r="DJ40" s="392" t="str">
        <f ca="1">+IF(OFFSET('Sanitation Data'!$I$28,0,10*ROW('Sanitation Data'!I34))="","",OFFSET('Sanitation Data'!$I$28,0,10*ROW('Sanitation Data'!I34)))</f>
        <v/>
      </c>
      <c r="DK40" s="392" t="str">
        <f ca="1">+IF(OFFSET('Sanitation Data'!$I$29,0,10*ROW('Sanitation Data'!I34))="","",OFFSET('Sanitation Data'!$I$29,0,10*ROW('Sanitation Data'!I34)))</f>
        <v/>
      </c>
      <c r="DL40" s="392" t="str">
        <f ca="1">+IF(OFFSET('Sanitation Data'!$I$30,0,10*ROW('Sanitation Data'!I34))="","",OFFSET('Sanitation Data'!$I$30,0,10*ROW('Sanitation Data'!I34)))</f>
        <v/>
      </c>
      <c r="DM40" s="392" t="str">
        <f ca="1">+IF(OFFSET('Sanitation Data'!$I$31,0,10*ROW('Sanitation Data'!I34))="","",OFFSET('Sanitation Data'!$I$31,0,10*ROW('Sanitation Data'!I34)))</f>
        <v/>
      </c>
      <c r="DN40" s="392" t="str">
        <f ca="1">+IF(OFFSET('Sanitation Data'!$I$32,0,10*ROW('Sanitation Data'!I34))="","",OFFSET('Sanitation Data'!$I$32,0,10*ROW('Sanitation Data'!I34)))</f>
        <v/>
      </c>
      <c r="DO40" s="392" t="str">
        <f ca="1">+IF(OFFSET('Hygiene Data'!$D$11,0,10*ROW('Hygiene Data'!D34))="","",OFFSET('Hygiene Data'!$D$11,0,10*ROW('Hygiene Data'!D34)))</f>
        <v/>
      </c>
      <c r="DP40" s="392" t="str">
        <f ca="1">+IF(OFFSET('Hygiene Data'!$D$12,0,10*ROW('Hygiene Data'!D34))="","",OFFSET('Hygiene Data'!$D$12,0,10*ROW('Hygiene Data'!D34)))</f>
        <v/>
      </c>
      <c r="DQ40" s="392" t="str">
        <f ca="1">+IF(OFFSET('Hygiene Data'!$D$13,0,10*ROW('Hygiene Data'!D34))="","",OFFSET('Hygiene Data'!$D$13,0,10*ROW('Hygiene Data'!D34)))</f>
        <v/>
      </c>
      <c r="DR40" s="392" t="str">
        <f ca="1">+IF(OFFSET('Hygiene Data'!$E$11,0,10*ROW('Hygiene Data'!E34))="","",OFFSET('Hygiene Data'!$E$11,0,10*ROW('Hygiene Data'!E34)))</f>
        <v/>
      </c>
      <c r="DS40" s="392" t="str">
        <f ca="1">+IF(OFFSET('Hygiene Data'!$E$12,0,10*ROW('Hygiene Data'!E34))="","",OFFSET('Hygiene Data'!$E$12,0,10*ROW('Hygiene Data'!E34)))</f>
        <v/>
      </c>
      <c r="DT40" s="392" t="str">
        <f ca="1">+IF(OFFSET('Hygiene Data'!$E$13,0,10*ROW('Hygiene Data'!E34))="","",OFFSET('Hygiene Data'!$E$13,0,10*ROW('Hygiene Data'!E34)))</f>
        <v/>
      </c>
      <c r="DU40" s="392" t="str">
        <f ca="1">+IF(OFFSET('Hygiene Data'!$F$11,0,10*ROW('Hygiene Data'!F34))="","",OFFSET('Hygiene Data'!$F$11,0,10*ROW('Hygiene Data'!F34)))</f>
        <v/>
      </c>
      <c r="DV40" s="392" t="str">
        <f ca="1">+IF(OFFSET('Hygiene Data'!$F$12,0,10*ROW('Hygiene Data'!F34))="","",OFFSET('Hygiene Data'!$F$12,0,10*ROW('Hygiene Data'!F34)))</f>
        <v/>
      </c>
      <c r="DW40" s="392" t="str">
        <f ca="1">+IF(OFFSET('Hygiene Data'!$F$13,0,10*ROW('Hygiene Data'!F34))="","",OFFSET('Hygiene Data'!$F$13,0,10*ROW('Hygiene Data'!F34)))</f>
        <v/>
      </c>
      <c r="DX40" s="392" t="str">
        <f ca="1">+IF(OFFSET('Hygiene Data'!$G$11,0,10*ROW('Hygiene Data'!G34))="","",OFFSET('Hygiene Data'!$G$11,0,10*ROW('Hygiene Data'!G34)))</f>
        <v/>
      </c>
      <c r="DY40" s="392" t="str">
        <f ca="1">+IF(OFFSET('Hygiene Data'!$G$12,0,10*ROW('Hygiene Data'!G34))="","",OFFSET('Hygiene Data'!$G$12,0,10*ROW('Hygiene Data'!G34)))</f>
        <v/>
      </c>
      <c r="DZ40" s="392" t="str">
        <f ca="1">+IF(OFFSET('Hygiene Data'!$G$13,0,10*ROW('Hygiene Data'!G34))="","",OFFSET('Hygiene Data'!$G$13,0,10*ROW('Hygiene Data'!G34)))</f>
        <v/>
      </c>
      <c r="EA40" s="392" t="str">
        <f ca="1">+IF(OFFSET('Hygiene Data'!$H$11,0,10*ROW('Hygiene Data'!H34))="","",OFFSET('Hygiene Data'!$H$11,0,10*ROW('Hygiene Data'!H34)))</f>
        <v/>
      </c>
      <c r="EB40" s="392" t="str">
        <f ca="1">+IF(OFFSET('Hygiene Data'!$H$12,0,10*ROW('Hygiene Data'!H34))="","",OFFSET('Hygiene Data'!$H$12,0,10*ROW('Hygiene Data'!H34)))</f>
        <v/>
      </c>
      <c r="EC40" s="392" t="str">
        <f ca="1">+IF(OFFSET('Hygiene Data'!$H$13,0,10*ROW('Hygiene Data'!H34))="","",OFFSET('Hygiene Data'!$H$13,0,10*ROW('Hygiene Data'!H34)))</f>
        <v/>
      </c>
      <c r="ED40" s="392" t="str">
        <f ca="1">+IF(OFFSET('Hygiene Data'!$I$11,0,10*ROW('Hygiene Data'!I34))="","",OFFSET('Hygiene Data'!$I$11,0,10*ROW('Hygiene Data'!I34)))</f>
        <v/>
      </c>
      <c r="EE40" s="392" t="str">
        <f ca="1">+IF(OFFSET('Hygiene Data'!$I$12,0,10*ROW('Hygiene Data'!I34))="","",OFFSET('Hygiene Data'!$I$12,0,10*ROW('Hygiene Data'!I34)))</f>
        <v/>
      </c>
      <c r="EF40" s="392" t="str">
        <f ca="1">+IF(OFFSET('Hygiene Data'!$I$13,0,10*ROW('Hygiene Data'!I34))="","",OFFSET('Hygiene Data'!$I$13,0,10*ROW('Hygiene Data'!I34)))</f>
        <v/>
      </c>
    </row>
    <row r="41" spans="1:136" x14ac:dyDescent="0.25">
      <c r="A41" s="501" t="str">
        <f ca="1">+IF(OFFSET('Water Data'!$B$2,0,10*ROW('Water Data'!E35))="","",OFFSET('Water Data'!$B$2,0,10*ROW('Water Data'!E35)))</f>
        <v/>
      </c>
      <c r="B41" s="50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28" t="str">
        <f t="shared" ca="1" si="0"/>
        <v/>
      </c>
      <c r="D41" s="52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3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3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3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3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3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3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3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3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3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3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3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3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3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3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3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3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3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3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3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3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3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3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3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3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3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3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3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3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3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3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3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0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3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3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3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3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3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3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3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3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3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3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3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3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3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3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3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3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92" t="str">
        <f ca="1">+IF(OFFSET('Water Data'!$D$27,0,10*ROW('Water Data'!D35))="","",OFFSET('Water Data'!$D$27,0,10*ROW('Water Data'!D35)))</f>
        <v/>
      </c>
      <c r="BT41" s="392" t="str">
        <f ca="1">+IF(OFFSET('Water Data'!$D$28,0,10*ROW('Water Data'!D35))="","",OFFSET('Water Data'!$D$28,0,10*ROW('Water Data'!D35)))</f>
        <v/>
      </c>
      <c r="BU41" s="392" t="str">
        <f ca="1">+IF(OFFSET('Water Data'!$D$29,0,10*ROW('Water Data'!D35))="","",OFFSET('Water Data'!$D$29,0,10*ROW('Water Data'!D35)))</f>
        <v/>
      </c>
      <c r="BV41" s="392" t="str">
        <f ca="1">+IF(OFFSET('Water Data'!$E$27,0,10*ROW('Water Data'!E35))="","",OFFSET('Water Data'!$E$27,0,10*ROW('Water Data'!E35)))</f>
        <v/>
      </c>
      <c r="BW41" s="392" t="str">
        <f ca="1">+IF(OFFSET('Water Data'!$E$28,0,10*ROW('Water Data'!E35))="","",OFFSET('Water Data'!$E$28,0,10*ROW('Water Data'!E35)))</f>
        <v/>
      </c>
      <c r="BX41" s="392" t="str">
        <f ca="1">+IF(OFFSET('Water Data'!$E$29,0,10*ROW('Water Data'!E35))="","",OFFSET('Water Data'!$E$29,0,10*ROW('Water Data'!E35)))</f>
        <v/>
      </c>
      <c r="BY41" s="392" t="str">
        <f ca="1">+IF(OFFSET('Water Data'!$F$27,0,10*ROW('Water Data'!F35))="","",OFFSET('Water Data'!$F$27,0,10*ROW('Water Data'!F35)))</f>
        <v/>
      </c>
      <c r="BZ41" s="392" t="str">
        <f ca="1">+IF(OFFSET('Water Data'!$F$28,0,10*ROW('Water Data'!F35))="","",OFFSET('Water Data'!$F$28,0,10*ROW('Water Data'!F35)))</f>
        <v/>
      </c>
      <c r="CA41" s="392" t="str">
        <f ca="1">+IF(OFFSET('Water Data'!$F$29,0,10*ROW('Water Data'!F35))="","",OFFSET('Water Data'!$F$29,0,10*ROW('Water Data'!F35)))</f>
        <v/>
      </c>
      <c r="CB41" s="392" t="str">
        <f ca="1">+IF(OFFSET('Water Data'!$G$27,0,10*ROW('Water Data'!G35))="","",OFFSET('Water Data'!$G$27,0,10*ROW('Water Data'!G35)))</f>
        <v/>
      </c>
      <c r="CC41" s="392" t="str">
        <f ca="1">+IF(OFFSET('Water Data'!$G$28,0,10*ROW('Water Data'!G35))="","",OFFSET('Water Data'!$G$28,0,10*ROW('Water Data'!G35)))</f>
        <v/>
      </c>
      <c r="CD41" s="392" t="str">
        <f ca="1">+IF(OFFSET('Water Data'!$G$29,0,10*ROW('Water Data'!G35))="","",OFFSET('Water Data'!$G$29,0,10*ROW('Water Data'!G35)))</f>
        <v/>
      </c>
      <c r="CE41" s="392" t="str">
        <f ca="1">+IF(OFFSET('Water Data'!$H$27,0,10*ROW('Water Data'!H35))="","",OFFSET('Water Data'!$H$27,0,10*ROW('Water Data'!H35)))</f>
        <v/>
      </c>
      <c r="CF41" s="392" t="str">
        <f ca="1">+IF(OFFSET('Water Data'!$H$28,0,10*ROW('Water Data'!H35))="","",OFFSET('Water Data'!$H$28,0,10*ROW('Water Data'!H35)))</f>
        <v/>
      </c>
      <c r="CG41" s="392" t="str">
        <f ca="1">+IF(OFFSET('Water Data'!$H$29,0,10*ROW('Water Data'!H35))="","",OFFSET('Water Data'!$H$29,0,10*ROW('Water Data'!H35)))</f>
        <v/>
      </c>
      <c r="CH41" s="392" t="str">
        <f ca="1">+IF(OFFSET('Water Data'!$I$27,0,10*ROW('Water Data'!I35))="","",OFFSET('Water Data'!$I$27,0,10*ROW('Water Data'!I35)))</f>
        <v/>
      </c>
      <c r="CI41" s="392" t="str">
        <f ca="1">+IF(OFFSET('Water Data'!$I$28,0,10*ROW('Water Data'!I35))="","",OFFSET('Water Data'!$I$28,0,10*ROW('Water Data'!I35)))</f>
        <v/>
      </c>
      <c r="CJ41" s="392" t="str">
        <f ca="1">+IF(OFFSET('Water Data'!$I$29,0,10*ROW('Water Data'!I35))="","",OFFSET('Water Data'!$I$29,0,10*ROW('Water Data'!I35)))</f>
        <v/>
      </c>
      <c r="CK41" s="392" t="str">
        <f ca="1">+IF(OFFSET('Sanitation Data'!$D$28,0,10*ROW('Sanitation Data'!D35))="","",OFFSET('Sanitation Data'!$D$28,0,10*ROW('Sanitation Data'!D35)))</f>
        <v/>
      </c>
      <c r="CL41" s="392" t="str">
        <f ca="1">+IF(OFFSET('Sanitation Data'!$D$29,0,10*ROW('Sanitation Data'!D35))="","",OFFSET('Sanitation Data'!$D$29,0,10*ROW('Sanitation Data'!D35)))</f>
        <v/>
      </c>
      <c r="CM41" s="392" t="str">
        <f ca="1">+IF(OFFSET('Sanitation Data'!$D$30,0,10*ROW('Sanitation Data'!D35))="","",OFFSET('Sanitation Data'!$D$30,0,10*ROW('Sanitation Data'!D35)))</f>
        <v/>
      </c>
      <c r="CN41" s="392" t="str">
        <f ca="1">+IF(OFFSET('Sanitation Data'!$D$31,0,10*ROW('Sanitation Data'!D35))="","",OFFSET('Sanitation Data'!$D$31,0,10*ROW('Sanitation Data'!D35)))</f>
        <v/>
      </c>
      <c r="CO41" s="392" t="str">
        <f ca="1">+IF(OFFSET('Sanitation Data'!$D$32,0,10*ROW('Sanitation Data'!D35))="","",OFFSET('Sanitation Data'!$D$32,0,10*ROW('Sanitation Data'!D35)))</f>
        <v/>
      </c>
      <c r="CP41" s="392" t="str">
        <f ca="1">+IF(OFFSET('Sanitation Data'!$E$28,0,10*ROW('Sanitation Data'!E35))="","",OFFSET('Sanitation Data'!$E$28,0,10*ROW('Sanitation Data'!E35)))</f>
        <v/>
      </c>
      <c r="CQ41" s="392" t="str">
        <f ca="1">+IF(OFFSET('Sanitation Data'!$E$29,0,10*ROW('Sanitation Data'!E35))="","",OFFSET('Sanitation Data'!$E$29,0,10*ROW('Sanitation Data'!E35)))</f>
        <v/>
      </c>
      <c r="CR41" s="392" t="str">
        <f ca="1">+IF(OFFSET('Sanitation Data'!$E$30,0,10*ROW('Sanitation Data'!E35))="","",OFFSET('Sanitation Data'!$E$30,0,10*ROW('Sanitation Data'!E35)))</f>
        <v/>
      </c>
      <c r="CS41" s="392" t="str">
        <f ca="1">+IF(OFFSET('Sanitation Data'!$E$31,0,10*ROW('Sanitation Data'!E35))="","",OFFSET('Sanitation Data'!$E$31,0,10*ROW('Sanitation Data'!E35)))</f>
        <v/>
      </c>
      <c r="CT41" s="392" t="str">
        <f ca="1">+IF(OFFSET('Sanitation Data'!$E$32,0,10*ROW('Sanitation Data'!E35))="","",OFFSET('Sanitation Data'!$E$32,0,10*ROW('Sanitation Data'!E35)))</f>
        <v/>
      </c>
      <c r="CU41" s="392" t="str">
        <f ca="1">+IF(OFFSET('Sanitation Data'!$F$28,0,10*ROW('Sanitation Data'!F35))="","",OFFSET('Sanitation Data'!$F$28,0,10*ROW('Sanitation Data'!F35)))</f>
        <v/>
      </c>
      <c r="CV41" s="392" t="str">
        <f ca="1">+IF(OFFSET('Sanitation Data'!$F$29,0,10*ROW('Sanitation Data'!F35))="","",OFFSET('Sanitation Data'!$F$29,0,10*ROW('Sanitation Data'!F35)))</f>
        <v/>
      </c>
      <c r="CW41" s="392" t="str">
        <f ca="1">+IF(OFFSET('Sanitation Data'!$F$30,0,10*ROW('Sanitation Data'!F35))="","",OFFSET('Sanitation Data'!$F$30,0,10*ROW('Sanitation Data'!F35)))</f>
        <v/>
      </c>
      <c r="CX41" s="392" t="str">
        <f ca="1">+IF(OFFSET('Sanitation Data'!$F$31,0,10*ROW('Sanitation Data'!F35))="","",OFFSET('Sanitation Data'!$F$31,0,10*ROW('Sanitation Data'!F35)))</f>
        <v/>
      </c>
      <c r="CY41" s="392" t="str">
        <f ca="1">+IF(OFFSET('Sanitation Data'!$F$32,0,10*ROW('Sanitation Data'!F35))="","",OFFSET('Sanitation Data'!$F$32,0,10*ROW('Sanitation Data'!F35)))</f>
        <v/>
      </c>
      <c r="CZ41" s="392" t="str">
        <f ca="1">+IF(OFFSET('Sanitation Data'!$G$28,0,10*ROW('Sanitation Data'!G35))="","",OFFSET('Sanitation Data'!$G$28,0,10*ROW('Sanitation Data'!G35)))</f>
        <v/>
      </c>
      <c r="DA41" s="392" t="str">
        <f ca="1">+IF(OFFSET('Sanitation Data'!$G$29,0,10*ROW('Sanitation Data'!G35))="","",OFFSET('Sanitation Data'!$G$29,0,10*ROW('Sanitation Data'!G35)))</f>
        <v/>
      </c>
      <c r="DB41" s="392" t="str">
        <f ca="1">+IF(OFFSET('Sanitation Data'!$G$30,0,10*ROW('Sanitation Data'!G35))="","",OFFSET('Sanitation Data'!$G$30,0,10*ROW('Sanitation Data'!G35)))</f>
        <v/>
      </c>
      <c r="DC41" s="392" t="str">
        <f ca="1">+IF(OFFSET('Sanitation Data'!$G$31,0,10*ROW('Sanitation Data'!G35))="","",OFFSET('Sanitation Data'!$G$31,0,10*ROW('Sanitation Data'!G35)))</f>
        <v/>
      </c>
      <c r="DD41" s="392" t="str">
        <f ca="1">+IF(OFFSET('Sanitation Data'!$G$32,0,10*ROW('Sanitation Data'!G35))="","",OFFSET('Sanitation Data'!$G$32,0,10*ROW('Sanitation Data'!G35)))</f>
        <v/>
      </c>
      <c r="DE41" s="392" t="str">
        <f ca="1">+IF(OFFSET('Sanitation Data'!$H$28,0,10*ROW('Sanitation Data'!H35))="","",OFFSET('Sanitation Data'!$H$28,0,10*ROW('Sanitation Data'!H35)))</f>
        <v/>
      </c>
      <c r="DF41" s="392" t="str">
        <f ca="1">+IF(OFFSET('Sanitation Data'!$H$29,0,10*ROW('Sanitation Data'!H35))="","",OFFSET('Sanitation Data'!$H$29,0,10*ROW('Sanitation Data'!H35)))</f>
        <v/>
      </c>
      <c r="DG41" s="392" t="str">
        <f ca="1">+IF(OFFSET('Sanitation Data'!$H$30,0,10*ROW('Sanitation Data'!H35))="","",OFFSET('Sanitation Data'!$H$30,0,10*ROW('Sanitation Data'!H35)))</f>
        <v/>
      </c>
      <c r="DH41" s="392" t="str">
        <f ca="1">+IF(OFFSET('Sanitation Data'!$H$31,0,10*ROW('Sanitation Data'!H35))="","",OFFSET('Sanitation Data'!$H$31,0,10*ROW('Sanitation Data'!H35)))</f>
        <v/>
      </c>
      <c r="DI41" s="392" t="str">
        <f ca="1">+IF(OFFSET('Sanitation Data'!$H$32,0,10*ROW('Sanitation Data'!H35))="","",OFFSET('Sanitation Data'!$H$32,0,10*ROW('Sanitation Data'!H35)))</f>
        <v/>
      </c>
      <c r="DJ41" s="392" t="str">
        <f ca="1">+IF(OFFSET('Sanitation Data'!$I$28,0,10*ROW('Sanitation Data'!I35))="","",OFFSET('Sanitation Data'!$I$28,0,10*ROW('Sanitation Data'!I35)))</f>
        <v/>
      </c>
      <c r="DK41" s="392" t="str">
        <f ca="1">+IF(OFFSET('Sanitation Data'!$I$29,0,10*ROW('Sanitation Data'!I35))="","",OFFSET('Sanitation Data'!$I$29,0,10*ROW('Sanitation Data'!I35)))</f>
        <v/>
      </c>
      <c r="DL41" s="392" t="str">
        <f ca="1">+IF(OFFSET('Sanitation Data'!$I$30,0,10*ROW('Sanitation Data'!I35))="","",OFFSET('Sanitation Data'!$I$30,0,10*ROW('Sanitation Data'!I35)))</f>
        <v/>
      </c>
      <c r="DM41" s="392" t="str">
        <f ca="1">+IF(OFFSET('Sanitation Data'!$I$31,0,10*ROW('Sanitation Data'!I35))="","",OFFSET('Sanitation Data'!$I$31,0,10*ROW('Sanitation Data'!I35)))</f>
        <v/>
      </c>
      <c r="DN41" s="392" t="str">
        <f ca="1">+IF(OFFSET('Sanitation Data'!$I$32,0,10*ROW('Sanitation Data'!I35))="","",OFFSET('Sanitation Data'!$I$32,0,10*ROW('Sanitation Data'!I35)))</f>
        <v/>
      </c>
      <c r="DO41" s="392" t="str">
        <f ca="1">+IF(OFFSET('Hygiene Data'!$D$11,0,10*ROW('Hygiene Data'!D35))="","",OFFSET('Hygiene Data'!$D$11,0,10*ROW('Hygiene Data'!D35)))</f>
        <v/>
      </c>
      <c r="DP41" s="392" t="str">
        <f ca="1">+IF(OFFSET('Hygiene Data'!$D$12,0,10*ROW('Hygiene Data'!D35))="","",OFFSET('Hygiene Data'!$D$12,0,10*ROW('Hygiene Data'!D35)))</f>
        <v/>
      </c>
      <c r="DQ41" s="392" t="str">
        <f ca="1">+IF(OFFSET('Hygiene Data'!$D$13,0,10*ROW('Hygiene Data'!D35))="","",OFFSET('Hygiene Data'!$D$13,0,10*ROW('Hygiene Data'!D35)))</f>
        <v/>
      </c>
      <c r="DR41" s="392" t="str">
        <f ca="1">+IF(OFFSET('Hygiene Data'!$E$11,0,10*ROW('Hygiene Data'!E35))="","",OFFSET('Hygiene Data'!$E$11,0,10*ROW('Hygiene Data'!E35)))</f>
        <v/>
      </c>
      <c r="DS41" s="392" t="str">
        <f ca="1">+IF(OFFSET('Hygiene Data'!$E$12,0,10*ROW('Hygiene Data'!E35))="","",OFFSET('Hygiene Data'!$E$12,0,10*ROW('Hygiene Data'!E35)))</f>
        <v/>
      </c>
      <c r="DT41" s="392" t="str">
        <f ca="1">+IF(OFFSET('Hygiene Data'!$E$13,0,10*ROW('Hygiene Data'!E35))="","",OFFSET('Hygiene Data'!$E$13,0,10*ROW('Hygiene Data'!E35)))</f>
        <v/>
      </c>
      <c r="DU41" s="392" t="str">
        <f ca="1">+IF(OFFSET('Hygiene Data'!$F$11,0,10*ROW('Hygiene Data'!F35))="","",OFFSET('Hygiene Data'!$F$11,0,10*ROW('Hygiene Data'!F35)))</f>
        <v/>
      </c>
      <c r="DV41" s="392" t="str">
        <f ca="1">+IF(OFFSET('Hygiene Data'!$F$12,0,10*ROW('Hygiene Data'!F35))="","",OFFSET('Hygiene Data'!$F$12,0,10*ROW('Hygiene Data'!F35)))</f>
        <v/>
      </c>
      <c r="DW41" s="392" t="str">
        <f ca="1">+IF(OFFSET('Hygiene Data'!$F$13,0,10*ROW('Hygiene Data'!F35))="","",OFFSET('Hygiene Data'!$F$13,0,10*ROW('Hygiene Data'!F35)))</f>
        <v/>
      </c>
      <c r="DX41" s="392" t="str">
        <f ca="1">+IF(OFFSET('Hygiene Data'!$G$11,0,10*ROW('Hygiene Data'!G35))="","",OFFSET('Hygiene Data'!$G$11,0,10*ROW('Hygiene Data'!G35)))</f>
        <v/>
      </c>
      <c r="DY41" s="392" t="str">
        <f ca="1">+IF(OFFSET('Hygiene Data'!$G$12,0,10*ROW('Hygiene Data'!G35))="","",OFFSET('Hygiene Data'!$G$12,0,10*ROW('Hygiene Data'!G35)))</f>
        <v/>
      </c>
      <c r="DZ41" s="392" t="str">
        <f ca="1">+IF(OFFSET('Hygiene Data'!$G$13,0,10*ROW('Hygiene Data'!G35))="","",OFFSET('Hygiene Data'!$G$13,0,10*ROW('Hygiene Data'!G35)))</f>
        <v/>
      </c>
      <c r="EA41" s="392" t="str">
        <f ca="1">+IF(OFFSET('Hygiene Data'!$H$11,0,10*ROW('Hygiene Data'!H35))="","",OFFSET('Hygiene Data'!$H$11,0,10*ROW('Hygiene Data'!H35)))</f>
        <v/>
      </c>
      <c r="EB41" s="392" t="str">
        <f ca="1">+IF(OFFSET('Hygiene Data'!$H$12,0,10*ROW('Hygiene Data'!H35))="","",OFFSET('Hygiene Data'!$H$12,0,10*ROW('Hygiene Data'!H35)))</f>
        <v/>
      </c>
      <c r="EC41" s="392" t="str">
        <f ca="1">+IF(OFFSET('Hygiene Data'!$H$13,0,10*ROW('Hygiene Data'!H35))="","",OFFSET('Hygiene Data'!$H$13,0,10*ROW('Hygiene Data'!H35)))</f>
        <v/>
      </c>
      <c r="ED41" s="392" t="str">
        <f ca="1">+IF(OFFSET('Hygiene Data'!$I$11,0,10*ROW('Hygiene Data'!I35))="","",OFFSET('Hygiene Data'!$I$11,0,10*ROW('Hygiene Data'!I35)))</f>
        <v/>
      </c>
      <c r="EE41" s="392" t="str">
        <f ca="1">+IF(OFFSET('Hygiene Data'!$I$12,0,10*ROW('Hygiene Data'!I35))="","",OFFSET('Hygiene Data'!$I$12,0,10*ROW('Hygiene Data'!I35)))</f>
        <v/>
      </c>
      <c r="EF41" s="392" t="str">
        <f ca="1">+IF(OFFSET('Hygiene Data'!$I$13,0,10*ROW('Hygiene Data'!I35))="","",OFFSET('Hygiene Data'!$I$13,0,10*ROW('Hygiene Data'!I35)))</f>
        <v/>
      </c>
    </row>
    <row r="42" spans="1:136" x14ac:dyDescent="0.25">
      <c r="A42" s="501" t="str">
        <f ca="1">+IF(OFFSET('Water Data'!$B$2,0,10*ROW('Water Data'!E36))="","",OFFSET('Water Data'!$B$2,0,10*ROW('Water Data'!E36)))</f>
        <v/>
      </c>
      <c r="B42" s="50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28" t="str">
        <f t="shared" ca="1" si="0"/>
        <v/>
      </c>
      <c r="D42" s="52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3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3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3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3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3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3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3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3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3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3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3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3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3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3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3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3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3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3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3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3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3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3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3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3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3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3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3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3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3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3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3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0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3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3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3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3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3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3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3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3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3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3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3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3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3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3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3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3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92" t="str">
        <f ca="1">+IF(OFFSET('Water Data'!$D$27,0,10*ROW('Water Data'!D36))="","",OFFSET('Water Data'!$D$27,0,10*ROW('Water Data'!D36)))</f>
        <v/>
      </c>
      <c r="BT42" s="392" t="str">
        <f ca="1">+IF(OFFSET('Water Data'!$D$28,0,10*ROW('Water Data'!D36))="","",OFFSET('Water Data'!$D$28,0,10*ROW('Water Data'!D36)))</f>
        <v/>
      </c>
      <c r="BU42" s="392" t="str">
        <f ca="1">+IF(OFFSET('Water Data'!$D$29,0,10*ROW('Water Data'!D36))="","",OFFSET('Water Data'!$D$29,0,10*ROW('Water Data'!D36)))</f>
        <v/>
      </c>
      <c r="BV42" s="392" t="str">
        <f ca="1">+IF(OFFSET('Water Data'!$E$27,0,10*ROW('Water Data'!E36))="","",OFFSET('Water Data'!$E$27,0,10*ROW('Water Data'!E36)))</f>
        <v/>
      </c>
      <c r="BW42" s="392" t="str">
        <f ca="1">+IF(OFFSET('Water Data'!$E$28,0,10*ROW('Water Data'!E36))="","",OFFSET('Water Data'!$E$28,0,10*ROW('Water Data'!E36)))</f>
        <v/>
      </c>
      <c r="BX42" s="392" t="str">
        <f ca="1">+IF(OFFSET('Water Data'!$E$29,0,10*ROW('Water Data'!E36))="","",OFFSET('Water Data'!$E$29,0,10*ROW('Water Data'!E36)))</f>
        <v/>
      </c>
      <c r="BY42" s="392" t="str">
        <f ca="1">+IF(OFFSET('Water Data'!$F$27,0,10*ROW('Water Data'!F36))="","",OFFSET('Water Data'!$F$27,0,10*ROW('Water Data'!F36)))</f>
        <v/>
      </c>
      <c r="BZ42" s="392" t="str">
        <f ca="1">+IF(OFFSET('Water Data'!$F$28,0,10*ROW('Water Data'!F36))="","",OFFSET('Water Data'!$F$28,0,10*ROW('Water Data'!F36)))</f>
        <v/>
      </c>
      <c r="CA42" s="392" t="str">
        <f ca="1">+IF(OFFSET('Water Data'!$F$29,0,10*ROW('Water Data'!F36))="","",OFFSET('Water Data'!$F$29,0,10*ROW('Water Data'!F36)))</f>
        <v/>
      </c>
      <c r="CB42" s="392" t="str">
        <f ca="1">+IF(OFFSET('Water Data'!$G$27,0,10*ROW('Water Data'!G36))="","",OFFSET('Water Data'!$G$27,0,10*ROW('Water Data'!G36)))</f>
        <v/>
      </c>
      <c r="CC42" s="392" t="str">
        <f ca="1">+IF(OFFSET('Water Data'!$G$28,0,10*ROW('Water Data'!G36))="","",OFFSET('Water Data'!$G$28,0,10*ROW('Water Data'!G36)))</f>
        <v/>
      </c>
      <c r="CD42" s="392" t="str">
        <f ca="1">+IF(OFFSET('Water Data'!$G$29,0,10*ROW('Water Data'!G36))="","",OFFSET('Water Data'!$G$29,0,10*ROW('Water Data'!G36)))</f>
        <v/>
      </c>
      <c r="CE42" s="392" t="str">
        <f ca="1">+IF(OFFSET('Water Data'!$H$27,0,10*ROW('Water Data'!H36))="","",OFFSET('Water Data'!$H$27,0,10*ROW('Water Data'!H36)))</f>
        <v/>
      </c>
      <c r="CF42" s="392" t="str">
        <f ca="1">+IF(OFFSET('Water Data'!$H$28,0,10*ROW('Water Data'!H36))="","",OFFSET('Water Data'!$H$28,0,10*ROW('Water Data'!H36)))</f>
        <v/>
      </c>
      <c r="CG42" s="392" t="str">
        <f ca="1">+IF(OFFSET('Water Data'!$H$29,0,10*ROW('Water Data'!H36))="","",OFFSET('Water Data'!$H$29,0,10*ROW('Water Data'!H36)))</f>
        <v/>
      </c>
      <c r="CH42" s="392" t="str">
        <f ca="1">+IF(OFFSET('Water Data'!$I$27,0,10*ROW('Water Data'!I36))="","",OFFSET('Water Data'!$I$27,0,10*ROW('Water Data'!I36)))</f>
        <v/>
      </c>
      <c r="CI42" s="392" t="str">
        <f ca="1">+IF(OFFSET('Water Data'!$I$28,0,10*ROW('Water Data'!I36))="","",OFFSET('Water Data'!$I$28,0,10*ROW('Water Data'!I36)))</f>
        <v/>
      </c>
      <c r="CJ42" s="392" t="str">
        <f ca="1">+IF(OFFSET('Water Data'!$I$29,0,10*ROW('Water Data'!I36))="","",OFFSET('Water Data'!$I$29,0,10*ROW('Water Data'!I36)))</f>
        <v/>
      </c>
      <c r="CK42" s="392" t="str">
        <f ca="1">+IF(OFFSET('Sanitation Data'!$D$28,0,10*ROW('Sanitation Data'!D36))="","",OFFSET('Sanitation Data'!$D$28,0,10*ROW('Sanitation Data'!D36)))</f>
        <v/>
      </c>
      <c r="CL42" s="392" t="str">
        <f ca="1">+IF(OFFSET('Sanitation Data'!$D$29,0,10*ROW('Sanitation Data'!D36))="","",OFFSET('Sanitation Data'!$D$29,0,10*ROW('Sanitation Data'!D36)))</f>
        <v/>
      </c>
      <c r="CM42" s="392" t="str">
        <f ca="1">+IF(OFFSET('Sanitation Data'!$D$30,0,10*ROW('Sanitation Data'!D36))="","",OFFSET('Sanitation Data'!$D$30,0,10*ROW('Sanitation Data'!D36)))</f>
        <v/>
      </c>
      <c r="CN42" s="392" t="str">
        <f ca="1">+IF(OFFSET('Sanitation Data'!$D$31,0,10*ROW('Sanitation Data'!D36))="","",OFFSET('Sanitation Data'!$D$31,0,10*ROW('Sanitation Data'!D36)))</f>
        <v/>
      </c>
      <c r="CO42" s="392" t="str">
        <f ca="1">+IF(OFFSET('Sanitation Data'!$D$32,0,10*ROW('Sanitation Data'!D36))="","",OFFSET('Sanitation Data'!$D$32,0,10*ROW('Sanitation Data'!D36)))</f>
        <v/>
      </c>
      <c r="CP42" s="392" t="str">
        <f ca="1">+IF(OFFSET('Sanitation Data'!$E$28,0,10*ROW('Sanitation Data'!E36))="","",OFFSET('Sanitation Data'!$E$28,0,10*ROW('Sanitation Data'!E36)))</f>
        <v/>
      </c>
      <c r="CQ42" s="392" t="str">
        <f ca="1">+IF(OFFSET('Sanitation Data'!$E$29,0,10*ROW('Sanitation Data'!E36))="","",OFFSET('Sanitation Data'!$E$29,0,10*ROW('Sanitation Data'!E36)))</f>
        <v/>
      </c>
      <c r="CR42" s="392" t="str">
        <f ca="1">+IF(OFFSET('Sanitation Data'!$E$30,0,10*ROW('Sanitation Data'!E36))="","",OFFSET('Sanitation Data'!$E$30,0,10*ROW('Sanitation Data'!E36)))</f>
        <v/>
      </c>
      <c r="CS42" s="392" t="str">
        <f ca="1">+IF(OFFSET('Sanitation Data'!$E$31,0,10*ROW('Sanitation Data'!E36))="","",OFFSET('Sanitation Data'!$E$31,0,10*ROW('Sanitation Data'!E36)))</f>
        <v/>
      </c>
      <c r="CT42" s="392" t="str">
        <f ca="1">+IF(OFFSET('Sanitation Data'!$E$32,0,10*ROW('Sanitation Data'!E36))="","",OFFSET('Sanitation Data'!$E$32,0,10*ROW('Sanitation Data'!E36)))</f>
        <v/>
      </c>
      <c r="CU42" s="392" t="str">
        <f ca="1">+IF(OFFSET('Sanitation Data'!$F$28,0,10*ROW('Sanitation Data'!F36))="","",OFFSET('Sanitation Data'!$F$28,0,10*ROW('Sanitation Data'!F36)))</f>
        <v/>
      </c>
      <c r="CV42" s="392" t="str">
        <f ca="1">+IF(OFFSET('Sanitation Data'!$F$29,0,10*ROW('Sanitation Data'!F36))="","",OFFSET('Sanitation Data'!$F$29,0,10*ROW('Sanitation Data'!F36)))</f>
        <v/>
      </c>
      <c r="CW42" s="392" t="str">
        <f ca="1">+IF(OFFSET('Sanitation Data'!$F$30,0,10*ROW('Sanitation Data'!F36))="","",OFFSET('Sanitation Data'!$F$30,0,10*ROW('Sanitation Data'!F36)))</f>
        <v/>
      </c>
      <c r="CX42" s="392" t="str">
        <f ca="1">+IF(OFFSET('Sanitation Data'!$F$31,0,10*ROW('Sanitation Data'!F36))="","",OFFSET('Sanitation Data'!$F$31,0,10*ROW('Sanitation Data'!F36)))</f>
        <v/>
      </c>
      <c r="CY42" s="392" t="str">
        <f ca="1">+IF(OFFSET('Sanitation Data'!$F$32,0,10*ROW('Sanitation Data'!F36))="","",OFFSET('Sanitation Data'!$F$32,0,10*ROW('Sanitation Data'!F36)))</f>
        <v/>
      </c>
      <c r="CZ42" s="392" t="str">
        <f ca="1">+IF(OFFSET('Sanitation Data'!$G$28,0,10*ROW('Sanitation Data'!G36))="","",OFFSET('Sanitation Data'!$G$28,0,10*ROW('Sanitation Data'!G36)))</f>
        <v/>
      </c>
      <c r="DA42" s="392" t="str">
        <f ca="1">+IF(OFFSET('Sanitation Data'!$G$29,0,10*ROW('Sanitation Data'!G36))="","",OFFSET('Sanitation Data'!$G$29,0,10*ROW('Sanitation Data'!G36)))</f>
        <v/>
      </c>
      <c r="DB42" s="392" t="str">
        <f ca="1">+IF(OFFSET('Sanitation Data'!$G$30,0,10*ROW('Sanitation Data'!G36))="","",OFFSET('Sanitation Data'!$G$30,0,10*ROW('Sanitation Data'!G36)))</f>
        <v/>
      </c>
      <c r="DC42" s="392" t="str">
        <f ca="1">+IF(OFFSET('Sanitation Data'!$G$31,0,10*ROW('Sanitation Data'!G36))="","",OFFSET('Sanitation Data'!$G$31,0,10*ROW('Sanitation Data'!G36)))</f>
        <v/>
      </c>
      <c r="DD42" s="392" t="str">
        <f ca="1">+IF(OFFSET('Sanitation Data'!$G$32,0,10*ROW('Sanitation Data'!G36))="","",OFFSET('Sanitation Data'!$G$32,0,10*ROW('Sanitation Data'!G36)))</f>
        <v/>
      </c>
      <c r="DE42" s="392" t="str">
        <f ca="1">+IF(OFFSET('Sanitation Data'!$H$28,0,10*ROW('Sanitation Data'!H36))="","",OFFSET('Sanitation Data'!$H$28,0,10*ROW('Sanitation Data'!H36)))</f>
        <v/>
      </c>
      <c r="DF42" s="392" t="str">
        <f ca="1">+IF(OFFSET('Sanitation Data'!$H$29,0,10*ROW('Sanitation Data'!H36))="","",OFFSET('Sanitation Data'!$H$29,0,10*ROW('Sanitation Data'!H36)))</f>
        <v/>
      </c>
      <c r="DG42" s="392" t="str">
        <f ca="1">+IF(OFFSET('Sanitation Data'!$H$30,0,10*ROW('Sanitation Data'!H36))="","",OFFSET('Sanitation Data'!$H$30,0,10*ROW('Sanitation Data'!H36)))</f>
        <v/>
      </c>
      <c r="DH42" s="392" t="str">
        <f ca="1">+IF(OFFSET('Sanitation Data'!$H$31,0,10*ROW('Sanitation Data'!H36))="","",OFFSET('Sanitation Data'!$H$31,0,10*ROW('Sanitation Data'!H36)))</f>
        <v/>
      </c>
      <c r="DI42" s="392" t="str">
        <f ca="1">+IF(OFFSET('Sanitation Data'!$H$32,0,10*ROW('Sanitation Data'!H36))="","",OFFSET('Sanitation Data'!$H$32,0,10*ROW('Sanitation Data'!H36)))</f>
        <v/>
      </c>
      <c r="DJ42" s="392" t="str">
        <f ca="1">+IF(OFFSET('Sanitation Data'!$I$28,0,10*ROW('Sanitation Data'!I36))="","",OFFSET('Sanitation Data'!$I$28,0,10*ROW('Sanitation Data'!I36)))</f>
        <v/>
      </c>
      <c r="DK42" s="392" t="str">
        <f ca="1">+IF(OFFSET('Sanitation Data'!$I$29,0,10*ROW('Sanitation Data'!I36))="","",OFFSET('Sanitation Data'!$I$29,0,10*ROW('Sanitation Data'!I36)))</f>
        <v/>
      </c>
      <c r="DL42" s="392" t="str">
        <f ca="1">+IF(OFFSET('Sanitation Data'!$I$30,0,10*ROW('Sanitation Data'!I36))="","",OFFSET('Sanitation Data'!$I$30,0,10*ROW('Sanitation Data'!I36)))</f>
        <v/>
      </c>
      <c r="DM42" s="392" t="str">
        <f ca="1">+IF(OFFSET('Sanitation Data'!$I$31,0,10*ROW('Sanitation Data'!I36))="","",OFFSET('Sanitation Data'!$I$31,0,10*ROW('Sanitation Data'!I36)))</f>
        <v/>
      </c>
      <c r="DN42" s="392" t="str">
        <f ca="1">+IF(OFFSET('Sanitation Data'!$I$32,0,10*ROW('Sanitation Data'!I36))="","",OFFSET('Sanitation Data'!$I$32,0,10*ROW('Sanitation Data'!I36)))</f>
        <v/>
      </c>
      <c r="DO42" s="392" t="str">
        <f ca="1">+IF(OFFSET('Hygiene Data'!$D$11,0,10*ROW('Hygiene Data'!D36))="","",OFFSET('Hygiene Data'!$D$11,0,10*ROW('Hygiene Data'!D36)))</f>
        <v/>
      </c>
      <c r="DP42" s="392" t="str">
        <f ca="1">+IF(OFFSET('Hygiene Data'!$D$12,0,10*ROW('Hygiene Data'!D36))="","",OFFSET('Hygiene Data'!$D$12,0,10*ROW('Hygiene Data'!D36)))</f>
        <v/>
      </c>
      <c r="DQ42" s="392" t="str">
        <f ca="1">+IF(OFFSET('Hygiene Data'!$D$13,0,10*ROW('Hygiene Data'!D36))="","",OFFSET('Hygiene Data'!$D$13,0,10*ROW('Hygiene Data'!D36)))</f>
        <v/>
      </c>
      <c r="DR42" s="392" t="str">
        <f ca="1">+IF(OFFSET('Hygiene Data'!$E$11,0,10*ROW('Hygiene Data'!E36))="","",OFFSET('Hygiene Data'!$E$11,0,10*ROW('Hygiene Data'!E36)))</f>
        <v/>
      </c>
      <c r="DS42" s="392" t="str">
        <f ca="1">+IF(OFFSET('Hygiene Data'!$E$12,0,10*ROW('Hygiene Data'!E36))="","",OFFSET('Hygiene Data'!$E$12,0,10*ROW('Hygiene Data'!E36)))</f>
        <v/>
      </c>
      <c r="DT42" s="392" t="str">
        <f ca="1">+IF(OFFSET('Hygiene Data'!$E$13,0,10*ROW('Hygiene Data'!E36))="","",OFFSET('Hygiene Data'!$E$13,0,10*ROW('Hygiene Data'!E36)))</f>
        <v/>
      </c>
      <c r="DU42" s="392" t="str">
        <f ca="1">+IF(OFFSET('Hygiene Data'!$F$11,0,10*ROW('Hygiene Data'!F36))="","",OFFSET('Hygiene Data'!$F$11,0,10*ROW('Hygiene Data'!F36)))</f>
        <v/>
      </c>
      <c r="DV42" s="392" t="str">
        <f ca="1">+IF(OFFSET('Hygiene Data'!$F$12,0,10*ROW('Hygiene Data'!F36))="","",OFFSET('Hygiene Data'!$F$12,0,10*ROW('Hygiene Data'!F36)))</f>
        <v/>
      </c>
      <c r="DW42" s="392" t="str">
        <f ca="1">+IF(OFFSET('Hygiene Data'!$F$13,0,10*ROW('Hygiene Data'!F36))="","",OFFSET('Hygiene Data'!$F$13,0,10*ROW('Hygiene Data'!F36)))</f>
        <v/>
      </c>
      <c r="DX42" s="392" t="str">
        <f ca="1">+IF(OFFSET('Hygiene Data'!$G$11,0,10*ROW('Hygiene Data'!G36))="","",OFFSET('Hygiene Data'!$G$11,0,10*ROW('Hygiene Data'!G36)))</f>
        <v/>
      </c>
      <c r="DY42" s="392" t="str">
        <f ca="1">+IF(OFFSET('Hygiene Data'!$G$12,0,10*ROW('Hygiene Data'!G36))="","",OFFSET('Hygiene Data'!$G$12,0,10*ROW('Hygiene Data'!G36)))</f>
        <v/>
      </c>
      <c r="DZ42" s="392" t="str">
        <f ca="1">+IF(OFFSET('Hygiene Data'!$G$13,0,10*ROW('Hygiene Data'!G36))="","",OFFSET('Hygiene Data'!$G$13,0,10*ROW('Hygiene Data'!G36)))</f>
        <v/>
      </c>
      <c r="EA42" s="392" t="str">
        <f ca="1">+IF(OFFSET('Hygiene Data'!$H$11,0,10*ROW('Hygiene Data'!H36))="","",OFFSET('Hygiene Data'!$H$11,0,10*ROW('Hygiene Data'!H36)))</f>
        <v/>
      </c>
      <c r="EB42" s="392" t="str">
        <f ca="1">+IF(OFFSET('Hygiene Data'!$H$12,0,10*ROW('Hygiene Data'!H36))="","",OFFSET('Hygiene Data'!$H$12,0,10*ROW('Hygiene Data'!H36)))</f>
        <v/>
      </c>
      <c r="EC42" s="392" t="str">
        <f ca="1">+IF(OFFSET('Hygiene Data'!$H$13,0,10*ROW('Hygiene Data'!H36))="","",OFFSET('Hygiene Data'!$H$13,0,10*ROW('Hygiene Data'!H36)))</f>
        <v/>
      </c>
      <c r="ED42" s="392" t="str">
        <f ca="1">+IF(OFFSET('Hygiene Data'!$I$11,0,10*ROW('Hygiene Data'!I36))="","",OFFSET('Hygiene Data'!$I$11,0,10*ROW('Hygiene Data'!I36)))</f>
        <v/>
      </c>
      <c r="EE42" s="392" t="str">
        <f ca="1">+IF(OFFSET('Hygiene Data'!$I$12,0,10*ROW('Hygiene Data'!I36))="","",OFFSET('Hygiene Data'!$I$12,0,10*ROW('Hygiene Data'!I36)))</f>
        <v/>
      </c>
      <c r="EF42" s="392" t="str">
        <f ca="1">+IF(OFFSET('Hygiene Data'!$I$13,0,10*ROW('Hygiene Data'!I36))="","",OFFSET('Hygiene Data'!$I$13,0,10*ROW('Hygiene Data'!I36)))</f>
        <v/>
      </c>
    </row>
    <row r="43" spans="1:136" x14ac:dyDescent="0.25">
      <c r="A43" s="501" t="str">
        <f ca="1">+IF(OFFSET('Water Data'!$B$2,0,10*ROW('Water Data'!E37))="","",OFFSET('Water Data'!$B$2,0,10*ROW('Water Data'!E37)))</f>
        <v/>
      </c>
      <c r="B43" s="50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28" t="str">
        <f t="shared" ca="1" si="0"/>
        <v/>
      </c>
      <c r="D43" s="52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3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3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3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3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3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3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3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3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3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3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3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3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3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3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3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3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3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3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3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3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3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3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3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3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3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3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3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3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3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3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3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0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3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3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3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3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3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3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3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3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3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3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3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3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3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3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3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3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92" t="str">
        <f ca="1">+IF(OFFSET('Water Data'!$D$27,0,10*ROW('Water Data'!D37))="","",OFFSET('Water Data'!$D$27,0,10*ROW('Water Data'!D37)))</f>
        <v/>
      </c>
      <c r="BT43" s="392" t="str">
        <f ca="1">+IF(OFFSET('Water Data'!$D$28,0,10*ROW('Water Data'!D37))="","",OFFSET('Water Data'!$D$28,0,10*ROW('Water Data'!D37)))</f>
        <v/>
      </c>
      <c r="BU43" s="392" t="str">
        <f ca="1">+IF(OFFSET('Water Data'!$D$29,0,10*ROW('Water Data'!D37))="","",OFFSET('Water Data'!$D$29,0,10*ROW('Water Data'!D37)))</f>
        <v/>
      </c>
      <c r="BV43" s="392" t="str">
        <f ca="1">+IF(OFFSET('Water Data'!$E$27,0,10*ROW('Water Data'!E37))="","",OFFSET('Water Data'!$E$27,0,10*ROW('Water Data'!E37)))</f>
        <v/>
      </c>
      <c r="BW43" s="392" t="str">
        <f ca="1">+IF(OFFSET('Water Data'!$E$28,0,10*ROW('Water Data'!E37))="","",OFFSET('Water Data'!$E$28,0,10*ROW('Water Data'!E37)))</f>
        <v/>
      </c>
      <c r="BX43" s="392" t="str">
        <f ca="1">+IF(OFFSET('Water Data'!$E$29,0,10*ROW('Water Data'!E37))="","",OFFSET('Water Data'!$E$29,0,10*ROW('Water Data'!E37)))</f>
        <v/>
      </c>
      <c r="BY43" s="392" t="str">
        <f ca="1">+IF(OFFSET('Water Data'!$F$27,0,10*ROW('Water Data'!F37))="","",OFFSET('Water Data'!$F$27,0,10*ROW('Water Data'!F37)))</f>
        <v/>
      </c>
      <c r="BZ43" s="392" t="str">
        <f ca="1">+IF(OFFSET('Water Data'!$F$28,0,10*ROW('Water Data'!F37))="","",OFFSET('Water Data'!$F$28,0,10*ROW('Water Data'!F37)))</f>
        <v/>
      </c>
      <c r="CA43" s="392" t="str">
        <f ca="1">+IF(OFFSET('Water Data'!$F$29,0,10*ROW('Water Data'!F37))="","",OFFSET('Water Data'!$F$29,0,10*ROW('Water Data'!F37)))</f>
        <v/>
      </c>
      <c r="CB43" s="392" t="str">
        <f ca="1">+IF(OFFSET('Water Data'!$G$27,0,10*ROW('Water Data'!G37))="","",OFFSET('Water Data'!$G$27,0,10*ROW('Water Data'!G37)))</f>
        <v/>
      </c>
      <c r="CC43" s="392" t="str">
        <f ca="1">+IF(OFFSET('Water Data'!$G$28,0,10*ROW('Water Data'!G37))="","",OFFSET('Water Data'!$G$28,0,10*ROW('Water Data'!G37)))</f>
        <v/>
      </c>
      <c r="CD43" s="392" t="str">
        <f ca="1">+IF(OFFSET('Water Data'!$G$29,0,10*ROW('Water Data'!G37))="","",OFFSET('Water Data'!$G$29,0,10*ROW('Water Data'!G37)))</f>
        <v/>
      </c>
      <c r="CE43" s="392" t="str">
        <f ca="1">+IF(OFFSET('Water Data'!$H$27,0,10*ROW('Water Data'!H37))="","",OFFSET('Water Data'!$H$27,0,10*ROW('Water Data'!H37)))</f>
        <v/>
      </c>
      <c r="CF43" s="392" t="str">
        <f ca="1">+IF(OFFSET('Water Data'!$H$28,0,10*ROW('Water Data'!H37))="","",OFFSET('Water Data'!$H$28,0,10*ROW('Water Data'!H37)))</f>
        <v/>
      </c>
      <c r="CG43" s="392" t="str">
        <f ca="1">+IF(OFFSET('Water Data'!$H$29,0,10*ROW('Water Data'!H37))="","",OFFSET('Water Data'!$H$29,0,10*ROW('Water Data'!H37)))</f>
        <v/>
      </c>
      <c r="CH43" s="392" t="str">
        <f ca="1">+IF(OFFSET('Water Data'!$I$27,0,10*ROW('Water Data'!I37))="","",OFFSET('Water Data'!$I$27,0,10*ROW('Water Data'!I37)))</f>
        <v/>
      </c>
      <c r="CI43" s="392" t="str">
        <f ca="1">+IF(OFFSET('Water Data'!$I$28,0,10*ROW('Water Data'!I37))="","",OFFSET('Water Data'!$I$28,0,10*ROW('Water Data'!I37)))</f>
        <v/>
      </c>
      <c r="CJ43" s="392" t="str">
        <f ca="1">+IF(OFFSET('Water Data'!$I$29,0,10*ROW('Water Data'!I37))="","",OFFSET('Water Data'!$I$29,0,10*ROW('Water Data'!I37)))</f>
        <v/>
      </c>
      <c r="CK43" s="392" t="str">
        <f ca="1">+IF(OFFSET('Sanitation Data'!$D$28,0,10*ROW('Sanitation Data'!D37))="","",OFFSET('Sanitation Data'!$D$28,0,10*ROW('Sanitation Data'!D37)))</f>
        <v/>
      </c>
      <c r="CL43" s="392" t="str">
        <f ca="1">+IF(OFFSET('Sanitation Data'!$D$29,0,10*ROW('Sanitation Data'!D37))="","",OFFSET('Sanitation Data'!$D$29,0,10*ROW('Sanitation Data'!D37)))</f>
        <v/>
      </c>
      <c r="CM43" s="392" t="str">
        <f ca="1">+IF(OFFSET('Sanitation Data'!$D$30,0,10*ROW('Sanitation Data'!D37))="","",OFFSET('Sanitation Data'!$D$30,0,10*ROW('Sanitation Data'!D37)))</f>
        <v/>
      </c>
      <c r="CN43" s="392" t="str">
        <f ca="1">+IF(OFFSET('Sanitation Data'!$D$31,0,10*ROW('Sanitation Data'!D37))="","",OFFSET('Sanitation Data'!$D$31,0,10*ROW('Sanitation Data'!D37)))</f>
        <v/>
      </c>
      <c r="CO43" s="392" t="str">
        <f ca="1">+IF(OFFSET('Sanitation Data'!$D$32,0,10*ROW('Sanitation Data'!D37))="","",OFFSET('Sanitation Data'!$D$32,0,10*ROW('Sanitation Data'!D37)))</f>
        <v/>
      </c>
      <c r="CP43" s="392" t="str">
        <f ca="1">+IF(OFFSET('Sanitation Data'!$E$28,0,10*ROW('Sanitation Data'!E37))="","",OFFSET('Sanitation Data'!$E$28,0,10*ROW('Sanitation Data'!E37)))</f>
        <v/>
      </c>
      <c r="CQ43" s="392" t="str">
        <f ca="1">+IF(OFFSET('Sanitation Data'!$E$29,0,10*ROW('Sanitation Data'!E37))="","",OFFSET('Sanitation Data'!$E$29,0,10*ROW('Sanitation Data'!E37)))</f>
        <v/>
      </c>
      <c r="CR43" s="392" t="str">
        <f ca="1">+IF(OFFSET('Sanitation Data'!$E$30,0,10*ROW('Sanitation Data'!E37))="","",OFFSET('Sanitation Data'!$E$30,0,10*ROW('Sanitation Data'!E37)))</f>
        <v/>
      </c>
      <c r="CS43" s="392" t="str">
        <f ca="1">+IF(OFFSET('Sanitation Data'!$E$31,0,10*ROW('Sanitation Data'!E37))="","",OFFSET('Sanitation Data'!$E$31,0,10*ROW('Sanitation Data'!E37)))</f>
        <v/>
      </c>
      <c r="CT43" s="392" t="str">
        <f ca="1">+IF(OFFSET('Sanitation Data'!$E$32,0,10*ROW('Sanitation Data'!E37))="","",OFFSET('Sanitation Data'!$E$32,0,10*ROW('Sanitation Data'!E37)))</f>
        <v/>
      </c>
      <c r="CU43" s="392" t="str">
        <f ca="1">+IF(OFFSET('Sanitation Data'!$F$28,0,10*ROW('Sanitation Data'!F37))="","",OFFSET('Sanitation Data'!$F$28,0,10*ROW('Sanitation Data'!F37)))</f>
        <v/>
      </c>
      <c r="CV43" s="392" t="str">
        <f ca="1">+IF(OFFSET('Sanitation Data'!$F$29,0,10*ROW('Sanitation Data'!F37))="","",OFFSET('Sanitation Data'!$F$29,0,10*ROW('Sanitation Data'!F37)))</f>
        <v/>
      </c>
      <c r="CW43" s="392" t="str">
        <f ca="1">+IF(OFFSET('Sanitation Data'!$F$30,0,10*ROW('Sanitation Data'!F37))="","",OFFSET('Sanitation Data'!$F$30,0,10*ROW('Sanitation Data'!F37)))</f>
        <v/>
      </c>
      <c r="CX43" s="392" t="str">
        <f ca="1">+IF(OFFSET('Sanitation Data'!$F$31,0,10*ROW('Sanitation Data'!F37))="","",OFFSET('Sanitation Data'!$F$31,0,10*ROW('Sanitation Data'!F37)))</f>
        <v/>
      </c>
      <c r="CY43" s="392" t="str">
        <f ca="1">+IF(OFFSET('Sanitation Data'!$F$32,0,10*ROW('Sanitation Data'!F37))="","",OFFSET('Sanitation Data'!$F$32,0,10*ROW('Sanitation Data'!F37)))</f>
        <v/>
      </c>
      <c r="CZ43" s="392" t="str">
        <f ca="1">+IF(OFFSET('Sanitation Data'!$G$28,0,10*ROW('Sanitation Data'!G37))="","",OFFSET('Sanitation Data'!$G$28,0,10*ROW('Sanitation Data'!G37)))</f>
        <v/>
      </c>
      <c r="DA43" s="392" t="str">
        <f ca="1">+IF(OFFSET('Sanitation Data'!$G$29,0,10*ROW('Sanitation Data'!G37))="","",OFFSET('Sanitation Data'!$G$29,0,10*ROW('Sanitation Data'!G37)))</f>
        <v/>
      </c>
      <c r="DB43" s="392" t="str">
        <f ca="1">+IF(OFFSET('Sanitation Data'!$G$30,0,10*ROW('Sanitation Data'!G37))="","",OFFSET('Sanitation Data'!$G$30,0,10*ROW('Sanitation Data'!G37)))</f>
        <v/>
      </c>
      <c r="DC43" s="392" t="str">
        <f ca="1">+IF(OFFSET('Sanitation Data'!$G$31,0,10*ROW('Sanitation Data'!G37))="","",OFFSET('Sanitation Data'!$G$31,0,10*ROW('Sanitation Data'!G37)))</f>
        <v/>
      </c>
      <c r="DD43" s="392" t="str">
        <f ca="1">+IF(OFFSET('Sanitation Data'!$G$32,0,10*ROW('Sanitation Data'!G37))="","",OFFSET('Sanitation Data'!$G$32,0,10*ROW('Sanitation Data'!G37)))</f>
        <v/>
      </c>
      <c r="DE43" s="392" t="str">
        <f ca="1">+IF(OFFSET('Sanitation Data'!$H$28,0,10*ROW('Sanitation Data'!H37))="","",OFFSET('Sanitation Data'!$H$28,0,10*ROW('Sanitation Data'!H37)))</f>
        <v/>
      </c>
      <c r="DF43" s="392" t="str">
        <f ca="1">+IF(OFFSET('Sanitation Data'!$H$29,0,10*ROW('Sanitation Data'!H37))="","",OFFSET('Sanitation Data'!$H$29,0,10*ROW('Sanitation Data'!H37)))</f>
        <v/>
      </c>
      <c r="DG43" s="392" t="str">
        <f ca="1">+IF(OFFSET('Sanitation Data'!$H$30,0,10*ROW('Sanitation Data'!H37))="","",OFFSET('Sanitation Data'!$H$30,0,10*ROW('Sanitation Data'!H37)))</f>
        <v/>
      </c>
      <c r="DH43" s="392" t="str">
        <f ca="1">+IF(OFFSET('Sanitation Data'!$H$31,0,10*ROW('Sanitation Data'!H37))="","",OFFSET('Sanitation Data'!$H$31,0,10*ROW('Sanitation Data'!H37)))</f>
        <v/>
      </c>
      <c r="DI43" s="392" t="str">
        <f ca="1">+IF(OFFSET('Sanitation Data'!$H$32,0,10*ROW('Sanitation Data'!H37))="","",OFFSET('Sanitation Data'!$H$32,0,10*ROW('Sanitation Data'!H37)))</f>
        <v/>
      </c>
      <c r="DJ43" s="392" t="str">
        <f ca="1">+IF(OFFSET('Sanitation Data'!$I$28,0,10*ROW('Sanitation Data'!I37))="","",OFFSET('Sanitation Data'!$I$28,0,10*ROW('Sanitation Data'!I37)))</f>
        <v/>
      </c>
      <c r="DK43" s="392" t="str">
        <f ca="1">+IF(OFFSET('Sanitation Data'!$I$29,0,10*ROW('Sanitation Data'!I37))="","",OFFSET('Sanitation Data'!$I$29,0,10*ROW('Sanitation Data'!I37)))</f>
        <v/>
      </c>
      <c r="DL43" s="392" t="str">
        <f ca="1">+IF(OFFSET('Sanitation Data'!$I$30,0,10*ROW('Sanitation Data'!I37))="","",OFFSET('Sanitation Data'!$I$30,0,10*ROW('Sanitation Data'!I37)))</f>
        <v/>
      </c>
      <c r="DM43" s="392" t="str">
        <f ca="1">+IF(OFFSET('Sanitation Data'!$I$31,0,10*ROW('Sanitation Data'!I37))="","",OFFSET('Sanitation Data'!$I$31,0,10*ROW('Sanitation Data'!I37)))</f>
        <v/>
      </c>
      <c r="DN43" s="392" t="str">
        <f ca="1">+IF(OFFSET('Sanitation Data'!$I$32,0,10*ROW('Sanitation Data'!I37))="","",OFFSET('Sanitation Data'!$I$32,0,10*ROW('Sanitation Data'!I37)))</f>
        <v/>
      </c>
      <c r="DO43" s="392" t="str">
        <f ca="1">+IF(OFFSET('Hygiene Data'!$D$11,0,10*ROW('Hygiene Data'!D37))="","",OFFSET('Hygiene Data'!$D$11,0,10*ROW('Hygiene Data'!D37)))</f>
        <v/>
      </c>
      <c r="DP43" s="392" t="str">
        <f ca="1">+IF(OFFSET('Hygiene Data'!$D$12,0,10*ROW('Hygiene Data'!D37))="","",OFFSET('Hygiene Data'!$D$12,0,10*ROW('Hygiene Data'!D37)))</f>
        <v/>
      </c>
      <c r="DQ43" s="392" t="str">
        <f ca="1">+IF(OFFSET('Hygiene Data'!$D$13,0,10*ROW('Hygiene Data'!D37))="","",OFFSET('Hygiene Data'!$D$13,0,10*ROW('Hygiene Data'!D37)))</f>
        <v/>
      </c>
      <c r="DR43" s="392" t="str">
        <f ca="1">+IF(OFFSET('Hygiene Data'!$E$11,0,10*ROW('Hygiene Data'!E37))="","",OFFSET('Hygiene Data'!$E$11,0,10*ROW('Hygiene Data'!E37)))</f>
        <v/>
      </c>
      <c r="DS43" s="392" t="str">
        <f ca="1">+IF(OFFSET('Hygiene Data'!$E$12,0,10*ROW('Hygiene Data'!E37))="","",OFFSET('Hygiene Data'!$E$12,0,10*ROW('Hygiene Data'!E37)))</f>
        <v/>
      </c>
      <c r="DT43" s="392" t="str">
        <f ca="1">+IF(OFFSET('Hygiene Data'!$E$13,0,10*ROW('Hygiene Data'!E37))="","",OFFSET('Hygiene Data'!$E$13,0,10*ROW('Hygiene Data'!E37)))</f>
        <v/>
      </c>
      <c r="DU43" s="392" t="str">
        <f ca="1">+IF(OFFSET('Hygiene Data'!$F$11,0,10*ROW('Hygiene Data'!F37))="","",OFFSET('Hygiene Data'!$F$11,0,10*ROW('Hygiene Data'!F37)))</f>
        <v/>
      </c>
      <c r="DV43" s="392" t="str">
        <f ca="1">+IF(OFFSET('Hygiene Data'!$F$12,0,10*ROW('Hygiene Data'!F37))="","",OFFSET('Hygiene Data'!$F$12,0,10*ROW('Hygiene Data'!F37)))</f>
        <v/>
      </c>
      <c r="DW43" s="392" t="str">
        <f ca="1">+IF(OFFSET('Hygiene Data'!$F$13,0,10*ROW('Hygiene Data'!F37))="","",OFFSET('Hygiene Data'!$F$13,0,10*ROW('Hygiene Data'!F37)))</f>
        <v/>
      </c>
      <c r="DX43" s="392" t="str">
        <f ca="1">+IF(OFFSET('Hygiene Data'!$G$11,0,10*ROW('Hygiene Data'!G37))="","",OFFSET('Hygiene Data'!$G$11,0,10*ROW('Hygiene Data'!G37)))</f>
        <v/>
      </c>
      <c r="DY43" s="392" t="str">
        <f ca="1">+IF(OFFSET('Hygiene Data'!$G$12,0,10*ROW('Hygiene Data'!G37))="","",OFFSET('Hygiene Data'!$G$12,0,10*ROW('Hygiene Data'!G37)))</f>
        <v/>
      </c>
      <c r="DZ43" s="392" t="str">
        <f ca="1">+IF(OFFSET('Hygiene Data'!$G$13,0,10*ROW('Hygiene Data'!G37))="","",OFFSET('Hygiene Data'!$G$13,0,10*ROW('Hygiene Data'!G37)))</f>
        <v/>
      </c>
      <c r="EA43" s="392" t="str">
        <f ca="1">+IF(OFFSET('Hygiene Data'!$H$11,0,10*ROW('Hygiene Data'!H37))="","",OFFSET('Hygiene Data'!$H$11,0,10*ROW('Hygiene Data'!H37)))</f>
        <v/>
      </c>
      <c r="EB43" s="392" t="str">
        <f ca="1">+IF(OFFSET('Hygiene Data'!$H$12,0,10*ROW('Hygiene Data'!H37))="","",OFFSET('Hygiene Data'!$H$12,0,10*ROW('Hygiene Data'!H37)))</f>
        <v/>
      </c>
      <c r="EC43" s="392" t="str">
        <f ca="1">+IF(OFFSET('Hygiene Data'!$H$13,0,10*ROW('Hygiene Data'!H37))="","",OFFSET('Hygiene Data'!$H$13,0,10*ROW('Hygiene Data'!H37)))</f>
        <v/>
      </c>
      <c r="ED43" s="392" t="str">
        <f ca="1">+IF(OFFSET('Hygiene Data'!$I$11,0,10*ROW('Hygiene Data'!I37))="","",OFFSET('Hygiene Data'!$I$11,0,10*ROW('Hygiene Data'!I37)))</f>
        <v/>
      </c>
      <c r="EE43" s="392" t="str">
        <f ca="1">+IF(OFFSET('Hygiene Data'!$I$12,0,10*ROW('Hygiene Data'!I37))="","",OFFSET('Hygiene Data'!$I$12,0,10*ROW('Hygiene Data'!I37)))</f>
        <v/>
      </c>
      <c r="EF43" s="392" t="str">
        <f ca="1">+IF(OFFSET('Hygiene Data'!$I$13,0,10*ROW('Hygiene Data'!I37))="","",OFFSET('Hygiene Data'!$I$13,0,10*ROW('Hygiene Data'!I37)))</f>
        <v/>
      </c>
    </row>
    <row r="44" spans="1:136" x14ac:dyDescent="0.25">
      <c r="A44" s="501" t="str">
        <f ca="1">+IF(OFFSET('Water Data'!$B$2,0,10*ROW('Water Data'!E38))="","",OFFSET('Water Data'!$B$2,0,10*ROW('Water Data'!E38)))</f>
        <v/>
      </c>
      <c r="B44" s="50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28" t="str">
        <f t="shared" ca="1" si="0"/>
        <v/>
      </c>
      <c r="D44" s="52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3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3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3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3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3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3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3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3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3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3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3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3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3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3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3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3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3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3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3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3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3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3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3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3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3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3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3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3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3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3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3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0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3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3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3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3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3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3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3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3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3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3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3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3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3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3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3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3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92" t="str">
        <f ca="1">+IF(OFFSET('Water Data'!$D$27,0,10*ROW('Water Data'!D38))="","",OFFSET('Water Data'!$D$27,0,10*ROW('Water Data'!D38)))</f>
        <v/>
      </c>
      <c r="BT44" s="392" t="str">
        <f ca="1">+IF(OFFSET('Water Data'!$D$28,0,10*ROW('Water Data'!D38))="","",OFFSET('Water Data'!$D$28,0,10*ROW('Water Data'!D38)))</f>
        <v/>
      </c>
      <c r="BU44" s="392" t="str">
        <f ca="1">+IF(OFFSET('Water Data'!$D$29,0,10*ROW('Water Data'!D38))="","",OFFSET('Water Data'!$D$29,0,10*ROW('Water Data'!D38)))</f>
        <v/>
      </c>
      <c r="BV44" s="392" t="str">
        <f ca="1">+IF(OFFSET('Water Data'!$E$27,0,10*ROW('Water Data'!E38))="","",OFFSET('Water Data'!$E$27,0,10*ROW('Water Data'!E38)))</f>
        <v/>
      </c>
      <c r="BW44" s="392" t="str">
        <f ca="1">+IF(OFFSET('Water Data'!$E$28,0,10*ROW('Water Data'!E38))="","",OFFSET('Water Data'!$E$28,0,10*ROW('Water Data'!E38)))</f>
        <v/>
      </c>
      <c r="BX44" s="392" t="str">
        <f ca="1">+IF(OFFSET('Water Data'!$E$29,0,10*ROW('Water Data'!E38))="","",OFFSET('Water Data'!$E$29,0,10*ROW('Water Data'!E38)))</f>
        <v/>
      </c>
      <c r="BY44" s="392" t="str">
        <f ca="1">+IF(OFFSET('Water Data'!$F$27,0,10*ROW('Water Data'!F38))="","",OFFSET('Water Data'!$F$27,0,10*ROW('Water Data'!F38)))</f>
        <v/>
      </c>
      <c r="BZ44" s="392" t="str">
        <f ca="1">+IF(OFFSET('Water Data'!$F$28,0,10*ROW('Water Data'!F38))="","",OFFSET('Water Data'!$F$28,0,10*ROW('Water Data'!F38)))</f>
        <v/>
      </c>
      <c r="CA44" s="392" t="str">
        <f ca="1">+IF(OFFSET('Water Data'!$F$29,0,10*ROW('Water Data'!F38))="","",OFFSET('Water Data'!$F$29,0,10*ROW('Water Data'!F38)))</f>
        <v/>
      </c>
      <c r="CB44" s="392" t="str">
        <f ca="1">+IF(OFFSET('Water Data'!$G$27,0,10*ROW('Water Data'!G38))="","",OFFSET('Water Data'!$G$27,0,10*ROW('Water Data'!G38)))</f>
        <v/>
      </c>
      <c r="CC44" s="392" t="str">
        <f ca="1">+IF(OFFSET('Water Data'!$G$28,0,10*ROW('Water Data'!G38))="","",OFFSET('Water Data'!$G$28,0,10*ROW('Water Data'!G38)))</f>
        <v/>
      </c>
      <c r="CD44" s="392" t="str">
        <f ca="1">+IF(OFFSET('Water Data'!$G$29,0,10*ROW('Water Data'!G38))="","",OFFSET('Water Data'!$G$29,0,10*ROW('Water Data'!G38)))</f>
        <v/>
      </c>
      <c r="CE44" s="392" t="str">
        <f ca="1">+IF(OFFSET('Water Data'!$H$27,0,10*ROW('Water Data'!H38))="","",OFFSET('Water Data'!$H$27,0,10*ROW('Water Data'!H38)))</f>
        <v/>
      </c>
      <c r="CF44" s="392" t="str">
        <f ca="1">+IF(OFFSET('Water Data'!$H$28,0,10*ROW('Water Data'!H38))="","",OFFSET('Water Data'!$H$28,0,10*ROW('Water Data'!H38)))</f>
        <v/>
      </c>
      <c r="CG44" s="392" t="str">
        <f ca="1">+IF(OFFSET('Water Data'!$H$29,0,10*ROW('Water Data'!H38))="","",OFFSET('Water Data'!$H$29,0,10*ROW('Water Data'!H38)))</f>
        <v/>
      </c>
      <c r="CH44" s="392" t="str">
        <f ca="1">+IF(OFFSET('Water Data'!$I$27,0,10*ROW('Water Data'!I38))="","",OFFSET('Water Data'!$I$27,0,10*ROW('Water Data'!I38)))</f>
        <v/>
      </c>
      <c r="CI44" s="392" t="str">
        <f ca="1">+IF(OFFSET('Water Data'!$I$28,0,10*ROW('Water Data'!I38))="","",OFFSET('Water Data'!$I$28,0,10*ROW('Water Data'!I38)))</f>
        <v/>
      </c>
      <c r="CJ44" s="392" t="str">
        <f ca="1">+IF(OFFSET('Water Data'!$I$29,0,10*ROW('Water Data'!I38))="","",OFFSET('Water Data'!$I$29,0,10*ROW('Water Data'!I38)))</f>
        <v/>
      </c>
      <c r="CK44" s="392" t="str">
        <f ca="1">+IF(OFFSET('Sanitation Data'!$D$28,0,10*ROW('Sanitation Data'!D38))="","",OFFSET('Sanitation Data'!$D$28,0,10*ROW('Sanitation Data'!D38)))</f>
        <v/>
      </c>
      <c r="CL44" s="392" t="str">
        <f ca="1">+IF(OFFSET('Sanitation Data'!$D$29,0,10*ROW('Sanitation Data'!D38))="","",OFFSET('Sanitation Data'!$D$29,0,10*ROW('Sanitation Data'!D38)))</f>
        <v/>
      </c>
      <c r="CM44" s="392" t="str">
        <f ca="1">+IF(OFFSET('Sanitation Data'!$D$30,0,10*ROW('Sanitation Data'!D38))="","",OFFSET('Sanitation Data'!$D$30,0,10*ROW('Sanitation Data'!D38)))</f>
        <v/>
      </c>
      <c r="CN44" s="392" t="str">
        <f ca="1">+IF(OFFSET('Sanitation Data'!$D$31,0,10*ROW('Sanitation Data'!D38))="","",OFFSET('Sanitation Data'!$D$31,0,10*ROW('Sanitation Data'!D38)))</f>
        <v/>
      </c>
      <c r="CO44" s="392" t="str">
        <f ca="1">+IF(OFFSET('Sanitation Data'!$D$32,0,10*ROW('Sanitation Data'!D38))="","",OFFSET('Sanitation Data'!$D$32,0,10*ROW('Sanitation Data'!D38)))</f>
        <v/>
      </c>
      <c r="CP44" s="392" t="str">
        <f ca="1">+IF(OFFSET('Sanitation Data'!$E$28,0,10*ROW('Sanitation Data'!E38))="","",OFFSET('Sanitation Data'!$E$28,0,10*ROW('Sanitation Data'!E38)))</f>
        <v/>
      </c>
      <c r="CQ44" s="392" t="str">
        <f ca="1">+IF(OFFSET('Sanitation Data'!$E$29,0,10*ROW('Sanitation Data'!E38))="","",OFFSET('Sanitation Data'!$E$29,0,10*ROW('Sanitation Data'!E38)))</f>
        <v/>
      </c>
      <c r="CR44" s="392" t="str">
        <f ca="1">+IF(OFFSET('Sanitation Data'!$E$30,0,10*ROW('Sanitation Data'!E38))="","",OFFSET('Sanitation Data'!$E$30,0,10*ROW('Sanitation Data'!E38)))</f>
        <v/>
      </c>
      <c r="CS44" s="392" t="str">
        <f ca="1">+IF(OFFSET('Sanitation Data'!$E$31,0,10*ROW('Sanitation Data'!E38))="","",OFFSET('Sanitation Data'!$E$31,0,10*ROW('Sanitation Data'!E38)))</f>
        <v/>
      </c>
      <c r="CT44" s="392" t="str">
        <f ca="1">+IF(OFFSET('Sanitation Data'!$E$32,0,10*ROW('Sanitation Data'!E38))="","",OFFSET('Sanitation Data'!$E$32,0,10*ROW('Sanitation Data'!E38)))</f>
        <v/>
      </c>
      <c r="CU44" s="392" t="str">
        <f ca="1">+IF(OFFSET('Sanitation Data'!$F$28,0,10*ROW('Sanitation Data'!F38))="","",OFFSET('Sanitation Data'!$F$28,0,10*ROW('Sanitation Data'!F38)))</f>
        <v/>
      </c>
      <c r="CV44" s="392" t="str">
        <f ca="1">+IF(OFFSET('Sanitation Data'!$F$29,0,10*ROW('Sanitation Data'!F38))="","",OFFSET('Sanitation Data'!$F$29,0,10*ROW('Sanitation Data'!F38)))</f>
        <v/>
      </c>
      <c r="CW44" s="392" t="str">
        <f ca="1">+IF(OFFSET('Sanitation Data'!$F$30,0,10*ROW('Sanitation Data'!F38))="","",OFFSET('Sanitation Data'!$F$30,0,10*ROW('Sanitation Data'!F38)))</f>
        <v/>
      </c>
      <c r="CX44" s="392" t="str">
        <f ca="1">+IF(OFFSET('Sanitation Data'!$F$31,0,10*ROW('Sanitation Data'!F38))="","",OFFSET('Sanitation Data'!$F$31,0,10*ROW('Sanitation Data'!F38)))</f>
        <v/>
      </c>
      <c r="CY44" s="392" t="str">
        <f ca="1">+IF(OFFSET('Sanitation Data'!$F$32,0,10*ROW('Sanitation Data'!F38))="","",OFFSET('Sanitation Data'!$F$32,0,10*ROW('Sanitation Data'!F38)))</f>
        <v/>
      </c>
      <c r="CZ44" s="392" t="str">
        <f ca="1">+IF(OFFSET('Sanitation Data'!$G$28,0,10*ROW('Sanitation Data'!G38))="","",OFFSET('Sanitation Data'!$G$28,0,10*ROW('Sanitation Data'!G38)))</f>
        <v/>
      </c>
      <c r="DA44" s="392" t="str">
        <f ca="1">+IF(OFFSET('Sanitation Data'!$G$29,0,10*ROW('Sanitation Data'!G38))="","",OFFSET('Sanitation Data'!$G$29,0,10*ROW('Sanitation Data'!G38)))</f>
        <v/>
      </c>
      <c r="DB44" s="392" t="str">
        <f ca="1">+IF(OFFSET('Sanitation Data'!$G$30,0,10*ROW('Sanitation Data'!G38))="","",OFFSET('Sanitation Data'!$G$30,0,10*ROW('Sanitation Data'!G38)))</f>
        <v/>
      </c>
      <c r="DC44" s="392" t="str">
        <f ca="1">+IF(OFFSET('Sanitation Data'!$G$31,0,10*ROW('Sanitation Data'!G38))="","",OFFSET('Sanitation Data'!$G$31,0,10*ROW('Sanitation Data'!G38)))</f>
        <v/>
      </c>
      <c r="DD44" s="392" t="str">
        <f ca="1">+IF(OFFSET('Sanitation Data'!$G$32,0,10*ROW('Sanitation Data'!G38))="","",OFFSET('Sanitation Data'!$G$32,0,10*ROW('Sanitation Data'!G38)))</f>
        <v/>
      </c>
      <c r="DE44" s="392" t="str">
        <f ca="1">+IF(OFFSET('Sanitation Data'!$H$28,0,10*ROW('Sanitation Data'!H38))="","",OFFSET('Sanitation Data'!$H$28,0,10*ROW('Sanitation Data'!H38)))</f>
        <v/>
      </c>
      <c r="DF44" s="392" t="str">
        <f ca="1">+IF(OFFSET('Sanitation Data'!$H$29,0,10*ROW('Sanitation Data'!H38))="","",OFFSET('Sanitation Data'!$H$29,0,10*ROW('Sanitation Data'!H38)))</f>
        <v/>
      </c>
      <c r="DG44" s="392" t="str">
        <f ca="1">+IF(OFFSET('Sanitation Data'!$H$30,0,10*ROW('Sanitation Data'!H38))="","",OFFSET('Sanitation Data'!$H$30,0,10*ROW('Sanitation Data'!H38)))</f>
        <v/>
      </c>
      <c r="DH44" s="392" t="str">
        <f ca="1">+IF(OFFSET('Sanitation Data'!$H$31,0,10*ROW('Sanitation Data'!H38))="","",OFFSET('Sanitation Data'!$H$31,0,10*ROW('Sanitation Data'!H38)))</f>
        <v/>
      </c>
      <c r="DI44" s="392" t="str">
        <f ca="1">+IF(OFFSET('Sanitation Data'!$H$32,0,10*ROW('Sanitation Data'!H38))="","",OFFSET('Sanitation Data'!$H$32,0,10*ROW('Sanitation Data'!H38)))</f>
        <v/>
      </c>
      <c r="DJ44" s="392" t="str">
        <f ca="1">+IF(OFFSET('Sanitation Data'!$I$28,0,10*ROW('Sanitation Data'!I38))="","",OFFSET('Sanitation Data'!$I$28,0,10*ROW('Sanitation Data'!I38)))</f>
        <v/>
      </c>
      <c r="DK44" s="392" t="str">
        <f ca="1">+IF(OFFSET('Sanitation Data'!$I$29,0,10*ROW('Sanitation Data'!I38))="","",OFFSET('Sanitation Data'!$I$29,0,10*ROW('Sanitation Data'!I38)))</f>
        <v/>
      </c>
      <c r="DL44" s="392" t="str">
        <f ca="1">+IF(OFFSET('Sanitation Data'!$I$30,0,10*ROW('Sanitation Data'!I38))="","",OFFSET('Sanitation Data'!$I$30,0,10*ROW('Sanitation Data'!I38)))</f>
        <v/>
      </c>
      <c r="DM44" s="392" t="str">
        <f ca="1">+IF(OFFSET('Sanitation Data'!$I$31,0,10*ROW('Sanitation Data'!I38))="","",OFFSET('Sanitation Data'!$I$31,0,10*ROW('Sanitation Data'!I38)))</f>
        <v/>
      </c>
      <c r="DN44" s="392" t="str">
        <f ca="1">+IF(OFFSET('Sanitation Data'!$I$32,0,10*ROW('Sanitation Data'!I38))="","",OFFSET('Sanitation Data'!$I$32,0,10*ROW('Sanitation Data'!I38)))</f>
        <v/>
      </c>
      <c r="DO44" s="392" t="str">
        <f ca="1">+IF(OFFSET('Hygiene Data'!$D$11,0,10*ROW('Hygiene Data'!D38))="","",OFFSET('Hygiene Data'!$D$11,0,10*ROW('Hygiene Data'!D38)))</f>
        <v/>
      </c>
      <c r="DP44" s="392" t="str">
        <f ca="1">+IF(OFFSET('Hygiene Data'!$D$12,0,10*ROW('Hygiene Data'!D38))="","",OFFSET('Hygiene Data'!$D$12,0,10*ROW('Hygiene Data'!D38)))</f>
        <v/>
      </c>
      <c r="DQ44" s="392" t="str">
        <f ca="1">+IF(OFFSET('Hygiene Data'!$D$13,0,10*ROW('Hygiene Data'!D38))="","",OFFSET('Hygiene Data'!$D$13,0,10*ROW('Hygiene Data'!D38)))</f>
        <v/>
      </c>
      <c r="DR44" s="392" t="str">
        <f ca="1">+IF(OFFSET('Hygiene Data'!$E$11,0,10*ROW('Hygiene Data'!E38))="","",OFFSET('Hygiene Data'!$E$11,0,10*ROW('Hygiene Data'!E38)))</f>
        <v/>
      </c>
      <c r="DS44" s="392" t="str">
        <f ca="1">+IF(OFFSET('Hygiene Data'!$E$12,0,10*ROW('Hygiene Data'!E38))="","",OFFSET('Hygiene Data'!$E$12,0,10*ROW('Hygiene Data'!E38)))</f>
        <v/>
      </c>
      <c r="DT44" s="392" t="str">
        <f ca="1">+IF(OFFSET('Hygiene Data'!$E$13,0,10*ROW('Hygiene Data'!E38))="","",OFFSET('Hygiene Data'!$E$13,0,10*ROW('Hygiene Data'!E38)))</f>
        <v/>
      </c>
      <c r="DU44" s="392" t="str">
        <f ca="1">+IF(OFFSET('Hygiene Data'!$F$11,0,10*ROW('Hygiene Data'!F38))="","",OFFSET('Hygiene Data'!$F$11,0,10*ROW('Hygiene Data'!F38)))</f>
        <v/>
      </c>
      <c r="DV44" s="392" t="str">
        <f ca="1">+IF(OFFSET('Hygiene Data'!$F$12,0,10*ROW('Hygiene Data'!F38))="","",OFFSET('Hygiene Data'!$F$12,0,10*ROW('Hygiene Data'!F38)))</f>
        <v/>
      </c>
      <c r="DW44" s="392" t="str">
        <f ca="1">+IF(OFFSET('Hygiene Data'!$F$13,0,10*ROW('Hygiene Data'!F38))="","",OFFSET('Hygiene Data'!$F$13,0,10*ROW('Hygiene Data'!F38)))</f>
        <v/>
      </c>
      <c r="DX44" s="392" t="str">
        <f ca="1">+IF(OFFSET('Hygiene Data'!$G$11,0,10*ROW('Hygiene Data'!G38))="","",OFFSET('Hygiene Data'!$G$11,0,10*ROW('Hygiene Data'!G38)))</f>
        <v/>
      </c>
      <c r="DY44" s="392" t="str">
        <f ca="1">+IF(OFFSET('Hygiene Data'!$G$12,0,10*ROW('Hygiene Data'!G38))="","",OFFSET('Hygiene Data'!$G$12,0,10*ROW('Hygiene Data'!G38)))</f>
        <v/>
      </c>
      <c r="DZ44" s="392" t="str">
        <f ca="1">+IF(OFFSET('Hygiene Data'!$G$13,0,10*ROW('Hygiene Data'!G38))="","",OFFSET('Hygiene Data'!$G$13,0,10*ROW('Hygiene Data'!G38)))</f>
        <v/>
      </c>
      <c r="EA44" s="392" t="str">
        <f ca="1">+IF(OFFSET('Hygiene Data'!$H$11,0,10*ROW('Hygiene Data'!H38))="","",OFFSET('Hygiene Data'!$H$11,0,10*ROW('Hygiene Data'!H38)))</f>
        <v/>
      </c>
      <c r="EB44" s="392" t="str">
        <f ca="1">+IF(OFFSET('Hygiene Data'!$H$12,0,10*ROW('Hygiene Data'!H38))="","",OFFSET('Hygiene Data'!$H$12,0,10*ROW('Hygiene Data'!H38)))</f>
        <v/>
      </c>
      <c r="EC44" s="392" t="str">
        <f ca="1">+IF(OFFSET('Hygiene Data'!$H$13,0,10*ROW('Hygiene Data'!H38))="","",OFFSET('Hygiene Data'!$H$13,0,10*ROW('Hygiene Data'!H38)))</f>
        <v/>
      </c>
      <c r="ED44" s="392" t="str">
        <f ca="1">+IF(OFFSET('Hygiene Data'!$I$11,0,10*ROW('Hygiene Data'!I38))="","",OFFSET('Hygiene Data'!$I$11,0,10*ROW('Hygiene Data'!I38)))</f>
        <v/>
      </c>
      <c r="EE44" s="392" t="str">
        <f ca="1">+IF(OFFSET('Hygiene Data'!$I$12,0,10*ROW('Hygiene Data'!I38))="","",OFFSET('Hygiene Data'!$I$12,0,10*ROW('Hygiene Data'!I38)))</f>
        <v/>
      </c>
      <c r="EF44" s="392" t="str">
        <f ca="1">+IF(OFFSET('Hygiene Data'!$I$13,0,10*ROW('Hygiene Data'!I38))="","",OFFSET('Hygiene Data'!$I$13,0,10*ROW('Hygiene Data'!I38)))</f>
        <v/>
      </c>
    </row>
    <row r="45" spans="1:136" x14ac:dyDescent="0.25">
      <c r="A45" s="501" t="str">
        <f ca="1">+IF(OFFSET('Water Data'!$B$2,0,10*ROW('Water Data'!E39))="","",OFFSET('Water Data'!$B$2,0,10*ROW('Water Data'!E39)))</f>
        <v/>
      </c>
      <c r="B45" s="50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28" t="str">
        <f t="shared" ca="1" si="0"/>
        <v/>
      </c>
      <c r="D45" s="52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3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3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3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3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3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3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3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3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3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3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3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3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3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3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3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3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3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3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3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3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3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3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3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3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3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3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3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3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3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3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3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0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3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3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3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3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3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3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3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3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3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3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3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3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3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3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3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3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92" t="str">
        <f ca="1">+IF(OFFSET('Water Data'!$D$27,0,10*ROW('Water Data'!D39))="","",OFFSET('Water Data'!$D$27,0,10*ROW('Water Data'!D39)))</f>
        <v/>
      </c>
      <c r="BT45" s="392" t="str">
        <f ca="1">+IF(OFFSET('Water Data'!$D$28,0,10*ROW('Water Data'!D39))="","",OFFSET('Water Data'!$D$28,0,10*ROW('Water Data'!D39)))</f>
        <v/>
      </c>
      <c r="BU45" s="392" t="str">
        <f ca="1">+IF(OFFSET('Water Data'!$D$29,0,10*ROW('Water Data'!D39))="","",OFFSET('Water Data'!$D$29,0,10*ROW('Water Data'!D39)))</f>
        <v/>
      </c>
      <c r="BV45" s="392" t="str">
        <f ca="1">+IF(OFFSET('Water Data'!$E$27,0,10*ROW('Water Data'!E39))="","",OFFSET('Water Data'!$E$27,0,10*ROW('Water Data'!E39)))</f>
        <v/>
      </c>
      <c r="BW45" s="392" t="str">
        <f ca="1">+IF(OFFSET('Water Data'!$E$28,0,10*ROW('Water Data'!E39))="","",OFFSET('Water Data'!$E$28,0,10*ROW('Water Data'!E39)))</f>
        <v/>
      </c>
      <c r="BX45" s="392" t="str">
        <f ca="1">+IF(OFFSET('Water Data'!$E$29,0,10*ROW('Water Data'!E39))="","",OFFSET('Water Data'!$E$29,0,10*ROW('Water Data'!E39)))</f>
        <v/>
      </c>
      <c r="BY45" s="392" t="str">
        <f ca="1">+IF(OFFSET('Water Data'!$F$27,0,10*ROW('Water Data'!F39))="","",OFFSET('Water Data'!$F$27,0,10*ROW('Water Data'!F39)))</f>
        <v/>
      </c>
      <c r="BZ45" s="392" t="str">
        <f ca="1">+IF(OFFSET('Water Data'!$F$28,0,10*ROW('Water Data'!F39))="","",OFFSET('Water Data'!$F$28,0,10*ROW('Water Data'!F39)))</f>
        <v/>
      </c>
      <c r="CA45" s="392" t="str">
        <f ca="1">+IF(OFFSET('Water Data'!$F$29,0,10*ROW('Water Data'!F39))="","",OFFSET('Water Data'!$F$29,0,10*ROW('Water Data'!F39)))</f>
        <v/>
      </c>
      <c r="CB45" s="392" t="str">
        <f ca="1">+IF(OFFSET('Water Data'!$G$27,0,10*ROW('Water Data'!G39))="","",OFFSET('Water Data'!$G$27,0,10*ROW('Water Data'!G39)))</f>
        <v/>
      </c>
      <c r="CC45" s="392" t="str">
        <f ca="1">+IF(OFFSET('Water Data'!$G$28,0,10*ROW('Water Data'!G39))="","",OFFSET('Water Data'!$G$28,0,10*ROW('Water Data'!G39)))</f>
        <v/>
      </c>
      <c r="CD45" s="392" t="str">
        <f ca="1">+IF(OFFSET('Water Data'!$G$29,0,10*ROW('Water Data'!G39))="","",OFFSET('Water Data'!$G$29,0,10*ROW('Water Data'!G39)))</f>
        <v/>
      </c>
      <c r="CE45" s="392" t="str">
        <f ca="1">+IF(OFFSET('Water Data'!$H$27,0,10*ROW('Water Data'!H39))="","",OFFSET('Water Data'!$H$27,0,10*ROW('Water Data'!H39)))</f>
        <v/>
      </c>
      <c r="CF45" s="392" t="str">
        <f ca="1">+IF(OFFSET('Water Data'!$H$28,0,10*ROW('Water Data'!H39))="","",OFFSET('Water Data'!$H$28,0,10*ROW('Water Data'!H39)))</f>
        <v/>
      </c>
      <c r="CG45" s="392" t="str">
        <f ca="1">+IF(OFFSET('Water Data'!$H$29,0,10*ROW('Water Data'!H39))="","",OFFSET('Water Data'!$H$29,0,10*ROW('Water Data'!H39)))</f>
        <v/>
      </c>
      <c r="CH45" s="392" t="str">
        <f ca="1">+IF(OFFSET('Water Data'!$I$27,0,10*ROW('Water Data'!I39))="","",OFFSET('Water Data'!$I$27,0,10*ROW('Water Data'!I39)))</f>
        <v/>
      </c>
      <c r="CI45" s="392" t="str">
        <f ca="1">+IF(OFFSET('Water Data'!$I$28,0,10*ROW('Water Data'!I39))="","",OFFSET('Water Data'!$I$28,0,10*ROW('Water Data'!I39)))</f>
        <v/>
      </c>
      <c r="CJ45" s="392" t="str">
        <f ca="1">+IF(OFFSET('Water Data'!$I$29,0,10*ROW('Water Data'!I39))="","",OFFSET('Water Data'!$I$29,0,10*ROW('Water Data'!I39)))</f>
        <v/>
      </c>
      <c r="CK45" s="392" t="str">
        <f ca="1">+IF(OFFSET('Sanitation Data'!$D$28,0,10*ROW('Sanitation Data'!D39))="","",OFFSET('Sanitation Data'!$D$28,0,10*ROW('Sanitation Data'!D39)))</f>
        <v/>
      </c>
      <c r="CL45" s="392" t="str">
        <f ca="1">+IF(OFFSET('Sanitation Data'!$D$29,0,10*ROW('Sanitation Data'!D39))="","",OFFSET('Sanitation Data'!$D$29,0,10*ROW('Sanitation Data'!D39)))</f>
        <v/>
      </c>
      <c r="CM45" s="392" t="str">
        <f ca="1">+IF(OFFSET('Sanitation Data'!$D$30,0,10*ROW('Sanitation Data'!D39))="","",OFFSET('Sanitation Data'!$D$30,0,10*ROW('Sanitation Data'!D39)))</f>
        <v/>
      </c>
      <c r="CN45" s="392" t="str">
        <f ca="1">+IF(OFFSET('Sanitation Data'!$D$31,0,10*ROW('Sanitation Data'!D39))="","",OFFSET('Sanitation Data'!$D$31,0,10*ROW('Sanitation Data'!D39)))</f>
        <v/>
      </c>
      <c r="CO45" s="392" t="str">
        <f ca="1">+IF(OFFSET('Sanitation Data'!$D$32,0,10*ROW('Sanitation Data'!D39))="","",OFFSET('Sanitation Data'!$D$32,0,10*ROW('Sanitation Data'!D39)))</f>
        <v/>
      </c>
      <c r="CP45" s="392" t="str">
        <f ca="1">+IF(OFFSET('Sanitation Data'!$E$28,0,10*ROW('Sanitation Data'!E39))="","",OFFSET('Sanitation Data'!$E$28,0,10*ROW('Sanitation Data'!E39)))</f>
        <v/>
      </c>
      <c r="CQ45" s="392" t="str">
        <f ca="1">+IF(OFFSET('Sanitation Data'!$E$29,0,10*ROW('Sanitation Data'!E39))="","",OFFSET('Sanitation Data'!$E$29,0,10*ROW('Sanitation Data'!E39)))</f>
        <v/>
      </c>
      <c r="CR45" s="392" t="str">
        <f ca="1">+IF(OFFSET('Sanitation Data'!$E$30,0,10*ROW('Sanitation Data'!E39))="","",OFFSET('Sanitation Data'!$E$30,0,10*ROW('Sanitation Data'!E39)))</f>
        <v/>
      </c>
      <c r="CS45" s="392" t="str">
        <f ca="1">+IF(OFFSET('Sanitation Data'!$E$31,0,10*ROW('Sanitation Data'!E39))="","",OFFSET('Sanitation Data'!$E$31,0,10*ROW('Sanitation Data'!E39)))</f>
        <v/>
      </c>
      <c r="CT45" s="392" t="str">
        <f ca="1">+IF(OFFSET('Sanitation Data'!$E$32,0,10*ROW('Sanitation Data'!E39))="","",OFFSET('Sanitation Data'!$E$32,0,10*ROW('Sanitation Data'!E39)))</f>
        <v/>
      </c>
      <c r="CU45" s="392" t="str">
        <f ca="1">+IF(OFFSET('Sanitation Data'!$F$28,0,10*ROW('Sanitation Data'!F39))="","",OFFSET('Sanitation Data'!$F$28,0,10*ROW('Sanitation Data'!F39)))</f>
        <v/>
      </c>
      <c r="CV45" s="392" t="str">
        <f ca="1">+IF(OFFSET('Sanitation Data'!$F$29,0,10*ROW('Sanitation Data'!F39))="","",OFFSET('Sanitation Data'!$F$29,0,10*ROW('Sanitation Data'!F39)))</f>
        <v/>
      </c>
      <c r="CW45" s="392" t="str">
        <f ca="1">+IF(OFFSET('Sanitation Data'!$F$30,0,10*ROW('Sanitation Data'!F39))="","",OFFSET('Sanitation Data'!$F$30,0,10*ROW('Sanitation Data'!F39)))</f>
        <v/>
      </c>
      <c r="CX45" s="392" t="str">
        <f ca="1">+IF(OFFSET('Sanitation Data'!$F$31,0,10*ROW('Sanitation Data'!F39))="","",OFFSET('Sanitation Data'!$F$31,0,10*ROW('Sanitation Data'!F39)))</f>
        <v/>
      </c>
      <c r="CY45" s="392" t="str">
        <f ca="1">+IF(OFFSET('Sanitation Data'!$F$32,0,10*ROW('Sanitation Data'!F39))="","",OFFSET('Sanitation Data'!$F$32,0,10*ROW('Sanitation Data'!F39)))</f>
        <v/>
      </c>
      <c r="CZ45" s="392" t="str">
        <f ca="1">+IF(OFFSET('Sanitation Data'!$G$28,0,10*ROW('Sanitation Data'!G39))="","",OFFSET('Sanitation Data'!$G$28,0,10*ROW('Sanitation Data'!G39)))</f>
        <v/>
      </c>
      <c r="DA45" s="392" t="str">
        <f ca="1">+IF(OFFSET('Sanitation Data'!$G$29,0,10*ROW('Sanitation Data'!G39))="","",OFFSET('Sanitation Data'!$G$29,0,10*ROW('Sanitation Data'!G39)))</f>
        <v/>
      </c>
      <c r="DB45" s="392" t="str">
        <f ca="1">+IF(OFFSET('Sanitation Data'!$G$30,0,10*ROW('Sanitation Data'!G39))="","",OFFSET('Sanitation Data'!$G$30,0,10*ROW('Sanitation Data'!G39)))</f>
        <v/>
      </c>
      <c r="DC45" s="392" t="str">
        <f ca="1">+IF(OFFSET('Sanitation Data'!$G$31,0,10*ROW('Sanitation Data'!G39))="","",OFFSET('Sanitation Data'!$G$31,0,10*ROW('Sanitation Data'!G39)))</f>
        <v/>
      </c>
      <c r="DD45" s="392" t="str">
        <f ca="1">+IF(OFFSET('Sanitation Data'!$G$32,0,10*ROW('Sanitation Data'!G39))="","",OFFSET('Sanitation Data'!$G$32,0,10*ROW('Sanitation Data'!G39)))</f>
        <v/>
      </c>
      <c r="DE45" s="392" t="str">
        <f ca="1">+IF(OFFSET('Sanitation Data'!$H$28,0,10*ROW('Sanitation Data'!H39))="","",OFFSET('Sanitation Data'!$H$28,0,10*ROW('Sanitation Data'!H39)))</f>
        <v/>
      </c>
      <c r="DF45" s="392" t="str">
        <f ca="1">+IF(OFFSET('Sanitation Data'!$H$29,0,10*ROW('Sanitation Data'!H39))="","",OFFSET('Sanitation Data'!$H$29,0,10*ROW('Sanitation Data'!H39)))</f>
        <v/>
      </c>
      <c r="DG45" s="392" t="str">
        <f ca="1">+IF(OFFSET('Sanitation Data'!$H$30,0,10*ROW('Sanitation Data'!H39))="","",OFFSET('Sanitation Data'!$H$30,0,10*ROW('Sanitation Data'!H39)))</f>
        <v/>
      </c>
      <c r="DH45" s="392" t="str">
        <f ca="1">+IF(OFFSET('Sanitation Data'!$H$31,0,10*ROW('Sanitation Data'!H39))="","",OFFSET('Sanitation Data'!$H$31,0,10*ROW('Sanitation Data'!H39)))</f>
        <v/>
      </c>
      <c r="DI45" s="392" t="str">
        <f ca="1">+IF(OFFSET('Sanitation Data'!$H$32,0,10*ROW('Sanitation Data'!H39))="","",OFFSET('Sanitation Data'!$H$32,0,10*ROW('Sanitation Data'!H39)))</f>
        <v/>
      </c>
      <c r="DJ45" s="392" t="str">
        <f ca="1">+IF(OFFSET('Sanitation Data'!$I$28,0,10*ROW('Sanitation Data'!I39))="","",OFFSET('Sanitation Data'!$I$28,0,10*ROW('Sanitation Data'!I39)))</f>
        <v/>
      </c>
      <c r="DK45" s="392" t="str">
        <f ca="1">+IF(OFFSET('Sanitation Data'!$I$29,0,10*ROW('Sanitation Data'!I39))="","",OFFSET('Sanitation Data'!$I$29,0,10*ROW('Sanitation Data'!I39)))</f>
        <v/>
      </c>
      <c r="DL45" s="392" t="str">
        <f ca="1">+IF(OFFSET('Sanitation Data'!$I$30,0,10*ROW('Sanitation Data'!I39))="","",OFFSET('Sanitation Data'!$I$30,0,10*ROW('Sanitation Data'!I39)))</f>
        <v/>
      </c>
      <c r="DM45" s="392" t="str">
        <f ca="1">+IF(OFFSET('Sanitation Data'!$I$31,0,10*ROW('Sanitation Data'!I39))="","",OFFSET('Sanitation Data'!$I$31,0,10*ROW('Sanitation Data'!I39)))</f>
        <v/>
      </c>
      <c r="DN45" s="392" t="str">
        <f ca="1">+IF(OFFSET('Sanitation Data'!$I$32,0,10*ROW('Sanitation Data'!I39))="","",OFFSET('Sanitation Data'!$I$32,0,10*ROW('Sanitation Data'!I39)))</f>
        <v/>
      </c>
      <c r="DO45" s="392" t="str">
        <f ca="1">+IF(OFFSET('Hygiene Data'!$D$11,0,10*ROW('Hygiene Data'!D39))="","",OFFSET('Hygiene Data'!$D$11,0,10*ROW('Hygiene Data'!D39)))</f>
        <v/>
      </c>
      <c r="DP45" s="392" t="str">
        <f ca="1">+IF(OFFSET('Hygiene Data'!$D$12,0,10*ROW('Hygiene Data'!D39))="","",OFFSET('Hygiene Data'!$D$12,0,10*ROW('Hygiene Data'!D39)))</f>
        <v/>
      </c>
      <c r="DQ45" s="392" t="str">
        <f ca="1">+IF(OFFSET('Hygiene Data'!$D$13,0,10*ROW('Hygiene Data'!D39))="","",OFFSET('Hygiene Data'!$D$13,0,10*ROW('Hygiene Data'!D39)))</f>
        <v/>
      </c>
      <c r="DR45" s="392" t="str">
        <f ca="1">+IF(OFFSET('Hygiene Data'!$E$11,0,10*ROW('Hygiene Data'!E39))="","",OFFSET('Hygiene Data'!$E$11,0,10*ROW('Hygiene Data'!E39)))</f>
        <v/>
      </c>
      <c r="DS45" s="392" t="str">
        <f ca="1">+IF(OFFSET('Hygiene Data'!$E$12,0,10*ROW('Hygiene Data'!E39))="","",OFFSET('Hygiene Data'!$E$12,0,10*ROW('Hygiene Data'!E39)))</f>
        <v/>
      </c>
      <c r="DT45" s="392" t="str">
        <f ca="1">+IF(OFFSET('Hygiene Data'!$E$13,0,10*ROW('Hygiene Data'!E39))="","",OFFSET('Hygiene Data'!$E$13,0,10*ROW('Hygiene Data'!E39)))</f>
        <v/>
      </c>
      <c r="DU45" s="392" t="str">
        <f ca="1">+IF(OFFSET('Hygiene Data'!$F$11,0,10*ROW('Hygiene Data'!F39))="","",OFFSET('Hygiene Data'!$F$11,0,10*ROW('Hygiene Data'!F39)))</f>
        <v/>
      </c>
      <c r="DV45" s="392" t="str">
        <f ca="1">+IF(OFFSET('Hygiene Data'!$F$12,0,10*ROW('Hygiene Data'!F39))="","",OFFSET('Hygiene Data'!$F$12,0,10*ROW('Hygiene Data'!F39)))</f>
        <v/>
      </c>
      <c r="DW45" s="392" t="str">
        <f ca="1">+IF(OFFSET('Hygiene Data'!$F$13,0,10*ROW('Hygiene Data'!F39))="","",OFFSET('Hygiene Data'!$F$13,0,10*ROW('Hygiene Data'!F39)))</f>
        <v/>
      </c>
      <c r="DX45" s="392" t="str">
        <f ca="1">+IF(OFFSET('Hygiene Data'!$G$11,0,10*ROW('Hygiene Data'!G39))="","",OFFSET('Hygiene Data'!$G$11,0,10*ROW('Hygiene Data'!G39)))</f>
        <v/>
      </c>
      <c r="DY45" s="392" t="str">
        <f ca="1">+IF(OFFSET('Hygiene Data'!$G$12,0,10*ROW('Hygiene Data'!G39))="","",OFFSET('Hygiene Data'!$G$12,0,10*ROW('Hygiene Data'!G39)))</f>
        <v/>
      </c>
      <c r="DZ45" s="392" t="str">
        <f ca="1">+IF(OFFSET('Hygiene Data'!$G$13,0,10*ROW('Hygiene Data'!G39))="","",OFFSET('Hygiene Data'!$G$13,0,10*ROW('Hygiene Data'!G39)))</f>
        <v/>
      </c>
      <c r="EA45" s="392" t="str">
        <f ca="1">+IF(OFFSET('Hygiene Data'!$H$11,0,10*ROW('Hygiene Data'!H39))="","",OFFSET('Hygiene Data'!$H$11,0,10*ROW('Hygiene Data'!H39)))</f>
        <v/>
      </c>
      <c r="EB45" s="392" t="str">
        <f ca="1">+IF(OFFSET('Hygiene Data'!$H$12,0,10*ROW('Hygiene Data'!H39))="","",OFFSET('Hygiene Data'!$H$12,0,10*ROW('Hygiene Data'!H39)))</f>
        <v/>
      </c>
      <c r="EC45" s="392" t="str">
        <f ca="1">+IF(OFFSET('Hygiene Data'!$H$13,0,10*ROW('Hygiene Data'!H39))="","",OFFSET('Hygiene Data'!$H$13,0,10*ROW('Hygiene Data'!H39)))</f>
        <v/>
      </c>
      <c r="ED45" s="392" t="str">
        <f ca="1">+IF(OFFSET('Hygiene Data'!$I$11,0,10*ROW('Hygiene Data'!I39))="","",OFFSET('Hygiene Data'!$I$11,0,10*ROW('Hygiene Data'!I39)))</f>
        <v/>
      </c>
      <c r="EE45" s="392" t="str">
        <f ca="1">+IF(OFFSET('Hygiene Data'!$I$12,0,10*ROW('Hygiene Data'!I39))="","",OFFSET('Hygiene Data'!$I$12,0,10*ROW('Hygiene Data'!I39)))</f>
        <v/>
      </c>
      <c r="EF45" s="392" t="str">
        <f ca="1">+IF(OFFSET('Hygiene Data'!$I$13,0,10*ROW('Hygiene Data'!I39))="","",OFFSET('Hygiene Data'!$I$13,0,10*ROW('Hygiene Data'!I39)))</f>
        <v/>
      </c>
    </row>
    <row r="46" spans="1:136" x14ac:dyDescent="0.25">
      <c r="A46" s="501" t="str">
        <f ca="1">+IF(OFFSET('Water Data'!$B$2,0,10*ROW('Water Data'!E40))="","",OFFSET('Water Data'!$B$2,0,10*ROW('Water Data'!E40)))</f>
        <v/>
      </c>
      <c r="B46" s="50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28" t="str">
        <f t="shared" ca="1" si="0"/>
        <v/>
      </c>
      <c r="D46" s="52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3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3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3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3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3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3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3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3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3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3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3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3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3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3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3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3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3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3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3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3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3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3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3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3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3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3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3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3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3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3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3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0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3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3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3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3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3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3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3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3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3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3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3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3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3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3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3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3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92" t="str">
        <f ca="1">+IF(OFFSET('Water Data'!$D$27,0,10*ROW('Water Data'!D40))="","",OFFSET('Water Data'!$D$27,0,10*ROW('Water Data'!D40)))</f>
        <v/>
      </c>
      <c r="BT46" s="392" t="str">
        <f ca="1">+IF(OFFSET('Water Data'!$D$28,0,10*ROW('Water Data'!D40))="","",OFFSET('Water Data'!$D$28,0,10*ROW('Water Data'!D40)))</f>
        <v/>
      </c>
      <c r="BU46" s="392" t="str">
        <f ca="1">+IF(OFFSET('Water Data'!$D$29,0,10*ROW('Water Data'!D40))="","",OFFSET('Water Data'!$D$29,0,10*ROW('Water Data'!D40)))</f>
        <v/>
      </c>
      <c r="BV46" s="392" t="str">
        <f ca="1">+IF(OFFSET('Water Data'!$E$27,0,10*ROW('Water Data'!E40))="","",OFFSET('Water Data'!$E$27,0,10*ROW('Water Data'!E40)))</f>
        <v/>
      </c>
      <c r="BW46" s="392" t="str">
        <f ca="1">+IF(OFFSET('Water Data'!$E$28,0,10*ROW('Water Data'!E40))="","",OFFSET('Water Data'!$E$28,0,10*ROW('Water Data'!E40)))</f>
        <v/>
      </c>
      <c r="BX46" s="392" t="str">
        <f ca="1">+IF(OFFSET('Water Data'!$E$29,0,10*ROW('Water Data'!E40))="","",OFFSET('Water Data'!$E$29,0,10*ROW('Water Data'!E40)))</f>
        <v/>
      </c>
      <c r="BY46" s="392" t="str">
        <f ca="1">+IF(OFFSET('Water Data'!$F$27,0,10*ROW('Water Data'!F40))="","",OFFSET('Water Data'!$F$27,0,10*ROW('Water Data'!F40)))</f>
        <v/>
      </c>
      <c r="BZ46" s="392" t="str">
        <f ca="1">+IF(OFFSET('Water Data'!$F$28,0,10*ROW('Water Data'!F40))="","",OFFSET('Water Data'!$F$28,0,10*ROW('Water Data'!F40)))</f>
        <v/>
      </c>
      <c r="CA46" s="392" t="str">
        <f ca="1">+IF(OFFSET('Water Data'!$F$29,0,10*ROW('Water Data'!F40))="","",OFFSET('Water Data'!$F$29,0,10*ROW('Water Data'!F40)))</f>
        <v/>
      </c>
      <c r="CB46" s="392" t="str">
        <f ca="1">+IF(OFFSET('Water Data'!$G$27,0,10*ROW('Water Data'!G40))="","",OFFSET('Water Data'!$G$27,0,10*ROW('Water Data'!G40)))</f>
        <v/>
      </c>
      <c r="CC46" s="392" t="str">
        <f ca="1">+IF(OFFSET('Water Data'!$G$28,0,10*ROW('Water Data'!G40))="","",OFFSET('Water Data'!$G$28,0,10*ROW('Water Data'!G40)))</f>
        <v/>
      </c>
      <c r="CD46" s="392" t="str">
        <f ca="1">+IF(OFFSET('Water Data'!$G$29,0,10*ROW('Water Data'!G40))="","",OFFSET('Water Data'!$G$29,0,10*ROW('Water Data'!G40)))</f>
        <v/>
      </c>
      <c r="CE46" s="392" t="str">
        <f ca="1">+IF(OFFSET('Water Data'!$H$27,0,10*ROW('Water Data'!H40))="","",OFFSET('Water Data'!$H$27,0,10*ROW('Water Data'!H40)))</f>
        <v/>
      </c>
      <c r="CF46" s="392" t="str">
        <f ca="1">+IF(OFFSET('Water Data'!$H$28,0,10*ROW('Water Data'!H40))="","",OFFSET('Water Data'!$H$28,0,10*ROW('Water Data'!H40)))</f>
        <v/>
      </c>
      <c r="CG46" s="392" t="str">
        <f ca="1">+IF(OFFSET('Water Data'!$H$29,0,10*ROW('Water Data'!H40))="","",OFFSET('Water Data'!$H$29,0,10*ROW('Water Data'!H40)))</f>
        <v/>
      </c>
      <c r="CH46" s="392" t="str">
        <f ca="1">+IF(OFFSET('Water Data'!$I$27,0,10*ROW('Water Data'!I40))="","",OFFSET('Water Data'!$I$27,0,10*ROW('Water Data'!I40)))</f>
        <v/>
      </c>
      <c r="CI46" s="392" t="str">
        <f ca="1">+IF(OFFSET('Water Data'!$I$28,0,10*ROW('Water Data'!I40))="","",OFFSET('Water Data'!$I$28,0,10*ROW('Water Data'!I40)))</f>
        <v/>
      </c>
      <c r="CJ46" s="392" t="str">
        <f ca="1">+IF(OFFSET('Water Data'!$I$29,0,10*ROW('Water Data'!I40))="","",OFFSET('Water Data'!$I$29,0,10*ROW('Water Data'!I40)))</f>
        <v/>
      </c>
      <c r="CK46" s="392" t="str">
        <f ca="1">+IF(OFFSET('Sanitation Data'!$D$28,0,10*ROW('Sanitation Data'!D40))="","",OFFSET('Sanitation Data'!$D$28,0,10*ROW('Sanitation Data'!D40)))</f>
        <v/>
      </c>
      <c r="CL46" s="392" t="str">
        <f ca="1">+IF(OFFSET('Sanitation Data'!$D$29,0,10*ROW('Sanitation Data'!D40))="","",OFFSET('Sanitation Data'!$D$29,0,10*ROW('Sanitation Data'!D40)))</f>
        <v/>
      </c>
      <c r="CM46" s="392" t="str">
        <f ca="1">+IF(OFFSET('Sanitation Data'!$D$30,0,10*ROW('Sanitation Data'!D40))="","",OFFSET('Sanitation Data'!$D$30,0,10*ROW('Sanitation Data'!D40)))</f>
        <v/>
      </c>
      <c r="CN46" s="392" t="str">
        <f ca="1">+IF(OFFSET('Sanitation Data'!$D$31,0,10*ROW('Sanitation Data'!D40))="","",OFFSET('Sanitation Data'!$D$31,0,10*ROW('Sanitation Data'!D40)))</f>
        <v/>
      </c>
      <c r="CO46" s="392" t="str">
        <f ca="1">+IF(OFFSET('Sanitation Data'!$D$32,0,10*ROW('Sanitation Data'!D40))="","",OFFSET('Sanitation Data'!$D$32,0,10*ROW('Sanitation Data'!D40)))</f>
        <v/>
      </c>
      <c r="CP46" s="392" t="str">
        <f ca="1">+IF(OFFSET('Sanitation Data'!$E$28,0,10*ROW('Sanitation Data'!E40))="","",OFFSET('Sanitation Data'!$E$28,0,10*ROW('Sanitation Data'!E40)))</f>
        <v/>
      </c>
      <c r="CQ46" s="392" t="str">
        <f ca="1">+IF(OFFSET('Sanitation Data'!$E$29,0,10*ROW('Sanitation Data'!E40))="","",OFFSET('Sanitation Data'!$E$29,0,10*ROW('Sanitation Data'!E40)))</f>
        <v/>
      </c>
      <c r="CR46" s="392" t="str">
        <f ca="1">+IF(OFFSET('Sanitation Data'!$E$30,0,10*ROW('Sanitation Data'!E40))="","",OFFSET('Sanitation Data'!$E$30,0,10*ROW('Sanitation Data'!E40)))</f>
        <v/>
      </c>
      <c r="CS46" s="392" t="str">
        <f ca="1">+IF(OFFSET('Sanitation Data'!$E$31,0,10*ROW('Sanitation Data'!E40))="","",OFFSET('Sanitation Data'!$E$31,0,10*ROW('Sanitation Data'!E40)))</f>
        <v/>
      </c>
      <c r="CT46" s="392" t="str">
        <f ca="1">+IF(OFFSET('Sanitation Data'!$E$32,0,10*ROW('Sanitation Data'!E40))="","",OFFSET('Sanitation Data'!$E$32,0,10*ROW('Sanitation Data'!E40)))</f>
        <v/>
      </c>
      <c r="CU46" s="392" t="str">
        <f ca="1">+IF(OFFSET('Sanitation Data'!$F$28,0,10*ROW('Sanitation Data'!F40))="","",OFFSET('Sanitation Data'!$F$28,0,10*ROW('Sanitation Data'!F40)))</f>
        <v/>
      </c>
      <c r="CV46" s="392" t="str">
        <f ca="1">+IF(OFFSET('Sanitation Data'!$F$29,0,10*ROW('Sanitation Data'!F40))="","",OFFSET('Sanitation Data'!$F$29,0,10*ROW('Sanitation Data'!F40)))</f>
        <v/>
      </c>
      <c r="CW46" s="392" t="str">
        <f ca="1">+IF(OFFSET('Sanitation Data'!$F$30,0,10*ROW('Sanitation Data'!F40))="","",OFFSET('Sanitation Data'!$F$30,0,10*ROW('Sanitation Data'!F40)))</f>
        <v/>
      </c>
      <c r="CX46" s="392" t="str">
        <f ca="1">+IF(OFFSET('Sanitation Data'!$F$31,0,10*ROW('Sanitation Data'!F40))="","",OFFSET('Sanitation Data'!$F$31,0,10*ROW('Sanitation Data'!F40)))</f>
        <v/>
      </c>
      <c r="CY46" s="392" t="str">
        <f ca="1">+IF(OFFSET('Sanitation Data'!$F$32,0,10*ROW('Sanitation Data'!F40))="","",OFFSET('Sanitation Data'!$F$32,0,10*ROW('Sanitation Data'!F40)))</f>
        <v/>
      </c>
      <c r="CZ46" s="392" t="str">
        <f ca="1">+IF(OFFSET('Sanitation Data'!$G$28,0,10*ROW('Sanitation Data'!G40))="","",OFFSET('Sanitation Data'!$G$28,0,10*ROW('Sanitation Data'!G40)))</f>
        <v/>
      </c>
      <c r="DA46" s="392" t="str">
        <f ca="1">+IF(OFFSET('Sanitation Data'!$G$29,0,10*ROW('Sanitation Data'!G40))="","",OFFSET('Sanitation Data'!$G$29,0,10*ROW('Sanitation Data'!G40)))</f>
        <v/>
      </c>
      <c r="DB46" s="392" t="str">
        <f ca="1">+IF(OFFSET('Sanitation Data'!$G$30,0,10*ROW('Sanitation Data'!G40))="","",OFFSET('Sanitation Data'!$G$30,0,10*ROW('Sanitation Data'!G40)))</f>
        <v/>
      </c>
      <c r="DC46" s="392" t="str">
        <f ca="1">+IF(OFFSET('Sanitation Data'!$G$31,0,10*ROW('Sanitation Data'!G40))="","",OFFSET('Sanitation Data'!$G$31,0,10*ROW('Sanitation Data'!G40)))</f>
        <v/>
      </c>
      <c r="DD46" s="392" t="str">
        <f ca="1">+IF(OFFSET('Sanitation Data'!$G$32,0,10*ROW('Sanitation Data'!G40))="","",OFFSET('Sanitation Data'!$G$32,0,10*ROW('Sanitation Data'!G40)))</f>
        <v/>
      </c>
      <c r="DE46" s="392" t="str">
        <f ca="1">+IF(OFFSET('Sanitation Data'!$H$28,0,10*ROW('Sanitation Data'!H40))="","",OFFSET('Sanitation Data'!$H$28,0,10*ROW('Sanitation Data'!H40)))</f>
        <v/>
      </c>
      <c r="DF46" s="392" t="str">
        <f ca="1">+IF(OFFSET('Sanitation Data'!$H$29,0,10*ROW('Sanitation Data'!H40))="","",OFFSET('Sanitation Data'!$H$29,0,10*ROW('Sanitation Data'!H40)))</f>
        <v/>
      </c>
      <c r="DG46" s="392" t="str">
        <f ca="1">+IF(OFFSET('Sanitation Data'!$H$30,0,10*ROW('Sanitation Data'!H40))="","",OFFSET('Sanitation Data'!$H$30,0,10*ROW('Sanitation Data'!H40)))</f>
        <v/>
      </c>
      <c r="DH46" s="392" t="str">
        <f ca="1">+IF(OFFSET('Sanitation Data'!$H$31,0,10*ROW('Sanitation Data'!H40))="","",OFFSET('Sanitation Data'!$H$31,0,10*ROW('Sanitation Data'!H40)))</f>
        <v/>
      </c>
      <c r="DI46" s="392" t="str">
        <f ca="1">+IF(OFFSET('Sanitation Data'!$H$32,0,10*ROW('Sanitation Data'!H40))="","",OFFSET('Sanitation Data'!$H$32,0,10*ROW('Sanitation Data'!H40)))</f>
        <v/>
      </c>
      <c r="DJ46" s="392" t="str">
        <f ca="1">+IF(OFFSET('Sanitation Data'!$I$28,0,10*ROW('Sanitation Data'!I40))="","",OFFSET('Sanitation Data'!$I$28,0,10*ROW('Sanitation Data'!I40)))</f>
        <v/>
      </c>
      <c r="DK46" s="392" t="str">
        <f ca="1">+IF(OFFSET('Sanitation Data'!$I$29,0,10*ROW('Sanitation Data'!I40))="","",OFFSET('Sanitation Data'!$I$29,0,10*ROW('Sanitation Data'!I40)))</f>
        <v/>
      </c>
      <c r="DL46" s="392" t="str">
        <f ca="1">+IF(OFFSET('Sanitation Data'!$I$30,0,10*ROW('Sanitation Data'!I40))="","",OFFSET('Sanitation Data'!$I$30,0,10*ROW('Sanitation Data'!I40)))</f>
        <v/>
      </c>
      <c r="DM46" s="392" t="str">
        <f ca="1">+IF(OFFSET('Sanitation Data'!$I$31,0,10*ROW('Sanitation Data'!I40))="","",OFFSET('Sanitation Data'!$I$31,0,10*ROW('Sanitation Data'!I40)))</f>
        <v/>
      </c>
      <c r="DN46" s="392" t="str">
        <f ca="1">+IF(OFFSET('Sanitation Data'!$I$32,0,10*ROW('Sanitation Data'!I40))="","",OFFSET('Sanitation Data'!$I$32,0,10*ROW('Sanitation Data'!I40)))</f>
        <v/>
      </c>
      <c r="DO46" s="392" t="str">
        <f ca="1">+IF(OFFSET('Hygiene Data'!$D$11,0,10*ROW('Hygiene Data'!D40))="","",OFFSET('Hygiene Data'!$D$11,0,10*ROW('Hygiene Data'!D40)))</f>
        <v/>
      </c>
      <c r="DP46" s="392" t="str">
        <f ca="1">+IF(OFFSET('Hygiene Data'!$D$12,0,10*ROW('Hygiene Data'!D40))="","",OFFSET('Hygiene Data'!$D$12,0,10*ROW('Hygiene Data'!D40)))</f>
        <v/>
      </c>
      <c r="DQ46" s="392" t="str">
        <f ca="1">+IF(OFFSET('Hygiene Data'!$D$13,0,10*ROW('Hygiene Data'!D40))="","",OFFSET('Hygiene Data'!$D$13,0,10*ROW('Hygiene Data'!D40)))</f>
        <v/>
      </c>
      <c r="DR46" s="392" t="str">
        <f ca="1">+IF(OFFSET('Hygiene Data'!$E$11,0,10*ROW('Hygiene Data'!E40))="","",OFFSET('Hygiene Data'!$E$11,0,10*ROW('Hygiene Data'!E40)))</f>
        <v/>
      </c>
      <c r="DS46" s="392" t="str">
        <f ca="1">+IF(OFFSET('Hygiene Data'!$E$12,0,10*ROW('Hygiene Data'!E40))="","",OFFSET('Hygiene Data'!$E$12,0,10*ROW('Hygiene Data'!E40)))</f>
        <v/>
      </c>
      <c r="DT46" s="392" t="str">
        <f ca="1">+IF(OFFSET('Hygiene Data'!$E$13,0,10*ROW('Hygiene Data'!E40))="","",OFFSET('Hygiene Data'!$E$13,0,10*ROW('Hygiene Data'!E40)))</f>
        <v/>
      </c>
      <c r="DU46" s="392" t="str">
        <f ca="1">+IF(OFFSET('Hygiene Data'!$F$11,0,10*ROW('Hygiene Data'!F40))="","",OFFSET('Hygiene Data'!$F$11,0,10*ROW('Hygiene Data'!F40)))</f>
        <v/>
      </c>
      <c r="DV46" s="392" t="str">
        <f ca="1">+IF(OFFSET('Hygiene Data'!$F$12,0,10*ROW('Hygiene Data'!F40))="","",OFFSET('Hygiene Data'!$F$12,0,10*ROW('Hygiene Data'!F40)))</f>
        <v/>
      </c>
      <c r="DW46" s="392" t="str">
        <f ca="1">+IF(OFFSET('Hygiene Data'!$F$13,0,10*ROW('Hygiene Data'!F40))="","",OFFSET('Hygiene Data'!$F$13,0,10*ROW('Hygiene Data'!F40)))</f>
        <v/>
      </c>
      <c r="DX46" s="392" t="str">
        <f ca="1">+IF(OFFSET('Hygiene Data'!$G$11,0,10*ROW('Hygiene Data'!G40))="","",OFFSET('Hygiene Data'!$G$11,0,10*ROW('Hygiene Data'!G40)))</f>
        <v/>
      </c>
      <c r="DY46" s="392" t="str">
        <f ca="1">+IF(OFFSET('Hygiene Data'!$G$12,0,10*ROW('Hygiene Data'!G40))="","",OFFSET('Hygiene Data'!$G$12,0,10*ROW('Hygiene Data'!G40)))</f>
        <v/>
      </c>
      <c r="DZ46" s="392" t="str">
        <f ca="1">+IF(OFFSET('Hygiene Data'!$G$13,0,10*ROW('Hygiene Data'!G40))="","",OFFSET('Hygiene Data'!$G$13,0,10*ROW('Hygiene Data'!G40)))</f>
        <v/>
      </c>
      <c r="EA46" s="392" t="str">
        <f ca="1">+IF(OFFSET('Hygiene Data'!$H$11,0,10*ROW('Hygiene Data'!H40))="","",OFFSET('Hygiene Data'!$H$11,0,10*ROW('Hygiene Data'!H40)))</f>
        <v/>
      </c>
      <c r="EB46" s="392" t="str">
        <f ca="1">+IF(OFFSET('Hygiene Data'!$H$12,0,10*ROW('Hygiene Data'!H40))="","",OFFSET('Hygiene Data'!$H$12,0,10*ROW('Hygiene Data'!H40)))</f>
        <v/>
      </c>
      <c r="EC46" s="392" t="str">
        <f ca="1">+IF(OFFSET('Hygiene Data'!$H$13,0,10*ROW('Hygiene Data'!H40))="","",OFFSET('Hygiene Data'!$H$13,0,10*ROW('Hygiene Data'!H40)))</f>
        <v/>
      </c>
      <c r="ED46" s="392" t="str">
        <f ca="1">+IF(OFFSET('Hygiene Data'!$I$11,0,10*ROW('Hygiene Data'!I40))="","",OFFSET('Hygiene Data'!$I$11,0,10*ROW('Hygiene Data'!I40)))</f>
        <v/>
      </c>
      <c r="EE46" s="392" t="str">
        <f ca="1">+IF(OFFSET('Hygiene Data'!$I$12,0,10*ROW('Hygiene Data'!I40))="","",OFFSET('Hygiene Data'!$I$12,0,10*ROW('Hygiene Data'!I40)))</f>
        <v/>
      </c>
      <c r="EF46" s="392" t="str">
        <f ca="1">+IF(OFFSET('Hygiene Data'!$I$13,0,10*ROW('Hygiene Data'!I40))="","",OFFSET('Hygiene Data'!$I$13,0,10*ROW('Hygiene Data'!I40)))</f>
        <v/>
      </c>
    </row>
    <row r="47" spans="1:136" x14ac:dyDescent="0.25">
      <c r="A47" s="501" t="str">
        <f ca="1">+IF(OFFSET('Water Data'!$B$2,0,10*ROW('Water Data'!E41))="","",OFFSET('Water Data'!$B$2,0,10*ROW('Water Data'!E41)))</f>
        <v/>
      </c>
      <c r="B47" s="50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28" t="str">
        <f t="shared" ca="1" si="0"/>
        <v/>
      </c>
      <c r="D47" s="52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3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3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3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3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3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3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3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3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3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3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3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3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3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3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3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3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3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3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3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3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3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3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3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3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3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3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3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3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3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3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3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0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3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3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3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3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3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3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3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3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3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3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3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3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3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3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3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3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92" t="str">
        <f ca="1">+IF(OFFSET('Water Data'!$D$27,0,10*ROW('Water Data'!D41))="","",OFFSET('Water Data'!$D$27,0,10*ROW('Water Data'!D41)))</f>
        <v/>
      </c>
      <c r="BT47" s="392" t="str">
        <f ca="1">+IF(OFFSET('Water Data'!$D$28,0,10*ROW('Water Data'!D41))="","",OFFSET('Water Data'!$D$28,0,10*ROW('Water Data'!D41)))</f>
        <v/>
      </c>
      <c r="BU47" s="392" t="str">
        <f ca="1">+IF(OFFSET('Water Data'!$D$29,0,10*ROW('Water Data'!D41))="","",OFFSET('Water Data'!$D$29,0,10*ROW('Water Data'!D41)))</f>
        <v/>
      </c>
      <c r="BV47" s="392" t="str">
        <f ca="1">+IF(OFFSET('Water Data'!$E$27,0,10*ROW('Water Data'!E41))="","",OFFSET('Water Data'!$E$27,0,10*ROW('Water Data'!E41)))</f>
        <v/>
      </c>
      <c r="BW47" s="392" t="str">
        <f ca="1">+IF(OFFSET('Water Data'!$E$28,0,10*ROW('Water Data'!E41))="","",OFFSET('Water Data'!$E$28,0,10*ROW('Water Data'!E41)))</f>
        <v/>
      </c>
      <c r="BX47" s="392" t="str">
        <f ca="1">+IF(OFFSET('Water Data'!$E$29,0,10*ROW('Water Data'!E41))="","",OFFSET('Water Data'!$E$29,0,10*ROW('Water Data'!E41)))</f>
        <v/>
      </c>
      <c r="BY47" s="392" t="str">
        <f ca="1">+IF(OFFSET('Water Data'!$F$27,0,10*ROW('Water Data'!F41))="","",OFFSET('Water Data'!$F$27,0,10*ROW('Water Data'!F41)))</f>
        <v/>
      </c>
      <c r="BZ47" s="392" t="str">
        <f ca="1">+IF(OFFSET('Water Data'!$F$28,0,10*ROW('Water Data'!F41))="","",OFFSET('Water Data'!$F$28,0,10*ROW('Water Data'!F41)))</f>
        <v/>
      </c>
      <c r="CA47" s="392" t="str">
        <f ca="1">+IF(OFFSET('Water Data'!$F$29,0,10*ROW('Water Data'!F41))="","",OFFSET('Water Data'!$F$29,0,10*ROW('Water Data'!F41)))</f>
        <v/>
      </c>
      <c r="CB47" s="392" t="str">
        <f ca="1">+IF(OFFSET('Water Data'!$G$27,0,10*ROW('Water Data'!G41))="","",OFFSET('Water Data'!$G$27,0,10*ROW('Water Data'!G41)))</f>
        <v/>
      </c>
      <c r="CC47" s="392" t="str">
        <f ca="1">+IF(OFFSET('Water Data'!$G$28,0,10*ROW('Water Data'!G41))="","",OFFSET('Water Data'!$G$28,0,10*ROW('Water Data'!G41)))</f>
        <v/>
      </c>
      <c r="CD47" s="392" t="str">
        <f ca="1">+IF(OFFSET('Water Data'!$G$29,0,10*ROW('Water Data'!G41))="","",OFFSET('Water Data'!$G$29,0,10*ROW('Water Data'!G41)))</f>
        <v/>
      </c>
      <c r="CE47" s="392" t="str">
        <f ca="1">+IF(OFFSET('Water Data'!$H$27,0,10*ROW('Water Data'!H41))="","",OFFSET('Water Data'!$H$27,0,10*ROW('Water Data'!H41)))</f>
        <v/>
      </c>
      <c r="CF47" s="392" t="str">
        <f ca="1">+IF(OFFSET('Water Data'!$H$28,0,10*ROW('Water Data'!H41))="","",OFFSET('Water Data'!$H$28,0,10*ROW('Water Data'!H41)))</f>
        <v/>
      </c>
      <c r="CG47" s="392" t="str">
        <f ca="1">+IF(OFFSET('Water Data'!$H$29,0,10*ROW('Water Data'!H41))="","",OFFSET('Water Data'!$H$29,0,10*ROW('Water Data'!H41)))</f>
        <v/>
      </c>
      <c r="CH47" s="392" t="str">
        <f ca="1">+IF(OFFSET('Water Data'!$I$27,0,10*ROW('Water Data'!I41))="","",OFFSET('Water Data'!$I$27,0,10*ROW('Water Data'!I41)))</f>
        <v/>
      </c>
      <c r="CI47" s="392" t="str">
        <f ca="1">+IF(OFFSET('Water Data'!$I$28,0,10*ROW('Water Data'!I41))="","",OFFSET('Water Data'!$I$28,0,10*ROW('Water Data'!I41)))</f>
        <v/>
      </c>
      <c r="CJ47" s="392" t="str">
        <f ca="1">+IF(OFFSET('Water Data'!$I$29,0,10*ROW('Water Data'!I41))="","",OFFSET('Water Data'!$I$29,0,10*ROW('Water Data'!I41)))</f>
        <v/>
      </c>
      <c r="CK47" s="392" t="str">
        <f ca="1">+IF(OFFSET('Sanitation Data'!$D$28,0,10*ROW('Sanitation Data'!D41))="","",OFFSET('Sanitation Data'!$D$28,0,10*ROW('Sanitation Data'!D41)))</f>
        <v/>
      </c>
      <c r="CL47" s="392" t="str">
        <f ca="1">+IF(OFFSET('Sanitation Data'!$D$29,0,10*ROW('Sanitation Data'!D41))="","",OFFSET('Sanitation Data'!$D$29,0,10*ROW('Sanitation Data'!D41)))</f>
        <v/>
      </c>
      <c r="CM47" s="392" t="str">
        <f ca="1">+IF(OFFSET('Sanitation Data'!$D$30,0,10*ROW('Sanitation Data'!D41))="","",OFFSET('Sanitation Data'!$D$30,0,10*ROW('Sanitation Data'!D41)))</f>
        <v/>
      </c>
      <c r="CN47" s="392" t="str">
        <f ca="1">+IF(OFFSET('Sanitation Data'!$D$31,0,10*ROW('Sanitation Data'!D41))="","",OFFSET('Sanitation Data'!$D$31,0,10*ROW('Sanitation Data'!D41)))</f>
        <v/>
      </c>
      <c r="CO47" s="392" t="str">
        <f ca="1">+IF(OFFSET('Sanitation Data'!$D$32,0,10*ROW('Sanitation Data'!D41))="","",OFFSET('Sanitation Data'!$D$32,0,10*ROW('Sanitation Data'!D41)))</f>
        <v/>
      </c>
      <c r="CP47" s="392" t="str">
        <f ca="1">+IF(OFFSET('Sanitation Data'!$E$28,0,10*ROW('Sanitation Data'!E41))="","",OFFSET('Sanitation Data'!$E$28,0,10*ROW('Sanitation Data'!E41)))</f>
        <v/>
      </c>
      <c r="CQ47" s="392" t="str">
        <f ca="1">+IF(OFFSET('Sanitation Data'!$E$29,0,10*ROW('Sanitation Data'!E41))="","",OFFSET('Sanitation Data'!$E$29,0,10*ROW('Sanitation Data'!E41)))</f>
        <v/>
      </c>
      <c r="CR47" s="392" t="str">
        <f ca="1">+IF(OFFSET('Sanitation Data'!$E$30,0,10*ROW('Sanitation Data'!E41))="","",OFFSET('Sanitation Data'!$E$30,0,10*ROW('Sanitation Data'!E41)))</f>
        <v/>
      </c>
      <c r="CS47" s="392" t="str">
        <f ca="1">+IF(OFFSET('Sanitation Data'!$E$31,0,10*ROW('Sanitation Data'!E41))="","",OFFSET('Sanitation Data'!$E$31,0,10*ROW('Sanitation Data'!E41)))</f>
        <v/>
      </c>
      <c r="CT47" s="392" t="str">
        <f ca="1">+IF(OFFSET('Sanitation Data'!$E$32,0,10*ROW('Sanitation Data'!E41))="","",OFFSET('Sanitation Data'!$E$32,0,10*ROW('Sanitation Data'!E41)))</f>
        <v/>
      </c>
      <c r="CU47" s="392" t="str">
        <f ca="1">+IF(OFFSET('Sanitation Data'!$F$28,0,10*ROW('Sanitation Data'!F41))="","",OFFSET('Sanitation Data'!$F$28,0,10*ROW('Sanitation Data'!F41)))</f>
        <v/>
      </c>
      <c r="CV47" s="392" t="str">
        <f ca="1">+IF(OFFSET('Sanitation Data'!$F$29,0,10*ROW('Sanitation Data'!F41))="","",OFFSET('Sanitation Data'!$F$29,0,10*ROW('Sanitation Data'!F41)))</f>
        <v/>
      </c>
      <c r="CW47" s="392" t="str">
        <f ca="1">+IF(OFFSET('Sanitation Data'!$F$30,0,10*ROW('Sanitation Data'!F41))="","",OFFSET('Sanitation Data'!$F$30,0,10*ROW('Sanitation Data'!F41)))</f>
        <v/>
      </c>
      <c r="CX47" s="392" t="str">
        <f ca="1">+IF(OFFSET('Sanitation Data'!$F$31,0,10*ROW('Sanitation Data'!F41))="","",OFFSET('Sanitation Data'!$F$31,0,10*ROW('Sanitation Data'!F41)))</f>
        <v/>
      </c>
      <c r="CY47" s="392" t="str">
        <f ca="1">+IF(OFFSET('Sanitation Data'!$F$32,0,10*ROW('Sanitation Data'!F41))="","",OFFSET('Sanitation Data'!$F$32,0,10*ROW('Sanitation Data'!F41)))</f>
        <v/>
      </c>
      <c r="CZ47" s="392" t="str">
        <f ca="1">+IF(OFFSET('Sanitation Data'!$G$28,0,10*ROW('Sanitation Data'!G41))="","",OFFSET('Sanitation Data'!$G$28,0,10*ROW('Sanitation Data'!G41)))</f>
        <v/>
      </c>
      <c r="DA47" s="392" t="str">
        <f ca="1">+IF(OFFSET('Sanitation Data'!$G$29,0,10*ROW('Sanitation Data'!G41))="","",OFFSET('Sanitation Data'!$G$29,0,10*ROW('Sanitation Data'!G41)))</f>
        <v/>
      </c>
      <c r="DB47" s="392" t="str">
        <f ca="1">+IF(OFFSET('Sanitation Data'!$G$30,0,10*ROW('Sanitation Data'!G41))="","",OFFSET('Sanitation Data'!$G$30,0,10*ROW('Sanitation Data'!G41)))</f>
        <v/>
      </c>
      <c r="DC47" s="392" t="str">
        <f ca="1">+IF(OFFSET('Sanitation Data'!$G$31,0,10*ROW('Sanitation Data'!G41))="","",OFFSET('Sanitation Data'!$G$31,0,10*ROW('Sanitation Data'!G41)))</f>
        <v/>
      </c>
      <c r="DD47" s="392" t="str">
        <f ca="1">+IF(OFFSET('Sanitation Data'!$G$32,0,10*ROW('Sanitation Data'!G41))="","",OFFSET('Sanitation Data'!$G$32,0,10*ROW('Sanitation Data'!G41)))</f>
        <v/>
      </c>
      <c r="DE47" s="392" t="str">
        <f ca="1">+IF(OFFSET('Sanitation Data'!$H$28,0,10*ROW('Sanitation Data'!H41))="","",OFFSET('Sanitation Data'!$H$28,0,10*ROW('Sanitation Data'!H41)))</f>
        <v/>
      </c>
      <c r="DF47" s="392" t="str">
        <f ca="1">+IF(OFFSET('Sanitation Data'!$H$29,0,10*ROW('Sanitation Data'!H41))="","",OFFSET('Sanitation Data'!$H$29,0,10*ROW('Sanitation Data'!H41)))</f>
        <v/>
      </c>
      <c r="DG47" s="392" t="str">
        <f ca="1">+IF(OFFSET('Sanitation Data'!$H$30,0,10*ROW('Sanitation Data'!H41))="","",OFFSET('Sanitation Data'!$H$30,0,10*ROW('Sanitation Data'!H41)))</f>
        <v/>
      </c>
      <c r="DH47" s="392" t="str">
        <f ca="1">+IF(OFFSET('Sanitation Data'!$H$31,0,10*ROW('Sanitation Data'!H41))="","",OFFSET('Sanitation Data'!$H$31,0,10*ROW('Sanitation Data'!H41)))</f>
        <v/>
      </c>
      <c r="DI47" s="392" t="str">
        <f ca="1">+IF(OFFSET('Sanitation Data'!$H$32,0,10*ROW('Sanitation Data'!H41))="","",OFFSET('Sanitation Data'!$H$32,0,10*ROW('Sanitation Data'!H41)))</f>
        <v/>
      </c>
      <c r="DJ47" s="392" t="str">
        <f ca="1">+IF(OFFSET('Sanitation Data'!$I$28,0,10*ROW('Sanitation Data'!I41))="","",OFFSET('Sanitation Data'!$I$28,0,10*ROW('Sanitation Data'!I41)))</f>
        <v/>
      </c>
      <c r="DK47" s="392" t="str">
        <f ca="1">+IF(OFFSET('Sanitation Data'!$I$29,0,10*ROW('Sanitation Data'!I41))="","",OFFSET('Sanitation Data'!$I$29,0,10*ROW('Sanitation Data'!I41)))</f>
        <v/>
      </c>
      <c r="DL47" s="392" t="str">
        <f ca="1">+IF(OFFSET('Sanitation Data'!$I$30,0,10*ROW('Sanitation Data'!I41))="","",OFFSET('Sanitation Data'!$I$30,0,10*ROW('Sanitation Data'!I41)))</f>
        <v/>
      </c>
      <c r="DM47" s="392" t="str">
        <f ca="1">+IF(OFFSET('Sanitation Data'!$I$31,0,10*ROW('Sanitation Data'!I41))="","",OFFSET('Sanitation Data'!$I$31,0,10*ROW('Sanitation Data'!I41)))</f>
        <v/>
      </c>
      <c r="DN47" s="392" t="str">
        <f ca="1">+IF(OFFSET('Sanitation Data'!$I$32,0,10*ROW('Sanitation Data'!I41))="","",OFFSET('Sanitation Data'!$I$32,0,10*ROW('Sanitation Data'!I41)))</f>
        <v/>
      </c>
      <c r="DO47" s="392" t="str">
        <f ca="1">+IF(OFFSET('Hygiene Data'!$D$11,0,10*ROW('Hygiene Data'!D41))="","",OFFSET('Hygiene Data'!$D$11,0,10*ROW('Hygiene Data'!D41)))</f>
        <v/>
      </c>
      <c r="DP47" s="392" t="str">
        <f ca="1">+IF(OFFSET('Hygiene Data'!$D$12,0,10*ROW('Hygiene Data'!D41))="","",OFFSET('Hygiene Data'!$D$12,0,10*ROW('Hygiene Data'!D41)))</f>
        <v/>
      </c>
      <c r="DQ47" s="392" t="str">
        <f ca="1">+IF(OFFSET('Hygiene Data'!$D$13,0,10*ROW('Hygiene Data'!D41))="","",OFFSET('Hygiene Data'!$D$13,0,10*ROW('Hygiene Data'!D41)))</f>
        <v/>
      </c>
      <c r="DR47" s="392" t="str">
        <f ca="1">+IF(OFFSET('Hygiene Data'!$E$11,0,10*ROW('Hygiene Data'!E41))="","",OFFSET('Hygiene Data'!$E$11,0,10*ROW('Hygiene Data'!E41)))</f>
        <v/>
      </c>
      <c r="DS47" s="392" t="str">
        <f ca="1">+IF(OFFSET('Hygiene Data'!$E$12,0,10*ROW('Hygiene Data'!E41))="","",OFFSET('Hygiene Data'!$E$12,0,10*ROW('Hygiene Data'!E41)))</f>
        <v/>
      </c>
      <c r="DT47" s="392" t="str">
        <f ca="1">+IF(OFFSET('Hygiene Data'!$E$13,0,10*ROW('Hygiene Data'!E41))="","",OFFSET('Hygiene Data'!$E$13,0,10*ROW('Hygiene Data'!E41)))</f>
        <v/>
      </c>
      <c r="DU47" s="392" t="str">
        <f ca="1">+IF(OFFSET('Hygiene Data'!$F$11,0,10*ROW('Hygiene Data'!F41))="","",OFFSET('Hygiene Data'!$F$11,0,10*ROW('Hygiene Data'!F41)))</f>
        <v/>
      </c>
      <c r="DV47" s="392" t="str">
        <f ca="1">+IF(OFFSET('Hygiene Data'!$F$12,0,10*ROW('Hygiene Data'!F41))="","",OFFSET('Hygiene Data'!$F$12,0,10*ROW('Hygiene Data'!F41)))</f>
        <v/>
      </c>
      <c r="DW47" s="392" t="str">
        <f ca="1">+IF(OFFSET('Hygiene Data'!$F$13,0,10*ROW('Hygiene Data'!F41))="","",OFFSET('Hygiene Data'!$F$13,0,10*ROW('Hygiene Data'!F41)))</f>
        <v/>
      </c>
      <c r="DX47" s="392" t="str">
        <f ca="1">+IF(OFFSET('Hygiene Data'!$G$11,0,10*ROW('Hygiene Data'!G41))="","",OFFSET('Hygiene Data'!$G$11,0,10*ROW('Hygiene Data'!G41)))</f>
        <v/>
      </c>
      <c r="DY47" s="392" t="str">
        <f ca="1">+IF(OFFSET('Hygiene Data'!$G$12,0,10*ROW('Hygiene Data'!G41))="","",OFFSET('Hygiene Data'!$G$12,0,10*ROW('Hygiene Data'!G41)))</f>
        <v/>
      </c>
      <c r="DZ47" s="392" t="str">
        <f ca="1">+IF(OFFSET('Hygiene Data'!$G$13,0,10*ROW('Hygiene Data'!G41))="","",OFFSET('Hygiene Data'!$G$13,0,10*ROW('Hygiene Data'!G41)))</f>
        <v/>
      </c>
      <c r="EA47" s="392" t="str">
        <f ca="1">+IF(OFFSET('Hygiene Data'!$H$11,0,10*ROW('Hygiene Data'!H41))="","",OFFSET('Hygiene Data'!$H$11,0,10*ROW('Hygiene Data'!H41)))</f>
        <v/>
      </c>
      <c r="EB47" s="392" t="str">
        <f ca="1">+IF(OFFSET('Hygiene Data'!$H$12,0,10*ROW('Hygiene Data'!H41))="","",OFFSET('Hygiene Data'!$H$12,0,10*ROW('Hygiene Data'!H41)))</f>
        <v/>
      </c>
      <c r="EC47" s="392" t="str">
        <f ca="1">+IF(OFFSET('Hygiene Data'!$H$13,0,10*ROW('Hygiene Data'!H41))="","",OFFSET('Hygiene Data'!$H$13,0,10*ROW('Hygiene Data'!H41)))</f>
        <v/>
      </c>
      <c r="ED47" s="392" t="str">
        <f ca="1">+IF(OFFSET('Hygiene Data'!$I$11,0,10*ROW('Hygiene Data'!I41))="","",OFFSET('Hygiene Data'!$I$11,0,10*ROW('Hygiene Data'!I41)))</f>
        <v/>
      </c>
      <c r="EE47" s="392" t="str">
        <f ca="1">+IF(OFFSET('Hygiene Data'!$I$12,0,10*ROW('Hygiene Data'!I41))="","",OFFSET('Hygiene Data'!$I$12,0,10*ROW('Hygiene Data'!I41)))</f>
        <v/>
      </c>
      <c r="EF47" s="392" t="str">
        <f ca="1">+IF(OFFSET('Hygiene Data'!$I$13,0,10*ROW('Hygiene Data'!I41))="","",OFFSET('Hygiene Data'!$I$13,0,10*ROW('Hygiene Data'!I41)))</f>
        <v/>
      </c>
    </row>
    <row r="48" spans="1:136" x14ac:dyDescent="0.25">
      <c r="A48" s="501" t="str">
        <f ca="1">+IF(OFFSET('Water Data'!$B$2,0,10*ROW('Water Data'!E42))="","",OFFSET('Water Data'!$B$2,0,10*ROW('Water Data'!E42)))</f>
        <v/>
      </c>
      <c r="B48" s="50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28" t="str">
        <f t="shared" ca="1" si="0"/>
        <v/>
      </c>
      <c r="D48" s="52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3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3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3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3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3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3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3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3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3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3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3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3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3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3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3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3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3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3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3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3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3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3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3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3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3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3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3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3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3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3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3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0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3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3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3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3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3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3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3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3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3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3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3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3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3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3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3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3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92" t="str">
        <f ca="1">+IF(OFFSET('Water Data'!$D$27,0,10*ROW('Water Data'!D42))="","",OFFSET('Water Data'!$D$27,0,10*ROW('Water Data'!D42)))</f>
        <v/>
      </c>
      <c r="BT48" s="392" t="str">
        <f ca="1">+IF(OFFSET('Water Data'!$D$28,0,10*ROW('Water Data'!D42))="","",OFFSET('Water Data'!$D$28,0,10*ROW('Water Data'!D42)))</f>
        <v/>
      </c>
      <c r="BU48" s="392" t="str">
        <f ca="1">+IF(OFFSET('Water Data'!$D$29,0,10*ROW('Water Data'!D42))="","",OFFSET('Water Data'!$D$29,0,10*ROW('Water Data'!D42)))</f>
        <v/>
      </c>
      <c r="BV48" s="392" t="str">
        <f ca="1">+IF(OFFSET('Water Data'!$E$27,0,10*ROW('Water Data'!E42))="","",OFFSET('Water Data'!$E$27,0,10*ROW('Water Data'!E42)))</f>
        <v/>
      </c>
      <c r="BW48" s="392" t="str">
        <f ca="1">+IF(OFFSET('Water Data'!$E$28,0,10*ROW('Water Data'!E42))="","",OFFSET('Water Data'!$E$28,0,10*ROW('Water Data'!E42)))</f>
        <v/>
      </c>
      <c r="BX48" s="392" t="str">
        <f ca="1">+IF(OFFSET('Water Data'!$E$29,0,10*ROW('Water Data'!E42))="","",OFFSET('Water Data'!$E$29,0,10*ROW('Water Data'!E42)))</f>
        <v/>
      </c>
      <c r="BY48" s="392" t="str">
        <f ca="1">+IF(OFFSET('Water Data'!$F$27,0,10*ROW('Water Data'!F42))="","",OFFSET('Water Data'!$F$27,0,10*ROW('Water Data'!F42)))</f>
        <v/>
      </c>
      <c r="BZ48" s="392" t="str">
        <f ca="1">+IF(OFFSET('Water Data'!$F$28,0,10*ROW('Water Data'!F42))="","",OFFSET('Water Data'!$F$28,0,10*ROW('Water Data'!F42)))</f>
        <v/>
      </c>
      <c r="CA48" s="392" t="str">
        <f ca="1">+IF(OFFSET('Water Data'!$F$29,0,10*ROW('Water Data'!F42))="","",OFFSET('Water Data'!$F$29,0,10*ROW('Water Data'!F42)))</f>
        <v/>
      </c>
      <c r="CB48" s="392" t="str">
        <f ca="1">+IF(OFFSET('Water Data'!$G$27,0,10*ROW('Water Data'!G42))="","",OFFSET('Water Data'!$G$27,0,10*ROW('Water Data'!G42)))</f>
        <v/>
      </c>
      <c r="CC48" s="392" t="str">
        <f ca="1">+IF(OFFSET('Water Data'!$G$28,0,10*ROW('Water Data'!G42))="","",OFFSET('Water Data'!$G$28,0,10*ROW('Water Data'!G42)))</f>
        <v/>
      </c>
      <c r="CD48" s="392" t="str">
        <f ca="1">+IF(OFFSET('Water Data'!$G$29,0,10*ROW('Water Data'!G42))="","",OFFSET('Water Data'!$G$29,0,10*ROW('Water Data'!G42)))</f>
        <v/>
      </c>
      <c r="CE48" s="392" t="str">
        <f ca="1">+IF(OFFSET('Water Data'!$H$27,0,10*ROW('Water Data'!H42))="","",OFFSET('Water Data'!$H$27,0,10*ROW('Water Data'!H42)))</f>
        <v/>
      </c>
      <c r="CF48" s="392" t="str">
        <f ca="1">+IF(OFFSET('Water Data'!$H$28,0,10*ROW('Water Data'!H42))="","",OFFSET('Water Data'!$H$28,0,10*ROW('Water Data'!H42)))</f>
        <v/>
      </c>
      <c r="CG48" s="392" t="str">
        <f ca="1">+IF(OFFSET('Water Data'!$H$29,0,10*ROW('Water Data'!H42))="","",OFFSET('Water Data'!$H$29,0,10*ROW('Water Data'!H42)))</f>
        <v/>
      </c>
      <c r="CH48" s="392" t="str">
        <f ca="1">+IF(OFFSET('Water Data'!$I$27,0,10*ROW('Water Data'!I42))="","",OFFSET('Water Data'!$I$27,0,10*ROW('Water Data'!I42)))</f>
        <v/>
      </c>
      <c r="CI48" s="392" t="str">
        <f ca="1">+IF(OFFSET('Water Data'!$I$28,0,10*ROW('Water Data'!I42))="","",OFFSET('Water Data'!$I$28,0,10*ROW('Water Data'!I42)))</f>
        <v/>
      </c>
      <c r="CJ48" s="392" t="str">
        <f ca="1">+IF(OFFSET('Water Data'!$I$29,0,10*ROW('Water Data'!I42))="","",OFFSET('Water Data'!$I$29,0,10*ROW('Water Data'!I42)))</f>
        <v/>
      </c>
      <c r="CK48" s="392" t="str">
        <f ca="1">+IF(OFFSET('Sanitation Data'!$D$28,0,10*ROW('Sanitation Data'!D42))="","",OFFSET('Sanitation Data'!$D$28,0,10*ROW('Sanitation Data'!D42)))</f>
        <v/>
      </c>
      <c r="CL48" s="392" t="str">
        <f ca="1">+IF(OFFSET('Sanitation Data'!$D$29,0,10*ROW('Sanitation Data'!D42))="","",OFFSET('Sanitation Data'!$D$29,0,10*ROW('Sanitation Data'!D42)))</f>
        <v/>
      </c>
      <c r="CM48" s="392" t="str">
        <f ca="1">+IF(OFFSET('Sanitation Data'!$D$30,0,10*ROW('Sanitation Data'!D42))="","",OFFSET('Sanitation Data'!$D$30,0,10*ROW('Sanitation Data'!D42)))</f>
        <v/>
      </c>
      <c r="CN48" s="392" t="str">
        <f ca="1">+IF(OFFSET('Sanitation Data'!$D$31,0,10*ROW('Sanitation Data'!D42))="","",OFFSET('Sanitation Data'!$D$31,0,10*ROW('Sanitation Data'!D42)))</f>
        <v/>
      </c>
      <c r="CO48" s="392" t="str">
        <f ca="1">+IF(OFFSET('Sanitation Data'!$D$32,0,10*ROW('Sanitation Data'!D42))="","",OFFSET('Sanitation Data'!$D$32,0,10*ROW('Sanitation Data'!D42)))</f>
        <v/>
      </c>
      <c r="CP48" s="392" t="str">
        <f ca="1">+IF(OFFSET('Sanitation Data'!$E$28,0,10*ROW('Sanitation Data'!E42))="","",OFFSET('Sanitation Data'!$E$28,0,10*ROW('Sanitation Data'!E42)))</f>
        <v/>
      </c>
      <c r="CQ48" s="392" t="str">
        <f ca="1">+IF(OFFSET('Sanitation Data'!$E$29,0,10*ROW('Sanitation Data'!E42))="","",OFFSET('Sanitation Data'!$E$29,0,10*ROW('Sanitation Data'!E42)))</f>
        <v/>
      </c>
      <c r="CR48" s="392" t="str">
        <f ca="1">+IF(OFFSET('Sanitation Data'!$E$30,0,10*ROW('Sanitation Data'!E42))="","",OFFSET('Sanitation Data'!$E$30,0,10*ROW('Sanitation Data'!E42)))</f>
        <v/>
      </c>
      <c r="CS48" s="392" t="str">
        <f ca="1">+IF(OFFSET('Sanitation Data'!$E$31,0,10*ROW('Sanitation Data'!E42))="","",OFFSET('Sanitation Data'!$E$31,0,10*ROW('Sanitation Data'!E42)))</f>
        <v/>
      </c>
      <c r="CT48" s="392" t="str">
        <f ca="1">+IF(OFFSET('Sanitation Data'!$E$32,0,10*ROW('Sanitation Data'!E42))="","",OFFSET('Sanitation Data'!$E$32,0,10*ROW('Sanitation Data'!E42)))</f>
        <v/>
      </c>
      <c r="CU48" s="392" t="str">
        <f ca="1">+IF(OFFSET('Sanitation Data'!$F$28,0,10*ROW('Sanitation Data'!F42))="","",OFFSET('Sanitation Data'!$F$28,0,10*ROW('Sanitation Data'!F42)))</f>
        <v/>
      </c>
      <c r="CV48" s="392" t="str">
        <f ca="1">+IF(OFFSET('Sanitation Data'!$F$29,0,10*ROW('Sanitation Data'!F42))="","",OFFSET('Sanitation Data'!$F$29,0,10*ROW('Sanitation Data'!F42)))</f>
        <v/>
      </c>
      <c r="CW48" s="392" t="str">
        <f ca="1">+IF(OFFSET('Sanitation Data'!$F$30,0,10*ROW('Sanitation Data'!F42))="","",OFFSET('Sanitation Data'!$F$30,0,10*ROW('Sanitation Data'!F42)))</f>
        <v/>
      </c>
      <c r="CX48" s="392" t="str">
        <f ca="1">+IF(OFFSET('Sanitation Data'!$F$31,0,10*ROW('Sanitation Data'!F42))="","",OFFSET('Sanitation Data'!$F$31,0,10*ROW('Sanitation Data'!F42)))</f>
        <v/>
      </c>
      <c r="CY48" s="392" t="str">
        <f ca="1">+IF(OFFSET('Sanitation Data'!$F$32,0,10*ROW('Sanitation Data'!F42))="","",OFFSET('Sanitation Data'!$F$32,0,10*ROW('Sanitation Data'!F42)))</f>
        <v/>
      </c>
      <c r="CZ48" s="392" t="str">
        <f ca="1">+IF(OFFSET('Sanitation Data'!$G$28,0,10*ROW('Sanitation Data'!G42))="","",OFFSET('Sanitation Data'!$G$28,0,10*ROW('Sanitation Data'!G42)))</f>
        <v/>
      </c>
      <c r="DA48" s="392" t="str">
        <f ca="1">+IF(OFFSET('Sanitation Data'!$G$29,0,10*ROW('Sanitation Data'!G42))="","",OFFSET('Sanitation Data'!$G$29,0,10*ROW('Sanitation Data'!G42)))</f>
        <v/>
      </c>
      <c r="DB48" s="392" t="str">
        <f ca="1">+IF(OFFSET('Sanitation Data'!$G$30,0,10*ROW('Sanitation Data'!G42))="","",OFFSET('Sanitation Data'!$G$30,0,10*ROW('Sanitation Data'!G42)))</f>
        <v/>
      </c>
      <c r="DC48" s="392" t="str">
        <f ca="1">+IF(OFFSET('Sanitation Data'!$G$31,0,10*ROW('Sanitation Data'!G42))="","",OFFSET('Sanitation Data'!$G$31,0,10*ROW('Sanitation Data'!G42)))</f>
        <v/>
      </c>
      <c r="DD48" s="392" t="str">
        <f ca="1">+IF(OFFSET('Sanitation Data'!$G$32,0,10*ROW('Sanitation Data'!G42))="","",OFFSET('Sanitation Data'!$G$32,0,10*ROW('Sanitation Data'!G42)))</f>
        <v/>
      </c>
      <c r="DE48" s="392" t="str">
        <f ca="1">+IF(OFFSET('Sanitation Data'!$H$28,0,10*ROW('Sanitation Data'!H42))="","",OFFSET('Sanitation Data'!$H$28,0,10*ROW('Sanitation Data'!H42)))</f>
        <v/>
      </c>
      <c r="DF48" s="392" t="str">
        <f ca="1">+IF(OFFSET('Sanitation Data'!$H$29,0,10*ROW('Sanitation Data'!H42))="","",OFFSET('Sanitation Data'!$H$29,0,10*ROW('Sanitation Data'!H42)))</f>
        <v/>
      </c>
      <c r="DG48" s="392" t="str">
        <f ca="1">+IF(OFFSET('Sanitation Data'!$H$30,0,10*ROW('Sanitation Data'!H42))="","",OFFSET('Sanitation Data'!$H$30,0,10*ROW('Sanitation Data'!H42)))</f>
        <v/>
      </c>
      <c r="DH48" s="392" t="str">
        <f ca="1">+IF(OFFSET('Sanitation Data'!$H$31,0,10*ROW('Sanitation Data'!H42))="","",OFFSET('Sanitation Data'!$H$31,0,10*ROW('Sanitation Data'!H42)))</f>
        <v/>
      </c>
      <c r="DI48" s="392" t="str">
        <f ca="1">+IF(OFFSET('Sanitation Data'!$H$32,0,10*ROW('Sanitation Data'!H42))="","",OFFSET('Sanitation Data'!$H$32,0,10*ROW('Sanitation Data'!H42)))</f>
        <v/>
      </c>
      <c r="DJ48" s="392" t="str">
        <f ca="1">+IF(OFFSET('Sanitation Data'!$I$28,0,10*ROW('Sanitation Data'!I42))="","",OFFSET('Sanitation Data'!$I$28,0,10*ROW('Sanitation Data'!I42)))</f>
        <v/>
      </c>
      <c r="DK48" s="392" t="str">
        <f ca="1">+IF(OFFSET('Sanitation Data'!$I$29,0,10*ROW('Sanitation Data'!I42))="","",OFFSET('Sanitation Data'!$I$29,0,10*ROW('Sanitation Data'!I42)))</f>
        <v/>
      </c>
      <c r="DL48" s="392" t="str">
        <f ca="1">+IF(OFFSET('Sanitation Data'!$I$30,0,10*ROW('Sanitation Data'!I42))="","",OFFSET('Sanitation Data'!$I$30,0,10*ROW('Sanitation Data'!I42)))</f>
        <v/>
      </c>
      <c r="DM48" s="392" t="str">
        <f ca="1">+IF(OFFSET('Sanitation Data'!$I$31,0,10*ROW('Sanitation Data'!I42))="","",OFFSET('Sanitation Data'!$I$31,0,10*ROW('Sanitation Data'!I42)))</f>
        <v/>
      </c>
      <c r="DN48" s="392" t="str">
        <f ca="1">+IF(OFFSET('Sanitation Data'!$I$32,0,10*ROW('Sanitation Data'!I42))="","",OFFSET('Sanitation Data'!$I$32,0,10*ROW('Sanitation Data'!I42)))</f>
        <v/>
      </c>
      <c r="DO48" s="392" t="str">
        <f ca="1">+IF(OFFSET('Hygiene Data'!$D$11,0,10*ROW('Hygiene Data'!D42))="","",OFFSET('Hygiene Data'!$D$11,0,10*ROW('Hygiene Data'!D42)))</f>
        <v/>
      </c>
      <c r="DP48" s="392" t="str">
        <f ca="1">+IF(OFFSET('Hygiene Data'!$D$12,0,10*ROW('Hygiene Data'!D42))="","",OFFSET('Hygiene Data'!$D$12,0,10*ROW('Hygiene Data'!D42)))</f>
        <v/>
      </c>
      <c r="DQ48" s="392" t="str">
        <f ca="1">+IF(OFFSET('Hygiene Data'!$D$13,0,10*ROW('Hygiene Data'!D42))="","",OFFSET('Hygiene Data'!$D$13,0,10*ROW('Hygiene Data'!D42)))</f>
        <v/>
      </c>
      <c r="DR48" s="392" t="str">
        <f ca="1">+IF(OFFSET('Hygiene Data'!$E$11,0,10*ROW('Hygiene Data'!E42))="","",OFFSET('Hygiene Data'!$E$11,0,10*ROW('Hygiene Data'!E42)))</f>
        <v/>
      </c>
      <c r="DS48" s="392" t="str">
        <f ca="1">+IF(OFFSET('Hygiene Data'!$E$12,0,10*ROW('Hygiene Data'!E42))="","",OFFSET('Hygiene Data'!$E$12,0,10*ROW('Hygiene Data'!E42)))</f>
        <v/>
      </c>
      <c r="DT48" s="392" t="str">
        <f ca="1">+IF(OFFSET('Hygiene Data'!$E$13,0,10*ROW('Hygiene Data'!E42))="","",OFFSET('Hygiene Data'!$E$13,0,10*ROW('Hygiene Data'!E42)))</f>
        <v/>
      </c>
      <c r="DU48" s="392" t="str">
        <f ca="1">+IF(OFFSET('Hygiene Data'!$F$11,0,10*ROW('Hygiene Data'!F42))="","",OFFSET('Hygiene Data'!$F$11,0,10*ROW('Hygiene Data'!F42)))</f>
        <v/>
      </c>
      <c r="DV48" s="392" t="str">
        <f ca="1">+IF(OFFSET('Hygiene Data'!$F$12,0,10*ROW('Hygiene Data'!F42))="","",OFFSET('Hygiene Data'!$F$12,0,10*ROW('Hygiene Data'!F42)))</f>
        <v/>
      </c>
      <c r="DW48" s="392" t="str">
        <f ca="1">+IF(OFFSET('Hygiene Data'!$F$13,0,10*ROW('Hygiene Data'!F42))="","",OFFSET('Hygiene Data'!$F$13,0,10*ROW('Hygiene Data'!F42)))</f>
        <v/>
      </c>
      <c r="DX48" s="392" t="str">
        <f ca="1">+IF(OFFSET('Hygiene Data'!$G$11,0,10*ROW('Hygiene Data'!G42))="","",OFFSET('Hygiene Data'!$G$11,0,10*ROW('Hygiene Data'!G42)))</f>
        <v/>
      </c>
      <c r="DY48" s="392" t="str">
        <f ca="1">+IF(OFFSET('Hygiene Data'!$G$12,0,10*ROW('Hygiene Data'!G42))="","",OFFSET('Hygiene Data'!$G$12,0,10*ROW('Hygiene Data'!G42)))</f>
        <v/>
      </c>
      <c r="DZ48" s="392" t="str">
        <f ca="1">+IF(OFFSET('Hygiene Data'!$G$13,0,10*ROW('Hygiene Data'!G42))="","",OFFSET('Hygiene Data'!$G$13,0,10*ROW('Hygiene Data'!G42)))</f>
        <v/>
      </c>
      <c r="EA48" s="392" t="str">
        <f ca="1">+IF(OFFSET('Hygiene Data'!$H$11,0,10*ROW('Hygiene Data'!H42))="","",OFFSET('Hygiene Data'!$H$11,0,10*ROW('Hygiene Data'!H42)))</f>
        <v/>
      </c>
      <c r="EB48" s="392" t="str">
        <f ca="1">+IF(OFFSET('Hygiene Data'!$H$12,0,10*ROW('Hygiene Data'!H42))="","",OFFSET('Hygiene Data'!$H$12,0,10*ROW('Hygiene Data'!H42)))</f>
        <v/>
      </c>
      <c r="EC48" s="392" t="str">
        <f ca="1">+IF(OFFSET('Hygiene Data'!$H$13,0,10*ROW('Hygiene Data'!H42))="","",OFFSET('Hygiene Data'!$H$13,0,10*ROW('Hygiene Data'!H42)))</f>
        <v/>
      </c>
      <c r="ED48" s="392" t="str">
        <f ca="1">+IF(OFFSET('Hygiene Data'!$I$11,0,10*ROW('Hygiene Data'!I42))="","",OFFSET('Hygiene Data'!$I$11,0,10*ROW('Hygiene Data'!I42)))</f>
        <v/>
      </c>
      <c r="EE48" s="392" t="str">
        <f ca="1">+IF(OFFSET('Hygiene Data'!$I$12,0,10*ROW('Hygiene Data'!I42))="","",OFFSET('Hygiene Data'!$I$12,0,10*ROW('Hygiene Data'!I42)))</f>
        <v/>
      </c>
      <c r="EF48" s="392" t="str">
        <f ca="1">+IF(OFFSET('Hygiene Data'!$I$13,0,10*ROW('Hygiene Data'!I42))="","",OFFSET('Hygiene Data'!$I$13,0,10*ROW('Hygiene Data'!I42)))</f>
        <v/>
      </c>
    </row>
    <row r="49" spans="1:136" x14ac:dyDescent="0.25">
      <c r="A49" s="501" t="str">
        <f ca="1">+IF(OFFSET('Water Data'!$B$2,0,10*ROW('Water Data'!E43))="","",OFFSET('Water Data'!$B$2,0,10*ROW('Water Data'!E43)))</f>
        <v/>
      </c>
      <c r="B49" s="50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28" t="str">
        <f t="shared" ca="1" si="0"/>
        <v/>
      </c>
      <c r="D49" s="52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3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3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3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3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3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3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3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3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3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3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3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3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3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3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3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3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3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3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3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3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3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3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3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3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3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3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3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3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3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3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3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0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3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3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3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3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3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3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3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3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3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3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3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3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3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3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3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3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92" t="str">
        <f ca="1">+IF(OFFSET('Water Data'!$D$27,0,10*ROW('Water Data'!D43))="","",OFFSET('Water Data'!$D$27,0,10*ROW('Water Data'!D43)))</f>
        <v/>
      </c>
      <c r="BT49" s="392" t="str">
        <f ca="1">+IF(OFFSET('Water Data'!$D$28,0,10*ROW('Water Data'!D43))="","",OFFSET('Water Data'!$D$28,0,10*ROW('Water Data'!D43)))</f>
        <v/>
      </c>
      <c r="BU49" s="392" t="str">
        <f ca="1">+IF(OFFSET('Water Data'!$D$29,0,10*ROW('Water Data'!D43))="","",OFFSET('Water Data'!$D$29,0,10*ROW('Water Data'!D43)))</f>
        <v/>
      </c>
      <c r="BV49" s="392" t="str">
        <f ca="1">+IF(OFFSET('Water Data'!$E$27,0,10*ROW('Water Data'!E43))="","",OFFSET('Water Data'!$E$27,0,10*ROW('Water Data'!E43)))</f>
        <v/>
      </c>
      <c r="BW49" s="392" t="str">
        <f ca="1">+IF(OFFSET('Water Data'!$E$28,0,10*ROW('Water Data'!E43))="","",OFFSET('Water Data'!$E$28,0,10*ROW('Water Data'!E43)))</f>
        <v/>
      </c>
      <c r="BX49" s="392" t="str">
        <f ca="1">+IF(OFFSET('Water Data'!$E$29,0,10*ROW('Water Data'!E43))="","",OFFSET('Water Data'!$E$29,0,10*ROW('Water Data'!E43)))</f>
        <v/>
      </c>
      <c r="BY49" s="392" t="str">
        <f ca="1">+IF(OFFSET('Water Data'!$F$27,0,10*ROW('Water Data'!F43))="","",OFFSET('Water Data'!$F$27,0,10*ROW('Water Data'!F43)))</f>
        <v/>
      </c>
      <c r="BZ49" s="392" t="str">
        <f ca="1">+IF(OFFSET('Water Data'!$F$28,0,10*ROW('Water Data'!F43))="","",OFFSET('Water Data'!$F$28,0,10*ROW('Water Data'!F43)))</f>
        <v/>
      </c>
      <c r="CA49" s="392" t="str">
        <f ca="1">+IF(OFFSET('Water Data'!$F$29,0,10*ROW('Water Data'!F43))="","",OFFSET('Water Data'!$F$29,0,10*ROW('Water Data'!F43)))</f>
        <v/>
      </c>
      <c r="CB49" s="392" t="str">
        <f ca="1">+IF(OFFSET('Water Data'!$G$27,0,10*ROW('Water Data'!G43))="","",OFFSET('Water Data'!$G$27,0,10*ROW('Water Data'!G43)))</f>
        <v/>
      </c>
      <c r="CC49" s="392" t="str">
        <f ca="1">+IF(OFFSET('Water Data'!$G$28,0,10*ROW('Water Data'!G43))="","",OFFSET('Water Data'!$G$28,0,10*ROW('Water Data'!G43)))</f>
        <v/>
      </c>
      <c r="CD49" s="392" t="str">
        <f ca="1">+IF(OFFSET('Water Data'!$G$29,0,10*ROW('Water Data'!G43))="","",OFFSET('Water Data'!$G$29,0,10*ROW('Water Data'!G43)))</f>
        <v/>
      </c>
      <c r="CE49" s="392" t="str">
        <f ca="1">+IF(OFFSET('Water Data'!$H$27,0,10*ROW('Water Data'!H43))="","",OFFSET('Water Data'!$H$27,0,10*ROW('Water Data'!H43)))</f>
        <v/>
      </c>
      <c r="CF49" s="392" t="str">
        <f ca="1">+IF(OFFSET('Water Data'!$H$28,0,10*ROW('Water Data'!H43))="","",OFFSET('Water Data'!$H$28,0,10*ROW('Water Data'!H43)))</f>
        <v/>
      </c>
      <c r="CG49" s="392" t="str">
        <f ca="1">+IF(OFFSET('Water Data'!$H$29,0,10*ROW('Water Data'!H43))="","",OFFSET('Water Data'!$H$29,0,10*ROW('Water Data'!H43)))</f>
        <v/>
      </c>
      <c r="CH49" s="392" t="str">
        <f ca="1">+IF(OFFSET('Water Data'!$I$27,0,10*ROW('Water Data'!I43))="","",OFFSET('Water Data'!$I$27,0,10*ROW('Water Data'!I43)))</f>
        <v/>
      </c>
      <c r="CI49" s="392" t="str">
        <f ca="1">+IF(OFFSET('Water Data'!$I$28,0,10*ROW('Water Data'!I43))="","",OFFSET('Water Data'!$I$28,0,10*ROW('Water Data'!I43)))</f>
        <v/>
      </c>
      <c r="CJ49" s="392" t="str">
        <f ca="1">+IF(OFFSET('Water Data'!$I$29,0,10*ROW('Water Data'!I43))="","",OFFSET('Water Data'!$I$29,0,10*ROW('Water Data'!I43)))</f>
        <v/>
      </c>
      <c r="CK49" s="392" t="str">
        <f ca="1">+IF(OFFSET('Sanitation Data'!$D$28,0,10*ROW('Sanitation Data'!D43))="","",OFFSET('Sanitation Data'!$D$28,0,10*ROW('Sanitation Data'!D43)))</f>
        <v/>
      </c>
      <c r="CL49" s="392" t="str">
        <f ca="1">+IF(OFFSET('Sanitation Data'!$D$29,0,10*ROW('Sanitation Data'!D43))="","",OFFSET('Sanitation Data'!$D$29,0,10*ROW('Sanitation Data'!D43)))</f>
        <v/>
      </c>
      <c r="CM49" s="392" t="str">
        <f ca="1">+IF(OFFSET('Sanitation Data'!$D$30,0,10*ROW('Sanitation Data'!D43))="","",OFFSET('Sanitation Data'!$D$30,0,10*ROW('Sanitation Data'!D43)))</f>
        <v/>
      </c>
      <c r="CN49" s="392" t="str">
        <f ca="1">+IF(OFFSET('Sanitation Data'!$D$31,0,10*ROW('Sanitation Data'!D43))="","",OFFSET('Sanitation Data'!$D$31,0,10*ROW('Sanitation Data'!D43)))</f>
        <v/>
      </c>
      <c r="CO49" s="392" t="str">
        <f ca="1">+IF(OFFSET('Sanitation Data'!$D$32,0,10*ROW('Sanitation Data'!D43))="","",OFFSET('Sanitation Data'!$D$32,0,10*ROW('Sanitation Data'!D43)))</f>
        <v/>
      </c>
      <c r="CP49" s="392" t="str">
        <f ca="1">+IF(OFFSET('Sanitation Data'!$E$28,0,10*ROW('Sanitation Data'!E43))="","",OFFSET('Sanitation Data'!$E$28,0,10*ROW('Sanitation Data'!E43)))</f>
        <v/>
      </c>
      <c r="CQ49" s="392" t="str">
        <f ca="1">+IF(OFFSET('Sanitation Data'!$E$29,0,10*ROW('Sanitation Data'!E43))="","",OFFSET('Sanitation Data'!$E$29,0,10*ROW('Sanitation Data'!E43)))</f>
        <v/>
      </c>
      <c r="CR49" s="392" t="str">
        <f ca="1">+IF(OFFSET('Sanitation Data'!$E$30,0,10*ROW('Sanitation Data'!E43))="","",OFFSET('Sanitation Data'!$E$30,0,10*ROW('Sanitation Data'!E43)))</f>
        <v/>
      </c>
      <c r="CS49" s="392" t="str">
        <f ca="1">+IF(OFFSET('Sanitation Data'!$E$31,0,10*ROW('Sanitation Data'!E43))="","",OFFSET('Sanitation Data'!$E$31,0,10*ROW('Sanitation Data'!E43)))</f>
        <v/>
      </c>
      <c r="CT49" s="392" t="str">
        <f ca="1">+IF(OFFSET('Sanitation Data'!$E$32,0,10*ROW('Sanitation Data'!E43))="","",OFFSET('Sanitation Data'!$E$32,0,10*ROW('Sanitation Data'!E43)))</f>
        <v/>
      </c>
      <c r="CU49" s="392" t="str">
        <f ca="1">+IF(OFFSET('Sanitation Data'!$F$28,0,10*ROW('Sanitation Data'!F43))="","",OFFSET('Sanitation Data'!$F$28,0,10*ROW('Sanitation Data'!F43)))</f>
        <v/>
      </c>
      <c r="CV49" s="392" t="str">
        <f ca="1">+IF(OFFSET('Sanitation Data'!$F$29,0,10*ROW('Sanitation Data'!F43))="","",OFFSET('Sanitation Data'!$F$29,0,10*ROW('Sanitation Data'!F43)))</f>
        <v/>
      </c>
      <c r="CW49" s="392" t="str">
        <f ca="1">+IF(OFFSET('Sanitation Data'!$F$30,0,10*ROW('Sanitation Data'!F43))="","",OFFSET('Sanitation Data'!$F$30,0,10*ROW('Sanitation Data'!F43)))</f>
        <v/>
      </c>
      <c r="CX49" s="392" t="str">
        <f ca="1">+IF(OFFSET('Sanitation Data'!$F$31,0,10*ROW('Sanitation Data'!F43))="","",OFFSET('Sanitation Data'!$F$31,0,10*ROW('Sanitation Data'!F43)))</f>
        <v/>
      </c>
      <c r="CY49" s="392" t="str">
        <f ca="1">+IF(OFFSET('Sanitation Data'!$F$32,0,10*ROW('Sanitation Data'!F43))="","",OFFSET('Sanitation Data'!$F$32,0,10*ROW('Sanitation Data'!F43)))</f>
        <v/>
      </c>
      <c r="CZ49" s="392" t="str">
        <f ca="1">+IF(OFFSET('Sanitation Data'!$G$28,0,10*ROW('Sanitation Data'!G43))="","",OFFSET('Sanitation Data'!$G$28,0,10*ROW('Sanitation Data'!G43)))</f>
        <v/>
      </c>
      <c r="DA49" s="392" t="str">
        <f ca="1">+IF(OFFSET('Sanitation Data'!$G$29,0,10*ROW('Sanitation Data'!G43))="","",OFFSET('Sanitation Data'!$G$29,0,10*ROW('Sanitation Data'!G43)))</f>
        <v/>
      </c>
      <c r="DB49" s="392" t="str">
        <f ca="1">+IF(OFFSET('Sanitation Data'!$G$30,0,10*ROW('Sanitation Data'!G43))="","",OFFSET('Sanitation Data'!$G$30,0,10*ROW('Sanitation Data'!G43)))</f>
        <v/>
      </c>
      <c r="DC49" s="392" t="str">
        <f ca="1">+IF(OFFSET('Sanitation Data'!$G$31,0,10*ROW('Sanitation Data'!G43))="","",OFFSET('Sanitation Data'!$G$31,0,10*ROW('Sanitation Data'!G43)))</f>
        <v/>
      </c>
      <c r="DD49" s="392" t="str">
        <f ca="1">+IF(OFFSET('Sanitation Data'!$G$32,0,10*ROW('Sanitation Data'!G43))="","",OFFSET('Sanitation Data'!$G$32,0,10*ROW('Sanitation Data'!G43)))</f>
        <v/>
      </c>
      <c r="DE49" s="392" t="str">
        <f ca="1">+IF(OFFSET('Sanitation Data'!$H$28,0,10*ROW('Sanitation Data'!H43))="","",OFFSET('Sanitation Data'!$H$28,0,10*ROW('Sanitation Data'!H43)))</f>
        <v/>
      </c>
      <c r="DF49" s="392" t="str">
        <f ca="1">+IF(OFFSET('Sanitation Data'!$H$29,0,10*ROW('Sanitation Data'!H43))="","",OFFSET('Sanitation Data'!$H$29,0,10*ROW('Sanitation Data'!H43)))</f>
        <v/>
      </c>
      <c r="DG49" s="392" t="str">
        <f ca="1">+IF(OFFSET('Sanitation Data'!$H$30,0,10*ROW('Sanitation Data'!H43))="","",OFFSET('Sanitation Data'!$H$30,0,10*ROW('Sanitation Data'!H43)))</f>
        <v/>
      </c>
      <c r="DH49" s="392" t="str">
        <f ca="1">+IF(OFFSET('Sanitation Data'!$H$31,0,10*ROW('Sanitation Data'!H43))="","",OFFSET('Sanitation Data'!$H$31,0,10*ROW('Sanitation Data'!H43)))</f>
        <v/>
      </c>
      <c r="DI49" s="392" t="str">
        <f ca="1">+IF(OFFSET('Sanitation Data'!$H$32,0,10*ROW('Sanitation Data'!H43))="","",OFFSET('Sanitation Data'!$H$32,0,10*ROW('Sanitation Data'!H43)))</f>
        <v/>
      </c>
      <c r="DJ49" s="392" t="str">
        <f ca="1">+IF(OFFSET('Sanitation Data'!$I$28,0,10*ROW('Sanitation Data'!I43))="","",OFFSET('Sanitation Data'!$I$28,0,10*ROW('Sanitation Data'!I43)))</f>
        <v/>
      </c>
      <c r="DK49" s="392" t="str">
        <f ca="1">+IF(OFFSET('Sanitation Data'!$I$29,0,10*ROW('Sanitation Data'!I43))="","",OFFSET('Sanitation Data'!$I$29,0,10*ROW('Sanitation Data'!I43)))</f>
        <v/>
      </c>
      <c r="DL49" s="392" t="str">
        <f ca="1">+IF(OFFSET('Sanitation Data'!$I$30,0,10*ROW('Sanitation Data'!I43))="","",OFFSET('Sanitation Data'!$I$30,0,10*ROW('Sanitation Data'!I43)))</f>
        <v/>
      </c>
      <c r="DM49" s="392" t="str">
        <f ca="1">+IF(OFFSET('Sanitation Data'!$I$31,0,10*ROW('Sanitation Data'!I43))="","",OFFSET('Sanitation Data'!$I$31,0,10*ROW('Sanitation Data'!I43)))</f>
        <v/>
      </c>
      <c r="DN49" s="392" t="str">
        <f ca="1">+IF(OFFSET('Sanitation Data'!$I$32,0,10*ROW('Sanitation Data'!I43))="","",OFFSET('Sanitation Data'!$I$32,0,10*ROW('Sanitation Data'!I43)))</f>
        <v/>
      </c>
      <c r="DO49" s="392" t="str">
        <f ca="1">+IF(OFFSET('Hygiene Data'!$D$11,0,10*ROW('Hygiene Data'!D43))="","",OFFSET('Hygiene Data'!$D$11,0,10*ROW('Hygiene Data'!D43)))</f>
        <v/>
      </c>
      <c r="DP49" s="392" t="str">
        <f ca="1">+IF(OFFSET('Hygiene Data'!$D$12,0,10*ROW('Hygiene Data'!D43))="","",OFFSET('Hygiene Data'!$D$12,0,10*ROW('Hygiene Data'!D43)))</f>
        <v/>
      </c>
      <c r="DQ49" s="392" t="str">
        <f ca="1">+IF(OFFSET('Hygiene Data'!$D$13,0,10*ROW('Hygiene Data'!D43))="","",OFFSET('Hygiene Data'!$D$13,0,10*ROW('Hygiene Data'!D43)))</f>
        <v/>
      </c>
      <c r="DR49" s="392" t="str">
        <f ca="1">+IF(OFFSET('Hygiene Data'!$E$11,0,10*ROW('Hygiene Data'!E43))="","",OFFSET('Hygiene Data'!$E$11,0,10*ROW('Hygiene Data'!E43)))</f>
        <v/>
      </c>
      <c r="DS49" s="392" t="str">
        <f ca="1">+IF(OFFSET('Hygiene Data'!$E$12,0,10*ROW('Hygiene Data'!E43))="","",OFFSET('Hygiene Data'!$E$12,0,10*ROW('Hygiene Data'!E43)))</f>
        <v/>
      </c>
      <c r="DT49" s="392" t="str">
        <f ca="1">+IF(OFFSET('Hygiene Data'!$E$13,0,10*ROW('Hygiene Data'!E43))="","",OFFSET('Hygiene Data'!$E$13,0,10*ROW('Hygiene Data'!E43)))</f>
        <v/>
      </c>
      <c r="DU49" s="392" t="str">
        <f ca="1">+IF(OFFSET('Hygiene Data'!$F$11,0,10*ROW('Hygiene Data'!F43))="","",OFFSET('Hygiene Data'!$F$11,0,10*ROW('Hygiene Data'!F43)))</f>
        <v/>
      </c>
      <c r="DV49" s="392" t="str">
        <f ca="1">+IF(OFFSET('Hygiene Data'!$F$12,0,10*ROW('Hygiene Data'!F43))="","",OFFSET('Hygiene Data'!$F$12,0,10*ROW('Hygiene Data'!F43)))</f>
        <v/>
      </c>
      <c r="DW49" s="392" t="str">
        <f ca="1">+IF(OFFSET('Hygiene Data'!$F$13,0,10*ROW('Hygiene Data'!F43))="","",OFFSET('Hygiene Data'!$F$13,0,10*ROW('Hygiene Data'!F43)))</f>
        <v/>
      </c>
      <c r="DX49" s="392" t="str">
        <f ca="1">+IF(OFFSET('Hygiene Data'!$G$11,0,10*ROW('Hygiene Data'!G43))="","",OFFSET('Hygiene Data'!$G$11,0,10*ROW('Hygiene Data'!G43)))</f>
        <v/>
      </c>
      <c r="DY49" s="392" t="str">
        <f ca="1">+IF(OFFSET('Hygiene Data'!$G$12,0,10*ROW('Hygiene Data'!G43))="","",OFFSET('Hygiene Data'!$G$12,0,10*ROW('Hygiene Data'!G43)))</f>
        <v/>
      </c>
      <c r="DZ49" s="392" t="str">
        <f ca="1">+IF(OFFSET('Hygiene Data'!$G$13,0,10*ROW('Hygiene Data'!G43))="","",OFFSET('Hygiene Data'!$G$13,0,10*ROW('Hygiene Data'!G43)))</f>
        <v/>
      </c>
      <c r="EA49" s="392" t="str">
        <f ca="1">+IF(OFFSET('Hygiene Data'!$H$11,0,10*ROW('Hygiene Data'!H43))="","",OFFSET('Hygiene Data'!$H$11,0,10*ROW('Hygiene Data'!H43)))</f>
        <v/>
      </c>
      <c r="EB49" s="392" t="str">
        <f ca="1">+IF(OFFSET('Hygiene Data'!$H$12,0,10*ROW('Hygiene Data'!H43))="","",OFFSET('Hygiene Data'!$H$12,0,10*ROW('Hygiene Data'!H43)))</f>
        <v/>
      </c>
      <c r="EC49" s="392" t="str">
        <f ca="1">+IF(OFFSET('Hygiene Data'!$H$13,0,10*ROW('Hygiene Data'!H43))="","",OFFSET('Hygiene Data'!$H$13,0,10*ROW('Hygiene Data'!H43)))</f>
        <v/>
      </c>
      <c r="ED49" s="392" t="str">
        <f ca="1">+IF(OFFSET('Hygiene Data'!$I$11,0,10*ROW('Hygiene Data'!I43))="","",OFFSET('Hygiene Data'!$I$11,0,10*ROW('Hygiene Data'!I43)))</f>
        <v/>
      </c>
      <c r="EE49" s="392" t="str">
        <f ca="1">+IF(OFFSET('Hygiene Data'!$I$12,0,10*ROW('Hygiene Data'!I43))="","",OFFSET('Hygiene Data'!$I$12,0,10*ROW('Hygiene Data'!I43)))</f>
        <v/>
      </c>
      <c r="EF49" s="392" t="str">
        <f ca="1">+IF(OFFSET('Hygiene Data'!$I$13,0,10*ROW('Hygiene Data'!I43))="","",OFFSET('Hygiene Data'!$I$13,0,10*ROW('Hygiene Data'!I43)))</f>
        <v/>
      </c>
    </row>
    <row r="50" spans="1:136" x14ac:dyDescent="0.25">
      <c r="A50" s="501" t="str">
        <f ca="1">+IF(OFFSET('Water Data'!$B$2,0,10*ROW('Water Data'!E44))="","",OFFSET('Water Data'!$B$2,0,10*ROW('Water Data'!E44)))</f>
        <v/>
      </c>
      <c r="B50" s="50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28" t="str">
        <f t="shared" ca="1" si="0"/>
        <v/>
      </c>
      <c r="D50" s="52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3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3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3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3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3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3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3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3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3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3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3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3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3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3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3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3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3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3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3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3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3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3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3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3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3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3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3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3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3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3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3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0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3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3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3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3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3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3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3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3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3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3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3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3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3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3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3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3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92" t="str">
        <f ca="1">+IF(OFFSET('Water Data'!$D$27,0,10*ROW('Water Data'!D44))="","",OFFSET('Water Data'!$D$27,0,10*ROW('Water Data'!D44)))</f>
        <v/>
      </c>
      <c r="BT50" s="392" t="str">
        <f ca="1">+IF(OFFSET('Water Data'!$D$28,0,10*ROW('Water Data'!D44))="","",OFFSET('Water Data'!$D$28,0,10*ROW('Water Data'!D44)))</f>
        <v/>
      </c>
      <c r="BU50" s="392" t="str">
        <f ca="1">+IF(OFFSET('Water Data'!$D$29,0,10*ROW('Water Data'!D44))="","",OFFSET('Water Data'!$D$29,0,10*ROW('Water Data'!D44)))</f>
        <v/>
      </c>
      <c r="BV50" s="392" t="str">
        <f ca="1">+IF(OFFSET('Water Data'!$E$27,0,10*ROW('Water Data'!E44))="","",OFFSET('Water Data'!$E$27,0,10*ROW('Water Data'!E44)))</f>
        <v/>
      </c>
      <c r="BW50" s="392" t="str">
        <f ca="1">+IF(OFFSET('Water Data'!$E$28,0,10*ROW('Water Data'!E44))="","",OFFSET('Water Data'!$E$28,0,10*ROW('Water Data'!E44)))</f>
        <v/>
      </c>
      <c r="BX50" s="392" t="str">
        <f ca="1">+IF(OFFSET('Water Data'!$E$29,0,10*ROW('Water Data'!E44))="","",OFFSET('Water Data'!$E$29,0,10*ROW('Water Data'!E44)))</f>
        <v/>
      </c>
      <c r="BY50" s="392" t="str">
        <f ca="1">+IF(OFFSET('Water Data'!$F$27,0,10*ROW('Water Data'!F44))="","",OFFSET('Water Data'!$F$27,0,10*ROW('Water Data'!F44)))</f>
        <v/>
      </c>
      <c r="BZ50" s="392" t="str">
        <f ca="1">+IF(OFFSET('Water Data'!$F$28,0,10*ROW('Water Data'!F44))="","",OFFSET('Water Data'!$F$28,0,10*ROW('Water Data'!F44)))</f>
        <v/>
      </c>
      <c r="CA50" s="392" t="str">
        <f ca="1">+IF(OFFSET('Water Data'!$F$29,0,10*ROW('Water Data'!F44))="","",OFFSET('Water Data'!$F$29,0,10*ROW('Water Data'!F44)))</f>
        <v/>
      </c>
      <c r="CB50" s="392" t="str">
        <f ca="1">+IF(OFFSET('Water Data'!$G$27,0,10*ROW('Water Data'!G44))="","",OFFSET('Water Data'!$G$27,0,10*ROW('Water Data'!G44)))</f>
        <v/>
      </c>
      <c r="CC50" s="392" t="str">
        <f ca="1">+IF(OFFSET('Water Data'!$G$28,0,10*ROW('Water Data'!G44))="","",OFFSET('Water Data'!$G$28,0,10*ROW('Water Data'!G44)))</f>
        <v/>
      </c>
      <c r="CD50" s="392" t="str">
        <f ca="1">+IF(OFFSET('Water Data'!$G$29,0,10*ROW('Water Data'!G44))="","",OFFSET('Water Data'!$G$29,0,10*ROW('Water Data'!G44)))</f>
        <v/>
      </c>
      <c r="CE50" s="392" t="str">
        <f ca="1">+IF(OFFSET('Water Data'!$H$27,0,10*ROW('Water Data'!H44))="","",OFFSET('Water Data'!$H$27,0,10*ROW('Water Data'!H44)))</f>
        <v/>
      </c>
      <c r="CF50" s="392" t="str">
        <f ca="1">+IF(OFFSET('Water Data'!$H$28,0,10*ROW('Water Data'!H44))="","",OFFSET('Water Data'!$H$28,0,10*ROW('Water Data'!H44)))</f>
        <v/>
      </c>
      <c r="CG50" s="392" t="str">
        <f ca="1">+IF(OFFSET('Water Data'!$H$29,0,10*ROW('Water Data'!H44))="","",OFFSET('Water Data'!$H$29,0,10*ROW('Water Data'!H44)))</f>
        <v/>
      </c>
      <c r="CH50" s="392" t="str">
        <f ca="1">+IF(OFFSET('Water Data'!$I$27,0,10*ROW('Water Data'!I44))="","",OFFSET('Water Data'!$I$27,0,10*ROW('Water Data'!I44)))</f>
        <v/>
      </c>
      <c r="CI50" s="392" t="str">
        <f ca="1">+IF(OFFSET('Water Data'!$I$28,0,10*ROW('Water Data'!I44))="","",OFFSET('Water Data'!$I$28,0,10*ROW('Water Data'!I44)))</f>
        <v/>
      </c>
      <c r="CJ50" s="392" t="str">
        <f ca="1">+IF(OFFSET('Water Data'!$I$29,0,10*ROW('Water Data'!I44))="","",OFFSET('Water Data'!$I$29,0,10*ROW('Water Data'!I44)))</f>
        <v/>
      </c>
      <c r="CK50" s="392" t="str">
        <f ca="1">+IF(OFFSET('Sanitation Data'!$D$28,0,10*ROW('Sanitation Data'!D44))="","",OFFSET('Sanitation Data'!$D$28,0,10*ROW('Sanitation Data'!D44)))</f>
        <v/>
      </c>
      <c r="CL50" s="392" t="str">
        <f ca="1">+IF(OFFSET('Sanitation Data'!$D$29,0,10*ROW('Sanitation Data'!D44))="","",OFFSET('Sanitation Data'!$D$29,0,10*ROW('Sanitation Data'!D44)))</f>
        <v/>
      </c>
      <c r="CM50" s="392" t="str">
        <f ca="1">+IF(OFFSET('Sanitation Data'!$D$30,0,10*ROW('Sanitation Data'!D44))="","",OFFSET('Sanitation Data'!$D$30,0,10*ROW('Sanitation Data'!D44)))</f>
        <v/>
      </c>
      <c r="CN50" s="392" t="str">
        <f ca="1">+IF(OFFSET('Sanitation Data'!$D$31,0,10*ROW('Sanitation Data'!D44))="","",OFFSET('Sanitation Data'!$D$31,0,10*ROW('Sanitation Data'!D44)))</f>
        <v/>
      </c>
      <c r="CO50" s="392" t="str">
        <f ca="1">+IF(OFFSET('Sanitation Data'!$D$32,0,10*ROW('Sanitation Data'!D44))="","",OFFSET('Sanitation Data'!$D$32,0,10*ROW('Sanitation Data'!D44)))</f>
        <v/>
      </c>
      <c r="CP50" s="392" t="str">
        <f ca="1">+IF(OFFSET('Sanitation Data'!$E$28,0,10*ROW('Sanitation Data'!E44))="","",OFFSET('Sanitation Data'!$E$28,0,10*ROW('Sanitation Data'!E44)))</f>
        <v/>
      </c>
      <c r="CQ50" s="392" t="str">
        <f ca="1">+IF(OFFSET('Sanitation Data'!$E$29,0,10*ROW('Sanitation Data'!E44))="","",OFFSET('Sanitation Data'!$E$29,0,10*ROW('Sanitation Data'!E44)))</f>
        <v/>
      </c>
      <c r="CR50" s="392" t="str">
        <f ca="1">+IF(OFFSET('Sanitation Data'!$E$30,0,10*ROW('Sanitation Data'!E44))="","",OFFSET('Sanitation Data'!$E$30,0,10*ROW('Sanitation Data'!E44)))</f>
        <v/>
      </c>
      <c r="CS50" s="392" t="str">
        <f ca="1">+IF(OFFSET('Sanitation Data'!$E$31,0,10*ROW('Sanitation Data'!E44))="","",OFFSET('Sanitation Data'!$E$31,0,10*ROW('Sanitation Data'!E44)))</f>
        <v/>
      </c>
      <c r="CT50" s="392" t="str">
        <f ca="1">+IF(OFFSET('Sanitation Data'!$E$32,0,10*ROW('Sanitation Data'!E44))="","",OFFSET('Sanitation Data'!$E$32,0,10*ROW('Sanitation Data'!E44)))</f>
        <v/>
      </c>
      <c r="CU50" s="392" t="str">
        <f ca="1">+IF(OFFSET('Sanitation Data'!$F$28,0,10*ROW('Sanitation Data'!F44))="","",OFFSET('Sanitation Data'!$F$28,0,10*ROW('Sanitation Data'!F44)))</f>
        <v/>
      </c>
      <c r="CV50" s="392" t="str">
        <f ca="1">+IF(OFFSET('Sanitation Data'!$F$29,0,10*ROW('Sanitation Data'!F44))="","",OFFSET('Sanitation Data'!$F$29,0,10*ROW('Sanitation Data'!F44)))</f>
        <v/>
      </c>
      <c r="CW50" s="392" t="str">
        <f ca="1">+IF(OFFSET('Sanitation Data'!$F$30,0,10*ROW('Sanitation Data'!F44))="","",OFFSET('Sanitation Data'!$F$30,0,10*ROW('Sanitation Data'!F44)))</f>
        <v/>
      </c>
      <c r="CX50" s="392" t="str">
        <f ca="1">+IF(OFFSET('Sanitation Data'!$F$31,0,10*ROW('Sanitation Data'!F44))="","",OFFSET('Sanitation Data'!$F$31,0,10*ROW('Sanitation Data'!F44)))</f>
        <v/>
      </c>
      <c r="CY50" s="392" t="str">
        <f ca="1">+IF(OFFSET('Sanitation Data'!$F$32,0,10*ROW('Sanitation Data'!F44))="","",OFFSET('Sanitation Data'!$F$32,0,10*ROW('Sanitation Data'!F44)))</f>
        <v/>
      </c>
      <c r="CZ50" s="392" t="str">
        <f ca="1">+IF(OFFSET('Sanitation Data'!$G$28,0,10*ROW('Sanitation Data'!G44))="","",OFFSET('Sanitation Data'!$G$28,0,10*ROW('Sanitation Data'!G44)))</f>
        <v/>
      </c>
      <c r="DA50" s="392" t="str">
        <f ca="1">+IF(OFFSET('Sanitation Data'!$G$29,0,10*ROW('Sanitation Data'!G44))="","",OFFSET('Sanitation Data'!$G$29,0,10*ROW('Sanitation Data'!G44)))</f>
        <v/>
      </c>
      <c r="DB50" s="392" t="str">
        <f ca="1">+IF(OFFSET('Sanitation Data'!$G$30,0,10*ROW('Sanitation Data'!G44))="","",OFFSET('Sanitation Data'!$G$30,0,10*ROW('Sanitation Data'!G44)))</f>
        <v/>
      </c>
      <c r="DC50" s="392" t="str">
        <f ca="1">+IF(OFFSET('Sanitation Data'!$G$31,0,10*ROW('Sanitation Data'!G44))="","",OFFSET('Sanitation Data'!$G$31,0,10*ROW('Sanitation Data'!G44)))</f>
        <v/>
      </c>
      <c r="DD50" s="392" t="str">
        <f ca="1">+IF(OFFSET('Sanitation Data'!$G$32,0,10*ROW('Sanitation Data'!G44))="","",OFFSET('Sanitation Data'!$G$32,0,10*ROW('Sanitation Data'!G44)))</f>
        <v/>
      </c>
      <c r="DE50" s="392" t="str">
        <f ca="1">+IF(OFFSET('Sanitation Data'!$H$28,0,10*ROW('Sanitation Data'!H44))="","",OFFSET('Sanitation Data'!$H$28,0,10*ROW('Sanitation Data'!H44)))</f>
        <v/>
      </c>
      <c r="DF50" s="392" t="str">
        <f ca="1">+IF(OFFSET('Sanitation Data'!$H$29,0,10*ROW('Sanitation Data'!H44))="","",OFFSET('Sanitation Data'!$H$29,0,10*ROW('Sanitation Data'!H44)))</f>
        <v/>
      </c>
      <c r="DG50" s="392" t="str">
        <f ca="1">+IF(OFFSET('Sanitation Data'!$H$30,0,10*ROW('Sanitation Data'!H44))="","",OFFSET('Sanitation Data'!$H$30,0,10*ROW('Sanitation Data'!H44)))</f>
        <v/>
      </c>
      <c r="DH50" s="392" t="str">
        <f ca="1">+IF(OFFSET('Sanitation Data'!$H$31,0,10*ROW('Sanitation Data'!H44))="","",OFFSET('Sanitation Data'!$H$31,0,10*ROW('Sanitation Data'!H44)))</f>
        <v/>
      </c>
      <c r="DI50" s="392" t="str">
        <f ca="1">+IF(OFFSET('Sanitation Data'!$H$32,0,10*ROW('Sanitation Data'!H44))="","",OFFSET('Sanitation Data'!$H$32,0,10*ROW('Sanitation Data'!H44)))</f>
        <v/>
      </c>
      <c r="DJ50" s="392" t="str">
        <f ca="1">+IF(OFFSET('Sanitation Data'!$I$28,0,10*ROW('Sanitation Data'!I44))="","",OFFSET('Sanitation Data'!$I$28,0,10*ROW('Sanitation Data'!I44)))</f>
        <v/>
      </c>
      <c r="DK50" s="392" t="str">
        <f ca="1">+IF(OFFSET('Sanitation Data'!$I$29,0,10*ROW('Sanitation Data'!I44))="","",OFFSET('Sanitation Data'!$I$29,0,10*ROW('Sanitation Data'!I44)))</f>
        <v/>
      </c>
      <c r="DL50" s="392" t="str">
        <f ca="1">+IF(OFFSET('Sanitation Data'!$I$30,0,10*ROW('Sanitation Data'!I44))="","",OFFSET('Sanitation Data'!$I$30,0,10*ROW('Sanitation Data'!I44)))</f>
        <v/>
      </c>
      <c r="DM50" s="392" t="str">
        <f ca="1">+IF(OFFSET('Sanitation Data'!$I$31,0,10*ROW('Sanitation Data'!I44))="","",OFFSET('Sanitation Data'!$I$31,0,10*ROW('Sanitation Data'!I44)))</f>
        <v/>
      </c>
      <c r="DN50" s="392" t="str">
        <f ca="1">+IF(OFFSET('Sanitation Data'!$I$32,0,10*ROW('Sanitation Data'!I44))="","",OFFSET('Sanitation Data'!$I$32,0,10*ROW('Sanitation Data'!I44)))</f>
        <v/>
      </c>
      <c r="DO50" s="392" t="str">
        <f ca="1">+IF(OFFSET('Hygiene Data'!$D$11,0,10*ROW('Hygiene Data'!D44))="","",OFFSET('Hygiene Data'!$D$11,0,10*ROW('Hygiene Data'!D44)))</f>
        <v/>
      </c>
      <c r="DP50" s="392" t="str">
        <f ca="1">+IF(OFFSET('Hygiene Data'!$D$12,0,10*ROW('Hygiene Data'!D44))="","",OFFSET('Hygiene Data'!$D$12,0,10*ROW('Hygiene Data'!D44)))</f>
        <v/>
      </c>
      <c r="DQ50" s="392" t="str">
        <f ca="1">+IF(OFFSET('Hygiene Data'!$D$13,0,10*ROW('Hygiene Data'!D44))="","",OFFSET('Hygiene Data'!$D$13,0,10*ROW('Hygiene Data'!D44)))</f>
        <v/>
      </c>
      <c r="DR50" s="392" t="str">
        <f ca="1">+IF(OFFSET('Hygiene Data'!$E$11,0,10*ROW('Hygiene Data'!E44))="","",OFFSET('Hygiene Data'!$E$11,0,10*ROW('Hygiene Data'!E44)))</f>
        <v/>
      </c>
      <c r="DS50" s="392" t="str">
        <f ca="1">+IF(OFFSET('Hygiene Data'!$E$12,0,10*ROW('Hygiene Data'!E44))="","",OFFSET('Hygiene Data'!$E$12,0,10*ROW('Hygiene Data'!E44)))</f>
        <v/>
      </c>
      <c r="DT50" s="392" t="str">
        <f ca="1">+IF(OFFSET('Hygiene Data'!$E$13,0,10*ROW('Hygiene Data'!E44))="","",OFFSET('Hygiene Data'!$E$13,0,10*ROW('Hygiene Data'!E44)))</f>
        <v/>
      </c>
      <c r="DU50" s="392" t="str">
        <f ca="1">+IF(OFFSET('Hygiene Data'!$F$11,0,10*ROW('Hygiene Data'!F44))="","",OFFSET('Hygiene Data'!$F$11,0,10*ROW('Hygiene Data'!F44)))</f>
        <v/>
      </c>
      <c r="DV50" s="392" t="str">
        <f ca="1">+IF(OFFSET('Hygiene Data'!$F$12,0,10*ROW('Hygiene Data'!F44))="","",OFFSET('Hygiene Data'!$F$12,0,10*ROW('Hygiene Data'!F44)))</f>
        <v/>
      </c>
      <c r="DW50" s="392" t="str">
        <f ca="1">+IF(OFFSET('Hygiene Data'!$F$13,0,10*ROW('Hygiene Data'!F44))="","",OFFSET('Hygiene Data'!$F$13,0,10*ROW('Hygiene Data'!F44)))</f>
        <v/>
      </c>
      <c r="DX50" s="392" t="str">
        <f ca="1">+IF(OFFSET('Hygiene Data'!$G$11,0,10*ROW('Hygiene Data'!G44))="","",OFFSET('Hygiene Data'!$G$11,0,10*ROW('Hygiene Data'!G44)))</f>
        <v/>
      </c>
      <c r="DY50" s="392" t="str">
        <f ca="1">+IF(OFFSET('Hygiene Data'!$G$12,0,10*ROW('Hygiene Data'!G44))="","",OFFSET('Hygiene Data'!$G$12,0,10*ROW('Hygiene Data'!G44)))</f>
        <v/>
      </c>
      <c r="DZ50" s="392" t="str">
        <f ca="1">+IF(OFFSET('Hygiene Data'!$G$13,0,10*ROW('Hygiene Data'!G44))="","",OFFSET('Hygiene Data'!$G$13,0,10*ROW('Hygiene Data'!G44)))</f>
        <v/>
      </c>
      <c r="EA50" s="392" t="str">
        <f ca="1">+IF(OFFSET('Hygiene Data'!$H$11,0,10*ROW('Hygiene Data'!H44))="","",OFFSET('Hygiene Data'!$H$11,0,10*ROW('Hygiene Data'!H44)))</f>
        <v/>
      </c>
      <c r="EB50" s="392" t="str">
        <f ca="1">+IF(OFFSET('Hygiene Data'!$H$12,0,10*ROW('Hygiene Data'!H44))="","",OFFSET('Hygiene Data'!$H$12,0,10*ROW('Hygiene Data'!H44)))</f>
        <v/>
      </c>
      <c r="EC50" s="392" t="str">
        <f ca="1">+IF(OFFSET('Hygiene Data'!$H$13,0,10*ROW('Hygiene Data'!H44))="","",OFFSET('Hygiene Data'!$H$13,0,10*ROW('Hygiene Data'!H44)))</f>
        <v/>
      </c>
      <c r="ED50" s="392" t="str">
        <f ca="1">+IF(OFFSET('Hygiene Data'!$I$11,0,10*ROW('Hygiene Data'!I44))="","",OFFSET('Hygiene Data'!$I$11,0,10*ROW('Hygiene Data'!I44)))</f>
        <v/>
      </c>
      <c r="EE50" s="392" t="str">
        <f ca="1">+IF(OFFSET('Hygiene Data'!$I$12,0,10*ROW('Hygiene Data'!I44))="","",OFFSET('Hygiene Data'!$I$12,0,10*ROW('Hygiene Data'!I44)))</f>
        <v/>
      </c>
      <c r="EF50" s="392" t="str">
        <f ca="1">+IF(OFFSET('Hygiene Data'!$I$13,0,10*ROW('Hygiene Data'!I44))="","",OFFSET('Hygiene Data'!$I$13,0,10*ROW('Hygiene Data'!I44)))</f>
        <v/>
      </c>
    </row>
    <row r="51" spans="1:136" x14ac:dyDescent="0.25">
      <c r="A51" s="501" t="str">
        <f ca="1">+IF(OFFSET('Water Data'!$B$2,0,10*ROW('Water Data'!E45))="","",OFFSET('Water Data'!$B$2,0,10*ROW('Water Data'!E45)))</f>
        <v/>
      </c>
      <c r="B51" s="50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28" t="str">
        <f t="shared" ca="1" si="0"/>
        <v/>
      </c>
      <c r="D51" s="52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3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3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3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3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3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3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3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3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3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3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3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3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3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3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3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3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3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3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3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3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3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3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3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3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3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3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3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3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3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3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3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0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3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3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3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3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3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3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3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3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3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3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3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3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3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3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3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3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92" t="str">
        <f ca="1">+IF(OFFSET('Water Data'!$D$27,0,10*ROW('Water Data'!D45))="","",OFFSET('Water Data'!$D$27,0,10*ROW('Water Data'!D45)))</f>
        <v/>
      </c>
      <c r="BT51" s="392" t="str">
        <f ca="1">+IF(OFFSET('Water Data'!$D$28,0,10*ROW('Water Data'!D45))="","",OFFSET('Water Data'!$D$28,0,10*ROW('Water Data'!D45)))</f>
        <v/>
      </c>
      <c r="BU51" s="392" t="str">
        <f ca="1">+IF(OFFSET('Water Data'!$D$29,0,10*ROW('Water Data'!D45))="","",OFFSET('Water Data'!$D$29,0,10*ROW('Water Data'!D45)))</f>
        <v/>
      </c>
      <c r="BV51" s="392" t="str">
        <f ca="1">+IF(OFFSET('Water Data'!$E$27,0,10*ROW('Water Data'!E45))="","",OFFSET('Water Data'!$E$27,0,10*ROW('Water Data'!E45)))</f>
        <v/>
      </c>
      <c r="BW51" s="392" t="str">
        <f ca="1">+IF(OFFSET('Water Data'!$E$28,0,10*ROW('Water Data'!E45))="","",OFFSET('Water Data'!$E$28,0,10*ROW('Water Data'!E45)))</f>
        <v/>
      </c>
      <c r="BX51" s="392" t="str">
        <f ca="1">+IF(OFFSET('Water Data'!$E$29,0,10*ROW('Water Data'!E45))="","",OFFSET('Water Data'!$E$29,0,10*ROW('Water Data'!E45)))</f>
        <v/>
      </c>
      <c r="BY51" s="392" t="str">
        <f ca="1">+IF(OFFSET('Water Data'!$F$27,0,10*ROW('Water Data'!F45))="","",OFFSET('Water Data'!$F$27,0,10*ROW('Water Data'!F45)))</f>
        <v/>
      </c>
      <c r="BZ51" s="392" t="str">
        <f ca="1">+IF(OFFSET('Water Data'!$F$28,0,10*ROW('Water Data'!F45))="","",OFFSET('Water Data'!$F$28,0,10*ROW('Water Data'!F45)))</f>
        <v/>
      </c>
      <c r="CA51" s="392" t="str">
        <f ca="1">+IF(OFFSET('Water Data'!$F$29,0,10*ROW('Water Data'!F45))="","",OFFSET('Water Data'!$F$29,0,10*ROW('Water Data'!F45)))</f>
        <v/>
      </c>
      <c r="CB51" s="392" t="str">
        <f ca="1">+IF(OFFSET('Water Data'!$G$27,0,10*ROW('Water Data'!G45))="","",OFFSET('Water Data'!$G$27,0,10*ROW('Water Data'!G45)))</f>
        <v/>
      </c>
      <c r="CC51" s="392" t="str">
        <f ca="1">+IF(OFFSET('Water Data'!$G$28,0,10*ROW('Water Data'!G45))="","",OFFSET('Water Data'!$G$28,0,10*ROW('Water Data'!G45)))</f>
        <v/>
      </c>
      <c r="CD51" s="392" t="str">
        <f ca="1">+IF(OFFSET('Water Data'!$G$29,0,10*ROW('Water Data'!G45))="","",OFFSET('Water Data'!$G$29,0,10*ROW('Water Data'!G45)))</f>
        <v/>
      </c>
      <c r="CE51" s="392" t="str">
        <f ca="1">+IF(OFFSET('Water Data'!$H$27,0,10*ROW('Water Data'!H45))="","",OFFSET('Water Data'!$H$27,0,10*ROW('Water Data'!H45)))</f>
        <v/>
      </c>
      <c r="CF51" s="392" t="str">
        <f ca="1">+IF(OFFSET('Water Data'!$H$28,0,10*ROW('Water Data'!H45))="","",OFFSET('Water Data'!$H$28,0,10*ROW('Water Data'!H45)))</f>
        <v/>
      </c>
      <c r="CG51" s="392" t="str">
        <f ca="1">+IF(OFFSET('Water Data'!$H$29,0,10*ROW('Water Data'!H45))="","",OFFSET('Water Data'!$H$29,0,10*ROW('Water Data'!H45)))</f>
        <v/>
      </c>
      <c r="CH51" s="392" t="str">
        <f ca="1">+IF(OFFSET('Water Data'!$I$27,0,10*ROW('Water Data'!I45))="","",OFFSET('Water Data'!$I$27,0,10*ROW('Water Data'!I45)))</f>
        <v/>
      </c>
      <c r="CI51" s="392" t="str">
        <f ca="1">+IF(OFFSET('Water Data'!$I$28,0,10*ROW('Water Data'!I45))="","",OFFSET('Water Data'!$I$28,0,10*ROW('Water Data'!I45)))</f>
        <v/>
      </c>
      <c r="CJ51" s="392" t="str">
        <f ca="1">+IF(OFFSET('Water Data'!$I$29,0,10*ROW('Water Data'!I45))="","",OFFSET('Water Data'!$I$29,0,10*ROW('Water Data'!I45)))</f>
        <v/>
      </c>
      <c r="CK51" s="392" t="str">
        <f ca="1">+IF(OFFSET('Sanitation Data'!$D$28,0,10*ROW('Sanitation Data'!D45))="","",OFFSET('Sanitation Data'!$D$28,0,10*ROW('Sanitation Data'!D45)))</f>
        <v/>
      </c>
      <c r="CL51" s="392" t="str">
        <f ca="1">+IF(OFFSET('Sanitation Data'!$D$29,0,10*ROW('Sanitation Data'!D45))="","",OFFSET('Sanitation Data'!$D$29,0,10*ROW('Sanitation Data'!D45)))</f>
        <v/>
      </c>
      <c r="CM51" s="392" t="str">
        <f ca="1">+IF(OFFSET('Sanitation Data'!$D$30,0,10*ROW('Sanitation Data'!D45))="","",OFFSET('Sanitation Data'!$D$30,0,10*ROW('Sanitation Data'!D45)))</f>
        <v/>
      </c>
      <c r="CN51" s="392" t="str">
        <f ca="1">+IF(OFFSET('Sanitation Data'!$D$31,0,10*ROW('Sanitation Data'!D45))="","",OFFSET('Sanitation Data'!$D$31,0,10*ROW('Sanitation Data'!D45)))</f>
        <v/>
      </c>
      <c r="CO51" s="392" t="str">
        <f ca="1">+IF(OFFSET('Sanitation Data'!$D$32,0,10*ROW('Sanitation Data'!D45))="","",OFFSET('Sanitation Data'!$D$32,0,10*ROW('Sanitation Data'!D45)))</f>
        <v/>
      </c>
      <c r="CP51" s="392" t="str">
        <f ca="1">+IF(OFFSET('Sanitation Data'!$E$28,0,10*ROW('Sanitation Data'!E45))="","",OFFSET('Sanitation Data'!$E$28,0,10*ROW('Sanitation Data'!E45)))</f>
        <v/>
      </c>
      <c r="CQ51" s="392" t="str">
        <f ca="1">+IF(OFFSET('Sanitation Data'!$E$29,0,10*ROW('Sanitation Data'!E45))="","",OFFSET('Sanitation Data'!$E$29,0,10*ROW('Sanitation Data'!E45)))</f>
        <v/>
      </c>
      <c r="CR51" s="392" t="str">
        <f ca="1">+IF(OFFSET('Sanitation Data'!$E$30,0,10*ROW('Sanitation Data'!E45))="","",OFFSET('Sanitation Data'!$E$30,0,10*ROW('Sanitation Data'!E45)))</f>
        <v/>
      </c>
      <c r="CS51" s="392" t="str">
        <f ca="1">+IF(OFFSET('Sanitation Data'!$E$31,0,10*ROW('Sanitation Data'!E45))="","",OFFSET('Sanitation Data'!$E$31,0,10*ROW('Sanitation Data'!E45)))</f>
        <v/>
      </c>
      <c r="CT51" s="392" t="str">
        <f ca="1">+IF(OFFSET('Sanitation Data'!$E$32,0,10*ROW('Sanitation Data'!E45))="","",OFFSET('Sanitation Data'!$E$32,0,10*ROW('Sanitation Data'!E45)))</f>
        <v/>
      </c>
      <c r="CU51" s="392" t="str">
        <f ca="1">+IF(OFFSET('Sanitation Data'!$F$28,0,10*ROW('Sanitation Data'!F45))="","",OFFSET('Sanitation Data'!$F$28,0,10*ROW('Sanitation Data'!F45)))</f>
        <v/>
      </c>
      <c r="CV51" s="392" t="str">
        <f ca="1">+IF(OFFSET('Sanitation Data'!$F$29,0,10*ROW('Sanitation Data'!F45))="","",OFFSET('Sanitation Data'!$F$29,0,10*ROW('Sanitation Data'!F45)))</f>
        <v/>
      </c>
      <c r="CW51" s="392" t="str">
        <f ca="1">+IF(OFFSET('Sanitation Data'!$F$30,0,10*ROW('Sanitation Data'!F45))="","",OFFSET('Sanitation Data'!$F$30,0,10*ROW('Sanitation Data'!F45)))</f>
        <v/>
      </c>
      <c r="CX51" s="392" t="str">
        <f ca="1">+IF(OFFSET('Sanitation Data'!$F$31,0,10*ROW('Sanitation Data'!F45))="","",OFFSET('Sanitation Data'!$F$31,0,10*ROW('Sanitation Data'!F45)))</f>
        <v/>
      </c>
      <c r="CY51" s="392" t="str">
        <f ca="1">+IF(OFFSET('Sanitation Data'!$F$32,0,10*ROW('Sanitation Data'!F45))="","",OFFSET('Sanitation Data'!$F$32,0,10*ROW('Sanitation Data'!F45)))</f>
        <v/>
      </c>
      <c r="CZ51" s="392" t="str">
        <f ca="1">+IF(OFFSET('Sanitation Data'!$G$28,0,10*ROW('Sanitation Data'!G45))="","",OFFSET('Sanitation Data'!$G$28,0,10*ROW('Sanitation Data'!G45)))</f>
        <v/>
      </c>
      <c r="DA51" s="392" t="str">
        <f ca="1">+IF(OFFSET('Sanitation Data'!$G$29,0,10*ROW('Sanitation Data'!G45))="","",OFFSET('Sanitation Data'!$G$29,0,10*ROW('Sanitation Data'!G45)))</f>
        <v/>
      </c>
      <c r="DB51" s="392" t="str">
        <f ca="1">+IF(OFFSET('Sanitation Data'!$G$30,0,10*ROW('Sanitation Data'!G45))="","",OFFSET('Sanitation Data'!$G$30,0,10*ROW('Sanitation Data'!G45)))</f>
        <v/>
      </c>
      <c r="DC51" s="392" t="str">
        <f ca="1">+IF(OFFSET('Sanitation Data'!$G$31,0,10*ROW('Sanitation Data'!G45))="","",OFFSET('Sanitation Data'!$G$31,0,10*ROW('Sanitation Data'!G45)))</f>
        <v/>
      </c>
      <c r="DD51" s="392" t="str">
        <f ca="1">+IF(OFFSET('Sanitation Data'!$G$32,0,10*ROW('Sanitation Data'!G45))="","",OFFSET('Sanitation Data'!$G$32,0,10*ROW('Sanitation Data'!G45)))</f>
        <v/>
      </c>
      <c r="DE51" s="392" t="str">
        <f ca="1">+IF(OFFSET('Sanitation Data'!$H$28,0,10*ROW('Sanitation Data'!H45))="","",OFFSET('Sanitation Data'!$H$28,0,10*ROW('Sanitation Data'!H45)))</f>
        <v/>
      </c>
      <c r="DF51" s="392" t="str">
        <f ca="1">+IF(OFFSET('Sanitation Data'!$H$29,0,10*ROW('Sanitation Data'!H45))="","",OFFSET('Sanitation Data'!$H$29,0,10*ROW('Sanitation Data'!H45)))</f>
        <v/>
      </c>
      <c r="DG51" s="392" t="str">
        <f ca="1">+IF(OFFSET('Sanitation Data'!$H$30,0,10*ROW('Sanitation Data'!H45))="","",OFFSET('Sanitation Data'!$H$30,0,10*ROW('Sanitation Data'!H45)))</f>
        <v/>
      </c>
      <c r="DH51" s="392" t="str">
        <f ca="1">+IF(OFFSET('Sanitation Data'!$H$31,0,10*ROW('Sanitation Data'!H45))="","",OFFSET('Sanitation Data'!$H$31,0,10*ROW('Sanitation Data'!H45)))</f>
        <v/>
      </c>
      <c r="DI51" s="392" t="str">
        <f ca="1">+IF(OFFSET('Sanitation Data'!$H$32,0,10*ROW('Sanitation Data'!H45))="","",OFFSET('Sanitation Data'!$H$32,0,10*ROW('Sanitation Data'!H45)))</f>
        <v/>
      </c>
      <c r="DJ51" s="392" t="str">
        <f ca="1">+IF(OFFSET('Sanitation Data'!$I$28,0,10*ROW('Sanitation Data'!I45))="","",OFFSET('Sanitation Data'!$I$28,0,10*ROW('Sanitation Data'!I45)))</f>
        <v/>
      </c>
      <c r="DK51" s="392" t="str">
        <f ca="1">+IF(OFFSET('Sanitation Data'!$I$29,0,10*ROW('Sanitation Data'!I45))="","",OFFSET('Sanitation Data'!$I$29,0,10*ROW('Sanitation Data'!I45)))</f>
        <v/>
      </c>
      <c r="DL51" s="392" t="str">
        <f ca="1">+IF(OFFSET('Sanitation Data'!$I$30,0,10*ROW('Sanitation Data'!I45))="","",OFFSET('Sanitation Data'!$I$30,0,10*ROW('Sanitation Data'!I45)))</f>
        <v/>
      </c>
      <c r="DM51" s="392" t="str">
        <f ca="1">+IF(OFFSET('Sanitation Data'!$I$31,0,10*ROW('Sanitation Data'!I45))="","",OFFSET('Sanitation Data'!$I$31,0,10*ROW('Sanitation Data'!I45)))</f>
        <v/>
      </c>
      <c r="DN51" s="392" t="str">
        <f ca="1">+IF(OFFSET('Sanitation Data'!$I$32,0,10*ROW('Sanitation Data'!I45))="","",OFFSET('Sanitation Data'!$I$32,0,10*ROW('Sanitation Data'!I45)))</f>
        <v/>
      </c>
      <c r="DO51" s="392" t="str">
        <f ca="1">+IF(OFFSET('Hygiene Data'!$D$11,0,10*ROW('Hygiene Data'!D45))="","",OFFSET('Hygiene Data'!$D$11,0,10*ROW('Hygiene Data'!D45)))</f>
        <v/>
      </c>
      <c r="DP51" s="392" t="str">
        <f ca="1">+IF(OFFSET('Hygiene Data'!$D$12,0,10*ROW('Hygiene Data'!D45))="","",OFFSET('Hygiene Data'!$D$12,0,10*ROW('Hygiene Data'!D45)))</f>
        <v/>
      </c>
      <c r="DQ51" s="392" t="str">
        <f ca="1">+IF(OFFSET('Hygiene Data'!$D$13,0,10*ROW('Hygiene Data'!D45))="","",OFFSET('Hygiene Data'!$D$13,0,10*ROW('Hygiene Data'!D45)))</f>
        <v/>
      </c>
      <c r="DR51" s="392" t="str">
        <f ca="1">+IF(OFFSET('Hygiene Data'!$E$11,0,10*ROW('Hygiene Data'!E45))="","",OFFSET('Hygiene Data'!$E$11,0,10*ROW('Hygiene Data'!E45)))</f>
        <v/>
      </c>
      <c r="DS51" s="392" t="str">
        <f ca="1">+IF(OFFSET('Hygiene Data'!$E$12,0,10*ROW('Hygiene Data'!E45))="","",OFFSET('Hygiene Data'!$E$12,0,10*ROW('Hygiene Data'!E45)))</f>
        <v/>
      </c>
      <c r="DT51" s="392" t="str">
        <f ca="1">+IF(OFFSET('Hygiene Data'!$E$13,0,10*ROW('Hygiene Data'!E45))="","",OFFSET('Hygiene Data'!$E$13,0,10*ROW('Hygiene Data'!E45)))</f>
        <v/>
      </c>
      <c r="DU51" s="392" t="str">
        <f ca="1">+IF(OFFSET('Hygiene Data'!$F$11,0,10*ROW('Hygiene Data'!F45))="","",OFFSET('Hygiene Data'!$F$11,0,10*ROW('Hygiene Data'!F45)))</f>
        <v/>
      </c>
      <c r="DV51" s="392" t="str">
        <f ca="1">+IF(OFFSET('Hygiene Data'!$F$12,0,10*ROW('Hygiene Data'!F45))="","",OFFSET('Hygiene Data'!$F$12,0,10*ROW('Hygiene Data'!F45)))</f>
        <v/>
      </c>
      <c r="DW51" s="392" t="str">
        <f ca="1">+IF(OFFSET('Hygiene Data'!$F$13,0,10*ROW('Hygiene Data'!F45))="","",OFFSET('Hygiene Data'!$F$13,0,10*ROW('Hygiene Data'!F45)))</f>
        <v/>
      </c>
      <c r="DX51" s="392" t="str">
        <f ca="1">+IF(OFFSET('Hygiene Data'!$G$11,0,10*ROW('Hygiene Data'!G45))="","",OFFSET('Hygiene Data'!$G$11,0,10*ROW('Hygiene Data'!G45)))</f>
        <v/>
      </c>
      <c r="DY51" s="392" t="str">
        <f ca="1">+IF(OFFSET('Hygiene Data'!$G$12,0,10*ROW('Hygiene Data'!G45))="","",OFFSET('Hygiene Data'!$G$12,0,10*ROW('Hygiene Data'!G45)))</f>
        <v/>
      </c>
      <c r="DZ51" s="392" t="str">
        <f ca="1">+IF(OFFSET('Hygiene Data'!$G$13,0,10*ROW('Hygiene Data'!G45))="","",OFFSET('Hygiene Data'!$G$13,0,10*ROW('Hygiene Data'!G45)))</f>
        <v/>
      </c>
      <c r="EA51" s="392" t="str">
        <f ca="1">+IF(OFFSET('Hygiene Data'!$H$11,0,10*ROW('Hygiene Data'!H45))="","",OFFSET('Hygiene Data'!$H$11,0,10*ROW('Hygiene Data'!H45)))</f>
        <v/>
      </c>
      <c r="EB51" s="392" t="str">
        <f ca="1">+IF(OFFSET('Hygiene Data'!$H$12,0,10*ROW('Hygiene Data'!H45))="","",OFFSET('Hygiene Data'!$H$12,0,10*ROW('Hygiene Data'!H45)))</f>
        <v/>
      </c>
      <c r="EC51" s="392" t="str">
        <f ca="1">+IF(OFFSET('Hygiene Data'!$H$13,0,10*ROW('Hygiene Data'!H45))="","",OFFSET('Hygiene Data'!$H$13,0,10*ROW('Hygiene Data'!H45)))</f>
        <v/>
      </c>
      <c r="ED51" s="392" t="str">
        <f ca="1">+IF(OFFSET('Hygiene Data'!$I$11,0,10*ROW('Hygiene Data'!I45))="","",OFFSET('Hygiene Data'!$I$11,0,10*ROW('Hygiene Data'!I45)))</f>
        <v/>
      </c>
      <c r="EE51" s="392" t="str">
        <f ca="1">+IF(OFFSET('Hygiene Data'!$I$12,0,10*ROW('Hygiene Data'!I45))="","",OFFSET('Hygiene Data'!$I$12,0,10*ROW('Hygiene Data'!I45)))</f>
        <v/>
      </c>
      <c r="EF51" s="392" t="str">
        <f ca="1">+IF(OFFSET('Hygiene Data'!$I$13,0,10*ROW('Hygiene Data'!I45))="","",OFFSET('Hygiene Data'!$I$13,0,10*ROW('Hygiene Data'!I45)))</f>
        <v/>
      </c>
    </row>
    <row r="52" spans="1:136" x14ac:dyDescent="0.25">
      <c r="A52" s="501" t="str">
        <f ca="1">+IF(OFFSET('Water Data'!$B$2,0,10*ROW('Water Data'!E46))="","",OFFSET('Water Data'!$B$2,0,10*ROW('Water Data'!E46)))</f>
        <v/>
      </c>
      <c r="B52" s="50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28" t="str">
        <f t="shared" ca="1" si="0"/>
        <v/>
      </c>
      <c r="D52" s="52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3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3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3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3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3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3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3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3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3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3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3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3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3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3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3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3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3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3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3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3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3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3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3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3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3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3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3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3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3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3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3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0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3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3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3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3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3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3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3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3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3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3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3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3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3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3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3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3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92" t="str">
        <f ca="1">+IF(OFFSET('Water Data'!$D$27,0,10*ROW('Water Data'!D46))="","",OFFSET('Water Data'!$D$27,0,10*ROW('Water Data'!D46)))</f>
        <v/>
      </c>
      <c r="BT52" s="392" t="str">
        <f ca="1">+IF(OFFSET('Water Data'!$D$28,0,10*ROW('Water Data'!D46))="","",OFFSET('Water Data'!$D$28,0,10*ROW('Water Data'!D46)))</f>
        <v/>
      </c>
      <c r="BU52" s="392" t="str">
        <f ca="1">+IF(OFFSET('Water Data'!$D$29,0,10*ROW('Water Data'!D46))="","",OFFSET('Water Data'!$D$29,0,10*ROW('Water Data'!D46)))</f>
        <v/>
      </c>
      <c r="BV52" s="392" t="str">
        <f ca="1">+IF(OFFSET('Water Data'!$E$27,0,10*ROW('Water Data'!E46))="","",OFFSET('Water Data'!$E$27,0,10*ROW('Water Data'!E46)))</f>
        <v/>
      </c>
      <c r="BW52" s="392" t="str">
        <f ca="1">+IF(OFFSET('Water Data'!$E$28,0,10*ROW('Water Data'!E46))="","",OFFSET('Water Data'!$E$28,0,10*ROW('Water Data'!E46)))</f>
        <v/>
      </c>
      <c r="BX52" s="392" t="str">
        <f ca="1">+IF(OFFSET('Water Data'!$E$29,0,10*ROW('Water Data'!E46))="","",OFFSET('Water Data'!$E$29,0,10*ROW('Water Data'!E46)))</f>
        <v/>
      </c>
      <c r="BY52" s="392" t="str">
        <f ca="1">+IF(OFFSET('Water Data'!$F$27,0,10*ROW('Water Data'!F46))="","",OFFSET('Water Data'!$F$27,0,10*ROW('Water Data'!F46)))</f>
        <v/>
      </c>
      <c r="BZ52" s="392" t="str">
        <f ca="1">+IF(OFFSET('Water Data'!$F$28,0,10*ROW('Water Data'!F46))="","",OFFSET('Water Data'!$F$28,0,10*ROW('Water Data'!F46)))</f>
        <v/>
      </c>
      <c r="CA52" s="392" t="str">
        <f ca="1">+IF(OFFSET('Water Data'!$F$29,0,10*ROW('Water Data'!F46))="","",OFFSET('Water Data'!$F$29,0,10*ROW('Water Data'!F46)))</f>
        <v/>
      </c>
      <c r="CB52" s="392" t="str">
        <f ca="1">+IF(OFFSET('Water Data'!$G$27,0,10*ROW('Water Data'!G46))="","",OFFSET('Water Data'!$G$27,0,10*ROW('Water Data'!G46)))</f>
        <v/>
      </c>
      <c r="CC52" s="392" t="str">
        <f ca="1">+IF(OFFSET('Water Data'!$G$28,0,10*ROW('Water Data'!G46))="","",OFFSET('Water Data'!$G$28,0,10*ROW('Water Data'!G46)))</f>
        <v/>
      </c>
      <c r="CD52" s="392" t="str">
        <f ca="1">+IF(OFFSET('Water Data'!$G$29,0,10*ROW('Water Data'!G46))="","",OFFSET('Water Data'!$G$29,0,10*ROW('Water Data'!G46)))</f>
        <v/>
      </c>
      <c r="CE52" s="392" t="str">
        <f ca="1">+IF(OFFSET('Water Data'!$H$27,0,10*ROW('Water Data'!H46))="","",OFFSET('Water Data'!$H$27,0,10*ROW('Water Data'!H46)))</f>
        <v/>
      </c>
      <c r="CF52" s="392" t="str">
        <f ca="1">+IF(OFFSET('Water Data'!$H$28,0,10*ROW('Water Data'!H46))="","",OFFSET('Water Data'!$H$28,0,10*ROW('Water Data'!H46)))</f>
        <v/>
      </c>
      <c r="CG52" s="392" t="str">
        <f ca="1">+IF(OFFSET('Water Data'!$H$29,0,10*ROW('Water Data'!H46))="","",OFFSET('Water Data'!$H$29,0,10*ROW('Water Data'!H46)))</f>
        <v/>
      </c>
      <c r="CH52" s="392" t="str">
        <f ca="1">+IF(OFFSET('Water Data'!$I$27,0,10*ROW('Water Data'!I46))="","",OFFSET('Water Data'!$I$27,0,10*ROW('Water Data'!I46)))</f>
        <v/>
      </c>
      <c r="CI52" s="392" t="str">
        <f ca="1">+IF(OFFSET('Water Data'!$I$28,0,10*ROW('Water Data'!I46))="","",OFFSET('Water Data'!$I$28,0,10*ROW('Water Data'!I46)))</f>
        <v/>
      </c>
      <c r="CJ52" s="392" t="str">
        <f ca="1">+IF(OFFSET('Water Data'!$I$29,0,10*ROW('Water Data'!I46))="","",OFFSET('Water Data'!$I$29,0,10*ROW('Water Data'!I46)))</f>
        <v/>
      </c>
      <c r="CK52" s="392" t="str">
        <f ca="1">+IF(OFFSET('Sanitation Data'!$D$28,0,10*ROW('Sanitation Data'!D46))="","",OFFSET('Sanitation Data'!$D$28,0,10*ROW('Sanitation Data'!D46)))</f>
        <v/>
      </c>
      <c r="CL52" s="392" t="str">
        <f ca="1">+IF(OFFSET('Sanitation Data'!$D$29,0,10*ROW('Sanitation Data'!D46))="","",OFFSET('Sanitation Data'!$D$29,0,10*ROW('Sanitation Data'!D46)))</f>
        <v/>
      </c>
      <c r="CM52" s="392" t="str">
        <f ca="1">+IF(OFFSET('Sanitation Data'!$D$30,0,10*ROW('Sanitation Data'!D46))="","",OFFSET('Sanitation Data'!$D$30,0,10*ROW('Sanitation Data'!D46)))</f>
        <v/>
      </c>
      <c r="CN52" s="392" t="str">
        <f ca="1">+IF(OFFSET('Sanitation Data'!$D$31,0,10*ROW('Sanitation Data'!D46))="","",OFFSET('Sanitation Data'!$D$31,0,10*ROW('Sanitation Data'!D46)))</f>
        <v/>
      </c>
      <c r="CO52" s="392" t="str">
        <f ca="1">+IF(OFFSET('Sanitation Data'!$D$32,0,10*ROW('Sanitation Data'!D46))="","",OFFSET('Sanitation Data'!$D$32,0,10*ROW('Sanitation Data'!D46)))</f>
        <v/>
      </c>
      <c r="CP52" s="392" t="str">
        <f ca="1">+IF(OFFSET('Sanitation Data'!$E$28,0,10*ROW('Sanitation Data'!E46))="","",OFFSET('Sanitation Data'!$E$28,0,10*ROW('Sanitation Data'!E46)))</f>
        <v/>
      </c>
      <c r="CQ52" s="392" t="str">
        <f ca="1">+IF(OFFSET('Sanitation Data'!$E$29,0,10*ROW('Sanitation Data'!E46))="","",OFFSET('Sanitation Data'!$E$29,0,10*ROW('Sanitation Data'!E46)))</f>
        <v/>
      </c>
      <c r="CR52" s="392" t="str">
        <f ca="1">+IF(OFFSET('Sanitation Data'!$E$30,0,10*ROW('Sanitation Data'!E46))="","",OFFSET('Sanitation Data'!$E$30,0,10*ROW('Sanitation Data'!E46)))</f>
        <v/>
      </c>
      <c r="CS52" s="392" t="str">
        <f ca="1">+IF(OFFSET('Sanitation Data'!$E$31,0,10*ROW('Sanitation Data'!E46))="","",OFFSET('Sanitation Data'!$E$31,0,10*ROW('Sanitation Data'!E46)))</f>
        <v/>
      </c>
      <c r="CT52" s="392" t="str">
        <f ca="1">+IF(OFFSET('Sanitation Data'!$E$32,0,10*ROW('Sanitation Data'!E46))="","",OFFSET('Sanitation Data'!$E$32,0,10*ROW('Sanitation Data'!E46)))</f>
        <v/>
      </c>
      <c r="CU52" s="392" t="str">
        <f ca="1">+IF(OFFSET('Sanitation Data'!$F$28,0,10*ROW('Sanitation Data'!F46))="","",OFFSET('Sanitation Data'!$F$28,0,10*ROW('Sanitation Data'!F46)))</f>
        <v/>
      </c>
      <c r="CV52" s="392" t="str">
        <f ca="1">+IF(OFFSET('Sanitation Data'!$F$29,0,10*ROW('Sanitation Data'!F46))="","",OFFSET('Sanitation Data'!$F$29,0,10*ROW('Sanitation Data'!F46)))</f>
        <v/>
      </c>
      <c r="CW52" s="392" t="str">
        <f ca="1">+IF(OFFSET('Sanitation Data'!$F$30,0,10*ROW('Sanitation Data'!F46))="","",OFFSET('Sanitation Data'!$F$30,0,10*ROW('Sanitation Data'!F46)))</f>
        <v/>
      </c>
      <c r="CX52" s="392" t="str">
        <f ca="1">+IF(OFFSET('Sanitation Data'!$F$31,0,10*ROW('Sanitation Data'!F46))="","",OFFSET('Sanitation Data'!$F$31,0,10*ROW('Sanitation Data'!F46)))</f>
        <v/>
      </c>
      <c r="CY52" s="392" t="str">
        <f ca="1">+IF(OFFSET('Sanitation Data'!$F$32,0,10*ROW('Sanitation Data'!F46))="","",OFFSET('Sanitation Data'!$F$32,0,10*ROW('Sanitation Data'!F46)))</f>
        <v/>
      </c>
      <c r="CZ52" s="392" t="str">
        <f ca="1">+IF(OFFSET('Sanitation Data'!$G$28,0,10*ROW('Sanitation Data'!G46))="","",OFFSET('Sanitation Data'!$G$28,0,10*ROW('Sanitation Data'!G46)))</f>
        <v/>
      </c>
      <c r="DA52" s="392" t="str">
        <f ca="1">+IF(OFFSET('Sanitation Data'!$G$29,0,10*ROW('Sanitation Data'!G46))="","",OFFSET('Sanitation Data'!$G$29,0,10*ROW('Sanitation Data'!G46)))</f>
        <v/>
      </c>
      <c r="DB52" s="392" t="str">
        <f ca="1">+IF(OFFSET('Sanitation Data'!$G$30,0,10*ROW('Sanitation Data'!G46))="","",OFFSET('Sanitation Data'!$G$30,0,10*ROW('Sanitation Data'!G46)))</f>
        <v/>
      </c>
      <c r="DC52" s="392" t="str">
        <f ca="1">+IF(OFFSET('Sanitation Data'!$G$31,0,10*ROW('Sanitation Data'!G46))="","",OFFSET('Sanitation Data'!$G$31,0,10*ROW('Sanitation Data'!G46)))</f>
        <v/>
      </c>
      <c r="DD52" s="392" t="str">
        <f ca="1">+IF(OFFSET('Sanitation Data'!$G$32,0,10*ROW('Sanitation Data'!G46))="","",OFFSET('Sanitation Data'!$G$32,0,10*ROW('Sanitation Data'!G46)))</f>
        <v/>
      </c>
      <c r="DE52" s="392" t="str">
        <f ca="1">+IF(OFFSET('Sanitation Data'!$H$28,0,10*ROW('Sanitation Data'!H46))="","",OFFSET('Sanitation Data'!$H$28,0,10*ROW('Sanitation Data'!H46)))</f>
        <v/>
      </c>
      <c r="DF52" s="392" t="str">
        <f ca="1">+IF(OFFSET('Sanitation Data'!$H$29,0,10*ROW('Sanitation Data'!H46))="","",OFFSET('Sanitation Data'!$H$29,0,10*ROW('Sanitation Data'!H46)))</f>
        <v/>
      </c>
      <c r="DG52" s="392" t="str">
        <f ca="1">+IF(OFFSET('Sanitation Data'!$H$30,0,10*ROW('Sanitation Data'!H46))="","",OFFSET('Sanitation Data'!$H$30,0,10*ROW('Sanitation Data'!H46)))</f>
        <v/>
      </c>
      <c r="DH52" s="392" t="str">
        <f ca="1">+IF(OFFSET('Sanitation Data'!$H$31,0,10*ROW('Sanitation Data'!H46))="","",OFFSET('Sanitation Data'!$H$31,0,10*ROW('Sanitation Data'!H46)))</f>
        <v/>
      </c>
      <c r="DI52" s="392" t="str">
        <f ca="1">+IF(OFFSET('Sanitation Data'!$H$32,0,10*ROW('Sanitation Data'!H46))="","",OFFSET('Sanitation Data'!$H$32,0,10*ROW('Sanitation Data'!H46)))</f>
        <v/>
      </c>
      <c r="DJ52" s="392" t="str">
        <f ca="1">+IF(OFFSET('Sanitation Data'!$I$28,0,10*ROW('Sanitation Data'!I46))="","",OFFSET('Sanitation Data'!$I$28,0,10*ROW('Sanitation Data'!I46)))</f>
        <v/>
      </c>
      <c r="DK52" s="392" t="str">
        <f ca="1">+IF(OFFSET('Sanitation Data'!$I$29,0,10*ROW('Sanitation Data'!I46))="","",OFFSET('Sanitation Data'!$I$29,0,10*ROW('Sanitation Data'!I46)))</f>
        <v/>
      </c>
      <c r="DL52" s="392" t="str">
        <f ca="1">+IF(OFFSET('Sanitation Data'!$I$30,0,10*ROW('Sanitation Data'!I46))="","",OFFSET('Sanitation Data'!$I$30,0,10*ROW('Sanitation Data'!I46)))</f>
        <v/>
      </c>
      <c r="DM52" s="392" t="str">
        <f ca="1">+IF(OFFSET('Sanitation Data'!$I$31,0,10*ROW('Sanitation Data'!I46))="","",OFFSET('Sanitation Data'!$I$31,0,10*ROW('Sanitation Data'!I46)))</f>
        <v/>
      </c>
      <c r="DN52" s="392" t="str">
        <f ca="1">+IF(OFFSET('Sanitation Data'!$I$32,0,10*ROW('Sanitation Data'!I46))="","",OFFSET('Sanitation Data'!$I$32,0,10*ROW('Sanitation Data'!I46)))</f>
        <v/>
      </c>
      <c r="DO52" s="392" t="str">
        <f ca="1">+IF(OFFSET('Hygiene Data'!$D$11,0,10*ROW('Hygiene Data'!D46))="","",OFFSET('Hygiene Data'!$D$11,0,10*ROW('Hygiene Data'!D46)))</f>
        <v/>
      </c>
      <c r="DP52" s="392" t="str">
        <f ca="1">+IF(OFFSET('Hygiene Data'!$D$12,0,10*ROW('Hygiene Data'!D46))="","",OFFSET('Hygiene Data'!$D$12,0,10*ROW('Hygiene Data'!D46)))</f>
        <v/>
      </c>
      <c r="DQ52" s="392" t="str">
        <f ca="1">+IF(OFFSET('Hygiene Data'!$D$13,0,10*ROW('Hygiene Data'!D46))="","",OFFSET('Hygiene Data'!$D$13,0,10*ROW('Hygiene Data'!D46)))</f>
        <v/>
      </c>
      <c r="DR52" s="392" t="str">
        <f ca="1">+IF(OFFSET('Hygiene Data'!$E$11,0,10*ROW('Hygiene Data'!E46))="","",OFFSET('Hygiene Data'!$E$11,0,10*ROW('Hygiene Data'!E46)))</f>
        <v/>
      </c>
      <c r="DS52" s="392" t="str">
        <f ca="1">+IF(OFFSET('Hygiene Data'!$E$12,0,10*ROW('Hygiene Data'!E46))="","",OFFSET('Hygiene Data'!$E$12,0,10*ROW('Hygiene Data'!E46)))</f>
        <v/>
      </c>
      <c r="DT52" s="392" t="str">
        <f ca="1">+IF(OFFSET('Hygiene Data'!$E$13,0,10*ROW('Hygiene Data'!E46))="","",OFFSET('Hygiene Data'!$E$13,0,10*ROW('Hygiene Data'!E46)))</f>
        <v/>
      </c>
      <c r="DU52" s="392" t="str">
        <f ca="1">+IF(OFFSET('Hygiene Data'!$F$11,0,10*ROW('Hygiene Data'!F46))="","",OFFSET('Hygiene Data'!$F$11,0,10*ROW('Hygiene Data'!F46)))</f>
        <v/>
      </c>
      <c r="DV52" s="392" t="str">
        <f ca="1">+IF(OFFSET('Hygiene Data'!$F$12,0,10*ROW('Hygiene Data'!F46))="","",OFFSET('Hygiene Data'!$F$12,0,10*ROW('Hygiene Data'!F46)))</f>
        <v/>
      </c>
      <c r="DW52" s="392" t="str">
        <f ca="1">+IF(OFFSET('Hygiene Data'!$F$13,0,10*ROW('Hygiene Data'!F46))="","",OFFSET('Hygiene Data'!$F$13,0,10*ROW('Hygiene Data'!F46)))</f>
        <v/>
      </c>
      <c r="DX52" s="392" t="str">
        <f ca="1">+IF(OFFSET('Hygiene Data'!$G$11,0,10*ROW('Hygiene Data'!G46))="","",OFFSET('Hygiene Data'!$G$11,0,10*ROW('Hygiene Data'!G46)))</f>
        <v/>
      </c>
      <c r="DY52" s="392" t="str">
        <f ca="1">+IF(OFFSET('Hygiene Data'!$G$12,0,10*ROW('Hygiene Data'!G46))="","",OFFSET('Hygiene Data'!$G$12,0,10*ROW('Hygiene Data'!G46)))</f>
        <v/>
      </c>
      <c r="DZ52" s="392" t="str">
        <f ca="1">+IF(OFFSET('Hygiene Data'!$G$13,0,10*ROW('Hygiene Data'!G46))="","",OFFSET('Hygiene Data'!$G$13,0,10*ROW('Hygiene Data'!G46)))</f>
        <v/>
      </c>
      <c r="EA52" s="392" t="str">
        <f ca="1">+IF(OFFSET('Hygiene Data'!$H$11,0,10*ROW('Hygiene Data'!H46))="","",OFFSET('Hygiene Data'!$H$11,0,10*ROW('Hygiene Data'!H46)))</f>
        <v/>
      </c>
      <c r="EB52" s="392" t="str">
        <f ca="1">+IF(OFFSET('Hygiene Data'!$H$12,0,10*ROW('Hygiene Data'!H46))="","",OFFSET('Hygiene Data'!$H$12,0,10*ROW('Hygiene Data'!H46)))</f>
        <v/>
      </c>
      <c r="EC52" s="392" t="str">
        <f ca="1">+IF(OFFSET('Hygiene Data'!$H$13,0,10*ROW('Hygiene Data'!H46))="","",OFFSET('Hygiene Data'!$H$13,0,10*ROW('Hygiene Data'!H46)))</f>
        <v/>
      </c>
      <c r="ED52" s="392" t="str">
        <f ca="1">+IF(OFFSET('Hygiene Data'!$I$11,0,10*ROW('Hygiene Data'!I46))="","",OFFSET('Hygiene Data'!$I$11,0,10*ROW('Hygiene Data'!I46)))</f>
        <v/>
      </c>
      <c r="EE52" s="392" t="str">
        <f ca="1">+IF(OFFSET('Hygiene Data'!$I$12,0,10*ROW('Hygiene Data'!I46))="","",OFFSET('Hygiene Data'!$I$12,0,10*ROW('Hygiene Data'!I46)))</f>
        <v/>
      </c>
      <c r="EF52" s="392" t="str">
        <f ca="1">+IF(OFFSET('Hygiene Data'!$I$13,0,10*ROW('Hygiene Data'!I46))="","",OFFSET('Hygiene Data'!$I$13,0,10*ROW('Hygiene Data'!I46)))</f>
        <v/>
      </c>
    </row>
    <row r="53" spans="1:136" x14ac:dyDescent="0.25">
      <c r="A53" s="501" t="str">
        <f ca="1">+IF(OFFSET('Water Data'!$B$2,0,10*ROW('Water Data'!E47))="","",OFFSET('Water Data'!$B$2,0,10*ROW('Water Data'!E47)))</f>
        <v/>
      </c>
      <c r="B53" s="50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28" t="str">
        <f t="shared" ca="1" si="0"/>
        <v/>
      </c>
      <c r="D53" s="52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3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3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3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3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3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3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3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3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3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3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3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3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3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3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3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3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3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3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3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3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3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3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3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3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3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3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3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3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3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3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3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0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3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3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3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3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3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3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3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3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3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3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3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3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3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3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3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3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92" t="str">
        <f ca="1">+IF(OFFSET('Water Data'!$D$27,0,10*ROW('Water Data'!D47))="","",OFFSET('Water Data'!$D$27,0,10*ROW('Water Data'!D47)))</f>
        <v/>
      </c>
      <c r="BT53" s="392" t="str">
        <f ca="1">+IF(OFFSET('Water Data'!$D$28,0,10*ROW('Water Data'!D47))="","",OFFSET('Water Data'!$D$28,0,10*ROW('Water Data'!D47)))</f>
        <v/>
      </c>
      <c r="BU53" s="392" t="str">
        <f ca="1">+IF(OFFSET('Water Data'!$D$29,0,10*ROW('Water Data'!D47))="","",OFFSET('Water Data'!$D$29,0,10*ROW('Water Data'!D47)))</f>
        <v/>
      </c>
      <c r="BV53" s="392" t="str">
        <f ca="1">+IF(OFFSET('Water Data'!$E$27,0,10*ROW('Water Data'!E47))="","",OFFSET('Water Data'!$E$27,0,10*ROW('Water Data'!E47)))</f>
        <v/>
      </c>
      <c r="BW53" s="392" t="str">
        <f ca="1">+IF(OFFSET('Water Data'!$E$28,0,10*ROW('Water Data'!E47))="","",OFFSET('Water Data'!$E$28,0,10*ROW('Water Data'!E47)))</f>
        <v/>
      </c>
      <c r="BX53" s="392" t="str">
        <f ca="1">+IF(OFFSET('Water Data'!$E$29,0,10*ROW('Water Data'!E47))="","",OFFSET('Water Data'!$E$29,0,10*ROW('Water Data'!E47)))</f>
        <v/>
      </c>
      <c r="BY53" s="392" t="str">
        <f ca="1">+IF(OFFSET('Water Data'!$F$27,0,10*ROW('Water Data'!F47))="","",OFFSET('Water Data'!$F$27,0,10*ROW('Water Data'!F47)))</f>
        <v/>
      </c>
      <c r="BZ53" s="392" t="str">
        <f ca="1">+IF(OFFSET('Water Data'!$F$28,0,10*ROW('Water Data'!F47))="","",OFFSET('Water Data'!$F$28,0,10*ROW('Water Data'!F47)))</f>
        <v/>
      </c>
      <c r="CA53" s="392" t="str">
        <f ca="1">+IF(OFFSET('Water Data'!$F$29,0,10*ROW('Water Data'!F47))="","",OFFSET('Water Data'!$F$29,0,10*ROW('Water Data'!F47)))</f>
        <v/>
      </c>
      <c r="CB53" s="392" t="str">
        <f ca="1">+IF(OFFSET('Water Data'!$G$27,0,10*ROW('Water Data'!G47))="","",OFFSET('Water Data'!$G$27,0,10*ROW('Water Data'!G47)))</f>
        <v/>
      </c>
      <c r="CC53" s="392" t="str">
        <f ca="1">+IF(OFFSET('Water Data'!$G$28,0,10*ROW('Water Data'!G47))="","",OFFSET('Water Data'!$G$28,0,10*ROW('Water Data'!G47)))</f>
        <v/>
      </c>
      <c r="CD53" s="392" t="str">
        <f ca="1">+IF(OFFSET('Water Data'!$G$29,0,10*ROW('Water Data'!G47))="","",OFFSET('Water Data'!$G$29,0,10*ROW('Water Data'!G47)))</f>
        <v/>
      </c>
      <c r="CE53" s="392" t="str">
        <f ca="1">+IF(OFFSET('Water Data'!$H$27,0,10*ROW('Water Data'!H47))="","",OFFSET('Water Data'!$H$27,0,10*ROW('Water Data'!H47)))</f>
        <v/>
      </c>
      <c r="CF53" s="392" t="str">
        <f ca="1">+IF(OFFSET('Water Data'!$H$28,0,10*ROW('Water Data'!H47))="","",OFFSET('Water Data'!$H$28,0,10*ROW('Water Data'!H47)))</f>
        <v/>
      </c>
      <c r="CG53" s="392" t="str">
        <f ca="1">+IF(OFFSET('Water Data'!$H$29,0,10*ROW('Water Data'!H47))="","",OFFSET('Water Data'!$H$29,0,10*ROW('Water Data'!H47)))</f>
        <v/>
      </c>
      <c r="CH53" s="392" t="str">
        <f ca="1">+IF(OFFSET('Water Data'!$I$27,0,10*ROW('Water Data'!I47))="","",OFFSET('Water Data'!$I$27,0,10*ROW('Water Data'!I47)))</f>
        <v/>
      </c>
      <c r="CI53" s="392" t="str">
        <f ca="1">+IF(OFFSET('Water Data'!$I$28,0,10*ROW('Water Data'!I47))="","",OFFSET('Water Data'!$I$28,0,10*ROW('Water Data'!I47)))</f>
        <v/>
      </c>
      <c r="CJ53" s="392" t="str">
        <f ca="1">+IF(OFFSET('Water Data'!$I$29,0,10*ROW('Water Data'!I47))="","",OFFSET('Water Data'!$I$29,0,10*ROW('Water Data'!I47)))</f>
        <v/>
      </c>
      <c r="CK53" s="392" t="str">
        <f ca="1">+IF(OFFSET('Sanitation Data'!$D$28,0,10*ROW('Sanitation Data'!D47))="","",OFFSET('Sanitation Data'!$D$28,0,10*ROW('Sanitation Data'!D47)))</f>
        <v/>
      </c>
      <c r="CL53" s="392" t="str">
        <f ca="1">+IF(OFFSET('Sanitation Data'!$D$29,0,10*ROW('Sanitation Data'!D47))="","",OFFSET('Sanitation Data'!$D$29,0,10*ROW('Sanitation Data'!D47)))</f>
        <v/>
      </c>
      <c r="CM53" s="392" t="str">
        <f ca="1">+IF(OFFSET('Sanitation Data'!$D$30,0,10*ROW('Sanitation Data'!D47))="","",OFFSET('Sanitation Data'!$D$30,0,10*ROW('Sanitation Data'!D47)))</f>
        <v/>
      </c>
      <c r="CN53" s="392" t="str">
        <f ca="1">+IF(OFFSET('Sanitation Data'!$D$31,0,10*ROW('Sanitation Data'!D47))="","",OFFSET('Sanitation Data'!$D$31,0,10*ROW('Sanitation Data'!D47)))</f>
        <v/>
      </c>
      <c r="CO53" s="392" t="str">
        <f ca="1">+IF(OFFSET('Sanitation Data'!$D$32,0,10*ROW('Sanitation Data'!D47))="","",OFFSET('Sanitation Data'!$D$32,0,10*ROW('Sanitation Data'!D47)))</f>
        <v/>
      </c>
      <c r="CP53" s="392" t="str">
        <f ca="1">+IF(OFFSET('Sanitation Data'!$E$28,0,10*ROW('Sanitation Data'!E47))="","",OFFSET('Sanitation Data'!$E$28,0,10*ROW('Sanitation Data'!E47)))</f>
        <v/>
      </c>
      <c r="CQ53" s="392" t="str">
        <f ca="1">+IF(OFFSET('Sanitation Data'!$E$29,0,10*ROW('Sanitation Data'!E47))="","",OFFSET('Sanitation Data'!$E$29,0,10*ROW('Sanitation Data'!E47)))</f>
        <v/>
      </c>
      <c r="CR53" s="392" t="str">
        <f ca="1">+IF(OFFSET('Sanitation Data'!$E$30,0,10*ROW('Sanitation Data'!E47))="","",OFFSET('Sanitation Data'!$E$30,0,10*ROW('Sanitation Data'!E47)))</f>
        <v/>
      </c>
      <c r="CS53" s="392" t="str">
        <f ca="1">+IF(OFFSET('Sanitation Data'!$E$31,0,10*ROW('Sanitation Data'!E47))="","",OFFSET('Sanitation Data'!$E$31,0,10*ROW('Sanitation Data'!E47)))</f>
        <v/>
      </c>
      <c r="CT53" s="392" t="str">
        <f ca="1">+IF(OFFSET('Sanitation Data'!$E$32,0,10*ROW('Sanitation Data'!E47))="","",OFFSET('Sanitation Data'!$E$32,0,10*ROW('Sanitation Data'!E47)))</f>
        <v/>
      </c>
      <c r="CU53" s="392" t="str">
        <f ca="1">+IF(OFFSET('Sanitation Data'!$F$28,0,10*ROW('Sanitation Data'!F47))="","",OFFSET('Sanitation Data'!$F$28,0,10*ROW('Sanitation Data'!F47)))</f>
        <v/>
      </c>
      <c r="CV53" s="392" t="str">
        <f ca="1">+IF(OFFSET('Sanitation Data'!$F$29,0,10*ROW('Sanitation Data'!F47))="","",OFFSET('Sanitation Data'!$F$29,0,10*ROW('Sanitation Data'!F47)))</f>
        <v/>
      </c>
      <c r="CW53" s="392" t="str">
        <f ca="1">+IF(OFFSET('Sanitation Data'!$F$30,0,10*ROW('Sanitation Data'!F47))="","",OFFSET('Sanitation Data'!$F$30,0,10*ROW('Sanitation Data'!F47)))</f>
        <v/>
      </c>
      <c r="CX53" s="392" t="str">
        <f ca="1">+IF(OFFSET('Sanitation Data'!$F$31,0,10*ROW('Sanitation Data'!F47))="","",OFFSET('Sanitation Data'!$F$31,0,10*ROW('Sanitation Data'!F47)))</f>
        <v/>
      </c>
      <c r="CY53" s="392" t="str">
        <f ca="1">+IF(OFFSET('Sanitation Data'!$F$32,0,10*ROW('Sanitation Data'!F47))="","",OFFSET('Sanitation Data'!$F$32,0,10*ROW('Sanitation Data'!F47)))</f>
        <v/>
      </c>
      <c r="CZ53" s="392" t="str">
        <f ca="1">+IF(OFFSET('Sanitation Data'!$G$28,0,10*ROW('Sanitation Data'!G47))="","",OFFSET('Sanitation Data'!$G$28,0,10*ROW('Sanitation Data'!G47)))</f>
        <v/>
      </c>
      <c r="DA53" s="392" t="str">
        <f ca="1">+IF(OFFSET('Sanitation Data'!$G$29,0,10*ROW('Sanitation Data'!G47))="","",OFFSET('Sanitation Data'!$G$29,0,10*ROW('Sanitation Data'!G47)))</f>
        <v/>
      </c>
      <c r="DB53" s="392" t="str">
        <f ca="1">+IF(OFFSET('Sanitation Data'!$G$30,0,10*ROW('Sanitation Data'!G47))="","",OFFSET('Sanitation Data'!$G$30,0,10*ROW('Sanitation Data'!G47)))</f>
        <v/>
      </c>
      <c r="DC53" s="392" t="str">
        <f ca="1">+IF(OFFSET('Sanitation Data'!$G$31,0,10*ROW('Sanitation Data'!G47))="","",OFFSET('Sanitation Data'!$G$31,0,10*ROW('Sanitation Data'!G47)))</f>
        <v/>
      </c>
      <c r="DD53" s="392" t="str">
        <f ca="1">+IF(OFFSET('Sanitation Data'!$G$32,0,10*ROW('Sanitation Data'!G47))="","",OFFSET('Sanitation Data'!$G$32,0,10*ROW('Sanitation Data'!G47)))</f>
        <v/>
      </c>
      <c r="DE53" s="392" t="str">
        <f ca="1">+IF(OFFSET('Sanitation Data'!$H$28,0,10*ROW('Sanitation Data'!H47))="","",OFFSET('Sanitation Data'!$H$28,0,10*ROW('Sanitation Data'!H47)))</f>
        <v/>
      </c>
      <c r="DF53" s="392" t="str">
        <f ca="1">+IF(OFFSET('Sanitation Data'!$H$29,0,10*ROW('Sanitation Data'!H47))="","",OFFSET('Sanitation Data'!$H$29,0,10*ROW('Sanitation Data'!H47)))</f>
        <v/>
      </c>
      <c r="DG53" s="392" t="str">
        <f ca="1">+IF(OFFSET('Sanitation Data'!$H$30,0,10*ROW('Sanitation Data'!H47))="","",OFFSET('Sanitation Data'!$H$30,0,10*ROW('Sanitation Data'!H47)))</f>
        <v/>
      </c>
      <c r="DH53" s="392" t="str">
        <f ca="1">+IF(OFFSET('Sanitation Data'!$H$31,0,10*ROW('Sanitation Data'!H47))="","",OFFSET('Sanitation Data'!$H$31,0,10*ROW('Sanitation Data'!H47)))</f>
        <v/>
      </c>
      <c r="DI53" s="392" t="str">
        <f ca="1">+IF(OFFSET('Sanitation Data'!$H$32,0,10*ROW('Sanitation Data'!H47))="","",OFFSET('Sanitation Data'!$H$32,0,10*ROW('Sanitation Data'!H47)))</f>
        <v/>
      </c>
      <c r="DJ53" s="392" t="str">
        <f ca="1">+IF(OFFSET('Sanitation Data'!$I$28,0,10*ROW('Sanitation Data'!I47))="","",OFFSET('Sanitation Data'!$I$28,0,10*ROW('Sanitation Data'!I47)))</f>
        <v/>
      </c>
      <c r="DK53" s="392" t="str">
        <f ca="1">+IF(OFFSET('Sanitation Data'!$I$29,0,10*ROW('Sanitation Data'!I47))="","",OFFSET('Sanitation Data'!$I$29,0,10*ROW('Sanitation Data'!I47)))</f>
        <v/>
      </c>
      <c r="DL53" s="392" t="str">
        <f ca="1">+IF(OFFSET('Sanitation Data'!$I$30,0,10*ROW('Sanitation Data'!I47))="","",OFFSET('Sanitation Data'!$I$30,0,10*ROW('Sanitation Data'!I47)))</f>
        <v/>
      </c>
      <c r="DM53" s="392" t="str">
        <f ca="1">+IF(OFFSET('Sanitation Data'!$I$31,0,10*ROW('Sanitation Data'!I47))="","",OFFSET('Sanitation Data'!$I$31,0,10*ROW('Sanitation Data'!I47)))</f>
        <v/>
      </c>
      <c r="DN53" s="392" t="str">
        <f ca="1">+IF(OFFSET('Sanitation Data'!$I$32,0,10*ROW('Sanitation Data'!I47))="","",OFFSET('Sanitation Data'!$I$32,0,10*ROW('Sanitation Data'!I47)))</f>
        <v/>
      </c>
      <c r="DO53" s="392" t="str">
        <f ca="1">+IF(OFFSET('Hygiene Data'!$D$11,0,10*ROW('Hygiene Data'!D47))="","",OFFSET('Hygiene Data'!$D$11,0,10*ROW('Hygiene Data'!D47)))</f>
        <v/>
      </c>
      <c r="DP53" s="392" t="str">
        <f ca="1">+IF(OFFSET('Hygiene Data'!$D$12,0,10*ROW('Hygiene Data'!D47))="","",OFFSET('Hygiene Data'!$D$12,0,10*ROW('Hygiene Data'!D47)))</f>
        <v/>
      </c>
      <c r="DQ53" s="392" t="str">
        <f ca="1">+IF(OFFSET('Hygiene Data'!$D$13,0,10*ROW('Hygiene Data'!D47))="","",OFFSET('Hygiene Data'!$D$13,0,10*ROW('Hygiene Data'!D47)))</f>
        <v/>
      </c>
      <c r="DR53" s="392" t="str">
        <f ca="1">+IF(OFFSET('Hygiene Data'!$E$11,0,10*ROW('Hygiene Data'!E47))="","",OFFSET('Hygiene Data'!$E$11,0,10*ROW('Hygiene Data'!E47)))</f>
        <v/>
      </c>
      <c r="DS53" s="392" t="str">
        <f ca="1">+IF(OFFSET('Hygiene Data'!$E$12,0,10*ROW('Hygiene Data'!E47))="","",OFFSET('Hygiene Data'!$E$12,0,10*ROW('Hygiene Data'!E47)))</f>
        <v/>
      </c>
      <c r="DT53" s="392" t="str">
        <f ca="1">+IF(OFFSET('Hygiene Data'!$E$13,0,10*ROW('Hygiene Data'!E47))="","",OFFSET('Hygiene Data'!$E$13,0,10*ROW('Hygiene Data'!E47)))</f>
        <v/>
      </c>
      <c r="DU53" s="392" t="str">
        <f ca="1">+IF(OFFSET('Hygiene Data'!$F$11,0,10*ROW('Hygiene Data'!F47))="","",OFFSET('Hygiene Data'!$F$11,0,10*ROW('Hygiene Data'!F47)))</f>
        <v/>
      </c>
      <c r="DV53" s="392" t="str">
        <f ca="1">+IF(OFFSET('Hygiene Data'!$F$12,0,10*ROW('Hygiene Data'!F47))="","",OFFSET('Hygiene Data'!$F$12,0,10*ROW('Hygiene Data'!F47)))</f>
        <v/>
      </c>
      <c r="DW53" s="392" t="str">
        <f ca="1">+IF(OFFSET('Hygiene Data'!$F$13,0,10*ROW('Hygiene Data'!F47))="","",OFFSET('Hygiene Data'!$F$13,0,10*ROW('Hygiene Data'!F47)))</f>
        <v/>
      </c>
      <c r="DX53" s="392" t="str">
        <f ca="1">+IF(OFFSET('Hygiene Data'!$G$11,0,10*ROW('Hygiene Data'!G47))="","",OFFSET('Hygiene Data'!$G$11,0,10*ROW('Hygiene Data'!G47)))</f>
        <v/>
      </c>
      <c r="DY53" s="392" t="str">
        <f ca="1">+IF(OFFSET('Hygiene Data'!$G$12,0,10*ROW('Hygiene Data'!G47))="","",OFFSET('Hygiene Data'!$G$12,0,10*ROW('Hygiene Data'!G47)))</f>
        <v/>
      </c>
      <c r="DZ53" s="392" t="str">
        <f ca="1">+IF(OFFSET('Hygiene Data'!$G$13,0,10*ROW('Hygiene Data'!G47))="","",OFFSET('Hygiene Data'!$G$13,0,10*ROW('Hygiene Data'!G47)))</f>
        <v/>
      </c>
      <c r="EA53" s="392" t="str">
        <f ca="1">+IF(OFFSET('Hygiene Data'!$H$11,0,10*ROW('Hygiene Data'!H47))="","",OFFSET('Hygiene Data'!$H$11,0,10*ROW('Hygiene Data'!H47)))</f>
        <v/>
      </c>
      <c r="EB53" s="392" t="str">
        <f ca="1">+IF(OFFSET('Hygiene Data'!$H$12,0,10*ROW('Hygiene Data'!H47))="","",OFFSET('Hygiene Data'!$H$12,0,10*ROW('Hygiene Data'!H47)))</f>
        <v/>
      </c>
      <c r="EC53" s="392" t="str">
        <f ca="1">+IF(OFFSET('Hygiene Data'!$H$13,0,10*ROW('Hygiene Data'!H47))="","",OFFSET('Hygiene Data'!$H$13,0,10*ROW('Hygiene Data'!H47)))</f>
        <v/>
      </c>
      <c r="ED53" s="392" t="str">
        <f ca="1">+IF(OFFSET('Hygiene Data'!$I$11,0,10*ROW('Hygiene Data'!I47))="","",OFFSET('Hygiene Data'!$I$11,0,10*ROW('Hygiene Data'!I47)))</f>
        <v/>
      </c>
      <c r="EE53" s="392" t="str">
        <f ca="1">+IF(OFFSET('Hygiene Data'!$I$12,0,10*ROW('Hygiene Data'!I47))="","",OFFSET('Hygiene Data'!$I$12,0,10*ROW('Hygiene Data'!I47)))</f>
        <v/>
      </c>
      <c r="EF53" s="392" t="str">
        <f ca="1">+IF(OFFSET('Hygiene Data'!$I$13,0,10*ROW('Hygiene Data'!I47))="","",OFFSET('Hygiene Data'!$I$13,0,10*ROW('Hygiene Data'!I47)))</f>
        <v/>
      </c>
    </row>
    <row r="54" spans="1:136" x14ac:dyDescent="0.25">
      <c r="A54" s="501" t="str">
        <f ca="1">+IF(OFFSET('Water Data'!$B$2,0,10*ROW('Water Data'!E48))="","",OFFSET('Water Data'!$B$2,0,10*ROW('Water Data'!E48)))</f>
        <v/>
      </c>
      <c r="B54" s="50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28" t="str">
        <f t="shared" ca="1" si="0"/>
        <v/>
      </c>
      <c r="D54" s="52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3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3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3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3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3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3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3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3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3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3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3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3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3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3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3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3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3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3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3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3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3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3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3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3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3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3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3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3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3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3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3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0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3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3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3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3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3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3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3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3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3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3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3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3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3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3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3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3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92" t="str">
        <f ca="1">+IF(OFFSET('Water Data'!$D$27,0,10*ROW('Water Data'!D48))="","",OFFSET('Water Data'!$D$27,0,10*ROW('Water Data'!D48)))</f>
        <v/>
      </c>
      <c r="BT54" s="392" t="str">
        <f ca="1">+IF(OFFSET('Water Data'!$D$28,0,10*ROW('Water Data'!D48))="","",OFFSET('Water Data'!$D$28,0,10*ROW('Water Data'!D48)))</f>
        <v/>
      </c>
      <c r="BU54" s="392" t="str">
        <f ca="1">+IF(OFFSET('Water Data'!$D$29,0,10*ROW('Water Data'!D48))="","",OFFSET('Water Data'!$D$29,0,10*ROW('Water Data'!D48)))</f>
        <v/>
      </c>
      <c r="BV54" s="392" t="str">
        <f ca="1">+IF(OFFSET('Water Data'!$E$27,0,10*ROW('Water Data'!E48))="","",OFFSET('Water Data'!$E$27,0,10*ROW('Water Data'!E48)))</f>
        <v/>
      </c>
      <c r="BW54" s="392" t="str">
        <f ca="1">+IF(OFFSET('Water Data'!$E$28,0,10*ROW('Water Data'!E48))="","",OFFSET('Water Data'!$E$28,0,10*ROW('Water Data'!E48)))</f>
        <v/>
      </c>
      <c r="BX54" s="392" t="str">
        <f ca="1">+IF(OFFSET('Water Data'!$E$29,0,10*ROW('Water Data'!E48))="","",OFFSET('Water Data'!$E$29,0,10*ROW('Water Data'!E48)))</f>
        <v/>
      </c>
      <c r="BY54" s="392" t="str">
        <f ca="1">+IF(OFFSET('Water Data'!$F$27,0,10*ROW('Water Data'!F48))="","",OFFSET('Water Data'!$F$27,0,10*ROW('Water Data'!F48)))</f>
        <v/>
      </c>
      <c r="BZ54" s="392" t="str">
        <f ca="1">+IF(OFFSET('Water Data'!$F$28,0,10*ROW('Water Data'!F48))="","",OFFSET('Water Data'!$F$28,0,10*ROW('Water Data'!F48)))</f>
        <v/>
      </c>
      <c r="CA54" s="392" t="str">
        <f ca="1">+IF(OFFSET('Water Data'!$F$29,0,10*ROW('Water Data'!F48))="","",OFFSET('Water Data'!$F$29,0,10*ROW('Water Data'!F48)))</f>
        <v/>
      </c>
      <c r="CB54" s="392" t="str">
        <f ca="1">+IF(OFFSET('Water Data'!$G$27,0,10*ROW('Water Data'!G48))="","",OFFSET('Water Data'!$G$27,0,10*ROW('Water Data'!G48)))</f>
        <v/>
      </c>
      <c r="CC54" s="392" t="str">
        <f ca="1">+IF(OFFSET('Water Data'!$G$28,0,10*ROW('Water Data'!G48))="","",OFFSET('Water Data'!$G$28,0,10*ROW('Water Data'!G48)))</f>
        <v/>
      </c>
      <c r="CD54" s="392" t="str">
        <f ca="1">+IF(OFFSET('Water Data'!$G$29,0,10*ROW('Water Data'!G48))="","",OFFSET('Water Data'!$G$29,0,10*ROW('Water Data'!G48)))</f>
        <v/>
      </c>
      <c r="CE54" s="392" t="str">
        <f ca="1">+IF(OFFSET('Water Data'!$H$27,0,10*ROW('Water Data'!H48))="","",OFFSET('Water Data'!$H$27,0,10*ROW('Water Data'!H48)))</f>
        <v/>
      </c>
      <c r="CF54" s="392" t="str">
        <f ca="1">+IF(OFFSET('Water Data'!$H$28,0,10*ROW('Water Data'!H48))="","",OFFSET('Water Data'!$H$28,0,10*ROW('Water Data'!H48)))</f>
        <v/>
      </c>
      <c r="CG54" s="392" t="str">
        <f ca="1">+IF(OFFSET('Water Data'!$H$29,0,10*ROW('Water Data'!H48))="","",OFFSET('Water Data'!$H$29,0,10*ROW('Water Data'!H48)))</f>
        <v/>
      </c>
      <c r="CH54" s="392" t="str">
        <f ca="1">+IF(OFFSET('Water Data'!$I$27,0,10*ROW('Water Data'!I48))="","",OFFSET('Water Data'!$I$27,0,10*ROW('Water Data'!I48)))</f>
        <v/>
      </c>
      <c r="CI54" s="392" t="str">
        <f ca="1">+IF(OFFSET('Water Data'!$I$28,0,10*ROW('Water Data'!I48))="","",OFFSET('Water Data'!$I$28,0,10*ROW('Water Data'!I48)))</f>
        <v/>
      </c>
      <c r="CJ54" s="392" t="str">
        <f ca="1">+IF(OFFSET('Water Data'!$I$29,0,10*ROW('Water Data'!I48))="","",OFFSET('Water Data'!$I$29,0,10*ROW('Water Data'!I48)))</f>
        <v/>
      </c>
      <c r="CK54" s="392" t="str">
        <f ca="1">+IF(OFFSET('Sanitation Data'!$D$28,0,10*ROW('Sanitation Data'!D48))="","",OFFSET('Sanitation Data'!$D$28,0,10*ROW('Sanitation Data'!D48)))</f>
        <v/>
      </c>
      <c r="CL54" s="392" t="str">
        <f ca="1">+IF(OFFSET('Sanitation Data'!$D$29,0,10*ROW('Sanitation Data'!D48))="","",OFFSET('Sanitation Data'!$D$29,0,10*ROW('Sanitation Data'!D48)))</f>
        <v/>
      </c>
      <c r="CM54" s="392" t="str">
        <f ca="1">+IF(OFFSET('Sanitation Data'!$D$30,0,10*ROW('Sanitation Data'!D48))="","",OFFSET('Sanitation Data'!$D$30,0,10*ROW('Sanitation Data'!D48)))</f>
        <v/>
      </c>
      <c r="CN54" s="392" t="str">
        <f ca="1">+IF(OFFSET('Sanitation Data'!$D$31,0,10*ROW('Sanitation Data'!D48))="","",OFFSET('Sanitation Data'!$D$31,0,10*ROW('Sanitation Data'!D48)))</f>
        <v/>
      </c>
      <c r="CO54" s="392" t="str">
        <f ca="1">+IF(OFFSET('Sanitation Data'!$D$32,0,10*ROW('Sanitation Data'!D48))="","",OFFSET('Sanitation Data'!$D$32,0,10*ROW('Sanitation Data'!D48)))</f>
        <v/>
      </c>
      <c r="CP54" s="392" t="str">
        <f ca="1">+IF(OFFSET('Sanitation Data'!$E$28,0,10*ROW('Sanitation Data'!E48))="","",OFFSET('Sanitation Data'!$E$28,0,10*ROW('Sanitation Data'!E48)))</f>
        <v/>
      </c>
      <c r="CQ54" s="392" t="str">
        <f ca="1">+IF(OFFSET('Sanitation Data'!$E$29,0,10*ROW('Sanitation Data'!E48))="","",OFFSET('Sanitation Data'!$E$29,0,10*ROW('Sanitation Data'!E48)))</f>
        <v/>
      </c>
      <c r="CR54" s="392" t="str">
        <f ca="1">+IF(OFFSET('Sanitation Data'!$E$30,0,10*ROW('Sanitation Data'!E48))="","",OFFSET('Sanitation Data'!$E$30,0,10*ROW('Sanitation Data'!E48)))</f>
        <v/>
      </c>
      <c r="CS54" s="392" t="str">
        <f ca="1">+IF(OFFSET('Sanitation Data'!$E$31,0,10*ROW('Sanitation Data'!E48))="","",OFFSET('Sanitation Data'!$E$31,0,10*ROW('Sanitation Data'!E48)))</f>
        <v/>
      </c>
      <c r="CT54" s="392" t="str">
        <f ca="1">+IF(OFFSET('Sanitation Data'!$E$32,0,10*ROW('Sanitation Data'!E48))="","",OFFSET('Sanitation Data'!$E$32,0,10*ROW('Sanitation Data'!E48)))</f>
        <v/>
      </c>
      <c r="CU54" s="392" t="str">
        <f ca="1">+IF(OFFSET('Sanitation Data'!$F$28,0,10*ROW('Sanitation Data'!F48))="","",OFFSET('Sanitation Data'!$F$28,0,10*ROW('Sanitation Data'!F48)))</f>
        <v/>
      </c>
      <c r="CV54" s="392" t="str">
        <f ca="1">+IF(OFFSET('Sanitation Data'!$F$29,0,10*ROW('Sanitation Data'!F48))="","",OFFSET('Sanitation Data'!$F$29,0,10*ROW('Sanitation Data'!F48)))</f>
        <v/>
      </c>
      <c r="CW54" s="392" t="str">
        <f ca="1">+IF(OFFSET('Sanitation Data'!$F$30,0,10*ROW('Sanitation Data'!F48))="","",OFFSET('Sanitation Data'!$F$30,0,10*ROW('Sanitation Data'!F48)))</f>
        <v/>
      </c>
      <c r="CX54" s="392" t="str">
        <f ca="1">+IF(OFFSET('Sanitation Data'!$F$31,0,10*ROW('Sanitation Data'!F48))="","",OFFSET('Sanitation Data'!$F$31,0,10*ROW('Sanitation Data'!F48)))</f>
        <v/>
      </c>
      <c r="CY54" s="392" t="str">
        <f ca="1">+IF(OFFSET('Sanitation Data'!$F$32,0,10*ROW('Sanitation Data'!F48))="","",OFFSET('Sanitation Data'!$F$32,0,10*ROW('Sanitation Data'!F48)))</f>
        <v/>
      </c>
      <c r="CZ54" s="392" t="str">
        <f ca="1">+IF(OFFSET('Sanitation Data'!$G$28,0,10*ROW('Sanitation Data'!G48))="","",OFFSET('Sanitation Data'!$G$28,0,10*ROW('Sanitation Data'!G48)))</f>
        <v/>
      </c>
      <c r="DA54" s="392" t="str">
        <f ca="1">+IF(OFFSET('Sanitation Data'!$G$29,0,10*ROW('Sanitation Data'!G48))="","",OFFSET('Sanitation Data'!$G$29,0,10*ROW('Sanitation Data'!G48)))</f>
        <v/>
      </c>
      <c r="DB54" s="392" t="str">
        <f ca="1">+IF(OFFSET('Sanitation Data'!$G$30,0,10*ROW('Sanitation Data'!G48))="","",OFFSET('Sanitation Data'!$G$30,0,10*ROW('Sanitation Data'!G48)))</f>
        <v/>
      </c>
      <c r="DC54" s="392" t="str">
        <f ca="1">+IF(OFFSET('Sanitation Data'!$G$31,0,10*ROW('Sanitation Data'!G48))="","",OFFSET('Sanitation Data'!$G$31,0,10*ROW('Sanitation Data'!G48)))</f>
        <v/>
      </c>
      <c r="DD54" s="392" t="str">
        <f ca="1">+IF(OFFSET('Sanitation Data'!$G$32,0,10*ROW('Sanitation Data'!G48))="","",OFFSET('Sanitation Data'!$G$32,0,10*ROW('Sanitation Data'!G48)))</f>
        <v/>
      </c>
      <c r="DE54" s="392" t="str">
        <f ca="1">+IF(OFFSET('Sanitation Data'!$H$28,0,10*ROW('Sanitation Data'!H48))="","",OFFSET('Sanitation Data'!$H$28,0,10*ROW('Sanitation Data'!H48)))</f>
        <v/>
      </c>
      <c r="DF54" s="392" t="str">
        <f ca="1">+IF(OFFSET('Sanitation Data'!$H$29,0,10*ROW('Sanitation Data'!H48))="","",OFFSET('Sanitation Data'!$H$29,0,10*ROW('Sanitation Data'!H48)))</f>
        <v/>
      </c>
      <c r="DG54" s="392" t="str">
        <f ca="1">+IF(OFFSET('Sanitation Data'!$H$30,0,10*ROW('Sanitation Data'!H48))="","",OFFSET('Sanitation Data'!$H$30,0,10*ROW('Sanitation Data'!H48)))</f>
        <v/>
      </c>
      <c r="DH54" s="392" t="str">
        <f ca="1">+IF(OFFSET('Sanitation Data'!$H$31,0,10*ROW('Sanitation Data'!H48))="","",OFFSET('Sanitation Data'!$H$31,0,10*ROW('Sanitation Data'!H48)))</f>
        <v/>
      </c>
      <c r="DI54" s="392" t="str">
        <f ca="1">+IF(OFFSET('Sanitation Data'!$H$32,0,10*ROW('Sanitation Data'!H48))="","",OFFSET('Sanitation Data'!$H$32,0,10*ROW('Sanitation Data'!H48)))</f>
        <v/>
      </c>
      <c r="DJ54" s="392" t="str">
        <f ca="1">+IF(OFFSET('Sanitation Data'!$I$28,0,10*ROW('Sanitation Data'!I48))="","",OFFSET('Sanitation Data'!$I$28,0,10*ROW('Sanitation Data'!I48)))</f>
        <v/>
      </c>
      <c r="DK54" s="392" t="str">
        <f ca="1">+IF(OFFSET('Sanitation Data'!$I$29,0,10*ROW('Sanitation Data'!I48))="","",OFFSET('Sanitation Data'!$I$29,0,10*ROW('Sanitation Data'!I48)))</f>
        <v/>
      </c>
      <c r="DL54" s="392" t="str">
        <f ca="1">+IF(OFFSET('Sanitation Data'!$I$30,0,10*ROW('Sanitation Data'!I48))="","",OFFSET('Sanitation Data'!$I$30,0,10*ROW('Sanitation Data'!I48)))</f>
        <v/>
      </c>
      <c r="DM54" s="392" t="str">
        <f ca="1">+IF(OFFSET('Sanitation Data'!$I$31,0,10*ROW('Sanitation Data'!I48))="","",OFFSET('Sanitation Data'!$I$31,0,10*ROW('Sanitation Data'!I48)))</f>
        <v/>
      </c>
      <c r="DN54" s="392" t="str">
        <f ca="1">+IF(OFFSET('Sanitation Data'!$I$32,0,10*ROW('Sanitation Data'!I48))="","",OFFSET('Sanitation Data'!$I$32,0,10*ROW('Sanitation Data'!I48)))</f>
        <v/>
      </c>
      <c r="DO54" s="392" t="str">
        <f ca="1">+IF(OFFSET('Hygiene Data'!$D$11,0,10*ROW('Hygiene Data'!D48))="","",OFFSET('Hygiene Data'!$D$11,0,10*ROW('Hygiene Data'!D48)))</f>
        <v/>
      </c>
      <c r="DP54" s="392" t="str">
        <f ca="1">+IF(OFFSET('Hygiene Data'!$D$12,0,10*ROW('Hygiene Data'!D48))="","",OFFSET('Hygiene Data'!$D$12,0,10*ROW('Hygiene Data'!D48)))</f>
        <v/>
      </c>
      <c r="DQ54" s="392" t="str">
        <f ca="1">+IF(OFFSET('Hygiene Data'!$D$13,0,10*ROW('Hygiene Data'!D48))="","",OFFSET('Hygiene Data'!$D$13,0,10*ROW('Hygiene Data'!D48)))</f>
        <v/>
      </c>
      <c r="DR54" s="392" t="str">
        <f ca="1">+IF(OFFSET('Hygiene Data'!$E$11,0,10*ROW('Hygiene Data'!E48))="","",OFFSET('Hygiene Data'!$E$11,0,10*ROW('Hygiene Data'!E48)))</f>
        <v/>
      </c>
      <c r="DS54" s="392" t="str">
        <f ca="1">+IF(OFFSET('Hygiene Data'!$E$12,0,10*ROW('Hygiene Data'!E48))="","",OFFSET('Hygiene Data'!$E$12,0,10*ROW('Hygiene Data'!E48)))</f>
        <v/>
      </c>
      <c r="DT54" s="392" t="str">
        <f ca="1">+IF(OFFSET('Hygiene Data'!$E$13,0,10*ROW('Hygiene Data'!E48))="","",OFFSET('Hygiene Data'!$E$13,0,10*ROW('Hygiene Data'!E48)))</f>
        <v/>
      </c>
      <c r="DU54" s="392" t="str">
        <f ca="1">+IF(OFFSET('Hygiene Data'!$F$11,0,10*ROW('Hygiene Data'!F48))="","",OFFSET('Hygiene Data'!$F$11,0,10*ROW('Hygiene Data'!F48)))</f>
        <v/>
      </c>
      <c r="DV54" s="392" t="str">
        <f ca="1">+IF(OFFSET('Hygiene Data'!$F$12,0,10*ROW('Hygiene Data'!F48))="","",OFFSET('Hygiene Data'!$F$12,0,10*ROW('Hygiene Data'!F48)))</f>
        <v/>
      </c>
      <c r="DW54" s="392" t="str">
        <f ca="1">+IF(OFFSET('Hygiene Data'!$F$13,0,10*ROW('Hygiene Data'!F48))="","",OFFSET('Hygiene Data'!$F$13,0,10*ROW('Hygiene Data'!F48)))</f>
        <v/>
      </c>
      <c r="DX54" s="392" t="str">
        <f ca="1">+IF(OFFSET('Hygiene Data'!$G$11,0,10*ROW('Hygiene Data'!G48))="","",OFFSET('Hygiene Data'!$G$11,0,10*ROW('Hygiene Data'!G48)))</f>
        <v/>
      </c>
      <c r="DY54" s="392" t="str">
        <f ca="1">+IF(OFFSET('Hygiene Data'!$G$12,0,10*ROW('Hygiene Data'!G48))="","",OFFSET('Hygiene Data'!$G$12,0,10*ROW('Hygiene Data'!G48)))</f>
        <v/>
      </c>
      <c r="DZ54" s="392" t="str">
        <f ca="1">+IF(OFFSET('Hygiene Data'!$G$13,0,10*ROW('Hygiene Data'!G48))="","",OFFSET('Hygiene Data'!$G$13,0,10*ROW('Hygiene Data'!G48)))</f>
        <v/>
      </c>
      <c r="EA54" s="392" t="str">
        <f ca="1">+IF(OFFSET('Hygiene Data'!$H$11,0,10*ROW('Hygiene Data'!H48))="","",OFFSET('Hygiene Data'!$H$11,0,10*ROW('Hygiene Data'!H48)))</f>
        <v/>
      </c>
      <c r="EB54" s="392" t="str">
        <f ca="1">+IF(OFFSET('Hygiene Data'!$H$12,0,10*ROW('Hygiene Data'!H48))="","",OFFSET('Hygiene Data'!$H$12,0,10*ROW('Hygiene Data'!H48)))</f>
        <v/>
      </c>
      <c r="EC54" s="392" t="str">
        <f ca="1">+IF(OFFSET('Hygiene Data'!$H$13,0,10*ROW('Hygiene Data'!H48))="","",OFFSET('Hygiene Data'!$H$13,0,10*ROW('Hygiene Data'!H48)))</f>
        <v/>
      </c>
      <c r="ED54" s="392" t="str">
        <f ca="1">+IF(OFFSET('Hygiene Data'!$I$11,0,10*ROW('Hygiene Data'!I48))="","",OFFSET('Hygiene Data'!$I$11,0,10*ROW('Hygiene Data'!I48)))</f>
        <v/>
      </c>
      <c r="EE54" s="392" t="str">
        <f ca="1">+IF(OFFSET('Hygiene Data'!$I$12,0,10*ROW('Hygiene Data'!I48))="","",OFFSET('Hygiene Data'!$I$12,0,10*ROW('Hygiene Data'!I48)))</f>
        <v/>
      </c>
      <c r="EF54" s="392" t="str">
        <f ca="1">+IF(OFFSET('Hygiene Data'!$I$13,0,10*ROW('Hygiene Data'!I48))="","",OFFSET('Hygiene Data'!$I$13,0,10*ROW('Hygiene Data'!I48)))</f>
        <v/>
      </c>
    </row>
    <row r="55" spans="1:136" x14ac:dyDescent="0.25">
      <c r="A55" s="501" t="str">
        <f ca="1">+IF(OFFSET('Water Data'!$B$2,0,10*ROW('Water Data'!E49))="","",OFFSET('Water Data'!$B$2,0,10*ROW('Water Data'!E49)))</f>
        <v/>
      </c>
      <c r="B55" s="50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28" t="str">
        <f t="shared" ca="1" si="0"/>
        <v/>
      </c>
      <c r="D55" s="52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3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3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3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3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3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3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3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3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3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3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3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3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3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3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3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3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3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3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3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3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3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3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3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3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3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3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3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3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3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3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3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0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3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3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3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3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3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3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3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3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3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3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3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3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3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3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3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3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92" t="str">
        <f ca="1">+IF(OFFSET('Water Data'!$D$27,0,10*ROW('Water Data'!D49))="","",OFFSET('Water Data'!$D$27,0,10*ROW('Water Data'!D49)))</f>
        <v/>
      </c>
      <c r="BT55" s="392" t="str">
        <f ca="1">+IF(OFFSET('Water Data'!$D$28,0,10*ROW('Water Data'!D49))="","",OFFSET('Water Data'!$D$28,0,10*ROW('Water Data'!D49)))</f>
        <v/>
      </c>
      <c r="BU55" s="392" t="str">
        <f ca="1">+IF(OFFSET('Water Data'!$D$29,0,10*ROW('Water Data'!D49))="","",OFFSET('Water Data'!$D$29,0,10*ROW('Water Data'!D49)))</f>
        <v/>
      </c>
      <c r="BV55" s="392" t="str">
        <f ca="1">+IF(OFFSET('Water Data'!$E$27,0,10*ROW('Water Data'!E49))="","",OFFSET('Water Data'!$E$27,0,10*ROW('Water Data'!E49)))</f>
        <v/>
      </c>
      <c r="BW55" s="392" t="str">
        <f ca="1">+IF(OFFSET('Water Data'!$E$28,0,10*ROW('Water Data'!E49))="","",OFFSET('Water Data'!$E$28,0,10*ROW('Water Data'!E49)))</f>
        <v/>
      </c>
      <c r="BX55" s="392" t="str">
        <f ca="1">+IF(OFFSET('Water Data'!$E$29,0,10*ROW('Water Data'!E49))="","",OFFSET('Water Data'!$E$29,0,10*ROW('Water Data'!E49)))</f>
        <v/>
      </c>
      <c r="BY55" s="392" t="str">
        <f ca="1">+IF(OFFSET('Water Data'!$F$27,0,10*ROW('Water Data'!F49))="","",OFFSET('Water Data'!$F$27,0,10*ROW('Water Data'!F49)))</f>
        <v/>
      </c>
      <c r="BZ55" s="392" t="str">
        <f ca="1">+IF(OFFSET('Water Data'!$F$28,0,10*ROW('Water Data'!F49))="","",OFFSET('Water Data'!$F$28,0,10*ROW('Water Data'!F49)))</f>
        <v/>
      </c>
      <c r="CA55" s="392" t="str">
        <f ca="1">+IF(OFFSET('Water Data'!$F$29,0,10*ROW('Water Data'!F49))="","",OFFSET('Water Data'!$F$29,0,10*ROW('Water Data'!F49)))</f>
        <v/>
      </c>
      <c r="CB55" s="392" t="str">
        <f ca="1">+IF(OFFSET('Water Data'!$G$27,0,10*ROW('Water Data'!G49))="","",OFFSET('Water Data'!$G$27,0,10*ROW('Water Data'!G49)))</f>
        <v/>
      </c>
      <c r="CC55" s="392" t="str">
        <f ca="1">+IF(OFFSET('Water Data'!$G$28,0,10*ROW('Water Data'!G49))="","",OFFSET('Water Data'!$G$28,0,10*ROW('Water Data'!G49)))</f>
        <v/>
      </c>
      <c r="CD55" s="392" t="str">
        <f ca="1">+IF(OFFSET('Water Data'!$G$29,0,10*ROW('Water Data'!G49))="","",OFFSET('Water Data'!$G$29,0,10*ROW('Water Data'!G49)))</f>
        <v/>
      </c>
      <c r="CE55" s="392" t="str">
        <f ca="1">+IF(OFFSET('Water Data'!$H$27,0,10*ROW('Water Data'!H49))="","",OFFSET('Water Data'!$H$27,0,10*ROW('Water Data'!H49)))</f>
        <v/>
      </c>
      <c r="CF55" s="392" t="str">
        <f ca="1">+IF(OFFSET('Water Data'!$H$28,0,10*ROW('Water Data'!H49))="","",OFFSET('Water Data'!$H$28,0,10*ROW('Water Data'!H49)))</f>
        <v/>
      </c>
      <c r="CG55" s="392" t="str">
        <f ca="1">+IF(OFFSET('Water Data'!$H$29,0,10*ROW('Water Data'!H49))="","",OFFSET('Water Data'!$H$29,0,10*ROW('Water Data'!H49)))</f>
        <v/>
      </c>
      <c r="CH55" s="392" t="str">
        <f ca="1">+IF(OFFSET('Water Data'!$I$27,0,10*ROW('Water Data'!I49))="","",OFFSET('Water Data'!$I$27,0,10*ROW('Water Data'!I49)))</f>
        <v/>
      </c>
      <c r="CI55" s="392" t="str">
        <f ca="1">+IF(OFFSET('Water Data'!$I$28,0,10*ROW('Water Data'!I49))="","",OFFSET('Water Data'!$I$28,0,10*ROW('Water Data'!I49)))</f>
        <v/>
      </c>
      <c r="CJ55" s="392" t="str">
        <f ca="1">+IF(OFFSET('Water Data'!$I$29,0,10*ROW('Water Data'!I49))="","",OFFSET('Water Data'!$I$29,0,10*ROW('Water Data'!I49)))</f>
        <v/>
      </c>
      <c r="CK55" s="392" t="str">
        <f ca="1">+IF(OFFSET('Sanitation Data'!$D$28,0,10*ROW('Sanitation Data'!D49))="","",OFFSET('Sanitation Data'!$D$28,0,10*ROW('Sanitation Data'!D49)))</f>
        <v/>
      </c>
      <c r="CL55" s="392" t="str">
        <f ca="1">+IF(OFFSET('Sanitation Data'!$D$29,0,10*ROW('Sanitation Data'!D49))="","",OFFSET('Sanitation Data'!$D$29,0,10*ROW('Sanitation Data'!D49)))</f>
        <v/>
      </c>
      <c r="CM55" s="392" t="str">
        <f ca="1">+IF(OFFSET('Sanitation Data'!$D$30,0,10*ROW('Sanitation Data'!D49))="","",OFFSET('Sanitation Data'!$D$30,0,10*ROW('Sanitation Data'!D49)))</f>
        <v/>
      </c>
      <c r="CN55" s="392" t="str">
        <f ca="1">+IF(OFFSET('Sanitation Data'!$D$31,0,10*ROW('Sanitation Data'!D49))="","",OFFSET('Sanitation Data'!$D$31,0,10*ROW('Sanitation Data'!D49)))</f>
        <v/>
      </c>
      <c r="CO55" s="392" t="str">
        <f ca="1">+IF(OFFSET('Sanitation Data'!$D$32,0,10*ROW('Sanitation Data'!D49))="","",OFFSET('Sanitation Data'!$D$32,0,10*ROW('Sanitation Data'!D49)))</f>
        <v/>
      </c>
      <c r="CP55" s="392" t="str">
        <f ca="1">+IF(OFFSET('Sanitation Data'!$E$28,0,10*ROW('Sanitation Data'!E49))="","",OFFSET('Sanitation Data'!$E$28,0,10*ROW('Sanitation Data'!E49)))</f>
        <v/>
      </c>
      <c r="CQ55" s="392" t="str">
        <f ca="1">+IF(OFFSET('Sanitation Data'!$E$29,0,10*ROW('Sanitation Data'!E49))="","",OFFSET('Sanitation Data'!$E$29,0,10*ROW('Sanitation Data'!E49)))</f>
        <v/>
      </c>
      <c r="CR55" s="392" t="str">
        <f ca="1">+IF(OFFSET('Sanitation Data'!$E$30,0,10*ROW('Sanitation Data'!E49))="","",OFFSET('Sanitation Data'!$E$30,0,10*ROW('Sanitation Data'!E49)))</f>
        <v/>
      </c>
      <c r="CS55" s="392" t="str">
        <f ca="1">+IF(OFFSET('Sanitation Data'!$E$31,0,10*ROW('Sanitation Data'!E49))="","",OFFSET('Sanitation Data'!$E$31,0,10*ROW('Sanitation Data'!E49)))</f>
        <v/>
      </c>
      <c r="CT55" s="392" t="str">
        <f ca="1">+IF(OFFSET('Sanitation Data'!$E$32,0,10*ROW('Sanitation Data'!E49))="","",OFFSET('Sanitation Data'!$E$32,0,10*ROW('Sanitation Data'!E49)))</f>
        <v/>
      </c>
      <c r="CU55" s="392" t="str">
        <f ca="1">+IF(OFFSET('Sanitation Data'!$F$28,0,10*ROW('Sanitation Data'!F49))="","",OFFSET('Sanitation Data'!$F$28,0,10*ROW('Sanitation Data'!F49)))</f>
        <v/>
      </c>
      <c r="CV55" s="392" t="str">
        <f ca="1">+IF(OFFSET('Sanitation Data'!$F$29,0,10*ROW('Sanitation Data'!F49))="","",OFFSET('Sanitation Data'!$F$29,0,10*ROW('Sanitation Data'!F49)))</f>
        <v/>
      </c>
      <c r="CW55" s="392" t="str">
        <f ca="1">+IF(OFFSET('Sanitation Data'!$F$30,0,10*ROW('Sanitation Data'!F49))="","",OFFSET('Sanitation Data'!$F$30,0,10*ROW('Sanitation Data'!F49)))</f>
        <v/>
      </c>
      <c r="CX55" s="392" t="str">
        <f ca="1">+IF(OFFSET('Sanitation Data'!$F$31,0,10*ROW('Sanitation Data'!F49))="","",OFFSET('Sanitation Data'!$F$31,0,10*ROW('Sanitation Data'!F49)))</f>
        <v/>
      </c>
      <c r="CY55" s="392" t="str">
        <f ca="1">+IF(OFFSET('Sanitation Data'!$F$32,0,10*ROW('Sanitation Data'!F49))="","",OFFSET('Sanitation Data'!$F$32,0,10*ROW('Sanitation Data'!F49)))</f>
        <v/>
      </c>
      <c r="CZ55" s="392" t="str">
        <f ca="1">+IF(OFFSET('Sanitation Data'!$G$28,0,10*ROW('Sanitation Data'!G49))="","",OFFSET('Sanitation Data'!$G$28,0,10*ROW('Sanitation Data'!G49)))</f>
        <v/>
      </c>
      <c r="DA55" s="392" t="str">
        <f ca="1">+IF(OFFSET('Sanitation Data'!$G$29,0,10*ROW('Sanitation Data'!G49))="","",OFFSET('Sanitation Data'!$G$29,0,10*ROW('Sanitation Data'!G49)))</f>
        <v/>
      </c>
      <c r="DB55" s="392" t="str">
        <f ca="1">+IF(OFFSET('Sanitation Data'!$G$30,0,10*ROW('Sanitation Data'!G49))="","",OFFSET('Sanitation Data'!$G$30,0,10*ROW('Sanitation Data'!G49)))</f>
        <v/>
      </c>
      <c r="DC55" s="392" t="str">
        <f ca="1">+IF(OFFSET('Sanitation Data'!$G$31,0,10*ROW('Sanitation Data'!G49))="","",OFFSET('Sanitation Data'!$G$31,0,10*ROW('Sanitation Data'!G49)))</f>
        <v/>
      </c>
      <c r="DD55" s="392" t="str">
        <f ca="1">+IF(OFFSET('Sanitation Data'!$G$32,0,10*ROW('Sanitation Data'!G49))="","",OFFSET('Sanitation Data'!$G$32,0,10*ROW('Sanitation Data'!G49)))</f>
        <v/>
      </c>
      <c r="DE55" s="392" t="str">
        <f ca="1">+IF(OFFSET('Sanitation Data'!$H$28,0,10*ROW('Sanitation Data'!H49))="","",OFFSET('Sanitation Data'!$H$28,0,10*ROW('Sanitation Data'!H49)))</f>
        <v/>
      </c>
      <c r="DF55" s="392" t="str">
        <f ca="1">+IF(OFFSET('Sanitation Data'!$H$29,0,10*ROW('Sanitation Data'!H49))="","",OFFSET('Sanitation Data'!$H$29,0,10*ROW('Sanitation Data'!H49)))</f>
        <v/>
      </c>
      <c r="DG55" s="392" t="str">
        <f ca="1">+IF(OFFSET('Sanitation Data'!$H$30,0,10*ROW('Sanitation Data'!H49))="","",OFFSET('Sanitation Data'!$H$30,0,10*ROW('Sanitation Data'!H49)))</f>
        <v/>
      </c>
      <c r="DH55" s="392" t="str">
        <f ca="1">+IF(OFFSET('Sanitation Data'!$H$31,0,10*ROW('Sanitation Data'!H49))="","",OFFSET('Sanitation Data'!$H$31,0,10*ROW('Sanitation Data'!H49)))</f>
        <v/>
      </c>
      <c r="DI55" s="392" t="str">
        <f ca="1">+IF(OFFSET('Sanitation Data'!$H$32,0,10*ROW('Sanitation Data'!H49))="","",OFFSET('Sanitation Data'!$H$32,0,10*ROW('Sanitation Data'!H49)))</f>
        <v/>
      </c>
      <c r="DJ55" s="392" t="str">
        <f ca="1">+IF(OFFSET('Sanitation Data'!$I$28,0,10*ROW('Sanitation Data'!I49))="","",OFFSET('Sanitation Data'!$I$28,0,10*ROW('Sanitation Data'!I49)))</f>
        <v/>
      </c>
      <c r="DK55" s="392" t="str">
        <f ca="1">+IF(OFFSET('Sanitation Data'!$I$29,0,10*ROW('Sanitation Data'!I49))="","",OFFSET('Sanitation Data'!$I$29,0,10*ROW('Sanitation Data'!I49)))</f>
        <v/>
      </c>
      <c r="DL55" s="392" t="str">
        <f ca="1">+IF(OFFSET('Sanitation Data'!$I$30,0,10*ROW('Sanitation Data'!I49))="","",OFFSET('Sanitation Data'!$I$30,0,10*ROW('Sanitation Data'!I49)))</f>
        <v/>
      </c>
      <c r="DM55" s="392" t="str">
        <f ca="1">+IF(OFFSET('Sanitation Data'!$I$31,0,10*ROW('Sanitation Data'!I49))="","",OFFSET('Sanitation Data'!$I$31,0,10*ROW('Sanitation Data'!I49)))</f>
        <v/>
      </c>
      <c r="DN55" s="392" t="str">
        <f ca="1">+IF(OFFSET('Sanitation Data'!$I$32,0,10*ROW('Sanitation Data'!I49))="","",OFFSET('Sanitation Data'!$I$32,0,10*ROW('Sanitation Data'!I49)))</f>
        <v/>
      </c>
      <c r="DO55" s="392" t="str">
        <f ca="1">+IF(OFFSET('Hygiene Data'!$D$11,0,10*ROW('Hygiene Data'!D49))="","",OFFSET('Hygiene Data'!$D$11,0,10*ROW('Hygiene Data'!D49)))</f>
        <v/>
      </c>
      <c r="DP55" s="392" t="str">
        <f ca="1">+IF(OFFSET('Hygiene Data'!$D$12,0,10*ROW('Hygiene Data'!D49))="","",OFFSET('Hygiene Data'!$D$12,0,10*ROW('Hygiene Data'!D49)))</f>
        <v/>
      </c>
      <c r="DQ55" s="392" t="str">
        <f ca="1">+IF(OFFSET('Hygiene Data'!$D$13,0,10*ROW('Hygiene Data'!D49))="","",OFFSET('Hygiene Data'!$D$13,0,10*ROW('Hygiene Data'!D49)))</f>
        <v/>
      </c>
      <c r="DR55" s="392" t="str">
        <f ca="1">+IF(OFFSET('Hygiene Data'!$E$11,0,10*ROW('Hygiene Data'!E49))="","",OFFSET('Hygiene Data'!$E$11,0,10*ROW('Hygiene Data'!E49)))</f>
        <v/>
      </c>
      <c r="DS55" s="392" t="str">
        <f ca="1">+IF(OFFSET('Hygiene Data'!$E$12,0,10*ROW('Hygiene Data'!E49))="","",OFFSET('Hygiene Data'!$E$12,0,10*ROW('Hygiene Data'!E49)))</f>
        <v/>
      </c>
      <c r="DT55" s="392" t="str">
        <f ca="1">+IF(OFFSET('Hygiene Data'!$E$13,0,10*ROW('Hygiene Data'!E49))="","",OFFSET('Hygiene Data'!$E$13,0,10*ROW('Hygiene Data'!E49)))</f>
        <v/>
      </c>
      <c r="DU55" s="392" t="str">
        <f ca="1">+IF(OFFSET('Hygiene Data'!$F$11,0,10*ROW('Hygiene Data'!F49))="","",OFFSET('Hygiene Data'!$F$11,0,10*ROW('Hygiene Data'!F49)))</f>
        <v/>
      </c>
      <c r="DV55" s="392" t="str">
        <f ca="1">+IF(OFFSET('Hygiene Data'!$F$12,0,10*ROW('Hygiene Data'!F49))="","",OFFSET('Hygiene Data'!$F$12,0,10*ROW('Hygiene Data'!F49)))</f>
        <v/>
      </c>
      <c r="DW55" s="392" t="str">
        <f ca="1">+IF(OFFSET('Hygiene Data'!$F$13,0,10*ROW('Hygiene Data'!F49))="","",OFFSET('Hygiene Data'!$F$13,0,10*ROW('Hygiene Data'!F49)))</f>
        <v/>
      </c>
      <c r="DX55" s="392" t="str">
        <f ca="1">+IF(OFFSET('Hygiene Data'!$G$11,0,10*ROW('Hygiene Data'!G49))="","",OFFSET('Hygiene Data'!$G$11,0,10*ROW('Hygiene Data'!G49)))</f>
        <v/>
      </c>
      <c r="DY55" s="392" t="str">
        <f ca="1">+IF(OFFSET('Hygiene Data'!$G$12,0,10*ROW('Hygiene Data'!G49))="","",OFFSET('Hygiene Data'!$G$12,0,10*ROW('Hygiene Data'!G49)))</f>
        <v/>
      </c>
      <c r="DZ55" s="392" t="str">
        <f ca="1">+IF(OFFSET('Hygiene Data'!$G$13,0,10*ROW('Hygiene Data'!G49))="","",OFFSET('Hygiene Data'!$G$13,0,10*ROW('Hygiene Data'!G49)))</f>
        <v/>
      </c>
      <c r="EA55" s="392" t="str">
        <f ca="1">+IF(OFFSET('Hygiene Data'!$H$11,0,10*ROW('Hygiene Data'!H49))="","",OFFSET('Hygiene Data'!$H$11,0,10*ROW('Hygiene Data'!H49)))</f>
        <v/>
      </c>
      <c r="EB55" s="392" t="str">
        <f ca="1">+IF(OFFSET('Hygiene Data'!$H$12,0,10*ROW('Hygiene Data'!H49))="","",OFFSET('Hygiene Data'!$H$12,0,10*ROW('Hygiene Data'!H49)))</f>
        <v/>
      </c>
      <c r="EC55" s="392" t="str">
        <f ca="1">+IF(OFFSET('Hygiene Data'!$H$13,0,10*ROW('Hygiene Data'!H49))="","",OFFSET('Hygiene Data'!$H$13,0,10*ROW('Hygiene Data'!H49)))</f>
        <v/>
      </c>
      <c r="ED55" s="392" t="str">
        <f ca="1">+IF(OFFSET('Hygiene Data'!$I$11,0,10*ROW('Hygiene Data'!I49))="","",OFFSET('Hygiene Data'!$I$11,0,10*ROW('Hygiene Data'!I49)))</f>
        <v/>
      </c>
      <c r="EE55" s="392" t="str">
        <f ca="1">+IF(OFFSET('Hygiene Data'!$I$12,0,10*ROW('Hygiene Data'!I49))="","",OFFSET('Hygiene Data'!$I$12,0,10*ROW('Hygiene Data'!I49)))</f>
        <v/>
      </c>
      <c r="EF55" s="392" t="str">
        <f ca="1">+IF(OFFSET('Hygiene Data'!$I$13,0,10*ROW('Hygiene Data'!I49))="","",OFFSET('Hygiene Data'!$I$13,0,10*ROW('Hygiene Data'!I49)))</f>
        <v/>
      </c>
    </row>
    <row r="56" spans="1:136" x14ac:dyDescent="0.25">
      <c r="A56" s="501" t="str">
        <f ca="1">+IF(OFFSET('Water Data'!$B$2,0,10*ROW('Water Data'!E50))="","",OFFSET('Water Data'!$B$2,0,10*ROW('Water Data'!E50)))</f>
        <v/>
      </c>
      <c r="B56" s="50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28" t="str">
        <f t="shared" ca="1" si="0"/>
        <v/>
      </c>
      <c r="D56" s="52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3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3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3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3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3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3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3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3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3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3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3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3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3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3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3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3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3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3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3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3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3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3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3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3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3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3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3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3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3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3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3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0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3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3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3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3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3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3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3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3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3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3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3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3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3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3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3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3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92" t="str">
        <f ca="1">+IF(OFFSET('Water Data'!$D$27,0,10*ROW('Water Data'!D50))="","",OFFSET('Water Data'!$D$27,0,10*ROW('Water Data'!D50)))</f>
        <v/>
      </c>
      <c r="BT56" s="392" t="str">
        <f ca="1">+IF(OFFSET('Water Data'!$D$28,0,10*ROW('Water Data'!D50))="","",OFFSET('Water Data'!$D$28,0,10*ROW('Water Data'!D50)))</f>
        <v/>
      </c>
      <c r="BU56" s="392" t="str">
        <f ca="1">+IF(OFFSET('Water Data'!$D$29,0,10*ROW('Water Data'!D50))="","",OFFSET('Water Data'!$D$29,0,10*ROW('Water Data'!D50)))</f>
        <v/>
      </c>
      <c r="BV56" s="392" t="str">
        <f ca="1">+IF(OFFSET('Water Data'!$E$27,0,10*ROW('Water Data'!E50))="","",OFFSET('Water Data'!$E$27,0,10*ROW('Water Data'!E50)))</f>
        <v/>
      </c>
      <c r="BW56" s="392" t="str">
        <f ca="1">+IF(OFFSET('Water Data'!$E$28,0,10*ROW('Water Data'!E50))="","",OFFSET('Water Data'!$E$28,0,10*ROW('Water Data'!E50)))</f>
        <v/>
      </c>
      <c r="BX56" s="392" t="str">
        <f ca="1">+IF(OFFSET('Water Data'!$E$29,0,10*ROW('Water Data'!E50))="","",OFFSET('Water Data'!$E$29,0,10*ROW('Water Data'!E50)))</f>
        <v/>
      </c>
      <c r="BY56" s="392" t="str">
        <f ca="1">+IF(OFFSET('Water Data'!$F$27,0,10*ROW('Water Data'!F50))="","",OFFSET('Water Data'!$F$27,0,10*ROW('Water Data'!F50)))</f>
        <v/>
      </c>
      <c r="BZ56" s="392" t="str">
        <f ca="1">+IF(OFFSET('Water Data'!$F$28,0,10*ROW('Water Data'!F50))="","",OFFSET('Water Data'!$F$28,0,10*ROW('Water Data'!F50)))</f>
        <v/>
      </c>
      <c r="CA56" s="392" t="str">
        <f ca="1">+IF(OFFSET('Water Data'!$F$29,0,10*ROW('Water Data'!F50))="","",OFFSET('Water Data'!$F$29,0,10*ROW('Water Data'!F50)))</f>
        <v/>
      </c>
      <c r="CB56" s="392" t="str">
        <f ca="1">+IF(OFFSET('Water Data'!$G$27,0,10*ROW('Water Data'!G50))="","",OFFSET('Water Data'!$G$27,0,10*ROW('Water Data'!G50)))</f>
        <v/>
      </c>
      <c r="CC56" s="392" t="str">
        <f ca="1">+IF(OFFSET('Water Data'!$G$28,0,10*ROW('Water Data'!G50))="","",OFFSET('Water Data'!$G$28,0,10*ROW('Water Data'!G50)))</f>
        <v/>
      </c>
      <c r="CD56" s="392" t="str">
        <f ca="1">+IF(OFFSET('Water Data'!$G$29,0,10*ROW('Water Data'!G50))="","",OFFSET('Water Data'!$G$29,0,10*ROW('Water Data'!G50)))</f>
        <v/>
      </c>
      <c r="CE56" s="392" t="str">
        <f ca="1">+IF(OFFSET('Water Data'!$H$27,0,10*ROW('Water Data'!H50))="","",OFFSET('Water Data'!$H$27,0,10*ROW('Water Data'!H50)))</f>
        <v/>
      </c>
      <c r="CF56" s="392" t="str">
        <f ca="1">+IF(OFFSET('Water Data'!$H$28,0,10*ROW('Water Data'!H50))="","",OFFSET('Water Data'!$H$28,0,10*ROW('Water Data'!H50)))</f>
        <v/>
      </c>
      <c r="CG56" s="392" t="str">
        <f ca="1">+IF(OFFSET('Water Data'!$H$29,0,10*ROW('Water Data'!H50))="","",OFFSET('Water Data'!$H$29,0,10*ROW('Water Data'!H50)))</f>
        <v/>
      </c>
      <c r="CH56" s="392" t="str">
        <f ca="1">+IF(OFFSET('Water Data'!$I$27,0,10*ROW('Water Data'!I50))="","",OFFSET('Water Data'!$I$27,0,10*ROW('Water Data'!I50)))</f>
        <v/>
      </c>
      <c r="CI56" s="392" t="str">
        <f ca="1">+IF(OFFSET('Water Data'!$I$28,0,10*ROW('Water Data'!I50))="","",OFFSET('Water Data'!$I$28,0,10*ROW('Water Data'!I50)))</f>
        <v/>
      </c>
      <c r="CJ56" s="392" t="str">
        <f ca="1">+IF(OFFSET('Water Data'!$I$29,0,10*ROW('Water Data'!I50))="","",OFFSET('Water Data'!$I$29,0,10*ROW('Water Data'!I50)))</f>
        <v/>
      </c>
      <c r="CK56" s="392" t="str">
        <f ca="1">+IF(OFFSET('Sanitation Data'!$D$28,0,10*ROW('Sanitation Data'!D50))="","",OFFSET('Sanitation Data'!$D$28,0,10*ROW('Sanitation Data'!D50)))</f>
        <v/>
      </c>
      <c r="CL56" s="392" t="str">
        <f ca="1">+IF(OFFSET('Sanitation Data'!$D$29,0,10*ROW('Sanitation Data'!D50))="","",OFFSET('Sanitation Data'!$D$29,0,10*ROW('Sanitation Data'!D50)))</f>
        <v/>
      </c>
      <c r="CM56" s="392" t="str">
        <f ca="1">+IF(OFFSET('Sanitation Data'!$D$30,0,10*ROW('Sanitation Data'!D50))="","",OFFSET('Sanitation Data'!$D$30,0,10*ROW('Sanitation Data'!D50)))</f>
        <v/>
      </c>
      <c r="CN56" s="392" t="str">
        <f ca="1">+IF(OFFSET('Sanitation Data'!$D$31,0,10*ROW('Sanitation Data'!D50))="","",OFFSET('Sanitation Data'!$D$31,0,10*ROW('Sanitation Data'!D50)))</f>
        <v/>
      </c>
      <c r="CO56" s="392" t="str">
        <f ca="1">+IF(OFFSET('Sanitation Data'!$D$32,0,10*ROW('Sanitation Data'!D50))="","",OFFSET('Sanitation Data'!$D$32,0,10*ROW('Sanitation Data'!D50)))</f>
        <v/>
      </c>
      <c r="CP56" s="392" t="str">
        <f ca="1">+IF(OFFSET('Sanitation Data'!$E$28,0,10*ROW('Sanitation Data'!E50))="","",OFFSET('Sanitation Data'!$E$28,0,10*ROW('Sanitation Data'!E50)))</f>
        <v/>
      </c>
      <c r="CQ56" s="392" t="str">
        <f ca="1">+IF(OFFSET('Sanitation Data'!$E$29,0,10*ROW('Sanitation Data'!E50))="","",OFFSET('Sanitation Data'!$E$29,0,10*ROW('Sanitation Data'!E50)))</f>
        <v/>
      </c>
      <c r="CR56" s="392" t="str">
        <f ca="1">+IF(OFFSET('Sanitation Data'!$E$30,0,10*ROW('Sanitation Data'!E50))="","",OFFSET('Sanitation Data'!$E$30,0,10*ROW('Sanitation Data'!E50)))</f>
        <v/>
      </c>
      <c r="CS56" s="392" t="str">
        <f ca="1">+IF(OFFSET('Sanitation Data'!$E$31,0,10*ROW('Sanitation Data'!E50))="","",OFFSET('Sanitation Data'!$E$31,0,10*ROW('Sanitation Data'!E50)))</f>
        <v/>
      </c>
      <c r="CT56" s="392" t="str">
        <f ca="1">+IF(OFFSET('Sanitation Data'!$E$32,0,10*ROW('Sanitation Data'!E50))="","",OFFSET('Sanitation Data'!$E$32,0,10*ROW('Sanitation Data'!E50)))</f>
        <v/>
      </c>
      <c r="CU56" s="392" t="str">
        <f ca="1">+IF(OFFSET('Sanitation Data'!$F$28,0,10*ROW('Sanitation Data'!F50))="","",OFFSET('Sanitation Data'!$F$28,0,10*ROW('Sanitation Data'!F50)))</f>
        <v/>
      </c>
      <c r="CV56" s="392" t="str">
        <f ca="1">+IF(OFFSET('Sanitation Data'!$F$29,0,10*ROW('Sanitation Data'!F50))="","",OFFSET('Sanitation Data'!$F$29,0,10*ROW('Sanitation Data'!F50)))</f>
        <v/>
      </c>
      <c r="CW56" s="392" t="str">
        <f ca="1">+IF(OFFSET('Sanitation Data'!$F$30,0,10*ROW('Sanitation Data'!F50))="","",OFFSET('Sanitation Data'!$F$30,0,10*ROW('Sanitation Data'!F50)))</f>
        <v/>
      </c>
      <c r="CX56" s="392" t="str">
        <f ca="1">+IF(OFFSET('Sanitation Data'!$F$31,0,10*ROW('Sanitation Data'!F50))="","",OFFSET('Sanitation Data'!$F$31,0,10*ROW('Sanitation Data'!F50)))</f>
        <v/>
      </c>
      <c r="CY56" s="392" t="str">
        <f ca="1">+IF(OFFSET('Sanitation Data'!$F$32,0,10*ROW('Sanitation Data'!F50))="","",OFFSET('Sanitation Data'!$F$32,0,10*ROW('Sanitation Data'!F50)))</f>
        <v/>
      </c>
      <c r="CZ56" s="392" t="str">
        <f ca="1">+IF(OFFSET('Sanitation Data'!$G$28,0,10*ROW('Sanitation Data'!G50))="","",OFFSET('Sanitation Data'!$G$28,0,10*ROW('Sanitation Data'!G50)))</f>
        <v/>
      </c>
      <c r="DA56" s="392" t="str">
        <f ca="1">+IF(OFFSET('Sanitation Data'!$G$29,0,10*ROW('Sanitation Data'!G50))="","",OFFSET('Sanitation Data'!$G$29,0,10*ROW('Sanitation Data'!G50)))</f>
        <v/>
      </c>
      <c r="DB56" s="392" t="str">
        <f ca="1">+IF(OFFSET('Sanitation Data'!$G$30,0,10*ROW('Sanitation Data'!G50))="","",OFFSET('Sanitation Data'!$G$30,0,10*ROW('Sanitation Data'!G50)))</f>
        <v/>
      </c>
      <c r="DC56" s="392" t="str">
        <f ca="1">+IF(OFFSET('Sanitation Data'!$G$31,0,10*ROW('Sanitation Data'!G50))="","",OFFSET('Sanitation Data'!$G$31,0,10*ROW('Sanitation Data'!G50)))</f>
        <v/>
      </c>
      <c r="DD56" s="392" t="str">
        <f ca="1">+IF(OFFSET('Sanitation Data'!$G$32,0,10*ROW('Sanitation Data'!G50))="","",OFFSET('Sanitation Data'!$G$32,0,10*ROW('Sanitation Data'!G50)))</f>
        <v/>
      </c>
      <c r="DE56" s="392" t="str">
        <f ca="1">+IF(OFFSET('Sanitation Data'!$H$28,0,10*ROW('Sanitation Data'!H50))="","",OFFSET('Sanitation Data'!$H$28,0,10*ROW('Sanitation Data'!H50)))</f>
        <v/>
      </c>
      <c r="DF56" s="392" t="str">
        <f ca="1">+IF(OFFSET('Sanitation Data'!$H$29,0,10*ROW('Sanitation Data'!H50))="","",OFFSET('Sanitation Data'!$H$29,0,10*ROW('Sanitation Data'!H50)))</f>
        <v/>
      </c>
      <c r="DG56" s="392" t="str">
        <f ca="1">+IF(OFFSET('Sanitation Data'!$H$30,0,10*ROW('Sanitation Data'!H50))="","",OFFSET('Sanitation Data'!$H$30,0,10*ROW('Sanitation Data'!H50)))</f>
        <v/>
      </c>
      <c r="DH56" s="392" t="str">
        <f ca="1">+IF(OFFSET('Sanitation Data'!$H$31,0,10*ROW('Sanitation Data'!H50))="","",OFFSET('Sanitation Data'!$H$31,0,10*ROW('Sanitation Data'!H50)))</f>
        <v/>
      </c>
      <c r="DI56" s="392" t="str">
        <f ca="1">+IF(OFFSET('Sanitation Data'!$H$32,0,10*ROW('Sanitation Data'!H50))="","",OFFSET('Sanitation Data'!$H$32,0,10*ROW('Sanitation Data'!H50)))</f>
        <v/>
      </c>
      <c r="DJ56" s="392" t="str">
        <f ca="1">+IF(OFFSET('Sanitation Data'!$I$28,0,10*ROW('Sanitation Data'!I50))="","",OFFSET('Sanitation Data'!$I$28,0,10*ROW('Sanitation Data'!I50)))</f>
        <v/>
      </c>
      <c r="DK56" s="392" t="str">
        <f ca="1">+IF(OFFSET('Sanitation Data'!$I$29,0,10*ROW('Sanitation Data'!I50))="","",OFFSET('Sanitation Data'!$I$29,0,10*ROW('Sanitation Data'!I50)))</f>
        <v/>
      </c>
      <c r="DL56" s="392" t="str">
        <f ca="1">+IF(OFFSET('Sanitation Data'!$I$30,0,10*ROW('Sanitation Data'!I50))="","",OFFSET('Sanitation Data'!$I$30,0,10*ROW('Sanitation Data'!I50)))</f>
        <v/>
      </c>
      <c r="DM56" s="392" t="str">
        <f ca="1">+IF(OFFSET('Sanitation Data'!$I$31,0,10*ROW('Sanitation Data'!I50))="","",OFFSET('Sanitation Data'!$I$31,0,10*ROW('Sanitation Data'!I50)))</f>
        <v/>
      </c>
      <c r="DN56" s="392" t="str">
        <f ca="1">+IF(OFFSET('Sanitation Data'!$I$32,0,10*ROW('Sanitation Data'!I50))="","",OFFSET('Sanitation Data'!$I$32,0,10*ROW('Sanitation Data'!I50)))</f>
        <v/>
      </c>
      <c r="DO56" s="392" t="str">
        <f ca="1">+IF(OFFSET('Hygiene Data'!$D$11,0,10*ROW('Hygiene Data'!D50))="","",OFFSET('Hygiene Data'!$D$11,0,10*ROW('Hygiene Data'!D50)))</f>
        <v/>
      </c>
      <c r="DP56" s="392" t="str">
        <f ca="1">+IF(OFFSET('Hygiene Data'!$D$12,0,10*ROW('Hygiene Data'!D50))="","",OFFSET('Hygiene Data'!$D$12,0,10*ROW('Hygiene Data'!D50)))</f>
        <v/>
      </c>
      <c r="DQ56" s="392" t="str">
        <f ca="1">+IF(OFFSET('Hygiene Data'!$D$13,0,10*ROW('Hygiene Data'!D50))="","",OFFSET('Hygiene Data'!$D$13,0,10*ROW('Hygiene Data'!D50)))</f>
        <v/>
      </c>
      <c r="DR56" s="392" t="str">
        <f ca="1">+IF(OFFSET('Hygiene Data'!$E$11,0,10*ROW('Hygiene Data'!E50))="","",OFFSET('Hygiene Data'!$E$11,0,10*ROW('Hygiene Data'!E50)))</f>
        <v/>
      </c>
      <c r="DS56" s="392" t="str">
        <f ca="1">+IF(OFFSET('Hygiene Data'!$E$12,0,10*ROW('Hygiene Data'!E50))="","",OFFSET('Hygiene Data'!$E$12,0,10*ROW('Hygiene Data'!E50)))</f>
        <v/>
      </c>
      <c r="DT56" s="392" t="str">
        <f ca="1">+IF(OFFSET('Hygiene Data'!$E$13,0,10*ROW('Hygiene Data'!E50))="","",OFFSET('Hygiene Data'!$E$13,0,10*ROW('Hygiene Data'!E50)))</f>
        <v/>
      </c>
      <c r="DU56" s="392" t="str">
        <f ca="1">+IF(OFFSET('Hygiene Data'!$F$11,0,10*ROW('Hygiene Data'!F50))="","",OFFSET('Hygiene Data'!$F$11,0,10*ROW('Hygiene Data'!F50)))</f>
        <v/>
      </c>
      <c r="DV56" s="392" t="str">
        <f ca="1">+IF(OFFSET('Hygiene Data'!$F$12,0,10*ROW('Hygiene Data'!F50))="","",OFFSET('Hygiene Data'!$F$12,0,10*ROW('Hygiene Data'!F50)))</f>
        <v/>
      </c>
      <c r="DW56" s="392" t="str">
        <f ca="1">+IF(OFFSET('Hygiene Data'!$F$13,0,10*ROW('Hygiene Data'!F50))="","",OFFSET('Hygiene Data'!$F$13,0,10*ROW('Hygiene Data'!F50)))</f>
        <v/>
      </c>
      <c r="DX56" s="392" t="str">
        <f ca="1">+IF(OFFSET('Hygiene Data'!$G$11,0,10*ROW('Hygiene Data'!G50))="","",OFFSET('Hygiene Data'!$G$11,0,10*ROW('Hygiene Data'!G50)))</f>
        <v/>
      </c>
      <c r="DY56" s="392" t="str">
        <f ca="1">+IF(OFFSET('Hygiene Data'!$G$12,0,10*ROW('Hygiene Data'!G50))="","",OFFSET('Hygiene Data'!$G$12,0,10*ROW('Hygiene Data'!G50)))</f>
        <v/>
      </c>
      <c r="DZ56" s="392" t="str">
        <f ca="1">+IF(OFFSET('Hygiene Data'!$G$13,0,10*ROW('Hygiene Data'!G50))="","",OFFSET('Hygiene Data'!$G$13,0,10*ROW('Hygiene Data'!G50)))</f>
        <v/>
      </c>
      <c r="EA56" s="392" t="str">
        <f ca="1">+IF(OFFSET('Hygiene Data'!$H$11,0,10*ROW('Hygiene Data'!H50))="","",OFFSET('Hygiene Data'!$H$11,0,10*ROW('Hygiene Data'!H50)))</f>
        <v/>
      </c>
      <c r="EB56" s="392" t="str">
        <f ca="1">+IF(OFFSET('Hygiene Data'!$H$12,0,10*ROW('Hygiene Data'!H50))="","",OFFSET('Hygiene Data'!$H$12,0,10*ROW('Hygiene Data'!H50)))</f>
        <v/>
      </c>
      <c r="EC56" s="392" t="str">
        <f ca="1">+IF(OFFSET('Hygiene Data'!$H$13,0,10*ROW('Hygiene Data'!H50))="","",OFFSET('Hygiene Data'!$H$13,0,10*ROW('Hygiene Data'!H50)))</f>
        <v/>
      </c>
      <c r="ED56" s="392" t="str">
        <f ca="1">+IF(OFFSET('Hygiene Data'!$I$11,0,10*ROW('Hygiene Data'!I50))="","",OFFSET('Hygiene Data'!$I$11,0,10*ROW('Hygiene Data'!I50)))</f>
        <v/>
      </c>
      <c r="EE56" s="392" t="str">
        <f ca="1">+IF(OFFSET('Hygiene Data'!$I$12,0,10*ROW('Hygiene Data'!I50))="","",OFFSET('Hygiene Data'!$I$12,0,10*ROW('Hygiene Data'!I50)))</f>
        <v/>
      </c>
      <c r="EF56" s="392" t="str">
        <f ca="1">+IF(OFFSET('Hygiene Data'!$I$13,0,10*ROW('Hygiene Data'!I50))="","",OFFSET('Hygiene Data'!$I$13,0,10*ROW('Hygiene Data'!I50)))</f>
        <v/>
      </c>
    </row>
    <row r="57" spans="1:136" x14ac:dyDescent="0.25">
      <c r="A57" s="501" t="str">
        <f ca="1">+IF(OFFSET('Water Data'!$B$2,0,10*ROW('Water Data'!E51))="","",OFFSET('Water Data'!$B$2,0,10*ROW('Water Data'!E51)))</f>
        <v/>
      </c>
      <c r="B57" s="50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28" t="str">
        <f t="shared" ca="1" si="0"/>
        <v/>
      </c>
      <c r="D57" s="52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3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3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3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3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3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3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3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3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3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3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3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3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3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3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3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3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3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3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3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3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3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3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3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3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3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3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3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3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3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3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3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0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3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3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3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3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3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3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3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3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3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3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3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3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3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3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3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3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92" t="str">
        <f ca="1">+IF(OFFSET('Water Data'!$D$27,0,10*ROW('Water Data'!D51))="","",OFFSET('Water Data'!$D$27,0,10*ROW('Water Data'!D51)))</f>
        <v/>
      </c>
      <c r="BT57" s="392" t="str">
        <f ca="1">+IF(OFFSET('Water Data'!$D$28,0,10*ROW('Water Data'!D51))="","",OFFSET('Water Data'!$D$28,0,10*ROW('Water Data'!D51)))</f>
        <v/>
      </c>
      <c r="BU57" s="392" t="str">
        <f ca="1">+IF(OFFSET('Water Data'!$D$29,0,10*ROW('Water Data'!D51))="","",OFFSET('Water Data'!$D$29,0,10*ROW('Water Data'!D51)))</f>
        <v/>
      </c>
      <c r="BV57" s="392" t="str">
        <f ca="1">+IF(OFFSET('Water Data'!$E$27,0,10*ROW('Water Data'!E51))="","",OFFSET('Water Data'!$E$27,0,10*ROW('Water Data'!E51)))</f>
        <v/>
      </c>
      <c r="BW57" s="392" t="str">
        <f ca="1">+IF(OFFSET('Water Data'!$E$28,0,10*ROW('Water Data'!E51))="","",OFFSET('Water Data'!$E$28,0,10*ROW('Water Data'!E51)))</f>
        <v/>
      </c>
      <c r="BX57" s="392" t="str">
        <f ca="1">+IF(OFFSET('Water Data'!$E$29,0,10*ROW('Water Data'!E51))="","",OFFSET('Water Data'!$E$29,0,10*ROW('Water Data'!E51)))</f>
        <v/>
      </c>
      <c r="BY57" s="392" t="str">
        <f ca="1">+IF(OFFSET('Water Data'!$F$27,0,10*ROW('Water Data'!F51))="","",OFFSET('Water Data'!$F$27,0,10*ROW('Water Data'!F51)))</f>
        <v/>
      </c>
      <c r="BZ57" s="392" t="str">
        <f ca="1">+IF(OFFSET('Water Data'!$F$28,0,10*ROW('Water Data'!F51))="","",OFFSET('Water Data'!$F$28,0,10*ROW('Water Data'!F51)))</f>
        <v/>
      </c>
      <c r="CA57" s="392" t="str">
        <f ca="1">+IF(OFFSET('Water Data'!$F$29,0,10*ROW('Water Data'!F51))="","",OFFSET('Water Data'!$F$29,0,10*ROW('Water Data'!F51)))</f>
        <v/>
      </c>
      <c r="CB57" s="392" t="str">
        <f ca="1">+IF(OFFSET('Water Data'!$G$27,0,10*ROW('Water Data'!G51))="","",OFFSET('Water Data'!$G$27,0,10*ROW('Water Data'!G51)))</f>
        <v/>
      </c>
      <c r="CC57" s="392" t="str">
        <f ca="1">+IF(OFFSET('Water Data'!$G$28,0,10*ROW('Water Data'!G51))="","",OFFSET('Water Data'!$G$28,0,10*ROW('Water Data'!G51)))</f>
        <v/>
      </c>
      <c r="CD57" s="392" t="str">
        <f ca="1">+IF(OFFSET('Water Data'!$G$29,0,10*ROW('Water Data'!G51))="","",OFFSET('Water Data'!$G$29,0,10*ROW('Water Data'!G51)))</f>
        <v/>
      </c>
      <c r="CE57" s="392" t="str">
        <f ca="1">+IF(OFFSET('Water Data'!$H$27,0,10*ROW('Water Data'!H51))="","",OFFSET('Water Data'!$H$27,0,10*ROW('Water Data'!H51)))</f>
        <v/>
      </c>
      <c r="CF57" s="392" t="str">
        <f ca="1">+IF(OFFSET('Water Data'!$H$28,0,10*ROW('Water Data'!H51))="","",OFFSET('Water Data'!$H$28,0,10*ROW('Water Data'!H51)))</f>
        <v/>
      </c>
      <c r="CG57" s="392" t="str">
        <f ca="1">+IF(OFFSET('Water Data'!$H$29,0,10*ROW('Water Data'!H51))="","",OFFSET('Water Data'!$H$29,0,10*ROW('Water Data'!H51)))</f>
        <v/>
      </c>
      <c r="CH57" s="392" t="str">
        <f ca="1">+IF(OFFSET('Water Data'!$I$27,0,10*ROW('Water Data'!I51))="","",OFFSET('Water Data'!$I$27,0,10*ROW('Water Data'!I51)))</f>
        <v/>
      </c>
      <c r="CI57" s="392" t="str">
        <f ca="1">+IF(OFFSET('Water Data'!$I$28,0,10*ROW('Water Data'!I51))="","",OFFSET('Water Data'!$I$28,0,10*ROW('Water Data'!I51)))</f>
        <v/>
      </c>
      <c r="CJ57" s="392" t="str">
        <f ca="1">+IF(OFFSET('Water Data'!$I$29,0,10*ROW('Water Data'!I51))="","",OFFSET('Water Data'!$I$29,0,10*ROW('Water Data'!I51)))</f>
        <v/>
      </c>
      <c r="CK57" s="392" t="str">
        <f ca="1">+IF(OFFSET('Sanitation Data'!$D$28,0,10*ROW('Sanitation Data'!D51))="","",OFFSET('Sanitation Data'!$D$28,0,10*ROW('Sanitation Data'!D51)))</f>
        <v/>
      </c>
      <c r="CL57" s="392" t="str">
        <f ca="1">+IF(OFFSET('Sanitation Data'!$D$29,0,10*ROW('Sanitation Data'!D51))="","",OFFSET('Sanitation Data'!$D$29,0,10*ROW('Sanitation Data'!D51)))</f>
        <v/>
      </c>
      <c r="CM57" s="392" t="str">
        <f ca="1">+IF(OFFSET('Sanitation Data'!$D$30,0,10*ROW('Sanitation Data'!D51))="","",OFFSET('Sanitation Data'!$D$30,0,10*ROW('Sanitation Data'!D51)))</f>
        <v/>
      </c>
      <c r="CN57" s="392" t="str">
        <f ca="1">+IF(OFFSET('Sanitation Data'!$D$31,0,10*ROW('Sanitation Data'!D51))="","",OFFSET('Sanitation Data'!$D$31,0,10*ROW('Sanitation Data'!D51)))</f>
        <v/>
      </c>
      <c r="CO57" s="392" t="str">
        <f ca="1">+IF(OFFSET('Sanitation Data'!$D$32,0,10*ROW('Sanitation Data'!D51))="","",OFFSET('Sanitation Data'!$D$32,0,10*ROW('Sanitation Data'!D51)))</f>
        <v/>
      </c>
      <c r="CP57" s="392" t="str">
        <f ca="1">+IF(OFFSET('Sanitation Data'!$E$28,0,10*ROW('Sanitation Data'!E51))="","",OFFSET('Sanitation Data'!$E$28,0,10*ROW('Sanitation Data'!E51)))</f>
        <v/>
      </c>
      <c r="CQ57" s="392" t="str">
        <f ca="1">+IF(OFFSET('Sanitation Data'!$E$29,0,10*ROW('Sanitation Data'!E51))="","",OFFSET('Sanitation Data'!$E$29,0,10*ROW('Sanitation Data'!E51)))</f>
        <v/>
      </c>
      <c r="CR57" s="392" t="str">
        <f ca="1">+IF(OFFSET('Sanitation Data'!$E$30,0,10*ROW('Sanitation Data'!E51))="","",OFFSET('Sanitation Data'!$E$30,0,10*ROW('Sanitation Data'!E51)))</f>
        <v/>
      </c>
      <c r="CS57" s="392" t="str">
        <f ca="1">+IF(OFFSET('Sanitation Data'!$E$31,0,10*ROW('Sanitation Data'!E51))="","",OFFSET('Sanitation Data'!$E$31,0,10*ROW('Sanitation Data'!E51)))</f>
        <v/>
      </c>
      <c r="CT57" s="392" t="str">
        <f ca="1">+IF(OFFSET('Sanitation Data'!$E$32,0,10*ROW('Sanitation Data'!E51))="","",OFFSET('Sanitation Data'!$E$32,0,10*ROW('Sanitation Data'!E51)))</f>
        <v/>
      </c>
      <c r="CU57" s="392" t="str">
        <f ca="1">+IF(OFFSET('Sanitation Data'!$F$28,0,10*ROW('Sanitation Data'!F51))="","",OFFSET('Sanitation Data'!$F$28,0,10*ROW('Sanitation Data'!F51)))</f>
        <v/>
      </c>
      <c r="CV57" s="392" t="str">
        <f ca="1">+IF(OFFSET('Sanitation Data'!$F$29,0,10*ROW('Sanitation Data'!F51))="","",OFFSET('Sanitation Data'!$F$29,0,10*ROW('Sanitation Data'!F51)))</f>
        <v/>
      </c>
      <c r="CW57" s="392" t="str">
        <f ca="1">+IF(OFFSET('Sanitation Data'!$F$30,0,10*ROW('Sanitation Data'!F51))="","",OFFSET('Sanitation Data'!$F$30,0,10*ROW('Sanitation Data'!F51)))</f>
        <v/>
      </c>
      <c r="CX57" s="392" t="str">
        <f ca="1">+IF(OFFSET('Sanitation Data'!$F$31,0,10*ROW('Sanitation Data'!F51))="","",OFFSET('Sanitation Data'!$F$31,0,10*ROW('Sanitation Data'!F51)))</f>
        <v/>
      </c>
      <c r="CY57" s="392" t="str">
        <f ca="1">+IF(OFFSET('Sanitation Data'!$F$32,0,10*ROW('Sanitation Data'!F51))="","",OFFSET('Sanitation Data'!$F$32,0,10*ROW('Sanitation Data'!F51)))</f>
        <v/>
      </c>
      <c r="CZ57" s="392" t="str">
        <f ca="1">+IF(OFFSET('Sanitation Data'!$G$28,0,10*ROW('Sanitation Data'!G51))="","",OFFSET('Sanitation Data'!$G$28,0,10*ROW('Sanitation Data'!G51)))</f>
        <v/>
      </c>
      <c r="DA57" s="392" t="str">
        <f ca="1">+IF(OFFSET('Sanitation Data'!$G$29,0,10*ROW('Sanitation Data'!G51))="","",OFFSET('Sanitation Data'!$G$29,0,10*ROW('Sanitation Data'!G51)))</f>
        <v/>
      </c>
      <c r="DB57" s="392" t="str">
        <f ca="1">+IF(OFFSET('Sanitation Data'!$G$30,0,10*ROW('Sanitation Data'!G51))="","",OFFSET('Sanitation Data'!$G$30,0,10*ROW('Sanitation Data'!G51)))</f>
        <v/>
      </c>
      <c r="DC57" s="392" t="str">
        <f ca="1">+IF(OFFSET('Sanitation Data'!$G$31,0,10*ROW('Sanitation Data'!G51))="","",OFFSET('Sanitation Data'!$G$31,0,10*ROW('Sanitation Data'!G51)))</f>
        <v/>
      </c>
      <c r="DD57" s="392" t="str">
        <f ca="1">+IF(OFFSET('Sanitation Data'!$G$32,0,10*ROW('Sanitation Data'!G51))="","",OFFSET('Sanitation Data'!$G$32,0,10*ROW('Sanitation Data'!G51)))</f>
        <v/>
      </c>
      <c r="DE57" s="392" t="str">
        <f ca="1">+IF(OFFSET('Sanitation Data'!$H$28,0,10*ROW('Sanitation Data'!H51))="","",OFFSET('Sanitation Data'!$H$28,0,10*ROW('Sanitation Data'!H51)))</f>
        <v/>
      </c>
      <c r="DF57" s="392" t="str">
        <f ca="1">+IF(OFFSET('Sanitation Data'!$H$29,0,10*ROW('Sanitation Data'!H51))="","",OFFSET('Sanitation Data'!$H$29,0,10*ROW('Sanitation Data'!H51)))</f>
        <v/>
      </c>
      <c r="DG57" s="392" t="str">
        <f ca="1">+IF(OFFSET('Sanitation Data'!$H$30,0,10*ROW('Sanitation Data'!H51))="","",OFFSET('Sanitation Data'!$H$30,0,10*ROW('Sanitation Data'!H51)))</f>
        <v/>
      </c>
      <c r="DH57" s="392" t="str">
        <f ca="1">+IF(OFFSET('Sanitation Data'!$H$31,0,10*ROW('Sanitation Data'!H51))="","",OFFSET('Sanitation Data'!$H$31,0,10*ROW('Sanitation Data'!H51)))</f>
        <v/>
      </c>
      <c r="DI57" s="392" t="str">
        <f ca="1">+IF(OFFSET('Sanitation Data'!$H$32,0,10*ROW('Sanitation Data'!H51))="","",OFFSET('Sanitation Data'!$H$32,0,10*ROW('Sanitation Data'!H51)))</f>
        <v/>
      </c>
      <c r="DJ57" s="392" t="str">
        <f ca="1">+IF(OFFSET('Sanitation Data'!$I$28,0,10*ROW('Sanitation Data'!I51))="","",OFFSET('Sanitation Data'!$I$28,0,10*ROW('Sanitation Data'!I51)))</f>
        <v/>
      </c>
      <c r="DK57" s="392" t="str">
        <f ca="1">+IF(OFFSET('Sanitation Data'!$I$29,0,10*ROW('Sanitation Data'!I51))="","",OFFSET('Sanitation Data'!$I$29,0,10*ROW('Sanitation Data'!I51)))</f>
        <v/>
      </c>
      <c r="DL57" s="392" t="str">
        <f ca="1">+IF(OFFSET('Sanitation Data'!$I$30,0,10*ROW('Sanitation Data'!I51))="","",OFFSET('Sanitation Data'!$I$30,0,10*ROW('Sanitation Data'!I51)))</f>
        <v/>
      </c>
      <c r="DM57" s="392" t="str">
        <f ca="1">+IF(OFFSET('Sanitation Data'!$I$31,0,10*ROW('Sanitation Data'!I51))="","",OFFSET('Sanitation Data'!$I$31,0,10*ROW('Sanitation Data'!I51)))</f>
        <v/>
      </c>
      <c r="DN57" s="392" t="str">
        <f ca="1">+IF(OFFSET('Sanitation Data'!$I$32,0,10*ROW('Sanitation Data'!I51))="","",OFFSET('Sanitation Data'!$I$32,0,10*ROW('Sanitation Data'!I51)))</f>
        <v/>
      </c>
      <c r="DO57" s="392" t="str">
        <f ca="1">+IF(OFFSET('Hygiene Data'!$D$11,0,10*ROW('Hygiene Data'!D51))="","",OFFSET('Hygiene Data'!$D$11,0,10*ROW('Hygiene Data'!D51)))</f>
        <v/>
      </c>
      <c r="DP57" s="392" t="str">
        <f ca="1">+IF(OFFSET('Hygiene Data'!$D$12,0,10*ROW('Hygiene Data'!D51))="","",OFFSET('Hygiene Data'!$D$12,0,10*ROW('Hygiene Data'!D51)))</f>
        <v/>
      </c>
      <c r="DQ57" s="392" t="str">
        <f ca="1">+IF(OFFSET('Hygiene Data'!$D$13,0,10*ROW('Hygiene Data'!D51))="","",OFFSET('Hygiene Data'!$D$13,0,10*ROW('Hygiene Data'!D51)))</f>
        <v/>
      </c>
      <c r="DR57" s="392" t="str">
        <f ca="1">+IF(OFFSET('Hygiene Data'!$E$11,0,10*ROW('Hygiene Data'!E51))="","",OFFSET('Hygiene Data'!$E$11,0,10*ROW('Hygiene Data'!E51)))</f>
        <v/>
      </c>
      <c r="DS57" s="392" t="str">
        <f ca="1">+IF(OFFSET('Hygiene Data'!$E$12,0,10*ROW('Hygiene Data'!E51))="","",OFFSET('Hygiene Data'!$E$12,0,10*ROW('Hygiene Data'!E51)))</f>
        <v/>
      </c>
      <c r="DT57" s="392" t="str">
        <f ca="1">+IF(OFFSET('Hygiene Data'!$E$13,0,10*ROW('Hygiene Data'!E51))="","",OFFSET('Hygiene Data'!$E$13,0,10*ROW('Hygiene Data'!E51)))</f>
        <v/>
      </c>
      <c r="DU57" s="392" t="str">
        <f ca="1">+IF(OFFSET('Hygiene Data'!$F$11,0,10*ROW('Hygiene Data'!F51))="","",OFFSET('Hygiene Data'!$F$11,0,10*ROW('Hygiene Data'!F51)))</f>
        <v/>
      </c>
      <c r="DV57" s="392" t="str">
        <f ca="1">+IF(OFFSET('Hygiene Data'!$F$12,0,10*ROW('Hygiene Data'!F51))="","",OFFSET('Hygiene Data'!$F$12,0,10*ROW('Hygiene Data'!F51)))</f>
        <v/>
      </c>
      <c r="DW57" s="392" t="str">
        <f ca="1">+IF(OFFSET('Hygiene Data'!$F$13,0,10*ROW('Hygiene Data'!F51))="","",OFFSET('Hygiene Data'!$F$13,0,10*ROW('Hygiene Data'!F51)))</f>
        <v/>
      </c>
      <c r="DX57" s="392" t="str">
        <f ca="1">+IF(OFFSET('Hygiene Data'!$G$11,0,10*ROW('Hygiene Data'!G51))="","",OFFSET('Hygiene Data'!$G$11,0,10*ROW('Hygiene Data'!G51)))</f>
        <v/>
      </c>
      <c r="DY57" s="392" t="str">
        <f ca="1">+IF(OFFSET('Hygiene Data'!$G$12,0,10*ROW('Hygiene Data'!G51))="","",OFFSET('Hygiene Data'!$G$12,0,10*ROW('Hygiene Data'!G51)))</f>
        <v/>
      </c>
      <c r="DZ57" s="392" t="str">
        <f ca="1">+IF(OFFSET('Hygiene Data'!$G$13,0,10*ROW('Hygiene Data'!G51))="","",OFFSET('Hygiene Data'!$G$13,0,10*ROW('Hygiene Data'!G51)))</f>
        <v/>
      </c>
      <c r="EA57" s="392" t="str">
        <f ca="1">+IF(OFFSET('Hygiene Data'!$H$11,0,10*ROW('Hygiene Data'!H51))="","",OFFSET('Hygiene Data'!$H$11,0,10*ROW('Hygiene Data'!H51)))</f>
        <v/>
      </c>
      <c r="EB57" s="392" t="str">
        <f ca="1">+IF(OFFSET('Hygiene Data'!$H$12,0,10*ROW('Hygiene Data'!H51))="","",OFFSET('Hygiene Data'!$H$12,0,10*ROW('Hygiene Data'!H51)))</f>
        <v/>
      </c>
      <c r="EC57" s="392" t="str">
        <f ca="1">+IF(OFFSET('Hygiene Data'!$H$13,0,10*ROW('Hygiene Data'!H51))="","",OFFSET('Hygiene Data'!$H$13,0,10*ROW('Hygiene Data'!H51)))</f>
        <v/>
      </c>
      <c r="ED57" s="392" t="str">
        <f ca="1">+IF(OFFSET('Hygiene Data'!$I$11,0,10*ROW('Hygiene Data'!I51))="","",OFFSET('Hygiene Data'!$I$11,0,10*ROW('Hygiene Data'!I51)))</f>
        <v/>
      </c>
      <c r="EE57" s="392" t="str">
        <f ca="1">+IF(OFFSET('Hygiene Data'!$I$12,0,10*ROW('Hygiene Data'!I51))="","",OFFSET('Hygiene Data'!$I$12,0,10*ROW('Hygiene Data'!I51)))</f>
        <v/>
      </c>
      <c r="EF57" s="392" t="str">
        <f ca="1">+IF(OFFSET('Hygiene Data'!$I$13,0,10*ROW('Hygiene Data'!I51))="","",OFFSET('Hygiene Data'!$I$13,0,10*ROW('Hygiene Data'!I51)))</f>
        <v/>
      </c>
    </row>
    <row r="58" spans="1:136" x14ac:dyDescent="0.25">
      <c r="A58" s="501" t="str">
        <f ca="1">+IF(OFFSET('Water Data'!$B$2,0,10*ROW('Water Data'!E52))="","",OFFSET('Water Data'!$B$2,0,10*ROW('Water Data'!E52)))</f>
        <v/>
      </c>
      <c r="B58" s="50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28" t="str">
        <f t="shared" ca="1" si="0"/>
        <v/>
      </c>
      <c r="D58" s="52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3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3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3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3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3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3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3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3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3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3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3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3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3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3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3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3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3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3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3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3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3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3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3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3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3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3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3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3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3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3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3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0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3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3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3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3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3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3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3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3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3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3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3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3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3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3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3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3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92" t="str">
        <f ca="1">+IF(OFFSET('Water Data'!$D$27,0,10*ROW('Water Data'!D52))="","",OFFSET('Water Data'!$D$27,0,10*ROW('Water Data'!D52)))</f>
        <v/>
      </c>
      <c r="BT58" s="392" t="str">
        <f ca="1">+IF(OFFSET('Water Data'!$D$28,0,10*ROW('Water Data'!D52))="","",OFFSET('Water Data'!$D$28,0,10*ROW('Water Data'!D52)))</f>
        <v/>
      </c>
      <c r="BU58" s="392" t="str">
        <f ca="1">+IF(OFFSET('Water Data'!$D$29,0,10*ROW('Water Data'!D52))="","",OFFSET('Water Data'!$D$29,0,10*ROW('Water Data'!D52)))</f>
        <v/>
      </c>
      <c r="BV58" s="392" t="str">
        <f ca="1">+IF(OFFSET('Water Data'!$E$27,0,10*ROW('Water Data'!E52))="","",OFFSET('Water Data'!$E$27,0,10*ROW('Water Data'!E52)))</f>
        <v/>
      </c>
      <c r="BW58" s="392" t="str">
        <f ca="1">+IF(OFFSET('Water Data'!$E$28,0,10*ROW('Water Data'!E52))="","",OFFSET('Water Data'!$E$28,0,10*ROW('Water Data'!E52)))</f>
        <v/>
      </c>
      <c r="BX58" s="392" t="str">
        <f ca="1">+IF(OFFSET('Water Data'!$E$29,0,10*ROW('Water Data'!E52))="","",OFFSET('Water Data'!$E$29,0,10*ROW('Water Data'!E52)))</f>
        <v/>
      </c>
      <c r="BY58" s="392" t="str">
        <f ca="1">+IF(OFFSET('Water Data'!$F$27,0,10*ROW('Water Data'!F52))="","",OFFSET('Water Data'!$F$27,0,10*ROW('Water Data'!F52)))</f>
        <v/>
      </c>
      <c r="BZ58" s="392" t="str">
        <f ca="1">+IF(OFFSET('Water Data'!$F$28,0,10*ROW('Water Data'!F52))="","",OFFSET('Water Data'!$F$28,0,10*ROW('Water Data'!F52)))</f>
        <v/>
      </c>
      <c r="CA58" s="392" t="str">
        <f ca="1">+IF(OFFSET('Water Data'!$F$29,0,10*ROW('Water Data'!F52))="","",OFFSET('Water Data'!$F$29,0,10*ROW('Water Data'!F52)))</f>
        <v/>
      </c>
      <c r="CB58" s="392" t="str">
        <f ca="1">+IF(OFFSET('Water Data'!$G$27,0,10*ROW('Water Data'!G52))="","",OFFSET('Water Data'!$G$27,0,10*ROW('Water Data'!G52)))</f>
        <v/>
      </c>
      <c r="CC58" s="392" t="str">
        <f ca="1">+IF(OFFSET('Water Data'!$G$28,0,10*ROW('Water Data'!G52))="","",OFFSET('Water Data'!$G$28,0,10*ROW('Water Data'!G52)))</f>
        <v/>
      </c>
      <c r="CD58" s="392" t="str">
        <f ca="1">+IF(OFFSET('Water Data'!$G$29,0,10*ROW('Water Data'!G52))="","",OFFSET('Water Data'!$G$29,0,10*ROW('Water Data'!G52)))</f>
        <v/>
      </c>
      <c r="CE58" s="392" t="str">
        <f ca="1">+IF(OFFSET('Water Data'!$H$27,0,10*ROW('Water Data'!H52))="","",OFFSET('Water Data'!$H$27,0,10*ROW('Water Data'!H52)))</f>
        <v/>
      </c>
      <c r="CF58" s="392" t="str">
        <f ca="1">+IF(OFFSET('Water Data'!$H$28,0,10*ROW('Water Data'!H52))="","",OFFSET('Water Data'!$H$28,0,10*ROW('Water Data'!H52)))</f>
        <v/>
      </c>
      <c r="CG58" s="392" t="str">
        <f ca="1">+IF(OFFSET('Water Data'!$H$29,0,10*ROW('Water Data'!H52))="","",OFFSET('Water Data'!$H$29,0,10*ROW('Water Data'!H52)))</f>
        <v/>
      </c>
      <c r="CH58" s="392" t="str">
        <f ca="1">+IF(OFFSET('Water Data'!$I$27,0,10*ROW('Water Data'!I52))="","",OFFSET('Water Data'!$I$27,0,10*ROW('Water Data'!I52)))</f>
        <v/>
      </c>
      <c r="CI58" s="392" t="str">
        <f ca="1">+IF(OFFSET('Water Data'!$I$28,0,10*ROW('Water Data'!I52))="","",OFFSET('Water Data'!$I$28,0,10*ROW('Water Data'!I52)))</f>
        <v/>
      </c>
      <c r="CJ58" s="392" t="str">
        <f ca="1">+IF(OFFSET('Water Data'!$I$29,0,10*ROW('Water Data'!I52))="","",OFFSET('Water Data'!$I$29,0,10*ROW('Water Data'!I52)))</f>
        <v/>
      </c>
      <c r="CK58" s="392" t="str">
        <f ca="1">+IF(OFFSET('Sanitation Data'!$D$28,0,10*ROW('Sanitation Data'!D52))="","",OFFSET('Sanitation Data'!$D$28,0,10*ROW('Sanitation Data'!D52)))</f>
        <v/>
      </c>
      <c r="CL58" s="392" t="str">
        <f ca="1">+IF(OFFSET('Sanitation Data'!$D$29,0,10*ROW('Sanitation Data'!D52))="","",OFFSET('Sanitation Data'!$D$29,0,10*ROW('Sanitation Data'!D52)))</f>
        <v/>
      </c>
      <c r="CM58" s="392" t="str">
        <f ca="1">+IF(OFFSET('Sanitation Data'!$D$30,0,10*ROW('Sanitation Data'!D52))="","",OFFSET('Sanitation Data'!$D$30,0,10*ROW('Sanitation Data'!D52)))</f>
        <v/>
      </c>
      <c r="CN58" s="392" t="str">
        <f ca="1">+IF(OFFSET('Sanitation Data'!$D$31,0,10*ROW('Sanitation Data'!D52))="","",OFFSET('Sanitation Data'!$D$31,0,10*ROW('Sanitation Data'!D52)))</f>
        <v/>
      </c>
      <c r="CO58" s="392" t="str">
        <f ca="1">+IF(OFFSET('Sanitation Data'!$D$32,0,10*ROW('Sanitation Data'!D52))="","",OFFSET('Sanitation Data'!$D$32,0,10*ROW('Sanitation Data'!D52)))</f>
        <v/>
      </c>
      <c r="CP58" s="392" t="str">
        <f ca="1">+IF(OFFSET('Sanitation Data'!$E$28,0,10*ROW('Sanitation Data'!E52))="","",OFFSET('Sanitation Data'!$E$28,0,10*ROW('Sanitation Data'!E52)))</f>
        <v/>
      </c>
      <c r="CQ58" s="392" t="str">
        <f ca="1">+IF(OFFSET('Sanitation Data'!$E$29,0,10*ROW('Sanitation Data'!E52))="","",OFFSET('Sanitation Data'!$E$29,0,10*ROW('Sanitation Data'!E52)))</f>
        <v/>
      </c>
      <c r="CR58" s="392" t="str">
        <f ca="1">+IF(OFFSET('Sanitation Data'!$E$30,0,10*ROW('Sanitation Data'!E52))="","",OFFSET('Sanitation Data'!$E$30,0,10*ROW('Sanitation Data'!E52)))</f>
        <v/>
      </c>
      <c r="CS58" s="392" t="str">
        <f ca="1">+IF(OFFSET('Sanitation Data'!$E$31,0,10*ROW('Sanitation Data'!E52))="","",OFFSET('Sanitation Data'!$E$31,0,10*ROW('Sanitation Data'!E52)))</f>
        <v/>
      </c>
      <c r="CT58" s="392" t="str">
        <f ca="1">+IF(OFFSET('Sanitation Data'!$E$32,0,10*ROW('Sanitation Data'!E52))="","",OFFSET('Sanitation Data'!$E$32,0,10*ROW('Sanitation Data'!E52)))</f>
        <v/>
      </c>
      <c r="CU58" s="392" t="str">
        <f ca="1">+IF(OFFSET('Sanitation Data'!$F$28,0,10*ROW('Sanitation Data'!F52))="","",OFFSET('Sanitation Data'!$F$28,0,10*ROW('Sanitation Data'!F52)))</f>
        <v/>
      </c>
      <c r="CV58" s="392" t="str">
        <f ca="1">+IF(OFFSET('Sanitation Data'!$F$29,0,10*ROW('Sanitation Data'!F52))="","",OFFSET('Sanitation Data'!$F$29,0,10*ROW('Sanitation Data'!F52)))</f>
        <v/>
      </c>
      <c r="CW58" s="392" t="str">
        <f ca="1">+IF(OFFSET('Sanitation Data'!$F$30,0,10*ROW('Sanitation Data'!F52))="","",OFFSET('Sanitation Data'!$F$30,0,10*ROW('Sanitation Data'!F52)))</f>
        <v/>
      </c>
      <c r="CX58" s="392" t="str">
        <f ca="1">+IF(OFFSET('Sanitation Data'!$F$31,0,10*ROW('Sanitation Data'!F52))="","",OFFSET('Sanitation Data'!$F$31,0,10*ROW('Sanitation Data'!F52)))</f>
        <v/>
      </c>
      <c r="CY58" s="392" t="str">
        <f ca="1">+IF(OFFSET('Sanitation Data'!$F$32,0,10*ROW('Sanitation Data'!F52))="","",OFFSET('Sanitation Data'!$F$32,0,10*ROW('Sanitation Data'!F52)))</f>
        <v/>
      </c>
      <c r="CZ58" s="392" t="str">
        <f ca="1">+IF(OFFSET('Sanitation Data'!$G$28,0,10*ROW('Sanitation Data'!G52))="","",OFFSET('Sanitation Data'!$G$28,0,10*ROW('Sanitation Data'!G52)))</f>
        <v/>
      </c>
      <c r="DA58" s="392" t="str">
        <f ca="1">+IF(OFFSET('Sanitation Data'!$G$29,0,10*ROW('Sanitation Data'!G52))="","",OFFSET('Sanitation Data'!$G$29,0,10*ROW('Sanitation Data'!G52)))</f>
        <v/>
      </c>
      <c r="DB58" s="392" t="str">
        <f ca="1">+IF(OFFSET('Sanitation Data'!$G$30,0,10*ROW('Sanitation Data'!G52))="","",OFFSET('Sanitation Data'!$G$30,0,10*ROW('Sanitation Data'!G52)))</f>
        <v/>
      </c>
      <c r="DC58" s="392" t="str">
        <f ca="1">+IF(OFFSET('Sanitation Data'!$G$31,0,10*ROW('Sanitation Data'!G52))="","",OFFSET('Sanitation Data'!$G$31,0,10*ROW('Sanitation Data'!G52)))</f>
        <v/>
      </c>
      <c r="DD58" s="392" t="str">
        <f ca="1">+IF(OFFSET('Sanitation Data'!$G$32,0,10*ROW('Sanitation Data'!G52))="","",OFFSET('Sanitation Data'!$G$32,0,10*ROW('Sanitation Data'!G52)))</f>
        <v/>
      </c>
      <c r="DE58" s="392" t="str">
        <f ca="1">+IF(OFFSET('Sanitation Data'!$H$28,0,10*ROW('Sanitation Data'!H52))="","",OFFSET('Sanitation Data'!$H$28,0,10*ROW('Sanitation Data'!H52)))</f>
        <v/>
      </c>
      <c r="DF58" s="392" t="str">
        <f ca="1">+IF(OFFSET('Sanitation Data'!$H$29,0,10*ROW('Sanitation Data'!H52))="","",OFFSET('Sanitation Data'!$H$29,0,10*ROW('Sanitation Data'!H52)))</f>
        <v/>
      </c>
      <c r="DG58" s="392" t="str">
        <f ca="1">+IF(OFFSET('Sanitation Data'!$H$30,0,10*ROW('Sanitation Data'!H52))="","",OFFSET('Sanitation Data'!$H$30,0,10*ROW('Sanitation Data'!H52)))</f>
        <v/>
      </c>
      <c r="DH58" s="392" t="str">
        <f ca="1">+IF(OFFSET('Sanitation Data'!$H$31,0,10*ROW('Sanitation Data'!H52))="","",OFFSET('Sanitation Data'!$H$31,0,10*ROW('Sanitation Data'!H52)))</f>
        <v/>
      </c>
      <c r="DI58" s="392" t="str">
        <f ca="1">+IF(OFFSET('Sanitation Data'!$H$32,0,10*ROW('Sanitation Data'!H52))="","",OFFSET('Sanitation Data'!$H$32,0,10*ROW('Sanitation Data'!H52)))</f>
        <v/>
      </c>
      <c r="DJ58" s="392" t="str">
        <f ca="1">+IF(OFFSET('Sanitation Data'!$I$28,0,10*ROW('Sanitation Data'!I52))="","",OFFSET('Sanitation Data'!$I$28,0,10*ROW('Sanitation Data'!I52)))</f>
        <v/>
      </c>
      <c r="DK58" s="392" t="str">
        <f ca="1">+IF(OFFSET('Sanitation Data'!$I$29,0,10*ROW('Sanitation Data'!I52))="","",OFFSET('Sanitation Data'!$I$29,0,10*ROW('Sanitation Data'!I52)))</f>
        <v/>
      </c>
      <c r="DL58" s="392" t="str">
        <f ca="1">+IF(OFFSET('Sanitation Data'!$I$30,0,10*ROW('Sanitation Data'!I52))="","",OFFSET('Sanitation Data'!$I$30,0,10*ROW('Sanitation Data'!I52)))</f>
        <v/>
      </c>
      <c r="DM58" s="392" t="str">
        <f ca="1">+IF(OFFSET('Sanitation Data'!$I$31,0,10*ROW('Sanitation Data'!I52))="","",OFFSET('Sanitation Data'!$I$31,0,10*ROW('Sanitation Data'!I52)))</f>
        <v/>
      </c>
      <c r="DN58" s="392" t="str">
        <f ca="1">+IF(OFFSET('Sanitation Data'!$I$32,0,10*ROW('Sanitation Data'!I52))="","",OFFSET('Sanitation Data'!$I$32,0,10*ROW('Sanitation Data'!I52)))</f>
        <v/>
      </c>
      <c r="DO58" s="392" t="str">
        <f ca="1">+IF(OFFSET('Hygiene Data'!$D$11,0,10*ROW('Hygiene Data'!D52))="","",OFFSET('Hygiene Data'!$D$11,0,10*ROW('Hygiene Data'!D52)))</f>
        <v/>
      </c>
      <c r="DP58" s="392" t="str">
        <f ca="1">+IF(OFFSET('Hygiene Data'!$D$12,0,10*ROW('Hygiene Data'!D52))="","",OFFSET('Hygiene Data'!$D$12,0,10*ROW('Hygiene Data'!D52)))</f>
        <v/>
      </c>
      <c r="DQ58" s="392" t="str">
        <f ca="1">+IF(OFFSET('Hygiene Data'!$D$13,0,10*ROW('Hygiene Data'!D52))="","",OFFSET('Hygiene Data'!$D$13,0,10*ROW('Hygiene Data'!D52)))</f>
        <v/>
      </c>
      <c r="DR58" s="392" t="str">
        <f ca="1">+IF(OFFSET('Hygiene Data'!$E$11,0,10*ROW('Hygiene Data'!E52))="","",OFFSET('Hygiene Data'!$E$11,0,10*ROW('Hygiene Data'!E52)))</f>
        <v/>
      </c>
      <c r="DS58" s="392" t="str">
        <f ca="1">+IF(OFFSET('Hygiene Data'!$E$12,0,10*ROW('Hygiene Data'!E52))="","",OFFSET('Hygiene Data'!$E$12,0,10*ROW('Hygiene Data'!E52)))</f>
        <v/>
      </c>
      <c r="DT58" s="392" t="str">
        <f ca="1">+IF(OFFSET('Hygiene Data'!$E$13,0,10*ROW('Hygiene Data'!E52))="","",OFFSET('Hygiene Data'!$E$13,0,10*ROW('Hygiene Data'!E52)))</f>
        <v/>
      </c>
      <c r="DU58" s="392" t="str">
        <f ca="1">+IF(OFFSET('Hygiene Data'!$F$11,0,10*ROW('Hygiene Data'!F52))="","",OFFSET('Hygiene Data'!$F$11,0,10*ROW('Hygiene Data'!F52)))</f>
        <v/>
      </c>
      <c r="DV58" s="392" t="str">
        <f ca="1">+IF(OFFSET('Hygiene Data'!$F$12,0,10*ROW('Hygiene Data'!F52))="","",OFFSET('Hygiene Data'!$F$12,0,10*ROW('Hygiene Data'!F52)))</f>
        <v/>
      </c>
      <c r="DW58" s="392" t="str">
        <f ca="1">+IF(OFFSET('Hygiene Data'!$F$13,0,10*ROW('Hygiene Data'!F52))="","",OFFSET('Hygiene Data'!$F$13,0,10*ROW('Hygiene Data'!F52)))</f>
        <v/>
      </c>
      <c r="DX58" s="392" t="str">
        <f ca="1">+IF(OFFSET('Hygiene Data'!$G$11,0,10*ROW('Hygiene Data'!G52))="","",OFFSET('Hygiene Data'!$G$11,0,10*ROW('Hygiene Data'!G52)))</f>
        <v/>
      </c>
      <c r="DY58" s="392" t="str">
        <f ca="1">+IF(OFFSET('Hygiene Data'!$G$12,0,10*ROW('Hygiene Data'!G52))="","",OFFSET('Hygiene Data'!$G$12,0,10*ROW('Hygiene Data'!G52)))</f>
        <v/>
      </c>
      <c r="DZ58" s="392" t="str">
        <f ca="1">+IF(OFFSET('Hygiene Data'!$G$13,0,10*ROW('Hygiene Data'!G52))="","",OFFSET('Hygiene Data'!$G$13,0,10*ROW('Hygiene Data'!G52)))</f>
        <v/>
      </c>
      <c r="EA58" s="392" t="str">
        <f ca="1">+IF(OFFSET('Hygiene Data'!$H$11,0,10*ROW('Hygiene Data'!H52))="","",OFFSET('Hygiene Data'!$H$11,0,10*ROW('Hygiene Data'!H52)))</f>
        <v/>
      </c>
      <c r="EB58" s="392" t="str">
        <f ca="1">+IF(OFFSET('Hygiene Data'!$H$12,0,10*ROW('Hygiene Data'!H52))="","",OFFSET('Hygiene Data'!$H$12,0,10*ROW('Hygiene Data'!H52)))</f>
        <v/>
      </c>
      <c r="EC58" s="392" t="str">
        <f ca="1">+IF(OFFSET('Hygiene Data'!$H$13,0,10*ROW('Hygiene Data'!H52))="","",OFFSET('Hygiene Data'!$H$13,0,10*ROW('Hygiene Data'!H52)))</f>
        <v/>
      </c>
      <c r="ED58" s="392" t="str">
        <f ca="1">+IF(OFFSET('Hygiene Data'!$I$11,0,10*ROW('Hygiene Data'!I52))="","",OFFSET('Hygiene Data'!$I$11,0,10*ROW('Hygiene Data'!I52)))</f>
        <v/>
      </c>
      <c r="EE58" s="392" t="str">
        <f ca="1">+IF(OFFSET('Hygiene Data'!$I$12,0,10*ROW('Hygiene Data'!I52))="","",OFFSET('Hygiene Data'!$I$12,0,10*ROW('Hygiene Data'!I52)))</f>
        <v/>
      </c>
      <c r="EF58" s="392" t="str">
        <f ca="1">+IF(OFFSET('Hygiene Data'!$I$13,0,10*ROW('Hygiene Data'!I52))="","",OFFSET('Hygiene Data'!$I$13,0,10*ROW('Hygiene Data'!I52)))</f>
        <v/>
      </c>
    </row>
    <row r="59" spans="1:136" x14ac:dyDescent="0.25">
      <c r="A59" s="501" t="str">
        <f ca="1">+IF(OFFSET('Water Data'!$B$2,0,10*ROW('Water Data'!E53))="","",OFFSET('Water Data'!$B$2,0,10*ROW('Water Data'!E53)))</f>
        <v/>
      </c>
      <c r="B59" s="50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28" t="str">
        <f t="shared" ca="1" si="0"/>
        <v/>
      </c>
      <c r="D59" s="52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3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3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3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3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3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3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3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3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3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3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3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3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3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3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3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3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3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3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3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3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3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3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3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3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3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3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3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3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3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3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3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0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3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3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3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3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3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3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3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3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3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3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3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3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3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3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3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3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92" t="str">
        <f ca="1">+IF(OFFSET('Water Data'!$D$27,0,10*ROW('Water Data'!D53))="","",OFFSET('Water Data'!$D$27,0,10*ROW('Water Data'!D53)))</f>
        <v/>
      </c>
      <c r="BT59" s="392" t="str">
        <f ca="1">+IF(OFFSET('Water Data'!$D$28,0,10*ROW('Water Data'!D53))="","",OFFSET('Water Data'!$D$28,0,10*ROW('Water Data'!D53)))</f>
        <v/>
      </c>
      <c r="BU59" s="392" t="str">
        <f ca="1">+IF(OFFSET('Water Data'!$D$29,0,10*ROW('Water Data'!D53))="","",OFFSET('Water Data'!$D$29,0,10*ROW('Water Data'!D53)))</f>
        <v/>
      </c>
      <c r="BV59" s="392" t="str">
        <f ca="1">+IF(OFFSET('Water Data'!$E$27,0,10*ROW('Water Data'!E53))="","",OFFSET('Water Data'!$E$27,0,10*ROW('Water Data'!E53)))</f>
        <v/>
      </c>
      <c r="BW59" s="392" t="str">
        <f ca="1">+IF(OFFSET('Water Data'!$E$28,0,10*ROW('Water Data'!E53))="","",OFFSET('Water Data'!$E$28,0,10*ROW('Water Data'!E53)))</f>
        <v/>
      </c>
      <c r="BX59" s="392" t="str">
        <f ca="1">+IF(OFFSET('Water Data'!$E$29,0,10*ROW('Water Data'!E53))="","",OFFSET('Water Data'!$E$29,0,10*ROW('Water Data'!E53)))</f>
        <v/>
      </c>
      <c r="BY59" s="392" t="str">
        <f ca="1">+IF(OFFSET('Water Data'!$F$27,0,10*ROW('Water Data'!F53))="","",OFFSET('Water Data'!$F$27,0,10*ROW('Water Data'!F53)))</f>
        <v/>
      </c>
      <c r="BZ59" s="392" t="str">
        <f ca="1">+IF(OFFSET('Water Data'!$F$28,0,10*ROW('Water Data'!F53))="","",OFFSET('Water Data'!$F$28,0,10*ROW('Water Data'!F53)))</f>
        <v/>
      </c>
      <c r="CA59" s="392" t="str">
        <f ca="1">+IF(OFFSET('Water Data'!$F$29,0,10*ROW('Water Data'!F53))="","",OFFSET('Water Data'!$F$29,0,10*ROW('Water Data'!F53)))</f>
        <v/>
      </c>
      <c r="CB59" s="392" t="str">
        <f ca="1">+IF(OFFSET('Water Data'!$G$27,0,10*ROW('Water Data'!G53))="","",OFFSET('Water Data'!$G$27,0,10*ROW('Water Data'!G53)))</f>
        <v/>
      </c>
      <c r="CC59" s="392" t="str">
        <f ca="1">+IF(OFFSET('Water Data'!$G$28,0,10*ROW('Water Data'!G53))="","",OFFSET('Water Data'!$G$28,0,10*ROW('Water Data'!G53)))</f>
        <v/>
      </c>
      <c r="CD59" s="392" t="str">
        <f ca="1">+IF(OFFSET('Water Data'!$G$29,0,10*ROW('Water Data'!G53))="","",OFFSET('Water Data'!$G$29,0,10*ROW('Water Data'!G53)))</f>
        <v/>
      </c>
      <c r="CE59" s="392" t="str">
        <f ca="1">+IF(OFFSET('Water Data'!$H$27,0,10*ROW('Water Data'!H53))="","",OFFSET('Water Data'!$H$27,0,10*ROW('Water Data'!H53)))</f>
        <v/>
      </c>
      <c r="CF59" s="392" t="str">
        <f ca="1">+IF(OFFSET('Water Data'!$H$28,0,10*ROW('Water Data'!H53))="","",OFFSET('Water Data'!$H$28,0,10*ROW('Water Data'!H53)))</f>
        <v/>
      </c>
      <c r="CG59" s="392" t="str">
        <f ca="1">+IF(OFFSET('Water Data'!$H$29,0,10*ROW('Water Data'!H53))="","",OFFSET('Water Data'!$H$29,0,10*ROW('Water Data'!H53)))</f>
        <v/>
      </c>
      <c r="CH59" s="392" t="str">
        <f ca="1">+IF(OFFSET('Water Data'!$I$27,0,10*ROW('Water Data'!I53))="","",OFFSET('Water Data'!$I$27,0,10*ROW('Water Data'!I53)))</f>
        <v/>
      </c>
      <c r="CI59" s="392" t="str">
        <f ca="1">+IF(OFFSET('Water Data'!$I$28,0,10*ROW('Water Data'!I53))="","",OFFSET('Water Data'!$I$28,0,10*ROW('Water Data'!I53)))</f>
        <v/>
      </c>
      <c r="CJ59" s="392" t="str">
        <f ca="1">+IF(OFFSET('Water Data'!$I$29,0,10*ROW('Water Data'!I53))="","",OFFSET('Water Data'!$I$29,0,10*ROW('Water Data'!I53)))</f>
        <v/>
      </c>
      <c r="CK59" s="392" t="str">
        <f ca="1">+IF(OFFSET('Sanitation Data'!$D$28,0,10*ROW('Sanitation Data'!D53))="","",OFFSET('Sanitation Data'!$D$28,0,10*ROW('Sanitation Data'!D53)))</f>
        <v/>
      </c>
      <c r="CL59" s="392" t="str">
        <f ca="1">+IF(OFFSET('Sanitation Data'!$D$29,0,10*ROW('Sanitation Data'!D53))="","",OFFSET('Sanitation Data'!$D$29,0,10*ROW('Sanitation Data'!D53)))</f>
        <v/>
      </c>
      <c r="CM59" s="392" t="str">
        <f ca="1">+IF(OFFSET('Sanitation Data'!$D$30,0,10*ROW('Sanitation Data'!D53))="","",OFFSET('Sanitation Data'!$D$30,0,10*ROW('Sanitation Data'!D53)))</f>
        <v/>
      </c>
      <c r="CN59" s="392" t="str">
        <f ca="1">+IF(OFFSET('Sanitation Data'!$D$31,0,10*ROW('Sanitation Data'!D53))="","",OFFSET('Sanitation Data'!$D$31,0,10*ROW('Sanitation Data'!D53)))</f>
        <v/>
      </c>
      <c r="CO59" s="392" t="str">
        <f ca="1">+IF(OFFSET('Sanitation Data'!$D$32,0,10*ROW('Sanitation Data'!D53))="","",OFFSET('Sanitation Data'!$D$32,0,10*ROW('Sanitation Data'!D53)))</f>
        <v/>
      </c>
      <c r="CP59" s="392" t="str">
        <f ca="1">+IF(OFFSET('Sanitation Data'!$E$28,0,10*ROW('Sanitation Data'!E53))="","",OFFSET('Sanitation Data'!$E$28,0,10*ROW('Sanitation Data'!E53)))</f>
        <v/>
      </c>
      <c r="CQ59" s="392" t="str">
        <f ca="1">+IF(OFFSET('Sanitation Data'!$E$29,0,10*ROW('Sanitation Data'!E53))="","",OFFSET('Sanitation Data'!$E$29,0,10*ROW('Sanitation Data'!E53)))</f>
        <v/>
      </c>
      <c r="CR59" s="392" t="str">
        <f ca="1">+IF(OFFSET('Sanitation Data'!$E$30,0,10*ROW('Sanitation Data'!E53))="","",OFFSET('Sanitation Data'!$E$30,0,10*ROW('Sanitation Data'!E53)))</f>
        <v/>
      </c>
      <c r="CS59" s="392" t="str">
        <f ca="1">+IF(OFFSET('Sanitation Data'!$E$31,0,10*ROW('Sanitation Data'!E53))="","",OFFSET('Sanitation Data'!$E$31,0,10*ROW('Sanitation Data'!E53)))</f>
        <v/>
      </c>
      <c r="CT59" s="392" t="str">
        <f ca="1">+IF(OFFSET('Sanitation Data'!$E$32,0,10*ROW('Sanitation Data'!E53))="","",OFFSET('Sanitation Data'!$E$32,0,10*ROW('Sanitation Data'!E53)))</f>
        <v/>
      </c>
      <c r="CU59" s="392" t="str">
        <f ca="1">+IF(OFFSET('Sanitation Data'!$F$28,0,10*ROW('Sanitation Data'!F53))="","",OFFSET('Sanitation Data'!$F$28,0,10*ROW('Sanitation Data'!F53)))</f>
        <v/>
      </c>
      <c r="CV59" s="392" t="str">
        <f ca="1">+IF(OFFSET('Sanitation Data'!$F$29,0,10*ROW('Sanitation Data'!F53))="","",OFFSET('Sanitation Data'!$F$29,0,10*ROW('Sanitation Data'!F53)))</f>
        <v/>
      </c>
      <c r="CW59" s="392" t="str">
        <f ca="1">+IF(OFFSET('Sanitation Data'!$F$30,0,10*ROW('Sanitation Data'!F53))="","",OFFSET('Sanitation Data'!$F$30,0,10*ROW('Sanitation Data'!F53)))</f>
        <v/>
      </c>
      <c r="CX59" s="392" t="str">
        <f ca="1">+IF(OFFSET('Sanitation Data'!$F$31,0,10*ROW('Sanitation Data'!F53))="","",OFFSET('Sanitation Data'!$F$31,0,10*ROW('Sanitation Data'!F53)))</f>
        <v/>
      </c>
      <c r="CY59" s="392" t="str">
        <f ca="1">+IF(OFFSET('Sanitation Data'!$F$32,0,10*ROW('Sanitation Data'!F53))="","",OFFSET('Sanitation Data'!$F$32,0,10*ROW('Sanitation Data'!F53)))</f>
        <v/>
      </c>
      <c r="CZ59" s="392" t="str">
        <f ca="1">+IF(OFFSET('Sanitation Data'!$G$28,0,10*ROW('Sanitation Data'!G53))="","",OFFSET('Sanitation Data'!$G$28,0,10*ROW('Sanitation Data'!G53)))</f>
        <v/>
      </c>
      <c r="DA59" s="392" t="str">
        <f ca="1">+IF(OFFSET('Sanitation Data'!$G$29,0,10*ROW('Sanitation Data'!G53))="","",OFFSET('Sanitation Data'!$G$29,0,10*ROW('Sanitation Data'!G53)))</f>
        <v/>
      </c>
      <c r="DB59" s="392" t="str">
        <f ca="1">+IF(OFFSET('Sanitation Data'!$G$30,0,10*ROW('Sanitation Data'!G53))="","",OFFSET('Sanitation Data'!$G$30,0,10*ROW('Sanitation Data'!G53)))</f>
        <v/>
      </c>
      <c r="DC59" s="392" t="str">
        <f ca="1">+IF(OFFSET('Sanitation Data'!$G$31,0,10*ROW('Sanitation Data'!G53))="","",OFFSET('Sanitation Data'!$G$31,0,10*ROW('Sanitation Data'!G53)))</f>
        <v/>
      </c>
      <c r="DD59" s="392" t="str">
        <f ca="1">+IF(OFFSET('Sanitation Data'!$G$32,0,10*ROW('Sanitation Data'!G53))="","",OFFSET('Sanitation Data'!$G$32,0,10*ROW('Sanitation Data'!G53)))</f>
        <v/>
      </c>
      <c r="DE59" s="392" t="str">
        <f ca="1">+IF(OFFSET('Sanitation Data'!$H$28,0,10*ROW('Sanitation Data'!H53))="","",OFFSET('Sanitation Data'!$H$28,0,10*ROW('Sanitation Data'!H53)))</f>
        <v/>
      </c>
      <c r="DF59" s="392" t="str">
        <f ca="1">+IF(OFFSET('Sanitation Data'!$H$29,0,10*ROW('Sanitation Data'!H53))="","",OFFSET('Sanitation Data'!$H$29,0,10*ROW('Sanitation Data'!H53)))</f>
        <v/>
      </c>
      <c r="DG59" s="392" t="str">
        <f ca="1">+IF(OFFSET('Sanitation Data'!$H$30,0,10*ROW('Sanitation Data'!H53))="","",OFFSET('Sanitation Data'!$H$30,0,10*ROW('Sanitation Data'!H53)))</f>
        <v/>
      </c>
      <c r="DH59" s="392" t="str">
        <f ca="1">+IF(OFFSET('Sanitation Data'!$H$31,0,10*ROW('Sanitation Data'!H53))="","",OFFSET('Sanitation Data'!$H$31,0,10*ROW('Sanitation Data'!H53)))</f>
        <v/>
      </c>
      <c r="DI59" s="392" t="str">
        <f ca="1">+IF(OFFSET('Sanitation Data'!$H$32,0,10*ROW('Sanitation Data'!H53))="","",OFFSET('Sanitation Data'!$H$32,0,10*ROW('Sanitation Data'!H53)))</f>
        <v/>
      </c>
      <c r="DJ59" s="392" t="str">
        <f ca="1">+IF(OFFSET('Sanitation Data'!$I$28,0,10*ROW('Sanitation Data'!I53))="","",OFFSET('Sanitation Data'!$I$28,0,10*ROW('Sanitation Data'!I53)))</f>
        <v/>
      </c>
      <c r="DK59" s="392" t="str">
        <f ca="1">+IF(OFFSET('Sanitation Data'!$I$29,0,10*ROW('Sanitation Data'!I53))="","",OFFSET('Sanitation Data'!$I$29,0,10*ROW('Sanitation Data'!I53)))</f>
        <v/>
      </c>
      <c r="DL59" s="392" t="str">
        <f ca="1">+IF(OFFSET('Sanitation Data'!$I$30,0,10*ROW('Sanitation Data'!I53))="","",OFFSET('Sanitation Data'!$I$30,0,10*ROW('Sanitation Data'!I53)))</f>
        <v/>
      </c>
      <c r="DM59" s="392" t="str">
        <f ca="1">+IF(OFFSET('Sanitation Data'!$I$31,0,10*ROW('Sanitation Data'!I53))="","",OFFSET('Sanitation Data'!$I$31,0,10*ROW('Sanitation Data'!I53)))</f>
        <v/>
      </c>
      <c r="DN59" s="392" t="str">
        <f ca="1">+IF(OFFSET('Sanitation Data'!$I$32,0,10*ROW('Sanitation Data'!I53))="","",OFFSET('Sanitation Data'!$I$32,0,10*ROW('Sanitation Data'!I53)))</f>
        <v/>
      </c>
      <c r="DO59" s="392" t="str">
        <f ca="1">+IF(OFFSET('Hygiene Data'!$D$11,0,10*ROW('Hygiene Data'!D53))="","",OFFSET('Hygiene Data'!$D$11,0,10*ROW('Hygiene Data'!D53)))</f>
        <v/>
      </c>
      <c r="DP59" s="392" t="str">
        <f ca="1">+IF(OFFSET('Hygiene Data'!$D$12,0,10*ROW('Hygiene Data'!D53))="","",OFFSET('Hygiene Data'!$D$12,0,10*ROW('Hygiene Data'!D53)))</f>
        <v/>
      </c>
      <c r="DQ59" s="392" t="str">
        <f ca="1">+IF(OFFSET('Hygiene Data'!$D$13,0,10*ROW('Hygiene Data'!D53))="","",OFFSET('Hygiene Data'!$D$13,0,10*ROW('Hygiene Data'!D53)))</f>
        <v/>
      </c>
      <c r="DR59" s="392" t="str">
        <f ca="1">+IF(OFFSET('Hygiene Data'!$E$11,0,10*ROW('Hygiene Data'!E53))="","",OFFSET('Hygiene Data'!$E$11,0,10*ROW('Hygiene Data'!E53)))</f>
        <v/>
      </c>
      <c r="DS59" s="392" t="str">
        <f ca="1">+IF(OFFSET('Hygiene Data'!$E$12,0,10*ROW('Hygiene Data'!E53))="","",OFFSET('Hygiene Data'!$E$12,0,10*ROW('Hygiene Data'!E53)))</f>
        <v/>
      </c>
      <c r="DT59" s="392" t="str">
        <f ca="1">+IF(OFFSET('Hygiene Data'!$E$13,0,10*ROW('Hygiene Data'!E53))="","",OFFSET('Hygiene Data'!$E$13,0,10*ROW('Hygiene Data'!E53)))</f>
        <v/>
      </c>
      <c r="DU59" s="392" t="str">
        <f ca="1">+IF(OFFSET('Hygiene Data'!$F$11,0,10*ROW('Hygiene Data'!F53))="","",OFFSET('Hygiene Data'!$F$11,0,10*ROW('Hygiene Data'!F53)))</f>
        <v/>
      </c>
      <c r="DV59" s="392" t="str">
        <f ca="1">+IF(OFFSET('Hygiene Data'!$F$12,0,10*ROW('Hygiene Data'!F53))="","",OFFSET('Hygiene Data'!$F$12,0,10*ROW('Hygiene Data'!F53)))</f>
        <v/>
      </c>
      <c r="DW59" s="392" t="str">
        <f ca="1">+IF(OFFSET('Hygiene Data'!$F$13,0,10*ROW('Hygiene Data'!F53))="","",OFFSET('Hygiene Data'!$F$13,0,10*ROW('Hygiene Data'!F53)))</f>
        <v/>
      </c>
      <c r="DX59" s="392" t="str">
        <f ca="1">+IF(OFFSET('Hygiene Data'!$G$11,0,10*ROW('Hygiene Data'!G53))="","",OFFSET('Hygiene Data'!$G$11,0,10*ROW('Hygiene Data'!G53)))</f>
        <v/>
      </c>
      <c r="DY59" s="392" t="str">
        <f ca="1">+IF(OFFSET('Hygiene Data'!$G$12,0,10*ROW('Hygiene Data'!G53))="","",OFFSET('Hygiene Data'!$G$12,0,10*ROW('Hygiene Data'!G53)))</f>
        <v/>
      </c>
      <c r="DZ59" s="392" t="str">
        <f ca="1">+IF(OFFSET('Hygiene Data'!$G$13,0,10*ROW('Hygiene Data'!G53))="","",OFFSET('Hygiene Data'!$G$13,0,10*ROW('Hygiene Data'!G53)))</f>
        <v/>
      </c>
      <c r="EA59" s="392" t="str">
        <f ca="1">+IF(OFFSET('Hygiene Data'!$H$11,0,10*ROW('Hygiene Data'!H53))="","",OFFSET('Hygiene Data'!$H$11,0,10*ROW('Hygiene Data'!H53)))</f>
        <v/>
      </c>
      <c r="EB59" s="392" t="str">
        <f ca="1">+IF(OFFSET('Hygiene Data'!$H$12,0,10*ROW('Hygiene Data'!H53))="","",OFFSET('Hygiene Data'!$H$12,0,10*ROW('Hygiene Data'!H53)))</f>
        <v/>
      </c>
      <c r="EC59" s="392" t="str">
        <f ca="1">+IF(OFFSET('Hygiene Data'!$H$13,0,10*ROW('Hygiene Data'!H53))="","",OFFSET('Hygiene Data'!$H$13,0,10*ROW('Hygiene Data'!H53)))</f>
        <v/>
      </c>
      <c r="ED59" s="392" t="str">
        <f ca="1">+IF(OFFSET('Hygiene Data'!$I$11,0,10*ROW('Hygiene Data'!I53))="","",OFFSET('Hygiene Data'!$I$11,0,10*ROW('Hygiene Data'!I53)))</f>
        <v/>
      </c>
      <c r="EE59" s="392" t="str">
        <f ca="1">+IF(OFFSET('Hygiene Data'!$I$12,0,10*ROW('Hygiene Data'!I53))="","",OFFSET('Hygiene Data'!$I$12,0,10*ROW('Hygiene Data'!I53)))</f>
        <v/>
      </c>
      <c r="EF59" s="392" t="str">
        <f ca="1">+IF(OFFSET('Hygiene Data'!$I$13,0,10*ROW('Hygiene Data'!I53))="","",OFFSET('Hygiene Data'!$I$13,0,10*ROW('Hygiene Data'!I53)))</f>
        <v/>
      </c>
    </row>
    <row r="60" spans="1:136" x14ac:dyDescent="0.25">
      <c r="A60" s="501" t="str">
        <f ca="1">+IF(OFFSET('Water Data'!$B$2,0,10*ROW('Water Data'!E54))="","",OFFSET('Water Data'!$B$2,0,10*ROW('Water Data'!E54)))</f>
        <v/>
      </c>
      <c r="B60" s="50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28" t="str">
        <f t="shared" ca="1" si="0"/>
        <v/>
      </c>
      <c r="D60" s="52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3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3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3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3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3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3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3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3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3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3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3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3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3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3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3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3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3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3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3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3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3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3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3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3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3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3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3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3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3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3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3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0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3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3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3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3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3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3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3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3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3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3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3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3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3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3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3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3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92" t="str">
        <f ca="1">+IF(OFFSET('Water Data'!$D$27,0,10*ROW('Water Data'!D54))="","",OFFSET('Water Data'!$D$27,0,10*ROW('Water Data'!D54)))</f>
        <v/>
      </c>
      <c r="BT60" s="392" t="str">
        <f ca="1">+IF(OFFSET('Water Data'!$D$28,0,10*ROW('Water Data'!D54))="","",OFFSET('Water Data'!$D$28,0,10*ROW('Water Data'!D54)))</f>
        <v/>
      </c>
      <c r="BU60" s="392" t="str">
        <f ca="1">+IF(OFFSET('Water Data'!$D$29,0,10*ROW('Water Data'!D54))="","",OFFSET('Water Data'!$D$29,0,10*ROW('Water Data'!D54)))</f>
        <v/>
      </c>
      <c r="BV60" s="392" t="str">
        <f ca="1">+IF(OFFSET('Water Data'!$E$27,0,10*ROW('Water Data'!E54))="","",OFFSET('Water Data'!$E$27,0,10*ROW('Water Data'!E54)))</f>
        <v/>
      </c>
      <c r="BW60" s="392" t="str">
        <f ca="1">+IF(OFFSET('Water Data'!$E$28,0,10*ROW('Water Data'!E54))="","",OFFSET('Water Data'!$E$28,0,10*ROW('Water Data'!E54)))</f>
        <v/>
      </c>
      <c r="BX60" s="392" t="str">
        <f ca="1">+IF(OFFSET('Water Data'!$E$29,0,10*ROW('Water Data'!E54))="","",OFFSET('Water Data'!$E$29,0,10*ROW('Water Data'!E54)))</f>
        <v/>
      </c>
      <c r="BY60" s="392" t="str">
        <f ca="1">+IF(OFFSET('Water Data'!$F$27,0,10*ROW('Water Data'!F54))="","",OFFSET('Water Data'!$F$27,0,10*ROW('Water Data'!F54)))</f>
        <v/>
      </c>
      <c r="BZ60" s="392" t="str">
        <f ca="1">+IF(OFFSET('Water Data'!$F$28,0,10*ROW('Water Data'!F54))="","",OFFSET('Water Data'!$F$28,0,10*ROW('Water Data'!F54)))</f>
        <v/>
      </c>
      <c r="CA60" s="392" t="str">
        <f ca="1">+IF(OFFSET('Water Data'!$F$29,0,10*ROW('Water Data'!F54))="","",OFFSET('Water Data'!$F$29,0,10*ROW('Water Data'!F54)))</f>
        <v/>
      </c>
      <c r="CB60" s="392" t="str">
        <f ca="1">+IF(OFFSET('Water Data'!$G$27,0,10*ROW('Water Data'!G54))="","",OFFSET('Water Data'!$G$27,0,10*ROW('Water Data'!G54)))</f>
        <v/>
      </c>
      <c r="CC60" s="392" t="str">
        <f ca="1">+IF(OFFSET('Water Data'!$G$28,0,10*ROW('Water Data'!G54))="","",OFFSET('Water Data'!$G$28,0,10*ROW('Water Data'!G54)))</f>
        <v/>
      </c>
      <c r="CD60" s="392" t="str">
        <f ca="1">+IF(OFFSET('Water Data'!$G$29,0,10*ROW('Water Data'!G54))="","",OFFSET('Water Data'!$G$29,0,10*ROW('Water Data'!G54)))</f>
        <v/>
      </c>
      <c r="CE60" s="392" t="str">
        <f ca="1">+IF(OFFSET('Water Data'!$H$27,0,10*ROW('Water Data'!H54))="","",OFFSET('Water Data'!$H$27,0,10*ROW('Water Data'!H54)))</f>
        <v/>
      </c>
      <c r="CF60" s="392" t="str">
        <f ca="1">+IF(OFFSET('Water Data'!$H$28,0,10*ROW('Water Data'!H54))="","",OFFSET('Water Data'!$H$28,0,10*ROW('Water Data'!H54)))</f>
        <v/>
      </c>
      <c r="CG60" s="392" t="str">
        <f ca="1">+IF(OFFSET('Water Data'!$H$29,0,10*ROW('Water Data'!H54))="","",OFFSET('Water Data'!$H$29,0,10*ROW('Water Data'!H54)))</f>
        <v/>
      </c>
      <c r="CH60" s="392" t="str">
        <f ca="1">+IF(OFFSET('Water Data'!$I$27,0,10*ROW('Water Data'!I54))="","",OFFSET('Water Data'!$I$27,0,10*ROW('Water Data'!I54)))</f>
        <v/>
      </c>
      <c r="CI60" s="392" t="str">
        <f ca="1">+IF(OFFSET('Water Data'!$I$28,0,10*ROW('Water Data'!I54))="","",OFFSET('Water Data'!$I$28,0,10*ROW('Water Data'!I54)))</f>
        <v/>
      </c>
      <c r="CJ60" s="392" t="str">
        <f ca="1">+IF(OFFSET('Water Data'!$I$29,0,10*ROW('Water Data'!I54))="","",OFFSET('Water Data'!$I$29,0,10*ROW('Water Data'!I54)))</f>
        <v/>
      </c>
      <c r="CK60" s="392" t="str">
        <f ca="1">+IF(OFFSET('Sanitation Data'!$D$28,0,10*ROW('Sanitation Data'!D54))="","",OFFSET('Sanitation Data'!$D$28,0,10*ROW('Sanitation Data'!D54)))</f>
        <v/>
      </c>
      <c r="CL60" s="392" t="str">
        <f ca="1">+IF(OFFSET('Sanitation Data'!$D$29,0,10*ROW('Sanitation Data'!D54))="","",OFFSET('Sanitation Data'!$D$29,0,10*ROW('Sanitation Data'!D54)))</f>
        <v/>
      </c>
      <c r="CM60" s="392" t="str">
        <f ca="1">+IF(OFFSET('Sanitation Data'!$D$30,0,10*ROW('Sanitation Data'!D54))="","",OFFSET('Sanitation Data'!$D$30,0,10*ROW('Sanitation Data'!D54)))</f>
        <v/>
      </c>
      <c r="CN60" s="392" t="str">
        <f ca="1">+IF(OFFSET('Sanitation Data'!$D$31,0,10*ROW('Sanitation Data'!D54))="","",OFFSET('Sanitation Data'!$D$31,0,10*ROW('Sanitation Data'!D54)))</f>
        <v/>
      </c>
      <c r="CO60" s="392" t="str">
        <f ca="1">+IF(OFFSET('Sanitation Data'!$D$32,0,10*ROW('Sanitation Data'!D54))="","",OFFSET('Sanitation Data'!$D$32,0,10*ROW('Sanitation Data'!D54)))</f>
        <v/>
      </c>
      <c r="CP60" s="392" t="str">
        <f ca="1">+IF(OFFSET('Sanitation Data'!$E$28,0,10*ROW('Sanitation Data'!E54))="","",OFFSET('Sanitation Data'!$E$28,0,10*ROW('Sanitation Data'!E54)))</f>
        <v/>
      </c>
      <c r="CQ60" s="392" t="str">
        <f ca="1">+IF(OFFSET('Sanitation Data'!$E$29,0,10*ROW('Sanitation Data'!E54))="","",OFFSET('Sanitation Data'!$E$29,0,10*ROW('Sanitation Data'!E54)))</f>
        <v/>
      </c>
      <c r="CR60" s="392" t="str">
        <f ca="1">+IF(OFFSET('Sanitation Data'!$E$30,0,10*ROW('Sanitation Data'!E54))="","",OFFSET('Sanitation Data'!$E$30,0,10*ROW('Sanitation Data'!E54)))</f>
        <v/>
      </c>
      <c r="CS60" s="392" t="str">
        <f ca="1">+IF(OFFSET('Sanitation Data'!$E$31,0,10*ROW('Sanitation Data'!E54))="","",OFFSET('Sanitation Data'!$E$31,0,10*ROW('Sanitation Data'!E54)))</f>
        <v/>
      </c>
      <c r="CT60" s="392" t="str">
        <f ca="1">+IF(OFFSET('Sanitation Data'!$E$32,0,10*ROW('Sanitation Data'!E54))="","",OFFSET('Sanitation Data'!$E$32,0,10*ROW('Sanitation Data'!E54)))</f>
        <v/>
      </c>
      <c r="CU60" s="392" t="str">
        <f ca="1">+IF(OFFSET('Sanitation Data'!$F$28,0,10*ROW('Sanitation Data'!F54))="","",OFFSET('Sanitation Data'!$F$28,0,10*ROW('Sanitation Data'!F54)))</f>
        <v/>
      </c>
      <c r="CV60" s="392" t="str">
        <f ca="1">+IF(OFFSET('Sanitation Data'!$F$29,0,10*ROW('Sanitation Data'!F54))="","",OFFSET('Sanitation Data'!$F$29,0,10*ROW('Sanitation Data'!F54)))</f>
        <v/>
      </c>
      <c r="CW60" s="392" t="str">
        <f ca="1">+IF(OFFSET('Sanitation Data'!$F$30,0,10*ROW('Sanitation Data'!F54))="","",OFFSET('Sanitation Data'!$F$30,0,10*ROW('Sanitation Data'!F54)))</f>
        <v/>
      </c>
      <c r="CX60" s="392" t="str">
        <f ca="1">+IF(OFFSET('Sanitation Data'!$F$31,0,10*ROW('Sanitation Data'!F54))="","",OFFSET('Sanitation Data'!$F$31,0,10*ROW('Sanitation Data'!F54)))</f>
        <v/>
      </c>
      <c r="CY60" s="392" t="str">
        <f ca="1">+IF(OFFSET('Sanitation Data'!$F$32,0,10*ROW('Sanitation Data'!F54))="","",OFFSET('Sanitation Data'!$F$32,0,10*ROW('Sanitation Data'!F54)))</f>
        <v/>
      </c>
      <c r="CZ60" s="392" t="str">
        <f ca="1">+IF(OFFSET('Sanitation Data'!$G$28,0,10*ROW('Sanitation Data'!G54))="","",OFFSET('Sanitation Data'!$G$28,0,10*ROW('Sanitation Data'!G54)))</f>
        <v/>
      </c>
      <c r="DA60" s="392" t="str">
        <f ca="1">+IF(OFFSET('Sanitation Data'!$G$29,0,10*ROW('Sanitation Data'!G54))="","",OFFSET('Sanitation Data'!$G$29,0,10*ROW('Sanitation Data'!G54)))</f>
        <v/>
      </c>
      <c r="DB60" s="392" t="str">
        <f ca="1">+IF(OFFSET('Sanitation Data'!$G$30,0,10*ROW('Sanitation Data'!G54))="","",OFFSET('Sanitation Data'!$G$30,0,10*ROW('Sanitation Data'!G54)))</f>
        <v/>
      </c>
      <c r="DC60" s="392" t="str">
        <f ca="1">+IF(OFFSET('Sanitation Data'!$G$31,0,10*ROW('Sanitation Data'!G54))="","",OFFSET('Sanitation Data'!$G$31,0,10*ROW('Sanitation Data'!G54)))</f>
        <v/>
      </c>
      <c r="DD60" s="392" t="str">
        <f ca="1">+IF(OFFSET('Sanitation Data'!$G$32,0,10*ROW('Sanitation Data'!G54))="","",OFFSET('Sanitation Data'!$G$32,0,10*ROW('Sanitation Data'!G54)))</f>
        <v/>
      </c>
      <c r="DE60" s="392" t="str">
        <f ca="1">+IF(OFFSET('Sanitation Data'!$H$28,0,10*ROW('Sanitation Data'!H54))="","",OFFSET('Sanitation Data'!$H$28,0,10*ROW('Sanitation Data'!H54)))</f>
        <v/>
      </c>
      <c r="DF60" s="392" t="str">
        <f ca="1">+IF(OFFSET('Sanitation Data'!$H$29,0,10*ROW('Sanitation Data'!H54))="","",OFFSET('Sanitation Data'!$H$29,0,10*ROW('Sanitation Data'!H54)))</f>
        <v/>
      </c>
      <c r="DG60" s="392" t="str">
        <f ca="1">+IF(OFFSET('Sanitation Data'!$H$30,0,10*ROW('Sanitation Data'!H54))="","",OFFSET('Sanitation Data'!$H$30,0,10*ROW('Sanitation Data'!H54)))</f>
        <v/>
      </c>
      <c r="DH60" s="392" t="str">
        <f ca="1">+IF(OFFSET('Sanitation Data'!$H$31,0,10*ROW('Sanitation Data'!H54))="","",OFFSET('Sanitation Data'!$H$31,0,10*ROW('Sanitation Data'!H54)))</f>
        <v/>
      </c>
      <c r="DI60" s="392" t="str">
        <f ca="1">+IF(OFFSET('Sanitation Data'!$H$32,0,10*ROW('Sanitation Data'!H54))="","",OFFSET('Sanitation Data'!$H$32,0,10*ROW('Sanitation Data'!H54)))</f>
        <v/>
      </c>
      <c r="DJ60" s="392" t="str">
        <f ca="1">+IF(OFFSET('Sanitation Data'!$I$28,0,10*ROW('Sanitation Data'!I54))="","",OFFSET('Sanitation Data'!$I$28,0,10*ROW('Sanitation Data'!I54)))</f>
        <v/>
      </c>
      <c r="DK60" s="392" t="str">
        <f ca="1">+IF(OFFSET('Sanitation Data'!$I$29,0,10*ROW('Sanitation Data'!I54))="","",OFFSET('Sanitation Data'!$I$29,0,10*ROW('Sanitation Data'!I54)))</f>
        <v/>
      </c>
      <c r="DL60" s="392" t="str">
        <f ca="1">+IF(OFFSET('Sanitation Data'!$I$30,0,10*ROW('Sanitation Data'!I54))="","",OFFSET('Sanitation Data'!$I$30,0,10*ROW('Sanitation Data'!I54)))</f>
        <v/>
      </c>
      <c r="DM60" s="392" t="str">
        <f ca="1">+IF(OFFSET('Sanitation Data'!$I$31,0,10*ROW('Sanitation Data'!I54))="","",OFFSET('Sanitation Data'!$I$31,0,10*ROW('Sanitation Data'!I54)))</f>
        <v/>
      </c>
      <c r="DN60" s="392" t="str">
        <f ca="1">+IF(OFFSET('Sanitation Data'!$I$32,0,10*ROW('Sanitation Data'!I54))="","",OFFSET('Sanitation Data'!$I$32,0,10*ROW('Sanitation Data'!I54)))</f>
        <v/>
      </c>
      <c r="DO60" s="392" t="str">
        <f ca="1">+IF(OFFSET('Hygiene Data'!$D$11,0,10*ROW('Hygiene Data'!D54))="","",OFFSET('Hygiene Data'!$D$11,0,10*ROW('Hygiene Data'!D54)))</f>
        <v/>
      </c>
      <c r="DP60" s="392" t="str">
        <f ca="1">+IF(OFFSET('Hygiene Data'!$D$12,0,10*ROW('Hygiene Data'!D54))="","",OFFSET('Hygiene Data'!$D$12,0,10*ROW('Hygiene Data'!D54)))</f>
        <v/>
      </c>
      <c r="DQ60" s="392" t="str">
        <f ca="1">+IF(OFFSET('Hygiene Data'!$D$13,0,10*ROW('Hygiene Data'!D54))="","",OFFSET('Hygiene Data'!$D$13,0,10*ROW('Hygiene Data'!D54)))</f>
        <v/>
      </c>
      <c r="DR60" s="392" t="str">
        <f ca="1">+IF(OFFSET('Hygiene Data'!$E$11,0,10*ROW('Hygiene Data'!E54))="","",OFFSET('Hygiene Data'!$E$11,0,10*ROW('Hygiene Data'!E54)))</f>
        <v/>
      </c>
      <c r="DS60" s="392" t="str">
        <f ca="1">+IF(OFFSET('Hygiene Data'!$E$12,0,10*ROW('Hygiene Data'!E54))="","",OFFSET('Hygiene Data'!$E$12,0,10*ROW('Hygiene Data'!E54)))</f>
        <v/>
      </c>
      <c r="DT60" s="392" t="str">
        <f ca="1">+IF(OFFSET('Hygiene Data'!$E$13,0,10*ROW('Hygiene Data'!E54))="","",OFFSET('Hygiene Data'!$E$13,0,10*ROW('Hygiene Data'!E54)))</f>
        <v/>
      </c>
      <c r="DU60" s="392" t="str">
        <f ca="1">+IF(OFFSET('Hygiene Data'!$F$11,0,10*ROW('Hygiene Data'!F54))="","",OFFSET('Hygiene Data'!$F$11,0,10*ROW('Hygiene Data'!F54)))</f>
        <v/>
      </c>
      <c r="DV60" s="392" t="str">
        <f ca="1">+IF(OFFSET('Hygiene Data'!$F$12,0,10*ROW('Hygiene Data'!F54))="","",OFFSET('Hygiene Data'!$F$12,0,10*ROW('Hygiene Data'!F54)))</f>
        <v/>
      </c>
      <c r="DW60" s="392" t="str">
        <f ca="1">+IF(OFFSET('Hygiene Data'!$F$13,0,10*ROW('Hygiene Data'!F54))="","",OFFSET('Hygiene Data'!$F$13,0,10*ROW('Hygiene Data'!F54)))</f>
        <v/>
      </c>
      <c r="DX60" s="392" t="str">
        <f ca="1">+IF(OFFSET('Hygiene Data'!$G$11,0,10*ROW('Hygiene Data'!G54))="","",OFFSET('Hygiene Data'!$G$11,0,10*ROW('Hygiene Data'!G54)))</f>
        <v/>
      </c>
      <c r="DY60" s="392" t="str">
        <f ca="1">+IF(OFFSET('Hygiene Data'!$G$12,0,10*ROW('Hygiene Data'!G54))="","",OFFSET('Hygiene Data'!$G$12,0,10*ROW('Hygiene Data'!G54)))</f>
        <v/>
      </c>
      <c r="DZ60" s="392" t="str">
        <f ca="1">+IF(OFFSET('Hygiene Data'!$G$13,0,10*ROW('Hygiene Data'!G54))="","",OFFSET('Hygiene Data'!$G$13,0,10*ROW('Hygiene Data'!G54)))</f>
        <v/>
      </c>
      <c r="EA60" s="392" t="str">
        <f ca="1">+IF(OFFSET('Hygiene Data'!$H$11,0,10*ROW('Hygiene Data'!H54))="","",OFFSET('Hygiene Data'!$H$11,0,10*ROW('Hygiene Data'!H54)))</f>
        <v/>
      </c>
      <c r="EB60" s="392" t="str">
        <f ca="1">+IF(OFFSET('Hygiene Data'!$H$12,0,10*ROW('Hygiene Data'!H54))="","",OFFSET('Hygiene Data'!$H$12,0,10*ROW('Hygiene Data'!H54)))</f>
        <v/>
      </c>
      <c r="EC60" s="392" t="str">
        <f ca="1">+IF(OFFSET('Hygiene Data'!$H$13,0,10*ROW('Hygiene Data'!H54))="","",OFFSET('Hygiene Data'!$H$13,0,10*ROW('Hygiene Data'!H54)))</f>
        <v/>
      </c>
      <c r="ED60" s="392" t="str">
        <f ca="1">+IF(OFFSET('Hygiene Data'!$I$11,0,10*ROW('Hygiene Data'!I54))="","",OFFSET('Hygiene Data'!$I$11,0,10*ROW('Hygiene Data'!I54)))</f>
        <v/>
      </c>
      <c r="EE60" s="392" t="str">
        <f ca="1">+IF(OFFSET('Hygiene Data'!$I$12,0,10*ROW('Hygiene Data'!I54))="","",OFFSET('Hygiene Data'!$I$12,0,10*ROW('Hygiene Data'!I54)))</f>
        <v/>
      </c>
      <c r="EF60" s="392" t="str">
        <f ca="1">+IF(OFFSET('Hygiene Data'!$I$13,0,10*ROW('Hygiene Data'!I54))="","",OFFSET('Hygiene Data'!$I$13,0,10*ROW('Hygiene Data'!I54)))</f>
        <v/>
      </c>
    </row>
    <row r="61" spans="1:136" x14ac:dyDescent="0.25">
      <c r="A61" s="501" t="str">
        <f ca="1">+IF(OFFSET('Water Data'!$B$2,0,10*ROW('Water Data'!E55))="","",OFFSET('Water Data'!$B$2,0,10*ROW('Water Data'!E55)))</f>
        <v/>
      </c>
      <c r="B61" s="50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28" t="str">
        <f t="shared" ca="1" si="0"/>
        <v/>
      </c>
      <c r="D61" s="52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3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3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3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3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3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3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3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3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3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3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3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3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3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3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3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3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3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3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3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3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3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3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3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3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3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3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3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3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3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3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3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0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3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3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3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3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3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3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3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3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3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3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3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3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3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3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3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3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92" t="str">
        <f ca="1">+IF(OFFSET('Water Data'!$D$27,0,10*ROW('Water Data'!D55))="","",OFFSET('Water Data'!$D$27,0,10*ROW('Water Data'!D55)))</f>
        <v/>
      </c>
      <c r="BT61" s="392" t="str">
        <f ca="1">+IF(OFFSET('Water Data'!$D$28,0,10*ROW('Water Data'!D55))="","",OFFSET('Water Data'!$D$28,0,10*ROW('Water Data'!D55)))</f>
        <v/>
      </c>
      <c r="BU61" s="392" t="str">
        <f ca="1">+IF(OFFSET('Water Data'!$D$29,0,10*ROW('Water Data'!D55))="","",OFFSET('Water Data'!$D$29,0,10*ROW('Water Data'!D55)))</f>
        <v/>
      </c>
      <c r="BV61" s="392" t="str">
        <f ca="1">+IF(OFFSET('Water Data'!$E$27,0,10*ROW('Water Data'!E55))="","",OFFSET('Water Data'!$E$27,0,10*ROW('Water Data'!E55)))</f>
        <v/>
      </c>
      <c r="BW61" s="392" t="str">
        <f ca="1">+IF(OFFSET('Water Data'!$E$28,0,10*ROW('Water Data'!E55))="","",OFFSET('Water Data'!$E$28,0,10*ROW('Water Data'!E55)))</f>
        <v/>
      </c>
      <c r="BX61" s="392" t="str">
        <f ca="1">+IF(OFFSET('Water Data'!$E$29,0,10*ROW('Water Data'!E55))="","",OFFSET('Water Data'!$E$29,0,10*ROW('Water Data'!E55)))</f>
        <v/>
      </c>
      <c r="BY61" s="392" t="str">
        <f ca="1">+IF(OFFSET('Water Data'!$F$27,0,10*ROW('Water Data'!F55))="","",OFFSET('Water Data'!$F$27,0,10*ROW('Water Data'!F55)))</f>
        <v/>
      </c>
      <c r="BZ61" s="392" t="str">
        <f ca="1">+IF(OFFSET('Water Data'!$F$28,0,10*ROW('Water Data'!F55))="","",OFFSET('Water Data'!$F$28,0,10*ROW('Water Data'!F55)))</f>
        <v/>
      </c>
      <c r="CA61" s="392" t="str">
        <f ca="1">+IF(OFFSET('Water Data'!$F$29,0,10*ROW('Water Data'!F55))="","",OFFSET('Water Data'!$F$29,0,10*ROW('Water Data'!F55)))</f>
        <v/>
      </c>
      <c r="CB61" s="392" t="str">
        <f ca="1">+IF(OFFSET('Water Data'!$G$27,0,10*ROW('Water Data'!G55))="","",OFFSET('Water Data'!$G$27,0,10*ROW('Water Data'!G55)))</f>
        <v/>
      </c>
      <c r="CC61" s="392" t="str">
        <f ca="1">+IF(OFFSET('Water Data'!$G$28,0,10*ROW('Water Data'!G55))="","",OFFSET('Water Data'!$G$28,0,10*ROW('Water Data'!G55)))</f>
        <v/>
      </c>
      <c r="CD61" s="392" t="str">
        <f ca="1">+IF(OFFSET('Water Data'!$G$29,0,10*ROW('Water Data'!G55))="","",OFFSET('Water Data'!$G$29,0,10*ROW('Water Data'!G55)))</f>
        <v/>
      </c>
      <c r="CE61" s="392" t="str">
        <f ca="1">+IF(OFFSET('Water Data'!$H$27,0,10*ROW('Water Data'!H55))="","",OFFSET('Water Data'!$H$27,0,10*ROW('Water Data'!H55)))</f>
        <v/>
      </c>
      <c r="CF61" s="392" t="str">
        <f ca="1">+IF(OFFSET('Water Data'!$H$28,0,10*ROW('Water Data'!H55))="","",OFFSET('Water Data'!$H$28,0,10*ROW('Water Data'!H55)))</f>
        <v/>
      </c>
      <c r="CG61" s="392" t="str">
        <f ca="1">+IF(OFFSET('Water Data'!$H$29,0,10*ROW('Water Data'!H55))="","",OFFSET('Water Data'!$H$29,0,10*ROW('Water Data'!H55)))</f>
        <v/>
      </c>
      <c r="CH61" s="392" t="str">
        <f ca="1">+IF(OFFSET('Water Data'!$I$27,0,10*ROW('Water Data'!I55))="","",OFFSET('Water Data'!$I$27,0,10*ROW('Water Data'!I55)))</f>
        <v/>
      </c>
      <c r="CI61" s="392" t="str">
        <f ca="1">+IF(OFFSET('Water Data'!$I$28,0,10*ROW('Water Data'!I55))="","",OFFSET('Water Data'!$I$28,0,10*ROW('Water Data'!I55)))</f>
        <v/>
      </c>
      <c r="CJ61" s="392" t="str">
        <f ca="1">+IF(OFFSET('Water Data'!$I$29,0,10*ROW('Water Data'!I55))="","",OFFSET('Water Data'!$I$29,0,10*ROW('Water Data'!I55)))</f>
        <v/>
      </c>
      <c r="CK61" s="392" t="str">
        <f ca="1">+IF(OFFSET('Sanitation Data'!$D$28,0,10*ROW('Sanitation Data'!D55))="","",OFFSET('Sanitation Data'!$D$28,0,10*ROW('Sanitation Data'!D55)))</f>
        <v/>
      </c>
      <c r="CL61" s="392" t="str">
        <f ca="1">+IF(OFFSET('Sanitation Data'!$D$29,0,10*ROW('Sanitation Data'!D55))="","",OFFSET('Sanitation Data'!$D$29,0,10*ROW('Sanitation Data'!D55)))</f>
        <v/>
      </c>
      <c r="CM61" s="392" t="str">
        <f ca="1">+IF(OFFSET('Sanitation Data'!$D$30,0,10*ROW('Sanitation Data'!D55))="","",OFFSET('Sanitation Data'!$D$30,0,10*ROW('Sanitation Data'!D55)))</f>
        <v/>
      </c>
      <c r="CN61" s="392" t="str">
        <f ca="1">+IF(OFFSET('Sanitation Data'!$D$31,0,10*ROW('Sanitation Data'!D55))="","",OFFSET('Sanitation Data'!$D$31,0,10*ROW('Sanitation Data'!D55)))</f>
        <v/>
      </c>
      <c r="CO61" s="392" t="str">
        <f ca="1">+IF(OFFSET('Sanitation Data'!$D$32,0,10*ROW('Sanitation Data'!D55))="","",OFFSET('Sanitation Data'!$D$32,0,10*ROW('Sanitation Data'!D55)))</f>
        <v/>
      </c>
      <c r="CP61" s="392" t="str">
        <f ca="1">+IF(OFFSET('Sanitation Data'!$E$28,0,10*ROW('Sanitation Data'!E55))="","",OFFSET('Sanitation Data'!$E$28,0,10*ROW('Sanitation Data'!E55)))</f>
        <v/>
      </c>
      <c r="CQ61" s="392" t="str">
        <f ca="1">+IF(OFFSET('Sanitation Data'!$E$29,0,10*ROW('Sanitation Data'!E55))="","",OFFSET('Sanitation Data'!$E$29,0,10*ROW('Sanitation Data'!E55)))</f>
        <v/>
      </c>
      <c r="CR61" s="392" t="str">
        <f ca="1">+IF(OFFSET('Sanitation Data'!$E$30,0,10*ROW('Sanitation Data'!E55))="","",OFFSET('Sanitation Data'!$E$30,0,10*ROW('Sanitation Data'!E55)))</f>
        <v/>
      </c>
      <c r="CS61" s="392" t="str">
        <f ca="1">+IF(OFFSET('Sanitation Data'!$E$31,0,10*ROW('Sanitation Data'!E55))="","",OFFSET('Sanitation Data'!$E$31,0,10*ROW('Sanitation Data'!E55)))</f>
        <v/>
      </c>
      <c r="CT61" s="392" t="str">
        <f ca="1">+IF(OFFSET('Sanitation Data'!$E$32,0,10*ROW('Sanitation Data'!E55))="","",OFFSET('Sanitation Data'!$E$32,0,10*ROW('Sanitation Data'!E55)))</f>
        <v/>
      </c>
      <c r="CU61" s="392" t="str">
        <f ca="1">+IF(OFFSET('Sanitation Data'!$F$28,0,10*ROW('Sanitation Data'!F55))="","",OFFSET('Sanitation Data'!$F$28,0,10*ROW('Sanitation Data'!F55)))</f>
        <v/>
      </c>
      <c r="CV61" s="392" t="str">
        <f ca="1">+IF(OFFSET('Sanitation Data'!$F$29,0,10*ROW('Sanitation Data'!F55))="","",OFFSET('Sanitation Data'!$F$29,0,10*ROW('Sanitation Data'!F55)))</f>
        <v/>
      </c>
      <c r="CW61" s="392" t="str">
        <f ca="1">+IF(OFFSET('Sanitation Data'!$F$30,0,10*ROW('Sanitation Data'!F55))="","",OFFSET('Sanitation Data'!$F$30,0,10*ROW('Sanitation Data'!F55)))</f>
        <v/>
      </c>
      <c r="CX61" s="392" t="str">
        <f ca="1">+IF(OFFSET('Sanitation Data'!$F$31,0,10*ROW('Sanitation Data'!F55))="","",OFFSET('Sanitation Data'!$F$31,0,10*ROW('Sanitation Data'!F55)))</f>
        <v/>
      </c>
      <c r="CY61" s="392" t="str">
        <f ca="1">+IF(OFFSET('Sanitation Data'!$F$32,0,10*ROW('Sanitation Data'!F55))="","",OFFSET('Sanitation Data'!$F$32,0,10*ROW('Sanitation Data'!F55)))</f>
        <v/>
      </c>
      <c r="CZ61" s="392" t="str">
        <f ca="1">+IF(OFFSET('Sanitation Data'!$G$28,0,10*ROW('Sanitation Data'!G55))="","",OFFSET('Sanitation Data'!$G$28,0,10*ROW('Sanitation Data'!G55)))</f>
        <v/>
      </c>
      <c r="DA61" s="392" t="str">
        <f ca="1">+IF(OFFSET('Sanitation Data'!$G$29,0,10*ROW('Sanitation Data'!G55))="","",OFFSET('Sanitation Data'!$G$29,0,10*ROW('Sanitation Data'!G55)))</f>
        <v/>
      </c>
      <c r="DB61" s="392" t="str">
        <f ca="1">+IF(OFFSET('Sanitation Data'!$G$30,0,10*ROW('Sanitation Data'!G55))="","",OFFSET('Sanitation Data'!$G$30,0,10*ROW('Sanitation Data'!G55)))</f>
        <v/>
      </c>
      <c r="DC61" s="392" t="str">
        <f ca="1">+IF(OFFSET('Sanitation Data'!$G$31,0,10*ROW('Sanitation Data'!G55))="","",OFFSET('Sanitation Data'!$G$31,0,10*ROW('Sanitation Data'!G55)))</f>
        <v/>
      </c>
      <c r="DD61" s="392" t="str">
        <f ca="1">+IF(OFFSET('Sanitation Data'!$G$32,0,10*ROW('Sanitation Data'!G55))="","",OFFSET('Sanitation Data'!$G$32,0,10*ROW('Sanitation Data'!G55)))</f>
        <v/>
      </c>
      <c r="DE61" s="392" t="str">
        <f ca="1">+IF(OFFSET('Sanitation Data'!$H$28,0,10*ROW('Sanitation Data'!H55))="","",OFFSET('Sanitation Data'!$H$28,0,10*ROW('Sanitation Data'!H55)))</f>
        <v/>
      </c>
      <c r="DF61" s="392" t="str">
        <f ca="1">+IF(OFFSET('Sanitation Data'!$H$29,0,10*ROW('Sanitation Data'!H55))="","",OFFSET('Sanitation Data'!$H$29,0,10*ROW('Sanitation Data'!H55)))</f>
        <v/>
      </c>
      <c r="DG61" s="392" t="str">
        <f ca="1">+IF(OFFSET('Sanitation Data'!$H$30,0,10*ROW('Sanitation Data'!H55))="","",OFFSET('Sanitation Data'!$H$30,0,10*ROW('Sanitation Data'!H55)))</f>
        <v/>
      </c>
      <c r="DH61" s="392" t="str">
        <f ca="1">+IF(OFFSET('Sanitation Data'!$H$31,0,10*ROW('Sanitation Data'!H55))="","",OFFSET('Sanitation Data'!$H$31,0,10*ROW('Sanitation Data'!H55)))</f>
        <v/>
      </c>
      <c r="DI61" s="392" t="str">
        <f ca="1">+IF(OFFSET('Sanitation Data'!$H$32,0,10*ROW('Sanitation Data'!H55))="","",OFFSET('Sanitation Data'!$H$32,0,10*ROW('Sanitation Data'!H55)))</f>
        <v/>
      </c>
      <c r="DJ61" s="392" t="str">
        <f ca="1">+IF(OFFSET('Sanitation Data'!$I$28,0,10*ROW('Sanitation Data'!I55))="","",OFFSET('Sanitation Data'!$I$28,0,10*ROW('Sanitation Data'!I55)))</f>
        <v/>
      </c>
      <c r="DK61" s="392" t="str">
        <f ca="1">+IF(OFFSET('Sanitation Data'!$I$29,0,10*ROW('Sanitation Data'!I55))="","",OFFSET('Sanitation Data'!$I$29,0,10*ROW('Sanitation Data'!I55)))</f>
        <v/>
      </c>
      <c r="DL61" s="392" t="str">
        <f ca="1">+IF(OFFSET('Sanitation Data'!$I$30,0,10*ROW('Sanitation Data'!I55))="","",OFFSET('Sanitation Data'!$I$30,0,10*ROW('Sanitation Data'!I55)))</f>
        <v/>
      </c>
      <c r="DM61" s="392" t="str">
        <f ca="1">+IF(OFFSET('Sanitation Data'!$I$31,0,10*ROW('Sanitation Data'!I55))="","",OFFSET('Sanitation Data'!$I$31,0,10*ROW('Sanitation Data'!I55)))</f>
        <v/>
      </c>
      <c r="DN61" s="392" t="str">
        <f ca="1">+IF(OFFSET('Sanitation Data'!$I$32,0,10*ROW('Sanitation Data'!I55))="","",OFFSET('Sanitation Data'!$I$32,0,10*ROW('Sanitation Data'!I55)))</f>
        <v/>
      </c>
      <c r="DO61" s="392" t="str">
        <f ca="1">+IF(OFFSET('Hygiene Data'!$D$11,0,10*ROW('Hygiene Data'!D55))="","",OFFSET('Hygiene Data'!$D$11,0,10*ROW('Hygiene Data'!D55)))</f>
        <v/>
      </c>
      <c r="DP61" s="392" t="str">
        <f ca="1">+IF(OFFSET('Hygiene Data'!$D$12,0,10*ROW('Hygiene Data'!D55))="","",OFFSET('Hygiene Data'!$D$12,0,10*ROW('Hygiene Data'!D55)))</f>
        <v/>
      </c>
      <c r="DQ61" s="392" t="str">
        <f ca="1">+IF(OFFSET('Hygiene Data'!$D$13,0,10*ROW('Hygiene Data'!D55))="","",OFFSET('Hygiene Data'!$D$13,0,10*ROW('Hygiene Data'!D55)))</f>
        <v/>
      </c>
      <c r="DR61" s="392" t="str">
        <f ca="1">+IF(OFFSET('Hygiene Data'!$E$11,0,10*ROW('Hygiene Data'!E55))="","",OFFSET('Hygiene Data'!$E$11,0,10*ROW('Hygiene Data'!E55)))</f>
        <v/>
      </c>
      <c r="DS61" s="392" t="str">
        <f ca="1">+IF(OFFSET('Hygiene Data'!$E$12,0,10*ROW('Hygiene Data'!E55))="","",OFFSET('Hygiene Data'!$E$12,0,10*ROW('Hygiene Data'!E55)))</f>
        <v/>
      </c>
      <c r="DT61" s="392" t="str">
        <f ca="1">+IF(OFFSET('Hygiene Data'!$E$13,0,10*ROW('Hygiene Data'!E55))="","",OFFSET('Hygiene Data'!$E$13,0,10*ROW('Hygiene Data'!E55)))</f>
        <v/>
      </c>
      <c r="DU61" s="392" t="str">
        <f ca="1">+IF(OFFSET('Hygiene Data'!$F$11,0,10*ROW('Hygiene Data'!F55))="","",OFFSET('Hygiene Data'!$F$11,0,10*ROW('Hygiene Data'!F55)))</f>
        <v/>
      </c>
      <c r="DV61" s="392" t="str">
        <f ca="1">+IF(OFFSET('Hygiene Data'!$F$12,0,10*ROW('Hygiene Data'!F55))="","",OFFSET('Hygiene Data'!$F$12,0,10*ROW('Hygiene Data'!F55)))</f>
        <v/>
      </c>
      <c r="DW61" s="392" t="str">
        <f ca="1">+IF(OFFSET('Hygiene Data'!$F$13,0,10*ROW('Hygiene Data'!F55))="","",OFFSET('Hygiene Data'!$F$13,0,10*ROW('Hygiene Data'!F55)))</f>
        <v/>
      </c>
      <c r="DX61" s="392" t="str">
        <f ca="1">+IF(OFFSET('Hygiene Data'!$G$11,0,10*ROW('Hygiene Data'!G55))="","",OFFSET('Hygiene Data'!$G$11,0,10*ROW('Hygiene Data'!G55)))</f>
        <v/>
      </c>
      <c r="DY61" s="392" t="str">
        <f ca="1">+IF(OFFSET('Hygiene Data'!$G$12,0,10*ROW('Hygiene Data'!G55))="","",OFFSET('Hygiene Data'!$G$12,0,10*ROW('Hygiene Data'!G55)))</f>
        <v/>
      </c>
      <c r="DZ61" s="392" t="str">
        <f ca="1">+IF(OFFSET('Hygiene Data'!$G$13,0,10*ROW('Hygiene Data'!G55))="","",OFFSET('Hygiene Data'!$G$13,0,10*ROW('Hygiene Data'!G55)))</f>
        <v/>
      </c>
      <c r="EA61" s="392" t="str">
        <f ca="1">+IF(OFFSET('Hygiene Data'!$H$11,0,10*ROW('Hygiene Data'!H55))="","",OFFSET('Hygiene Data'!$H$11,0,10*ROW('Hygiene Data'!H55)))</f>
        <v/>
      </c>
      <c r="EB61" s="392" t="str">
        <f ca="1">+IF(OFFSET('Hygiene Data'!$H$12,0,10*ROW('Hygiene Data'!H55))="","",OFFSET('Hygiene Data'!$H$12,0,10*ROW('Hygiene Data'!H55)))</f>
        <v/>
      </c>
      <c r="EC61" s="392" t="str">
        <f ca="1">+IF(OFFSET('Hygiene Data'!$H$13,0,10*ROW('Hygiene Data'!H55))="","",OFFSET('Hygiene Data'!$H$13,0,10*ROW('Hygiene Data'!H55)))</f>
        <v/>
      </c>
      <c r="ED61" s="392" t="str">
        <f ca="1">+IF(OFFSET('Hygiene Data'!$I$11,0,10*ROW('Hygiene Data'!I55))="","",OFFSET('Hygiene Data'!$I$11,0,10*ROW('Hygiene Data'!I55)))</f>
        <v/>
      </c>
      <c r="EE61" s="392" t="str">
        <f ca="1">+IF(OFFSET('Hygiene Data'!$I$12,0,10*ROW('Hygiene Data'!I55))="","",OFFSET('Hygiene Data'!$I$12,0,10*ROW('Hygiene Data'!I55)))</f>
        <v/>
      </c>
      <c r="EF61" s="392" t="str">
        <f ca="1">+IF(OFFSET('Hygiene Data'!$I$13,0,10*ROW('Hygiene Data'!I55))="","",OFFSET('Hygiene Data'!$I$13,0,10*ROW('Hygiene Data'!I55)))</f>
        <v/>
      </c>
    </row>
    <row r="62" spans="1:136" x14ac:dyDescent="0.25">
      <c r="A62" s="501" t="str">
        <f ca="1">+IF(OFFSET('Water Data'!$B$2,0,10*ROW('Water Data'!E56))="","",OFFSET('Water Data'!$B$2,0,10*ROW('Water Data'!E56)))</f>
        <v/>
      </c>
      <c r="B62" s="50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28" t="str">
        <f t="shared" ca="1" si="0"/>
        <v/>
      </c>
      <c r="D62" s="52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3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3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3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3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3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3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3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3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3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3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3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3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3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3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3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3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3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3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3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3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3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3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3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3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3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3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3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3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3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3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3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0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3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3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3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3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3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3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3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3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3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3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3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3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3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3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3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3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92" t="str">
        <f ca="1">+IF(OFFSET('Water Data'!$D$27,0,10*ROW('Water Data'!D56))="","",OFFSET('Water Data'!$D$27,0,10*ROW('Water Data'!D56)))</f>
        <v/>
      </c>
      <c r="BT62" s="392" t="str">
        <f ca="1">+IF(OFFSET('Water Data'!$D$28,0,10*ROW('Water Data'!D56))="","",OFFSET('Water Data'!$D$28,0,10*ROW('Water Data'!D56)))</f>
        <v/>
      </c>
      <c r="BU62" s="392" t="str">
        <f ca="1">+IF(OFFSET('Water Data'!$D$29,0,10*ROW('Water Data'!D56))="","",OFFSET('Water Data'!$D$29,0,10*ROW('Water Data'!D56)))</f>
        <v/>
      </c>
      <c r="BV62" s="392" t="str">
        <f ca="1">+IF(OFFSET('Water Data'!$E$27,0,10*ROW('Water Data'!E56))="","",OFFSET('Water Data'!$E$27,0,10*ROW('Water Data'!E56)))</f>
        <v/>
      </c>
      <c r="BW62" s="392" t="str">
        <f ca="1">+IF(OFFSET('Water Data'!$E$28,0,10*ROW('Water Data'!E56))="","",OFFSET('Water Data'!$E$28,0,10*ROW('Water Data'!E56)))</f>
        <v/>
      </c>
      <c r="BX62" s="392" t="str">
        <f ca="1">+IF(OFFSET('Water Data'!$E$29,0,10*ROW('Water Data'!E56))="","",OFFSET('Water Data'!$E$29,0,10*ROW('Water Data'!E56)))</f>
        <v/>
      </c>
      <c r="BY62" s="392" t="str">
        <f ca="1">+IF(OFFSET('Water Data'!$F$27,0,10*ROW('Water Data'!F56))="","",OFFSET('Water Data'!$F$27,0,10*ROW('Water Data'!F56)))</f>
        <v/>
      </c>
      <c r="BZ62" s="392" t="str">
        <f ca="1">+IF(OFFSET('Water Data'!$F$28,0,10*ROW('Water Data'!F56))="","",OFFSET('Water Data'!$F$28,0,10*ROW('Water Data'!F56)))</f>
        <v/>
      </c>
      <c r="CA62" s="392" t="str">
        <f ca="1">+IF(OFFSET('Water Data'!$F$29,0,10*ROW('Water Data'!F56))="","",OFFSET('Water Data'!$F$29,0,10*ROW('Water Data'!F56)))</f>
        <v/>
      </c>
      <c r="CB62" s="392" t="str">
        <f ca="1">+IF(OFFSET('Water Data'!$G$27,0,10*ROW('Water Data'!G56))="","",OFFSET('Water Data'!$G$27,0,10*ROW('Water Data'!G56)))</f>
        <v/>
      </c>
      <c r="CC62" s="392" t="str">
        <f ca="1">+IF(OFFSET('Water Data'!$G$28,0,10*ROW('Water Data'!G56))="","",OFFSET('Water Data'!$G$28,0,10*ROW('Water Data'!G56)))</f>
        <v/>
      </c>
      <c r="CD62" s="392" t="str">
        <f ca="1">+IF(OFFSET('Water Data'!$G$29,0,10*ROW('Water Data'!G56))="","",OFFSET('Water Data'!$G$29,0,10*ROW('Water Data'!G56)))</f>
        <v/>
      </c>
      <c r="CE62" s="392" t="str">
        <f ca="1">+IF(OFFSET('Water Data'!$H$27,0,10*ROW('Water Data'!H56))="","",OFFSET('Water Data'!$H$27,0,10*ROW('Water Data'!H56)))</f>
        <v/>
      </c>
      <c r="CF62" s="392" t="str">
        <f ca="1">+IF(OFFSET('Water Data'!$H$28,0,10*ROW('Water Data'!H56))="","",OFFSET('Water Data'!$H$28,0,10*ROW('Water Data'!H56)))</f>
        <v/>
      </c>
      <c r="CG62" s="392" t="str">
        <f ca="1">+IF(OFFSET('Water Data'!$H$29,0,10*ROW('Water Data'!H56))="","",OFFSET('Water Data'!$H$29,0,10*ROW('Water Data'!H56)))</f>
        <v/>
      </c>
      <c r="CH62" s="392" t="str">
        <f ca="1">+IF(OFFSET('Water Data'!$I$27,0,10*ROW('Water Data'!I56))="","",OFFSET('Water Data'!$I$27,0,10*ROW('Water Data'!I56)))</f>
        <v/>
      </c>
      <c r="CI62" s="392" t="str">
        <f ca="1">+IF(OFFSET('Water Data'!$I$28,0,10*ROW('Water Data'!I56))="","",OFFSET('Water Data'!$I$28,0,10*ROW('Water Data'!I56)))</f>
        <v/>
      </c>
      <c r="CJ62" s="392" t="str">
        <f ca="1">+IF(OFFSET('Water Data'!$I$29,0,10*ROW('Water Data'!I56))="","",OFFSET('Water Data'!$I$29,0,10*ROW('Water Data'!I56)))</f>
        <v/>
      </c>
      <c r="CK62" s="392" t="str">
        <f ca="1">+IF(OFFSET('Sanitation Data'!$D$28,0,10*ROW('Sanitation Data'!D56))="","",OFFSET('Sanitation Data'!$D$28,0,10*ROW('Sanitation Data'!D56)))</f>
        <v/>
      </c>
      <c r="CL62" s="392" t="str">
        <f ca="1">+IF(OFFSET('Sanitation Data'!$D$29,0,10*ROW('Sanitation Data'!D56))="","",OFFSET('Sanitation Data'!$D$29,0,10*ROW('Sanitation Data'!D56)))</f>
        <v/>
      </c>
      <c r="CM62" s="392" t="str">
        <f ca="1">+IF(OFFSET('Sanitation Data'!$D$30,0,10*ROW('Sanitation Data'!D56))="","",OFFSET('Sanitation Data'!$D$30,0,10*ROW('Sanitation Data'!D56)))</f>
        <v/>
      </c>
      <c r="CN62" s="392" t="str">
        <f ca="1">+IF(OFFSET('Sanitation Data'!$D$31,0,10*ROW('Sanitation Data'!D56))="","",OFFSET('Sanitation Data'!$D$31,0,10*ROW('Sanitation Data'!D56)))</f>
        <v/>
      </c>
      <c r="CO62" s="392" t="str">
        <f ca="1">+IF(OFFSET('Sanitation Data'!$D$32,0,10*ROW('Sanitation Data'!D56))="","",OFFSET('Sanitation Data'!$D$32,0,10*ROW('Sanitation Data'!D56)))</f>
        <v/>
      </c>
      <c r="CP62" s="392" t="str">
        <f ca="1">+IF(OFFSET('Sanitation Data'!$E$28,0,10*ROW('Sanitation Data'!E56))="","",OFFSET('Sanitation Data'!$E$28,0,10*ROW('Sanitation Data'!E56)))</f>
        <v/>
      </c>
      <c r="CQ62" s="392" t="str">
        <f ca="1">+IF(OFFSET('Sanitation Data'!$E$29,0,10*ROW('Sanitation Data'!E56))="","",OFFSET('Sanitation Data'!$E$29,0,10*ROW('Sanitation Data'!E56)))</f>
        <v/>
      </c>
      <c r="CR62" s="392" t="str">
        <f ca="1">+IF(OFFSET('Sanitation Data'!$E$30,0,10*ROW('Sanitation Data'!E56))="","",OFFSET('Sanitation Data'!$E$30,0,10*ROW('Sanitation Data'!E56)))</f>
        <v/>
      </c>
      <c r="CS62" s="392" t="str">
        <f ca="1">+IF(OFFSET('Sanitation Data'!$E$31,0,10*ROW('Sanitation Data'!E56))="","",OFFSET('Sanitation Data'!$E$31,0,10*ROW('Sanitation Data'!E56)))</f>
        <v/>
      </c>
      <c r="CT62" s="392" t="str">
        <f ca="1">+IF(OFFSET('Sanitation Data'!$E$32,0,10*ROW('Sanitation Data'!E56))="","",OFFSET('Sanitation Data'!$E$32,0,10*ROW('Sanitation Data'!E56)))</f>
        <v/>
      </c>
      <c r="CU62" s="392" t="str">
        <f ca="1">+IF(OFFSET('Sanitation Data'!$F$28,0,10*ROW('Sanitation Data'!F56))="","",OFFSET('Sanitation Data'!$F$28,0,10*ROW('Sanitation Data'!F56)))</f>
        <v/>
      </c>
      <c r="CV62" s="392" t="str">
        <f ca="1">+IF(OFFSET('Sanitation Data'!$F$29,0,10*ROW('Sanitation Data'!F56))="","",OFFSET('Sanitation Data'!$F$29,0,10*ROW('Sanitation Data'!F56)))</f>
        <v/>
      </c>
      <c r="CW62" s="392" t="str">
        <f ca="1">+IF(OFFSET('Sanitation Data'!$F$30,0,10*ROW('Sanitation Data'!F56))="","",OFFSET('Sanitation Data'!$F$30,0,10*ROW('Sanitation Data'!F56)))</f>
        <v/>
      </c>
      <c r="CX62" s="392" t="str">
        <f ca="1">+IF(OFFSET('Sanitation Data'!$F$31,0,10*ROW('Sanitation Data'!F56))="","",OFFSET('Sanitation Data'!$F$31,0,10*ROW('Sanitation Data'!F56)))</f>
        <v/>
      </c>
      <c r="CY62" s="392" t="str">
        <f ca="1">+IF(OFFSET('Sanitation Data'!$F$32,0,10*ROW('Sanitation Data'!F56))="","",OFFSET('Sanitation Data'!$F$32,0,10*ROW('Sanitation Data'!F56)))</f>
        <v/>
      </c>
      <c r="CZ62" s="392" t="str">
        <f ca="1">+IF(OFFSET('Sanitation Data'!$G$28,0,10*ROW('Sanitation Data'!G56))="","",OFFSET('Sanitation Data'!$G$28,0,10*ROW('Sanitation Data'!G56)))</f>
        <v/>
      </c>
      <c r="DA62" s="392" t="str">
        <f ca="1">+IF(OFFSET('Sanitation Data'!$G$29,0,10*ROW('Sanitation Data'!G56))="","",OFFSET('Sanitation Data'!$G$29,0,10*ROW('Sanitation Data'!G56)))</f>
        <v/>
      </c>
      <c r="DB62" s="392" t="str">
        <f ca="1">+IF(OFFSET('Sanitation Data'!$G$30,0,10*ROW('Sanitation Data'!G56))="","",OFFSET('Sanitation Data'!$G$30,0,10*ROW('Sanitation Data'!G56)))</f>
        <v/>
      </c>
      <c r="DC62" s="392" t="str">
        <f ca="1">+IF(OFFSET('Sanitation Data'!$G$31,0,10*ROW('Sanitation Data'!G56))="","",OFFSET('Sanitation Data'!$G$31,0,10*ROW('Sanitation Data'!G56)))</f>
        <v/>
      </c>
      <c r="DD62" s="392" t="str">
        <f ca="1">+IF(OFFSET('Sanitation Data'!$G$32,0,10*ROW('Sanitation Data'!G56))="","",OFFSET('Sanitation Data'!$G$32,0,10*ROW('Sanitation Data'!G56)))</f>
        <v/>
      </c>
      <c r="DE62" s="392" t="str">
        <f ca="1">+IF(OFFSET('Sanitation Data'!$H$28,0,10*ROW('Sanitation Data'!H56))="","",OFFSET('Sanitation Data'!$H$28,0,10*ROW('Sanitation Data'!H56)))</f>
        <v/>
      </c>
      <c r="DF62" s="392" t="str">
        <f ca="1">+IF(OFFSET('Sanitation Data'!$H$29,0,10*ROW('Sanitation Data'!H56))="","",OFFSET('Sanitation Data'!$H$29,0,10*ROW('Sanitation Data'!H56)))</f>
        <v/>
      </c>
      <c r="DG62" s="392" t="str">
        <f ca="1">+IF(OFFSET('Sanitation Data'!$H$30,0,10*ROW('Sanitation Data'!H56))="","",OFFSET('Sanitation Data'!$H$30,0,10*ROW('Sanitation Data'!H56)))</f>
        <v/>
      </c>
      <c r="DH62" s="392" t="str">
        <f ca="1">+IF(OFFSET('Sanitation Data'!$H$31,0,10*ROW('Sanitation Data'!H56))="","",OFFSET('Sanitation Data'!$H$31,0,10*ROW('Sanitation Data'!H56)))</f>
        <v/>
      </c>
      <c r="DI62" s="392" t="str">
        <f ca="1">+IF(OFFSET('Sanitation Data'!$H$32,0,10*ROW('Sanitation Data'!H56))="","",OFFSET('Sanitation Data'!$H$32,0,10*ROW('Sanitation Data'!H56)))</f>
        <v/>
      </c>
      <c r="DJ62" s="392" t="str">
        <f ca="1">+IF(OFFSET('Sanitation Data'!$I$28,0,10*ROW('Sanitation Data'!I56))="","",OFFSET('Sanitation Data'!$I$28,0,10*ROW('Sanitation Data'!I56)))</f>
        <v/>
      </c>
      <c r="DK62" s="392" t="str">
        <f ca="1">+IF(OFFSET('Sanitation Data'!$I$29,0,10*ROW('Sanitation Data'!I56))="","",OFFSET('Sanitation Data'!$I$29,0,10*ROW('Sanitation Data'!I56)))</f>
        <v/>
      </c>
      <c r="DL62" s="392" t="str">
        <f ca="1">+IF(OFFSET('Sanitation Data'!$I$30,0,10*ROW('Sanitation Data'!I56))="","",OFFSET('Sanitation Data'!$I$30,0,10*ROW('Sanitation Data'!I56)))</f>
        <v/>
      </c>
      <c r="DM62" s="392" t="str">
        <f ca="1">+IF(OFFSET('Sanitation Data'!$I$31,0,10*ROW('Sanitation Data'!I56))="","",OFFSET('Sanitation Data'!$I$31,0,10*ROW('Sanitation Data'!I56)))</f>
        <v/>
      </c>
      <c r="DN62" s="392" t="str">
        <f ca="1">+IF(OFFSET('Sanitation Data'!$I$32,0,10*ROW('Sanitation Data'!I56))="","",OFFSET('Sanitation Data'!$I$32,0,10*ROW('Sanitation Data'!I56)))</f>
        <v/>
      </c>
      <c r="DO62" s="392" t="str">
        <f ca="1">+IF(OFFSET('Hygiene Data'!$D$11,0,10*ROW('Hygiene Data'!D56))="","",OFFSET('Hygiene Data'!$D$11,0,10*ROW('Hygiene Data'!D56)))</f>
        <v/>
      </c>
      <c r="DP62" s="392" t="str">
        <f ca="1">+IF(OFFSET('Hygiene Data'!$D$12,0,10*ROW('Hygiene Data'!D56))="","",OFFSET('Hygiene Data'!$D$12,0,10*ROW('Hygiene Data'!D56)))</f>
        <v/>
      </c>
      <c r="DQ62" s="392" t="str">
        <f ca="1">+IF(OFFSET('Hygiene Data'!$D$13,0,10*ROW('Hygiene Data'!D56))="","",OFFSET('Hygiene Data'!$D$13,0,10*ROW('Hygiene Data'!D56)))</f>
        <v/>
      </c>
      <c r="DR62" s="392" t="str">
        <f ca="1">+IF(OFFSET('Hygiene Data'!$E$11,0,10*ROW('Hygiene Data'!E56))="","",OFFSET('Hygiene Data'!$E$11,0,10*ROW('Hygiene Data'!E56)))</f>
        <v/>
      </c>
      <c r="DS62" s="392" t="str">
        <f ca="1">+IF(OFFSET('Hygiene Data'!$E$12,0,10*ROW('Hygiene Data'!E56))="","",OFFSET('Hygiene Data'!$E$12,0,10*ROW('Hygiene Data'!E56)))</f>
        <v/>
      </c>
      <c r="DT62" s="392" t="str">
        <f ca="1">+IF(OFFSET('Hygiene Data'!$E$13,0,10*ROW('Hygiene Data'!E56))="","",OFFSET('Hygiene Data'!$E$13,0,10*ROW('Hygiene Data'!E56)))</f>
        <v/>
      </c>
      <c r="DU62" s="392" t="str">
        <f ca="1">+IF(OFFSET('Hygiene Data'!$F$11,0,10*ROW('Hygiene Data'!F56))="","",OFFSET('Hygiene Data'!$F$11,0,10*ROW('Hygiene Data'!F56)))</f>
        <v/>
      </c>
      <c r="DV62" s="392" t="str">
        <f ca="1">+IF(OFFSET('Hygiene Data'!$F$12,0,10*ROW('Hygiene Data'!F56))="","",OFFSET('Hygiene Data'!$F$12,0,10*ROW('Hygiene Data'!F56)))</f>
        <v/>
      </c>
      <c r="DW62" s="392" t="str">
        <f ca="1">+IF(OFFSET('Hygiene Data'!$F$13,0,10*ROW('Hygiene Data'!F56))="","",OFFSET('Hygiene Data'!$F$13,0,10*ROW('Hygiene Data'!F56)))</f>
        <v/>
      </c>
      <c r="DX62" s="392" t="str">
        <f ca="1">+IF(OFFSET('Hygiene Data'!$G$11,0,10*ROW('Hygiene Data'!G56))="","",OFFSET('Hygiene Data'!$G$11,0,10*ROW('Hygiene Data'!G56)))</f>
        <v/>
      </c>
      <c r="DY62" s="392" t="str">
        <f ca="1">+IF(OFFSET('Hygiene Data'!$G$12,0,10*ROW('Hygiene Data'!G56))="","",OFFSET('Hygiene Data'!$G$12,0,10*ROW('Hygiene Data'!G56)))</f>
        <v/>
      </c>
      <c r="DZ62" s="392" t="str">
        <f ca="1">+IF(OFFSET('Hygiene Data'!$G$13,0,10*ROW('Hygiene Data'!G56))="","",OFFSET('Hygiene Data'!$G$13,0,10*ROW('Hygiene Data'!G56)))</f>
        <v/>
      </c>
      <c r="EA62" s="392" t="str">
        <f ca="1">+IF(OFFSET('Hygiene Data'!$H$11,0,10*ROW('Hygiene Data'!H56))="","",OFFSET('Hygiene Data'!$H$11,0,10*ROW('Hygiene Data'!H56)))</f>
        <v/>
      </c>
      <c r="EB62" s="392" t="str">
        <f ca="1">+IF(OFFSET('Hygiene Data'!$H$12,0,10*ROW('Hygiene Data'!H56))="","",OFFSET('Hygiene Data'!$H$12,0,10*ROW('Hygiene Data'!H56)))</f>
        <v/>
      </c>
      <c r="EC62" s="392" t="str">
        <f ca="1">+IF(OFFSET('Hygiene Data'!$H$13,0,10*ROW('Hygiene Data'!H56))="","",OFFSET('Hygiene Data'!$H$13,0,10*ROW('Hygiene Data'!H56)))</f>
        <v/>
      </c>
      <c r="ED62" s="392" t="str">
        <f ca="1">+IF(OFFSET('Hygiene Data'!$I$11,0,10*ROW('Hygiene Data'!I56))="","",OFFSET('Hygiene Data'!$I$11,0,10*ROW('Hygiene Data'!I56)))</f>
        <v/>
      </c>
      <c r="EE62" s="392" t="str">
        <f ca="1">+IF(OFFSET('Hygiene Data'!$I$12,0,10*ROW('Hygiene Data'!I56))="","",OFFSET('Hygiene Data'!$I$12,0,10*ROW('Hygiene Data'!I56)))</f>
        <v/>
      </c>
      <c r="EF62" s="392" t="str">
        <f ca="1">+IF(OFFSET('Hygiene Data'!$I$13,0,10*ROW('Hygiene Data'!I56))="","",OFFSET('Hygiene Data'!$I$13,0,10*ROW('Hygiene Data'!I56)))</f>
        <v/>
      </c>
    </row>
    <row r="63" spans="1:136" x14ac:dyDescent="0.25">
      <c r="A63" s="501" t="str">
        <f ca="1">+IF(OFFSET('Water Data'!$B$2,0,10*ROW('Water Data'!E57))="","",OFFSET('Water Data'!$B$2,0,10*ROW('Water Data'!E57)))</f>
        <v/>
      </c>
      <c r="B63" s="50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28" t="str">
        <f t="shared" ca="1" si="0"/>
        <v/>
      </c>
      <c r="D63" s="52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3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3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3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3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3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3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3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3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3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3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3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3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3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3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3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3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3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3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3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3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3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3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3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3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3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3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3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3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3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3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3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0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3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3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3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3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3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3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3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3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3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3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3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3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3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3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3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3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92" t="str">
        <f ca="1">+IF(OFFSET('Water Data'!$D$27,0,10*ROW('Water Data'!D57))="","",OFFSET('Water Data'!$D$27,0,10*ROW('Water Data'!D57)))</f>
        <v/>
      </c>
      <c r="BT63" s="392" t="str">
        <f ca="1">+IF(OFFSET('Water Data'!$D$28,0,10*ROW('Water Data'!D57))="","",OFFSET('Water Data'!$D$28,0,10*ROW('Water Data'!D57)))</f>
        <v/>
      </c>
      <c r="BU63" s="392" t="str">
        <f ca="1">+IF(OFFSET('Water Data'!$D$29,0,10*ROW('Water Data'!D57))="","",OFFSET('Water Data'!$D$29,0,10*ROW('Water Data'!D57)))</f>
        <v/>
      </c>
      <c r="BV63" s="392" t="str">
        <f ca="1">+IF(OFFSET('Water Data'!$E$27,0,10*ROW('Water Data'!E57))="","",OFFSET('Water Data'!$E$27,0,10*ROW('Water Data'!E57)))</f>
        <v/>
      </c>
      <c r="BW63" s="392" t="str">
        <f ca="1">+IF(OFFSET('Water Data'!$E$28,0,10*ROW('Water Data'!E57))="","",OFFSET('Water Data'!$E$28,0,10*ROW('Water Data'!E57)))</f>
        <v/>
      </c>
      <c r="BX63" s="392" t="str">
        <f ca="1">+IF(OFFSET('Water Data'!$E$29,0,10*ROW('Water Data'!E57))="","",OFFSET('Water Data'!$E$29,0,10*ROW('Water Data'!E57)))</f>
        <v/>
      </c>
      <c r="BY63" s="392" t="str">
        <f ca="1">+IF(OFFSET('Water Data'!$F$27,0,10*ROW('Water Data'!F57))="","",OFFSET('Water Data'!$F$27,0,10*ROW('Water Data'!F57)))</f>
        <v/>
      </c>
      <c r="BZ63" s="392" t="str">
        <f ca="1">+IF(OFFSET('Water Data'!$F$28,0,10*ROW('Water Data'!F57))="","",OFFSET('Water Data'!$F$28,0,10*ROW('Water Data'!F57)))</f>
        <v/>
      </c>
      <c r="CA63" s="392" t="str">
        <f ca="1">+IF(OFFSET('Water Data'!$F$29,0,10*ROW('Water Data'!F57))="","",OFFSET('Water Data'!$F$29,0,10*ROW('Water Data'!F57)))</f>
        <v/>
      </c>
      <c r="CB63" s="392" t="str">
        <f ca="1">+IF(OFFSET('Water Data'!$G$27,0,10*ROW('Water Data'!G57))="","",OFFSET('Water Data'!$G$27,0,10*ROW('Water Data'!G57)))</f>
        <v/>
      </c>
      <c r="CC63" s="392" t="str">
        <f ca="1">+IF(OFFSET('Water Data'!$G$28,0,10*ROW('Water Data'!G57))="","",OFFSET('Water Data'!$G$28,0,10*ROW('Water Data'!G57)))</f>
        <v/>
      </c>
      <c r="CD63" s="392" t="str">
        <f ca="1">+IF(OFFSET('Water Data'!$G$29,0,10*ROW('Water Data'!G57))="","",OFFSET('Water Data'!$G$29,0,10*ROW('Water Data'!G57)))</f>
        <v/>
      </c>
      <c r="CE63" s="392" t="str">
        <f ca="1">+IF(OFFSET('Water Data'!$H$27,0,10*ROW('Water Data'!H57))="","",OFFSET('Water Data'!$H$27,0,10*ROW('Water Data'!H57)))</f>
        <v/>
      </c>
      <c r="CF63" s="392" t="str">
        <f ca="1">+IF(OFFSET('Water Data'!$H$28,0,10*ROW('Water Data'!H57))="","",OFFSET('Water Data'!$H$28,0,10*ROW('Water Data'!H57)))</f>
        <v/>
      </c>
      <c r="CG63" s="392" t="str">
        <f ca="1">+IF(OFFSET('Water Data'!$H$29,0,10*ROW('Water Data'!H57))="","",OFFSET('Water Data'!$H$29,0,10*ROW('Water Data'!H57)))</f>
        <v/>
      </c>
      <c r="CH63" s="392" t="str">
        <f ca="1">+IF(OFFSET('Water Data'!$I$27,0,10*ROW('Water Data'!I57))="","",OFFSET('Water Data'!$I$27,0,10*ROW('Water Data'!I57)))</f>
        <v/>
      </c>
      <c r="CI63" s="392" t="str">
        <f ca="1">+IF(OFFSET('Water Data'!$I$28,0,10*ROW('Water Data'!I57))="","",OFFSET('Water Data'!$I$28,0,10*ROW('Water Data'!I57)))</f>
        <v/>
      </c>
      <c r="CJ63" s="392" t="str">
        <f ca="1">+IF(OFFSET('Water Data'!$I$29,0,10*ROW('Water Data'!I57))="","",OFFSET('Water Data'!$I$29,0,10*ROW('Water Data'!I57)))</f>
        <v/>
      </c>
      <c r="CK63" s="392" t="str">
        <f ca="1">+IF(OFFSET('Sanitation Data'!$D$28,0,10*ROW('Sanitation Data'!D57))="","",OFFSET('Sanitation Data'!$D$28,0,10*ROW('Sanitation Data'!D57)))</f>
        <v/>
      </c>
      <c r="CL63" s="392" t="str">
        <f ca="1">+IF(OFFSET('Sanitation Data'!$D$29,0,10*ROW('Sanitation Data'!D57))="","",OFFSET('Sanitation Data'!$D$29,0,10*ROW('Sanitation Data'!D57)))</f>
        <v/>
      </c>
      <c r="CM63" s="392" t="str">
        <f ca="1">+IF(OFFSET('Sanitation Data'!$D$30,0,10*ROW('Sanitation Data'!D57))="","",OFFSET('Sanitation Data'!$D$30,0,10*ROW('Sanitation Data'!D57)))</f>
        <v/>
      </c>
      <c r="CN63" s="392" t="str">
        <f ca="1">+IF(OFFSET('Sanitation Data'!$D$31,0,10*ROW('Sanitation Data'!D57))="","",OFFSET('Sanitation Data'!$D$31,0,10*ROW('Sanitation Data'!D57)))</f>
        <v/>
      </c>
      <c r="CO63" s="392" t="str">
        <f ca="1">+IF(OFFSET('Sanitation Data'!$D$32,0,10*ROW('Sanitation Data'!D57))="","",OFFSET('Sanitation Data'!$D$32,0,10*ROW('Sanitation Data'!D57)))</f>
        <v/>
      </c>
      <c r="CP63" s="392" t="str">
        <f ca="1">+IF(OFFSET('Sanitation Data'!$E$28,0,10*ROW('Sanitation Data'!E57))="","",OFFSET('Sanitation Data'!$E$28,0,10*ROW('Sanitation Data'!E57)))</f>
        <v/>
      </c>
      <c r="CQ63" s="392" t="str">
        <f ca="1">+IF(OFFSET('Sanitation Data'!$E$29,0,10*ROW('Sanitation Data'!E57))="","",OFFSET('Sanitation Data'!$E$29,0,10*ROW('Sanitation Data'!E57)))</f>
        <v/>
      </c>
      <c r="CR63" s="392" t="str">
        <f ca="1">+IF(OFFSET('Sanitation Data'!$E$30,0,10*ROW('Sanitation Data'!E57))="","",OFFSET('Sanitation Data'!$E$30,0,10*ROW('Sanitation Data'!E57)))</f>
        <v/>
      </c>
      <c r="CS63" s="392" t="str">
        <f ca="1">+IF(OFFSET('Sanitation Data'!$E$31,0,10*ROW('Sanitation Data'!E57))="","",OFFSET('Sanitation Data'!$E$31,0,10*ROW('Sanitation Data'!E57)))</f>
        <v/>
      </c>
      <c r="CT63" s="392" t="str">
        <f ca="1">+IF(OFFSET('Sanitation Data'!$E$32,0,10*ROW('Sanitation Data'!E57))="","",OFFSET('Sanitation Data'!$E$32,0,10*ROW('Sanitation Data'!E57)))</f>
        <v/>
      </c>
      <c r="CU63" s="392" t="str">
        <f ca="1">+IF(OFFSET('Sanitation Data'!$F$28,0,10*ROW('Sanitation Data'!F57))="","",OFFSET('Sanitation Data'!$F$28,0,10*ROW('Sanitation Data'!F57)))</f>
        <v/>
      </c>
      <c r="CV63" s="392" t="str">
        <f ca="1">+IF(OFFSET('Sanitation Data'!$F$29,0,10*ROW('Sanitation Data'!F57))="","",OFFSET('Sanitation Data'!$F$29,0,10*ROW('Sanitation Data'!F57)))</f>
        <v/>
      </c>
      <c r="CW63" s="392" t="str">
        <f ca="1">+IF(OFFSET('Sanitation Data'!$F$30,0,10*ROW('Sanitation Data'!F57))="","",OFFSET('Sanitation Data'!$F$30,0,10*ROW('Sanitation Data'!F57)))</f>
        <v/>
      </c>
      <c r="CX63" s="392" t="str">
        <f ca="1">+IF(OFFSET('Sanitation Data'!$F$31,0,10*ROW('Sanitation Data'!F57))="","",OFFSET('Sanitation Data'!$F$31,0,10*ROW('Sanitation Data'!F57)))</f>
        <v/>
      </c>
      <c r="CY63" s="392" t="str">
        <f ca="1">+IF(OFFSET('Sanitation Data'!$F$32,0,10*ROW('Sanitation Data'!F57))="","",OFFSET('Sanitation Data'!$F$32,0,10*ROW('Sanitation Data'!F57)))</f>
        <v/>
      </c>
      <c r="CZ63" s="392" t="str">
        <f ca="1">+IF(OFFSET('Sanitation Data'!$G$28,0,10*ROW('Sanitation Data'!G57))="","",OFFSET('Sanitation Data'!$G$28,0,10*ROW('Sanitation Data'!G57)))</f>
        <v/>
      </c>
      <c r="DA63" s="392" t="str">
        <f ca="1">+IF(OFFSET('Sanitation Data'!$G$29,0,10*ROW('Sanitation Data'!G57))="","",OFFSET('Sanitation Data'!$G$29,0,10*ROW('Sanitation Data'!G57)))</f>
        <v/>
      </c>
      <c r="DB63" s="392" t="str">
        <f ca="1">+IF(OFFSET('Sanitation Data'!$G$30,0,10*ROW('Sanitation Data'!G57))="","",OFFSET('Sanitation Data'!$G$30,0,10*ROW('Sanitation Data'!G57)))</f>
        <v/>
      </c>
      <c r="DC63" s="392" t="str">
        <f ca="1">+IF(OFFSET('Sanitation Data'!$G$31,0,10*ROW('Sanitation Data'!G57))="","",OFFSET('Sanitation Data'!$G$31,0,10*ROW('Sanitation Data'!G57)))</f>
        <v/>
      </c>
      <c r="DD63" s="392" t="str">
        <f ca="1">+IF(OFFSET('Sanitation Data'!$G$32,0,10*ROW('Sanitation Data'!G57))="","",OFFSET('Sanitation Data'!$G$32,0,10*ROW('Sanitation Data'!G57)))</f>
        <v/>
      </c>
      <c r="DE63" s="392" t="str">
        <f ca="1">+IF(OFFSET('Sanitation Data'!$H$28,0,10*ROW('Sanitation Data'!H57))="","",OFFSET('Sanitation Data'!$H$28,0,10*ROW('Sanitation Data'!H57)))</f>
        <v/>
      </c>
      <c r="DF63" s="392" t="str">
        <f ca="1">+IF(OFFSET('Sanitation Data'!$H$29,0,10*ROW('Sanitation Data'!H57))="","",OFFSET('Sanitation Data'!$H$29,0,10*ROW('Sanitation Data'!H57)))</f>
        <v/>
      </c>
      <c r="DG63" s="392" t="str">
        <f ca="1">+IF(OFFSET('Sanitation Data'!$H$30,0,10*ROW('Sanitation Data'!H57))="","",OFFSET('Sanitation Data'!$H$30,0,10*ROW('Sanitation Data'!H57)))</f>
        <v/>
      </c>
      <c r="DH63" s="392" t="str">
        <f ca="1">+IF(OFFSET('Sanitation Data'!$H$31,0,10*ROW('Sanitation Data'!H57))="","",OFFSET('Sanitation Data'!$H$31,0,10*ROW('Sanitation Data'!H57)))</f>
        <v/>
      </c>
      <c r="DI63" s="392" t="str">
        <f ca="1">+IF(OFFSET('Sanitation Data'!$H$32,0,10*ROW('Sanitation Data'!H57))="","",OFFSET('Sanitation Data'!$H$32,0,10*ROW('Sanitation Data'!H57)))</f>
        <v/>
      </c>
      <c r="DJ63" s="392" t="str">
        <f ca="1">+IF(OFFSET('Sanitation Data'!$I$28,0,10*ROW('Sanitation Data'!I57))="","",OFFSET('Sanitation Data'!$I$28,0,10*ROW('Sanitation Data'!I57)))</f>
        <v/>
      </c>
      <c r="DK63" s="392" t="str">
        <f ca="1">+IF(OFFSET('Sanitation Data'!$I$29,0,10*ROW('Sanitation Data'!I57))="","",OFFSET('Sanitation Data'!$I$29,0,10*ROW('Sanitation Data'!I57)))</f>
        <v/>
      </c>
      <c r="DL63" s="392" t="str">
        <f ca="1">+IF(OFFSET('Sanitation Data'!$I$30,0,10*ROW('Sanitation Data'!I57))="","",OFFSET('Sanitation Data'!$I$30,0,10*ROW('Sanitation Data'!I57)))</f>
        <v/>
      </c>
      <c r="DM63" s="392" t="str">
        <f ca="1">+IF(OFFSET('Sanitation Data'!$I$31,0,10*ROW('Sanitation Data'!I57))="","",OFFSET('Sanitation Data'!$I$31,0,10*ROW('Sanitation Data'!I57)))</f>
        <v/>
      </c>
      <c r="DN63" s="392" t="str">
        <f ca="1">+IF(OFFSET('Sanitation Data'!$I$32,0,10*ROW('Sanitation Data'!I57))="","",OFFSET('Sanitation Data'!$I$32,0,10*ROW('Sanitation Data'!I57)))</f>
        <v/>
      </c>
      <c r="DO63" s="392" t="str">
        <f ca="1">+IF(OFFSET('Hygiene Data'!$D$11,0,10*ROW('Hygiene Data'!D57))="","",OFFSET('Hygiene Data'!$D$11,0,10*ROW('Hygiene Data'!D57)))</f>
        <v/>
      </c>
      <c r="DP63" s="392" t="str">
        <f ca="1">+IF(OFFSET('Hygiene Data'!$D$12,0,10*ROW('Hygiene Data'!D57))="","",OFFSET('Hygiene Data'!$D$12,0,10*ROW('Hygiene Data'!D57)))</f>
        <v/>
      </c>
      <c r="DQ63" s="392" t="str">
        <f ca="1">+IF(OFFSET('Hygiene Data'!$D$13,0,10*ROW('Hygiene Data'!D57))="","",OFFSET('Hygiene Data'!$D$13,0,10*ROW('Hygiene Data'!D57)))</f>
        <v/>
      </c>
      <c r="DR63" s="392" t="str">
        <f ca="1">+IF(OFFSET('Hygiene Data'!$E$11,0,10*ROW('Hygiene Data'!E57))="","",OFFSET('Hygiene Data'!$E$11,0,10*ROW('Hygiene Data'!E57)))</f>
        <v/>
      </c>
      <c r="DS63" s="392" t="str">
        <f ca="1">+IF(OFFSET('Hygiene Data'!$E$12,0,10*ROW('Hygiene Data'!E57))="","",OFFSET('Hygiene Data'!$E$12,0,10*ROW('Hygiene Data'!E57)))</f>
        <v/>
      </c>
      <c r="DT63" s="392" t="str">
        <f ca="1">+IF(OFFSET('Hygiene Data'!$E$13,0,10*ROW('Hygiene Data'!E57))="","",OFFSET('Hygiene Data'!$E$13,0,10*ROW('Hygiene Data'!E57)))</f>
        <v/>
      </c>
      <c r="DU63" s="392" t="str">
        <f ca="1">+IF(OFFSET('Hygiene Data'!$F$11,0,10*ROW('Hygiene Data'!F57))="","",OFFSET('Hygiene Data'!$F$11,0,10*ROW('Hygiene Data'!F57)))</f>
        <v/>
      </c>
      <c r="DV63" s="392" t="str">
        <f ca="1">+IF(OFFSET('Hygiene Data'!$F$12,0,10*ROW('Hygiene Data'!F57))="","",OFFSET('Hygiene Data'!$F$12,0,10*ROW('Hygiene Data'!F57)))</f>
        <v/>
      </c>
      <c r="DW63" s="392" t="str">
        <f ca="1">+IF(OFFSET('Hygiene Data'!$F$13,0,10*ROW('Hygiene Data'!F57))="","",OFFSET('Hygiene Data'!$F$13,0,10*ROW('Hygiene Data'!F57)))</f>
        <v/>
      </c>
      <c r="DX63" s="392" t="str">
        <f ca="1">+IF(OFFSET('Hygiene Data'!$G$11,0,10*ROW('Hygiene Data'!G57))="","",OFFSET('Hygiene Data'!$G$11,0,10*ROW('Hygiene Data'!G57)))</f>
        <v/>
      </c>
      <c r="DY63" s="392" t="str">
        <f ca="1">+IF(OFFSET('Hygiene Data'!$G$12,0,10*ROW('Hygiene Data'!G57))="","",OFFSET('Hygiene Data'!$G$12,0,10*ROW('Hygiene Data'!G57)))</f>
        <v/>
      </c>
      <c r="DZ63" s="392" t="str">
        <f ca="1">+IF(OFFSET('Hygiene Data'!$G$13,0,10*ROW('Hygiene Data'!G57))="","",OFFSET('Hygiene Data'!$G$13,0,10*ROW('Hygiene Data'!G57)))</f>
        <v/>
      </c>
      <c r="EA63" s="392" t="str">
        <f ca="1">+IF(OFFSET('Hygiene Data'!$H$11,0,10*ROW('Hygiene Data'!H57))="","",OFFSET('Hygiene Data'!$H$11,0,10*ROW('Hygiene Data'!H57)))</f>
        <v/>
      </c>
      <c r="EB63" s="392" t="str">
        <f ca="1">+IF(OFFSET('Hygiene Data'!$H$12,0,10*ROW('Hygiene Data'!H57))="","",OFFSET('Hygiene Data'!$H$12,0,10*ROW('Hygiene Data'!H57)))</f>
        <v/>
      </c>
      <c r="EC63" s="392" t="str">
        <f ca="1">+IF(OFFSET('Hygiene Data'!$H$13,0,10*ROW('Hygiene Data'!H57))="","",OFFSET('Hygiene Data'!$H$13,0,10*ROW('Hygiene Data'!H57)))</f>
        <v/>
      </c>
      <c r="ED63" s="392" t="str">
        <f ca="1">+IF(OFFSET('Hygiene Data'!$I$11,0,10*ROW('Hygiene Data'!I57))="","",OFFSET('Hygiene Data'!$I$11,0,10*ROW('Hygiene Data'!I57)))</f>
        <v/>
      </c>
      <c r="EE63" s="392" t="str">
        <f ca="1">+IF(OFFSET('Hygiene Data'!$I$12,0,10*ROW('Hygiene Data'!I57))="","",OFFSET('Hygiene Data'!$I$12,0,10*ROW('Hygiene Data'!I57)))</f>
        <v/>
      </c>
      <c r="EF63" s="392" t="str">
        <f ca="1">+IF(OFFSET('Hygiene Data'!$I$13,0,10*ROW('Hygiene Data'!I57))="","",OFFSET('Hygiene Data'!$I$13,0,10*ROW('Hygiene Data'!I57)))</f>
        <v/>
      </c>
    </row>
    <row r="64" spans="1:136" x14ac:dyDescent="0.25">
      <c r="A64" s="501" t="str">
        <f ca="1">+IF(OFFSET('Water Data'!$B$2,0,10*ROW('Water Data'!E58))="","",OFFSET('Water Data'!$B$2,0,10*ROW('Water Data'!E58)))</f>
        <v/>
      </c>
      <c r="B64" s="50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28" t="str">
        <f t="shared" ca="1" si="0"/>
        <v/>
      </c>
      <c r="D64" s="52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3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3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3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3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3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3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3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3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3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3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3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3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3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3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3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3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3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3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3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3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3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3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3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3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3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3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3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3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3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3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3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0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3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3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3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3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3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3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3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3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3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3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3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3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3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3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3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3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92" t="str">
        <f ca="1">+IF(OFFSET('Water Data'!$D$27,0,10*ROW('Water Data'!D58))="","",OFFSET('Water Data'!$D$27,0,10*ROW('Water Data'!D58)))</f>
        <v/>
      </c>
      <c r="BT64" s="392" t="str">
        <f ca="1">+IF(OFFSET('Water Data'!$D$28,0,10*ROW('Water Data'!D58))="","",OFFSET('Water Data'!$D$28,0,10*ROW('Water Data'!D58)))</f>
        <v/>
      </c>
      <c r="BU64" s="392" t="str">
        <f ca="1">+IF(OFFSET('Water Data'!$D$29,0,10*ROW('Water Data'!D58))="","",OFFSET('Water Data'!$D$29,0,10*ROW('Water Data'!D58)))</f>
        <v/>
      </c>
      <c r="BV64" s="392" t="str">
        <f ca="1">+IF(OFFSET('Water Data'!$E$27,0,10*ROW('Water Data'!E58))="","",OFFSET('Water Data'!$E$27,0,10*ROW('Water Data'!E58)))</f>
        <v/>
      </c>
      <c r="BW64" s="392" t="str">
        <f ca="1">+IF(OFFSET('Water Data'!$E$28,0,10*ROW('Water Data'!E58))="","",OFFSET('Water Data'!$E$28,0,10*ROW('Water Data'!E58)))</f>
        <v/>
      </c>
      <c r="BX64" s="392" t="str">
        <f ca="1">+IF(OFFSET('Water Data'!$E$29,0,10*ROW('Water Data'!E58))="","",OFFSET('Water Data'!$E$29,0,10*ROW('Water Data'!E58)))</f>
        <v/>
      </c>
      <c r="BY64" s="392" t="str">
        <f ca="1">+IF(OFFSET('Water Data'!$F$27,0,10*ROW('Water Data'!F58))="","",OFFSET('Water Data'!$F$27,0,10*ROW('Water Data'!F58)))</f>
        <v/>
      </c>
      <c r="BZ64" s="392" t="str">
        <f ca="1">+IF(OFFSET('Water Data'!$F$28,0,10*ROW('Water Data'!F58))="","",OFFSET('Water Data'!$F$28,0,10*ROW('Water Data'!F58)))</f>
        <v/>
      </c>
      <c r="CA64" s="392" t="str">
        <f ca="1">+IF(OFFSET('Water Data'!$F$29,0,10*ROW('Water Data'!F58))="","",OFFSET('Water Data'!$F$29,0,10*ROW('Water Data'!F58)))</f>
        <v/>
      </c>
      <c r="CB64" s="392" t="str">
        <f ca="1">+IF(OFFSET('Water Data'!$G$27,0,10*ROW('Water Data'!G58))="","",OFFSET('Water Data'!$G$27,0,10*ROW('Water Data'!G58)))</f>
        <v/>
      </c>
      <c r="CC64" s="392" t="str">
        <f ca="1">+IF(OFFSET('Water Data'!$G$28,0,10*ROW('Water Data'!G58))="","",OFFSET('Water Data'!$G$28,0,10*ROW('Water Data'!G58)))</f>
        <v/>
      </c>
      <c r="CD64" s="392" t="str">
        <f ca="1">+IF(OFFSET('Water Data'!$G$29,0,10*ROW('Water Data'!G58))="","",OFFSET('Water Data'!$G$29,0,10*ROW('Water Data'!G58)))</f>
        <v/>
      </c>
      <c r="CE64" s="392" t="str">
        <f ca="1">+IF(OFFSET('Water Data'!$H$27,0,10*ROW('Water Data'!H58))="","",OFFSET('Water Data'!$H$27,0,10*ROW('Water Data'!H58)))</f>
        <v/>
      </c>
      <c r="CF64" s="392" t="str">
        <f ca="1">+IF(OFFSET('Water Data'!$H$28,0,10*ROW('Water Data'!H58))="","",OFFSET('Water Data'!$H$28,0,10*ROW('Water Data'!H58)))</f>
        <v/>
      </c>
      <c r="CG64" s="392" t="str">
        <f ca="1">+IF(OFFSET('Water Data'!$H$29,0,10*ROW('Water Data'!H58))="","",OFFSET('Water Data'!$H$29,0,10*ROW('Water Data'!H58)))</f>
        <v/>
      </c>
      <c r="CH64" s="392" t="str">
        <f ca="1">+IF(OFFSET('Water Data'!$I$27,0,10*ROW('Water Data'!I58))="","",OFFSET('Water Data'!$I$27,0,10*ROW('Water Data'!I58)))</f>
        <v/>
      </c>
      <c r="CI64" s="392" t="str">
        <f ca="1">+IF(OFFSET('Water Data'!$I$28,0,10*ROW('Water Data'!I58))="","",OFFSET('Water Data'!$I$28,0,10*ROW('Water Data'!I58)))</f>
        <v/>
      </c>
      <c r="CJ64" s="392" t="str">
        <f ca="1">+IF(OFFSET('Water Data'!$I$29,0,10*ROW('Water Data'!I58))="","",OFFSET('Water Data'!$I$29,0,10*ROW('Water Data'!I58)))</f>
        <v/>
      </c>
      <c r="CK64" s="392" t="str">
        <f ca="1">+IF(OFFSET('Sanitation Data'!$D$28,0,10*ROW('Sanitation Data'!D58))="","",OFFSET('Sanitation Data'!$D$28,0,10*ROW('Sanitation Data'!D58)))</f>
        <v/>
      </c>
      <c r="CL64" s="392" t="str">
        <f ca="1">+IF(OFFSET('Sanitation Data'!$D$29,0,10*ROW('Sanitation Data'!D58))="","",OFFSET('Sanitation Data'!$D$29,0,10*ROW('Sanitation Data'!D58)))</f>
        <v/>
      </c>
      <c r="CM64" s="392" t="str">
        <f ca="1">+IF(OFFSET('Sanitation Data'!$D$30,0,10*ROW('Sanitation Data'!D58))="","",OFFSET('Sanitation Data'!$D$30,0,10*ROW('Sanitation Data'!D58)))</f>
        <v/>
      </c>
      <c r="CN64" s="392" t="str">
        <f ca="1">+IF(OFFSET('Sanitation Data'!$D$31,0,10*ROW('Sanitation Data'!D58))="","",OFFSET('Sanitation Data'!$D$31,0,10*ROW('Sanitation Data'!D58)))</f>
        <v/>
      </c>
      <c r="CO64" s="392" t="str">
        <f ca="1">+IF(OFFSET('Sanitation Data'!$D$32,0,10*ROW('Sanitation Data'!D58))="","",OFFSET('Sanitation Data'!$D$32,0,10*ROW('Sanitation Data'!D58)))</f>
        <v/>
      </c>
      <c r="CP64" s="392" t="str">
        <f ca="1">+IF(OFFSET('Sanitation Data'!$E$28,0,10*ROW('Sanitation Data'!E58))="","",OFFSET('Sanitation Data'!$E$28,0,10*ROW('Sanitation Data'!E58)))</f>
        <v/>
      </c>
      <c r="CQ64" s="392" t="str">
        <f ca="1">+IF(OFFSET('Sanitation Data'!$E$29,0,10*ROW('Sanitation Data'!E58))="","",OFFSET('Sanitation Data'!$E$29,0,10*ROW('Sanitation Data'!E58)))</f>
        <v/>
      </c>
      <c r="CR64" s="392" t="str">
        <f ca="1">+IF(OFFSET('Sanitation Data'!$E$30,0,10*ROW('Sanitation Data'!E58))="","",OFFSET('Sanitation Data'!$E$30,0,10*ROW('Sanitation Data'!E58)))</f>
        <v/>
      </c>
      <c r="CS64" s="392" t="str">
        <f ca="1">+IF(OFFSET('Sanitation Data'!$E$31,0,10*ROW('Sanitation Data'!E58))="","",OFFSET('Sanitation Data'!$E$31,0,10*ROW('Sanitation Data'!E58)))</f>
        <v/>
      </c>
      <c r="CT64" s="392" t="str">
        <f ca="1">+IF(OFFSET('Sanitation Data'!$E$32,0,10*ROW('Sanitation Data'!E58))="","",OFFSET('Sanitation Data'!$E$32,0,10*ROW('Sanitation Data'!E58)))</f>
        <v/>
      </c>
      <c r="CU64" s="392" t="str">
        <f ca="1">+IF(OFFSET('Sanitation Data'!$F$28,0,10*ROW('Sanitation Data'!F58))="","",OFFSET('Sanitation Data'!$F$28,0,10*ROW('Sanitation Data'!F58)))</f>
        <v/>
      </c>
      <c r="CV64" s="392" t="str">
        <f ca="1">+IF(OFFSET('Sanitation Data'!$F$29,0,10*ROW('Sanitation Data'!F58))="","",OFFSET('Sanitation Data'!$F$29,0,10*ROW('Sanitation Data'!F58)))</f>
        <v/>
      </c>
      <c r="CW64" s="392" t="str">
        <f ca="1">+IF(OFFSET('Sanitation Data'!$F$30,0,10*ROW('Sanitation Data'!F58))="","",OFFSET('Sanitation Data'!$F$30,0,10*ROW('Sanitation Data'!F58)))</f>
        <v/>
      </c>
      <c r="CX64" s="392" t="str">
        <f ca="1">+IF(OFFSET('Sanitation Data'!$F$31,0,10*ROW('Sanitation Data'!F58))="","",OFFSET('Sanitation Data'!$F$31,0,10*ROW('Sanitation Data'!F58)))</f>
        <v/>
      </c>
      <c r="CY64" s="392" t="str">
        <f ca="1">+IF(OFFSET('Sanitation Data'!$F$32,0,10*ROW('Sanitation Data'!F58))="","",OFFSET('Sanitation Data'!$F$32,0,10*ROW('Sanitation Data'!F58)))</f>
        <v/>
      </c>
      <c r="CZ64" s="392" t="str">
        <f ca="1">+IF(OFFSET('Sanitation Data'!$G$28,0,10*ROW('Sanitation Data'!G58))="","",OFFSET('Sanitation Data'!$G$28,0,10*ROW('Sanitation Data'!G58)))</f>
        <v/>
      </c>
      <c r="DA64" s="392" t="str">
        <f ca="1">+IF(OFFSET('Sanitation Data'!$G$29,0,10*ROW('Sanitation Data'!G58))="","",OFFSET('Sanitation Data'!$G$29,0,10*ROW('Sanitation Data'!G58)))</f>
        <v/>
      </c>
      <c r="DB64" s="392" t="str">
        <f ca="1">+IF(OFFSET('Sanitation Data'!$G$30,0,10*ROW('Sanitation Data'!G58))="","",OFFSET('Sanitation Data'!$G$30,0,10*ROW('Sanitation Data'!G58)))</f>
        <v/>
      </c>
      <c r="DC64" s="392" t="str">
        <f ca="1">+IF(OFFSET('Sanitation Data'!$G$31,0,10*ROW('Sanitation Data'!G58))="","",OFFSET('Sanitation Data'!$G$31,0,10*ROW('Sanitation Data'!G58)))</f>
        <v/>
      </c>
      <c r="DD64" s="392" t="str">
        <f ca="1">+IF(OFFSET('Sanitation Data'!$G$32,0,10*ROW('Sanitation Data'!G58))="","",OFFSET('Sanitation Data'!$G$32,0,10*ROW('Sanitation Data'!G58)))</f>
        <v/>
      </c>
      <c r="DE64" s="392" t="str">
        <f ca="1">+IF(OFFSET('Sanitation Data'!$H$28,0,10*ROW('Sanitation Data'!H58))="","",OFFSET('Sanitation Data'!$H$28,0,10*ROW('Sanitation Data'!H58)))</f>
        <v/>
      </c>
      <c r="DF64" s="392" t="str">
        <f ca="1">+IF(OFFSET('Sanitation Data'!$H$29,0,10*ROW('Sanitation Data'!H58))="","",OFFSET('Sanitation Data'!$H$29,0,10*ROW('Sanitation Data'!H58)))</f>
        <v/>
      </c>
      <c r="DG64" s="392" t="str">
        <f ca="1">+IF(OFFSET('Sanitation Data'!$H$30,0,10*ROW('Sanitation Data'!H58))="","",OFFSET('Sanitation Data'!$H$30,0,10*ROW('Sanitation Data'!H58)))</f>
        <v/>
      </c>
      <c r="DH64" s="392" t="str">
        <f ca="1">+IF(OFFSET('Sanitation Data'!$H$31,0,10*ROW('Sanitation Data'!H58))="","",OFFSET('Sanitation Data'!$H$31,0,10*ROW('Sanitation Data'!H58)))</f>
        <v/>
      </c>
      <c r="DI64" s="392" t="str">
        <f ca="1">+IF(OFFSET('Sanitation Data'!$H$32,0,10*ROW('Sanitation Data'!H58))="","",OFFSET('Sanitation Data'!$H$32,0,10*ROW('Sanitation Data'!H58)))</f>
        <v/>
      </c>
      <c r="DJ64" s="392" t="str">
        <f ca="1">+IF(OFFSET('Sanitation Data'!$I$28,0,10*ROW('Sanitation Data'!I58))="","",OFFSET('Sanitation Data'!$I$28,0,10*ROW('Sanitation Data'!I58)))</f>
        <v/>
      </c>
      <c r="DK64" s="392" t="str">
        <f ca="1">+IF(OFFSET('Sanitation Data'!$I$29,0,10*ROW('Sanitation Data'!I58))="","",OFFSET('Sanitation Data'!$I$29,0,10*ROW('Sanitation Data'!I58)))</f>
        <v/>
      </c>
      <c r="DL64" s="392" t="str">
        <f ca="1">+IF(OFFSET('Sanitation Data'!$I$30,0,10*ROW('Sanitation Data'!I58))="","",OFFSET('Sanitation Data'!$I$30,0,10*ROW('Sanitation Data'!I58)))</f>
        <v/>
      </c>
      <c r="DM64" s="392" t="str">
        <f ca="1">+IF(OFFSET('Sanitation Data'!$I$31,0,10*ROW('Sanitation Data'!I58))="","",OFFSET('Sanitation Data'!$I$31,0,10*ROW('Sanitation Data'!I58)))</f>
        <v/>
      </c>
      <c r="DN64" s="392" t="str">
        <f ca="1">+IF(OFFSET('Sanitation Data'!$I$32,0,10*ROW('Sanitation Data'!I58))="","",OFFSET('Sanitation Data'!$I$32,0,10*ROW('Sanitation Data'!I58)))</f>
        <v/>
      </c>
      <c r="DO64" s="392" t="str">
        <f ca="1">+IF(OFFSET('Hygiene Data'!$D$11,0,10*ROW('Hygiene Data'!D58))="","",OFFSET('Hygiene Data'!$D$11,0,10*ROW('Hygiene Data'!D58)))</f>
        <v/>
      </c>
      <c r="DP64" s="392" t="str">
        <f ca="1">+IF(OFFSET('Hygiene Data'!$D$12,0,10*ROW('Hygiene Data'!D58))="","",OFFSET('Hygiene Data'!$D$12,0,10*ROW('Hygiene Data'!D58)))</f>
        <v/>
      </c>
      <c r="DQ64" s="392" t="str">
        <f ca="1">+IF(OFFSET('Hygiene Data'!$D$13,0,10*ROW('Hygiene Data'!D58))="","",OFFSET('Hygiene Data'!$D$13,0,10*ROW('Hygiene Data'!D58)))</f>
        <v/>
      </c>
      <c r="DR64" s="392" t="str">
        <f ca="1">+IF(OFFSET('Hygiene Data'!$E$11,0,10*ROW('Hygiene Data'!E58))="","",OFFSET('Hygiene Data'!$E$11,0,10*ROW('Hygiene Data'!E58)))</f>
        <v/>
      </c>
      <c r="DS64" s="392" t="str">
        <f ca="1">+IF(OFFSET('Hygiene Data'!$E$12,0,10*ROW('Hygiene Data'!E58))="","",OFFSET('Hygiene Data'!$E$12,0,10*ROW('Hygiene Data'!E58)))</f>
        <v/>
      </c>
      <c r="DT64" s="392" t="str">
        <f ca="1">+IF(OFFSET('Hygiene Data'!$E$13,0,10*ROW('Hygiene Data'!E58))="","",OFFSET('Hygiene Data'!$E$13,0,10*ROW('Hygiene Data'!E58)))</f>
        <v/>
      </c>
      <c r="DU64" s="392" t="str">
        <f ca="1">+IF(OFFSET('Hygiene Data'!$F$11,0,10*ROW('Hygiene Data'!F58))="","",OFFSET('Hygiene Data'!$F$11,0,10*ROW('Hygiene Data'!F58)))</f>
        <v/>
      </c>
      <c r="DV64" s="392" t="str">
        <f ca="1">+IF(OFFSET('Hygiene Data'!$F$12,0,10*ROW('Hygiene Data'!F58))="","",OFFSET('Hygiene Data'!$F$12,0,10*ROW('Hygiene Data'!F58)))</f>
        <v/>
      </c>
      <c r="DW64" s="392" t="str">
        <f ca="1">+IF(OFFSET('Hygiene Data'!$F$13,0,10*ROW('Hygiene Data'!F58))="","",OFFSET('Hygiene Data'!$F$13,0,10*ROW('Hygiene Data'!F58)))</f>
        <v/>
      </c>
      <c r="DX64" s="392" t="str">
        <f ca="1">+IF(OFFSET('Hygiene Data'!$G$11,0,10*ROW('Hygiene Data'!G58))="","",OFFSET('Hygiene Data'!$G$11,0,10*ROW('Hygiene Data'!G58)))</f>
        <v/>
      </c>
      <c r="DY64" s="392" t="str">
        <f ca="1">+IF(OFFSET('Hygiene Data'!$G$12,0,10*ROW('Hygiene Data'!G58))="","",OFFSET('Hygiene Data'!$G$12,0,10*ROW('Hygiene Data'!G58)))</f>
        <v/>
      </c>
      <c r="DZ64" s="392" t="str">
        <f ca="1">+IF(OFFSET('Hygiene Data'!$G$13,0,10*ROW('Hygiene Data'!G58))="","",OFFSET('Hygiene Data'!$G$13,0,10*ROW('Hygiene Data'!G58)))</f>
        <v/>
      </c>
      <c r="EA64" s="392" t="str">
        <f ca="1">+IF(OFFSET('Hygiene Data'!$H$11,0,10*ROW('Hygiene Data'!H58))="","",OFFSET('Hygiene Data'!$H$11,0,10*ROW('Hygiene Data'!H58)))</f>
        <v/>
      </c>
      <c r="EB64" s="392" t="str">
        <f ca="1">+IF(OFFSET('Hygiene Data'!$H$12,0,10*ROW('Hygiene Data'!H58))="","",OFFSET('Hygiene Data'!$H$12,0,10*ROW('Hygiene Data'!H58)))</f>
        <v/>
      </c>
      <c r="EC64" s="392" t="str">
        <f ca="1">+IF(OFFSET('Hygiene Data'!$H$13,0,10*ROW('Hygiene Data'!H58))="","",OFFSET('Hygiene Data'!$H$13,0,10*ROW('Hygiene Data'!H58)))</f>
        <v/>
      </c>
      <c r="ED64" s="392" t="str">
        <f ca="1">+IF(OFFSET('Hygiene Data'!$I$11,0,10*ROW('Hygiene Data'!I58))="","",OFFSET('Hygiene Data'!$I$11,0,10*ROW('Hygiene Data'!I58)))</f>
        <v/>
      </c>
      <c r="EE64" s="392" t="str">
        <f ca="1">+IF(OFFSET('Hygiene Data'!$I$12,0,10*ROW('Hygiene Data'!I58))="","",OFFSET('Hygiene Data'!$I$12,0,10*ROW('Hygiene Data'!I58)))</f>
        <v/>
      </c>
      <c r="EF64" s="392" t="str">
        <f ca="1">+IF(OFFSET('Hygiene Data'!$I$13,0,10*ROW('Hygiene Data'!I58))="","",OFFSET('Hygiene Data'!$I$13,0,10*ROW('Hygiene Data'!I58)))</f>
        <v/>
      </c>
    </row>
    <row r="65" spans="1:136" x14ac:dyDescent="0.25">
      <c r="A65" s="501" t="str">
        <f ca="1">+IF(OFFSET('Water Data'!$B$2,0,10*ROW('Water Data'!E59))="","",OFFSET('Water Data'!$B$2,0,10*ROW('Water Data'!E59)))</f>
        <v/>
      </c>
      <c r="B65" s="50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28" t="str">
        <f t="shared" ca="1" si="0"/>
        <v/>
      </c>
      <c r="D65" s="52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3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3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3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3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3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3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3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3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3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3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3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3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3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3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3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3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3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3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3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3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3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3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3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3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3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3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3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3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3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3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3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0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3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3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3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3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3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3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3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3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3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3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3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3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3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3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3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3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92" t="str">
        <f ca="1">+IF(OFFSET('Water Data'!$D$27,0,10*ROW('Water Data'!D59))="","",OFFSET('Water Data'!$D$27,0,10*ROW('Water Data'!D59)))</f>
        <v/>
      </c>
      <c r="BT65" s="392" t="str">
        <f ca="1">+IF(OFFSET('Water Data'!$D$28,0,10*ROW('Water Data'!D59))="","",OFFSET('Water Data'!$D$28,0,10*ROW('Water Data'!D59)))</f>
        <v/>
      </c>
      <c r="BU65" s="392" t="str">
        <f ca="1">+IF(OFFSET('Water Data'!$D$29,0,10*ROW('Water Data'!D59))="","",OFFSET('Water Data'!$D$29,0,10*ROW('Water Data'!D59)))</f>
        <v/>
      </c>
      <c r="BV65" s="392" t="str">
        <f ca="1">+IF(OFFSET('Water Data'!$E$27,0,10*ROW('Water Data'!E59))="","",OFFSET('Water Data'!$E$27,0,10*ROW('Water Data'!E59)))</f>
        <v/>
      </c>
      <c r="BW65" s="392" t="str">
        <f ca="1">+IF(OFFSET('Water Data'!$E$28,0,10*ROW('Water Data'!E59))="","",OFFSET('Water Data'!$E$28,0,10*ROW('Water Data'!E59)))</f>
        <v/>
      </c>
      <c r="BX65" s="392" t="str">
        <f ca="1">+IF(OFFSET('Water Data'!$E$29,0,10*ROW('Water Data'!E59))="","",OFFSET('Water Data'!$E$29,0,10*ROW('Water Data'!E59)))</f>
        <v/>
      </c>
      <c r="BY65" s="392" t="str">
        <f ca="1">+IF(OFFSET('Water Data'!$F$27,0,10*ROW('Water Data'!F59))="","",OFFSET('Water Data'!$F$27,0,10*ROW('Water Data'!F59)))</f>
        <v/>
      </c>
      <c r="BZ65" s="392" t="str">
        <f ca="1">+IF(OFFSET('Water Data'!$F$28,0,10*ROW('Water Data'!F59))="","",OFFSET('Water Data'!$F$28,0,10*ROW('Water Data'!F59)))</f>
        <v/>
      </c>
      <c r="CA65" s="392" t="str">
        <f ca="1">+IF(OFFSET('Water Data'!$F$29,0,10*ROW('Water Data'!F59))="","",OFFSET('Water Data'!$F$29,0,10*ROW('Water Data'!F59)))</f>
        <v/>
      </c>
      <c r="CB65" s="392" t="str">
        <f ca="1">+IF(OFFSET('Water Data'!$G$27,0,10*ROW('Water Data'!G59))="","",OFFSET('Water Data'!$G$27,0,10*ROW('Water Data'!G59)))</f>
        <v/>
      </c>
      <c r="CC65" s="392" t="str">
        <f ca="1">+IF(OFFSET('Water Data'!$G$28,0,10*ROW('Water Data'!G59))="","",OFFSET('Water Data'!$G$28,0,10*ROW('Water Data'!G59)))</f>
        <v/>
      </c>
      <c r="CD65" s="392" t="str">
        <f ca="1">+IF(OFFSET('Water Data'!$G$29,0,10*ROW('Water Data'!G59))="","",OFFSET('Water Data'!$G$29,0,10*ROW('Water Data'!G59)))</f>
        <v/>
      </c>
      <c r="CE65" s="392" t="str">
        <f ca="1">+IF(OFFSET('Water Data'!$H$27,0,10*ROW('Water Data'!H59))="","",OFFSET('Water Data'!$H$27,0,10*ROW('Water Data'!H59)))</f>
        <v/>
      </c>
      <c r="CF65" s="392" t="str">
        <f ca="1">+IF(OFFSET('Water Data'!$H$28,0,10*ROW('Water Data'!H59))="","",OFFSET('Water Data'!$H$28,0,10*ROW('Water Data'!H59)))</f>
        <v/>
      </c>
      <c r="CG65" s="392" t="str">
        <f ca="1">+IF(OFFSET('Water Data'!$H$29,0,10*ROW('Water Data'!H59))="","",OFFSET('Water Data'!$H$29,0,10*ROW('Water Data'!H59)))</f>
        <v/>
      </c>
      <c r="CH65" s="392" t="str">
        <f ca="1">+IF(OFFSET('Water Data'!$I$27,0,10*ROW('Water Data'!I59))="","",OFFSET('Water Data'!$I$27,0,10*ROW('Water Data'!I59)))</f>
        <v/>
      </c>
      <c r="CI65" s="392" t="str">
        <f ca="1">+IF(OFFSET('Water Data'!$I$28,0,10*ROW('Water Data'!I59))="","",OFFSET('Water Data'!$I$28,0,10*ROW('Water Data'!I59)))</f>
        <v/>
      </c>
      <c r="CJ65" s="392" t="str">
        <f ca="1">+IF(OFFSET('Water Data'!$I$29,0,10*ROW('Water Data'!I59))="","",OFFSET('Water Data'!$I$29,0,10*ROW('Water Data'!I59)))</f>
        <v/>
      </c>
      <c r="CK65" s="392" t="str">
        <f ca="1">+IF(OFFSET('Sanitation Data'!$D$28,0,10*ROW('Sanitation Data'!D59))="","",OFFSET('Sanitation Data'!$D$28,0,10*ROW('Sanitation Data'!D59)))</f>
        <v/>
      </c>
      <c r="CL65" s="392" t="str">
        <f ca="1">+IF(OFFSET('Sanitation Data'!$D$29,0,10*ROW('Sanitation Data'!D59))="","",OFFSET('Sanitation Data'!$D$29,0,10*ROW('Sanitation Data'!D59)))</f>
        <v/>
      </c>
      <c r="CM65" s="392" t="str">
        <f ca="1">+IF(OFFSET('Sanitation Data'!$D$30,0,10*ROW('Sanitation Data'!D59))="","",OFFSET('Sanitation Data'!$D$30,0,10*ROW('Sanitation Data'!D59)))</f>
        <v/>
      </c>
      <c r="CN65" s="392" t="str">
        <f ca="1">+IF(OFFSET('Sanitation Data'!$D$31,0,10*ROW('Sanitation Data'!D59))="","",OFFSET('Sanitation Data'!$D$31,0,10*ROW('Sanitation Data'!D59)))</f>
        <v/>
      </c>
      <c r="CO65" s="392" t="str">
        <f ca="1">+IF(OFFSET('Sanitation Data'!$D$32,0,10*ROW('Sanitation Data'!D59))="","",OFFSET('Sanitation Data'!$D$32,0,10*ROW('Sanitation Data'!D59)))</f>
        <v/>
      </c>
      <c r="CP65" s="392" t="str">
        <f ca="1">+IF(OFFSET('Sanitation Data'!$E$28,0,10*ROW('Sanitation Data'!E59))="","",OFFSET('Sanitation Data'!$E$28,0,10*ROW('Sanitation Data'!E59)))</f>
        <v/>
      </c>
      <c r="CQ65" s="392" t="str">
        <f ca="1">+IF(OFFSET('Sanitation Data'!$E$29,0,10*ROW('Sanitation Data'!E59))="","",OFFSET('Sanitation Data'!$E$29,0,10*ROW('Sanitation Data'!E59)))</f>
        <v/>
      </c>
      <c r="CR65" s="392" t="str">
        <f ca="1">+IF(OFFSET('Sanitation Data'!$E$30,0,10*ROW('Sanitation Data'!E59))="","",OFFSET('Sanitation Data'!$E$30,0,10*ROW('Sanitation Data'!E59)))</f>
        <v/>
      </c>
      <c r="CS65" s="392" t="str">
        <f ca="1">+IF(OFFSET('Sanitation Data'!$E$31,0,10*ROW('Sanitation Data'!E59))="","",OFFSET('Sanitation Data'!$E$31,0,10*ROW('Sanitation Data'!E59)))</f>
        <v/>
      </c>
      <c r="CT65" s="392" t="str">
        <f ca="1">+IF(OFFSET('Sanitation Data'!$E$32,0,10*ROW('Sanitation Data'!E59))="","",OFFSET('Sanitation Data'!$E$32,0,10*ROW('Sanitation Data'!E59)))</f>
        <v/>
      </c>
      <c r="CU65" s="392" t="str">
        <f ca="1">+IF(OFFSET('Sanitation Data'!$F$28,0,10*ROW('Sanitation Data'!F59))="","",OFFSET('Sanitation Data'!$F$28,0,10*ROW('Sanitation Data'!F59)))</f>
        <v/>
      </c>
      <c r="CV65" s="392" t="str">
        <f ca="1">+IF(OFFSET('Sanitation Data'!$F$29,0,10*ROW('Sanitation Data'!F59))="","",OFFSET('Sanitation Data'!$F$29,0,10*ROW('Sanitation Data'!F59)))</f>
        <v/>
      </c>
      <c r="CW65" s="392" t="str">
        <f ca="1">+IF(OFFSET('Sanitation Data'!$F$30,0,10*ROW('Sanitation Data'!F59))="","",OFFSET('Sanitation Data'!$F$30,0,10*ROW('Sanitation Data'!F59)))</f>
        <v/>
      </c>
      <c r="CX65" s="392" t="str">
        <f ca="1">+IF(OFFSET('Sanitation Data'!$F$31,0,10*ROW('Sanitation Data'!F59))="","",OFFSET('Sanitation Data'!$F$31,0,10*ROW('Sanitation Data'!F59)))</f>
        <v/>
      </c>
      <c r="CY65" s="392" t="str">
        <f ca="1">+IF(OFFSET('Sanitation Data'!$F$32,0,10*ROW('Sanitation Data'!F59))="","",OFFSET('Sanitation Data'!$F$32,0,10*ROW('Sanitation Data'!F59)))</f>
        <v/>
      </c>
      <c r="CZ65" s="392" t="str">
        <f ca="1">+IF(OFFSET('Sanitation Data'!$G$28,0,10*ROW('Sanitation Data'!G59))="","",OFFSET('Sanitation Data'!$G$28,0,10*ROW('Sanitation Data'!G59)))</f>
        <v/>
      </c>
      <c r="DA65" s="392" t="str">
        <f ca="1">+IF(OFFSET('Sanitation Data'!$G$29,0,10*ROW('Sanitation Data'!G59))="","",OFFSET('Sanitation Data'!$G$29,0,10*ROW('Sanitation Data'!G59)))</f>
        <v/>
      </c>
      <c r="DB65" s="392" t="str">
        <f ca="1">+IF(OFFSET('Sanitation Data'!$G$30,0,10*ROW('Sanitation Data'!G59))="","",OFFSET('Sanitation Data'!$G$30,0,10*ROW('Sanitation Data'!G59)))</f>
        <v/>
      </c>
      <c r="DC65" s="392" t="str">
        <f ca="1">+IF(OFFSET('Sanitation Data'!$G$31,0,10*ROW('Sanitation Data'!G59))="","",OFFSET('Sanitation Data'!$G$31,0,10*ROW('Sanitation Data'!G59)))</f>
        <v/>
      </c>
      <c r="DD65" s="392" t="str">
        <f ca="1">+IF(OFFSET('Sanitation Data'!$G$32,0,10*ROW('Sanitation Data'!G59))="","",OFFSET('Sanitation Data'!$G$32,0,10*ROW('Sanitation Data'!G59)))</f>
        <v/>
      </c>
      <c r="DE65" s="392" t="str">
        <f ca="1">+IF(OFFSET('Sanitation Data'!$H$28,0,10*ROW('Sanitation Data'!H59))="","",OFFSET('Sanitation Data'!$H$28,0,10*ROW('Sanitation Data'!H59)))</f>
        <v/>
      </c>
      <c r="DF65" s="392" t="str">
        <f ca="1">+IF(OFFSET('Sanitation Data'!$H$29,0,10*ROW('Sanitation Data'!H59))="","",OFFSET('Sanitation Data'!$H$29,0,10*ROW('Sanitation Data'!H59)))</f>
        <v/>
      </c>
      <c r="DG65" s="392" t="str">
        <f ca="1">+IF(OFFSET('Sanitation Data'!$H$30,0,10*ROW('Sanitation Data'!H59))="","",OFFSET('Sanitation Data'!$H$30,0,10*ROW('Sanitation Data'!H59)))</f>
        <v/>
      </c>
      <c r="DH65" s="392" t="str">
        <f ca="1">+IF(OFFSET('Sanitation Data'!$H$31,0,10*ROW('Sanitation Data'!H59))="","",OFFSET('Sanitation Data'!$H$31,0,10*ROW('Sanitation Data'!H59)))</f>
        <v/>
      </c>
      <c r="DI65" s="392" t="str">
        <f ca="1">+IF(OFFSET('Sanitation Data'!$H$32,0,10*ROW('Sanitation Data'!H59))="","",OFFSET('Sanitation Data'!$H$32,0,10*ROW('Sanitation Data'!H59)))</f>
        <v/>
      </c>
      <c r="DJ65" s="392" t="str">
        <f ca="1">+IF(OFFSET('Sanitation Data'!$I$28,0,10*ROW('Sanitation Data'!I59))="","",OFFSET('Sanitation Data'!$I$28,0,10*ROW('Sanitation Data'!I59)))</f>
        <v/>
      </c>
      <c r="DK65" s="392" t="str">
        <f ca="1">+IF(OFFSET('Sanitation Data'!$I$29,0,10*ROW('Sanitation Data'!I59))="","",OFFSET('Sanitation Data'!$I$29,0,10*ROW('Sanitation Data'!I59)))</f>
        <v/>
      </c>
      <c r="DL65" s="392" t="str">
        <f ca="1">+IF(OFFSET('Sanitation Data'!$I$30,0,10*ROW('Sanitation Data'!I59))="","",OFFSET('Sanitation Data'!$I$30,0,10*ROW('Sanitation Data'!I59)))</f>
        <v/>
      </c>
      <c r="DM65" s="392" t="str">
        <f ca="1">+IF(OFFSET('Sanitation Data'!$I$31,0,10*ROW('Sanitation Data'!I59))="","",OFFSET('Sanitation Data'!$I$31,0,10*ROW('Sanitation Data'!I59)))</f>
        <v/>
      </c>
      <c r="DN65" s="392" t="str">
        <f ca="1">+IF(OFFSET('Sanitation Data'!$I$32,0,10*ROW('Sanitation Data'!I59))="","",OFFSET('Sanitation Data'!$I$32,0,10*ROW('Sanitation Data'!I59)))</f>
        <v/>
      </c>
      <c r="DO65" s="392" t="str">
        <f ca="1">+IF(OFFSET('Hygiene Data'!$D$11,0,10*ROW('Hygiene Data'!D59))="","",OFFSET('Hygiene Data'!$D$11,0,10*ROW('Hygiene Data'!D59)))</f>
        <v/>
      </c>
      <c r="DP65" s="392" t="str">
        <f ca="1">+IF(OFFSET('Hygiene Data'!$D$12,0,10*ROW('Hygiene Data'!D59))="","",OFFSET('Hygiene Data'!$D$12,0,10*ROW('Hygiene Data'!D59)))</f>
        <v/>
      </c>
      <c r="DQ65" s="392" t="str">
        <f ca="1">+IF(OFFSET('Hygiene Data'!$D$13,0,10*ROW('Hygiene Data'!D59))="","",OFFSET('Hygiene Data'!$D$13,0,10*ROW('Hygiene Data'!D59)))</f>
        <v/>
      </c>
      <c r="DR65" s="392" t="str">
        <f ca="1">+IF(OFFSET('Hygiene Data'!$E$11,0,10*ROW('Hygiene Data'!E59))="","",OFFSET('Hygiene Data'!$E$11,0,10*ROW('Hygiene Data'!E59)))</f>
        <v/>
      </c>
      <c r="DS65" s="392" t="str">
        <f ca="1">+IF(OFFSET('Hygiene Data'!$E$12,0,10*ROW('Hygiene Data'!E59))="","",OFFSET('Hygiene Data'!$E$12,0,10*ROW('Hygiene Data'!E59)))</f>
        <v/>
      </c>
      <c r="DT65" s="392" t="str">
        <f ca="1">+IF(OFFSET('Hygiene Data'!$E$13,0,10*ROW('Hygiene Data'!E59))="","",OFFSET('Hygiene Data'!$E$13,0,10*ROW('Hygiene Data'!E59)))</f>
        <v/>
      </c>
      <c r="DU65" s="392" t="str">
        <f ca="1">+IF(OFFSET('Hygiene Data'!$F$11,0,10*ROW('Hygiene Data'!F59))="","",OFFSET('Hygiene Data'!$F$11,0,10*ROW('Hygiene Data'!F59)))</f>
        <v/>
      </c>
      <c r="DV65" s="392" t="str">
        <f ca="1">+IF(OFFSET('Hygiene Data'!$F$12,0,10*ROW('Hygiene Data'!F59))="","",OFFSET('Hygiene Data'!$F$12,0,10*ROW('Hygiene Data'!F59)))</f>
        <v/>
      </c>
      <c r="DW65" s="392" t="str">
        <f ca="1">+IF(OFFSET('Hygiene Data'!$F$13,0,10*ROW('Hygiene Data'!F59))="","",OFFSET('Hygiene Data'!$F$13,0,10*ROW('Hygiene Data'!F59)))</f>
        <v/>
      </c>
      <c r="DX65" s="392" t="str">
        <f ca="1">+IF(OFFSET('Hygiene Data'!$G$11,0,10*ROW('Hygiene Data'!G59))="","",OFFSET('Hygiene Data'!$G$11,0,10*ROW('Hygiene Data'!G59)))</f>
        <v/>
      </c>
      <c r="DY65" s="392" t="str">
        <f ca="1">+IF(OFFSET('Hygiene Data'!$G$12,0,10*ROW('Hygiene Data'!G59))="","",OFFSET('Hygiene Data'!$G$12,0,10*ROW('Hygiene Data'!G59)))</f>
        <v/>
      </c>
      <c r="DZ65" s="392" t="str">
        <f ca="1">+IF(OFFSET('Hygiene Data'!$G$13,0,10*ROW('Hygiene Data'!G59))="","",OFFSET('Hygiene Data'!$G$13,0,10*ROW('Hygiene Data'!G59)))</f>
        <v/>
      </c>
      <c r="EA65" s="392" t="str">
        <f ca="1">+IF(OFFSET('Hygiene Data'!$H$11,0,10*ROW('Hygiene Data'!H59))="","",OFFSET('Hygiene Data'!$H$11,0,10*ROW('Hygiene Data'!H59)))</f>
        <v/>
      </c>
      <c r="EB65" s="392" t="str">
        <f ca="1">+IF(OFFSET('Hygiene Data'!$H$12,0,10*ROW('Hygiene Data'!H59))="","",OFFSET('Hygiene Data'!$H$12,0,10*ROW('Hygiene Data'!H59)))</f>
        <v/>
      </c>
      <c r="EC65" s="392" t="str">
        <f ca="1">+IF(OFFSET('Hygiene Data'!$H$13,0,10*ROW('Hygiene Data'!H59))="","",OFFSET('Hygiene Data'!$H$13,0,10*ROW('Hygiene Data'!H59)))</f>
        <v/>
      </c>
      <c r="ED65" s="392" t="str">
        <f ca="1">+IF(OFFSET('Hygiene Data'!$I$11,0,10*ROW('Hygiene Data'!I59))="","",OFFSET('Hygiene Data'!$I$11,0,10*ROW('Hygiene Data'!I59)))</f>
        <v/>
      </c>
      <c r="EE65" s="392" t="str">
        <f ca="1">+IF(OFFSET('Hygiene Data'!$I$12,0,10*ROW('Hygiene Data'!I59))="","",OFFSET('Hygiene Data'!$I$12,0,10*ROW('Hygiene Data'!I59)))</f>
        <v/>
      </c>
      <c r="EF65" s="392" t="str">
        <f ca="1">+IF(OFFSET('Hygiene Data'!$I$13,0,10*ROW('Hygiene Data'!I59))="","",OFFSET('Hygiene Data'!$I$13,0,10*ROW('Hygiene Data'!I59)))</f>
        <v/>
      </c>
    </row>
    <row r="66" spans="1:136" x14ac:dyDescent="0.25">
      <c r="A66" s="501" t="str">
        <f ca="1">+IF(OFFSET('Water Data'!$B$2,0,10*ROW('Water Data'!E60))="","",OFFSET('Water Data'!$B$2,0,10*ROW('Water Data'!E60)))</f>
        <v/>
      </c>
      <c r="B66" s="50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28" t="str">
        <f t="shared" ca="1" si="0"/>
        <v/>
      </c>
      <c r="D66" s="52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3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3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3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3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3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3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3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3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3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3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3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3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3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3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3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3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3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3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3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3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3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3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3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3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3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3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3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3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3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3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3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0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3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3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3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3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3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3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3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3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3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3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3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3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3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3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3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3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92" t="str">
        <f ca="1">+IF(OFFSET('Water Data'!$D$27,0,10*ROW('Water Data'!D60))="","",OFFSET('Water Data'!$D$27,0,10*ROW('Water Data'!D60)))</f>
        <v/>
      </c>
      <c r="BT66" s="392" t="str">
        <f ca="1">+IF(OFFSET('Water Data'!$D$28,0,10*ROW('Water Data'!D60))="","",OFFSET('Water Data'!$D$28,0,10*ROW('Water Data'!D60)))</f>
        <v/>
      </c>
      <c r="BU66" s="392" t="str">
        <f ca="1">+IF(OFFSET('Water Data'!$D$29,0,10*ROW('Water Data'!D60))="","",OFFSET('Water Data'!$D$29,0,10*ROW('Water Data'!D60)))</f>
        <v/>
      </c>
      <c r="BV66" s="392" t="str">
        <f ca="1">+IF(OFFSET('Water Data'!$E$27,0,10*ROW('Water Data'!E60))="","",OFFSET('Water Data'!$E$27,0,10*ROW('Water Data'!E60)))</f>
        <v/>
      </c>
      <c r="BW66" s="392" t="str">
        <f ca="1">+IF(OFFSET('Water Data'!$E$28,0,10*ROW('Water Data'!E60))="","",OFFSET('Water Data'!$E$28,0,10*ROW('Water Data'!E60)))</f>
        <v/>
      </c>
      <c r="BX66" s="392" t="str">
        <f ca="1">+IF(OFFSET('Water Data'!$E$29,0,10*ROW('Water Data'!E60))="","",OFFSET('Water Data'!$E$29,0,10*ROW('Water Data'!E60)))</f>
        <v/>
      </c>
      <c r="BY66" s="392" t="str">
        <f ca="1">+IF(OFFSET('Water Data'!$F$27,0,10*ROW('Water Data'!F60))="","",OFFSET('Water Data'!$F$27,0,10*ROW('Water Data'!F60)))</f>
        <v/>
      </c>
      <c r="BZ66" s="392" t="str">
        <f ca="1">+IF(OFFSET('Water Data'!$F$28,0,10*ROW('Water Data'!F60))="","",OFFSET('Water Data'!$F$28,0,10*ROW('Water Data'!F60)))</f>
        <v/>
      </c>
      <c r="CA66" s="392" t="str">
        <f ca="1">+IF(OFFSET('Water Data'!$F$29,0,10*ROW('Water Data'!F60))="","",OFFSET('Water Data'!$F$29,0,10*ROW('Water Data'!F60)))</f>
        <v/>
      </c>
      <c r="CB66" s="392" t="str">
        <f ca="1">+IF(OFFSET('Water Data'!$G$27,0,10*ROW('Water Data'!G60))="","",OFFSET('Water Data'!$G$27,0,10*ROW('Water Data'!G60)))</f>
        <v/>
      </c>
      <c r="CC66" s="392" t="str">
        <f ca="1">+IF(OFFSET('Water Data'!$G$28,0,10*ROW('Water Data'!G60))="","",OFFSET('Water Data'!$G$28,0,10*ROW('Water Data'!G60)))</f>
        <v/>
      </c>
      <c r="CD66" s="392" t="str">
        <f ca="1">+IF(OFFSET('Water Data'!$G$29,0,10*ROW('Water Data'!G60))="","",OFFSET('Water Data'!$G$29,0,10*ROW('Water Data'!G60)))</f>
        <v/>
      </c>
      <c r="CE66" s="392" t="str">
        <f ca="1">+IF(OFFSET('Water Data'!$H$27,0,10*ROW('Water Data'!H60))="","",OFFSET('Water Data'!$H$27,0,10*ROW('Water Data'!H60)))</f>
        <v/>
      </c>
      <c r="CF66" s="392" t="str">
        <f ca="1">+IF(OFFSET('Water Data'!$H$28,0,10*ROW('Water Data'!H60))="","",OFFSET('Water Data'!$H$28,0,10*ROW('Water Data'!H60)))</f>
        <v/>
      </c>
      <c r="CG66" s="392" t="str">
        <f ca="1">+IF(OFFSET('Water Data'!$H$29,0,10*ROW('Water Data'!H60))="","",OFFSET('Water Data'!$H$29,0,10*ROW('Water Data'!H60)))</f>
        <v/>
      </c>
      <c r="CH66" s="392" t="str">
        <f ca="1">+IF(OFFSET('Water Data'!$I$27,0,10*ROW('Water Data'!I60))="","",OFFSET('Water Data'!$I$27,0,10*ROW('Water Data'!I60)))</f>
        <v/>
      </c>
      <c r="CI66" s="392" t="str">
        <f ca="1">+IF(OFFSET('Water Data'!$I$28,0,10*ROW('Water Data'!I60))="","",OFFSET('Water Data'!$I$28,0,10*ROW('Water Data'!I60)))</f>
        <v/>
      </c>
      <c r="CJ66" s="392" t="str">
        <f ca="1">+IF(OFFSET('Water Data'!$I$29,0,10*ROW('Water Data'!I60))="","",OFFSET('Water Data'!$I$29,0,10*ROW('Water Data'!I60)))</f>
        <v/>
      </c>
      <c r="CK66" s="392" t="str">
        <f ca="1">+IF(OFFSET('Sanitation Data'!$D$28,0,10*ROW('Sanitation Data'!D60))="","",OFFSET('Sanitation Data'!$D$28,0,10*ROW('Sanitation Data'!D60)))</f>
        <v/>
      </c>
      <c r="CL66" s="392" t="str">
        <f ca="1">+IF(OFFSET('Sanitation Data'!$D$29,0,10*ROW('Sanitation Data'!D60))="","",OFFSET('Sanitation Data'!$D$29,0,10*ROW('Sanitation Data'!D60)))</f>
        <v/>
      </c>
      <c r="CM66" s="392" t="str">
        <f ca="1">+IF(OFFSET('Sanitation Data'!$D$30,0,10*ROW('Sanitation Data'!D60))="","",OFFSET('Sanitation Data'!$D$30,0,10*ROW('Sanitation Data'!D60)))</f>
        <v/>
      </c>
      <c r="CN66" s="392" t="str">
        <f ca="1">+IF(OFFSET('Sanitation Data'!$D$31,0,10*ROW('Sanitation Data'!D60))="","",OFFSET('Sanitation Data'!$D$31,0,10*ROW('Sanitation Data'!D60)))</f>
        <v/>
      </c>
      <c r="CO66" s="392" t="str">
        <f ca="1">+IF(OFFSET('Sanitation Data'!$D$32,0,10*ROW('Sanitation Data'!D60))="","",OFFSET('Sanitation Data'!$D$32,0,10*ROW('Sanitation Data'!D60)))</f>
        <v/>
      </c>
      <c r="CP66" s="392" t="str">
        <f ca="1">+IF(OFFSET('Sanitation Data'!$E$28,0,10*ROW('Sanitation Data'!E60))="","",OFFSET('Sanitation Data'!$E$28,0,10*ROW('Sanitation Data'!E60)))</f>
        <v/>
      </c>
      <c r="CQ66" s="392" t="str">
        <f ca="1">+IF(OFFSET('Sanitation Data'!$E$29,0,10*ROW('Sanitation Data'!E60))="","",OFFSET('Sanitation Data'!$E$29,0,10*ROW('Sanitation Data'!E60)))</f>
        <v/>
      </c>
      <c r="CR66" s="392" t="str">
        <f ca="1">+IF(OFFSET('Sanitation Data'!$E$30,0,10*ROW('Sanitation Data'!E60))="","",OFFSET('Sanitation Data'!$E$30,0,10*ROW('Sanitation Data'!E60)))</f>
        <v/>
      </c>
      <c r="CS66" s="392" t="str">
        <f ca="1">+IF(OFFSET('Sanitation Data'!$E$31,0,10*ROW('Sanitation Data'!E60))="","",OFFSET('Sanitation Data'!$E$31,0,10*ROW('Sanitation Data'!E60)))</f>
        <v/>
      </c>
      <c r="CT66" s="392" t="str">
        <f ca="1">+IF(OFFSET('Sanitation Data'!$E$32,0,10*ROW('Sanitation Data'!E60))="","",OFFSET('Sanitation Data'!$E$32,0,10*ROW('Sanitation Data'!E60)))</f>
        <v/>
      </c>
      <c r="CU66" s="392" t="str">
        <f ca="1">+IF(OFFSET('Sanitation Data'!$F$28,0,10*ROW('Sanitation Data'!F60))="","",OFFSET('Sanitation Data'!$F$28,0,10*ROW('Sanitation Data'!F60)))</f>
        <v/>
      </c>
      <c r="CV66" s="392" t="str">
        <f ca="1">+IF(OFFSET('Sanitation Data'!$F$29,0,10*ROW('Sanitation Data'!F60))="","",OFFSET('Sanitation Data'!$F$29,0,10*ROW('Sanitation Data'!F60)))</f>
        <v/>
      </c>
      <c r="CW66" s="392" t="str">
        <f ca="1">+IF(OFFSET('Sanitation Data'!$F$30,0,10*ROW('Sanitation Data'!F60))="","",OFFSET('Sanitation Data'!$F$30,0,10*ROW('Sanitation Data'!F60)))</f>
        <v/>
      </c>
      <c r="CX66" s="392" t="str">
        <f ca="1">+IF(OFFSET('Sanitation Data'!$F$31,0,10*ROW('Sanitation Data'!F60))="","",OFFSET('Sanitation Data'!$F$31,0,10*ROW('Sanitation Data'!F60)))</f>
        <v/>
      </c>
      <c r="CY66" s="392" t="str">
        <f ca="1">+IF(OFFSET('Sanitation Data'!$F$32,0,10*ROW('Sanitation Data'!F60))="","",OFFSET('Sanitation Data'!$F$32,0,10*ROW('Sanitation Data'!F60)))</f>
        <v/>
      </c>
      <c r="CZ66" s="392" t="str">
        <f ca="1">+IF(OFFSET('Sanitation Data'!$G$28,0,10*ROW('Sanitation Data'!G60))="","",OFFSET('Sanitation Data'!$G$28,0,10*ROW('Sanitation Data'!G60)))</f>
        <v/>
      </c>
      <c r="DA66" s="392" t="str">
        <f ca="1">+IF(OFFSET('Sanitation Data'!$G$29,0,10*ROW('Sanitation Data'!G60))="","",OFFSET('Sanitation Data'!$G$29,0,10*ROW('Sanitation Data'!G60)))</f>
        <v/>
      </c>
      <c r="DB66" s="392" t="str">
        <f ca="1">+IF(OFFSET('Sanitation Data'!$G$30,0,10*ROW('Sanitation Data'!G60))="","",OFFSET('Sanitation Data'!$G$30,0,10*ROW('Sanitation Data'!G60)))</f>
        <v/>
      </c>
      <c r="DC66" s="392" t="str">
        <f ca="1">+IF(OFFSET('Sanitation Data'!$G$31,0,10*ROW('Sanitation Data'!G60))="","",OFFSET('Sanitation Data'!$G$31,0,10*ROW('Sanitation Data'!G60)))</f>
        <v/>
      </c>
      <c r="DD66" s="392" t="str">
        <f ca="1">+IF(OFFSET('Sanitation Data'!$G$32,0,10*ROW('Sanitation Data'!G60))="","",OFFSET('Sanitation Data'!$G$32,0,10*ROW('Sanitation Data'!G60)))</f>
        <v/>
      </c>
      <c r="DE66" s="392" t="str">
        <f ca="1">+IF(OFFSET('Sanitation Data'!$H$28,0,10*ROW('Sanitation Data'!H60))="","",OFFSET('Sanitation Data'!$H$28,0,10*ROW('Sanitation Data'!H60)))</f>
        <v/>
      </c>
      <c r="DF66" s="392" t="str">
        <f ca="1">+IF(OFFSET('Sanitation Data'!$H$29,0,10*ROW('Sanitation Data'!H60))="","",OFFSET('Sanitation Data'!$H$29,0,10*ROW('Sanitation Data'!H60)))</f>
        <v/>
      </c>
      <c r="DG66" s="392" t="str">
        <f ca="1">+IF(OFFSET('Sanitation Data'!$H$30,0,10*ROW('Sanitation Data'!H60))="","",OFFSET('Sanitation Data'!$H$30,0,10*ROW('Sanitation Data'!H60)))</f>
        <v/>
      </c>
      <c r="DH66" s="392" t="str">
        <f ca="1">+IF(OFFSET('Sanitation Data'!$H$31,0,10*ROW('Sanitation Data'!H60))="","",OFFSET('Sanitation Data'!$H$31,0,10*ROW('Sanitation Data'!H60)))</f>
        <v/>
      </c>
      <c r="DI66" s="392" t="str">
        <f ca="1">+IF(OFFSET('Sanitation Data'!$H$32,0,10*ROW('Sanitation Data'!H60))="","",OFFSET('Sanitation Data'!$H$32,0,10*ROW('Sanitation Data'!H60)))</f>
        <v/>
      </c>
      <c r="DJ66" s="392" t="str">
        <f ca="1">+IF(OFFSET('Sanitation Data'!$I$28,0,10*ROW('Sanitation Data'!I60))="","",OFFSET('Sanitation Data'!$I$28,0,10*ROW('Sanitation Data'!I60)))</f>
        <v/>
      </c>
      <c r="DK66" s="392" t="str">
        <f ca="1">+IF(OFFSET('Sanitation Data'!$I$29,0,10*ROW('Sanitation Data'!I60))="","",OFFSET('Sanitation Data'!$I$29,0,10*ROW('Sanitation Data'!I60)))</f>
        <v/>
      </c>
      <c r="DL66" s="392" t="str">
        <f ca="1">+IF(OFFSET('Sanitation Data'!$I$30,0,10*ROW('Sanitation Data'!I60))="","",OFFSET('Sanitation Data'!$I$30,0,10*ROW('Sanitation Data'!I60)))</f>
        <v/>
      </c>
      <c r="DM66" s="392" t="str">
        <f ca="1">+IF(OFFSET('Sanitation Data'!$I$31,0,10*ROW('Sanitation Data'!I60))="","",OFFSET('Sanitation Data'!$I$31,0,10*ROW('Sanitation Data'!I60)))</f>
        <v/>
      </c>
      <c r="DN66" s="392" t="str">
        <f ca="1">+IF(OFFSET('Sanitation Data'!$I$32,0,10*ROW('Sanitation Data'!I60))="","",OFFSET('Sanitation Data'!$I$32,0,10*ROW('Sanitation Data'!I60)))</f>
        <v/>
      </c>
      <c r="DO66" s="392" t="str">
        <f ca="1">+IF(OFFSET('Hygiene Data'!$D$11,0,10*ROW('Hygiene Data'!D60))="","",OFFSET('Hygiene Data'!$D$11,0,10*ROW('Hygiene Data'!D60)))</f>
        <v/>
      </c>
      <c r="DP66" s="392" t="str">
        <f ca="1">+IF(OFFSET('Hygiene Data'!$D$12,0,10*ROW('Hygiene Data'!D60))="","",OFFSET('Hygiene Data'!$D$12,0,10*ROW('Hygiene Data'!D60)))</f>
        <v/>
      </c>
      <c r="DQ66" s="392" t="str">
        <f ca="1">+IF(OFFSET('Hygiene Data'!$D$13,0,10*ROW('Hygiene Data'!D60))="","",OFFSET('Hygiene Data'!$D$13,0,10*ROW('Hygiene Data'!D60)))</f>
        <v/>
      </c>
      <c r="DR66" s="392" t="str">
        <f ca="1">+IF(OFFSET('Hygiene Data'!$E$11,0,10*ROW('Hygiene Data'!E60))="","",OFFSET('Hygiene Data'!$E$11,0,10*ROW('Hygiene Data'!E60)))</f>
        <v/>
      </c>
      <c r="DS66" s="392" t="str">
        <f ca="1">+IF(OFFSET('Hygiene Data'!$E$12,0,10*ROW('Hygiene Data'!E60))="","",OFFSET('Hygiene Data'!$E$12,0,10*ROW('Hygiene Data'!E60)))</f>
        <v/>
      </c>
      <c r="DT66" s="392" t="str">
        <f ca="1">+IF(OFFSET('Hygiene Data'!$E$13,0,10*ROW('Hygiene Data'!E60))="","",OFFSET('Hygiene Data'!$E$13,0,10*ROW('Hygiene Data'!E60)))</f>
        <v/>
      </c>
      <c r="DU66" s="392" t="str">
        <f ca="1">+IF(OFFSET('Hygiene Data'!$F$11,0,10*ROW('Hygiene Data'!F60))="","",OFFSET('Hygiene Data'!$F$11,0,10*ROW('Hygiene Data'!F60)))</f>
        <v/>
      </c>
      <c r="DV66" s="392" t="str">
        <f ca="1">+IF(OFFSET('Hygiene Data'!$F$12,0,10*ROW('Hygiene Data'!F60))="","",OFFSET('Hygiene Data'!$F$12,0,10*ROW('Hygiene Data'!F60)))</f>
        <v/>
      </c>
      <c r="DW66" s="392" t="str">
        <f ca="1">+IF(OFFSET('Hygiene Data'!$F$13,0,10*ROW('Hygiene Data'!F60))="","",OFFSET('Hygiene Data'!$F$13,0,10*ROW('Hygiene Data'!F60)))</f>
        <v/>
      </c>
      <c r="DX66" s="392" t="str">
        <f ca="1">+IF(OFFSET('Hygiene Data'!$G$11,0,10*ROW('Hygiene Data'!G60))="","",OFFSET('Hygiene Data'!$G$11,0,10*ROW('Hygiene Data'!G60)))</f>
        <v/>
      </c>
      <c r="DY66" s="392" t="str">
        <f ca="1">+IF(OFFSET('Hygiene Data'!$G$12,0,10*ROW('Hygiene Data'!G60))="","",OFFSET('Hygiene Data'!$G$12,0,10*ROW('Hygiene Data'!G60)))</f>
        <v/>
      </c>
      <c r="DZ66" s="392" t="str">
        <f ca="1">+IF(OFFSET('Hygiene Data'!$G$13,0,10*ROW('Hygiene Data'!G60))="","",OFFSET('Hygiene Data'!$G$13,0,10*ROW('Hygiene Data'!G60)))</f>
        <v/>
      </c>
      <c r="EA66" s="392" t="str">
        <f ca="1">+IF(OFFSET('Hygiene Data'!$H$11,0,10*ROW('Hygiene Data'!H60))="","",OFFSET('Hygiene Data'!$H$11,0,10*ROW('Hygiene Data'!H60)))</f>
        <v/>
      </c>
      <c r="EB66" s="392" t="str">
        <f ca="1">+IF(OFFSET('Hygiene Data'!$H$12,0,10*ROW('Hygiene Data'!H60))="","",OFFSET('Hygiene Data'!$H$12,0,10*ROW('Hygiene Data'!H60)))</f>
        <v/>
      </c>
      <c r="EC66" s="392" t="str">
        <f ca="1">+IF(OFFSET('Hygiene Data'!$H$13,0,10*ROW('Hygiene Data'!H60))="","",OFFSET('Hygiene Data'!$H$13,0,10*ROW('Hygiene Data'!H60)))</f>
        <v/>
      </c>
      <c r="ED66" s="392" t="str">
        <f ca="1">+IF(OFFSET('Hygiene Data'!$I$11,0,10*ROW('Hygiene Data'!I60))="","",OFFSET('Hygiene Data'!$I$11,0,10*ROW('Hygiene Data'!I60)))</f>
        <v/>
      </c>
      <c r="EE66" s="392" t="str">
        <f ca="1">+IF(OFFSET('Hygiene Data'!$I$12,0,10*ROW('Hygiene Data'!I60))="","",OFFSET('Hygiene Data'!$I$12,0,10*ROW('Hygiene Data'!I60)))</f>
        <v/>
      </c>
      <c r="EF66" s="392" t="str">
        <f ca="1">+IF(OFFSET('Hygiene Data'!$I$13,0,10*ROW('Hygiene Data'!I60))="","",OFFSET('Hygiene Data'!$I$13,0,10*ROW('Hygiene Data'!I60)))</f>
        <v/>
      </c>
    </row>
    <row r="67" spans="1:136" x14ac:dyDescent="0.25">
      <c r="A67" s="501" t="str">
        <f ca="1">+IF(OFFSET('Water Data'!$B$2,0,10*ROW('Water Data'!E61))="","",OFFSET('Water Data'!$B$2,0,10*ROW('Water Data'!E61)))</f>
        <v/>
      </c>
      <c r="B67" s="50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28" t="str">
        <f t="shared" ca="1" si="0"/>
        <v/>
      </c>
      <c r="D67" s="52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3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3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3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3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3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3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3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3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3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3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3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3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3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3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3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3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3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3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3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3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3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3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3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3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3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3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3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3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3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3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3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0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3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3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3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3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3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3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3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3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3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3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3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3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3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3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3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3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92" t="str">
        <f ca="1">+IF(OFFSET('Water Data'!$D$27,0,10*ROW('Water Data'!D61))="","",OFFSET('Water Data'!$D$27,0,10*ROW('Water Data'!D61)))</f>
        <v/>
      </c>
      <c r="BT67" s="392" t="str">
        <f ca="1">+IF(OFFSET('Water Data'!$D$28,0,10*ROW('Water Data'!D61))="","",OFFSET('Water Data'!$D$28,0,10*ROW('Water Data'!D61)))</f>
        <v/>
      </c>
      <c r="BU67" s="392" t="str">
        <f ca="1">+IF(OFFSET('Water Data'!$D$29,0,10*ROW('Water Data'!D61))="","",OFFSET('Water Data'!$D$29,0,10*ROW('Water Data'!D61)))</f>
        <v/>
      </c>
      <c r="BV67" s="392" t="str">
        <f ca="1">+IF(OFFSET('Water Data'!$E$27,0,10*ROW('Water Data'!E61))="","",OFFSET('Water Data'!$E$27,0,10*ROW('Water Data'!E61)))</f>
        <v/>
      </c>
      <c r="BW67" s="392" t="str">
        <f ca="1">+IF(OFFSET('Water Data'!$E$28,0,10*ROW('Water Data'!E61))="","",OFFSET('Water Data'!$E$28,0,10*ROW('Water Data'!E61)))</f>
        <v/>
      </c>
      <c r="BX67" s="392" t="str">
        <f ca="1">+IF(OFFSET('Water Data'!$E$29,0,10*ROW('Water Data'!E61))="","",OFFSET('Water Data'!$E$29,0,10*ROW('Water Data'!E61)))</f>
        <v/>
      </c>
      <c r="BY67" s="392" t="str">
        <f ca="1">+IF(OFFSET('Water Data'!$F$27,0,10*ROW('Water Data'!F61))="","",OFFSET('Water Data'!$F$27,0,10*ROW('Water Data'!F61)))</f>
        <v/>
      </c>
      <c r="BZ67" s="392" t="str">
        <f ca="1">+IF(OFFSET('Water Data'!$F$28,0,10*ROW('Water Data'!F61))="","",OFFSET('Water Data'!$F$28,0,10*ROW('Water Data'!F61)))</f>
        <v/>
      </c>
      <c r="CA67" s="392" t="str">
        <f ca="1">+IF(OFFSET('Water Data'!$F$29,0,10*ROW('Water Data'!F61))="","",OFFSET('Water Data'!$F$29,0,10*ROW('Water Data'!F61)))</f>
        <v/>
      </c>
      <c r="CB67" s="392" t="str">
        <f ca="1">+IF(OFFSET('Water Data'!$G$27,0,10*ROW('Water Data'!G61))="","",OFFSET('Water Data'!$G$27,0,10*ROW('Water Data'!G61)))</f>
        <v/>
      </c>
      <c r="CC67" s="392" t="str">
        <f ca="1">+IF(OFFSET('Water Data'!$G$28,0,10*ROW('Water Data'!G61))="","",OFFSET('Water Data'!$G$28,0,10*ROW('Water Data'!G61)))</f>
        <v/>
      </c>
      <c r="CD67" s="392" t="str">
        <f ca="1">+IF(OFFSET('Water Data'!$G$29,0,10*ROW('Water Data'!G61))="","",OFFSET('Water Data'!$G$29,0,10*ROW('Water Data'!G61)))</f>
        <v/>
      </c>
      <c r="CE67" s="392" t="str">
        <f ca="1">+IF(OFFSET('Water Data'!$H$27,0,10*ROW('Water Data'!H61))="","",OFFSET('Water Data'!$H$27,0,10*ROW('Water Data'!H61)))</f>
        <v/>
      </c>
      <c r="CF67" s="392" t="str">
        <f ca="1">+IF(OFFSET('Water Data'!$H$28,0,10*ROW('Water Data'!H61))="","",OFFSET('Water Data'!$H$28,0,10*ROW('Water Data'!H61)))</f>
        <v/>
      </c>
      <c r="CG67" s="392" t="str">
        <f ca="1">+IF(OFFSET('Water Data'!$H$29,0,10*ROW('Water Data'!H61))="","",OFFSET('Water Data'!$H$29,0,10*ROW('Water Data'!H61)))</f>
        <v/>
      </c>
      <c r="CH67" s="392" t="str">
        <f ca="1">+IF(OFFSET('Water Data'!$I$27,0,10*ROW('Water Data'!I61))="","",OFFSET('Water Data'!$I$27,0,10*ROW('Water Data'!I61)))</f>
        <v/>
      </c>
      <c r="CI67" s="392" t="str">
        <f ca="1">+IF(OFFSET('Water Data'!$I$28,0,10*ROW('Water Data'!I61))="","",OFFSET('Water Data'!$I$28,0,10*ROW('Water Data'!I61)))</f>
        <v/>
      </c>
      <c r="CJ67" s="392" t="str">
        <f ca="1">+IF(OFFSET('Water Data'!$I$29,0,10*ROW('Water Data'!I61))="","",OFFSET('Water Data'!$I$29,0,10*ROW('Water Data'!I61)))</f>
        <v/>
      </c>
      <c r="CK67" s="392" t="str">
        <f ca="1">+IF(OFFSET('Sanitation Data'!$D$28,0,10*ROW('Sanitation Data'!D61))="","",OFFSET('Sanitation Data'!$D$28,0,10*ROW('Sanitation Data'!D61)))</f>
        <v/>
      </c>
      <c r="CL67" s="392" t="str">
        <f ca="1">+IF(OFFSET('Sanitation Data'!$D$29,0,10*ROW('Sanitation Data'!D61))="","",OFFSET('Sanitation Data'!$D$29,0,10*ROW('Sanitation Data'!D61)))</f>
        <v/>
      </c>
      <c r="CM67" s="392" t="str">
        <f ca="1">+IF(OFFSET('Sanitation Data'!$D$30,0,10*ROW('Sanitation Data'!D61))="","",OFFSET('Sanitation Data'!$D$30,0,10*ROW('Sanitation Data'!D61)))</f>
        <v/>
      </c>
      <c r="CN67" s="392" t="str">
        <f ca="1">+IF(OFFSET('Sanitation Data'!$D$31,0,10*ROW('Sanitation Data'!D61))="","",OFFSET('Sanitation Data'!$D$31,0,10*ROW('Sanitation Data'!D61)))</f>
        <v/>
      </c>
      <c r="CO67" s="392" t="str">
        <f ca="1">+IF(OFFSET('Sanitation Data'!$D$32,0,10*ROW('Sanitation Data'!D61))="","",OFFSET('Sanitation Data'!$D$32,0,10*ROW('Sanitation Data'!D61)))</f>
        <v/>
      </c>
      <c r="CP67" s="392" t="str">
        <f ca="1">+IF(OFFSET('Sanitation Data'!$E$28,0,10*ROW('Sanitation Data'!E61))="","",OFFSET('Sanitation Data'!$E$28,0,10*ROW('Sanitation Data'!E61)))</f>
        <v/>
      </c>
      <c r="CQ67" s="392" t="str">
        <f ca="1">+IF(OFFSET('Sanitation Data'!$E$29,0,10*ROW('Sanitation Data'!E61))="","",OFFSET('Sanitation Data'!$E$29,0,10*ROW('Sanitation Data'!E61)))</f>
        <v/>
      </c>
      <c r="CR67" s="392" t="str">
        <f ca="1">+IF(OFFSET('Sanitation Data'!$E$30,0,10*ROW('Sanitation Data'!E61))="","",OFFSET('Sanitation Data'!$E$30,0,10*ROW('Sanitation Data'!E61)))</f>
        <v/>
      </c>
      <c r="CS67" s="392" t="str">
        <f ca="1">+IF(OFFSET('Sanitation Data'!$E$31,0,10*ROW('Sanitation Data'!E61))="","",OFFSET('Sanitation Data'!$E$31,0,10*ROW('Sanitation Data'!E61)))</f>
        <v/>
      </c>
      <c r="CT67" s="392" t="str">
        <f ca="1">+IF(OFFSET('Sanitation Data'!$E$32,0,10*ROW('Sanitation Data'!E61))="","",OFFSET('Sanitation Data'!$E$32,0,10*ROW('Sanitation Data'!E61)))</f>
        <v/>
      </c>
      <c r="CU67" s="392" t="str">
        <f ca="1">+IF(OFFSET('Sanitation Data'!$F$28,0,10*ROW('Sanitation Data'!F61))="","",OFFSET('Sanitation Data'!$F$28,0,10*ROW('Sanitation Data'!F61)))</f>
        <v/>
      </c>
      <c r="CV67" s="392" t="str">
        <f ca="1">+IF(OFFSET('Sanitation Data'!$F$29,0,10*ROW('Sanitation Data'!F61))="","",OFFSET('Sanitation Data'!$F$29,0,10*ROW('Sanitation Data'!F61)))</f>
        <v/>
      </c>
      <c r="CW67" s="392" t="str">
        <f ca="1">+IF(OFFSET('Sanitation Data'!$F$30,0,10*ROW('Sanitation Data'!F61))="","",OFFSET('Sanitation Data'!$F$30,0,10*ROW('Sanitation Data'!F61)))</f>
        <v/>
      </c>
      <c r="CX67" s="392" t="str">
        <f ca="1">+IF(OFFSET('Sanitation Data'!$F$31,0,10*ROW('Sanitation Data'!F61))="","",OFFSET('Sanitation Data'!$F$31,0,10*ROW('Sanitation Data'!F61)))</f>
        <v/>
      </c>
      <c r="CY67" s="392" t="str">
        <f ca="1">+IF(OFFSET('Sanitation Data'!$F$32,0,10*ROW('Sanitation Data'!F61))="","",OFFSET('Sanitation Data'!$F$32,0,10*ROW('Sanitation Data'!F61)))</f>
        <v/>
      </c>
      <c r="CZ67" s="392" t="str">
        <f ca="1">+IF(OFFSET('Sanitation Data'!$G$28,0,10*ROW('Sanitation Data'!G61))="","",OFFSET('Sanitation Data'!$G$28,0,10*ROW('Sanitation Data'!G61)))</f>
        <v/>
      </c>
      <c r="DA67" s="392" t="str">
        <f ca="1">+IF(OFFSET('Sanitation Data'!$G$29,0,10*ROW('Sanitation Data'!G61))="","",OFFSET('Sanitation Data'!$G$29,0,10*ROW('Sanitation Data'!G61)))</f>
        <v/>
      </c>
      <c r="DB67" s="392" t="str">
        <f ca="1">+IF(OFFSET('Sanitation Data'!$G$30,0,10*ROW('Sanitation Data'!G61))="","",OFFSET('Sanitation Data'!$G$30,0,10*ROW('Sanitation Data'!G61)))</f>
        <v/>
      </c>
      <c r="DC67" s="392" t="str">
        <f ca="1">+IF(OFFSET('Sanitation Data'!$G$31,0,10*ROW('Sanitation Data'!G61))="","",OFFSET('Sanitation Data'!$G$31,0,10*ROW('Sanitation Data'!G61)))</f>
        <v/>
      </c>
      <c r="DD67" s="392" t="str">
        <f ca="1">+IF(OFFSET('Sanitation Data'!$G$32,0,10*ROW('Sanitation Data'!G61))="","",OFFSET('Sanitation Data'!$G$32,0,10*ROW('Sanitation Data'!G61)))</f>
        <v/>
      </c>
      <c r="DE67" s="392" t="str">
        <f ca="1">+IF(OFFSET('Sanitation Data'!$H$28,0,10*ROW('Sanitation Data'!H61))="","",OFFSET('Sanitation Data'!$H$28,0,10*ROW('Sanitation Data'!H61)))</f>
        <v/>
      </c>
      <c r="DF67" s="392" t="str">
        <f ca="1">+IF(OFFSET('Sanitation Data'!$H$29,0,10*ROW('Sanitation Data'!H61))="","",OFFSET('Sanitation Data'!$H$29,0,10*ROW('Sanitation Data'!H61)))</f>
        <v/>
      </c>
      <c r="DG67" s="392" t="str">
        <f ca="1">+IF(OFFSET('Sanitation Data'!$H$30,0,10*ROW('Sanitation Data'!H61))="","",OFFSET('Sanitation Data'!$H$30,0,10*ROW('Sanitation Data'!H61)))</f>
        <v/>
      </c>
      <c r="DH67" s="392" t="str">
        <f ca="1">+IF(OFFSET('Sanitation Data'!$H$31,0,10*ROW('Sanitation Data'!H61))="","",OFFSET('Sanitation Data'!$H$31,0,10*ROW('Sanitation Data'!H61)))</f>
        <v/>
      </c>
      <c r="DI67" s="392" t="str">
        <f ca="1">+IF(OFFSET('Sanitation Data'!$H$32,0,10*ROW('Sanitation Data'!H61))="","",OFFSET('Sanitation Data'!$H$32,0,10*ROW('Sanitation Data'!H61)))</f>
        <v/>
      </c>
      <c r="DJ67" s="392" t="str">
        <f ca="1">+IF(OFFSET('Sanitation Data'!$I$28,0,10*ROW('Sanitation Data'!I61))="","",OFFSET('Sanitation Data'!$I$28,0,10*ROW('Sanitation Data'!I61)))</f>
        <v/>
      </c>
      <c r="DK67" s="392" t="str">
        <f ca="1">+IF(OFFSET('Sanitation Data'!$I$29,0,10*ROW('Sanitation Data'!I61))="","",OFFSET('Sanitation Data'!$I$29,0,10*ROW('Sanitation Data'!I61)))</f>
        <v/>
      </c>
      <c r="DL67" s="392" t="str">
        <f ca="1">+IF(OFFSET('Sanitation Data'!$I$30,0,10*ROW('Sanitation Data'!I61))="","",OFFSET('Sanitation Data'!$I$30,0,10*ROW('Sanitation Data'!I61)))</f>
        <v/>
      </c>
      <c r="DM67" s="392" t="str">
        <f ca="1">+IF(OFFSET('Sanitation Data'!$I$31,0,10*ROW('Sanitation Data'!I61))="","",OFFSET('Sanitation Data'!$I$31,0,10*ROW('Sanitation Data'!I61)))</f>
        <v/>
      </c>
      <c r="DN67" s="392" t="str">
        <f ca="1">+IF(OFFSET('Sanitation Data'!$I$32,0,10*ROW('Sanitation Data'!I61))="","",OFFSET('Sanitation Data'!$I$32,0,10*ROW('Sanitation Data'!I61)))</f>
        <v/>
      </c>
      <c r="DO67" s="392" t="str">
        <f ca="1">+IF(OFFSET('Hygiene Data'!$D$11,0,10*ROW('Hygiene Data'!D61))="","",OFFSET('Hygiene Data'!$D$11,0,10*ROW('Hygiene Data'!D61)))</f>
        <v/>
      </c>
      <c r="DP67" s="392" t="str">
        <f ca="1">+IF(OFFSET('Hygiene Data'!$D$12,0,10*ROW('Hygiene Data'!D61))="","",OFFSET('Hygiene Data'!$D$12,0,10*ROW('Hygiene Data'!D61)))</f>
        <v/>
      </c>
      <c r="DQ67" s="392" t="str">
        <f ca="1">+IF(OFFSET('Hygiene Data'!$D$13,0,10*ROW('Hygiene Data'!D61))="","",OFFSET('Hygiene Data'!$D$13,0,10*ROW('Hygiene Data'!D61)))</f>
        <v/>
      </c>
      <c r="DR67" s="392" t="str">
        <f ca="1">+IF(OFFSET('Hygiene Data'!$E$11,0,10*ROW('Hygiene Data'!E61))="","",OFFSET('Hygiene Data'!$E$11,0,10*ROW('Hygiene Data'!E61)))</f>
        <v/>
      </c>
      <c r="DS67" s="392" t="str">
        <f ca="1">+IF(OFFSET('Hygiene Data'!$E$12,0,10*ROW('Hygiene Data'!E61))="","",OFFSET('Hygiene Data'!$E$12,0,10*ROW('Hygiene Data'!E61)))</f>
        <v/>
      </c>
      <c r="DT67" s="392" t="str">
        <f ca="1">+IF(OFFSET('Hygiene Data'!$E$13,0,10*ROW('Hygiene Data'!E61))="","",OFFSET('Hygiene Data'!$E$13,0,10*ROW('Hygiene Data'!E61)))</f>
        <v/>
      </c>
      <c r="DU67" s="392" t="str">
        <f ca="1">+IF(OFFSET('Hygiene Data'!$F$11,0,10*ROW('Hygiene Data'!F61))="","",OFFSET('Hygiene Data'!$F$11,0,10*ROW('Hygiene Data'!F61)))</f>
        <v/>
      </c>
      <c r="DV67" s="392" t="str">
        <f ca="1">+IF(OFFSET('Hygiene Data'!$F$12,0,10*ROW('Hygiene Data'!F61))="","",OFFSET('Hygiene Data'!$F$12,0,10*ROW('Hygiene Data'!F61)))</f>
        <v/>
      </c>
      <c r="DW67" s="392" t="str">
        <f ca="1">+IF(OFFSET('Hygiene Data'!$F$13,0,10*ROW('Hygiene Data'!F61))="","",OFFSET('Hygiene Data'!$F$13,0,10*ROW('Hygiene Data'!F61)))</f>
        <v/>
      </c>
      <c r="DX67" s="392" t="str">
        <f ca="1">+IF(OFFSET('Hygiene Data'!$G$11,0,10*ROW('Hygiene Data'!G61))="","",OFFSET('Hygiene Data'!$G$11,0,10*ROW('Hygiene Data'!G61)))</f>
        <v/>
      </c>
      <c r="DY67" s="392" t="str">
        <f ca="1">+IF(OFFSET('Hygiene Data'!$G$12,0,10*ROW('Hygiene Data'!G61))="","",OFFSET('Hygiene Data'!$G$12,0,10*ROW('Hygiene Data'!G61)))</f>
        <v/>
      </c>
      <c r="DZ67" s="392" t="str">
        <f ca="1">+IF(OFFSET('Hygiene Data'!$G$13,0,10*ROW('Hygiene Data'!G61))="","",OFFSET('Hygiene Data'!$G$13,0,10*ROW('Hygiene Data'!G61)))</f>
        <v/>
      </c>
      <c r="EA67" s="392" t="str">
        <f ca="1">+IF(OFFSET('Hygiene Data'!$H$11,0,10*ROW('Hygiene Data'!H61))="","",OFFSET('Hygiene Data'!$H$11,0,10*ROW('Hygiene Data'!H61)))</f>
        <v/>
      </c>
      <c r="EB67" s="392" t="str">
        <f ca="1">+IF(OFFSET('Hygiene Data'!$H$12,0,10*ROW('Hygiene Data'!H61))="","",OFFSET('Hygiene Data'!$H$12,0,10*ROW('Hygiene Data'!H61)))</f>
        <v/>
      </c>
      <c r="EC67" s="392" t="str">
        <f ca="1">+IF(OFFSET('Hygiene Data'!$H$13,0,10*ROW('Hygiene Data'!H61))="","",OFFSET('Hygiene Data'!$H$13,0,10*ROW('Hygiene Data'!H61)))</f>
        <v/>
      </c>
      <c r="ED67" s="392" t="str">
        <f ca="1">+IF(OFFSET('Hygiene Data'!$I$11,0,10*ROW('Hygiene Data'!I61))="","",OFFSET('Hygiene Data'!$I$11,0,10*ROW('Hygiene Data'!I61)))</f>
        <v/>
      </c>
      <c r="EE67" s="392" t="str">
        <f ca="1">+IF(OFFSET('Hygiene Data'!$I$12,0,10*ROW('Hygiene Data'!I61))="","",OFFSET('Hygiene Data'!$I$12,0,10*ROW('Hygiene Data'!I61)))</f>
        <v/>
      </c>
      <c r="EF67" s="392" t="str">
        <f ca="1">+IF(OFFSET('Hygiene Data'!$I$13,0,10*ROW('Hygiene Data'!I61))="","",OFFSET('Hygiene Data'!$I$13,0,10*ROW('Hygiene Data'!I61)))</f>
        <v/>
      </c>
    </row>
    <row r="68" spans="1:136" x14ac:dyDescent="0.25">
      <c r="A68" s="501" t="str">
        <f ca="1">+IF(OFFSET('Water Data'!$B$2,0,10*ROW('Water Data'!E62))="","",OFFSET('Water Data'!$B$2,0,10*ROW('Water Data'!E62)))</f>
        <v/>
      </c>
      <c r="B68" s="50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28" t="str">
        <f t="shared" ca="1" si="0"/>
        <v/>
      </c>
      <c r="D68" s="52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3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3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3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3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3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3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3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3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3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3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3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3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3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3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3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3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3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3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3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3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3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3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3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3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3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3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3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3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3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3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3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0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3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3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3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3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3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3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3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3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3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3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3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3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3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3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3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3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92" t="str">
        <f ca="1">+IF(OFFSET('Water Data'!$D$27,0,10*ROW('Water Data'!D62))="","",OFFSET('Water Data'!$D$27,0,10*ROW('Water Data'!D62)))</f>
        <v/>
      </c>
      <c r="BT68" s="392" t="str">
        <f ca="1">+IF(OFFSET('Water Data'!$D$28,0,10*ROW('Water Data'!D62))="","",OFFSET('Water Data'!$D$28,0,10*ROW('Water Data'!D62)))</f>
        <v/>
      </c>
      <c r="BU68" s="392" t="str">
        <f ca="1">+IF(OFFSET('Water Data'!$D$29,0,10*ROW('Water Data'!D62))="","",OFFSET('Water Data'!$D$29,0,10*ROW('Water Data'!D62)))</f>
        <v/>
      </c>
      <c r="BV68" s="392" t="str">
        <f ca="1">+IF(OFFSET('Water Data'!$E$27,0,10*ROW('Water Data'!E62))="","",OFFSET('Water Data'!$E$27,0,10*ROW('Water Data'!E62)))</f>
        <v/>
      </c>
      <c r="BW68" s="392" t="str">
        <f ca="1">+IF(OFFSET('Water Data'!$E$28,0,10*ROW('Water Data'!E62))="","",OFFSET('Water Data'!$E$28,0,10*ROW('Water Data'!E62)))</f>
        <v/>
      </c>
      <c r="BX68" s="392" t="str">
        <f ca="1">+IF(OFFSET('Water Data'!$E$29,0,10*ROW('Water Data'!E62))="","",OFFSET('Water Data'!$E$29,0,10*ROW('Water Data'!E62)))</f>
        <v/>
      </c>
      <c r="BY68" s="392" t="str">
        <f ca="1">+IF(OFFSET('Water Data'!$F$27,0,10*ROW('Water Data'!F62))="","",OFFSET('Water Data'!$F$27,0,10*ROW('Water Data'!F62)))</f>
        <v/>
      </c>
      <c r="BZ68" s="392" t="str">
        <f ca="1">+IF(OFFSET('Water Data'!$F$28,0,10*ROW('Water Data'!F62))="","",OFFSET('Water Data'!$F$28,0,10*ROW('Water Data'!F62)))</f>
        <v/>
      </c>
      <c r="CA68" s="392" t="str">
        <f ca="1">+IF(OFFSET('Water Data'!$F$29,0,10*ROW('Water Data'!F62))="","",OFFSET('Water Data'!$F$29,0,10*ROW('Water Data'!F62)))</f>
        <v/>
      </c>
      <c r="CB68" s="392" t="str">
        <f ca="1">+IF(OFFSET('Water Data'!$G$27,0,10*ROW('Water Data'!G62))="","",OFFSET('Water Data'!$G$27,0,10*ROW('Water Data'!G62)))</f>
        <v/>
      </c>
      <c r="CC68" s="392" t="str">
        <f ca="1">+IF(OFFSET('Water Data'!$G$28,0,10*ROW('Water Data'!G62))="","",OFFSET('Water Data'!$G$28,0,10*ROW('Water Data'!G62)))</f>
        <v/>
      </c>
      <c r="CD68" s="392" t="str">
        <f ca="1">+IF(OFFSET('Water Data'!$G$29,0,10*ROW('Water Data'!G62))="","",OFFSET('Water Data'!$G$29,0,10*ROW('Water Data'!G62)))</f>
        <v/>
      </c>
      <c r="CE68" s="392" t="str">
        <f ca="1">+IF(OFFSET('Water Data'!$H$27,0,10*ROW('Water Data'!H62))="","",OFFSET('Water Data'!$H$27,0,10*ROW('Water Data'!H62)))</f>
        <v/>
      </c>
      <c r="CF68" s="392" t="str">
        <f ca="1">+IF(OFFSET('Water Data'!$H$28,0,10*ROW('Water Data'!H62))="","",OFFSET('Water Data'!$H$28,0,10*ROW('Water Data'!H62)))</f>
        <v/>
      </c>
      <c r="CG68" s="392" t="str">
        <f ca="1">+IF(OFFSET('Water Data'!$H$29,0,10*ROW('Water Data'!H62))="","",OFFSET('Water Data'!$H$29,0,10*ROW('Water Data'!H62)))</f>
        <v/>
      </c>
      <c r="CH68" s="392" t="str">
        <f ca="1">+IF(OFFSET('Water Data'!$I$27,0,10*ROW('Water Data'!I62))="","",OFFSET('Water Data'!$I$27,0,10*ROW('Water Data'!I62)))</f>
        <v/>
      </c>
      <c r="CI68" s="392" t="str">
        <f ca="1">+IF(OFFSET('Water Data'!$I$28,0,10*ROW('Water Data'!I62))="","",OFFSET('Water Data'!$I$28,0,10*ROW('Water Data'!I62)))</f>
        <v/>
      </c>
      <c r="CJ68" s="392" t="str">
        <f ca="1">+IF(OFFSET('Water Data'!$I$29,0,10*ROW('Water Data'!I62))="","",OFFSET('Water Data'!$I$29,0,10*ROW('Water Data'!I62)))</f>
        <v/>
      </c>
      <c r="CK68" s="392" t="str">
        <f ca="1">+IF(OFFSET('Sanitation Data'!$D$28,0,10*ROW('Sanitation Data'!D62))="","",OFFSET('Sanitation Data'!$D$28,0,10*ROW('Sanitation Data'!D62)))</f>
        <v/>
      </c>
      <c r="CL68" s="392" t="str">
        <f ca="1">+IF(OFFSET('Sanitation Data'!$D$29,0,10*ROW('Sanitation Data'!D62))="","",OFFSET('Sanitation Data'!$D$29,0,10*ROW('Sanitation Data'!D62)))</f>
        <v/>
      </c>
      <c r="CM68" s="392" t="str">
        <f ca="1">+IF(OFFSET('Sanitation Data'!$D$30,0,10*ROW('Sanitation Data'!D62))="","",OFFSET('Sanitation Data'!$D$30,0,10*ROW('Sanitation Data'!D62)))</f>
        <v/>
      </c>
      <c r="CN68" s="392" t="str">
        <f ca="1">+IF(OFFSET('Sanitation Data'!$D$31,0,10*ROW('Sanitation Data'!D62))="","",OFFSET('Sanitation Data'!$D$31,0,10*ROW('Sanitation Data'!D62)))</f>
        <v/>
      </c>
      <c r="CO68" s="392" t="str">
        <f ca="1">+IF(OFFSET('Sanitation Data'!$D$32,0,10*ROW('Sanitation Data'!D62))="","",OFFSET('Sanitation Data'!$D$32,0,10*ROW('Sanitation Data'!D62)))</f>
        <v/>
      </c>
      <c r="CP68" s="392" t="str">
        <f ca="1">+IF(OFFSET('Sanitation Data'!$E$28,0,10*ROW('Sanitation Data'!E62))="","",OFFSET('Sanitation Data'!$E$28,0,10*ROW('Sanitation Data'!E62)))</f>
        <v/>
      </c>
      <c r="CQ68" s="392" t="str">
        <f ca="1">+IF(OFFSET('Sanitation Data'!$E$29,0,10*ROW('Sanitation Data'!E62))="","",OFFSET('Sanitation Data'!$E$29,0,10*ROW('Sanitation Data'!E62)))</f>
        <v/>
      </c>
      <c r="CR68" s="392" t="str">
        <f ca="1">+IF(OFFSET('Sanitation Data'!$E$30,0,10*ROW('Sanitation Data'!E62))="","",OFFSET('Sanitation Data'!$E$30,0,10*ROW('Sanitation Data'!E62)))</f>
        <v/>
      </c>
      <c r="CS68" s="392" t="str">
        <f ca="1">+IF(OFFSET('Sanitation Data'!$E$31,0,10*ROW('Sanitation Data'!E62))="","",OFFSET('Sanitation Data'!$E$31,0,10*ROW('Sanitation Data'!E62)))</f>
        <v/>
      </c>
      <c r="CT68" s="392" t="str">
        <f ca="1">+IF(OFFSET('Sanitation Data'!$E$32,0,10*ROW('Sanitation Data'!E62))="","",OFFSET('Sanitation Data'!$E$32,0,10*ROW('Sanitation Data'!E62)))</f>
        <v/>
      </c>
      <c r="CU68" s="392" t="str">
        <f ca="1">+IF(OFFSET('Sanitation Data'!$F$28,0,10*ROW('Sanitation Data'!F62))="","",OFFSET('Sanitation Data'!$F$28,0,10*ROW('Sanitation Data'!F62)))</f>
        <v/>
      </c>
      <c r="CV68" s="392" t="str">
        <f ca="1">+IF(OFFSET('Sanitation Data'!$F$29,0,10*ROW('Sanitation Data'!F62))="","",OFFSET('Sanitation Data'!$F$29,0,10*ROW('Sanitation Data'!F62)))</f>
        <v/>
      </c>
      <c r="CW68" s="392" t="str">
        <f ca="1">+IF(OFFSET('Sanitation Data'!$F$30,0,10*ROW('Sanitation Data'!F62))="","",OFFSET('Sanitation Data'!$F$30,0,10*ROW('Sanitation Data'!F62)))</f>
        <v/>
      </c>
      <c r="CX68" s="392" t="str">
        <f ca="1">+IF(OFFSET('Sanitation Data'!$F$31,0,10*ROW('Sanitation Data'!F62))="","",OFFSET('Sanitation Data'!$F$31,0,10*ROW('Sanitation Data'!F62)))</f>
        <v/>
      </c>
      <c r="CY68" s="392" t="str">
        <f ca="1">+IF(OFFSET('Sanitation Data'!$F$32,0,10*ROW('Sanitation Data'!F62))="","",OFFSET('Sanitation Data'!$F$32,0,10*ROW('Sanitation Data'!F62)))</f>
        <v/>
      </c>
      <c r="CZ68" s="392" t="str">
        <f ca="1">+IF(OFFSET('Sanitation Data'!$G$28,0,10*ROW('Sanitation Data'!G62))="","",OFFSET('Sanitation Data'!$G$28,0,10*ROW('Sanitation Data'!G62)))</f>
        <v/>
      </c>
      <c r="DA68" s="392" t="str">
        <f ca="1">+IF(OFFSET('Sanitation Data'!$G$29,0,10*ROW('Sanitation Data'!G62))="","",OFFSET('Sanitation Data'!$G$29,0,10*ROW('Sanitation Data'!G62)))</f>
        <v/>
      </c>
      <c r="DB68" s="392" t="str">
        <f ca="1">+IF(OFFSET('Sanitation Data'!$G$30,0,10*ROW('Sanitation Data'!G62))="","",OFFSET('Sanitation Data'!$G$30,0,10*ROW('Sanitation Data'!G62)))</f>
        <v/>
      </c>
      <c r="DC68" s="392" t="str">
        <f ca="1">+IF(OFFSET('Sanitation Data'!$G$31,0,10*ROW('Sanitation Data'!G62))="","",OFFSET('Sanitation Data'!$G$31,0,10*ROW('Sanitation Data'!G62)))</f>
        <v/>
      </c>
      <c r="DD68" s="392" t="str">
        <f ca="1">+IF(OFFSET('Sanitation Data'!$G$32,0,10*ROW('Sanitation Data'!G62))="","",OFFSET('Sanitation Data'!$G$32,0,10*ROW('Sanitation Data'!G62)))</f>
        <v/>
      </c>
      <c r="DE68" s="392" t="str">
        <f ca="1">+IF(OFFSET('Sanitation Data'!$H$28,0,10*ROW('Sanitation Data'!H62))="","",OFFSET('Sanitation Data'!$H$28,0,10*ROW('Sanitation Data'!H62)))</f>
        <v/>
      </c>
      <c r="DF68" s="392" t="str">
        <f ca="1">+IF(OFFSET('Sanitation Data'!$H$29,0,10*ROW('Sanitation Data'!H62))="","",OFFSET('Sanitation Data'!$H$29,0,10*ROW('Sanitation Data'!H62)))</f>
        <v/>
      </c>
      <c r="DG68" s="392" t="str">
        <f ca="1">+IF(OFFSET('Sanitation Data'!$H$30,0,10*ROW('Sanitation Data'!H62))="","",OFFSET('Sanitation Data'!$H$30,0,10*ROW('Sanitation Data'!H62)))</f>
        <v/>
      </c>
      <c r="DH68" s="392" t="str">
        <f ca="1">+IF(OFFSET('Sanitation Data'!$H$31,0,10*ROW('Sanitation Data'!H62))="","",OFFSET('Sanitation Data'!$H$31,0,10*ROW('Sanitation Data'!H62)))</f>
        <v/>
      </c>
      <c r="DI68" s="392" t="str">
        <f ca="1">+IF(OFFSET('Sanitation Data'!$H$32,0,10*ROW('Sanitation Data'!H62))="","",OFFSET('Sanitation Data'!$H$32,0,10*ROW('Sanitation Data'!H62)))</f>
        <v/>
      </c>
      <c r="DJ68" s="392" t="str">
        <f ca="1">+IF(OFFSET('Sanitation Data'!$I$28,0,10*ROW('Sanitation Data'!I62))="","",OFFSET('Sanitation Data'!$I$28,0,10*ROW('Sanitation Data'!I62)))</f>
        <v/>
      </c>
      <c r="DK68" s="392" t="str">
        <f ca="1">+IF(OFFSET('Sanitation Data'!$I$29,0,10*ROW('Sanitation Data'!I62))="","",OFFSET('Sanitation Data'!$I$29,0,10*ROW('Sanitation Data'!I62)))</f>
        <v/>
      </c>
      <c r="DL68" s="392" t="str">
        <f ca="1">+IF(OFFSET('Sanitation Data'!$I$30,0,10*ROW('Sanitation Data'!I62))="","",OFFSET('Sanitation Data'!$I$30,0,10*ROW('Sanitation Data'!I62)))</f>
        <v/>
      </c>
      <c r="DM68" s="392" t="str">
        <f ca="1">+IF(OFFSET('Sanitation Data'!$I$31,0,10*ROW('Sanitation Data'!I62))="","",OFFSET('Sanitation Data'!$I$31,0,10*ROW('Sanitation Data'!I62)))</f>
        <v/>
      </c>
      <c r="DN68" s="392" t="str">
        <f ca="1">+IF(OFFSET('Sanitation Data'!$I$32,0,10*ROW('Sanitation Data'!I62))="","",OFFSET('Sanitation Data'!$I$32,0,10*ROW('Sanitation Data'!I62)))</f>
        <v/>
      </c>
      <c r="DO68" s="392" t="str">
        <f ca="1">+IF(OFFSET('Hygiene Data'!$D$11,0,10*ROW('Hygiene Data'!D62))="","",OFFSET('Hygiene Data'!$D$11,0,10*ROW('Hygiene Data'!D62)))</f>
        <v/>
      </c>
      <c r="DP68" s="392" t="str">
        <f ca="1">+IF(OFFSET('Hygiene Data'!$D$12,0,10*ROW('Hygiene Data'!D62))="","",OFFSET('Hygiene Data'!$D$12,0,10*ROW('Hygiene Data'!D62)))</f>
        <v/>
      </c>
      <c r="DQ68" s="392" t="str">
        <f ca="1">+IF(OFFSET('Hygiene Data'!$D$13,0,10*ROW('Hygiene Data'!D62))="","",OFFSET('Hygiene Data'!$D$13,0,10*ROW('Hygiene Data'!D62)))</f>
        <v/>
      </c>
      <c r="DR68" s="392" t="str">
        <f ca="1">+IF(OFFSET('Hygiene Data'!$E$11,0,10*ROW('Hygiene Data'!E62))="","",OFFSET('Hygiene Data'!$E$11,0,10*ROW('Hygiene Data'!E62)))</f>
        <v/>
      </c>
      <c r="DS68" s="392" t="str">
        <f ca="1">+IF(OFFSET('Hygiene Data'!$E$12,0,10*ROW('Hygiene Data'!E62))="","",OFFSET('Hygiene Data'!$E$12,0,10*ROW('Hygiene Data'!E62)))</f>
        <v/>
      </c>
      <c r="DT68" s="392" t="str">
        <f ca="1">+IF(OFFSET('Hygiene Data'!$E$13,0,10*ROW('Hygiene Data'!E62))="","",OFFSET('Hygiene Data'!$E$13,0,10*ROW('Hygiene Data'!E62)))</f>
        <v/>
      </c>
      <c r="DU68" s="392" t="str">
        <f ca="1">+IF(OFFSET('Hygiene Data'!$F$11,0,10*ROW('Hygiene Data'!F62))="","",OFFSET('Hygiene Data'!$F$11,0,10*ROW('Hygiene Data'!F62)))</f>
        <v/>
      </c>
      <c r="DV68" s="392" t="str">
        <f ca="1">+IF(OFFSET('Hygiene Data'!$F$12,0,10*ROW('Hygiene Data'!F62))="","",OFFSET('Hygiene Data'!$F$12,0,10*ROW('Hygiene Data'!F62)))</f>
        <v/>
      </c>
      <c r="DW68" s="392" t="str">
        <f ca="1">+IF(OFFSET('Hygiene Data'!$F$13,0,10*ROW('Hygiene Data'!F62))="","",OFFSET('Hygiene Data'!$F$13,0,10*ROW('Hygiene Data'!F62)))</f>
        <v/>
      </c>
      <c r="DX68" s="392" t="str">
        <f ca="1">+IF(OFFSET('Hygiene Data'!$G$11,0,10*ROW('Hygiene Data'!G62))="","",OFFSET('Hygiene Data'!$G$11,0,10*ROW('Hygiene Data'!G62)))</f>
        <v/>
      </c>
      <c r="DY68" s="392" t="str">
        <f ca="1">+IF(OFFSET('Hygiene Data'!$G$12,0,10*ROW('Hygiene Data'!G62))="","",OFFSET('Hygiene Data'!$G$12,0,10*ROW('Hygiene Data'!G62)))</f>
        <v/>
      </c>
      <c r="DZ68" s="392" t="str">
        <f ca="1">+IF(OFFSET('Hygiene Data'!$G$13,0,10*ROW('Hygiene Data'!G62))="","",OFFSET('Hygiene Data'!$G$13,0,10*ROW('Hygiene Data'!G62)))</f>
        <v/>
      </c>
      <c r="EA68" s="392" t="str">
        <f ca="1">+IF(OFFSET('Hygiene Data'!$H$11,0,10*ROW('Hygiene Data'!H62))="","",OFFSET('Hygiene Data'!$H$11,0,10*ROW('Hygiene Data'!H62)))</f>
        <v/>
      </c>
      <c r="EB68" s="392" t="str">
        <f ca="1">+IF(OFFSET('Hygiene Data'!$H$12,0,10*ROW('Hygiene Data'!H62))="","",OFFSET('Hygiene Data'!$H$12,0,10*ROW('Hygiene Data'!H62)))</f>
        <v/>
      </c>
      <c r="EC68" s="392" t="str">
        <f ca="1">+IF(OFFSET('Hygiene Data'!$H$13,0,10*ROW('Hygiene Data'!H62))="","",OFFSET('Hygiene Data'!$H$13,0,10*ROW('Hygiene Data'!H62)))</f>
        <v/>
      </c>
      <c r="ED68" s="392" t="str">
        <f ca="1">+IF(OFFSET('Hygiene Data'!$I$11,0,10*ROW('Hygiene Data'!I62))="","",OFFSET('Hygiene Data'!$I$11,0,10*ROW('Hygiene Data'!I62)))</f>
        <v/>
      </c>
      <c r="EE68" s="392" t="str">
        <f ca="1">+IF(OFFSET('Hygiene Data'!$I$12,0,10*ROW('Hygiene Data'!I62))="","",OFFSET('Hygiene Data'!$I$12,0,10*ROW('Hygiene Data'!I62)))</f>
        <v/>
      </c>
      <c r="EF68" s="392" t="str">
        <f ca="1">+IF(OFFSET('Hygiene Data'!$I$13,0,10*ROW('Hygiene Data'!I62))="","",OFFSET('Hygiene Data'!$I$13,0,10*ROW('Hygiene Data'!I62)))</f>
        <v/>
      </c>
    </row>
    <row r="69" spans="1:136" x14ac:dyDescent="0.25">
      <c r="A69" s="501" t="str">
        <f ca="1">+IF(OFFSET('Water Data'!$B$2,0,10*ROW('Water Data'!E63))="","",OFFSET('Water Data'!$B$2,0,10*ROW('Water Data'!E63)))</f>
        <v/>
      </c>
      <c r="B69" s="50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28" t="str">
        <f t="shared" ca="1" si="0"/>
        <v/>
      </c>
      <c r="D69" s="52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3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3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3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3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3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3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3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3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3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3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3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3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3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3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3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3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3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3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3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3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3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3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3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3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3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3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3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3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3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3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3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0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3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3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3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3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3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3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3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3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3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3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3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3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3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3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3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3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92" t="str">
        <f ca="1">+IF(OFFSET('Water Data'!$D$27,0,10*ROW('Water Data'!D63))="","",OFFSET('Water Data'!$D$27,0,10*ROW('Water Data'!D63)))</f>
        <v/>
      </c>
      <c r="BT69" s="392" t="str">
        <f ca="1">+IF(OFFSET('Water Data'!$D$28,0,10*ROW('Water Data'!D63))="","",OFFSET('Water Data'!$D$28,0,10*ROW('Water Data'!D63)))</f>
        <v/>
      </c>
      <c r="BU69" s="392" t="str">
        <f ca="1">+IF(OFFSET('Water Data'!$D$29,0,10*ROW('Water Data'!D63))="","",OFFSET('Water Data'!$D$29,0,10*ROW('Water Data'!D63)))</f>
        <v/>
      </c>
      <c r="BV69" s="392" t="str">
        <f ca="1">+IF(OFFSET('Water Data'!$E$27,0,10*ROW('Water Data'!E63))="","",OFFSET('Water Data'!$E$27,0,10*ROW('Water Data'!E63)))</f>
        <v/>
      </c>
      <c r="BW69" s="392" t="str">
        <f ca="1">+IF(OFFSET('Water Data'!$E$28,0,10*ROW('Water Data'!E63))="","",OFFSET('Water Data'!$E$28,0,10*ROW('Water Data'!E63)))</f>
        <v/>
      </c>
      <c r="BX69" s="392" t="str">
        <f ca="1">+IF(OFFSET('Water Data'!$E$29,0,10*ROW('Water Data'!E63))="","",OFFSET('Water Data'!$E$29,0,10*ROW('Water Data'!E63)))</f>
        <v/>
      </c>
      <c r="BY69" s="392" t="str">
        <f ca="1">+IF(OFFSET('Water Data'!$F$27,0,10*ROW('Water Data'!F63))="","",OFFSET('Water Data'!$F$27,0,10*ROW('Water Data'!F63)))</f>
        <v/>
      </c>
      <c r="BZ69" s="392" t="str">
        <f ca="1">+IF(OFFSET('Water Data'!$F$28,0,10*ROW('Water Data'!F63))="","",OFFSET('Water Data'!$F$28,0,10*ROW('Water Data'!F63)))</f>
        <v/>
      </c>
      <c r="CA69" s="392" t="str">
        <f ca="1">+IF(OFFSET('Water Data'!$F$29,0,10*ROW('Water Data'!F63))="","",OFFSET('Water Data'!$F$29,0,10*ROW('Water Data'!F63)))</f>
        <v/>
      </c>
      <c r="CB69" s="392" t="str">
        <f ca="1">+IF(OFFSET('Water Data'!$G$27,0,10*ROW('Water Data'!G63))="","",OFFSET('Water Data'!$G$27,0,10*ROW('Water Data'!G63)))</f>
        <v/>
      </c>
      <c r="CC69" s="392" t="str">
        <f ca="1">+IF(OFFSET('Water Data'!$G$28,0,10*ROW('Water Data'!G63))="","",OFFSET('Water Data'!$G$28,0,10*ROW('Water Data'!G63)))</f>
        <v/>
      </c>
      <c r="CD69" s="392" t="str">
        <f ca="1">+IF(OFFSET('Water Data'!$G$29,0,10*ROW('Water Data'!G63))="","",OFFSET('Water Data'!$G$29,0,10*ROW('Water Data'!G63)))</f>
        <v/>
      </c>
      <c r="CE69" s="392" t="str">
        <f ca="1">+IF(OFFSET('Water Data'!$H$27,0,10*ROW('Water Data'!H63))="","",OFFSET('Water Data'!$H$27,0,10*ROW('Water Data'!H63)))</f>
        <v/>
      </c>
      <c r="CF69" s="392" t="str">
        <f ca="1">+IF(OFFSET('Water Data'!$H$28,0,10*ROW('Water Data'!H63))="","",OFFSET('Water Data'!$H$28,0,10*ROW('Water Data'!H63)))</f>
        <v/>
      </c>
      <c r="CG69" s="392" t="str">
        <f ca="1">+IF(OFFSET('Water Data'!$H$29,0,10*ROW('Water Data'!H63))="","",OFFSET('Water Data'!$H$29,0,10*ROW('Water Data'!H63)))</f>
        <v/>
      </c>
      <c r="CH69" s="392" t="str">
        <f ca="1">+IF(OFFSET('Water Data'!$I$27,0,10*ROW('Water Data'!I63))="","",OFFSET('Water Data'!$I$27,0,10*ROW('Water Data'!I63)))</f>
        <v/>
      </c>
      <c r="CI69" s="392" t="str">
        <f ca="1">+IF(OFFSET('Water Data'!$I$28,0,10*ROW('Water Data'!I63))="","",OFFSET('Water Data'!$I$28,0,10*ROW('Water Data'!I63)))</f>
        <v/>
      </c>
      <c r="CJ69" s="392" t="str">
        <f ca="1">+IF(OFFSET('Water Data'!$I$29,0,10*ROW('Water Data'!I63))="","",OFFSET('Water Data'!$I$29,0,10*ROW('Water Data'!I63)))</f>
        <v/>
      </c>
      <c r="CK69" s="392" t="str">
        <f ca="1">+IF(OFFSET('Sanitation Data'!$D$28,0,10*ROW('Sanitation Data'!D63))="","",OFFSET('Sanitation Data'!$D$28,0,10*ROW('Sanitation Data'!D63)))</f>
        <v/>
      </c>
      <c r="CL69" s="392" t="str">
        <f ca="1">+IF(OFFSET('Sanitation Data'!$D$29,0,10*ROW('Sanitation Data'!D63))="","",OFFSET('Sanitation Data'!$D$29,0,10*ROW('Sanitation Data'!D63)))</f>
        <v/>
      </c>
      <c r="CM69" s="392" t="str">
        <f ca="1">+IF(OFFSET('Sanitation Data'!$D$30,0,10*ROW('Sanitation Data'!D63))="","",OFFSET('Sanitation Data'!$D$30,0,10*ROW('Sanitation Data'!D63)))</f>
        <v/>
      </c>
      <c r="CN69" s="392" t="str">
        <f ca="1">+IF(OFFSET('Sanitation Data'!$D$31,0,10*ROW('Sanitation Data'!D63))="","",OFFSET('Sanitation Data'!$D$31,0,10*ROW('Sanitation Data'!D63)))</f>
        <v/>
      </c>
      <c r="CO69" s="392" t="str">
        <f ca="1">+IF(OFFSET('Sanitation Data'!$D$32,0,10*ROW('Sanitation Data'!D63))="","",OFFSET('Sanitation Data'!$D$32,0,10*ROW('Sanitation Data'!D63)))</f>
        <v/>
      </c>
      <c r="CP69" s="392" t="str">
        <f ca="1">+IF(OFFSET('Sanitation Data'!$E$28,0,10*ROW('Sanitation Data'!E63))="","",OFFSET('Sanitation Data'!$E$28,0,10*ROW('Sanitation Data'!E63)))</f>
        <v/>
      </c>
      <c r="CQ69" s="392" t="str">
        <f ca="1">+IF(OFFSET('Sanitation Data'!$E$29,0,10*ROW('Sanitation Data'!E63))="","",OFFSET('Sanitation Data'!$E$29,0,10*ROW('Sanitation Data'!E63)))</f>
        <v/>
      </c>
      <c r="CR69" s="392" t="str">
        <f ca="1">+IF(OFFSET('Sanitation Data'!$E$30,0,10*ROW('Sanitation Data'!E63))="","",OFFSET('Sanitation Data'!$E$30,0,10*ROW('Sanitation Data'!E63)))</f>
        <v/>
      </c>
      <c r="CS69" s="392" t="str">
        <f ca="1">+IF(OFFSET('Sanitation Data'!$E$31,0,10*ROW('Sanitation Data'!E63))="","",OFFSET('Sanitation Data'!$E$31,0,10*ROW('Sanitation Data'!E63)))</f>
        <v/>
      </c>
      <c r="CT69" s="392" t="str">
        <f ca="1">+IF(OFFSET('Sanitation Data'!$E$32,0,10*ROW('Sanitation Data'!E63))="","",OFFSET('Sanitation Data'!$E$32,0,10*ROW('Sanitation Data'!E63)))</f>
        <v/>
      </c>
      <c r="CU69" s="392" t="str">
        <f ca="1">+IF(OFFSET('Sanitation Data'!$F$28,0,10*ROW('Sanitation Data'!F63))="","",OFFSET('Sanitation Data'!$F$28,0,10*ROW('Sanitation Data'!F63)))</f>
        <v/>
      </c>
      <c r="CV69" s="392" t="str">
        <f ca="1">+IF(OFFSET('Sanitation Data'!$F$29,0,10*ROW('Sanitation Data'!F63))="","",OFFSET('Sanitation Data'!$F$29,0,10*ROW('Sanitation Data'!F63)))</f>
        <v/>
      </c>
      <c r="CW69" s="392" t="str">
        <f ca="1">+IF(OFFSET('Sanitation Data'!$F$30,0,10*ROW('Sanitation Data'!F63))="","",OFFSET('Sanitation Data'!$F$30,0,10*ROW('Sanitation Data'!F63)))</f>
        <v/>
      </c>
      <c r="CX69" s="392" t="str">
        <f ca="1">+IF(OFFSET('Sanitation Data'!$F$31,0,10*ROW('Sanitation Data'!F63))="","",OFFSET('Sanitation Data'!$F$31,0,10*ROW('Sanitation Data'!F63)))</f>
        <v/>
      </c>
      <c r="CY69" s="392" t="str">
        <f ca="1">+IF(OFFSET('Sanitation Data'!$F$32,0,10*ROW('Sanitation Data'!F63))="","",OFFSET('Sanitation Data'!$F$32,0,10*ROW('Sanitation Data'!F63)))</f>
        <v/>
      </c>
      <c r="CZ69" s="392" t="str">
        <f ca="1">+IF(OFFSET('Sanitation Data'!$G$28,0,10*ROW('Sanitation Data'!G63))="","",OFFSET('Sanitation Data'!$G$28,0,10*ROW('Sanitation Data'!G63)))</f>
        <v/>
      </c>
      <c r="DA69" s="392" t="str">
        <f ca="1">+IF(OFFSET('Sanitation Data'!$G$29,0,10*ROW('Sanitation Data'!G63))="","",OFFSET('Sanitation Data'!$G$29,0,10*ROW('Sanitation Data'!G63)))</f>
        <v/>
      </c>
      <c r="DB69" s="392" t="str">
        <f ca="1">+IF(OFFSET('Sanitation Data'!$G$30,0,10*ROW('Sanitation Data'!G63))="","",OFFSET('Sanitation Data'!$G$30,0,10*ROW('Sanitation Data'!G63)))</f>
        <v/>
      </c>
      <c r="DC69" s="392" t="str">
        <f ca="1">+IF(OFFSET('Sanitation Data'!$G$31,0,10*ROW('Sanitation Data'!G63))="","",OFFSET('Sanitation Data'!$G$31,0,10*ROW('Sanitation Data'!G63)))</f>
        <v/>
      </c>
      <c r="DD69" s="392" t="str">
        <f ca="1">+IF(OFFSET('Sanitation Data'!$G$32,0,10*ROW('Sanitation Data'!G63))="","",OFFSET('Sanitation Data'!$G$32,0,10*ROW('Sanitation Data'!G63)))</f>
        <v/>
      </c>
      <c r="DE69" s="392" t="str">
        <f ca="1">+IF(OFFSET('Sanitation Data'!$H$28,0,10*ROW('Sanitation Data'!H63))="","",OFFSET('Sanitation Data'!$H$28,0,10*ROW('Sanitation Data'!H63)))</f>
        <v/>
      </c>
      <c r="DF69" s="392" t="str">
        <f ca="1">+IF(OFFSET('Sanitation Data'!$H$29,0,10*ROW('Sanitation Data'!H63))="","",OFFSET('Sanitation Data'!$H$29,0,10*ROW('Sanitation Data'!H63)))</f>
        <v/>
      </c>
      <c r="DG69" s="392" t="str">
        <f ca="1">+IF(OFFSET('Sanitation Data'!$H$30,0,10*ROW('Sanitation Data'!H63))="","",OFFSET('Sanitation Data'!$H$30,0,10*ROW('Sanitation Data'!H63)))</f>
        <v/>
      </c>
      <c r="DH69" s="392" t="str">
        <f ca="1">+IF(OFFSET('Sanitation Data'!$H$31,0,10*ROW('Sanitation Data'!H63))="","",OFFSET('Sanitation Data'!$H$31,0,10*ROW('Sanitation Data'!H63)))</f>
        <v/>
      </c>
      <c r="DI69" s="392" t="str">
        <f ca="1">+IF(OFFSET('Sanitation Data'!$H$32,0,10*ROW('Sanitation Data'!H63))="","",OFFSET('Sanitation Data'!$H$32,0,10*ROW('Sanitation Data'!H63)))</f>
        <v/>
      </c>
      <c r="DJ69" s="392" t="str">
        <f ca="1">+IF(OFFSET('Sanitation Data'!$I$28,0,10*ROW('Sanitation Data'!I63))="","",OFFSET('Sanitation Data'!$I$28,0,10*ROW('Sanitation Data'!I63)))</f>
        <v/>
      </c>
      <c r="DK69" s="392" t="str">
        <f ca="1">+IF(OFFSET('Sanitation Data'!$I$29,0,10*ROW('Sanitation Data'!I63))="","",OFFSET('Sanitation Data'!$I$29,0,10*ROW('Sanitation Data'!I63)))</f>
        <v/>
      </c>
      <c r="DL69" s="392" t="str">
        <f ca="1">+IF(OFFSET('Sanitation Data'!$I$30,0,10*ROW('Sanitation Data'!I63))="","",OFFSET('Sanitation Data'!$I$30,0,10*ROW('Sanitation Data'!I63)))</f>
        <v/>
      </c>
      <c r="DM69" s="392" t="str">
        <f ca="1">+IF(OFFSET('Sanitation Data'!$I$31,0,10*ROW('Sanitation Data'!I63))="","",OFFSET('Sanitation Data'!$I$31,0,10*ROW('Sanitation Data'!I63)))</f>
        <v/>
      </c>
      <c r="DN69" s="392" t="str">
        <f ca="1">+IF(OFFSET('Sanitation Data'!$I$32,0,10*ROW('Sanitation Data'!I63))="","",OFFSET('Sanitation Data'!$I$32,0,10*ROW('Sanitation Data'!I63)))</f>
        <v/>
      </c>
      <c r="DO69" s="392" t="str">
        <f ca="1">+IF(OFFSET('Hygiene Data'!$D$11,0,10*ROW('Hygiene Data'!D63))="","",OFFSET('Hygiene Data'!$D$11,0,10*ROW('Hygiene Data'!D63)))</f>
        <v/>
      </c>
      <c r="DP69" s="392" t="str">
        <f ca="1">+IF(OFFSET('Hygiene Data'!$D$12,0,10*ROW('Hygiene Data'!D63))="","",OFFSET('Hygiene Data'!$D$12,0,10*ROW('Hygiene Data'!D63)))</f>
        <v/>
      </c>
      <c r="DQ69" s="392" t="str">
        <f ca="1">+IF(OFFSET('Hygiene Data'!$D$13,0,10*ROW('Hygiene Data'!D63))="","",OFFSET('Hygiene Data'!$D$13,0,10*ROW('Hygiene Data'!D63)))</f>
        <v/>
      </c>
      <c r="DR69" s="392" t="str">
        <f ca="1">+IF(OFFSET('Hygiene Data'!$E$11,0,10*ROW('Hygiene Data'!E63))="","",OFFSET('Hygiene Data'!$E$11,0,10*ROW('Hygiene Data'!E63)))</f>
        <v/>
      </c>
      <c r="DS69" s="392" t="str">
        <f ca="1">+IF(OFFSET('Hygiene Data'!$E$12,0,10*ROW('Hygiene Data'!E63))="","",OFFSET('Hygiene Data'!$E$12,0,10*ROW('Hygiene Data'!E63)))</f>
        <v/>
      </c>
      <c r="DT69" s="392" t="str">
        <f ca="1">+IF(OFFSET('Hygiene Data'!$E$13,0,10*ROW('Hygiene Data'!E63))="","",OFFSET('Hygiene Data'!$E$13,0,10*ROW('Hygiene Data'!E63)))</f>
        <v/>
      </c>
      <c r="DU69" s="392" t="str">
        <f ca="1">+IF(OFFSET('Hygiene Data'!$F$11,0,10*ROW('Hygiene Data'!F63))="","",OFFSET('Hygiene Data'!$F$11,0,10*ROW('Hygiene Data'!F63)))</f>
        <v/>
      </c>
      <c r="DV69" s="392" t="str">
        <f ca="1">+IF(OFFSET('Hygiene Data'!$F$12,0,10*ROW('Hygiene Data'!F63))="","",OFFSET('Hygiene Data'!$F$12,0,10*ROW('Hygiene Data'!F63)))</f>
        <v/>
      </c>
      <c r="DW69" s="392" t="str">
        <f ca="1">+IF(OFFSET('Hygiene Data'!$F$13,0,10*ROW('Hygiene Data'!F63))="","",OFFSET('Hygiene Data'!$F$13,0,10*ROW('Hygiene Data'!F63)))</f>
        <v/>
      </c>
      <c r="DX69" s="392" t="str">
        <f ca="1">+IF(OFFSET('Hygiene Data'!$G$11,0,10*ROW('Hygiene Data'!G63))="","",OFFSET('Hygiene Data'!$G$11,0,10*ROW('Hygiene Data'!G63)))</f>
        <v/>
      </c>
      <c r="DY69" s="392" t="str">
        <f ca="1">+IF(OFFSET('Hygiene Data'!$G$12,0,10*ROW('Hygiene Data'!G63))="","",OFFSET('Hygiene Data'!$G$12,0,10*ROW('Hygiene Data'!G63)))</f>
        <v/>
      </c>
      <c r="DZ69" s="392" t="str">
        <f ca="1">+IF(OFFSET('Hygiene Data'!$G$13,0,10*ROW('Hygiene Data'!G63))="","",OFFSET('Hygiene Data'!$G$13,0,10*ROW('Hygiene Data'!G63)))</f>
        <v/>
      </c>
      <c r="EA69" s="392" t="str">
        <f ca="1">+IF(OFFSET('Hygiene Data'!$H$11,0,10*ROW('Hygiene Data'!H63))="","",OFFSET('Hygiene Data'!$H$11,0,10*ROW('Hygiene Data'!H63)))</f>
        <v/>
      </c>
      <c r="EB69" s="392" t="str">
        <f ca="1">+IF(OFFSET('Hygiene Data'!$H$12,0,10*ROW('Hygiene Data'!H63))="","",OFFSET('Hygiene Data'!$H$12,0,10*ROW('Hygiene Data'!H63)))</f>
        <v/>
      </c>
      <c r="EC69" s="392" t="str">
        <f ca="1">+IF(OFFSET('Hygiene Data'!$H$13,0,10*ROW('Hygiene Data'!H63))="","",OFFSET('Hygiene Data'!$H$13,0,10*ROW('Hygiene Data'!H63)))</f>
        <v/>
      </c>
      <c r="ED69" s="392" t="str">
        <f ca="1">+IF(OFFSET('Hygiene Data'!$I$11,0,10*ROW('Hygiene Data'!I63))="","",OFFSET('Hygiene Data'!$I$11,0,10*ROW('Hygiene Data'!I63)))</f>
        <v/>
      </c>
      <c r="EE69" s="392" t="str">
        <f ca="1">+IF(OFFSET('Hygiene Data'!$I$12,0,10*ROW('Hygiene Data'!I63))="","",OFFSET('Hygiene Data'!$I$12,0,10*ROW('Hygiene Data'!I63)))</f>
        <v/>
      </c>
      <c r="EF69" s="392" t="str">
        <f ca="1">+IF(OFFSET('Hygiene Data'!$I$13,0,10*ROW('Hygiene Data'!I63))="","",OFFSET('Hygiene Data'!$I$13,0,10*ROW('Hygiene Data'!I63)))</f>
        <v/>
      </c>
    </row>
    <row r="70" spans="1:136" x14ac:dyDescent="0.25">
      <c r="A70" s="501" t="str">
        <f ca="1">+IF(OFFSET('Water Data'!$B$2,0,10*ROW('Water Data'!E64))="","",OFFSET('Water Data'!$B$2,0,10*ROW('Water Data'!E64)))</f>
        <v/>
      </c>
      <c r="B70" s="50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28" t="str">
        <f t="shared" ca="1" si="0"/>
        <v/>
      </c>
      <c r="D70" s="52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3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3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3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3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3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3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3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3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3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3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3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3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3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3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3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3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3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3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3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3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3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3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3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3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3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3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3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3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3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3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3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0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3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3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3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3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3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3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3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3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3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3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3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3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3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3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3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3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92" t="str">
        <f ca="1">+IF(OFFSET('Water Data'!$D$27,0,10*ROW('Water Data'!D64))="","",OFFSET('Water Data'!$D$27,0,10*ROW('Water Data'!D64)))</f>
        <v/>
      </c>
      <c r="BT70" s="392" t="str">
        <f ca="1">+IF(OFFSET('Water Data'!$D$28,0,10*ROW('Water Data'!D64))="","",OFFSET('Water Data'!$D$28,0,10*ROW('Water Data'!D64)))</f>
        <v/>
      </c>
      <c r="BU70" s="392" t="str">
        <f ca="1">+IF(OFFSET('Water Data'!$D$29,0,10*ROW('Water Data'!D64))="","",OFFSET('Water Data'!$D$29,0,10*ROW('Water Data'!D64)))</f>
        <v/>
      </c>
      <c r="BV70" s="392" t="str">
        <f ca="1">+IF(OFFSET('Water Data'!$E$27,0,10*ROW('Water Data'!E64))="","",OFFSET('Water Data'!$E$27,0,10*ROW('Water Data'!E64)))</f>
        <v/>
      </c>
      <c r="BW70" s="392" t="str">
        <f ca="1">+IF(OFFSET('Water Data'!$E$28,0,10*ROW('Water Data'!E64))="","",OFFSET('Water Data'!$E$28,0,10*ROW('Water Data'!E64)))</f>
        <v/>
      </c>
      <c r="BX70" s="392" t="str">
        <f ca="1">+IF(OFFSET('Water Data'!$E$29,0,10*ROW('Water Data'!E64))="","",OFFSET('Water Data'!$E$29,0,10*ROW('Water Data'!E64)))</f>
        <v/>
      </c>
      <c r="BY70" s="392" t="str">
        <f ca="1">+IF(OFFSET('Water Data'!$F$27,0,10*ROW('Water Data'!F64))="","",OFFSET('Water Data'!$F$27,0,10*ROW('Water Data'!F64)))</f>
        <v/>
      </c>
      <c r="BZ70" s="392" t="str">
        <f ca="1">+IF(OFFSET('Water Data'!$F$28,0,10*ROW('Water Data'!F64))="","",OFFSET('Water Data'!$F$28,0,10*ROW('Water Data'!F64)))</f>
        <v/>
      </c>
      <c r="CA70" s="392" t="str">
        <f ca="1">+IF(OFFSET('Water Data'!$F$29,0,10*ROW('Water Data'!F64))="","",OFFSET('Water Data'!$F$29,0,10*ROW('Water Data'!F64)))</f>
        <v/>
      </c>
      <c r="CB70" s="392" t="str">
        <f ca="1">+IF(OFFSET('Water Data'!$G$27,0,10*ROW('Water Data'!G64))="","",OFFSET('Water Data'!$G$27,0,10*ROW('Water Data'!G64)))</f>
        <v/>
      </c>
      <c r="CC70" s="392" t="str">
        <f ca="1">+IF(OFFSET('Water Data'!$G$28,0,10*ROW('Water Data'!G64))="","",OFFSET('Water Data'!$G$28,0,10*ROW('Water Data'!G64)))</f>
        <v/>
      </c>
      <c r="CD70" s="392" t="str">
        <f ca="1">+IF(OFFSET('Water Data'!$G$29,0,10*ROW('Water Data'!G64))="","",OFFSET('Water Data'!$G$29,0,10*ROW('Water Data'!G64)))</f>
        <v/>
      </c>
      <c r="CE70" s="392" t="str">
        <f ca="1">+IF(OFFSET('Water Data'!$H$27,0,10*ROW('Water Data'!H64))="","",OFFSET('Water Data'!$H$27,0,10*ROW('Water Data'!H64)))</f>
        <v/>
      </c>
      <c r="CF70" s="392" t="str">
        <f ca="1">+IF(OFFSET('Water Data'!$H$28,0,10*ROW('Water Data'!H64))="","",OFFSET('Water Data'!$H$28,0,10*ROW('Water Data'!H64)))</f>
        <v/>
      </c>
      <c r="CG70" s="392" t="str">
        <f ca="1">+IF(OFFSET('Water Data'!$H$29,0,10*ROW('Water Data'!H64))="","",OFFSET('Water Data'!$H$29,0,10*ROW('Water Data'!H64)))</f>
        <v/>
      </c>
      <c r="CH70" s="392" t="str">
        <f ca="1">+IF(OFFSET('Water Data'!$I$27,0,10*ROW('Water Data'!I64))="","",OFFSET('Water Data'!$I$27,0,10*ROW('Water Data'!I64)))</f>
        <v/>
      </c>
      <c r="CI70" s="392" t="str">
        <f ca="1">+IF(OFFSET('Water Data'!$I$28,0,10*ROW('Water Data'!I64))="","",OFFSET('Water Data'!$I$28,0,10*ROW('Water Data'!I64)))</f>
        <v/>
      </c>
      <c r="CJ70" s="392" t="str">
        <f ca="1">+IF(OFFSET('Water Data'!$I$29,0,10*ROW('Water Data'!I64))="","",OFFSET('Water Data'!$I$29,0,10*ROW('Water Data'!I64)))</f>
        <v/>
      </c>
      <c r="CK70" s="392" t="str">
        <f ca="1">+IF(OFFSET('Sanitation Data'!$D$28,0,10*ROW('Sanitation Data'!D64))="","",OFFSET('Sanitation Data'!$D$28,0,10*ROW('Sanitation Data'!D64)))</f>
        <v/>
      </c>
      <c r="CL70" s="392" t="str">
        <f ca="1">+IF(OFFSET('Sanitation Data'!$D$29,0,10*ROW('Sanitation Data'!D64))="","",OFFSET('Sanitation Data'!$D$29,0,10*ROW('Sanitation Data'!D64)))</f>
        <v/>
      </c>
      <c r="CM70" s="392" t="str">
        <f ca="1">+IF(OFFSET('Sanitation Data'!$D$30,0,10*ROW('Sanitation Data'!D64))="","",OFFSET('Sanitation Data'!$D$30,0,10*ROW('Sanitation Data'!D64)))</f>
        <v/>
      </c>
      <c r="CN70" s="392" t="str">
        <f ca="1">+IF(OFFSET('Sanitation Data'!$D$31,0,10*ROW('Sanitation Data'!D64))="","",OFFSET('Sanitation Data'!$D$31,0,10*ROW('Sanitation Data'!D64)))</f>
        <v/>
      </c>
      <c r="CO70" s="392" t="str">
        <f ca="1">+IF(OFFSET('Sanitation Data'!$D$32,0,10*ROW('Sanitation Data'!D64))="","",OFFSET('Sanitation Data'!$D$32,0,10*ROW('Sanitation Data'!D64)))</f>
        <v/>
      </c>
      <c r="CP70" s="392" t="str">
        <f ca="1">+IF(OFFSET('Sanitation Data'!$E$28,0,10*ROW('Sanitation Data'!E64))="","",OFFSET('Sanitation Data'!$E$28,0,10*ROW('Sanitation Data'!E64)))</f>
        <v/>
      </c>
      <c r="CQ70" s="392" t="str">
        <f ca="1">+IF(OFFSET('Sanitation Data'!$E$29,0,10*ROW('Sanitation Data'!E64))="","",OFFSET('Sanitation Data'!$E$29,0,10*ROW('Sanitation Data'!E64)))</f>
        <v/>
      </c>
      <c r="CR70" s="392" t="str">
        <f ca="1">+IF(OFFSET('Sanitation Data'!$E$30,0,10*ROW('Sanitation Data'!E64))="","",OFFSET('Sanitation Data'!$E$30,0,10*ROW('Sanitation Data'!E64)))</f>
        <v/>
      </c>
      <c r="CS70" s="392" t="str">
        <f ca="1">+IF(OFFSET('Sanitation Data'!$E$31,0,10*ROW('Sanitation Data'!E64))="","",OFFSET('Sanitation Data'!$E$31,0,10*ROW('Sanitation Data'!E64)))</f>
        <v/>
      </c>
      <c r="CT70" s="392" t="str">
        <f ca="1">+IF(OFFSET('Sanitation Data'!$E$32,0,10*ROW('Sanitation Data'!E64))="","",OFFSET('Sanitation Data'!$E$32,0,10*ROW('Sanitation Data'!E64)))</f>
        <v/>
      </c>
      <c r="CU70" s="392" t="str">
        <f ca="1">+IF(OFFSET('Sanitation Data'!$F$28,0,10*ROW('Sanitation Data'!F64))="","",OFFSET('Sanitation Data'!$F$28,0,10*ROW('Sanitation Data'!F64)))</f>
        <v/>
      </c>
      <c r="CV70" s="392" t="str">
        <f ca="1">+IF(OFFSET('Sanitation Data'!$F$29,0,10*ROW('Sanitation Data'!F64))="","",OFFSET('Sanitation Data'!$F$29,0,10*ROW('Sanitation Data'!F64)))</f>
        <v/>
      </c>
      <c r="CW70" s="392" t="str">
        <f ca="1">+IF(OFFSET('Sanitation Data'!$F$30,0,10*ROW('Sanitation Data'!F64))="","",OFFSET('Sanitation Data'!$F$30,0,10*ROW('Sanitation Data'!F64)))</f>
        <v/>
      </c>
      <c r="CX70" s="392" t="str">
        <f ca="1">+IF(OFFSET('Sanitation Data'!$F$31,0,10*ROW('Sanitation Data'!F64))="","",OFFSET('Sanitation Data'!$F$31,0,10*ROW('Sanitation Data'!F64)))</f>
        <v/>
      </c>
      <c r="CY70" s="392" t="str">
        <f ca="1">+IF(OFFSET('Sanitation Data'!$F$32,0,10*ROW('Sanitation Data'!F64))="","",OFFSET('Sanitation Data'!$F$32,0,10*ROW('Sanitation Data'!F64)))</f>
        <v/>
      </c>
      <c r="CZ70" s="392" t="str">
        <f ca="1">+IF(OFFSET('Sanitation Data'!$G$28,0,10*ROW('Sanitation Data'!G64))="","",OFFSET('Sanitation Data'!$G$28,0,10*ROW('Sanitation Data'!G64)))</f>
        <v/>
      </c>
      <c r="DA70" s="392" t="str">
        <f ca="1">+IF(OFFSET('Sanitation Data'!$G$29,0,10*ROW('Sanitation Data'!G64))="","",OFFSET('Sanitation Data'!$G$29,0,10*ROW('Sanitation Data'!G64)))</f>
        <v/>
      </c>
      <c r="DB70" s="392" t="str">
        <f ca="1">+IF(OFFSET('Sanitation Data'!$G$30,0,10*ROW('Sanitation Data'!G64))="","",OFFSET('Sanitation Data'!$G$30,0,10*ROW('Sanitation Data'!G64)))</f>
        <v/>
      </c>
      <c r="DC70" s="392" t="str">
        <f ca="1">+IF(OFFSET('Sanitation Data'!$G$31,0,10*ROW('Sanitation Data'!G64))="","",OFFSET('Sanitation Data'!$G$31,0,10*ROW('Sanitation Data'!G64)))</f>
        <v/>
      </c>
      <c r="DD70" s="392" t="str">
        <f ca="1">+IF(OFFSET('Sanitation Data'!$G$32,0,10*ROW('Sanitation Data'!G64))="","",OFFSET('Sanitation Data'!$G$32,0,10*ROW('Sanitation Data'!G64)))</f>
        <v/>
      </c>
      <c r="DE70" s="392" t="str">
        <f ca="1">+IF(OFFSET('Sanitation Data'!$H$28,0,10*ROW('Sanitation Data'!H64))="","",OFFSET('Sanitation Data'!$H$28,0,10*ROW('Sanitation Data'!H64)))</f>
        <v/>
      </c>
      <c r="DF70" s="392" t="str">
        <f ca="1">+IF(OFFSET('Sanitation Data'!$H$29,0,10*ROW('Sanitation Data'!H64))="","",OFFSET('Sanitation Data'!$H$29,0,10*ROW('Sanitation Data'!H64)))</f>
        <v/>
      </c>
      <c r="DG70" s="392" t="str">
        <f ca="1">+IF(OFFSET('Sanitation Data'!$H$30,0,10*ROW('Sanitation Data'!H64))="","",OFFSET('Sanitation Data'!$H$30,0,10*ROW('Sanitation Data'!H64)))</f>
        <v/>
      </c>
      <c r="DH70" s="392" t="str">
        <f ca="1">+IF(OFFSET('Sanitation Data'!$H$31,0,10*ROW('Sanitation Data'!H64))="","",OFFSET('Sanitation Data'!$H$31,0,10*ROW('Sanitation Data'!H64)))</f>
        <v/>
      </c>
      <c r="DI70" s="392" t="str">
        <f ca="1">+IF(OFFSET('Sanitation Data'!$H$32,0,10*ROW('Sanitation Data'!H64))="","",OFFSET('Sanitation Data'!$H$32,0,10*ROW('Sanitation Data'!H64)))</f>
        <v/>
      </c>
      <c r="DJ70" s="392" t="str">
        <f ca="1">+IF(OFFSET('Sanitation Data'!$I$28,0,10*ROW('Sanitation Data'!I64))="","",OFFSET('Sanitation Data'!$I$28,0,10*ROW('Sanitation Data'!I64)))</f>
        <v/>
      </c>
      <c r="DK70" s="392" t="str">
        <f ca="1">+IF(OFFSET('Sanitation Data'!$I$29,0,10*ROW('Sanitation Data'!I64))="","",OFFSET('Sanitation Data'!$I$29,0,10*ROW('Sanitation Data'!I64)))</f>
        <v/>
      </c>
      <c r="DL70" s="392" t="str">
        <f ca="1">+IF(OFFSET('Sanitation Data'!$I$30,0,10*ROW('Sanitation Data'!I64))="","",OFFSET('Sanitation Data'!$I$30,0,10*ROW('Sanitation Data'!I64)))</f>
        <v/>
      </c>
      <c r="DM70" s="392" t="str">
        <f ca="1">+IF(OFFSET('Sanitation Data'!$I$31,0,10*ROW('Sanitation Data'!I64))="","",OFFSET('Sanitation Data'!$I$31,0,10*ROW('Sanitation Data'!I64)))</f>
        <v/>
      </c>
      <c r="DN70" s="392" t="str">
        <f ca="1">+IF(OFFSET('Sanitation Data'!$I$32,0,10*ROW('Sanitation Data'!I64))="","",OFFSET('Sanitation Data'!$I$32,0,10*ROW('Sanitation Data'!I64)))</f>
        <v/>
      </c>
      <c r="DO70" s="392" t="str">
        <f ca="1">+IF(OFFSET('Hygiene Data'!$D$11,0,10*ROW('Hygiene Data'!D64))="","",OFFSET('Hygiene Data'!$D$11,0,10*ROW('Hygiene Data'!D64)))</f>
        <v/>
      </c>
      <c r="DP70" s="392" t="str">
        <f ca="1">+IF(OFFSET('Hygiene Data'!$D$12,0,10*ROW('Hygiene Data'!D64))="","",OFFSET('Hygiene Data'!$D$12,0,10*ROW('Hygiene Data'!D64)))</f>
        <v/>
      </c>
      <c r="DQ70" s="392" t="str">
        <f ca="1">+IF(OFFSET('Hygiene Data'!$D$13,0,10*ROW('Hygiene Data'!D64))="","",OFFSET('Hygiene Data'!$D$13,0,10*ROW('Hygiene Data'!D64)))</f>
        <v/>
      </c>
      <c r="DR70" s="392" t="str">
        <f ca="1">+IF(OFFSET('Hygiene Data'!$E$11,0,10*ROW('Hygiene Data'!E64))="","",OFFSET('Hygiene Data'!$E$11,0,10*ROW('Hygiene Data'!E64)))</f>
        <v/>
      </c>
      <c r="DS70" s="392" t="str">
        <f ca="1">+IF(OFFSET('Hygiene Data'!$E$12,0,10*ROW('Hygiene Data'!E64))="","",OFFSET('Hygiene Data'!$E$12,0,10*ROW('Hygiene Data'!E64)))</f>
        <v/>
      </c>
      <c r="DT70" s="392" t="str">
        <f ca="1">+IF(OFFSET('Hygiene Data'!$E$13,0,10*ROW('Hygiene Data'!E64))="","",OFFSET('Hygiene Data'!$E$13,0,10*ROW('Hygiene Data'!E64)))</f>
        <v/>
      </c>
      <c r="DU70" s="392" t="str">
        <f ca="1">+IF(OFFSET('Hygiene Data'!$F$11,0,10*ROW('Hygiene Data'!F64))="","",OFFSET('Hygiene Data'!$F$11,0,10*ROW('Hygiene Data'!F64)))</f>
        <v/>
      </c>
      <c r="DV70" s="392" t="str">
        <f ca="1">+IF(OFFSET('Hygiene Data'!$F$12,0,10*ROW('Hygiene Data'!F64))="","",OFFSET('Hygiene Data'!$F$12,0,10*ROW('Hygiene Data'!F64)))</f>
        <v/>
      </c>
      <c r="DW70" s="392" t="str">
        <f ca="1">+IF(OFFSET('Hygiene Data'!$F$13,0,10*ROW('Hygiene Data'!F64))="","",OFFSET('Hygiene Data'!$F$13,0,10*ROW('Hygiene Data'!F64)))</f>
        <v/>
      </c>
      <c r="DX70" s="392" t="str">
        <f ca="1">+IF(OFFSET('Hygiene Data'!$G$11,0,10*ROW('Hygiene Data'!G64))="","",OFFSET('Hygiene Data'!$G$11,0,10*ROW('Hygiene Data'!G64)))</f>
        <v/>
      </c>
      <c r="DY70" s="392" t="str">
        <f ca="1">+IF(OFFSET('Hygiene Data'!$G$12,0,10*ROW('Hygiene Data'!G64))="","",OFFSET('Hygiene Data'!$G$12,0,10*ROW('Hygiene Data'!G64)))</f>
        <v/>
      </c>
      <c r="DZ70" s="392" t="str">
        <f ca="1">+IF(OFFSET('Hygiene Data'!$G$13,0,10*ROW('Hygiene Data'!G64))="","",OFFSET('Hygiene Data'!$G$13,0,10*ROW('Hygiene Data'!G64)))</f>
        <v/>
      </c>
      <c r="EA70" s="392" t="str">
        <f ca="1">+IF(OFFSET('Hygiene Data'!$H$11,0,10*ROW('Hygiene Data'!H64))="","",OFFSET('Hygiene Data'!$H$11,0,10*ROW('Hygiene Data'!H64)))</f>
        <v/>
      </c>
      <c r="EB70" s="392" t="str">
        <f ca="1">+IF(OFFSET('Hygiene Data'!$H$12,0,10*ROW('Hygiene Data'!H64))="","",OFFSET('Hygiene Data'!$H$12,0,10*ROW('Hygiene Data'!H64)))</f>
        <v/>
      </c>
      <c r="EC70" s="392" t="str">
        <f ca="1">+IF(OFFSET('Hygiene Data'!$H$13,0,10*ROW('Hygiene Data'!H64))="","",OFFSET('Hygiene Data'!$H$13,0,10*ROW('Hygiene Data'!H64)))</f>
        <v/>
      </c>
      <c r="ED70" s="392" t="str">
        <f ca="1">+IF(OFFSET('Hygiene Data'!$I$11,0,10*ROW('Hygiene Data'!I64))="","",OFFSET('Hygiene Data'!$I$11,0,10*ROW('Hygiene Data'!I64)))</f>
        <v/>
      </c>
      <c r="EE70" s="392" t="str">
        <f ca="1">+IF(OFFSET('Hygiene Data'!$I$12,0,10*ROW('Hygiene Data'!I64))="","",OFFSET('Hygiene Data'!$I$12,0,10*ROW('Hygiene Data'!I64)))</f>
        <v/>
      </c>
      <c r="EF70" s="392" t="str">
        <f ca="1">+IF(OFFSET('Hygiene Data'!$I$13,0,10*ROW('Hygiene Data'!I64))="","",OFFSET('Hygiene Data'!$I$13,0,10*ROW('Hygiene Data'!I64)))</f>
        <v/>
      </c>
    </row>
    <row r="71" spans="1:136" x14ac:dyDescent="0.25">
      <c r="A71" s="501" t="str">
        <f ca="1">+IF(OFFSET('Water Data'!$B$2,0,10*ROW('Water Data'!E65))="","",OFFSET('Water Data'!$B$2,0,10*ROW('Water Data'!E65)))</f>
        <v/>
      </c>
      <c r="B71" s="50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28" t="str">
        <f t="shared" ref="C71:C134" ca="1" si="1">+IF(ISNUMBER(VALUE(MID(A71,5,4))), VALUE(MID(A71, 5,4)),"")</f>
        <v/>
      </c>
      <c r="D71" s="52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3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3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3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3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3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3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3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3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3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3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3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3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3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3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3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3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3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3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3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3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3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3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3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3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3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3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3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3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3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3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3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0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3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3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3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3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3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3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3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3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3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3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3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3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3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3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3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3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92" t="str">
        <f ca="1">+IF(OFFSET('Water Data'!$D$27,0,10*ROW('Water Data'!D65))="","",OFFSET('Water Data'!$D$27,0,10*ROW('Water Data'!D65)))</f>
        <v/>
      </c>
      <c r="BT71" s="392" t="str">
        <f ca="1">+IF(OFFSET('Water Data'!$D$28,0,10*ROW('Water Data'!D65))="","",OFFSET('Water Data'!$D$28,0,10*ROW('Water Data'!D65)))</f>
        <v/>
      </c>
      <c r="BU71" s="392" t="str">
        <f ca="1">+IF(OFFSET('Water Data'!$D$29,0,10*ROW('Water Data'!D65))="","",OFFSET('Water Data'!$D$29,0,10*ROW('Water Data'!D65)))</f>
        <v/>
      </c>
      <c r="BV71" s="392" t="str">
        <f ca="1">+IF(OFFSET('Water Data'!$E$27,0,10*ROW('Water Data'!E65))="","",OFFSET('Water Data'!$E$27,0,10*ROW('Water Data'!E65)))</f>
        <v/>
      </c>
      <c r="BW71" s="392" t="str">
        <f ca="1">+IF(OFFSET('Water Data'!$E$28,0,10*ROW('Water Data'!E65))="","",OFFSET('Water Data'!$E$28,0,10*ROW('Water Data'!E65)))</f>
        <v/>
      </c>
      <c r="BX71" s="392" t="str">
        <f ca="1">+IF(OFFSET('Water Data'!$E$29,0,10*ROW('Water Data'!E65))="","",OFFSET('Water Data'!$E$29,0,10*ROW('Water Data'!E65)))</f>
        <v/>
      </c>
      <c r="BY71" s="392" t="str">
        <f ca="1">+IF(OFFSET('Water Data'!$F$27,0,10*ROW('Water Data'!F65))="","",OFFSET('Water Data'!$F$27,0,10*ROW('Water Data'!F65)))</f>
        <v/>
      </c>
      <c r="BZ71" s="392" t="str">
        <f ca="1">+IF(OFFSET('Water Data'!$F$28,0,10*ROW('Water Data'!F65))="","",OFFSET('Water Data'!$F$28,0,10*ROW('Water Data'!F65)))</f>
        <v/>
      </c>
      <c r="CA71" s="392" t="str">
        <f ca="1">+IF(OFFSET('Water Data'!$F$29,0,10*ROW('Water Data'!F65))="","",OFFSET('Water Data'!$F$29,0,10*ROW('Water Data'!F65)))</f>
        <v/>
      </c>
      <c r="CB71" s="392" t="str">
        <f ca="1">+IF(OFFSET('Water Data'!$G$27,0,10*ROW('Water Data'!G65))="","",OFFSET('Water Data'!$G$27,0,10*ROW('Water Data'!G65)))</f>
        <v/>
      </c>
      <c r="CC71" s="392" t="str">
        <f ca="1">+IF(OFFSET('Water Data'!$G$28,0,10*ROW('Water Data'!G65))="","",OFFSET('Water Data'!$G$28,0,10*ROW('Water Data'!G65)))</f>
        <v/>
      </c>
      <c r="CD71" s="392" t="str">
        <f ca="1">+IF(OFFSET('Water Data'!$G$29,0,10*ROW('Water Data'!G65))="","",OFFSET('Water Data'!$G$29,0,10*ROW('Water Data'!G65)))</f>
        <v/>
      </c>
      <c r="CE71" s="392" t="str">
        <f ca="1">+IF(OFFSET('Water Data'!$H$27,0,10*ROW('Water Data'!H65))="","",OFFSET('Water Data'!$H$27,0,10*ROW('Water Data'!H65)))</f>
        <v/>
      </c>
      <c r="CF71" s="392" t="str">
        <f ca="1">+IF(OFFSET('Water Data'!$H$28,0,10*ROW('Water Data'!H65))="","",OFFSET('Water Data'!$H$28,0,10*ROW('Water Data'!H65)))</f>
        <v/>
      </c>
      <c r="CG71" s="392" t="str">
        <f ca="1">+IF(OFFSET('Water Data'!$H$29,0,10*ROW('Water Data'!H65))="","",OFFSET('Water Data'!$H$29,0,10*ROW('Water Data'!H65)))</f>
        <v/>
      </c>
      <c r="CH71" s="392" t="str">
        <f ca="1">+IF(OFFSET('Water Data'!$I$27,0,10*ROW('Water Data'!I65))="","",OFFSET('Water Data'!$I$27,0,10*ROW('Water Data'!I65)))</f>
        <v/>
      </c>
      <c r="CI71" s="392" t="str">
        <f ca="1">+IF(OFFSET('Water Data'!$I$28,0,10*ROW('Water Data'!I65))="","",OFFSET('Water Data'!$I$28,0,10*ROW('Water Data'!I65)))</f>
        <v/>
      </c>
      <c r="CJ71" s="392" t="str">
        <f ca="1">+IF(OFFSET('Water Data'!$I$29,0,10*ROW('Water Data'!I65))="","",OFFSET('Water Data'!$I$29,0,10*ROW('Water Data'!I65)))</f>
        <v/>
      </c>
      <c r="CK71" s="392" t="str">
        <f ca="1">+IF(OFFSET('Sanitation Data'!$D$28,0,10*ROW('Sanitation Data'!D65))="","",OFFSET('Sanitation Data'!$D$28,0,10*ROW('Sanitation Data'!D65)))</f>
        <v/>
      </c>
      <c r="CL71" s="392" t="str">
        <f ca="1">+IF(OFFSET('Sanitation Data'!$D$29,0,10*ROW('Sanitation Data'!D65))="","",OFFSET('Sanitation Data'!$D$29,0,10*ROW('Sanitation Data'!D65)))</f>
        <v/>
      </c>
      <c r="CM71" s="392" t="str">
        <f ca="1">+IF(OFFSET('Sanitation Data'!$D$30,0,10*ROW('Sanitation Data'!D65))="","",OFFSET('Sanitation Data'!$D$30,0,10*ROW('Sanitation Data'!D65)))</f>
        <v/>
      </c>
      <c r="CN71" s="392" t="str">
        <f ca="1">+IF(OFFSET('Sanitation Data'!$D$31,0,10*ROW('Sanitation Data'!D65))="","",OFFSET('Sanitation Data'!$D$31,0,10*ROW('Sanitation Data'!D65)))</f>
        <v/>
      </c>
      <c r="CO71" s="392" t="str">
        <f ca="1">+IF(OFFSET('Sanitation Data'!$D$32,0,10*ROW('Sanitation Data'!D65))="","",OFFSET('Sanitation Data'!$D$32,0,10*ROW('Sanitation Data'!D65)))</f>
        <v/>
      </c>
      <c r="CP71" s="392" t="str">
        <f ca="1">+IF(OFFSET('Sanitation Data'!$E$28,0,10*ROW('Sanitation Data'!E65))="","",OFFSET('Sanitation Data'!$E$28,0,10*ROW('Sanitation Data'!E65)))</f>
        <v/>
      </c>
      <c r="CQ71" s="392" t="str">
        <f ca="1">+IF(OFFSET('Sanitation Data'!$E$29,0,10*ROW('Sanitation Data'!E65))="","",OFFSET('Sanitation Data'!$E$29,0,10*ROW('Sanitation Data'!E65)))</f>
        <v/>
      </c>
      <c r="CR71" s="392" t="str">
        <f ca="1">+IF(OFFSET('Sanitation Data'!$E$30,0,10*ROW('Sanitation Data'!E65))="","",OFFSET('Sanitation Data'!$E$30,0,10*ROW('Sanitation Data'!E65)))</f>
        <v/>
      </c>
      <c r="CS71" s="392" t="str">
        <f ca="1">+IF(OFFSET('Sanitation Data'!$E$31,0,10*ROW('Sanitation Data'!E65))="","",OFFSET('Sanitation Data'!$E$31,0,10*ROW('Sanitation Data'!E65)))</f>
        <v/>
      </c>
      <c r="CT71" s="392" t="str">
        <f ca="1">+IF(OFFSET('Sanitation Data'!$E$32,0,10*ROW('Sanitation Data'!E65))="","",OFFSET('Sanitation Data'!$E$32,0,10*ROW('Sanitation Data'!E65)))</f>
        <v/>
      </c>
      <c r="CU71" s="392" t="str">
        <f ca="1">+IF(OFFSET('Sanitation Data'!$F$28,0,10*ROW('Sanitation Data'!F65))="","",OFFSET('Sanitation Data'!$F$28,0,10*ROW('Sanitation Data'!F65)))</f>
        <v/>
      </c>
      <c r="CV71" s="392" t="str">
        <f ca="1">+IF(OFFSET('Sanitation Data'!$F$29,0,10*ROW('Sanitation Data'!F65))="","",OFFSET('Sanitation Data'!$F$29,0,10*ROW('Sanitation Data'!F65)))</f>
        <v/>
      </c>
      <c r="CW71" s="392" t="str">
        <f ca="1">+IF(OFFSET('Sanitation Data'!$F$30,0,10*ROW('Sanitation Data'!F65))="","",OFFSET('Sanitation Data'!$F$30,0,10*ROW('Sanitation Data'!F65)))</f>
        <v/>
      </c>
      <c r="CX71" s="392" t="str">
        <f ca="1">+IF(OFFSET('Sanitation Data'!$F$31,0,10*ROW('Sanitation Data'!F65))="","",OFFSET('Sanitation Data'!$F$31,0,10*ROW('Sanitation Data'!F65)))</f>
        <v/>
      </c>
      <c r="CY71" s="392" t="str">
        <f ca="1">+IF(OFFSET('Sanitation Data'!$F$32,0,10*ROW('Sanitation Data'!F65))="","",OFFSET('Sanitation Data'!$F$32,0,10*ROW('Sanitation Data'!F65)))</f>
        <v/>
      </c>
      <c r="CZ71" s="392" t="str">
        <f ca="1">+IF(OFFSET('Sanitation Data'!$G$28,0,10*ROW('Sanitation Data'!G65))="","",OFFSET('Sanitation Data'!$G$28,0,10*ROW('Sanitation Data'!G65)))</f>
        <v/>
      </c>
      <c r="DA71" s="392" t="str">
        <f ca="1">+IF(OFFSET('Sanitation Data'!$G$29,0,10*ROW('Sanitation Data'!G65))="","",OFFSET('Sanitation Data'!$G$29,0,10*ROW('Sanitation Data'!G65)))</f>
        <v/>
      </c>
      <c r="DB71" s="392" t="str">
        <f ca="1">+IF(OFFSET('Sanitation Data'!$G$30,0,10*ROW('Sanitation Data'!G65))="","",OFFSET('Sanitation Data'!$G$30,0,10*ROW('Sanitation Data'!G65)))</f>
        <v/>
      </c>
      <c r="DC71" s="392" t="str">
        <f ca="1">+IF(OFFSET('Sanitation Data'!$G$31,0,10*ROW('Sanitation Data'!G65))="","",OFFSET('Sanitation Data'!$G$31,0,10*ROW('Sanitation Data'!G65)))</f>
        <v/>
      </c>
      <c r="DD71" s="392" t="str">
        <f ca="1">+IF(OFFSET('Sanitation Data'!$G$32,0,10*ROW('Sanitation Data'!G65))="","",OFFSET('Sanitation Data'!$G$32,0,10*ROW('Sanitation Data'!G65)))</f>
        <v/>
      </c>
      <c r="DE71" s="392" t="str">
        <f ca="1">+IF(OFFSET('Sanitation Data'!$H$28,0,10*ROW('Sanitation Data'!H65))="","",OFFSET('Sanitation Data'!$H$28,0,10*ROW('Sanitation Data'!H65)))</f>
        <v/>
      </c>
      <c r="DF71" s="392" t="str">
        <f ca="1">+IF(OFFSET('Sanitation Data'!$H$29,0,10*ROW('Sanitation Data'!H65))="","",OFFSET('Sanitation Data'!$H$29,0,10*ROW('Sanitation Data'!H65)))</f>
        <v/>
      </c>
      <c r="DG71" s="392" t="str">
        <f ca="1">+IF(OFFSET('Sanitation Data'!$H$30,0,10*ROW('Sanitation Data'!H65))="","",OFFSET('Sanitation Data'!$H$30,0,10*ROW('Sanitation Data'!H65)))</f>
        <v/>
      </c>
      <c r="DH71" s="392" t="str">
        <f ca="1">+IF(OFFSET('Sanitation Data'!$H$31,0,10*ROW('Sanitation Data'!H65))="","",OFFSET('Sanitation Data'!$H$31,0,10*ROW('Sanitation Data'!H65)))</f>
        <v/>
      </c>
      <c r="DI71" s="392" t="str">
        <f ca="1">+IF(OFFSET('Sanitation Data'!$H$32,0,10*ROW('Sanitation Data'!H65))="","",OFFSET('Sanitation Data'!$H$32,0,10*ROW('Sanitation Data'!H65)))</f>
        <v/>
      </c>
      <c r="DJ71" s="392" t="str">
        <f ca="1">+IF(OFFSET('Sanitation Data'!$I$28,0,10*ROW('Sanitation Data'!I65))="","",OFFSET('Sanitation Data'!$I$28,0,10*ROW('Sanitation Data'!I65)))</f>
        <v/>
      </c>
      <c r="DK71" s="392" t="str">
        <f ca="1">+IF(OFFSET('Sanitation Data'!$I$29,0,10*ROW('Sanitation Data'!I65))="","",OFFSET('Sanitation Data'!$I$29,0,10*ROW('Sanitation Data'!I65)))</f>
        <v/>
      </c>
      <c r="DL71" s="392" t="str">
        <f ca="1">+IF(OFFSET('Sanitation Data'!$I$30,0,10*ROW('Sanitation Data'!I65))="","",OFFSET('Sanitation Data'!$I$30,0,10*ROW('Sanitation Data'!I65)))</f>
        <v/>
      </c>
      <c r="DM71" s="392" t="str">
        <f ca="1">+IF(OFFSET('Sanitation Data'!$I$31,0,10*ROW('Sanitation Data'!I65))="","",OFFSET('Sanitation Data'!$I$31,0,10*ROW('Sanitation Data'!I65)))</f>
        <v/>
      </c>
      <c r="DN71" s="392" t="str">
        <f ca="1">+IF(OFFSET('Sanitation Data'!$I$32,0,10*ROW('Sanitation Data'!I65))="","",OFFSET('Sanitation Data'!$I$32,0,10*ROW('Sanitation Data'!I65)))</f>
        <v/>
      </c>
      <c r="DO71" s="392" t="str">
        <f ca="1">+IF(OFFSET('Hygiene Data'!$D$11,0,10*ROW('Hygiene Data'!D65))="","",OFFSET('Hygiene Data'!$D$11,0,10*ROW('Hygiene Data'!D65)))</f>
        <v/>
      </c>
      <c r="DP71" s="392" t="str">
        <f ca="1">+IF(OFFSET('Hygiene Data'!$D$12,0,10*ROW('Hygiene Data'!D65))="","",OFFSET('Hygiene Data'!$D$12,0,10*ROW('Hygiene Data'!D65)))</f>
        <v/>
      </c>
      <c r="DQ71" s="392" t="str">
        <f ca="1">+IF(OFFSET('Hygiene Data'!$D$13,0,10*ROW('Hygiene Data'!D65))="","",OFFSET('Hygiene Data'!$D$13,0,10*ROW('Hygiene Data'!D65)))</f>
        <v/>
      </c>
      <c r="DR71" s="392" t="str">
        <f ca="1">+IF(OFFSET('Hygiene Data'!$E$11,0,10*ROW('Hygiene Data'!E65))="","",OFFSET('Hygiene Data'!$E$11,0,10*ROW('Hygiene Data'!E65)))</f>
        <v/>
      </c>
      <c r="DS71" s="392" t="str">
        <f ca="1">+IF(OFFSET('Hygiene Data'!$E$12,0,10*ROW('Hygiene Data'!E65))="","",OFFSET('Hygiene Data'!$E$12,0,10*ROW('Hygiene Data'!E65)))</f>
        <v/>
      </c>
      <c r="DT71" s="392" t="str">
        <f ca="1">+IF(OFFSET('Hygiene Data'!$E$13,0,10*ROW('Hygiene Data'!E65))="","",OFFSET('Hygiene Data'!$E$13,0,10*ROW('Hygiene Data'!E65)))</f>
        <v/>
      </c>
      <c r="DU71" s="392" t="str">
        <f ca="1">+IF(OFFSET('Hygiene Data'!$F$11,0,10*ROW('Hygiene Data'!F65))="","",OFFSET('Hygiene Data'!$F$11,0,10*ROW('Hygiene Data'!F65)))</f>
        <v/>
      </c>
      <c r="DV71" s="392" t="str">
        <f ca="1">+IF(OFFSET('Hygiene Data'!$F$12,0,10*ROW('Hygiene Data'!F65))="","",OFFSET('Hygiene Data'!$F$12,0,10*ROW('Hygiene Data'!F65)))</f>
        <v/>
      </c>
      <c r="DW71" s="392" t="str">
        <f ca="1">+IF(OFFSET('Hygiene Data'!$F$13,0,10*ROW('Hygiene Data'!F65))="","",OFFSET('Hygiene Data'!$F$13,0,10*ROW('Hygiene Data'!F65)))</f>
        <v/>
      </c>
      <c r="DX71" s="392" t="str">
        <f ca="1">+IF(OFFSET('Hygiene Data'!$G$11,0,10*ROW('Hygiene Data'!G65))="","",OFFSET('Hygiene Data'!$G$11,0,10*ROW('Hygiene Data'!G65)))</f>
        <v/>
      </c>
      <c r="DY71" s="392" t="str">
        <f ca="1">+IF(OFFSET('Hygiene Data'!$G$12,0,10*ROW('Hygiene Data'!G65))="","",OFFSET('Hygiene Data'!$G$12,0,10*ROW('Hygiene Data'!G65)))</f>
        <v/>
      </c>
      <c r="DZ71" s="392" t="str">
        <f ca="1">+IF(OFFSET('Hygiene Data'!$G$13,0,10*ROW('Hygiene Data'!G65))="","",OFFSET('Hygiene Data'!$G$13,0,10*ROW('Hygiene Data'!G65)))</f>
        <v/>
      </c>
      <c r="EA71" s="392" t="str">
        <f ca="1">+IF(OFFSET('Hygiene Data'!$H$11,0,10*ROW('Hygiene Data'!H65))="","",OFFSET('Hygiene Data'!$H$11,0,10*ROW('Hygiene Data'!H65)))</f>
        <v/>
      </c>
      <c r="EB71" s="392" t="str">
        <f ca="1">+IF(OFFSET('Hygiene Data'!$H$12,0,10*ROW('Hygiene Data'!H65))="","",OFFSET('Hygiene Data'!$H$12,0,10*ROW('Hygiene Data'!H65)))</f>
        <v/>
      </c>
      <c r="EC71" s="392" t="str">
        <f ca="1">+IF(OFFSET('Hygiene Data'!$H$13,0,10*ROW('Hygiene Data'!H65))="","",OFFSET('Hygiene Data'!$H$13,0,10*ROW('Hygiene Data'!H65)))</f>
        <v/>
      </c>
      <c r="ED71" s="392" t="str">
        <f ca="1">+IF(OFFSET('Hygiene Data'!$I$11,0,10*ROW('Hygiene Data'!I65))="","",OFFSET('Hygiene Data'!$I$11,0,10*ROW('Hygiene Data'!I65)))</f>
        <v/>
      </c>
      <c r="EE71" s="392" t="str">
        <f ca="1">+IF(OFFSET('Hygiene Data'!$I$12,0,10*ROW('Hygiene Data'!I65))="","",OFFSET('Hygiene Data'!$I$12,0,10*ROW('Hygiene Data'!I65)))</f>
        <v/>
      </c>
      <c r="EF71" s="392" t="str">
        <f ca="1">+IF(OFFSET('Hygiene Data'!$I$13,0,10*ROW('Hygiene Data'!I65))="","",OFFSET('Hygiene Data'!$I$13,0,10*ROW('Hygiene Data'!I65)))</f>
        <v/>
      </c>
    </row>
    <row r="72" spans="1:136" x14ac:dyDescent="0.25">
      <c r="A72" s="501" t="str">
        <f ca="1">+IF(OFFSET('Water Data'!$B$2,0,10*ROW('Water Data'!E66))="","",OFFSET('Water Data'!$B$2,0,10*ROW('Water Data'!E66)))</f>
        <v/>
      </c>
      <c r="B72" s="50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28" t="str">
        <f t="shared" ca="1" si="1"/>
        <v/>
      </c>
      <c r="D72" s="52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3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3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3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3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3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3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3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3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3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3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3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3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3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3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3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3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3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3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3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3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3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3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3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3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3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3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3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3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3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3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3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0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3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3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3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3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3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3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3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3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3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3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3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3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3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3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3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3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92" t="str">
        <f ca="1">+IF(OFFSET('Water Data'!$D$27,0,10*ROW('Water Data'!D66))="","",OFFSET('Water Data'!$D$27,0,10*ROW('Water Data'!D66)))</f>
        <v/>
      </c>
      <c r="BT72" s="392" t="str">
        <f ca="1">+IF(OFFSET('Water Data'!$D$28,0,10*ROW('Water Data'!D66))="","",OFFSET('Water Data'!$D$28,0,10*ROW('Water Data'!D66)))</f>
        <v/>
      </c>
      <c r="BU72" s="392" t="str">
        <f ca="1">+IF(OFFSET('Water Data'!$D$29,0,10*ROW('Water Data'!D66))="","",OFFSET('Water Data'!$D$29,0,10*ROW('Water Data'!D66)))</f>
        <v/>
      </c>
      <c r="BV72" s="392" t="str">
        <f ca="1">+IF(OFFSET('Water Data'!$E$27,0,10*ROW('Water Data'!E66))="","",OFFSET('Water Data'!$E$27,0,10*ROW('Water Data'!E66)))</f>
        <v/>
      </c>
      <c r="BW72" s="392" t="str">
        <f ca="1">+IF(OFFSET('Water Data'!$E$28,0,10*ROW('Water Data'!E66))="","",OFFSET('Water Data'!$E$28,0,10*ROW('Water Data'!E66)))</f>
        <v/>
      </c>
      <c r="BX72" s="392" t="str">
        <f ca="1">+IF(OFFSET('Water Data'!$E$29,0,10*ROW('Water Data'!E66))="","",OFFSET('Water Data'!$E$29,0,10*ROW('Water Data'!E66)))</f>
        <v/>
      </c>
      <c r="BY72" s="392" t="str">
        <f ca="1">+IF(OFFSET('Water Data'!$F$27,0,10*ROW('Water Data'!F66))="","",OFFSET('Water Data'!$F$27,0,10*ROW('Water Data'!F66)))</f>
        <v/>
      </c>
      <c r="BZ72" s="392" t="str">
        <f ca="1">+IF(OFFSET('Water Data'!$F$28,0,10*ROW('Water Data'!F66))="","",OFFSET('Water Data'!$F$28,0,10*ROW('Water Data'!F66)))</f>
        <v/>
      </c>
      <c r="CA72" s="392" t="str">
        <f ca="1">+IF(OFFSET('Water Data'!$F$29,0,10*ROW('Water Data'!F66))="","",OFFSET('Water Data'!$F$29,0,10*ROW('Water Data'!F66)))</f>
        <v/>
      </c>
      <c r="CB72" s="392" t="str">
        <f ca="1">+IF(OFFSET('Water Data'!$G$27,0,10*ROW('Water Data'!G66))="","",OFFSET('Water Data'!$G$27,0,10*ROW('Water Data'!G66)))</f>
        <v/>
      </c>
      <c r="CC72" s="392" t="str">
        <f ca="1">+IF(OFFSET('Water Data'!$G$28,0,10*ROW('Water Data'!G66))="","",OFFSET('Water Data'!$G$28,0,10*ROW('Water Data'!G66)))</f>
        <v/>
      </c>
      <c r="CD72" s="392" t="str">
        <f ca="1">+IF(OFFSET('Water Data'!$G$29,0,10*ROW('Water Data'!G66))="","",OFFSET('Water Data'!$G$29,0,10*ROW('Water Data'!G66)))</f>
        <v/>
      </c>
      <c r="CE72" s="392" t="str">
        <f ca="1">+IF(OFFSET('Water Data'!$H$27,0,10*ROW('Water Data'!H66))="","",OFFSET('Water Data'!$H$27,0,10*ROW('Water Data'!H66)))</f>
        <v/>
      </c>
      <c r="CF72" s="392" t="str">
        <f ca="1">+IF(OFFSET('Water Data'!$H$28,0,10*ROW('Water Data'!H66))="","",OFFSET('Water Data'!$H$28,0,10*ROW('Water Data'!H66)))</f>
        <v/>
      </c>
      <c r="CG72" s="392" t="str">
        <f ca="1">+IF(OFFSET('Water Data'!$H$29,0,10*ROW('Water Data'!H66))="","",OFFSET('Water Data'!$H$29,0,10*ROW('Water Data'!H66)))</f>
        <v/>
      </c>
      <c r="CH72" s="392" t="str">
        <f ca="1">+IF(OFFSET('Water Data'!$I$27,0,10*ROW('Water Data'!I66))="","",OFFSET('Water Data'!$I$27,0,10*ROW('Water Data'!I66)))</f>
        <v/>
      </c>
      <c r="CI72" s="392" t="str">
        <f ca="1">+IF(OFFSET('Water Data'!$I$28,0,10*ROW('Water Data'!I66))="","",OFFSET('Water Data'!$I$28,0,10*ROW('Water Data'!I66)))</f>
        <v/>
      </c>
      <c r="CJ72" s="392" t="str">
        <f ca="1">+IF(OFFSET('Water Data'!$I$29,0,10*ROW('Water Data'!I66))="","",OFFSET('Water Data'!$I$29,0,10*ROW('Water Data'!I66)))</f>
        <v/>
      </c>
      <c r="CK72" s="392" t="str">
        <f ca="1">+IF(OFFSET('Sanitation Data'!$D$28,0,10*ROW('Sanitation Data'!D66))="","",OFFSET('Sanitation Data'!$D$28,0,10*ROW('Sanitation Data'!D66)))</f>
        <v/>
      </c>
      <c r="CL72" s="392" t="str">
        <f ca="1">+IF(OFFSET('Sanitation Data'!$D$29,0,10*ROW('Sanitation Data'!D66))="","",OFFSET('Sanitation Data'!$D$29,0,10*ROW('Sanitation Data'!D66)))</f>
        <v/>
      </c>
      <c r="CM72" s="392" t="str">
        <f ca="1">+IF(OFFSET('Sanitation Data'!$D$30,0,10*ROW('Sanitation Data'!D66))="","",OFFSET('Sanitation Data'!$D$30,0,10*ROW('Sanitation Data'!D66)))</f>
        <v/>
      </c>
      <c r="CN72" s="392" t="str">
        <f ca="1">+IF(OFFSET('Sanitation Data'!$D$31,0,10*ROW('Sanitation Data'!D66))="","",OFFSET('Sanitation Data'!$D$31,0,10*ROW('Sanitation Data'!D66)))</f>
        <v/>
      </c>
      <c r="CO72" s="392" t="str">
        <f ca="1">+IF(OFFSET('Sanitation Data'!$D$32,0,10*ROW('Sanitation Data'!D66))="","",OFFSET('Sanitation Data'!$D$32,0,10*ROW('Sanitation Data'!D66)))</f>
        <v/>
      </c>
      <c r="CP72" s="392" t="str">
        <f ca="1">+IF(OFFSET('Sanitation Data'!$E$28,0,10*ROW('Sanitation Data'!E66))="","",OFFSET('Sanitation Data'!$E$28,0,10*ROW('Sanitation Data'!E66)))</f>
        <v/>
      </c>
      <c r="CQ72" s="392" t="str">
        <f ca="1">+IF(OFFSET('Sanitation Data'!$E$29,0,10*ROW('Sanitation Data'!E66))="","",OFFSET('Sanitation Data'!$E$29,0,10*ROW('Sanitation Data'!E66)))</f>
        <v/>
      </c>
      <c r="CR72" s="392" t="str">
        <f ca="1">+IF(OFFSET('Sanitation Data'!$E$30,0,10*ROW('Sanitation Data'!E66))="","",OFFSET('Sanitation Data'!$E$30,0,10*ROW('Sanitation Data'!E66)))</f>
        <v/>
      </c>
      <c r="CS72" s="392" t="str">
        <f ca="1">+IF(OFFSET('Sanitation Data'!$E$31,0,10*ROW('Sanitation Data'!E66))="","",OFFSET('Sanitation Data'!$E$31,0,10*ROW('Sanitation Data'!E66)))</f>
        <v/>
      </c>
      <c r="CT72" s="392" t="str">
        <f ca="1">+IF(OFFSET('Sanitation Data'!$E$32,0,10*ROW('Sanitation Data'!E66))="","",OFFSET('Sanitation Data'!$E$32,0,10*ROW('Sanitation Data'!E66)))</f>
        <v/>
      </c>
      <c r="CU72" s="392" t="str">
        <f ca="1">+IF(OFFSET('Sanitation Data'!$F$28,0,10*ROW('Sanitation Data'!F66))="","",OFFSET('Sanitation Data'!$F$28,0,10*ROW('Sanitation Data'!F66)))</f>
        <v/>
      </c>
      <c r="CV72" s="392" t="str">
        <f ca="1">+IF(OFFSET('Sanitation Data'!$F$29,0,10*ROW('Sanitation Data'!F66))="","",OFFSET('Sanitation Data'!$F$29,0,10*ROW('Sanitation Data'!F66)))</f>
        <v/>
      </c>
      <c r="CW72" s="392" t="str">
        <f ca="1">+IF(OFFSET('Sanitation Data'!$F$30,0,10*ROW('Sanitation Data'!F66))="","",OFFSET('Sanitation Data'!$F$30,0,10*ROW('Sanitation Data'!F66)))</f>
        <v/>
      </c>
      <c r="CX72" s="392" t="str">
        <f ca="1">+IF(OFFSET('Sanitation Data'!$F$31,0,10*ROW('Sanitation Data'!F66))="","",OFFSET('Sanitation Data'!$F$31,0,10*ROW('Sanitation Data'!F66)))</f>
        <v/>
      </c>
      <c r="CY72" s="392" t="str">
        <f ca="1">+IF(OFFSET('Sanitation Data'!$F$32,0,10*ROW('Sanitation Data'!F66))="","",OFFSET('Sanitation Data'!$F$32,0,10*ROW('Sanitation Data'!F66)))</f>
        <v/>
      </c>
      <c r="CZ72" s="392" t="str">
        <f ca="1">+IF(OFFSET('Sanitation Data'!$G$28,0,10*ROW('Sanitation Data'!G66))="","",OFFSET('Sanitation Data'!$G$28,0,10*ROW('Sanitation Data'!G66)))</f>
        <v/>
      </c>
      <c r="DA72" s="392" t="str">
        <f ca="1">+IF(OFFSET('Sanitation Data'!$G$29,0,10*ROW('Sanitation Data'!G66))="","",OFFSET('Sanitation Data'!$G$29,0,10*ROW('Sanitation Data'!G66)))</f>
        <v/>
      </c>
      <c r="DB72" s="392" t="str">
        <f ca="1">+IF(OFFSET('Sanitation Data'!$G$30,0,10*ROW('Sanitation Data'!G66))="","",OFFSET('Sanitation Data'!$G$30,0,10*ROW('Sanitation Data'!G66)))</f>
        <v/>
      </c>
      <c r="DC72" s="392" t="str">
        <f ca="1">+IF(OFFSET('Sanitation Data'!$G$31,0,10*ROW('Sanitation Data'!G66))="","",OFFSET('Sanitation Data'!$G$31,0,10*ROW('Sanitation Data'!G66)))</f>
        <v/>
      </c>
      <c r="DD72" s="392" t="str">
        <f ca="1">+IF(OFFSET('Sanitation Data'!$G$32,0,10*ROW('Sanitation Data'!G66))="","",OFFSET('Sanitation Data'!$G$32,0,10*ROW('Sanitation Data'!G66)))</f>
        <v/>
      </c>
      <c r="DE72" s="392" t="str">
        <f ca="1">+IF(OFFSET('Sanitation Data'!$H$28,0,10*ROW('Sanitation Data'!H66))="","",OFFSET('Sanitation Data'!$H$28,0,10*ROW('Sanitation Data'!H66)))</f>
        <v/>
      </c>
      <c r="DF72" s="392" t="str">
        <f ca="1">+IF(OFFSET('Sanitation Data'!$H$29,0,10*ROW('Sanitation Data'!H66))="","",OFFSET('Sanitation Data'!$H$29,0,10*ROW('Sanitation Data'!H66)))</f>
        <v/>
      </c>
      <c r="DG72" s="392" t="str">
        <f ca="1">+IF(OFFSET('Sanitation Data'!$H$30,0,10*ROW('Sanitation Data'!H66))="","",OFFSET('Sanitation Data'!$H$30,0,10*ROW('Sanitation Data'!H66)))</f>
        <v/>
      </c>
      <c r="DH72" s="392" t="str">
        <f ca="1">+IF(OFFSET('Sanitation Data'!$H$31,0,10*ROW('Sanitation Data'!H66))="","",OFFSET('Sanitation Data'!$H$31,0,10*ROW('Sanitation Data'!H66)))</f>
        <v/>
      </c>
      <c r="DI72" s="392" t="str">
        <f ca="1">+IF(OFFSET('Sanitation Data'!$H$32,0,10*ROW('Sanitation Data'!H66))="","",OFFSET('Sanitation Data'!$H$32,0,10*ROW('Sanitation Data'!H66)))</f>
        <v/>
      </c>
      <c r="DJ72" s="392" t="str">
        <f ca="1">+IF(OFFSET('Sanitation Data'!$I$28,0,10*ROW('Sanitation Data'!I66))="","",OFFSET('Sanitation Data'!$I$28,0,10*ROW('Sanitation Data'!I66)))</f>
        <v/>
      </c>
      <c r="DK72" s="392" t="str">
        <f ca="1">+IF(OFFSET('Sanitation Data'!$I$29,0,10*ROW('Sanitation Data'!I66))="","",OFFSET('Sanitation Data'!$I$29,0,10*ROW('Sanitation Data'!I66)))</f>
        <v/>
      </c>
      <c r="DL72" s="392" t="str">
        <f ca="1">+IF(OFFSET('Sanitation Data'!$I$30,0,10*ROW('Sanitation Data'!I66))="","",OFFSET('Sanitation Data'!$I$30,0,10*ROW('Sanitation Data'!I66)))</f>
        <v/>
      </c>
      <c r="DM72" s="392" t="str">
        <f ca="1">+IF(OFFSET('Sanitation Data'!$I$31,0,10*ROW('Sanitation Data'!I66))="","",OFFSET('Sanitation Data'!$I$31,0,10*ROW('Sanitation Data'!I66)))</f>
        <v/>
      </c>
      <c r="DN72" s="392" t="str">
        <f ca="1">+IF(OFFSET('Sanitation Data'!$I$32,0,10*ROW('Sanitation Data'!I66))="","",OFFSET('Sanitation Data'!$I$32,0,10*ROW('Sanitation Data'!I66)))</f>
        <v/>
      </c>
      <c r="DO72" s="392" t="str">
        <f ca="1">+IF(OFFSET('Hygiene Data'!$D$11,0,10*ROW('Hygiene Data'!D66))="","",OFFSET('Hygiene Data'!$D$11,0,10*ROW('Hygiene Data'!D66)))</f>
        <v/>
      </c>
      <c r="DP72" s="392" t="str">
        <f ca="1">+IF(OFFSET('Hygiene Data'!$D$12,0,10*ROW('Hygiene Data'!D66))="","",OFFSET('Hygiene Data'!$D$12,0,10*ROW('Hygiene Data'!D66)))</f>
        <v/>
      </c>
      <c r="DQ72" s="392" t="str">
        <f ca="1">+IF(OFFSET('Hygiene Data'!$D$13,0,10*ROW('Hygiene Data'!D66))="","",OFFSET('Hygiene Data'!$D$13,0,10*ROW('Hygiene Data'!D66)))</f>
        <v/>
      </c>
      <c r="DR72" s="392" t="str">
        <f ca="1">+IF(OFFSET('Hygiene Data'!$E$11,0,10*ROW('Hygiene Data'!E66))="","",OFFSET('Hygiene Data'!$E$11,0,10*ROW('Hygiene Data'!E66)))</f>
        <v/>
      </c>
      <c r="DS72" s="392" t="str">
        <f ca="1">+IF(OFFSET('Hygiene Data'!$E$12,0,10*ROW('Hygiene Data'!E66))="","",OFFSET('Hygiene Data'!$E$12,0,10*ROW('Hygiene Data'!E66)))</f>
        <v/>
      </c>
      <c r="DT72" s="392" t="str">
        <f ca="1">+IF(OFFSET('Hygiene Data'!$E$13,0,10*ROW('Hygiene Data'!E66))="","",OFFSET('Hygiene Data'!$E$13,0,10*ROW('Hygiene Data'!E66)))</f>
        <v/>
      </c>
      <c r="DU72" s="392" t="str">
        <f ca="1">+IF(OFFSET('Hygiene Data'!$F$11,0,10*ROW('Hygiene Data'!F66))="","",OFFSET('Hygiene Data'!$F$11,0,10*ROW('Hygiene Data'!F66)))</f>
        <v/>
      </c>
      <c r="DV72" s="392" t="str">
        <f ca="1">+IF(OFFSET('Hygiene Data'!$F$12,0,10*ROW('Hygiene Data'!F66))="","",OFFSET('Hygiene Data'!$F$12,0,10*ROW('Hygiene Data'!F66)))</f>
        <v/>
      </c>
      <c r="DW72" s="392" t="str">
        <f ca="1">+IF(OFFSET('Hygiene Data'!$F$13,0,10*ROW('Hygiene Data'!F66))="","",OFFSET('Hygiene Data'!$F$13,0,10*ROW('Hygiene Data'!F66)))</f>
        <v/>
      </c>
      <c r="DX72" s="392" t="str">
        <f ca="1">+IF(OFFSET('Hygiene Data'!$G$11,0,10*ROW('Hygiene Data'!G66))="","",OFFSET('Hygiene Data'!$G$11,0,10*ROW('Hygiene Data'!G66)))</f>
        <v/>
      </c>
      <c r="DY72" s="392" t="str">
        <f ca="1">+IF(OFFSET('Hygiene Data'!$G$12,0,10*ROW('Hygiene Data'!G66))="","",OFFSET('Hygiene Data'!$G$12,0,10*ROW('Hygiene Data'!G66)))</f>
        <v/>
      </c>
      <c r="DZ72" s="392" t="str">
        <f ca="1">+IF(OFFSET('Hygiene Data'!$G$13,0,10*ROW('Hygiene Data'!G66))="","",OFFSET('Hygiene Data'!$G$13,0,10*ROW('Hygiene Data'!G66)))</f>
        <v/>
      </c>
      <c r="EA72" s="392" t="str">
        <f ca="1">+IF(OFFSET('Hygiene Data'!$H$11,0,10*ROW('Hygiene Data'!H66))="","",OFFSET('Hygiene Data'!$H$11,0,10*ROW('Hygiene Data'!H66)))</f>
        <v/>
      </c>
      <c r="EB72" s="392" t="str">
        <f ca="1">+IF(OFFSET('Hygiene Data'!$H$12,0,10*ROW('Hygiene Data'!H66))="","",OFFSET('Hygiene Data'!$H$12,0,10*ROW('Hygiene Data'!H66)))</f>
        <v/>
      </c>
      <c r="EC72" s="392" t="str">
        <f ca="1">+IF(OFFSET('Hygiene Data'!$H$13,0,10*ROW('Hygiene Data'!H66))="","",OFFSET('Hygiene Data'!$H$13,0,10*ROW('Hygiene Data'!H66)))</f>
        <v/>
      </c>
      <c r="ED72" s="392" t="str">
        <f ca="1">+IF(OFFSET('Hygiene Data'!$I$11,0,10*ROW('Hygiene Data'!I66))="","",OFFSET('Hygiene Data'!$I$11,0,10*ROW('Hygiene Data'!I66)))</f>
        <v/>
      </c>
      <c r="EE72" s="392" t="str">
        <f ca="1">+IF(OFFSET('Hygiene Data'!$I$12,0,10*ROW('Hygiene Data'!I66))="","",OFFSET('Hygiene Data'!$I$12,0,10*ROW('Hygiene Data'!I66)))</f>
        <v/>
      </c>
      <c r="EF72" s="392" t="str">
        <f ca="1">+IF(OFFSET('Hygiene Data'!$I$13,0,10*ROW('Hygiene Data'!I66))="","",OFFSET('Hygiene Data'!$I$13,0,10*ROW('Hygiene Data'!I66)))</f>
        <v/>
      </c>
    </row>
    <row r="73" spans="1:136" x14ac:dyDescent="0.25">
      <c r="A73" s="501" t="str">
        <f ca="1">+IF(OFFSET('Water Data'!$B$2,0,10*ROW('Water Data'!E67))="","",OFFSET('Water Data'!$B$2,0,10*ROW('Water Data'!E67)))</f>
        <v/>
      </c>
      <c r="B73" s="50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28" t="str">
        <f t="shared" ca="1" si="1"/>
        <v/>
      </c>
      <c r="D73" s="52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3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3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3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3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3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3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3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3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3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3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3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3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3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3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3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3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3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3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3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3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3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3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3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3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3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3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3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3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3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3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3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0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3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3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3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3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3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3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3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3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3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3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3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3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3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3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3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3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92" t="str">
        <f ca="1">+IF(OFFSET('Water Data'!$D$27,0,10*ROW('Water Data'!D67))="","",OFFSET('Water Data'!$D$27,0,10*ROW('Water Data'!D67)))</f>
        <v/>
      </c>
      <c r="BT73" s="392" t="str">
        <f ca="1">+IF(OFFSET('Water Data'!$D$28,0,10*ROW('Water Data'!D67))="","",OFFSET('Water Data'!$D$28,0,10*ROW('Water Data'!D67)))</f>
        <v/>
      </c>
      <c r="BU73" s="392" t="str">
        <f ca="1">+IF(OFFSET('Water Data'!$D$29,0,10*ROW('Water Data'!D67))="","",OFFSET('Water Data'!$D$29,0,10*ROW('Water Data'!D67)))</f>
        <v/>
      </c>
      <c r="BV73" s="392" t="str">
        <f ca="1">+IF(OFFSET('Water Data'!$E$27,0,10*ROW('Water Data'!E67))="","",OFFSET('Water Data'!$E$27,0,10*ROW('Water Data'!E67)))</f>
        <v/>
      </c>
      <c r="BW73" s="392" t="str">
        <f ca="1">+IF(OFFSET('Water Data'!$E$28,0,10*ROW('Water Data'!E67))="","",OFFSET('Water Data'!$E$28,0,10*ROW('Water Data'!E67)))</f>
        <v/>
      </c>
      <c r="BX73" s="392" t="str">
        <f ca="1">+IF(OFFSET('Water Data'!$E$29,0,10*ROW('Water Data'!E67))="","",OFFSET('Water Data'!$E$29,0,10*ROW('Water Data'!E67)))</f>
        <v/>
      </c>
      <c r="BY73" s="392" t="str">
        <f ca="1">+IF(OFFSET('Water Data'!$F$27,0,10*ROW('Water Data'!F67))="","",OFFSET('Water Data'!$F$27,0,10*ROW('Water Data'!F67)))</f>
        <v/>
      </c>
      <c r="BZ73" s="392" t="str">
        <f ca="1">+IF(OFFSET('Water Data'!$F$28,0,10*ROW('Water Data'!F67))="","",OFFSET('Water Data'!$F$28,0,10*ROW('Water Data'!F67)))</f>
        <v/>
      </c>
      <c r="CA73" s="392" t="str">
        <f ca="1">+IF(OFFSET('Water Data'!$F$29,0,10*ROW('Water Data'!F67))="","",OFFSET('Water Data'!$F$29,0,10*ROW('Water Data'!F67)))</f>
        <v/>
      </c>
      <c r="CB73" s="392" t="str">
        <f ca="1">+IF(OFFSET('Water Data'!$G$27,0,10*ROW('Water Data'!G67))="","",OFFSET('Water Data'!$G$27,0,10*ROW('Water Data'!G67)))</f>
        <v/>
      </c>
      <c r="CC73" s="392" t="str">
        <f ca="1">+IF(OFFSET('Water Data'!$G$28,0,10*ROW('Water Data'!G67))="","",OFFSET('Water Data'!$G$28,0,10*ROW('Water Data'!G67)))</f>
        <v/>
      </c>
      <c r="CD73" s="392" t="str">
        <f ca="1">+IF(OFFSET('Water Data'!$G$29,0,10*ROW('Water Data'!G67))="","",OFFSET('Water Data'!$G$29,0,10*ROW('Water Data'!G67)))</f>
        <v/>
      </c>
      <c r="CE73" s="392" t="str">
        <f ca="1">+IF(OFFSET('Water Data'!$H$27,0,10*ROW('Water Data'!H67))="","",OFFSET('Water Data'!$H$27,0,10*ROW('Water Data'!H67)))</f>
        <v/>
      </c>
      <c r="CF73" s="392" t="str">
        <f ca="1">+IF(OFFSET('Water Data'!$H$28,0,10*ROW('Water Data'!H67))="","",OFFSET('Water Data'!$H$28,0,10*ROW('Water Data'!H67)))</f>
        <v/>
      </c>
      <c r="CG73" s="392" t="str">
        <f ca="1">+IF(OFFSET('Water Data'!$H$29,0,10*ROW('Water Data'!H67))="","",OFFSET('Water Data'!$H$29,0,10*ROW('Water Data'!H67)))</f>
        <v/>
      </c>
      <c r="CH73" s="392" t="str">
        <f ca="1">+IF(OFFSET('Water Data'!$I$27,0,10*ROW('Water Data'!I67))="","",OFFSET('Water Data'!$I$27,0,10*ROW('Water Data'!I67)))</f>
        <v/>
      </c>
      <c r="CI73" s="392" t="str">
        <f ca="1">+IF(OFFSET('Water Data'!$I$28,0,10*ROW('Water Data'!I67))="","",OFFSET('Water Data'!$I$28,0,10*ROW('Water Data'!I67)))</f>
        <v/>
      </c>
      <c r="CJ73" s="392" t="str">
        <f ca="1">+IF(OFFSET('Water Data'!$I$29,0,10*ROW('Water Data'!I67))="","",OFFSET('Water Data'!$I$29,0,10*ROW('Water Data'!I67)))</f>
        <v/>
      </c>
      <c r="CK73" s="392" t="str">
        <f ca="1">+IF(OFFSET('Sanitation Data'!$D$28,0,10*ROW('Sanitation Data'!D67))="","",OFFSET('Sanitation Data'!$D$28,0,10*ROW('Sanitation Data'!D67)))</f>
        <v/>
      </c>
      <c r="CL73" s="392" t="str">
        <f ca="1">+IF(OFFSET('Sanitation Data'!$D$29,0,10*ROW('Sanitation Data'!D67))="","",OFFSET('Sanitation Data'!$D$29,0,10*ROW('Sanitation Data'!D67)))</f>
        <v/>
      </c>
      <c r="CM73" s="392" t="str">
        <f ca="1">+IF(OFFSET('Sanitation Data'!$D$30,0,10*ROW('Sanitation Data'!D67))="","",OFFSET('Sanitation Data'!$D$30,0,10*ROW('Sanitation Data'!D67)))</f>
        <v/>
      </c>
      <c r="CN73" s="392" t="str">
        <f ca="1">+IF(OFFSET('Sanitation Data'!$D$31,0,10*ROW('Sanitation Data'!D67))="","",OFFSET('Sanitation Data'!$D$31,0,10*ROW('Sanitation Data'!D67)))</f>
        <v/>
      </c>
      <c r="CO73" s="392" t="str">
        <f ca="1">+IF(OFFSET('Sanitation Data'!$D$32,0,10*ROW('Sanitation Data'!D67))="","",OFFSET('Sanitation Data'!$D$32,0,10*ROW('Sanitation Data'!D67)))</f>
        <v/>
      </c>
      <c r="CP73" s="392" t="str">
        <f ca="1">+IF(OFFSET('Sanitation Data'!$E$28,0,10*ROW('Sanitation Data'!E67))="","",OFFSET('Sanitation Data'!$E$28,0,10*ROW('Sanitation Data'!E67)))</f>
        <v/>
      </c>
      <c r="CQ73" s="392" t="str">
        <f ca="1">+IF(OFFSET('Sanitation Data'!$E$29,0,10*ROW('Sanitation Data'!E67))="","",OFFSET('Sanitation Data'!$E$29,0,10*ROW('Sanitation Data'!E67)))</f>
        <v/>
      </c>
      <c r="CR73" s="392" t="str">
        <f ca="1">+IF(OFFSET('Sanitation Data'!$E$30,0,10*ROW('Sanitation Data'!E67))="","",OFFSET('Sanitation Data'!$E$30,0,10*ROW('Sanitation Data'!E67)))</f>
        <v/>
      </c>
      <c r="CS73" s="392" t="str">
        <f ca="1">+IF(OFFSET('Sanitation Data'!$E$31,0,10*ROW('Sanitation Data'!E67))="","",OFFSET('Sanitation Data'!$E$31,0,10*ROW('Sanitation Data'!E67)))</f>
        <v/>
      </c>
      <c r="CT73" s="392" t="str">
        <f ca="1">+IF(OFFSET('Sanitation Data'!$E$32,0,10*ROW('Sanitation Data'!E67))="","",OFFSET('Sanitation Data'!$E$32,0,10*ROW('Sanitation Data'!E67)))</f>
        <v/>
      </c>
      <c r="CU73" s="392" t="str">
        <f ca="1">+IF(OFFSET('Sanitation Data'!$F$28,0,10*ROW('Sanitation Data'!F67))="","",OFFSET('Sanitation Data'!$F$28,0,10*ROW('Sanitation Data'!F67)))</f>
        <v/>
      </c>
      <c r="CV73" s="392" t="str">
        <f ca="1">+IF(OFFSET('Sanitation Data'!$F$29,0,10*ROW('Sanitation Data'!F67))="","",OFFSET('Sanitation Data'!$F$29,0,10*ROW('Sanitation Data'!F67)))</f>
        <v/>
      </c>
      <c r="CW73" s="392" t="str">
        <f ca="1">+IF(OFFSET('Sanitation Data'!$F$30,0,10*ROW('Sanitation Data'!F67))="","",OFFSET('Sanitation Data'!$F$30,0,10*ROW('Sanitation Data'!F67)))</f>
        <v/>
      </c>
      <c r="CX73" s="392" t="str">
        <f ca="1">+IF(OFFSET('Sanitation Data'!$F$31,0,10*ROW('Sanitation Data'!F67))="","",OFFSET('Sanitation Data'!$F$31,0,10*ROW('Sanitation Data'!F67)))</f>
        <v/>
      </c>
      <c r="CY73" s="392" t="str">
        <f ca="1">+IF(OFFSET('Sanitation Data'!$F$32,0,10*ROW('Sanitation Data'!F67))="","",OFFSET('Sanitation Data'!$F$32,0,10*ROW('Sanitation Data'!F67)))</f>
        <v/>
      </c>
      <c r="CZ73" s="392" t="str">
        <f ca="1">+IF(OFFSET('Sanitation Data'!$G$28,0,10*ROW('Sanitation Data'!G67))="","",OFFSET('Sanitation Data'!$G$28,0,10*ROW('Sanitation Data'!G67)))</f>
        <v/>
      </c>
      <c r="DA73" s="392" t="str">
        <f ca="1">+IF(OFFSET('Sanitation Data'!$G$29,0,10*ROW('Sanitation Data'!G67))="","",OFFSET('Sanitation Data'!$G$29,0,10*ROW('Sanitation Data'!G67)))</f>
        <v/>
      </c>
      <c r="DB73" s="392" t="str">
        <f ca="1">+IF(OFFSET('Sanitation Data'!$G$30,0,10*ROW('Sanitation Data'!G67))="","",OFFSET('Sanitation Data'!$G$30,0,10*ROW('Sanitation Data'!G67)))</f>
        <v/>
      </c>
      <c r="DC73" s="392" t="str">
        <f ca="1">+IF(OFFSET('Sanitation Data'!$G$31,0,10*ROW('Sanitation Data'!G67))="","",OFFSET('Sanitation Data'!$G$31,0,10*ROW('Sanitation Data'!G67)))</f>
        <v/>
      </c>
      <c r="DD73" s="392" t="str">
        <f ca="1">+IF(OFFSET('Sanitation Data'!$G$32,0,10*ROW('Sanitation Data'!G67))="","",OFFSET('Sanitation Data'!$G$32,0,10*ROW('Sanitation Data'!G67)))</f>
        <v/>
      </c>
      <c r="DE73" s="392" t="str">
        <f ca="1">+IF(OFFSET('Sanitation Data'!$H$28,0,10*ROW('Sanitation Data'!H67))="","",OFFSET('Sanitation Data'!$H$28,0,10*ROW('Sanitation Data'!H67)))</f>
        <v/>
      </c>
      <c r="DF73" s="392" t="str">
        <f ca="1">+IF(OFFSET('Sanitation Data'!$H$29,0,10*ROW('Sanitation Data'!H67))="","",OFFSET('Sanitation Data'!$H$29,0,10*ROW('Sanitation Data'!H67)))</f>
        <v/>
      </c>
      <c r="DG73" s="392" t="str">
        <f ca="1">+IF(OFFSET('Sanitation Data'!$H$30,0,10*ROW('Sanitation Data'!H67))="","",OFFSET('Sanitation Data'!$H$30,0,10*ROW('Sanitation Data'!H67)))</f>
        <v/>
      </c>
      <c r="DH73" s="392" t="str">
        <f ca="1">+IF(OFFSET('Sanitation Data'!$H$31,0,10*ROW('Sanitation Data'!H67))="","",OFFSET('Sanitation Data'!$H$31,0,10*ROW('Sanitation Data'!H67)))</f>
        <v/>
      </c>
      <c r="DI73" s="392" t="str">
        <f ca="1">+IF(OFFSET('Sanitation Data'!$H$32,0,10*ROW('Sanitation Data'!H67))="","",OFFSET('Sanitation Data'!$H$32,0,10*ROW('Sanitation Data'!H67)))</f>
        <v/>
      </c>
      <c r="DJ73" s="392" t="str">
        <f ca="1">+IF(OFFSET('Sanitation Data'!$I$28,0,10*ROW('Sanitation Data'!I67))="","",OFFSET('Sanitation Data'!$I$28,0,10*ROW('Sanitation Data'!I67)))</f>
        <v/>
      </c>
      <c r="DK73" s="392" t="str">
        <f ca="1">+IF(OFFSET('Sanitation Data'!$I$29,0,10*ROW('Sanitation Data'!I67))="","",OFFSET('Sanitation Data'!$I$29,0,10*ROW('Sanitation Data'!I67)))</f>
        <v/>
      </c>
      <c r="DL73" s="392" t="str">
        <f ca="1">+IF(OFFSET('Sanitation Data'!$I$30,0,10*ROW('Sanitation Data'!I67))="","",OFFSET('Sanitation Data'!$I$30,0,10*ROW('Sanitation Data'!I67)))</f>
        <v/>
      </c>
      <c r="DM73" s="392" t="str">
        <f ca="1">+IF(OFFSET('Sanitation Data'!$I$31,0,10*ROW('Sanitation Data'!I67))="","",OFFSET('Sanitation Data'!$I$31,0,10*ROW('Sanitation Data'!I67)))</f>
        <v/>
      </c>
      <c r="DN73" s="392" t="str">
        <f ca="1">+IF(OFFSET('Sanitation Data'!$I$32,0,10*ROW('Sanitation Data'!I67))="","",OFFSET('Sanitation Data'!$I$32,0,10*ROW('Sanitation Data'!I67)))</f>
        <v/>
      </c>
      <c r="DO73" s="392" t="str">
        <f ca="1">+IF(OFFSET('Hygiene Data'!$D$11,0,10*ROW('Hygiene Data'!D67))="","",OFFSET('Hygiene Data'!$D$11,0,10*ROW('Hygiene Data'!D67)))</f>
        <v/>
      </c>
      <c r="DP73" s="392" t="str">
        <f ca="1">+IF(OFFSET('Hygiene Data'!$D$12,0,10*ROW('Hygiene Data'!D67))="","",OFFSET('Hygiene Data'!$D$12,0,10*ROW('Hygiene Data'!D67)))</f>
        <v/>
      </c>
      <c r="DQ73" s="392" t="str">
        <f ca="1">+IF(OFFSET('Hygiene Data'!$D$13,0,10*ROW('Hygiene Data'!D67))="","",OFFSET('Hygiene Data'!$D$13,0,10*ROW('Hygiene Data'!D67)))</f>
        <v/>
      </c>
      <c r="DR73" s="392" t="str">
        <f ca="1">+IF(OFFSET('Hygiene Data'!$E$11,0,10*ROW('Hygiene Data'!E67))="","",OFFSET('Hygiene Data'!$E$11,0,10*ROW('Hygiene Data'!E67)))</f>
        <v/>
      </c>
      <c r="DS73" s="392" t="str">
        <f ca="1">+IF(OFFSET('Hygiene Data'!$E$12,0,10*ROW('Hygiene Data'!E67))="","",OFFSET('Hygiene Data'!$E$12,0,10*ROW('Hygiene Data'!E67)))</f>
        <v/>
      </c>
      <c r="DT73" s="392" t="str">
        <f ca="1">+IF(OFFSET('Hygiene Data'!$E$13,0,10*ROW('Hygiene Data'!E67))="","",OFFSET('Hygiene Data'!$E$13,0,10*ROW('Hygiene Data'!E67)))</f>
        <v/>
      </c>
      <c r="DU73" s="392" t="str">
        <f ca="1">+IF(OFFSET('Hygiene Data'!$F$11,0,10*ROW('Hygiene Data'!F67))="","",OFFSET('Hygiene Data'!$F$11,0,10*ROW('Hygiene Data'!F67)))</f>
        <v/>
      </c>
      <c r="DV73" s="392" t="str">
        <f ca="1">+IF(OFFSET('Hygiene Data'!$F$12,0,10*ROW('Hygiene Data'!F67))="","",OFFSET('Hygiene Data'!$F$12,0,10*ROW('Hygiene Data'!F67)))</f>
        <v/>
      </c>
      <c r="DW73" s="392" t="str">
        <f ca="1">+IF(OFFSET('Hygiene Data'!$F$13,0,10*ROW('Hygiene Data'!F67))="","",OFFSET('Hygiene Data'!$F$13,0,10*ROW('Hygiene Data'!F67)))</f>
        <v/>
      </c>
      <c r="DX73" s="392" t="str">
        <f ca="1">+IF(OFFSET('Hygiene Data'!$G$11,0,10*ROW('Hygiene Data'!G67))="","",OFFSET('Hygiene Data'!$G$11,0,10*ROW('Hygiene Data'!G67)))</f>
        <v/>
      </c>
      <c r="DY73" s="392" t="str">
        <f ca="1">+IF(OFFSET('Hygiene Data'!$G$12,0,10*ROW('Hygiene Data'!G67))="","",OFFSET('Hygiene Data'!$G$12,0,10*ROW('Hygiene Data'!G67)))</f>
        <v/>
      </c>
      <c r="DZ73" s="392" t="str">
        <f ca="1">+IF(OFFSET('Hygiene Data'!$G$13,0,10*ROW('Hygiene Data'!G67))="","",OFFSET('Hygiene Data'!$G$13,0,10*ROW('Hygiene Data'!G67)))</f>
        <v/>
      </c>
      <c r="EA73" s="392" t="str">
        <f ca="1">+IF(OFFSET('Hygiene Data'!$H$11,0,10*ROW('Hygiene Data'!H67))="","",OFFSET('Hygiene Data'!$H$11,0,10*ROW('Hygiene Data'!H67)))</f>
        <v/>
      </c>
      <c r="EB73" s="392" t="str">
        <f ca="1">+IF(OFFSET('Hygiene Data'!$H$12,0,10*ROW('Hygiene Data'!H67))="","",OFFSET('Hygiene Data'!$H$12,0,10*ROW('Hygiene Data'!H67)))</f>
        <v/>
      </c>
      <c r="EC73" s="392" t="str">
        <f ca="1">+IF(OFFSET('Hygiene Data'!$H$13,0,10*ROW('Hygiene Data'!H67))="","",OFFSET('Hygiene Data'!$H$13,0,10*ROW('Hygiene Data'!H67)))</f>
        <v/>
      </c>
      <c r="ED73" s="392" t="str">
        <f ca="1">+IF(OFFSET('Hygiene Data'!$I$11,0,10*ROW('Hygiene Data'!I67))="","",OFFSET('Hygiene Data'!$I$11,0,10*ROW('Hygiene Data'!I67)))</f>
        <v/>
      </c>
      <c r="EE73" s="392" t="str">
        <f ca="1">+IF(OFFSET('Hygiene Data'!$I$12,0,10*ROW('Hygiene Data'!I67))="","",OFFSET('Hygiene Data'!$I$12,0,10*ROW('Hygiene Data'!I67)))</f>
        <v/>
      </c>
      <c r="EF73" s="392" t="str">
        <f ca="1">+IF(OFFSET('Hygiene Data'!$I$13,0,10*ROW('Hygiene Data'!I67))="","",OFFSET('Hygiene Data'!$I$13,0,10*ROW('Hygiene Data'!I67)))</f>
        <v/>
      </c>
    </row>
    <row r="74" spans="1:136" x14ac:dyDescent="0.25">
      <c r="A74" s="501" t="str">
        <f ca="1">+IF(OFFSET('Water Data'!$B$2,0,10*ROW('Water Data'!E68))="","",OFFSET('Water Data'!$B$2,0,10*ROW('Water Data'!E68)))</f>
        <v/>
      </c>
      <c r="B74" s="50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28" t="str">
        <f t="shared" ca="1" si="1"/>
        <v/>
      </c>
      <c r="D74" s="52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3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3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3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3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3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3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3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3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3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3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3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3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3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3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3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3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3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3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3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3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3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3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3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3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3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3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3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3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3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3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3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0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3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3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3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3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3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3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3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3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3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3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3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3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3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3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3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3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92" t="str">
        <f ca="1">+IF(OFFSET('Water Data'!$D$27,0,10*ROW('Water Data'!D68))="","",OFFSET('Water Data'!$D$27,0,10*ROW('Water Data'!D68)))</f>
        <v/>
      </c>
      <c r="BT74" s="392" t="str">
        <f ca="1">+IF(OFFSET('Water Data'!$D$28,0,10*ROW('Water Data'!D68))="","",OFFSET('Water Data'!$D$28,0,10*ROW('Water Data'!D68)))</f>
        <v/>
      </c>
      <c r="BU74" s="392" t="str">
        <f ca="1">+IF(OFFSET('Water Data'!$D$29,0,10*ROW('Water Data'!D68))="","",OFFSET('Water Data'!$D$29,0,10*ROW('Water Data'!D68)))</f>
        <v/>
      </c>
      <c r="BV74" s="392" t="str">
        <f ca="1">+IF(OFFSET('Water Data'!$E$27,0,10*ROW('Water Data'!E68))="","",OFFSET('Water Data'!$E$27,0,10*ROW('Water Data'!E68)))</f>
        <v/>
      </c>
      <c r="BW74" s="392" t="str">
        <f ca="1">+IF(OFFSET('Water Data'!$E$28,0,10*ROW('Water Data'!E68))="","",OFFSET('Water Data'!$E$28,0,10*ROW('Water Data'!E68)))</f>
        <v/>
      </c>
      <c r="BX74" s="392" t="str">
        <f ca="1">+IF(OFFSET('Water Data'!$E$29,0,10*ROW('Water Data'!E68))="","",OFFSET('Water Data'!$E$29,0,10*ROW('Water Data'!E68)))</f>
        <v/>
      </c>
      <c r="BY74" s="392" t="str">
        <f ca="1">+IF(OFFSET('Water Data'!$F$27,0,10*ROW('Water Data'!F68))="","",OFFSET('Water Data'!$F$27,0,10*ROW('Water Data'!F68)))</f>
        <v/>
      </c>
      <c r="BZ74" s="392" t="str">
        <f ca="1">+IF(OFFSET('Water Data'!$F$28,0,10*ROW('Water Data'!F68))="","",OFFSET('Water Data'!$F$28,0,10*ROW('Water Data'!F68)))</f>
        <v/>
      </c>
      <c r="CA74" s="392" t="str">
        <f ca="1">+IF(OFFSET('Water Data'!$F$29,0,10*ROW('Water Data'!F68))="","",OFFSET('Water Data'!$F$29,0,10*ROW('Water Data'!F68)))</f>
        <v/>
      </c>
      <c r="CB74" s="392" t="str">
        <f ca="1">+IF(OFFSET('Water Data'!$G$27,0,10*ROW('Water Data'!G68))="","",OFFSET('Water Data'!$G$27,0,10*ROW('Water Data'!G68)))</f>
        <v/>
      </c>
      <c r="CC74" s="392" t="str">
        <f ca="1">+IF(OFFSET('Water Data'!$G$28,0,10*ROW('Water Data'!G68))="","",OFFSET('Water Data'!$G$28,0,10*ROW('Water Data'!G68)))</f>
        <v/>
      </c>
      <c r="CD74" s="392" t="str">
        <f ca="1">+IF(OFFSET('Water Data'!$G$29,0,10*ROW('Water Data'!G68))="","",OFFSET('Water Data'!$G$29,0,10*ROW('Water Data'!G68)))</f>
        <v/>
      </c>
      <c r="CE74" s="392" t="str">
        <f ca="1">+IF(OFFSET('Water Data'!$H$27,0,10*ROW('Water Data'!H68))="","",OFFSET('Water Data'!$H$27,0,10*ROW('Water Data'!H68)))</f>
        <v/>
      </c>
      <c r="CF74" s="392" t="str">
        <f ca="1">+IF(OFFSET('Water Data'!$H$28,0,10*ROW('Water Data'!H68))="","",OFFSET('Water Data'!$H$28,0,10*ROW('Water Data'!H68)))</f>
        <v/>
      </c>
      <c r="CG74" s="392" t="str">
        <f ca="1">+IF(OFFSET('Water Data'!$H$29,0,10*ROW('Water Data'!H68))="","",OFFSET('Water Data'!$H$29,0,10*ROW('Water Data'!H68)))</f>
        <v/>
      </c>
      <c r="CH74" s="392" t="str">
        <f ca="1">+IF(OFFSET('Water Data'!$I$27,0,10*ROW('Water Data'!I68))="","",OFFSET('Water Data'!$I$27,0,10*ROW('Water Data'!I68)))</f>
        <v/>
      </c>
      <c r="CI74" s="392" t="str">
        <f ca="1">+IF(OFFSET('Water Data'!$I$28,0,10*ROW('Water Data'!I68))="","",OFFSET('Water Data'!$I$28,0,10*ROW('Water Data'!I68)))</f>
        <v/>
      </c>
      <c r="CJ74" s="392" t="str">
        <f ca="1">+IF(OFFSET('Water Data'!$I$29,0,10*ROW('Water Data'!I68))="","",OFFSET('Water Data'!$I$29,0,10*ROW('Water Data'!I68)))</f>
        <v/>
      </c>
      <c r="CK74" s="392" t="str">
        <f ca="1">+IF(OFFSET('Sanitation Data'!$D$28,0,10*ROW('Sanitation Data'!D68))="","",OFFSET('Sanitation Data'!$D$28,0,10*ROW('Sanitation Data'!D68)))</f>
        <v/>
      </c>
      <c r="CL74" s="392" t="str">
        <f ca="1">+IF(OFFSET('Sanitation Data'!$D$29,0,10*ROW('Sanitation Data'!D68))="","",OFFSET('Sanitation Data'!$D$29,0,10*ROW('Sanitation Data'!D68)))</f>
        <v/>
      </c>
      <c r="CM74" s="392" t="str">
        <f ca="1">+IF(OFFSET('Sanitation Data'!$D$30,0,10*ROW('Sanitation Data'!D68))="","",OFFSET('Sanitation Data'!$D$30,0,10*ROW('Sanitation Data'!D68)))</f>
        <v/>
      </c>
      <c r="CN74" s="392" t="str">
        <f ca="1">+IF(OFFSET('Sanitation Data'!$D$31,0,10*ROW('Sanitation Data'!D68))="","",OFFSET('Sanitation Data'!$D$31,0,10*ROW('Sanitation Data'!D68)))</f>
        <v/>
      </c>
      <c r="CO74" s="392" t="str">
        <f ca="1">+IF(OFFSET('Sanitation Data'!$D$32,0,10*ROW('Sanitation Data'!D68))="","",OFFSET('Sanitation Data'!$D$32,0,10*ROW('Sanitation Data'!D68)))</f>
        <v/>
      </c>
      <c r="CP74" s="392" t="str">
        <f ca="1">+IF(OFFSET('Sanitation Data'!$E$28,0,10*ROW('Sanitation Data'!E68))="","",OFFSET('Sanitation Data'!$E$28,0,10*ROW('Sanitation Data'!E68)))</f>
        <v/>
      </c>
      <c r="CQ74" s="392" t="str">
        <f ca="1">+IF(OFFSET('Sanitation Data'!$E$29,0,10*ROW('Sanitation Data'!E68))="","",OFFSET('Sanitation Data'!$E$29,0,10*ROW('Sanitation Data'!E68)))</f>
        <v/>
      </c>
      <c r="CR74" s="392" t="str">
        <f ca="1">+IF(OFFSET('Sanitation Data'!$E$30,0,10*ROW('Sanitation Data'!E68))="","",OFFSET('Sanitation Data'!$E$30,0,10*ROW('Sanitation Data'!E68)))</f>
        <v/>
      </c>
      <c r="CS74" s="392" t="str">
        <f ca="1">+IF(OFFSET('Sanitation Data'!$E$31,0,10*ROW('Sanitation Data'!E68))="","",OFFSET('Sanitation Data'!$E$31,0,10*ROW('Sanitation Data'!E68)))</f>
        <v/>
      </c>
      <c r="CT74" s="392" t="str">
        <f ca="1">+IF(OFFSET('Sanitation Data'!$E$32,0,10*ROW('Sanitation Data'!E68))="","",OFFSET('Sanitation Data'!$E$32,0,10*ROW('Sanitation Data'!E68)))</f>
        <v/>
      </c>
      <c r="CU74" s="392" t="str">
        <f ca="1">+IF(OFFSET('Sanitation Data'!$F$28,0,10*ROW('Sanitation Data'!F68))="","",OFFSET('Sanitation Data'!$F$28,0,10*ROW('Sanitation Data'!F68)))</f>
        <v/>
      </c>
      <c r="CV74" s="392" t="str">
        <f ca="1">+IF(OFFSET('Sanitation Data'!$F$29,0,10*ROW('Sanitation Data'!F68))="","",OFFSET('Sanitation Data'!$F$29,0,10*ROW('Sanitation Data'!F68)))</f>
        <v/>
      </c>
      <c r="CW74" s="392" t="str">
        <f ca="1">+IF(OFFSET('Sanitation Data'!$F$30,0,10*ROW('Sanitation Data'!F68))="","",OFFSET('Sanitation Data'!$F$30,0,10*ROW('Sanitation Data'!F68)))</f>
        <v/>
      </c>
      <c r="CX74" s="392" t="str">
        <f ca="1">+IF(OFFSET('Sanitation Data'!$F$31,0,10*ROW('Sanitation Data'!F68))="","",OFFSET('Sanitation Data'!$F$31,0,10*ROW('Sanitation Data'!F68)))</f>
        <v/>
      </c>
      <c r="CY74" s="392" t="str">
        <f ca="1">+IF(OFFSET('Sanitation Data'!$F$32,0,10*ROW('Sanitation Data'!F68))="","",OFFSET('Sanitation Data'!$F$32,0,10*ROW('Sanitation Data'!F68)))</f>
        <v/>
      </c>
      <c r="CZ74" s="392" t="str">
        <f ca="1">+IF(OFFSET('Sanitation Data'!$G$28,0,10*ROW('Sanitation Data'!G68))="","",OFFSET('Sanitation Data'!$G$28,0,10*ROW('Sanitation Data'!G68)))</f>
        <v/>
      </c>
      <c r="DA74" s="392" t="str">
        <f ca="1">+IF(OFFSET('Sanitation Data'!$G$29,0,10*ROW('Sanitation Data'!G68))="","",OFFSET('Sanitation Data'!$G$29,0,10*ROW('Sanitation Data'!G68)))</f>
        <v/>
      </c>
      <c r="DB74" s="392" t="str">
        <f ca="1">+IF(OFFSET('Sanitation Data'!$G$30,0,10*ROW('Sanitation Data'!G68))="","",OFFSET('Sanitation Data'!$G$30,0,10*ROW('Sanitation Data'!G68)))</f>
        <v/>
      </c>
      <c r="DC74" s="392" t="str">
        <f ca="1">+IF(OFFSET('Sanitation Data'!$G$31,0,10*ROW('Sanitation Data'!G68))="","",OFFSET('Sanitation Data'!$G$31,0,10*ROW('Sanitation Data'!G68)))</f>
        <v/>
      </c>
      <c r="DD74" s="392" t="str">
        <f ca="1">+IF(OFFSET('Sanitation Data'!$G$32,0,10*ROW('Sanitation Data'!G68))="","",OFFSET('Sanitation Data'!$G$32,0,10*ROW('Sanitation Data'!G68)))</f>
        <v/>
      </c>
      <c r="DE74" s="392" t="str">
        <f ca="1">+IF(OFFSET('Sanitation Data'!$H$28,0,10*ROW('Sanitation Data'!H68))="","",OFFSET('Sanitation Data'!$H$28,0,10*ROW('Sanitation Data'!H68)))</f>
        <v/>
      </c>
      <c r="DF74" s="392" t="str">
        <f ca="1">+IF(OFFSET('Sanitation Data'!$H$29,0,10*ROW('Sanitation Data'!H68))="","",OFFSET('Sanitation Data'!$H$29,0,10*ROW('Sanitation Data'!H68)))</f>
        <v/>
      </c>
      <c r="DG74" s="392" t="str">
        <f ca="1">+IF(OFFSET('Sanitation Data'!$H$30,0,10*ROW('Sanitation Data'!H68))="","",OFFSET('Sanitation Data'!$H$30,0,10*ROW('Sanitation Data'!H68)))</f>
        <v/>
      </c>
      <c r="DH74" s="392" t="str">
        <f ca="1">+IF(OFFSET('Sanitation Data'!$H$31,0,10*ROW('Sanitation Data'!H68))="","",OFFSET('Sanitation Data'!$H$31,0,10*ROW('Sanitation Data'!H68)))</f>
        <v/>
      </c>
      <c r="DI74" s="392" t="str">
        <f ca="1">+IF(OFFSET('Sanitation Data'!$H$32,0,10*ROW('Sanitation Data'!H68))="","",OFFSET('Sanitation Data'!$H$32,0,10*ROW('Sanitation Data'!H68)))</f>
        <v/>
      </c>
      <c r="DJ74" s="392" t="str">
        <f ca="1">+IF(OFFSET('Sanitation Data'!$I$28,0,10*ROW('Sanitation Data'!I68))="","",OFFSET('Sanitation Data'!$I$28,0,10*ROW('Sanitation Data'!I68)))</f>
        <v/>
      </c>
      <c r="DK74" s="392" t="str">
        <f ca="1">+IF(OFFSET('Sanitation Data'!$I$29,0,10*ROW('Sanitation Data'!I68))="","",OFFSET('Sanitation Data'!$I$29,0,10*ROW('Sanitation Data'!I68)))</f>
        <v/>
      </c>
      <c r="DL74" s="392" t="str">
        <f ca="1">+IF(OFFSET('Sanitation Data'!$I$30,0,10*ROW('Sanitation Data'!I68))="","",OFFSET('Sanitation Data'!$I$30,0,10*ROW('Sanitation Data'!I68)))</f>
        <v/>
      </c>
      <c r="DM74" s="392" t="str">
        <f ca="1">+IF(OFFSET('Sanitation Data'!$I$31,0,10*ROW('Sanitation Data'!I68))="","",OFFSET('Sanitation Data'!$I$31,0,10*ROW('Sanitation Data'!I68)))</f>
        <v/>
      </c>
      <c r="DN74" s="392" t="str">
        <f ca="1">+IF(OFFSET('Sanitation Data'!$I$32,0,10*ROW('Sanitation Data'!I68))="","",OFFSET('Sanitation Data'!$I$32,0,10*ROW('Sanitation Data'!I68)))</f>
        <v/>
      </c>
      <c r="DO74" s="392" t="str">
        <f ca="1">+IF(OFFSET('Hygiene Data'!$D$11,0,10*ROW('Hygiene Data'!D68))="","",OFFSET('Hygiene Data'!$D$11,0,10*ROW('Hygiene Data'!D68)))</f>
        <v/>
      </c>
      <c r="DP74" s="392" t="str">
        <f ca="1">+IF(OFFSET('Hygiene Data'!$D$12,0,10*ROW('Hygiene Data'!D68))="","",OFFSET('Hygiene Data'!$D$12,0,10*ROW('Hygiene Data'!D68)))</f>
        <v/>
      </c>
      <c r="DQ74" s="392" t="str">
        <f ca="1">+IF(OFFSET('Hygiene Data'!$D$13,0,10*ROW('Hygiene Data'!D68))="","",OFFSET('Hygiene Data'!$D$13,0,10*ROW('Hygiene Data'!D68)))</f>
        <v/>
      </c>
      <c r="DR74" s="392" t="str">
        <f ca="1">+IF(OFFSET('Hygiene Data'!$E$11,0,10*ROW('Hygiene Data'!E68))="","",OFFSET('Hygiene Data'!$E$11,0,10*ROW('Hygiene Data'!E68)))</f>
        <v/>
      </c>
      <c r="DS74" s="392" t="str">
        <f ca="1">+IF(OFFSET('Hygiene Data'!$E$12,0,10*ROW('Hygiene Data'!E68))="","",OFFSET('Hygiene Data'!$E$12,0,10*ROW('Hygiene Data'!E68)))</f>
        <v/>
      </c>
      <c r="DT74" s="392" t="str">
        <f ca="1">+IF(OFFSET('Hygiene Data'!$E$13,0,10*ROW('Hygiene Data'!E68))="","",OFFSET('Hygiene Data'!$E$13,0,10*ROW('Hygiene Data'!E68)))</f>
        <v/>
      </c>
      <c r="DU74" s="392" t="str">
        <f ca="1">+IF(OFFSET('Hygiene Data'!$F$11,0,10*ROW('Hygiene Data'!F68))="","",OFFSET('Hygiene Data'!$F$11,0,10*ROW('Hygiene Data'!F68)))</f>
        <v/>
      </c>
      <c r="DV74" s="392" t="str">
        <f ca="1">+IF(OFFSET('Hygiene Data'!$F$12,0,10*ROW('Hygiene Data'!F68))="","",OFFSET('Hygiene Data'!$F$12,0,10*ROW('Hygiene Data'!F68)))</f>
        <v/>
      </c>
      <c r="DW74" s="392" t="str">
        <f ca="1">+IF(OFFSET('Hygiene Data'!$F$13,0,10*ROW('Hygiene Data'!F68))="","",OFFSET('Hygiene Data'!$F$13,0,10*ROW('Hygiene Data'!F68)))</f>
        <v/>
      </c>
      <c r="DX74" s="392" t="str">
        <f ca="1">+IF(OFFSET('Hygiene Data'!$G$11,0,10*ROW('Hygiene Data'!G68))="","",OFFSET('Hygiene Data'!$G$11,0,10*ROW('Hygiene Data'!G68)))</f>
        <v/>
      </c>
      <c r="DY74" s="392" t="str">
        <f ca="1">+IF(OFFSET('Hygiene Data'!$G$12,0,10*ROW('Hygiene Data'!G68))="","",OFFSET('Hygiene Data'!$G$12,0,10*ROW('Hygiene Data'!G68)))</f>
        <v/>
      </c>
      <c r="DZ74" s="392" t="str">
        <f ca="1">+IF(OFFSET('Hygiene Data'!$G$13,0,10*ROW('Hygiene Data'!G68))="","",OFFSET('Hygiene Data'!$G$13,0,10*ROW('Hygiene Data'!G68)))</f>
        <v/>
      </c>
      <c r="EA74" s="392" t="str">
        <f ca="1">+IF(OFFSET('Hygiene Data'!$H$11,0,10*ROW('Hygiene Data'!H68))="","",OFFSET('Hygiene Data'!$H$11,0,10*ROW('Hygiene Data'!H68)))</f>
        <v/>
      </c>
      <c r="EB74" s="392" t="str">
        <f ca="1">+IF(OFFSET('Hygiene Data'!$H$12,0,10*ROW('Hygiene Data'!H68))="","",OFFSET('Hygiene Data'!$H$12,0,10*ROW('Hygiene Data'!H68)))</f>
        <v/>
      </c>
      <c r="EC74" s="392" t="str">
        <f ca="1">+IF(OFFSET('Hygiene Data'!$H$13,0,10*ROW('Hygiene Data'!H68))="","",OFFSET('Hygiene Data'!$H$13,0,10*ROW('Hygiene Data'!H68)))</f>
        <v/>
      </c>
      <c r="ED74" s="392" t="str">
        <f ca="1">+IF(OFFSET('Hygiene Data'!$I$11,0,10*ROW('Hygiene Data'!I68))="","",OFFSET('Hygiene Data'!$I$11,0,10*ROW('Hygiene Data'!I68)))</f>
        <v/>
      </c>
      <c r="EE74" s="392" t="str">
        <f ca="1">+IF(OFFSET('Hygiene Data'!$I$12,0,10*ROW('Hygiene Data'!I68))="","",OFFSET('Hygiene Data'!$I$12,0,10*ROW('Hygiene Data'!I68)))</f>
        <v/>
      </c>
      <c r="EF74" s="392" t="str">
        <f ca="1">+IF(OFFSET('Hygiene Data'!$I$13,0,10*ROW('Hygiene Data'!I68))="","",OFFSET('Hygiene Data'!$I$13,0,10*ROW('Hygiene Data'!I68)))</f>
        <v/>
      </c>
    </row>
    <row r="75" spans="1:136" x14ac:dyDescent="0.25">
      <c r="A75" s="501" t="str">
        <f ca="1">+IF(OFFSET('Water Data'!$B$2,0,10*ROW('Water Data'!E69))="","",OFFSET('Water Data'!$B$2,0,10*ROW('Water Data'!E69)))</f>
        <v/>
      </c>
      <c r="B75" s="50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28" t="str">
        <f t="shared" ca="1" si="1"/>
        <v/>
      </c>
      <c r="D75" s="52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3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3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3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3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3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3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3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3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3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3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3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3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3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3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3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3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3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3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3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3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3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3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3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3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3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3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3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3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3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3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3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0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3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3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3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3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3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3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3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3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3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3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3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3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3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3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3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3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92" t="str">
        <f ca="1">+IF(OFFSET('Water Data'!$D$27,0,10*ROW('Water Data'!D69))="","",OFFSET('Water Data'!$D$27,0,10*ROW('Water Data'!D69)))</f>
        <v/>
      </c>
      <c r="BT75" s="392" t="str">
        <f ca="1">+IF(OFFSET('Water Data'!$D$28,0,10*ROW('Water Data'!D69))="","",OFFSET('Water Data'!$D$28,0,10*ROW('Water Data'!D69)))</f>
        <v/>
      </c>
      <c r="BU75" s="392" t="str">
        <f ca="1">+IF(OFFSET('Water Data'!$D$29,0,10*ROW('Water Data'!D69))="","",OFFSET('Water Data'!$D$29,0,10*ROW('Water Data'!D69)))</f>
        <v/>
      </c>
      <c r="BV75" s="392" t="str">
        <f ca="1">+IF(OFFSET('Water Data'!$E$27,0,10*ROW('Water Data'!E69))="","",OFFSET('Water Data'!$E$27,0,10*ROW('Water Data'!E69)))</f>
        <v/>
      </c>
      <c r="BW75" s="392" t="str">
        <f ca="1">+IF(OFFSET('Water Data'!$E$28,0,10*ROW('Water Data'!E69))="","",OFFSET('Water Data'!$E$28,0,10*ROW('Water Data'!E69)))</f>
        <v/>
      </c>
      <c r="BX75" s="392" t="str">
        <f ca="1">+IF(OFFSET('Water Data'!$E$29,0,10*ROW('Water Data'!E69))="","",OFFSET('Water Data'!$E$29,0,10*ROW('Water Data'!E69)))</f>
        <v/>
      </c>
      <c r="BY75" s="392" t="str">
        <f ca="1">+IF(OFFSET('Water Data'!$F$27,0,10*ROW('Water Data'!F69))="","",OFFSET('Water Data'!$F$27,0,10*ROW('Water Data'!F69)))</f>
        <v/>
      </c>
      <c r="BZ75" s="392" t="str">
        <f ca="1">+IF(OFFSET('Water Data'!$F$28,0,10*ROW('Water Data'!F69))="","",OFFSET('Water Data'!$F$28,0,10*ROW('Water Data'!F69)))</f>
        <v/>
      </c>
      <c r="CA75" s="392" t="str">
        <f ca="1">+IF(OFFSET('Water Data'!$F$29,0,10*ROW('Water Data'!F69))="","",OFFSET('Water Data'!$F$29,0,10*ROW('Water Data'!F69)))</f>
        <v/>
      </c>
      <c r="CB75" s="392" t="str">
        <f ca="1">+IF(OFFSET('Water Data'!$G$27,0,10*ROW('Water Data'!G69))="","",OFFSET('Water Data'!$G$27,0,10*ROW('Water Data'!G69)))</f>
        <v/>
      </c>
      <c r="CC75" s="392" t="str">
        <f ca="1">+IF(OFFSET('Water Data'!$G$28,0,10*ROW('Water Data'!G69))="","",OFFSET('Water Data'!$G$28,0,10*ROW('Water Data'!G69)))</f>
        <v/>
      </c>
      <c r="CD75" s="392" t="str">
        <f ca="1">+IF(OFFSET('Water Data'!$G$29,0,10*ROW('Water Data'!G69))="","",OFFSET('Water Data'!$G$29,0,10*ROW('Water Data'!G69)))</f>
        <v/>
      </c>
      <c r="CE75" s="392" t="str">
        <f ca="1">+IF(OFFSET('Water Data'!$H$27,0,10*ROW('Water Data'!H69))="","",OFFSET('Water Data'!$H$27,0,10*ROW('Water Data'!H69)))</f>
        <v/>
      </c>
      <c r="CF75" s="392" t="str">
        <f ca="1">+IF(OFFSET('Water Data'!$H$28,0,10*ROW('Water Data'!H69))="","",OFFSET('Water Data'!$H$28,0,10*ROW('Water Data'!H69)))</f>
        <v/>
      </c>
      <c r="CG75" s="392" t="str">
        <f ca="1">+IF(OFFSET('Water Data'!$H$29,0,10*ROW('Water Data'!H69))="","",OFFSET('Water Data'!$H$29,0,10*ROW('Water Data'!H69)))</f>
        <v/>
      </c>
      <c r="CH75" s="392" t="str">
        <f ca="1">+IF(OFFSET('Water Data'!$I$27,0,10*ROW('Water Data'!I69))="","",OFFSET('Water Data'!$I$27,0,10*ROW('Water Data'!I69)))</f>
        <v/>
      </c>
      <c r="CI75" s="392" t="str">
        <f ca="1">+IF(OFFSET('Water Data'!$I$28,0,10*ROW('Water Data'!I69))="","",OFFSET('Water Data'!$I$28,0,10*ROW('Water Data'!I69)))</f>
        <v/>
      </c>
      <c r="CJ75" s="392" t="str">
        <f ca="1">+IF(OFFSET('Water Data'!$I$29,0,10*ROW('Water Data'!I69))="","",OFFSET('Water Data'!$I$29,0,10*ROW('Water Data'!I69)))</f>
        <v/>
      </c>
      <c r="CK75" s="392" t="str">
        <f ca="1">+IF(OFFSET('Sanitation Data'!$D$28,0,10*ROW('Sanitation Data'!D69))="","",OFFSET('Sanitation Data'!$D$28,0,10*ROW('Sanitation Data'!D69)))</f>
        <v/>
      </c>
      <c r="CL75" s="392" t="str">
        <f ca="1">+IF(OFFSET('Sanitation Data'!$D$29,0,10*ROW('Sanitation Data'!D69))="","",OFFSET('Sanitation Data'!$D$29,0,10*ROW('Sanitation Data'!D69)))</f>
        <v/>
      </c>
      <c r="CM75" s="392" t="str">
        <f ca="1">+IF(OFFSET('Sanitation Data'!$D$30,0,10*ROW('Sanitation Data'!D69))="","",OFFSET('Sanitation Data'!$D$30,0,10*ROW('Sanitation Data'!D69)))</f>
        <v/>
      </c>
      <c r="CN75" s="392" t="str">
        <f ca="1">+IF(OFFSET('Sanitation Data'!$D$31,0,10*ROW('Sanitation Data'!D69))="","",OFFSET('Sanitation Data'!$D$31,0,10*ROW('Sanitation Data'!D69)))</f>
        <v/>
      </c>
      <c r="CO75" s="392" t="str">
        <f ca="1">+IF(OFFSET('Sanitation Data'!$D$32,0,10*ROW('Sanitation Data'!D69))="","",OFFSET('Sanitation Data'!$D$32,0,10*ROW('Sanitation Data'!D69)))</f>
        <v/>
      </c>
      <c r="CP75" s="392" t="str">
        <f ca="1">+IF(OFFSET('Sanitation Data'!$E$28,0,10*ROW('Sanitation Data'!E69))="","",OFFSET('Sanitation Data'!$E$28,0,10*ROW('Sanitation Data'!E69)))</f>
        <v/>
      </c>
      <c r="CQ75" s="392" t="str">
        <f ca="1">+IF(OFFSET('Sanitation Data'!$E$29,0,10*ROW('Sanitation Data'!E69))="","",OFFSET('Sanitation Data'!$E$29,0,10*ROW('Sanitation Data'!E69)))</f>
        <v/>
      </c>
      <c r="CR75" s="392" t="str">
        <f ca="1">+IF(OFFSET('Sanitation Data'!$E$30,0,10*ROW('Sanitation Data'!E69))="","",OFFSET('Sanitation Data'!$E$30,0,10*ROW('Sanitation Data'!E69)))</f>
        <v/>
      </c>
      <c r="CS75" s="392" t="str">
        <f ca="1">+IF(OFFSET('Sanitation Data'!$E$31,0,10*ROW('Sanitation Data'!E69))="","",OFFSET('Sanitation Data'!$E$31,0,10*ROW('Sanitation Data'!E69)))</f>
        <v/>
      </c>
      <c r="CT75" s="392" t="str">
        <f ca="1">+IF(OFFSET('Sanitation Data'!$E$32,0,10*ROW('Sanitation Data'!E69))="","",OFFSET('Sanitation Data'!$E$32,0,10*ROW('Sanitation Data'!E69)))</f>
        <v/>
      </c>
      <c r="CU75" s="392" t="str">
        <f ca="1">+IF(OFFSET('Sanitation Data'!$F$28,0,10*ROW('Sanitation Data'!F69))="","",OFFSET('Sanitation Data'!$F$28,0,10*ROW('Sanitation Data'!F69)))</f>
        <v/>
      </c>
      <c r="CV75" s="392" t="str">
        <f ca="1">+IF(OFFSET('Sanitation Data'!$F$29,0,10*ROW('Sanitation Data'!F69))="","",OFFSET('Sanitation Data'!$F$29,0,10*ROW('Sanitation Data'!F69)))</f>
        <v/>
      </c>
      <c r="CW75" s="392" t="str">
        <f ca="1">+IF(OFFSET('Sanitation Data'!$F$30,0,10*ROW('Sanitation Data'!F69))="","",OFFSET('Sanitation Data'!$F$30,0,10*ROW('Sanitation Data'!F69)))</f>
        <v/>
      </c>
      <c r="CX75" s="392" t="str">
        <f ca="1">+IF(OFFSET('Sanitation Data'!$F$31,0,10*ROW('Sanitation Data'!F69))="","",OFFSET('Sanitation Data'!$F$31,0,10*ROW('Sanitation Data'!F69)))</f>
        <v/>
      </c>
      <c r="CY75" s="392" t="str">
        <f ca="1">+IF(OFFSET('Sanitation Data'!$F$32,0,10*ROW('Sanitation Data'!F69))="","",OFFSET('Sanitation Data'!$F$32,0,10*ROW('Sanitation Data'!F69)))</f>
        <v/>
      </c>
      <c r="CZ75" s="392" t="str">
        <f ca="1">+IF(OFFSET('Sanitation Data'!$G$28,0,10*ROW('Sanitation Data'!G69))="","",OFFSET('Sanitation Data'!$G$28,0,10*ROW('Sanitation Data'!G69)))</f>
        <v/>
      </c>
      <c r="DA75" s="392" t="str">
        <f ca="1">+IF(OFFSET('Sanitation Data'!$G$29,0,10*ROW('Sanitation Data'!G69))="","",OFFSET('Sanitation Data'!$G$29,0,10*ROW('Sanitation Data'!G69)))</f>
        <v/>
      </c>
      <c r="DB75" s="392" t="str">
        <f ca="1">+IF(OFFSET('Sanitation Data'!$G$30,0,10*ROW('Sanitation Data'!G69))="","",OFFSET('Sanitation Data'!$G$30,0,10*ROW('Sanitation Data'!G69)))</f>
        <v/>
      </c>
      <c r="DC75" s="392" t="str">
        <f ca="1">+IF(OFFSET('Sanitation Data'!$G$31,0,10*ROW('Sanitation Data'!G69))="","",OFFSET('Sanitation Data'!$G$31,0,10*ROW('Sanitation Data'!G69)))</f>
        <v/>
      </c>
      <c r="DD75" s="392" t="str">
        <f ca="1">+IF(OFFSET('Sanitation Data'!$G$32,0,10*ROW('Sanitation Data'!G69))="","",OFFSET('Sanitation Data'!$G$32,0,10*ROW('Sanitation Data'!G69)))</f>
        <v/>
      </c>
      <c r="DE75" s="392" t="str">
        <f ca="1">+IF(OFFSET('Sanitation Data'!$H$28,0,10*ROW('Sanitation Data'!H69))="","",OFFSET('Sanitation Data'!$H$28,0,10*ROW('Sanitation Data'!H69)))</f>
        <v/>
      </c>
      <c r="DF75" s="392" t="str">
        <f ca="1">+IF(OFFSET('Sanitation Data'!$H$29,0,10*ROW('Sanitation Data'!H69))="","",OFFSET('Sanitation Data'!$H$29,0,10*ROW('Sanitation Data'!H69)))</f>
        <v/>
      </c>
      <c r="DG75" s="392" t="str">
        <f ca="1">+IF(OFFSET('Sanitation Data'!$H$30,0,10*ROW('Sanitation Data'!H69))="","",OFFSET('Sanitation Data'!$H$30,0,10*ROW('Sanitation Data'!H69)))</f>
        <v/>
      </c>
      <c r="DH75" s="392" t="str">
        <f ca="1">+IF(OFFSET('Sanitation Data'!$H$31,0,10*ROW('Sanitation Data'!H69))="","",OFFSET('Sanitation Data'!$H$31,0,10*ROW('Sanitation Data'!H69)))</f>
        <v/>
      </c>
      <c r="DI75" s="392" t="str">
        <f ca="1">+IF(OFFSET('Sanitation Data'!$H$32,0,10*ROW('Sanitation Data'!H69))="","",OFFSET('Sanitation Data'!$H$32,0,10*ROW('Sanitation Data'!H69)))</f>
        <v/>
      </c>
      <c r="DJ75" s="392" t="str">
        <f ca="1">+IF(OFFSET('Sanitation Data'!$I$28,0,10*ROW('Sanitation Data'!I69))="","",OFFSET('Sanitation Data'!$I$28,0,10*ROW('Sanitation Data'!I69)))</f>
        <v/>
      </c>
      <c r="DK75" s="392" t="str">
        <f ca="1">+IF(OFFSET('Sanitation Data'!$I$29,0,10*ROW('Sanitation Data'!I69))="","",OFFSET('Sanitation Data'!$I$29,0,10*ROW('Sanitation Data'!I69)))</f>
        <v/>
      </c>
      <c r="DL75" s="392" t="str">
        <f ca="1">+IF(OFFSET('Sanitation Data'!$I$30,0,10*ROW('Sanitation Data'!I69))="","",OFFSET('Sanitation Data'!$I$30,0,10*ROW('Sanitation Data'!I69)))</f>
        <v/>
      </c>
      <c r="DM75" s="392" t="str">
        <f ca="1">+IF(OFFSET('Sanitation Data'!$I$31,0,10*ROW('Sanitation Data'!I69))="","",OFFSET('Sanitation Data'!$I$31,0,10*ROW('Sanitation Data'!I69)))</f>
        <v/>
      </c>
      <c r="DN75" s="392" t="str">
        <f ca="1">+IF(OFFSET('Sanitation Data'!$I$32,0,10*ROW('Sanitation Data'!I69))="","",OFFSET('Sanitation Data'!$I$32,0,10*ROW('Sanitation Data'!I69)))</f>
        <v/>
      </c>
      <c r="DO75" s="392" t="str">
        <f ca="1">+IF(OFFSET('Hygiene Data'!$D$11,0,10*ROW('Hygiene Data'!D69))="","",OFFSET('Hygiene Data'!$D$11,0,10*ROW('Hygiene Data'!D69)))</f>
        <v/>
      </c>
      <c r="DP75" s="392" t="str">
        <f ca="1">+IF(OFFSET('Hygiene Data'!$D$12,0,10*ROW('Hygiene Data'!D69))="","",OFFSET('Hygiene Data'!$D$12,0,10*ROW('Hygiene Data'!D69)))</f>
        <v/>
      </c>
      <c r="DQ75" s="392" t="str">
        <f ca="1">+IF(OFFSET('Hygiene Data'!$D$13,0,10*ROW('Hygiene Data'!D69))="","",OFFSET('Hygiene Data'!$D$13,0,10*ROW('Hygiene Data'!D69)))</f>
        <v/>
      </c>
      <c r="DR75" s="392" t="str">
        <f ca="1">+IF(OFFSET('Hygiene Data'!$E$11,0,10*ROW('Hygiene Data'!E69))="","",OFFSET('Hygiene Data'!$E$11,0,10*ROW('Hygiene Data'!E69)))</f>
        <v/>
      </c>
      <c r="DS75" s="392" t="str">
        <f ca="1">+IF(OFFSET('Hygiene Data'!$E$12,0,10*ROW('Hygiene Data'!E69))="","",OFFSET('Hygiene Data'!$E$12,0,10*ROW('Hygiene Data'!E69)))</f>
        <v/>
      </c>
      <c r="DT75" s="392" t="str">
        <f ca="1">+IF(OFFSET('Hygiene Data'!$E$13,0,10*ROW('Hygiene Data'!E69))="","",OFFSET('Hygiene Data'!$E$13,0,10*ROW('Hygiene Data'!E69)))</f>
        <v/>
      </c>
      <c r="DU75" s="392" t="str">
        <f ca="1">+IF(OFFSET('Hygiene Data'!$F$11,0,10*ROW('Hygiene Data'!F69))="","",OFFSET('Hygiene Data'!$F$11,0,10*ROW('Hygiene Data'!F69)))</f>
        <v/>
      </c>
      <c r="DV75" s="392" t="str">
        <f ca="1">+IF(OFFSET('Hygiene Data'!$F$12,0,10*ROW('Hygiene Data'!F69))="","",OFFSET('Hygiene Data'!$F$12,0,10*ROW('Hygiene Data'!F69)))</f>
        <v/>
      </c>
      <c r="DW75" s="392" t="str">
        <f ca="1">+IF(OFFSET('Hygiene Data'!$F$13,0,10*ROW('Hygiene Data'!F69))="","",OFFSET('Hygiene Data'!$F$13,0,10*ROW('Hygiene Data'!F69)))</f>
        <v/>
      </c>
      <c r="DX75" s="392" t="str">
        <f ca="1">+IF(OFFSET('Hygiene Data'!$G$11,0,10*ROW('Hygiene Data'!G69))="","",OFFSET('Hygiene Data'!$G$11,0,10*ROW('Hygiene Data'!G69)))</f>
        <v/>
      </c>
      <c r="DY75" s="392" t="str">
        <f ca="1">+IF(OFFSET('Hygiene Data'!$G$12,0,10*ROW('Hygiene Data'!G69))="","",OFFSET('Hygiene Data'!$G$12,0,10*ROW('Hygiene Data'!G69)))</f>
        <v/>
      </c>
      <c r="DZ75" s="392" t="str">
        <f ca="1">+IF(OFFSET('Hygiene Data'!$G$13,0,10*ROW('Hygiene Data'!G69))="","",OFFSET('Hygiene Data'!$G$13,0,10*ROW('Hygiene Data'!G69)))</f>
        <v/>
      </c>
      <c r="EA75" s="392" t="str">
        <f ca="1">+IF(OFFSET('Hygiene Data'!$H$11,0,10*ROW('Hygiene Data'!H69))="","",OFFSET('Hygiene Data'!$H$11,0,10*ROW('Hygiene Data'!H69)))</f>
        <v/>
      </c>
      <c r="EB75" s="392" t="str">
        <f ca="1">+IF(OFFSET('Hygiene Data'!$H$12,0,10*ROW('Hygiene Data'!H69))="","",OFFSET('Hygiene Data'!$H$12,0,10*ROW('Hygiene Data'!H69)))</f>
        <v/>
      </c>
      <c r="EC75" s="392" t="str">
        <f ca="1">+IF(OFFSET('Hygiene Data'!$H$13,0,10*ROW('Hygiene Data'!H69))="","",OFFSET('Hygiene Data'!$H$13,0,10*ROW('Hygiene Data'!H69)))</f>
        <v/>
      </c>
      <c r="ED75" s="392" t="str">
        <f ca="1">+IF(OFFSET('Hygiene Data'!$I$11,0,10*ROW('Hygiene Data'!I69))="","",OFFSET('Hygiene Data'!$I$11,0,10*ROW('Hygiene Data'!I69)))</f>
        <v/>
      </c>
      <c r="EE75" s="392" t="str">
        <f ca="1">+IF(OFFSET('Hygiene Data'!$I$12,0,10*ROW('Hygiene Data'!I69))="","",OFFSET('Hygiene Data'!$I$12,0,10*ROW('Hygiene Data'!I69)))</f>
        <v/>
      </c>
      <c r="EF75" s="392" t="str">
        <f ca="1">+IF(OFFSET('Hygiene Data'!$I$13,0,10*ROW('Hygiene Data'!I69))="","",OFFSET('Hygiene Data'!$I$13,0,10*ROW('Hygiene Data'!I69)))</f>
        <v/>
      </c>
    </row>
    <row r="76" spans="1:136" x14ac:dyDescent="0.25">
      <c r="A76" s="501" t="str">
        <f ca="1">+IF(OFFSET('Water Data'!$B$2,0,10*ROW('Water Data'!E70))="","",OFFSET('Water Data'!$B$2,0,10*ROW('Water Data'!E70)))</f>
        <v/>
      </c>
      <c r="B76" s="50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28" t="str">
        <f t="shared" ca="1" si="1"/>
        <v/>
      </c>
      <c r="D76" s="52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3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3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3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3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3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3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3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3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3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3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3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3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3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3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3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3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3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3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3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3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3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3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3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3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3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3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3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3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3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3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3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0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3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3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3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3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3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3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3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3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3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3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3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3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3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3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3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3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92" t="str">
        <f ca="1">+IF(OFFSET('Water Data'!$D$27,0,10*ROW('Water Data'!D70))="","",OFFSET('Water Data'!$D$27,0,10*ROW('Water Data'!D70)))</f>
        <v/>
      </c>
      <c r="BT76" s="392" t="str">
        <f ca="1">+IF(OFFSET('Water Data'!$D$28,0,10*ROW('Water Data'!D70))="","",OFFSET('Water Data'!$D$28,0,10*ROW('Water Data'!D70)))</f>
        <v/>
      </c>
      <c r="BU76" s="392" t="str">
        <f ca="1">+IF(OFFSET('Water Data'!$D$29,0,10*ROW('Water Data'!D70))="","",OFFSET('Water Data'!$D$29,0,10*ROW('Water Data'!D70)))</f>
        <v/>
      </c>
      <c r="BV76" s="392" t="str">
        <f ca="1">+IF(OFFSET('Water Data'!$E$27,0,10*ROW('Water Data'!E70))="","",OFFSET('Water Data'!$E$27,0,10*ROW('Water Data'!E70)))</f>
        <v/>
      </c>
      <c r="BW76" s="392" t="str">
        <f ca="1">+IF(OFFSET('Water Data'!$E$28,0,10*ROW('Water Data'!E70))="","",OFFSET('Water Data'!$E$28,0,10*ROW('Water Data'!E70)))</f>
        <v/>
      </c>
      <c r="BX76" s="392" t="str">
        <f ca="1">+IF(OFFSET('Water Data'!$E$29,0,10*ROW('Water Data'!E70))="","",OFFSET('Water Data'!$E$29,0,10*ROW('Water Data'!E70)))</f>
        <v/>
      </c>
      <c r="BY76" s="392" t="str">
        <f ca="1">+IF(OFFSET('Water Data'!$F$27,0,10*ROW('Water Data'!F70))="","",OFFSET('Water Data'!$F$27,0,10*ROW('Water Data'!F70)))</f>
        <v/>
      </c>
      <c r="BZ76" s="392" t="str">
        <f ca="1">+IF(OFFSET('Water Data'!$F$28,0,10*ROW('Water Data'!F70))="","",OFFSET('Water Data'!$F$28,0,10*ROW('Water Data'!F70)))</f>
        <v/>
      </c>
      <c r="CA76" s="392" t="str">
        <f ca="1">+IF(OFFSET('Water Data'!$F$29,0,10*ROW('Water Data'!F70))="","",OFFSET('Water Data'!$F$29,0,10*ROW('Water Data'!F70)))</f>
        <v/>
      </c>
      <c r="CB76" s="392" t="str">
        <f ca="1">+IF(OFFSET('Water Data'!$G$27,0,10*ROW('Water Data'!G70))="","",OFFSET('Water Data'!$G$27,0,10*ROW('Water Data'!G70)))</f>
        <v/>
      </c>
      <c r="CC76" s="392" t="str">
        <f ca="1">+IF(OFFSET('Water Data'!$G$28,0,10*ROW('Water Data'!G70))="","",OFFSET('Water Data'!$G$28,0,10*ROW('Water Data'!G70)))</f>
        <v/>
      </c>
      <c r="CD76" s="392" t="str">
        <f ca="1">+IF(OFFSET('Water Data'!$G$29,0,10*ROW('Water Data'!G70))="","",OFFSET('Water Data'!$G$29,0,10*ROW('Water Data'!G70)))</f>
        <v/>
      </c>
      <c r="CE76" s="392" t="str">
        <f ca="1">+IF(OFFSET('Water Data'!$H$27,0,10*ROW('Water Data'!H70))="","",OFFSET('Water Data'!$H$27,0,10*ROW('Water Data'!H70)))</f>
        <v/>
      </c>
      <c r="CF76" s="392" t="str">
        <f ca="1">+IF(OFFSET('Water Data'!$H$28,0,10*ROW('Water Data'!H70))="","",OFFSET('Water Data'!$H$28,0,10*ROW('Water Data'!H70)))</f>
        <v/>
      </c>
      <c r="CG76" s="392" t="str">
        <f ca="1">+IF(OFFSET('Water Data'!$H$29,0,10*ROW('Water Data'!H70))="","",OFFSET('Water Data'!$H$29,0,10*ROW('Water Data'!H70)))</f>
        <v/>
      </c>
      <c r="CH76" s="392" t="str">
        <f ca="1">+IF(OFFSET('Water Data'!$I$27,0,10*ROW('Water Data'!I70))="","",OFFSET('Water Data'!$I$27,0,10*ROW('Water Data'!I70)))</f>
        <v/>
      </c>
      <c r="CI76" s="392" t="str">
        <f ca="1">+IF(OFFSET('Water Data'!$I$28,0,10*ROW('Water Data'!I70))="","",OFFSET('Water Data'!$I$28,0,10*ROW('Water Data'!I70)))</f>
        <v/>
      </c>
      <c r="CJ76" s="392" t="str">
        <f ca="1">+IF(OFFSET('Water Data'!$I$29,0,10*ROW('Water Data'!I70))="","",OFFSET('Water Data'!$I$29,0,10*ROW('Water Data'!I70)))</f>
        <v/>
      </c>
      <c r="CK76" s="392" t="str">
        <f ca="1">+IF(OFFSET('Sanitation Data'!$D$28,0,10*ROW('Sanitation Data'!D70))="","",OFFSET('Sanitation Data'!$D$28,0,10*ROW('Sanitation Data'!D70)))</f>
        <v/>
      </c>
      <c r="CL76" s="392" t="str">
        <f ca="1">+IF(OFFSET('Sanitation Data'!$D$29,0,10*ROW('Sanitation Data'!D70))="","",OFFSET('Sanitation Data'!$D$29,0,10*ROW('Sanitation Data'!D70)))</f>
        <v/>
      </c>
      <c r="CM76" s="392" t="str">
        <f ca="1">+IF(OFFSET('Sanitation Data'!$D$30,0,10*ROW('Sanitation Data'!D70))="","",OFFSET('Sanitation Data'!$D$30,0,10*ROW('Sanitation Data'!D70)))</f>
        <v/>
      </c>
      <c r="CN76" s="392" t="str">
        <f ca="1">+IF(OFFSET('Sanitation Data'!$D$31,0,10*ROW('Sanitation Data'!D70))="","",OFFSET('Sanitation Data'!$D$31,0,10*ROW('Sanitation Data'!D70)))</f>
        <v/>
      </c>
      <c r="CO76" s="392" t="str">
        <f ca="1">+IF(OFFSET('Sanitation Data'!$D$32,0,10*ROW('Sanitation Data'!D70))="","",OFFSET('Sanitation Data'!$D$32,0,10*ROW('Sanitation Data'!D70)))</f>
        <v/>
      </c>
      <c r="CP76" s="392" t="str">
        <f ca="1">+IF(OFFSET('Sanitation Data'!$E$28,0,10*ROW('Sanitation Data'!E70))="","",OFFSET('Sanitation Data'!$E$28,0,10*ROW('Sanitation Data'!E70)))</f>
        <v/>
      </c>
      <c r="CQ76" s="392" t="str">
        <f ca="1">+IF(OFFSET('Sanitation Data'!$E$29,0,10*ROW('Sanitation Data'!E70))="","",OFFSET('Sanitation Data'!$E$29,0,10*ROW('Sanitation Data'!E70)))</f>
        <v/>
      </c>
      <c r="CR76" s="392" t="str">
        <f ca="1">+IF(OFFSET('Sanitation Data'!$E$30,0,10*ROW('Sanitation Data'!E70))="","",OFFSET('Sanitation Data'!$E$30,0,10*ROW('Sanitation Data'!E70)))</f>
        <v/>
      </c>
      <c r="CS76" s="392" t="str">
        <f ca="1">+IF(OFFSET('Sanitation Data'!$E$31,0,10*ROW('Sanitation Data'!E70))="","",OFFSET('Sanitation Data'!$E$31,0,10*ROW('Sanitation Data'!E70)))</f>
        <v/>
      </c>
      <c r="CT76" s="392" t="str">
        <f ca="1">+IF(OFFSET('Sanitation Data'!$E$32,0,10*ROW('Sanitation Data'!E70))="","",OFFSET('Sanitation Data'!$E$32,0,10*ROW('Sanitation Data'!E70)))</f>
        <v/>
      </c>
      <c r="CU76" s="392" t="str">
        <f ca="1">+IF(OFFSET('Sanitation Data'!$F$28,0,10*ROW('Sanitation Data'!F70))="","",OFFSET('Sanitation Data'!$F$28,0,10*ROW('Sanitation Data'!F70)))</f>
        <v/>
      </c>
      <c r="CV76" s="392" t="str">
        <f ca="1">+IF(OFFSET('Sanitation Data'!$F$29,0,10*ROW('Sanitation Data'!F70))="","",OFFSET('Sanitation Data'!$F$29,0,10*ROW('Sanitation Data'!F70)))</f>
        <v/>
      </c>
      <c r="CW76" s="392" t="str">
        <f ca="1">+IF(OFFSET('Sanitation Data'!$F$30,0,10*ROW('Sanitation Data'!F70))="","",OFFSET('Sanitation Data'!$F$30,0,10*ROW('Sanitation Data'!F70)))</f>
        <v/>
      </c>
      <c r="CX76" s="392" t="str">
        <f ca="1">+IF(OFFSET('Sanitation Data'!$F$31,0,10*ROW('Sanitation Data'!F70))="","",OFFSET('Sanitation Data'!$F$31,0,10*ROW('Sanitation Data'!F70)))</f>
        <v/>
      </c>
      <c r="CY76" s="392" t="str">
        <f ca="1">+IF(OFFSET('Sanitation Data'!$F$32,0,10*ROW('Sanitation Data'!F70))="","",OFFSET('Sanitation Data'!$F$32,0,10*ROW('Sanitation Data'!F70)))</f>
        <v/>
      </c>
      <c r="CZ76" s="392" t="str">
        <f ca="1">+IF(OFFSET('Sanitation Data'!$G$28,0,10*ROW('Sanitation Data'!G70))="","",OFFSET('Sanitation Data'!$G$28,0,10*ROW('Sanitation Data'!G70)))</f>
        <v/>
      </c>
      <c r="DA76" s="392" t="str">
        <f ca="1">+IF(OFFSET('Sanitation Data'!$G$29,0,10*ROW('Sanitation Data'!G70))="","",OFFSET('Sanitation Data'!$G$29,0,10*ROW('Sanitation Data'!G70)))</f>
        <v/>
      </c>
      <c r="DB76" s="392" t="str">
        <f ca="1">+IF(OFFSET('Sanitation Data'!$G$30,0,10*ROW('Sanitation Data'!G70))="","",OFFSET('Sanitation Data'!$G$30,0,10*ROW('Sanitation Data'!G70)))</f>
        <v/>
      </c>
      <c r="DC76" s="392" t="str">
        <f ca="1">+IF(OFFSET('Sanitation Data'!$G$31,0,10*ROW('Sanitation Data'!G70))="","",OFFSET('Sanitation Data'!$G$31,0,10*ROW('Sanitation Data'!G70)))</f>
        <v/>
      </c>
      <c r="DD76" s="392" t="str">
        <f ca="1">+IF(OFFSET('Sanitation Data'!$G$32,0,10*ROW('Sanitation Data'!G70))="","",OFFSET('Sanitation Data'!$G$32,0,10*ROW('Sanitation Data'!G70)))</f>
        <v/>
      </c>
      <c r="DE76" s="392" t="str">
        <f ca="1">+IF(OFFSET('Sanitation Data'!$H$28,0,10*ROW('Sanitation Data'!H70))="","",OFFSET('Sanitation Data'!$H$28,0,10*ROW('Sanitation Data'!H70)))</f>
        <v/>
      </c>
      <c r="DF76" s="392" t="str">
        <f ca="1">+IF(OFFSET('Sanitation Data'!$H$29,0,10*ROW('Sanitation Data'!H70))="","",OFFSET('Sanitation Data'!$H$29,0,10*ROW('Sanitation Data'!H70)))</f>
        <v/>
      </c>
      <c r="DG76" s="392" t="str">
        <f ca="1">+IF(OFFSET('Sanitation Data'!$H$30,0,10*ROW('Sanitation Data'!H70))="","",OFFSET('Sanitation Data'!$H$30,0,10*ROW('Sanitation Data'!H70)))</f>
        <v/>
      </c>
      <c r="DH76" s="392" t="str">
        <f ca="1">+IF(OFFSET('Sanitation Data'!$H$31,0,10*ROW('Sanitation Data'!H70))="","",OFFSET('Sanitation Data'!$H$31,0,10*ROW('Sanitation Data'!H70)))</f>
        <v/>
      </c>
      <c r="DI76" s="392" t="str">
        <f ca="1">+IF(OFFSET('Sanitation Data'!$H$32,0,10*ROW('Sanitation Data'!H70))="","",OFFSET('Sanitation Data'!$H$32,0,10*ROW('Sanitation Data'!H70)))</f>
        <v/>
      </c>
      <c r="DJ76" s="392" t="str">
        <f ca="1">+IF(OFFSET('Sanitation Data'!$I$28,0,10*ROW('Sanitation Data'!I70))="","",OFFSET('Sanitation Data'!$I$28,0,10*ROW('Sanitation Data'!I70)))</f>
        <v/>
      </c>
      <c r="DK76" s="392" t="str">
        <f ca="1">+IF(OFFSET('Sanitation Data'!$I$29,0,10*ROW('Sanitation Data'!I70))="","",OFFSET('Sanitation Data'!$I$29,0,10*ROW('Sanitation Data'!I70)))</f>
        <v/>
      </c>
      <c r="DL76" s="392" t="str">
        <f ca="1">+IF(OFFSET('Sanitation Data'!$I$30,0,10*ROW('Sanitation Data'!I70))="","",OFFSET('Sanitation Data'!$I$30,0,10*ROW('Sanitation Data'!I70)))</f>
        <v/>
      </c>
      <c r="DM76" s="392" t="str">
        <f ca="1">+IF(OFFSET('Sanitation Data'!$I$31,0,10*ROW('Sanitation Data'!I70))="","",OFFSET('Sanitation Data'!$I$31,0,10*ROW('Sanitation Data'!I70)))</f>
        <v/>
      </c>
      <c r="DN76" s="392" t="str">
        <f ca="1">+IF(OFFSET('Sanitation Data'!$I$32,0,10*ROW('Sanitation Data'!I70))="","",OFFSET('Sanitation Data'!$I$32,0,10*ROW('Sanitation Data'!I70)))</f>
        <v/>
      </c>
      <c r="DO76" s="392" t="str">
        <f ca="1">+IF(OFFSET('Hygiene Data'!$D$11,0,10*ROW('Hygiene Data'!D70))="","",OFFSET('Hygiene Data'!$D$11,0,10*ROW('Hygiene Data'!D70)))</f>
        <v/>
      </c>
      <c r="DP76" s="392" t="str">
        <f ca="1">+IF(OFFSET('Hygiene Data'!$D$12,0,10*ROW('Hygiene Data'!D70))="","",OFFSET('Hygiene Data'!$D$12,0,10*ROW('Hygiene Data'!D70)))</f>
        <v/>
      </c>
      <c r="DQ76" s="392" t="str">
        <f ca="1">+IF(OFFSET('Hygiene Data'!$D$13,0,10*ROW('Hygiene Data'!D70))="","",OFFSET('Hygiene Data'!$D$13,0,10*ROW('Hygiene Data'!D70)))</f>
        <v/>
      </c>
      <c r="DR76" s="392" t="str">
        <f ca="1">+IF(OFFSET('Hygiene Data'!$E$11,0,10*ROW('Hygiene Data'!E70))="","",OFFSET('Hygiene Data'!$E$11,0,10*ROW('Hygiene Data'!E70)))</f>
        <v/>
      </c>
      <c r="DS76" s="392" t="str">
        <f ca="1">+IF(OFFSET('Hygiene Data'!$E$12,0,10*ROW('Hygiene Data'!E70))="","",OFFSET('Hygiene Data'!$E$12,0,10*ROW('Hygiene Data'!E70)))</f>
        <v/>
      </c>
      <c r="DT76" s="392" t="str">
        <f ca="1">+IF(OFFSET('Hygiene Data'!$E$13,0,10*ROW('Hygiene Data'!E70))="","",OFFSET('Hygiene Data'!$E$13,0,10*ROW('Hygiene Data'!E70)))</f>
        <v/>
      </c>
      <c r="DU76" s="392" t="str">
        <f ca="1">+IF(OFFSET('Hygiene Data'!$F$11,0,10*ROW('Hygiene Data'!F70))="","",OFFSET('Hygiene Data'!$F$11,0,10*ROW('Hygiene Data'!F70)))</f>
        <v/>
      </c>
      <c r="DV76" s="392" t="str">
        <f ca="1">+IF(OFFSET('Hygiene Data'!$F$12,0,10*ROW('Hygiene Data'!F70))="","",OFFSET('Hygiene Data'!$F$12,0,10*ROW('Hygiene Data'!F70)))</f>
        <v/>
      </c>
      <c r="DW76" s="392" t="str">
        <f ca="1">+IF(OFFSET('Hygiene Data'!$F$13,0,10*ROW('Hygiene Data'!F70))="","",OFFSET('Hygiene Data'!$F$13,0,10*ROW('Hygiene Data'!F70)))</f>
        <v/>
      </c>
      <c r="DX76" s="392" t="str">
        <f ca="1">+IF(OFFSET('Hygiene Data'!$G$11,0,10*ROW('Hygiene Data'!G70))="","",OFFSET('Hygiene Data'!$G$11,0,10*ROW('Hygiene Data'!G70)))</f>
        <v/>
      </c>
      <c r="DY76" s="392" t="str">
        <f ca="1">+IF(OFFSET('Hygiene Data'!$G$12,0,10*ROW('Hygiene Data'!G70))="","",OFFSET('Hygiene Data'!$G$12,0,10*ROW('Hygiene Data'!G70)))</f>
        <v/>
      </c>
      <c r="DZ76" s="392" t="str">
        <f ca="1">+IF(OFFSET('Hygiene Data'!$G$13,0,10*ROW('Hygiene Data'!G70))="","",OFFSET('Hygiene Data'!$G$13,0,10*ROW('Hygiene Data'!G70)))</f>
        <v/>
      </c>
      <c r="EA76" s="392" t="str">
        <f ca="1">+IF(OFFSET('Hygiene Data'!$H$11,0,10*ROW('Hygiene Data'!H70))="","",OFFSET('Hygiene Data'!$H$11,0,10*ROW('Hygiene Data'!H70)))</f>
        <v/>
      </c>
      <c r="EB76" s="392" t="str">
        <f ca="1">+IF(OFFSET('Hygiene Data'!$H$12,0,10*ROW('Hygiene Data'!H70))="","",OFFSET('Hygiene Data'!$H$12,0,10*ROW('Hygiene Data'!H70)))</f>
        <v/>
      </c>
      <c r="EC76" s="392" t="str">
        <f ca="1">+IF(OFFSET('Hygiene Data'!$H$13,0,10*ROW('Hygiene Data'!H70))="","",OFFSET('Hygiene Data'!$H$13,0,10*ROW('Hygiene Data'!H70)))</f>
        <v/>
      </c>
      <c r="ED76" s="392" t="str">
        <f ca="1">+IF(OFFSET('Hygiene Data'!$I$11,0,10*ROW('Hygiene Data'!I70))="","",OFFSET('Hygiene Data'!$I$11,0,10*ROW('Hygiene Data'!I70)))</f>
        <v/>
      </c>
      <c r="EE76" s="392" t="str">
        <f ca="1">+IF(OFFSET('Hygiene Data'!$I$12,0,10*ROW('Hygiene Data'!I70))="","",OFFSET('Hygiene Data'!$I$12,0,10*ROW('Hygiene Data'!I70)))</f>
        <v/>
      </c>
      <c r="EF76" s="392" t="str">
        <f ca="1">+IF(OFFSET('Hygiene Data'!$I$13,0,10*ROW('Hygiene Data'!I70))="","",OFFSET('Hygiene Data'!$I$13,0,10*ROW('Hygiene Data'!I70)))</f>
        <v/>
      </c>
    </row>
    <row r="77" spans="1:136" x14ac:dyDescent="0.25">
      <c r="A77" s="501" t="str">
        <f ca="1">+IF(OFFSET('Water Data'!$B$2,0,10*ROW('Water Data'!E71))="","",OFFSET('Water Data'!$B$2,0,10*ROW('Water Data'!E71)))</f>
        <v/>
      </c>
      <c r="B77" s="50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28" t="str">
        <f t="shared" ca="1" si="1"/>
        <v/>
      </c>
      <c r="D77" s="52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3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3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3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3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3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3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3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3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3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3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3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3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3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3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3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3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3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3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3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3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3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3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3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3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3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3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3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3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3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3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3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0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3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3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3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3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3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3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3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3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3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3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3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3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3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3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3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3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92" t="str">
        <f ca="1">+IF(OFFSET('Water Data'!$D$27,0,10*ROW('Water Data'!D71))="","",OFFSET('Water Data'!$D$27,0,10*ROW('Water Data'!D71)))</f>
        <v/>
      </c>
      <c r="BT77" s="392" t="str">
        <f ca="1">+IF(OFFSET('Water Data'!$D$28,0,10*ROW('Water Data'!D71))="","",OFFSET('Water Data'!$D$28,0,10*ROW('Water Data'!D71)))</f>
        <v/>
      </c>
      <c r="BU77" s="392" t="str">
        <f ca="1">+IF(OFFSET('Water Data'!$D$29,0,10*ROW('Water Data'!D71))="","",OFFSET('Water Data'!$D$29,0,10*ROW('Water Data'!D71)))</f>
        <v/>
      </c>
      <c r="BV77" s="392" t="str">
        <f ca="1">+IF(OFFSET('Water Data'!$E$27,0,10*ROW('Water Data'!E71))="","",OFFSET('Water Data'!$E$27,0,10*ROW('Water Data'!E71)))</f>
        <v/>
      </c>
      <c r="BW77" s="392" t="str">
        <f ca="1">+IF(OFFSET('Water Data'!$E$28,0,10*ROW('Water Data'!E71))="","",OFFSET('Water Data'!$E$28,0,10*ROW('Water Data'!E71)))</f>
        <v/>
      </c>
      <c r="BX77" s="392" t="str">
        <f ca="1">+IF(OFFSET('Water Data'!$E$29,0,10*ROW('Water Data'!E71))="","",OFFSET('Water Data'!$E$29,0,10*ROW('Water Data'!E71)))</f>
        <v/>
      </c>
      <c r="BY77" s="392" t="str">
        <f ca="1">+IF(OFFSET('Water Data'!$F$27,0,10*ROW('Water Data'!F71))="","",OFFSET('Water Data'!$F$27,0,10*ROW('Water Data'!F71)))</f>
        <v/>
      </c>
      <c r="BZ77" s="392" t="str">
        <f ca="1">+IF(OFFSET('Water Data'!$F$28,0,10*ROW('Water Data'!F71))="","",OFFSET('Water Data'!$F$28,0,10*ROW('Water Data'!F71)))</f>
        <v/>
      </c>
      <c r="CA77" s="392" t="str">
        <f ca="1">+IF(OFFSET('Water Data'!$F$29,0,10*ROW('Water Data'!F71))="","",OFFSET('Water Data'!$F$29,0,10*ROW('Water Data'!F71)))</f>
        <v/>
      </c>
      <c r="CB77" s="392" t="str">
        <f ca="1">+IF(OFFSET('Water Data'!$G$27,0,10*ROW('Water Data'!G71))="","",OFFSET('Water Data'!$G$27,0,10*ROW('Water Data'!G71)))</f>
        <v/>
      </c>
      <c r="CC77" s="392" t="str">
        <f ca="1">+IF(OFFSET('Water Data'!$G$28,0,10*ROW('Water Data'!G71))="","",OFFSET('Water Data'!$G$28,0,10*ROW('Water Data'!G71)))</f>
        <v/>
      </c>
      <c r="CD77" s="392" t="str">
        <f ca="1">+IF(OFFSET('Water Data'!$G$29,0,10*ROW('Water Data'!G71))="","",OFFSET('Water Data'!$G$29,0,10*ROW('Water Data'!G71)))</f>
        <v/>
      </c>
      <c r="CE77" s="392" t="str">
        <f ca="1">+IF(OFFSET('Water Data'!$H$27,0,10*ROW('Water Data'!H71))="","",OFFSET('Water Data'!$H$27,0,10*ROW('Water Data'!H71)))</f>
        <v/>
      </c>
      <c r="CF77" s="392" t="str">
        <f ca="1">+IF(OFFSET('Water Data'!$H$28,0,10*ROW('Water Data'!H71))="","",OFFSET('Water Data'!$H$28,0,10*ROW('Water Data'!H71)))</f>
        <v/>
      </c>
      <c r="CG77" s="392" t="str">
        <f ca="1">+IF(OFFSET('Water Data'!$H$29,0,10*ROW('Water Data'!H71))="","",OFFSET('Water Data'!$H$29,0,10*ROW('Water Data'!H71)))</f>
        <v/>
      </c>
      <c r="CH77" s="392" t="str">
        <f ca="1">+IF(OFFSET('Water Data'!$I$27,0,10*ROW('Water Data'!I71))="","",OFFSET('Water Data'!$I$27,0,10*ROW('Water Data'!I71)))</f>
        <v/>
      </c>
      <c r="CI77" s="392" t="str">
        <f ca="1">+IF(OFFSET('Water Data'!$I$28,0,10*ROW('Water Data'!I71))="","",OFFSET('Water Data'!$I$28,0,10*ROW('Water Data'!I71)))</f>
        <v/>
      </c>
      <c r="CJ77" s="392" t="str">
        <f ca="1">+IF(OFFSET('Water Data'!$I$29,0,10*ROW('Water Data'!I71))="","",OFFSET('Water Data'!$I$29,0,10*ROW('Water Data'!I71)))</f>
        <v/>
      </c>
      <c r="CK77" s="392" t="str">
        <f ca="1">+IF(OFFSET('Sanitation Data'!$D$28,0,10*ROW('Sanitation Data'!D71))="","",OFFSET('Sanitation Data'!$D$28,0,10*ROW('Sanitation Data'!D71)))</f>
        <v/>
      </c>
      <c r="CL77" s="392" t="str">
        <f ca="1">+IF(OFFSET('Sanitation Data'!$D$29,0,10*ROW('Sanitation Data'!D71))="","",OFFSET('Sanitation Data'!$D$29,0,10*ROW('Sanitation Data'!D71)))</f>
        <v/>
      </c>
      <c r="CM77" s="392" t="str">
        <f ca="1">+IF(OFFSET('Sanitation Data'!$D$30,0,10*ROW('Sanitation Data'!D71))="","",OFFSET('Sanitation Data'!$D$30,0,10*ROW('Sanitation Data'!D71)))</f>
        <v/>
      </c>
      <c r="CN77" s="392" t="str">
        <f ca="1">+IF(OFFSET('Sanitation Data'!$D$31,0,10*ROW('Sanitation Data'!D71))="","",OFFSET('Sanitation Data'!$D$31,0,10*ROW('Sanitation Data'!D71)))</f>
        <v/>
      </c>
      <c r="CO77" s="392" t="str">
        <f ca="1">+IF(OFFSET('Sanitation Data'!$D$32,0,10*ROW('Sanitation Data'!D71))="","",OFFSET('Sanitation Data'!$D$32,0,10*ROW('Sanitation Data'!D71)))</f>
        <v/>
      </c>
      <c r="CP77" s="392" t="str">
        <f ca="1">+IF(OFFSET('Sanitation Data'!$E$28,0,10*ROW('Sanitation Data'!E71))="","",OFFSET('Sanitation Data'!$E$28,0,10*ROW('Sanitation Data'!E71)))</f>
        <v/>
      </c>
      <c r="CQ77" s="392" t="str">
        <f ca="1">+IF(OFFSET('Sanitation Data'!$E$29,0,10*ROW('Sanitation Data'!E71))="","",OFFSET('Sanitation Data'!$E$29,0,10*ROW('Sanitation Data'!E71)))</f>
        <v/>
      </c>
      <c r="CR77" s="392" t="str">
        <f ca="1">+IF(OFFSET('Sanitation Data'!$E$30,0,10*ROW('Sanitation Data'!E71))="","",OFFSET('Sanitation Data'!$E$30,0,10*ROW('Sanitation Data'!E71)))</f>
        <v/>
      </c>
      <c r="CS77" s="392" t="str">
        <f ca="1">+IF(OFFSET('Sanitation Data'!$E$31,0,10*ROW('Sanitation Data'!E71))="","",OFFSET('Sanitation Data'!$E$31,0,10*ROW('Sanitation Data'!E71)))</f>
        <v/>
      </c>
      <c r="CT77" s="392" t="str">
        <f ca="1">+IF(OFFSET('Sanitation Data'!$E$32,0,10*ROW('Sanitation Data'!E71))="","",OFFSET('Sanitation Data'!$E$32,0,10*ROW('Sanitation Data'!E71)))</f>
        <v/>
      </c>
      <c r="CU77" s="392" t="str">
        <f ca="1">+IF(OFFSET('Sanitation Data'!$F$28,0,10*ROW('Sanitation Data'!F71))="","",OFFSET('Sanitation Data'!$F$28,0,10*ROW('Sanitation Data'!F71)))</f>
        <v/>
      </c>
      <c r="CV77" s="392" t="str">
        <f ca="1">+IF(OFFSET('Sanitation Data'!$F$29,0,10*ROW('Sanitation Data'!F71))="","",OFFSET('Sanitation Data'!$F$29,0,10*ROW('Sanitation Data'!F71)))</f>
        <v/>
      </c>
      <c r="CW77" s="392" t="str">
        <f ca="1">+IF(OFFSET('Sanitation Data'!$F$30,0,10*ROW('Sanitation Data'!F71))="","",OFFSET('Sanitation Data'!$F$30,0,10*ROW('Sanitation Data'!F71)))</f>
        <v/>
      </c>
      <c r="CX77" s="392" t="str">
        <f ca="1">+IF(OFFSET('Sanitation Data'!$F$31,0,10*ROW('Sanitation Data'!F71))="","",OFFSET('Sanitation Data'!$F$31,0,10*ROW('Sanitation Data'!F71)))</f>
        <v/>
      </c>
      <c r="CY77" s="392" t="str">
        <f ca="1">+IF(OFFSET('Sanitation Data'!$F$32,0,10*ROW('Sanitation Data'!F71))="","",OFFSET('Sanitation Data'!$F$32,0,10*ROW('Sanitation Data'!F71)))</f>
        <v/>
      </c>
      <c r="CZ77" s="392" t="str">
        <f ca="1">+IF(OFFSET('Sanitation Data'!$G$28,0,10*ROW('Sanitation Data'!G71))="","",OFFSET('Sanitation Data'!$G$28,0,10*ROW('Sanitation Data'!G71)))</f>
        <v/>
      </c>
      <c r="DA77" s="392" t="str">
        <f ca="1">+IF(OFFSET('Sanitation Data'!$G$29,0,10*ROW('Sanitation Data'!G71))="","",OFFSET('Sanitation Data'!$G$29,0,10*ROW('Sanitation Data'!G71)))</f>
        <v/>
      </c>
      <c r="DB77" s="392" t="str">
        <f ca="1">+IF(OFFSET('Sanitation Data'!$G$30,0,10*ROW('Sanitation Data'!G71))="","",OFFSET('Sanitation Data'!$G$30,0,10*ROW('Sanitation Data'!G71)))</f>
        <v/>
      </c>
      <c r="DC77" s="392" t="str">
        <f ca="1">+IF(OFFSET('Sanitation Data'!$G$31,0,10*ROW('Sanitation Data'!G71))="","",OFFSET('Sanitation Data'!$G$31,0,10*ROW('Sanitation Data'!G71)))</f>
        <v/>
      </c>
      <c r="DD77" s="392" t="str">
        <f ca="1">+IF(OFFSET('Sanitation Data'!$G$32,0,10*ROW('Sanitation Data'!G71))="","",OFFSET('Sanitation Data'!$G$32,0,10*ROW('Sanitation Data'!G71)))</f>
        <v/>
      </c>
      <c r="DE77" s="392" t="str">
        <f ca="1">+IF(OFFSET('Sanitation Data'!$H$28,0,10*ROW('Sanitation Data'!H71))="","",OFFSET('Sanitation Data'!$H$28,0,10*ROW('Sanitation Data'!H71)))</f>
        <v/>
      </c>
      <c r="DF77" s="392" t="str">
        <f ca="1">+IF(OFFSET('Sanitation Data'!$H$29,0,10*ROW('Sanitation Data'!H71))="","",OFFSET('Sanitation Data'!$H$29,0,10*ROW('Sanitation Data'!H71)))</f>
        <v/>
      </c>
      <c r="DG77" s="392" t="str">
        <f ca="1">+IF(OFFSET('Sanitation Data'!$H$30,0,10*ROW('Sanitation Data'!H71))="","",OFFSET('Sanitation Data'!$H$30,0,10*ROW('Sanitation Data'!H71)))</f>
        <v/>
      </c>
      <c r="DH77" s="392" t="str">
        <f ca="1">+IF(OFFSET('Sanitation Data'!$H$31,0,10*ROW('Sanitation Data'!H71))="","",OFFSET('Sanitation Data'!$H$31,0,10*ROW('Sanitation Data'!H71)))</f>
        <v/>
      </c>
      <c r="DI77" s="392" t="str">
        <f ca="1">+IF(OFFSET('Sanitation Data'!$H$32,0,10*ROW('Sanitation Data'!H71))="","",OFFSET('Sanitation Data'!$H$32,0,10*ROW('Sanitation Data'!H71)))</f>
        <v/>
      </c>
      <c r="DJ77" s="392" t="str">
        <f ca="1">+IF(OFFSET('Sanitation Data'!$I$28,0,10*ROW('Sanitation Data'!I71))="","",OFFSET('Sanitation Data'!$I$28,0,10*ROW('Sanitation Data'!I71)))</f>
        <v/>
      </c>
      <c r="DK77" s="392" t="str">
        <f ca="1">+IF(OFFSET('Sanitation Data'!$I$29,0,10*ROW('Sanitation Data'!I71))="","",OFFSET('Sanitation Data'!$I$29,0,10*ROW('Sanitation Data'!I71)))</f>
        <v/>
      </c>
      <c r="DL77" s="392" t="str">
        <f ca="1">+IF(OFFSET('Sanitation Data'!$I$30,0,10*ROW('Sanitation Data'!I71))="","",OFFSET('Sanitation Data'!$I$30,0,10*ROW('Sanitation Data'!I71)))</f>
        <v/>
      </c>
      <c r="DM77" s="392" t="str">
        <f ca="1">+IF(OFFSET('Sanitation Data'!$I$31,0,10*ROW('Sanitation Data'!I71))="","",OFFSET('Sanitation Data'!$I$31,0,10*ROW('Sanitation Data'!I71)))</f>
        <v/>
      </c>
      <c r="DN77" s="392" t="str">
        <f ca="1">+IF(OFFSET('Sanitation Data'!$I$32,0,10*ROW('Sanitation Data'!I71))="","",OFFSET('Sanitation Data'!$I$32,0,10*ROW('Sanitation Data'!I71)))</f>
        <v/>
      </c>
      <c r="DO77" s="392" t="str">
        <f ca="1">+IF(OFFSET('Hygiene Data'!$D$11,0,10*ROW('Hygiene Data'!D71))="","",OFFSET('Hygiene Data'!$D$11,0,10*ROW('Hygiene Data'!D71)))</f>
        <v/>
      </c>
      <c r="DP77" s="392" t="str">
        <f ca="1">+IF(OFFSET('Hygiene Data'!$D$12,0,10*ROW('Hygiene Data'!D71))="","",OFFSET('Hygiene Data'!$D$12,0,10*ROW('Hygiene Data'!D71)))</f>
        <v/>
      </c>
      <c r="DQ77" s="392" t="str">
        <f ca="1">+IF(OFFSET('Hygiene Data'!$D$13,0,10*ROW('Hygiene Data'!D71))="","",OFFSET('Hygiene Data'!$D$13,0,10*ROW('Hygiene Data'!D71)))</f>
        <v/>
      </c>
      <c r="DR77" s="392" t="str">
        <f ca="1">+IF(OFFSET('Hygiene Data'!$E$11,0,10*ROW('Hygiene Data'!E71))="","",OFFSET('Hygiene Data'!$E$11,0,10*ROW('Hygiene Data'!E71)))</f>
        <v/>
      </c>
      <c r="DS77" s="392" t="str">
        <f ca="1">+IF(OFFSET('Hygiene Data'!$E$12,0,10*ROW('Hygiene Data'!E71))="","",OFFSET('Hygiene Data'!$E$12,0,10*ROW('Hygiene Data'!E71)))</f>
        <v/>
      </c>
      <c r="DT77" s="392" t="str">
        <f ca="1">+IF(OFFSET('Hygiene Data'!$E$13,0,10*ROW('Hygiene Data'!E71))="","",OFFSET('Hygiene Data'!$E$13,0,10*ROW('Hygiene Data'!E71)))</f>
        <v/>
      </c>
      <c r="DU77" s="392" t="str">
        <f ca="1">+IF(OFFSET('Hygiene Data'!$F$11,0,10*ROW('Hygiene Data'!F71))="","",OFFSET('Hygiene Data'!$F$11,0,10*ROW('Hygiene Data'!F71)))</f>
        <v/>
      </c>
      <c r="DV77" s="392" t="str">
        <f ca="1">+IF(OFFSET('Hygiene Data'!$F$12,0,10*ROW('Hygiene Data'!F71))="","",OFFSET('Hygiene Data'!$F$12,0,10*ROW('Hygiene Data'!F71)))</f>
        <v/>
      </c>
      <c r="DW77" s="392" t="str">
        <f ca="1">+IF(OFFSET('Hygiene Data'!$F$13,0,10*ROW('Hygiene Data'!F71))="","",OFFSET('Hygiene Data'!$F$13,0,10*ROW('Hygiene Data'!F71)))</f>
        <v/>
      </c>
      <c r="DX77" s="392" t="str">
        <f ca="1">+IF(OFFSET('Hygiene Data'!$G$11,0,10*ROW('Hygiene Data'!G71))="","",OFFSET('Hygiene Data'!$G$11,0,10*ROW('Hygiene Data'!G71)))</f>
        <v/>
      </c>
      <c r="DY77" s="392" t="str">
        <f ca="1">+IF(OFFSET('Hygiene Data'!$G$12,0,10*ROW('Hygiene Data'!G71))="","",OFFSET('Hygiene Data'!$G$12,0,10*ROW('Hygiene Data'!G71)))</f>
        <v/>
      </c>
      <c r="DZ77" s="392" t="str">
        <f ca="1">+IF(OFFSET('Hygiene Data'!$G$13,0,10*ROW('Hygiene Data'!G71))="","",OFFSET('Hygiene Data'!$G$13,0,10*ROW('Hygiene Data'!G71)))</f>
        <v/>
      </c>
      <c r="EA77" s="392" t="str">
        <f ca="1">+IF(OFFSET('Hygiene Data'!$H$11,0,10*ROW('Hygiene Data'!H71))="","",OFFSET('Hygiene Data'!$H$11,0,10*ROW('Hygiene Data'!H71)))</f>
        <v/>
      </c>
      <c r="EB77" s="392" t="str">
        <f ca="1">+IF(OFFSET('Hygiene Data'!$H$12,0,10*ROW('Hygiene Data'!H71))="","",OFFSET('Hygiene Data'!$H$12,0,10*ROW('Hygiene Data'!H71)))</f>
        <v/>
      </c>
      <c r="EC77" s="392" t="str">
        <f ca="1">+IF(OFFSET('Hygiene Data'!$H$13,0,10*ROW('Hygiene Data'!H71))="","",OFFSET('Hygiene Data'!$H$13,0,10*ROW('Hygiene Data'!H71)))</f>
        <v/>
      </c>
      <c r="ED77" s="392" t="str">
        <f ca="1">+IF(OFFSET('Hygiene Data'!$I$11,0,10*ROW('Hygiene Data'!I71))="","",OFFSET('Hygiene Data'!$I$11,0,10*ROW('Hygiene Data'!I71)))</f>
        <v/>
      </c>
      <c r="EE77" s="392" t="str">
        <f ca="1">+IF(OFFSET('Hygiene Data'!$I$12,0,10*ROW('Hygiene Data'!I71))="","",OFFSET('Hygiene Data'!$I$12,0,10*ROW('Hygiene Data'!I71)))</f>
        <v/>
      </c>
      <c r="EF77" s="392" t="str">
        <f ca="1">+IF(OFFSET('Hygiene Data'!$I$13,0,10*ROW('Hygiene Data'!I71))="","",OFFSET('Hygiene Data'!$I$13,0,10*ROW('Hygiene Data'!I71)))</f>
        <v/>
      </c>
    </row>
    <row r="78" spans="1:136" x14ac:dyDescent="0.25">
      <c r="A78" s="501" t="str">
        <f ca="1">+IF(OFFSET('Water Data'!$B$2,0,10*ROW('Water Data'!E72))="","",OFFSET('Water Data'!$B$2,0,10*ROW('Water Data'!E72)))</f>
        <v/>
      </c>
      <c r="B78" s="50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28" t="str">
        <f t="shared" ca="1" si="1"/>
        <v/>
      </c>
      <c r="D78" s="52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3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3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3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3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3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3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3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3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3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3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3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3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3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3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3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3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3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3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3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3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3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3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3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3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3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3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3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3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3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3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3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0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3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3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3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3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3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3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3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3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3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3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3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3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3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3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3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3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92" t="str">
        <f ca="1">+IF(OFFSET('Water Data'!$D$27,0,10*ROW('Water Data'!D72))="","",OFFSET('Water Data'!$D$27,0,10*ROW('Water Data'!D72)))</f>
        <v/>
      </c>
      <c r="BT78" s="392" t="str">
        <f ca="1">+IF(OFFSET('Water Data'!$D$28,0,10*ROW('Water Data'!D72))="","",OFFSET('Water Data'!$D$28,0,10*ROW('Water Data'!D72)))</f>
        <v/>
      </c>
      <c r="BU78" s="392" t="str">
        <f ca="1">+IF(OFFSET('Water Data'!$D$29,0,10*ROW('Water Data'!D72))="","",OFFSET('Water Data'!$D$29,0,10*ROW('Water Data'!D72)))</f>
        <v/>
      </c>
      <c r="BV78" s="392" t="str">
        <f ca="1">+IF(OFFSET('Water Data'!$E$27,0,10*ROW('Water Data'!E72))="","",OFFSET('Water Data'!$E$27,0,10*ROW('Water Data'!E72)))</f>
        <v/>
      </c>
      <c r="BW78" s="392" t="str">
        <f ca="1">+IF(OFFSET('Water Data'!$E$28,0,10*ROW('Water Data'!E72))="","",OFFSET('Water Data'!$E$28,0,10*ROW('Water Data'!E72)))</f>
        <v/>
      </c>
      <c r="BX78" s="392" t="str">
        <f ca="1">+IF(OFFSET('Water Data'!$E$29,0,10*ROW('Water Data'!E72))="","",OFFSET('Water Data'!$E$29,0,10*ROW('Water Data'!E72)))</f>
        <v/>
      </c>
      <c r="BY78" s="392" t="str">
        <f ca="1">+IF(OFFSET('Water Data'!$F$27,0,10*ROW('Water Data'!F72))="","",OFFSET('Water Data'!$F$27,0,10*ROW('Water Data'!F72)))</f>
        <v/>
      </c>
      <c r="BZ78" s="392" t="str">
        <f ca="1">+IF(OFFSET('Water Data'!$F$28,0,10*ROW('Water Data'!F72))="","",OFFSET('Water Data'!$F$28,0,10*ROW('Water Data'!F72)))</f>
        <v/>
      </c>
      <c r="CA78" s="392" t="str">
        <f ca="1">+IF(OFFSET('Water Data'!$F$29,0,10*ROW('Water Data'!F72))="","",OFFSET('Water Data'!$F$29,0,10*ROW('Water Data'!F72)))</f>
        <v/>
      </c>
      <c r="CB78" s="392" t="str">
        <f ca="1">+IF(OFFSET('Water Data'!$G$27,0,10*ROW('Water Data'!G72))="","",OFFSET('Water Data'!$G$27,0,10*ROW('Water Data'!G72)))</f>
        <v/>
      </c>
      <c r="CC78" s="392" t="str">
        <f ca="1">+IF(OFFSET('Water Data'!$G$28,0,10*ROW('Water Data'!G72))="","",OFFSET('Water Data'!$G$28,0,10*ROW('Water Data'!G72)))</f>
        <v/>
      </c>
      <c r="CD78" s="392" t="str">
        <f ca="1">+IF(OFFSET('Water Data'!$G$29,0,10*ROW('Water Data'!G72))="","",OFFSET('Water Data'!$G$29,0,10*ROW('Water Data'!G72)))</f>
        <v/>
      </c>
      <c r="CE78" s="392" t="str">
        <f ca="1">+IF(OFFSET('Water Data'!$H$27,0,10*ROW('Water Data'!H72))="","",OFFSET('Water Data'!$H$27,0,10*ROW('Water Data'!H72)))</f>
        <v/>
      </c>
      <c r="CF78" s="392" t="str">
        <f ca="1">+IF(OFFSET('Water Data'!$H$28,0,10*ROW('Water Data'!H72))="","",OFFSET('Water Data'!$H$28,0,10*ROW('Water Data'!H72)))</f>
        <v/>
      </c>
      <c r="CG78" s="392" t="str">
        <f ca="1">+IF(OFFSET('Water Data'!$H$29,0,10*ROW('Water Data'!H72))="","",OFFSET('Water Data'!$H$29,0,10*ROW('Water Data'!H72)))</f>
        <v/>
      </c>
      <c r="CH78" s="392" t="str">
        <f ca="1">+IF(OFFSET('Water Data'!$I$27,0,10*ROW('Water Data'!I72))="","",OFFSET('Water Data'!$I$27,0,10*ROW('Water Data'!I72)))</f>
        <v/>
      </c>
      <c r="CI78" s="392" t="str">
        <f ca="1">+IF(OFFSET('Water Data'!$I$28,0,10*ROW('Water Data'!I72))="","",OFFSET('Water Data'!$I$28,0,10*ROW('Water Data'!I72)))</f>
        <v/>
      </c>
      <c r="CJ78" s="392" t="str">
        <f ca="1">+IF(OFFSET('Water Data'!$I$29,0,10*ROW('Water Data'!I72))="","",OFFSET('Water Data'!$I$29,0,10*ROW('Water Data'!I72)))</f>
        <v/>
      </c>
      <c r="CK78" s="392" t="str">
        <f ca="1">+IF(OFFSET('Sanitation Data'!$D$28,0,10*ROW('Sanitation Data'!D72))="","",OFFSET('Sanitation Data'!$D$28,0,10*ROW('Sanitation Data'!D72)))</f>
        <v/>
      </c>
      <c r="CL78" s="392" t="str">
        <f ca="1">+IF(OFFSET('Sanitation Data'!$D$29,0,10*ROW('Sanitation Data'!D72))="","",OFFSET('Sanitation Data'!$D$29,0,10*ROW('Sanitation Data'!D72)))</f>
        <v/>
      </c>
      <c r="CM78" s="392" t="str">
        <f ca="1">+IF(OFFSET('Sanitation Data'!$D$30,0,10*ROW('Sanitation Data'!D72))="","",OFFSET('Sanitation Data'!$D$30,0,10*ROW('Sanitation Data'!D72)))</f>
        <v/>
      </c>
      <c r="CN78" s="392" t="str">
        <f ca="1">+IF(OFFSET('Sanitation Data'!$D$31,0,10*ROW('Sanitation Data'!D72))="","",OFFSET('Sanitation Data'!$D$31,0,10*ROW('Sanitation Data'!D72)))</f>
        <v/>
      </c>
      <c r="CO78" s="392" t="str">
        <f ca="1">+IF(OFFSET('Sanitation Data'!$D$32,0,10*ROW('Sanitation Data'!D72))="","",OFFSET('Sanitation Data'!$D$32,0,10*ROW('Sanitation Data'!D72)))</f>
        <v/>
      </c>
      <c r="CP78" s="392" t="str">
        <f ca="1">+IF(OFFSET('Sanitation Data'!$E$28,0,10*ROW('Sanitation Data'!E72))="","",OFFSET('Sanitation Data'!$E$28,0,10*ROW('Sanitation Data'!E72)))</f>
        <v/>
      </c>
      <c r="CQ78" s="392" t="str">
        <f ca="1">+IF(OFFSET('Sanitation Data'!$E$29,0,10*ROW('Sanitation Data'!E72))="","",OFFSET('Sanitation Data'!$E$29,0,10*ROW('Sanitation Data'!E72)))</f>
        <v/>
      </c>
      <c r="CR78" s="392" t="str">
        <f ca="1">+IF(OFFSET('Sanitation Data'!$E$30,0,10*ROW('Sanitation Data'!E72))="","",OFFSET('Sanitation Data'!$E$30,0,10*ROW('Sanitation Data'!E72)))</f>
        <v/>
      </c>
      <c r="CS78" s="392" t="str">
        <f ca="1">+IF(OFFSET('Sanitation Data'!$E$31,0,10*ROW('Sanitation Data'!E72))="","",OFFSET('Sanitation Data'!$E$31,0,10*ROW('Sanitation Data'!E72)))</f>
        <v/>
      </c>
      <c r="CT78" s="392" t="str">
        <f ca="1">+IF(OFFSET('Sanitation Data'!$E$32,0,10*ROW('Sanitation Data'!E72))="","",OFFSET('Sanitation Data'!$E$32,0,10*ROW('Sanitation Data'!E72)))</f>
        <v/>
      </c>
      <c r="CU78" s="392" t="str">
        <f ca="1">+IF(OFFSET('Sanitation Data'!$F$28,0,10*ROW('Sanitation Data'!F72))="","",OFFSET('Sanitation Data'!$F$28,0,10*ROW('Sanitation Data'!F72)))</f>
        <v/>
      </c>
      <c r="CV78" s="392" t="str">
        <f ca="1">+IF(OFFSET('Sanitation Data'!$F$29,0,10*ROW('Sanitation Data'!F72))="","",OFFSET('Sanitation Data'!$F$29,0,10*ROW('Sanitation Data'!F72)))</f>
        <v/>
      </c>
      <c r="CW78" s="392" t="str">
        <f ca="1">+IF(OFFSET('Sanitation Data'!$F$30,0,10*ROW('Sanitation Data'!F72))="","",OFFSET('Sanitation Data'!$F$30,0,10*ROW('Sanitation Data'!F72)))</f>
        <v/>
      </c>
      <c r="CX78" s="392" t="str">
        <f ca="1">+IF(OFFSET('Sanitation Data'!$F$31,0,10*ROW('Sanitation Data'!F72))="","",OFFSET('Sanitation Data'!$F$31,0,10*ROW('Sanitation Data'!F72)))</f>
        <v/>
      </c>
      <c r="CY78" s="392" t="str">
        <f ca="1">+IF(OFFSET('Sanitation Data'!$F$32,0,10*ROW('Sanitation Data'!F72))="","",OFFSET('Sanitation Data'!$F$32,0,10*ROW('Sanitation Data'!F72)))</f>
        <v/>
      </c>
      <c r="CZ78" s="392" t="str">
        <f ca="1">+IF(OFFSET('Sanitation Data'!$G$28,0,10*ROW('Sanitation Data'!G72))="","",OFFSET('Sanitation Data'!$G$28,0,10*ROW('Sanitation Data'!G72)))</f>
        <v/>
      </c>
      <c r="DA78" s="392" t="str">
        <f ca="1">+IF(OFFSET('Sanitation Data'!$G$29,0,10*ROW('Sanitation Data'!G72))="","",OFFSET('Sanitation Data'!$G$29,0,10*ROW('Sanitation Data'!G72)))</f>
        <v/>
      </c>
      <c r="DB78" s="392" t="str">
        <f ca="1">+IF(OFFSET('Sanitation Data'!$G$30,0,10*ROW('Sanitation Data'!G72))="","",OFFSET('Sanitation Data'!$G$30,0,10*ROW('Sanitation Data'!G72)))</f>
        <v/>
      </c>
      <c r="DC78" s="392" t="str">
        <f ca="1">+IF(OFFSET('Sanitation Data'!$G$31,0,10*ROW('Sanitation Data'!G72))="","",OFFSET('Sanitation Data'!$G$31,0,10*ROW('Sanitation Data'!G72)))</f>
        <v/>
      </c>
      <c r="DD78" s="392" t="str">
        <f ca="1">+IF(OFFSET('Sanitation Data'!$G$32,0,10*ROW('Sanitation Data'!G72))="","",OFFSET('Sanitation Data'!$G$32,0,10*ROW('Sanitation Data'!G72)))</f>
        <v/>
      </c>
      <c r="DE78" s="392" t="str">
        <f ca="1">+IF(OFFSET('Sanitation Data'!$H$28,0,10*ROW('Sanitation Data'!H72))="","",OFFSET('Sanitation Data'!$H$28,0,10*ROW('Sanitation Data'!H72)))</f>
        <v/>
      </c>
      <c r="DF78" s="392" t="str">
        <f ca="1">+IF(OFFSET('Sanitation Data'!$H$29,0,10*ROW('Sanitation Data'!H72))="","",OFFSET('Sanitation Data'!$H$29,0,10*ROW('Sanitation Data'!H72)))</f>
        <v/>
      </c>
      <c r="DG78" s="392" t="str">
        <f ca="1">+IF(OFFSET('Sanitation Data'!$H$30,0,10*ROW('Sanitation Data'!H72))="","",OFFSET('Sanitation Data'!$H$30,0,10*ROW('Sanitation Data'!H72)))</f>
        <v/>
      </c>
      <c r="DH78" s="392" t="str">
        <f ca="1">+IF(OFFSET('Sanitation Data'!$H$31,0,10*ROW('Sanitation Data'!H72))="","",OFFSET('Sanitation Data'!$H$31,0,10*ROW('Sanitation Data'!H72)))</f>
        <v/>
      </c>
      <c r="DI78" s="392" t="str">
        <f ca="1">+IF(OFFSET('Sanitation Data'!$H$32,0,10*ROW('Sanitation Data'!H72))="","",OFFSET('Sanitation Data'!$H$32,0,10*ROW('Sanitation Data'!H72)))</f>
        <v/>
      </c>
      <c r="DJ78" s="392" t="str">
        <f ca="1">+IF(OFFSET('Sanitation Data'!$I$28,0,10*ROW('Sanitation Data'!I72))="","",OFFSET('Sanitation Data'!$I$28,0,10*ROW('Sanitation Data'!I72)))</f>
        <v/>
      </c>
      <c r="DK78" s="392" t="str">
        <f ca="1">+IF(OFFSET('Sanitation Data'!$I$29,0,10*ROW('Sanitation Data'!I72))="","",OFFSET('Sanitation Data'!$I$29,0,10*ROW('Sanitation Data'!I72)))</f>
        <v/>
      </c>
      <c r="DL78" s="392" t="str">
        <f ca="1">+IF(OFFSET('Sanitation Data'!$I$30,0,10*ROW('Sanitation Data'!I72))="","",OFFSET('Sanitation Data'!$I$30,0,10*ROW('Sanitation Data'!I72)))</f>
        <v/>
      </c>
      <c r="DM78" s="392" t="str">
        <f ca="1">+IF(OFFSET('Sanitation Data'!$I$31,0,10*ROW('Sanitation Data'!I72))="","",OFFSET('Sanitation Data'!$I$31,0,10*ROW('Sanitation Data'!I72)))</f>
        <v/>
      </c>
      <c r="DN78" s="392" t="str">
        <f ca="1">+IF(OFFSET('Sanitation Data'!$I$32,0,10*ROW('Sanitation Data'!I72))="","",OFFSET('Sanitation Data'!$I$32,0,10*ROW('Sanitation Data'!I72)))</f>
        <v/>
      </c>
      <c r="DO78" s="392" t="str">
        <f ca="1">+IF(OFFSET('Hygiene Data'!$D$11,0,10*ROW('Hygiene Data'!D72))="","",OFFSET('Hygiene Data'!$D$11,0,10*ROW('Hygiene Data'!D72)))</f>
        <v/>
      </c>
      <c r="DP78" s="392" t="str">
        <f ca="1">+IF(OFFSET('Hygiene Data'!$D$12,0,10*ROW('Hygiene Data'!D72))="","",OFFSET('Hygiene Data'!$D$12,0,10*ROW('Hygiene Data'!D72)))</f>
        <v/>
      </c>
      <c r="DQ78" s="392" t="str">
        <f ca="1">+IF(OFFSET('Hygiene Data'!$D$13,0,10*ROW('Hygiene Data'!D72))="","",OFFSET('Hygiene Data'!$D$13,0,10*ROW('Hygiene Data'!D72)))</f>
        <v/>
      </c>
      <c r="DR78" s="392" t="str">
        <f ca="1">+IF(OFFSET('Hygiene Data'!$E$11,0,10*ROW('Hygiene Data'!E72))="","",OFFSET('Hygiene Data'!$E$11,0,10*ROW('Hygiene Data'!E72)))</f>
        <v/>
      </c>
      <c r="DS78" s="392" t="str">
        <f ca="1">+IF(OFFSET('Hygiene Data'!$E$12,0,10*ROW('Hygiene Data'!E72))="","",OFFSET('Hygiene Data'!$E$12,0,10*ROW('Hygiene Data'!E72)))</f>
        <v/>
      </c>
      <c r="DT78" s="392" t="str">
        <f ca="1">+IF(OFFSET('Hygiene Data'!$E$13,0,10*ROW('Hygiene Data'!E72))="","",OFFSET('Hygiene Data'!$E$13,0,10*ROW('Hygiene Data'!E72)))</f>
        <v/>
      </c>
      <c r="DU78" s="392" t="str">
        <f ca="1">+IF(OFFSET('Hygiene Data'!$F$11,0,10*ROW('Hygiene Data'!F72))="","",OFFSET('Hygiene Data'!$F$11,0,10*ROW('Hygiene Data'!F72)))</f>
        <v/>
      </c>
      <c r="DV78" s="392" t="str">
        <f ca="1">+IF(OFFSET('Hygiene Data'!$F$12,0,10*ROW('Hygiene Data'!F72))="","",OFFSET('Hygiene Data'!$F$12,0,10*ROW('Hygiene Data'!F72)))</f>
        <v/>
      </c>
      <c r="DW78" s="392" t="str">
        <f ca="1">+IF(OFFSET('Hygiene Data'!$F$13,0,10*ROW('Hygiene Data'!F72))="","",OFFSET('Hygiene Data'!$F$13,0,10*ROW('Hygiene Data'!F72)))</f>
        <v/>
      </c>
      <c r="DX78" s="392" t="str">
        <f ca="1">+IF(OFFSET('Hygiene Data'!$G$11,0,10*ROW('Hygiene Data'!G72))="","",OFFSET('Hygiene Data'!$G$11,0,10*ROW('Hygiene Data'!G72)))</f>
        <v/>
      </c>
      <c r="DY78" s="392" t="str">
        <f ca="1">+IF(OFFSET('Hygiene Data'!$G$12,0,10*ROW('Hygiene Data'!G72))="","",OFFSET('Hygiene Data'!$G$12,0,10*ROW('Hygiene Data'!G72)))</f>
        <v/>
      </c>
      <c r="DZ78" s="392" t="str">
        <f ca="1">+IF(OFFSET('Hygiene Data'!$G$13,0,10*ROW('Hygiene Data'!G72))="","",OFFSET('Hygiene Data'!$G$13,0,10*ROW('Hygiene Data'!G72)))</f>
        <v/>
      </c>
      <c r="EA78" s="392" t="str">
        <f ca="1">+IF(OFFSET('Hygiene Data'!$H$11,0,10*ROW('Hygiene Data'!H72))="","",OFFSET('Hygiene Data'!$H$11,0,10*ROW('Hygiene Data'!H72)))</f>
        <v/>
      </c>
      <c r="EB78" s="392" t="str">
        <f ca="1">+IF(OFFSET('Hygiene Data'!$H$12,0,10*ROW('Hygiene Data'!H72))="","",OFFSET('Hygiene Data'!$H$12,0,10*ROW('Hygiene Data'!H72)))</f>
        <v/>
      </c>
      <c r="EC78" s="392" t="str">
        <f ca="1">+IF(OFFSET('Hygiene Data'!$H$13,0,10*ROW('Hygiene Data'!H72))="","",OFFSET('Hygiene Data'!$H$13,0,10*ROW('Hygiene Data'!H72)))</f>
        <v/>
      </c>
      <c r="ED78" s="392" t="str">
        <f ca="1">+IF(OFFSET('Hygiene Data'!$I$11,0,10*ROW('Hygiene Data'!I72))="","",OFFSET('Hygiene Data'!$I$11,0,10*ROW('Hygiene Data'!I72)))</f>
        <v/>
      </c>
      <c r="EE78" s="392" t="str">
        <f ca="1">+IF(OFFSET('Hygiene Data'!$I$12,0,10*ROW('Hygiene Data'!I72))="","",OFFSET('Hygiene Data'!$I$12,0,10*ROW('Hygiene Data'!I72)))</f>
        <v/>
      </c>
      <c r="EF78" s="392" t="str">
        <f ca="1">+IF(OFFSET('Hygiene Data'!$I$13,0,10*ROW('Hygiene Data'!I72))="","",OFFSET('Hygiene Data'!$I$13,0,10*ROW('Hygiene Data'!I72)))</f>
        <v/>
      </c>
    </row>
    <row r="79" spans="1:136" x14ac:dyDescent="0.25">
      <c r="A79" s="501" t="str">
        <f ca="1">+IF(OFFSET('Water Data'!$B$2,0,10*ROW('Water Data'!E73))="","",OFFSET('Water Data'!$B$2,0,10*ROW('Water Data'!E73)))</f>
        <v/>
      </c>
      <c r="B79" s="50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28" t="str">
        <f t="shared" ca="1" si="1"/>
        <v/>
      </c>
      <c r="D79" s="52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3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3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3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3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3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3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3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3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3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3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3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3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3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3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3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3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3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3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3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3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3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3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3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3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3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3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3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3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3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3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3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0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3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3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3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3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3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3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3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3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3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3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3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3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3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3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3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3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92" t="str">
        <f ca="1">+IF(OFFSET('Water Data'!$D$27,0,10*ROW('Water Data'!D73))="","",OFFSET('Water Data'!$D$27,0,10*ROW('Water Data'!D73)))</f>
        <v/>
      </c>
      <c r="BT79" s="392" t="str">
        <f ca="1">+IF(OFFSET('Water Data'!$D$28,0,10*ROW('Water Data'!D73))="","",OFFSET('Water Data'!$D$28,0,10*ROW('Water Data'!D73)))</f>
        <v/>
      </c>
      <c r="BU79" s="392" t="str">
        <f ca="1">+IF(OFFSET('Water Data'!$D$29,0,10*ROW('Water Data'!D73))="","",OFFSET('Water Data'!$D$29,0,10*ROW('Water Data'!D73)))</f>
        <v/>
      </c>
      <c r="BV79" s="392" t="str">
        <f ca="1">+IF(OFFSET('Water Data'!$E$27,0,10*ROW('Water Data'!E73))="","",OFFSET('Water Data'!$E$27,0,10*ROW('Water Data'!E73)))</f>
        <v/>
      </c>
      <c r="BW79" s="392" t="str">
        <f ca="1">+IF(OFFSET('Water Data'!$E$28,0,10*ROW('Water Data'!E73))="","",OFFSET('Water Data'!$E$28,0,10*ROW('Water Data'!E73)))</f>
        <v/>
      </c>
      <c r="BX79" s="392" t="str">
        <f ca="1">+IF(OFFSET('Water Data'!$E$29,0,10*ROW('Water Data'!E73))="","",OFFSET('Water Data'!$E$29,0,10*ROW('Water Data'!E73)))</f>
        <v/>
      </c>
      <c r="BY79" s="392" t="str">
        <f ca="1">+IF(OFFSET('Water Data'!$F$27,0,10*ROW('Water Data'!F73))="","",OFFSET('Water Data'!$F$27,0,10*ROW('Water Data'!F73)))</f>
        <v/>
      </c>
      <c r="BZ79" s="392" t="str">
        <f ca="1">+IF(OFFSET('Water Data'!$F$28,0,10*ROW('Water Data'!F73))="","",OFFSET('Water Data'!$F$28,0,10*ROW('Water Data'!F73)))</f>
        <v/>
      </c>
      <c r="CA79" s="392" t="str">
        <f ca="1">+IF(OFFSET('Water Data'!$F$29,0,10*ROW('Water Data'!F73))="","",OFFSET('Water Data'!$F$29,0,10*ROW('Water Data'!F73)))</f>
        <v/>
      </c>
      <c r="CB79" s="392" t="str">
        <f ca="1">+IF(OFFSET('Water Data'!$G$27,0,10*ROW('Water Data'!G73))="","",OFFSET('Water Data'!$G$27,0,10*ROW('Water Data'!G73)))</f>
        <v/>
      </c>
      <c r="CC79" s="392" t="str">
        <f ca="1">+IF(OFFSET('Water Data'!$G$28,0,10*ROW('Water Data'!G73))="","",OFFSET('Water Data'!$G$28,0,10*ROW('Water Data'!G73)))</f>
        <v/>
      </c>
      <c r="CD79" s="392" t="str">
        <f ca="1">+IF(OFFSET('Water Data'!$G$29,0,10*ROW('Water Data'!G73))="","",OFFSET('Water Data'!$G$29,0,10*ROW('Water Data'!G73)))</f>
        <v/>
      </c>
      <c r="CE79" s="392" t="str">
        <f ca="1">+IF(OFFSET('Water Data'!$H$27,0,10*ROW('Water Data'!H73))="","",OFFSET('Water Data'!$H$27,0,10*ROW('Water Data'!H73)))</f>
        <v/>
      </c>
      <c r="CF79" s="392" t="str">
        <f ca="1">+IF(OFFSET('Water Data'!$H$28,0,10*ROW('Water Data'!H73))="","",OFFSET('Water Data'!$H$28,0,10*ROW('Water Data'!H73)))</f>
        <v/>
      </c>
      <c r="CG79" s="392" t="str">
        <f ca="1">+IF(OFFSET('Water Data'!$H$29,0,10*ROW('Water Data'!H73))="","",OFFSET('Water Data'!$H$29,0,10*ROW('Water Data'!H73)))</f>
        <v/>
      </c>
      <c r="CH79" s="392" t="str">
        <f ca="1">+IF(OFFSET('Water Data'!$I$27,0,10*ROW('Water Data'!I73))="","",OFFSET('Water Data'!$I$27,0,10*ROW('Water Data'!I73)))</f>
        <v/>
      </c>
      <c r="CI79" s="392" t="str">
        <f ca="1">+IF(OFFSET('Water Data'!$I$28,0,10*ROW('Water Data'!I73))="","",OFFSET('Water Data'!$I$28,0,10*ROW('Water Data'!I73)))</f>
        <v/>
      </c>
      <c r="CJ79" s="392" t="str">
        <f ca="1">+IF(OFFSET('Water Data'!$I$29,0,10*ROW('Water Data'!I73))="","",OFFSET('Water Data'!$I$29,0,10*ROW('Water Data'!I73)))</f>
        <v/>
      </c>
      <c r="CK79" s="392" t="str">
        <f ca="1">+IF(OFFSET('Sanitation Data'!$D$28,0,10*ROW('Sanitation Data'!D73))="","",OFFSET('Sanitation Data'!$D$28,0,10*ROW('Sanitation Data'!D73)))</f>
        <v/>
      </c>
      <c r="CL79" s="392" t="str">
        <f ca="1">+IF(OFFSET('Sanitation Data'!$D$29,0,10*ROW('Sanitation Data'!D73))="","",OFFSET('Sanitation Data'!$D$29,0,10*ROW('Sanitation Data'!D73)))</f>
        <v/>
      </c>
      <c r="CM79" s="392" t="str">
        <f ca="1">+IF(OFFSET('Sanitation Data'!$D$30,0,10*ROW('Sanitation Data'!D73))="","",OFFSET('Sanitation Data'!$D$30,0,10*ROW('Sanitation Data'!D73)))</f>
        <v/>
      </c>
      <c r="CN79" s="392" t="str">
        <f ca="1">+IF(OFFSET('Sanitation Data'!$D$31,0,10*ROW('Sanitation Data'!D73))="","",OFFSET('Sanitation Data'!$D$31,0,10*ROW('Sanitation Data'!D73)))</f>
        <v/>
      </c>
      <c r="CO79" s="392" t="str">
        <f ca="1">+IF(OFFSET('Sanitation Data'!$D$32,0,10*ROW('Sanitation Data'!D73))="","",OFFSET('Sanitation Data'!$D$32,0,10*ROW('Sanitation Data'!D73)))</f>
        <v/>
      </c>
      <c r="CP79" s="392" t="str">
        <f ca="1">+IF(OFFSET('Sanitation Data'!$E$28,0,10*ROW('Sanitation Data'!E73))="","",OFFSET('Sanitation Data'!$E$28,0,10*ROW('Sanitation Data'!E73)))</f>
        <v/>
      </c>
      <c r="CQ79" s="392" t="str">
        <f ca="1">+IF(OFFSET('Sanitation Data'!$E$29,0,10*ROW('Sanitation Data'!E73))="","",OFFSET('Sanitation Data'!$E$29,0,10*ROW('Sanitation Data'!E73)))</f>
        <v/>
      </c>
      <c r="CR79" s="392" t="str">
        <f ca="1">+IF(OFFSET('Sanitation Data'!$E$30,0,10*ROW('Sanitation Data'!E73))="","",OFFSET('Sanitation Data'!$E$30,0,10*ROW('Sanitation Data'!E73)))</f>
        <v/>
      </c>
      <c r="CS79" s="392" t="str">
        <f ca="1">+IF(OFFSET('Sanitation Data'!$E$31,0,10*ROW('Sanitation Data'!E73))="","",OFFSET('Sanitation Data'!$E$31,0,10*ROW('Sanitation Data'!E73)))</f>
        <v/>
      </c>
      <c r="CT79" s="392" t="str">
        <f ca="1">+IF(OFFSET('Sanitation Data'!$E$32,0,10*ROW('Sanitation Data'!E73))="","",OFFSET('Sanitation Data'!$E$32,0,10*ROW('Sanitation Data'!E73)))</f>
        <v/>
      </c>
      <c r="CU79" s="392" t="str">
        <f ca="1">+IF(OFFSET('Sanitation Data'!$F$28,0,10*ROW('Sanitation Data'!F73))="","",OFFSET('Sanitation Data'!$F$28,0,10*ROW('Sanitation Data'!F73)))</f>
        <v/>
      </c>
      <c r="CV79" s="392" t="str">
        <f ca="1">+IF(OFFSET('Sanitation Data'!$F$29,0,10*ROW('Sanitation Data'!F73))="","",OFFSET('Sanitation Data'!$F$29,0,10*ROW('Sanitation Data'!F73)))</f>
        <v/>
      </c>
      <c r="CW79" s="392" t="str">
        <f ca="1">+IF(OFFSET('Sanitation Data'!$F$30,0,10*ROW('Sanitation Data'!F73))="","",OFFSET('Sanitation Data'!$F$30,0,10*ROW('Sanitation Data'!F73)))</f>
        <v/>
      </c>
      <c r="CX79" s="392" t="str">
        <f ca="1">+IF(OFFSET('Sanitation Data'!$F$31,0,10*ROW('Sanitation Data'!F73))="","",OFFSET('Sanitation Data'!$F$31,0,10*ROW('Sanitation Data'!F73)))</f>
        <v/>
      </c>
      <c r="CY79" s="392" t="str">
        <f ca="1">+IF(OFFSET('Sanitation Data'!$F$32,0,10*ROW('Sanitation Data'!F73))="","",OFFSET('Sanitation Data'!$F$32,0,10*ROW('Sanitation Data'!F73)))</f>
        <v/>
      </c>
      <c r="CZ79" s="392" t="str">
        <f ca="1">+IF(OFFSET('Sanitation Data'!$G$28,0,10*ROW('Sanitation Data'!G73))="","",OFFSET('Sanitation Data'!$G$28,0,10*ROW('Sanitation Data'!G73)))</f>
        <v/>
      </c>
      <c r="DA79" s="392" t="str">
        <f ca="1">+IF(OFFSET('Sanitation Data'!$G$29,0,10*ROW('Sanitation Data'!G73))="","",OFFSET('Sanitation Data'!$G$29,0,10*ROW('Sanitation Data'!G73)))</f>
        <v/>
      </c>
      <c r="DB79" s="392" t="str">
        <f ca="1">+IF(OFFSET('Sanitation Data'!$G$30,0,10*ROW('Sanitation Data'!G73))="","",OFFSET('Sanitation Data'!$G$30,0,10*ROW('Sanitation Data'!G73)))</f>
        <v/>
      </c>
      <c r="DC79" s="392" t="str">
        <f ca="1">+IF(OFFSET('Sanitation Data'!$G$31,0,10*ROW('Sanitation Data'!G73))="","",OFFSET('Sanitation Data'!$G$31,0,10*ROW('Sanitation Data'!G73)))</f>
        <v/>
      </c>
      <c r="DD79" s="392" t="str">
        <f ca="1">+IF(OFFSET('Sanitation Data'!$G$32,0,10*ROW('Sanitation Data'!G73))="","",OFFSET('Sanitation Data'!$G$32,0,10*ROW('Sanitation Data'!G73)))</f>
        <v/>
      </c>
      <c r="DE79" s="392" t="str">
        <f ca="1">+IF(OFFSET('Sanitation Data'!$H$28,0,10*ROW('Sanitation Data'!H73))="","",OFFSET('Sanitation Data'!$H$28,0,10*ROW('Sanitation Data'!H73)))</f>
        <v/>
      </c>
      <c r="DF79" s="392" t="str">
        <f ca="1">+IF(OFFSET('Sanitation Data'!$H$29,0,10*ROW('Sanitation Data'!H73))="","",OFFSET('Sanitation Data'!$H$29,0,10*ROW('Sanitation Data'!H73)))</f>
        <v/>
      </c>
      <c r="DG79" s="392" t="str">
        <f ca="1">+IF(OFFSET('Sanitation Data'!$H$30,0,10*ROW('Sanitation Data'!H73))="","",OFFSET('Sanitation Data'!$H$30,0,10*ROW('Sanitation Data'!H73)))</f>
        <v/>
      </c>
      <c r="DH79" s="392" t="str">
        <f ca="1">+IF(OFFSET('Sanitation Data'!$H$31,0,10*ROW('Sanitation Data'!H73))="","",OFFSET('Sanitation Data'!$H$31,0,10*ROW('Sanitation Data'!H73)))</f>
        <v/>
      </c>
      <c r="DI79" s="392" t="str">
        <f ca="1">+IF(OFFSET('Sanitation Data'!$H$32,0,10*ROW('Sanitation Data'!H73))="","",OFFSET('Sanitation Data'!$H$32,0,10*ROW('Sanitation Data'!H73)))</f>
        <v/>
      </c>
      <c r="DJ79" s="392" t="str">
        <f ca="1">+IF(OFFSET('Sanitation Data'!$I$28,0,10*ROW('Sanitation Data'!I73))="","",OFFSET('Sanitation Data'!$I$28,0,10*ROW('Sanitation Data'!I73)))</f>
        <v/>
      </c>
      <c r="DK79" s="392" t="str">
        <f ca="1">+IF(OFFSET('Sanitation Data'!$I$29,0,10*ROW('Sanitation Data'!I73))="","",OFFSET('Sanitation Data'!$I$29,0,10*ROW('Sanitation Data'!I73)))</f>
        <v/>
      </c>
      <c r="DL79" s="392" t="str">
        <f ca="1">+IF(OFFSET('Sanitation Data'!$I$30,0,10*ROW('Sanitation Data'!I73))="","",OFFSET('Sanitation Data'!$I$30,0,10*ROW('Sanitation Data'!I73)))</f>
        <v/>
      </c>
      <c r="DM79" s="392" t="str">
        <f ca="1">+IF(OFFSET('Sanitation Data'!$I$31,0,10*ROW('Sanitation Data'!I73))="","",OFFSET('Sanitation Data'!$I$31,0,10*ROW('Sanitation Data'!I73)))</f>
        <v/>
      </c>
      <c r="DN79" s="392" t="str">
        <f ca="1">+IF(OFFSET('Sanitation Data'!$I$32,0,10*ROW('Sanitation Data'!I73))="","",OFFSET('Sanitation Data'!$I$32,0,10*ROW('Sanitation Data'!I73)))</f>
        <v/>
      </c>
      <c r="DO79" s="392" t="str">
        <f ca="1">+IF(OFFSET('Hygiene Data'!$D$11,0,10*ROW('Hygiene Data'!D73))="","",OFFSET('Hygiene Data'!$D$11,0,10*ROW('Hygiene Data'!D73)))</f>
        <v/>
      </c>
      <c r="DP79" s="392" t="str">
        <f ca="1">+IF(OFFSET('Hygiene Data'!$D$12,0,10*ROW('Hygiene Data'!D73))="","",OFFSET('Hygiene Data'!$D$12,0,10*ROW('Hygiene Data'!D73)))</f>
        <v/>
      </c>
      <c r="DQ79" s="392" t="str">
        <f ca="1">+IF(OFFSET('Hygiene Data'!$D$13,0,10*ROW('Hygiene Data'!D73))="","",OFFSET('Hygiene Data'!$D$13,0,10*ROW('Hygiene Data'!D73)))</f>
        <v/>
      </c>
      <c r="DR79" s="392" t="str">
        <f ca="1">+IF(OFFSET('Hygiene Data'!$E$11,0,10*ROW('Hygiene Data'!E73))="","",OFFSET('Hygiene Data'!$E$11,0,10*ROW('Hygiene Data'!E73)))</f>
        <v/>
      </c>
      <c r="DS79" s="392" t="str">
        <f ca="1">+IF(OFFSET('Hygiene Data'!$E$12,0,10*ROW('Hygiene Data'!E73))="","",OFFSET('Hygiene Data'!$E$12,0,10*ROW('Hygiene Data'!E73)))</f>
        <v/>
      </c>
      <c r="DT79" s="392" t="str">
        <f ca="1">+IF(OFFSET('Hygiene Data'!$E$13,0,10*ROW('Hygiene Data'!E73))="","",OFFSET('Hygiene Data'!$E$13,0,10*ROW('Hygiene Data'!E73)))</f>
        <v/>
      </c>
      <c r="DU79" s="392" t="str">
        <f ca="1">+IF(OFFSET('Hygiene Data'!$F$11,0,10*ROW('Hygiene Data'!F73))="","",OFFSET('Hygiene Data'!$F$11,0,10*ROW('Hygiene Data'!F73)))</f>
        <v/>
      </c>
      <c r="DV79" s="392" t="str">
        <f ca="1">+IF(OFFSET('Hygiene Data'!$F$12,0,10*ROW('Hygiene Data'!F73))="","",OFFSET('Hygiene Data'!$F$12,0,10*ROW('Hygiene Data'!F73)))</f>
        <v/>
      </c>
      <c r="DW79" s="392" t="str">
        <f ca="1">+IF(OFFSET('Hygiene Data'!$F$13,0,10*ROW('Hygiene Data'!F73))="","",OFFSET('Hygiene Data'!$F$13,0,10*ROW('Hygiene Data'!F73)))</f>
        <v/>
      </c>
      <c r="DX79" s="392" t="str">
        <f ca="1">+IF(OFFSET('Hygiene Data'!$G$11,0,10*ROW('Hygiene Data'!G73))="","",OFFSET('Hygiene Data'!$G$11,0,10*ROW('Hygiene Data'!G73)))</f>
        <v/>
      </c>
      <c r="DY79" s="392" t="str">
        <f ca="1">+IF(OFFSET('Hygiene Data'!$G$12,0,10*ROW('Hygiene Data'!G73))="","",OFFSET('Hygiene Data'!$G$12,0,10*ROW('Hygiene Data'!G73)))</f>
        <v/>
      </c>
      <c r="DZ79" s="392" t="str">
        <f ca="1">+IF(OFFSET('Hygiene Data'!$G$13,0,10*ROW('Hygiene Data'!G73))="","",OFFSET('Hygiene Data'!$G$13,0,10*ROW('Hygiene Data'!G73)))</f>
        <v/>
      </c>
      <c r="EA79" s="392" t="str">
        <f ca="1">+IF(OFFSET('Hygiene Data'!$H$11,0,10*ROW('Hygiene Data'!H73))="","",OFFSET('Hygiene Data'!$H$11,0,10*ROW('Hygiene Data'!H73)))</f>
        <v/>
      </c>
      <c r="EB79" s="392" t="str">
        <f ca="1">+IF(OFFSET('Hygiene Data'!$H$12,0,10*ROW('Hygiene Data'!H73))="","",OFFSET('Hygiene Data'!$H$12,0,10*ROW('Hygiene Data'!H73)))</f>
        <v/>
      </c>
      <c r="EC79" s="392" t="str">
        <f ca="1">+IF(OFFSET('Hygiene Data'!$H$13,0,10*ROW('Hygiene Data'!H73))="","",OFFSET('Hygiene Data'!$H$13,0,10*ROW('Hygiene Data'!H73)))</f>
        <v/>
      </c>
      <c r="ED79" s="392" t="str">
        <f ca="1">+IF(OFFSET('Hygiene Data'!$I$11,0,10*ROW('Hygiene Data'!I73))="","",OFFSET('Hygiene Data'!$I$11,0,10*ROW('Hygiene Data'!I73)))</f>
        <v/>
      </c>
      <c r="EE79" s="392" t="str">
        <f ca="1">+IF(OFFSET('Hygiene Data'!$I$12,0,10*ROW('Hygiene Data'!I73))="","",OFFSET('Hygiene Data'!$I$12,0,10*ROW('Hygiene Data'!I73)))</f>
        <v/>
      </c>
      <c r="EF79" s="392" t="str">
        <f ca="1">+IF(OFFSET('Hygiene Data'!$I$13,0,10*ROW('Hygiene Data'!I73))="","",OFFSET('Hygiene Data'!$I$13,0,10*ROW('Hygiene Data'!I73)))</f>
        <v/>
      </c>
    </row>
    <row r="80" spans="1:136" x14ac:dyDescent="0.25">
      <c r="A80" s="501" t="str">
        <f ca="1">+IF(OFFSET('Water Data'!$B$2,0,10*ROW('Water Data'!E74))="","",OFFSET('Water Data'!$B$2,0,10*ROW('Water Data'!E74)))</f>
        <v/>
      </c>
      <c r="B80" s="50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28" t="str">
        <f t="shared" ca="1" si="1"/>
        <v/>
      </c>
      <c r="D80" s="52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3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3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3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3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3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3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3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3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3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3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3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3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3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3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3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3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3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3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3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3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3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3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3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3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3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3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3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3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3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3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3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0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3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3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3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3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3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3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3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3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3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3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3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3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3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3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3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3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92" t="str">
        <f ca="1">+IF(OFFSET('Water Data'!$D$27,0,10*ROW('Water Data'!D74))="","",OFFSET('Water Data'!$D$27,0,10*ROW('Water Data'!D74)))</f>
        <v/>
      </c>
      <c r="BT80" s="392" t="str">
        <f ca="1">+IF(OFFSET('Water Data'!$D$28,0,10*ROW('Water Data'!D74))="","",OFFSET('Water Data'!$D$28,0,10*ROW('Water Data'!D74)))</f>
        <v/>
      </c>
      <c r="BU80" s="392" t="str">
        <f ca="1">+IF(OFFSET('Water Data'!$D$29,0,10*ROW('Water Data'!D74))="","",OFFSET('Water Data'!$D$29,0,10*ROW('Water Data'!D74)))</f>
        <v/>
      </c>
      <c r="BV80" s="392" t="str">
        <f ca="1">+IF(OFFSET('Water Data'!$E$27,0,10*ROW('Water Data'!E74))="","",OFFSET('Water Data'!$E$27,0,10*ROW('Water Data'!E74)))</f>
        <v/>
      </c>
      <c r="BW80" s="392" t="str">
        <f ca="1">+IF(OFFSET('Water Data'!$E$28,0,10*ROW('Water Data'!E74))="","",OFFSET('Water Data'!$E$28,0,10*ROW('Water Data'!E74)))</f>
        <v/>
      </c>
      <c r="BX80" s="392" t="str">
        <f ca="1">+IF(OFFSET('Water Data'!$E$29,0,10*ROW('Water Data'!E74))="","",OFFSET('Water Data'!$E$29,0,10*ROW('Water Data'!E74)))</f>
        <v/>
      </c>
      <c r="BY80" s="392" t="str">
        <f ca="1">+IF(OFFSET('Water Data'!$F$27,0,10*ROW('Water Data'!F74))="","",OFFSET('Water Data'!$F$27,0,10*ROW('Water Data'!F74)))</f>
        <v/>
      </c>
      <c r="BZ80" s="392" t="str">
        <f ca="1">+IF(OFFSET('Water Data'!$F$28,0,10*ROW('Water Data'!F74))="","",OFFSET('Water Data'!$F$28,0,10*ROW('Water Data'!F74)))</f>
        <v/>
      </c>
      <c r="CA80" s="392" t="str">
        <f ca="1">+IF(OFFSET('Water Data'!$F$29,0,10*ROW('Water Data'!F74))="","",OFFSET('Water Data'!$F$29,0,10*ROW('Water Data'!F74)))</f>
        <v/>
      </c>
      <c r="CB80" s="392" t="str">
        <f ca="1">+IF(OFFSET('Water Data'!$G$27,0,10*ROW('Water Data'!G74))="","",OFFSET('Water Data'!$G$27,0,10*ROW('Water Data'!G74)))</f>
        <v/>
      </c>
      <c r="CC80" s="392" t="str">
        <f ca="1">+IF(OFFSET('Water Data'!$G$28,0,10*ROW('Water Data'!G74))="","",OFFSET('Water Data'!$G$28,0,10*ROW('Water Data'!G74)))</f>
        <v/>
      </c>
      <c r="CD80" s="392" t="str">
        <f ca="1">+IF(OFFSET('Water Data'!$G$29,0,10*ROW('Water Data'!G74))="","",OFFSET('Water Data'!$G$29,0,10*ROW('Water Data'!G74)))</f>
        <v/>
      </c>
      <c r="CE80" s="392" t="str">
        <f ca="1">+IF(OFFSET('Water Data'!$H$27,0,10*ROW('Water Data'!H74))="","",OFFSET('Water Data'!$H$27,0,10*ROW('Water Data'!H74)))</f>
        <v/>
      </c>
      <c r="CF80" s="392" t="str">
        <f ca="1">+IF(OFFSET('Water Data'!$H$28,0,10*ROW('Water Data'!H74))="","",OFFSET('Water Data'!$H$28,0,10*ROW('Water Data'!H74)))</f>
        <v/>
      </c>
      <c r="CG80" s="392" t="str">
        <f ca="1">+IF(OFFSET('Water Data'!$H$29,0,10*ROW('Water Data'!H74))="","",OFFSET('Water Data'!$H$29,0,10*ROW('Water Data'!H74)))</f>
        <v/>
      </c>
      <c r="CH80" s="392" t="str">
        <f ca="1">+IF(OFFSET('Water Data'!$I$27,0,10*ROW('Water Data'!I74))="","",OFFSET('Water Data'!$I$27,0,10*ROW('Water Data'!I74)))</f>
        <v/>
      </c>
      <c r="CI80" s="392" t="str">
        <f ca="1">+IF(OFFSET('Water Data'!$I$28,0,10*ROW('Water Data'!I74))="","",OFFSET('Water Data'!$I$28,0,10*ROW('Water Data'!I74)))</f>
        <v/>
      </c>
      <c r="CJ80" s="392" t="str">
        <f ca="1">+IF(OFFSET('Water Data'!$I$29,0,10*ROW('Water Data'!I74))="","",OFFSET('Water Data'!$I$29,0,10*ROW('Water Data'!I74)))</f>
        <v/>
      </c>
      <c r="CK80" s="392" t="str">
        <f ca="1">+IF(OFFSET('Sanitation Data'!$D$28,0,10*ROW('Sanitation Data'!D74))="","",OFFSET('Sanitation Data'!$D$28,0,10*ROW('Sanitation Data'!D74)))</f>
        <v/>
      </c>
      <c r="CL80" s="392" t="str">
        <f ca="1">+IF(OFFSET('Sanitation Data'!$D$29,0,10*ROW('Sanitation Data'!D74))="","",OFFSET('Sanitation Data'!$D$29,0,10*ROW('Sanitation Data'!D74)))</f>
        <v/>
      </c>
      <c r="CM80" s="392" t="str">
        <f ca="1">+IF(OFFSET('Sanitation Data'!$D$30,0,10*ROW('Sanitation Data'!D74))="","",OFFSET('Sanitation Data'!$D$30,0,10*ROW('Sanitation Data'!D74)))</f>
        <v/>
      </c>
      <c r="CN80" s="392" t="str">
        <f ca="1">+IF(OFFSET('Sanitation Data'!$D$31,0,10*ROW('Sanitation Data'!D74))="","",OFFSET('Sanitation Data'!$D$31,0,10*ROW('Sanitation Data'!D74)))</f>
        <v/>
      </c>
      <c r="CO80" s="392" t="str">
        <f ca="1">+IF(OFFSET('Sanitation Data'!$D$32,0,10*ROW('Sanitation Data'!D74))="","",OFFSET('Sanitation Data'!$D$32,0,10*ROW('Sanitation Data'!D74)))</f>
        <v/>
      </c>
      <c r="CP80" s="392" t="str">
        <f ca="1">+IF(OFFSET('Sanitation Data'!$E$28,0,10*ROW('Sanitation Data'!E74))="","",OFFSET('Sanitation Data'!$E$28,0,10*ROW('Sanitation Data'!E74)))</f>
        <v/>
      </c>
      <c r="CQ80" s="392" t="str">
        <f ca="1">+IF(OFFSET('Sanitation Data'!$E$29,0,10*ROW('Sanitation Data'!E74))="","",OFFSET('Sanitation Data'!$E$29,0,10*ROW('Sanitation Data'!E74)))</f>
        <v/>
      </c>
      <c r="CR80" s="392" t="str">
        <f ca="1">+IF(OFFSET('Sanitation Data'!$E$30,0,10*ROW('Sanitation Data'!E74))="","",OFFSET('Sanitation Data'!$E$30,0,10*ROW('Sanitation Data'!E74)))</f>
        <v/>
      </c>
      <c r="CS80" s="392" t="str">
        <f ca="1">+IF(OFFSET('Sanitation Data'!$E$31,0,10*ROW('Sanitation Data'!E74))="","",OFFSET('Sanitation Data'!$E$31,0,10*ROW('Sanitation Data'!E74)))</f>
        <v/>
      </c>
      <c r="CT80" s="392" t="str">
        <f ca="1">+IF(OFFSET('Sanitation Data'!$E$32,0,10*ROW('Sanitation Data'!E74))="","",OFFSET('Sanitation Data'!$E$32,0,10*ROW('Sanitation Data'!E74)))</f>
        <v/>
      </c>
      <c r="CU80" s="392" t="str">
        <f ca="1">+IF(OFFSET('Sanitation Data'!$F$28,0,10*ROW('Sanitation Data'!F74))="","",OFFSET('Sanitation Data'!$F$28,0,10*ROW('Sanitation Data'!F74)))</f>
        <v/>
      </c>
      <c r="CV80" s="392" t="str">
        <f ca="1">+IF(OFFSET('Sanitation Data'!$F$29,0,10*ROW('Sanitation Data'!F74))="","",OFFSET('Sanitation Data'!$F$29,0,10*ROW('Sanitation Data'!F74)))</f>
        <v/>
      </c>
      <c r="CW80" s="392" t="str">
        <f ca="1">+IF(OFFSET('Sanitation Data'!$F$30,0,10*ROW('Sanitation Data'!F74))="","",OFFSET('Sanitation Data'!$F$30,0,10*ROW('Sanitation Data'!F74)))</f>
        <v/>
      </c>
      <c r="CX80" s="392" t="str">
        <f ca="1">+IF(OFFSET('Sanitation Data'!$F$31,0,10*ROW('Sanitation Data'!F74))="","",OFFSET('Sanitation Data'!$F$31,0,10*ROW('Sanitation Data'!F74)))</f>
        <v/>
      </c>
      <c r="CY80" s="392" t="str">
        <f ca="1">+IF(OFFSET('Sanitation Data'!$F$32,0,10*ROW('Sanitation Data'!F74))="","",OFFSET('Sanitation Data'!$F$32,0,10*ROW('Sanitation Data'!F74)))</f>
        <v/>
      </c>
      <c r="CZ80" s="392" t="str">
        <f ca="1">+IF(OFFSET('Sanitation Data'!$G$28,0,10*ROW('Sanitation Data'!G74))="","",OFFSET('Sanitation Data'!$G$28,0,10*ROW('Sanitation Data'!G74)))</f>
        <v/>
      </c>
      <c r="DA80" s="392" t="str">
        <f ca="1">+IF(OFFSET('Sanitation Data'!$G$29,0,10*ROW('Sanitation Data'!G74))="","",OFFSET('Sanitation Data'!$G$29,0,10*ROW('Sanitation Data'!G74)))</f>
        <v/>
      </c>
      <c r="DB80" s="392" t="str">
        <f ca="1">+IF(OFFSET('Sanitation Data'!$G$30,0,10*ROW('Sanitation Data'!G74))="","",OFFSET('Sanitation Data'!$G$30,0,10*ROW('Sanitation Data'!G74)))</f>
        <v/>
      </c>
      <c r="DC80" s="392" t="str">
        <f ca="1">+IF(OFFSET('Sanitation Data'!$G$31,0,10*ROW('Sanitation Data'!G74))="","",OFFSET('Sanitation Data'!$G$31,0,10*ROW('Sanitation Data'!G74)))</f>
        <v/>
      </c>
      <c r="DD80" s="392" t="str">
        <f ca="1">+IF(OFFSET('Sanitation Data'!$G$32,0,10*ROW('Sanitation Data'!G74))="","",OFFSET('Sanitation Data'!$G$32,0,10*ROW('Sanitation Data'!G74)))</f>
        <v/>
      </c>
      <c r="DE80" s="392" t="str">
        <f ca="1">+IF(OFFSET('Sanitation Data'!$H$28,0,10*ROW('Sanitation Data'!H74))="","",OFFSET('Sanitation Data'!$H$28,0,10*ROW('Sanitation Data'!H74)))</f>
        <v/>
      </c>
      <c r="DF80" s="392" t="str">
        <f ca="1">+IF(OFFSET('Sanitation Data'!$H$29,0,10*ROW('Sanitation Data'!H74))="","",OFFSET('Sanitation Data'!$H$29,0,10*ROW('Sanitation Data'!H74)))</f>
        <v/>
      </c>
      <c r="DG80" s="392" t="str">
        <f ca="1">+IF(OFFSET('Sanitation Data'!$H$30,0,10*ROW('Sanitation Data'!H74))="","",OFFSET('Sanitation Data'!$H$30,0,10*ROW('Sanitation Data'!H74)))</f>
        <v/>
      </c>
      <c r="DH80" s="392" t="str">
        <f ca="1">+IF(OFFSET('Sanitation Data'!$H$31,0,10*ROW('Sanitation Data'!H74))="","",OFFSET('Sanitation Data'!$H$31,0,10*ROW('Sanitation Data'!H74)))</f>
        <v/>
      </c>
      <c r="DI80" s="392" t="str">
        <f ca="1">+IF(OFFSET('Sanitation Data'!$H$32,0,10*ROW('Sanitation Data'!H74))="","",OFFSET('Sanitation Data'!$H$32,0,10*ROW('Sanitation Data'!H74)))</f>
        <v/>
      </c>
      <c r="DJ80" s="392" t="str">
        <f ca="1">+IF(OFFSET('Sanitation Data'!$I$28,0,10*ROW('Sanitation Data'!I74))="","",OFFSET('Sanitation Data'!$I$28,0,10*ROW('Sanitation Data'!I74)))</f>
        <v/>
      </c>
      <c r="DK80" s="392" t="str">
        <f ca="1">+IF(OFFSET('Sanitation Data'!$I$29,0,10*ROW('Sanitation Data'!I74))="","",OFFSET('Sanitation Data'!$I$29,0,10*ROW('Sanitation Data'!I74)))</f>
        <v/>
      </c>
      <c r="DL80" s="392" t="str">
        <f ca="1">+IF(OFFSET('Sanitation Data'!$I$30,0,10*ROW('Sanitation Data'!I74))="","",OFFSET('Sanitation Data'!$I$30,0,10*ROW('Sanitation Data'!I74)))</f>
        <v/>
      </c>
      <c r="DM80" s="392" t="str">
        <f ca="1">+IF(OFFSET('Sanitation Data'!$I$31,0,10*ROW('Sanitation Data'!I74))="","",OFFSET('Sanitation Data'!$I$31,0,10*ROW('Sanitation Data'!I74)))</f>
        <v/>
      </c>
      <c r="DN80" s="392" t="str">
        <f ca="1">+IF(OFFSET('Sanitation Data'!$I$32,0,10*ROW('Sanitation Data'!I74))="","",OFFSET('Sanitation Data'!$I$32,0,10*ROW('Sanitation Data'!I74)))</f>
        <v/>
      </c>
      <c r="DO80" s="392" t="str">
        <f ca="1">+IF(OFFSET('Hygiene Data'!$D$11,0,10*ROW('Hygiene Data'!D74))="","",OFFSET('Hygiene Data'!$D$11,0,10*ROW('Hygiene Data'!D74)))</f>
        <v/>
      </c>
      <c r="DP80" s="392" t="str">
        <f ca="1">+IF(OFFSET('Hygiene Data'!$D$12,0,10*ROW('Hygiene Data'!D74))="","",OFFSET('Hygiene Data'!$D$12,0,10*ROW('Hygiene Data'!D74)))</f>
        <v/>
      </c>
      <c r="DQ80" s="392" t="str">
        <f ca="1">+IF(OFFSET('Hygiene Data'!$D$13,0,10*ROW('Hygiene Data'!D74))="","",OFFSET('Hygiene Data'!$D$13,0,10*ROW('Hygiene Data'!D74)))</f>
        <v/>
      </c>
      <c r="DR80" s="392" t="str">
        <f ca="1">+IF(OFFSET('Hygiene Data'!$E$11,0,10*ROW('Hygiene Data'!E74))="","",OFFSET('Hygiene Data'!$E$11,0,10*ROW('Hygiene Data'!E74)))</f>
        <v/>
      </c>
      <c r="DS80" s="392" t="str">
        <f ca="1">+IF(OFFSET('Hygiene Data'!$E$12,0,10*ROW('Hygiene Data'!E74))="","",OFFSET('Hygiene Data'!$E$12,0,10*ROW('Hygiene Data'!E74)))</f>
        <v/>
      </c>
      <c r="DT80" s="392" t="str">
        <f ca="1">+IF(OFFSET('Hygiene Data'!$E$13,0,10*ROW('Hygiene Data'!E74))="","",OFFSET('Hygiene Data'!$E$13,0,10*ROW('Hygiene Data'!E74)))</f>
        <v/>
      </c>
      <c r="DU80" s="392" t="str">
        <f ca="1">+IF(OFFSET('Hygiene Data'!$F$11,0,10*ROW('Hygiene Data'!F74))="","",OFFSET('Hygiene Data'!$F$11,0,10*ROW('Hygiene Data'!F74)))</f>
        <v/>
      </c>
      <c r="DV80" s="392" t="str">
        <f ca="1">+IF(OFFSET('Hygiene Data'!$F$12,0,10*ROW('Hygiene Data'!F74))="","",OFFSET('Hygiene Data'!$F$12,0,10*ROW('Hygiene Data'!F74)))</f>
        <v/>
      </c>
      <c r="DW80" s="392" t="str">
        <f ca="1">+IF(OFFSET('Hygiene Data'!$F$13,0,10*ROW('Hygiene Data'!F74))="","",OFFSET('Hygiene Data'!$F$13,0,10*ROW('Hygiene Data'!F74)))</f>
        <v/>
      </c>
      <c r="DX80" s="392" t="str">
        <f ca="1">+IF(OFFSET('Hygiene Data'!$G$11,0,10*ROW('Hygiene Data'!G74))="","",OFFSET('Hygiene Data'!$G$11,0,10*ROW('Hygiene Data'!G74)))</f>
        <v/>
      </c>
      <c r="DY80" s="392" t="str">
        <f ca="1">+IF(OFFSET('Hygiene Data'!$G$12,0,10*ROW('Hygiene Data'!G74))="","",OFFSET('Hygiene Data'!$G$12,0,10*ROW('Hygiene Data'!G74)))</f>
        <v/>
      </c>
      <c r="DZ80" s="392" t="str">
        <f ca="1">+IF(OFFSET('Hygiene Data'!$G$13,0,10*ROW('Hygiene Data'!G74))="","",OFFSET('Hygiene Data'!$G$13,0,10*ROW('Hygiene Data'!G74)))</f>
        <v/>
      </c>
      <c r="EA80" s="392" t="str">
        <f ca="1">+IF(OFFSET('Hygiene Data'!$H$11,0,10*ROW('Hygiene Data'!H74))="","",OFFSET('Hygiene Data'!$H$11,0,10*ROW('Hygiene Data'!H74)))</f>
        <v/>
      </c>
      <c r="EB80" s="392" t="str">
        <f ca="1">+IF(OFFSET('Hygiene Data'!$H$12,0,10*ROW('Hygiene Data'!H74))="","",OFFSET('Hygiene Data'!$H$12,0,10*ROW('Hygiene Data'!H74)))</f>
        <v/>
      </c>
      <c r="EC80" s="392" t="str">
        <f ca="1">+IF(OFFSET('Hygiene Data'!$H$13,0,10*ROW('Hygiene Data'!H74))="","",OFFSET('Hygiene Data'!$H$13,0,10*ROW('Hygiene Data'!H74)))</f>
        <v/>
      </c>
      <c r="ED80" s="392" t="str">
        <f ca="1">+IF(OFFSET('Hygiene Data'!$I$11,0,10*ROW('Hygiene Data'!I74))="","",OFFSET('Hygiene Data'!$I$11,0,10*ROW('Hygiene Data'!I74)))</f>
        <v/>
      </c>
      <c r="EE80" s="392" t="str">
        <f ca="1">+IF(OFFSET('Hygiene Data'!$I$12,0,10*ROW('Hygiene Data'!I74))="","",OFFSET('Hygiene Data'!$I$12,0,10*ROW('Hygiene Data'!I74)))</f>
        <v/>
      </c>
      <c r="EF80" s="392" t="str">
        <f ca="1">+IF(OFFSET('Hygiene Data'!$I$13,0,10*ROW('Hygiene Data'!I74))="","",OFFSET('Hygiene Data'!$I$13,0,10*ROW('Hygiene Data'!I74)))</f>
        <v/>
      </c>
    </row>
    <row r="81" spans="1:136" x14ac:dyDescent="0.25">
      <c r="A81" s="501" t="str">
        <f ca="1">+IF(OFFSET('Water Data'!$B$2,0,10*ROW('Water Data'!E75))="","",OFFSET('Water Data'!$B$2,0,10*ROW('Water Data'!E75)))</f>
        <v/>
      </c>
      <c r="B81" s="50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28" t="str">
        <f t="shared" ca="1" si="1"/>
        <v/>
      </c>
      <c r="D81" s="52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3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3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3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3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3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3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3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3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3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3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3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3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3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3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3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3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3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3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3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3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3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3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3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3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3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3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3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3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3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3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3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0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3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3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3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3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3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3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3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3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3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3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3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3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3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3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3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3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92" t="str">
        <f ca="1">+IF(OFFSET('Water Data'!$D$27,0,10*ROW('Water Data'!D75))="","",OFFSET('Water Data'!$D$27,0,10*ROW('Water Data'!D75)))</f>
        <v/>
      </c>
      <c r="BT81" s="392" t="str">
        <f ca="1">+IF(OFFSET('Water Data'!$D$28,0,10*ROW('Water Data'!D75))="","",OFFSET('Water Data'!$D$28,0,10*ROW('Water Data'!D75)))</f>
        <v/>
      </c>
      <c r="BU81" s="392" t="str">
        <f ca="1">+IF(OFFSET('Water Data'!$D$29,0,10*ROW('Water Data'!D75))="","",OFFSET('Water Data'!$D$29,0,10*ROW('Water Data'!D75)))</f>
        <v/>
      </c>
      <c r="BV81" s="392" t="str">
        <f ca="1">+IF(OFFSET('Water Data'!$E$27,0,10*ROW('Water Data'!E75))="","",OFFSET('Water Data'!$E$27,0,10*ROW('Water Data'!E75)))</f>
        <v/>
      </c>
      <c r="BW81" s="392" t="str">
        <f ca="1">+IF(OFFSET('Water Data'!$E$28,0,10*ROW('Water Data'!E75))="","",OFFSET('Water Data'!$E$28,0,10*ROW('Water Data'!E75)))</f>
        <v/>
      </c>
      <c r="BX81" s="392" t="str">
        <f ca="1">+IF(OFFSET('Water Data'!$E$29,0,10*ROW('Water Data'!E75))="","",OFFSET('Water Data'!$E$29,0,10*ROW('Water Data'!E75)))</f>
        <v/>
      </c>
      <c r="BY81" s="392" t="str">
        <f ca="1">+IF(OFFSET('Water Data'!$F$27,0,10*ROW('Water Data'!F75))="","",OFFSET('Water Data'!$F$27,0,10*ROW('Water Data'!F75)))</f>
        <v/>
      </c>
      <c r="BZ81" s="392" t="str">
        <f ca="1">+IF(OFFSET('Water Data'!$F$28,0,10*ROW('Water Data'!F75))="","",OFFSET('Water Data'!$F$28,0,10*ROW('Water Data'!F75)))</f>
        <v/>
      </c>
      <c r="CA81" s="392" t="str">
        <f ca="1">+IF(OFFSET('Water Data'!$F$29,0,10*ROW('Water Data'!F75))="","",OFFSET('Water Data'!$F$29,0,10*ROW('Water Data'!F75)))</f>
        <v/>
      </c>
      <c r="CB81" s="392" t="str">
        <f ca="1">+IF(OFFSET('Water Data'!$G$27,0,10*ROW('Water Data'!G75))="","",OFFSET('Water Data'!$G$27,0,10*ROW('Water Data'!G75)))</f>
        <v/>
      </c>
      <c r="CC81" s="392" t="str">
        <f ca="1">+IF(OFFSET('Water Data'!$G$28,0,10*ROW('Water Data'!G75))="","",OFFSET('Water Data'!$G$28,0,10*ROW('Water Data'!G75)))</f>
        <v/>
      </c>
      <c r="CD81" s="392" t="str">
        <f ca="1">+IF(OFFSET('Water Data'!$G$29,0,10*ROW('Water Data'!G75))="","",OFFSET('Water Data'!$G$29,0,10*ROW('Water Data'!G75)))</f>
        <v/>
      </c>
      <c r="CE81" s="392" t="str">
        <f ca="1">+IF(OFFSET('Water Data'!$H$27,0,10*ROW('Water Data'!H75))="","",OFFSET('Water Data'!$H$27,0,10*ROW('Water Data'!H75)))</f>
        <v/>
      </c>
      <c r="CF81" s="392" t="str">
        <f ca="1">+IF(OFFSET('Water Data'!$H$28,0,10*ROW('Water Data'!H75))="","",OFFSET('Water Data'!$H$28,0,10*ROW('Water Data'!H75)))</f>
        <v/>
      </c>
      <c r="CG81" s="392" t="str">
        <f ca="1">+IF(OFFSET('Water Data'!$H$29,0,10*ROW('Water Data'!H75))="","",OFFSET('Water Data'!$H$29,0,10*ROW('Water Data'!H75)))</f>
        <v/>
      </c>
      <c r="CH81" s="392" t="str">
        <f ca="1">+IF(OFFSET('Water Data'!$I$27,0,10*ROW('Water Data'!I75))="","",OFFSET('Water Data'!$I$27,0,10*ROW('Water Data'!I75)))</f>
        <v/>
      </c>
      <c r="CI81" s="392" t="str">
        <f ca="1">+IF(OFFSET('Water Data'!$I$28,0,10*ROW('Water Data'!I75))="","",OFFSET('Water Data'!$I$28,0,10*ROW('Water Data'!I75)))</f>
        <v/>
      </c>
      <c r="CJ81" s="392" t="str">
        <f ca="1">+IF(OFFSET('Water Data'!$I$29,0,10*ROW('Water Data'!I75))="","",OFFSET('Water Data'!$I$29,0,10*ROW('Water Data'!I75)))</f>
        <v/>
      </c>
      <c r="CK81" s="392" t="str">
        <f ca="1">+IF(OFFSET('Sanitation Data'!$D$28,0,10*ROW('Sanitation Data'!D75))="","",OFFSET('Sanitation Data'!$D$28,0,10*ROW('Sanitation Data'!D75)))</f>
        <v/>
      </c>
      <c r="CL81" s="392" t="str">
        <f ca="1">+IF(OFFSET('Sanitation Data'!$D$29,0,10*ROW('Sanitation Data'!D75))="","",OFFSET('Sanitation Data'!$D$29,0,10*ROW('Sanitation Data'!D75)))</f>
        <v/>
      </c>
      <c r="CM81" s="392" t="str">
        <f ca="1">+IF(OFFSET('Sanitation Data'!$D$30,0,10*ROW('Sanitation Data'!D75))="","",OFFSET('Sanitation Data'!$D$30,0,10*ROW('Sanitation Data'!D75)))</f>
        <v/>
      </c>
      <c r="CN81" s="392" t="str">
        <f ca="1">+IF(OFFSET('Sanitation Data'!$D$31,0,10*ROW('Sanitation Data'!D75))="","",OFFSET('Sanitation Data'!$D$31,0,10*ROW('Sanitation Data'!D75)))</f>
        <v/>
      </c>
      <c r="CO81" s="392" t="str">
        <f ca="1">+IF(OFFSET('Sanitation Data'!$D$32,0,10*ROW('Sanitation Data'!D75))="","",OFFSET('Sanitation Data'!$D$32,0,10*ROW('Sanitation Data'!D75)))</f>
        <v/>
      </c>
      <c r="CP81" s="392" t="str">
        <f ca="1">+IF(OFFSET('Sanitation Data'!$E$28,0,10*ROW('Sanitation Data'!E75))="","",OFFSET('Sanitation Data'!$E$28,0,10*ROW('Sanitation Data'!E75)))</f>
        <v/>
      </c>
      <c r="CQ81" s="392" t="str">
        <f ca="1">+IF(OFFSET('Sanitation Data'!$E$29,0,10*ROW('Sanitation Data'!E75))="","",OFFSET('Sanitation Data'!$E$29,0,10*ROW('Sanitation Data'!E75)))</f>
        <v/>
      </c>
      <c r="CR81" s="392" t="str">
        <f ca="1">+IF(OFFSET('Sanitation Data'!$E$30,0,10*ROW('Sanitation Data'!E75))="","",OFFSET('Sanitation Data'!$E$30,0,10*ROW('Sanitation Data'!E75)))</f>
        <v/>
      </c>
      <c r="CS81" s="392" t="str">
        <f ca="1">+IF(OFFSET('Sanitation Data'!$E$31,0,10*ROW('Sanitation Data'!E75))="","",OFFSET('Sanitation Data'!$E$31,0,10*ROW('Sanitation Data'!E75)))</f>
        <v/>
      </c>
      <c r="CT81" s="392" t="str">
        <f ca="1">+IF(OFFSET('Sanitation Data'!$E$32,0,10*ROW('Sanitation Data'!E75))="","",OFFSET('Sanitation Data'!$E$32,0,10*ROW('Sanitation Data'!E75)))</f>
        <v/>
      </c>
      <c r="CU81" s="392" t="str">
        <f ca="1">+IF(OFFSET('Sanitation Data'!$F$28,0,10*ROW('Sanitation Data'!F75))="","",OFFSET('Sanitation Data'!$F$28,0,10*ROW('Sanitation Data'!F75)))</f>
        <v/>
      </c>
      <c r="CV81" s="392" t="str">
        <f ca="1">+IF(OFFSET('Sanitation Data'!$F$29,0,10*ROW('Sanitation Data'!F75))="","",OFFSET('Sanitation Data'!$F$29,0,10*ROW('Sanitation Data'!F75)))</f>
        <v/>
      </c>
      <c r="CW81" s="392" t="str">
        <f ca="1">+IF(OFFSET('Sanitation Data'!$F$30,0,10*ROW('Sanitation Data'!F75))="","",OFFSET('Sanitation Data'!$F$30,0,10*ROW('Sanitation Data'!F75)))</f>
        <v/>
      </c>
      <c r="CX81" s="392" t="str">
        <f ca="1">+IF(OFFSET('Sanitation Data'!$F$31,0,10*ROW('Sanitation Data'!F75))="","",OFFSET('Sanitation Data'!$F$31,0,10*ROW('Sanitation Data'!F75)))</f>
        <v/>
      </c>
      <c r="CY81" s="392" t="str">
        <f ca="1">+IF(OFFSET('Sanitation Data'!$F$32,0,10*ROW('Sanitation Data'!F75))="","",OFFSET('Sanitation Data'!$F$32,0,10*ROW('Sanitation Data'!F75)))</f>
        <v/>
      </c>
      <c r="CZ81" s="392" t="str">
        <f ca="1">+IF(OFFSET('Sanitation Data'!$G$28,0,10*ROW('Sanitation Data'!G75))="","",OFFSET('Sanitation Data'!$G$28,0,10*ROW('Sanitation Data'!G75)))</f>
        <v/>
      </c>
      <c r="DA81" s="392" t="str">
        <f ca="1">+IF(OFFSET('Sanitation Data'!$G$29,0,10*ROW('Sanitation Data'!G75))="","",OFFSET('Sanitation Data'!$G$29,0,10*ROW('Sanitation Data'!G75)))</f>
        <v/>
      </c>
      <c r="DB81" s="392" t="str">
        <f ca="1">+IF(OFFSET('Sanitation Data'!$G$30,0,10*ROW('Sanitation Data'!G75))="","",OFFSET('Sanitation Data'!$G$30,0,10*ROW('Sanitation Data'!G75)))</f>
        <v/>
      </c>
      <c r="DC81" s="392" t="str">
        <f ca="1">+IF(OFFSET('Sanitation Data'!$G$31,0,10*ROW('Sanitation Data'!G75))="","",OFFSET('Sanitation Data'!$G$31,0,10*ROW('Sanitation Data'!G75)))</f>
        <v/>
      </c>
      <c r="DD81" s="392" t="str">
        <f ca="1">+IF(OFFSET('Sanitation Data'!$G$32,0,10*ROW('Sanitation Data'!G75))="","",OFFSET('Sanitation Data'!$G$32,0,10*ROW('Sanitation Data'!G75)))</f>
        <v/>
      </c>
      <c r="DE81" s="392" t="str">
        <f ca="1">+IF(OFFSET('Sanitation Data'!$H$28,0,10*ROW('Sanitation Data'!H75))="","",OFFSET('Sanitation Data'!$H$28,0,10*ROW('Sanitation Data'!H75)))</f>
        <v/>
      </c>
      <c r="DF81" s="392" t="str">
        <f ca="1">+IF(OFFSET('Sanitation Data'!$H$29,0,10*ROW('Sanitation Data'!H75))="","",OFFSET('Sanitation Data'!$H$29,0,10*ROW('Sanitation Data'!H75)))</f>
        <v/>
      </c>
      <c r="DG81" s="392" t="str">
        <f ca="1">+IF(OFFSET('Sanitation Data'!$H$30,0,10*ROW('Sanitation Data'!H75))="","",OFFSET('Sanitation Data'!$H$30,0,10*ROW('Sanitation Data'!H75)))</f>
        <v/>
      </c>
      <c r="DH81" s="392" t="str">
        <f ca="1">+IF(OFFSET('Sanitation Data'!$H$31,0,10*ROW('Sanitation Data'!H75))="","",OFFSET('Sanitation Data'!$H$31,0,10*ROW('Sanitation Data'!H75)))</f>
        <v/>
      </c>
      <c r="DI81" s="392" t="str">
        <f ca="1">+IF(OFFSET('Sanitation Data'!$H$32,0,10*ROW('Sanitation Data'!H75))="","",OFFSET('Sanitation Data'!$H$32,0,10*ROW('Sanitation Data'!H75)))</f>
        <v/>
      </c>
      <c r="DJ81" s="392" t="str">
        <f ca="1">+IF(OFFSET('Sanitation Data'!$I$28,0,10*ROW('Sanitation Data'!I75))="","",OFFSET('Sanitation Data'!$I$28,0,10*ROW('Sanitation Data'!I75)))</f>
        <v/>
      </c>
      <c r="DK81" s="392" t="str">
        <f ca="1">+IF(OFFSET('Sanitation Data'!$I$29,0,10*ROW('Sanitation Data'!I75))="","",OFFSET('Sanitation Data'!$I$29,0,10*ROW('Sanitation Data'!I75)))</f>
        <v/>
      </c>
      <c r="DL81" s="392" t="str">
        <f ca="1">+IF(OFFSET('Sanitation Data'!$I$30,0,10*ROW('Sanitation Data'!I75))="","",OFFSET('Sanitation Data'!$I$30,0,10*ROW('Sanitation Data'!I75)))</f>
        <v/>
      </c>
      <c r="DM81" s="392" t="str">
        <f ca="1">+IF(OFFSET('Sanitation Data'!$I$31,0,10*ROW('Sanitation Data'!I75))="","",OFFSET('Sanitation Data'!$I$31,0,10*ROW('Sanitation Data'!I75)))</f>
        <v/>
      </c>
      <c r="DN81" s="392" t="str">
        <f ca="1">+IF(OFFSET('Sanitation Data'!$I$32,0,10*ROW('Sanitation Data'!I75))="","",OFFSET('Sanitation Data'!$I$32,0,10*ROW('Sanitation Data'!I75)))</f>
        <v/>
      </c>
      <c r="DO81" s="392" t="str">
        <f ca="1">+IF(OFFSET('Hygiene Data'!$D$11,0,10*ROW('Hygiene Data'!D75))="","",OFFSET('Hygiene Data'!$D$11,0,10*ROW('Hygiene Data'!D75)))</f>
        <v/>
      </c>
      <c r="DP81" s="392" t="str">
        <f ca="1">+IF(OFFSET('Hygiene Data'!$D$12,0,10*ROW('Hygiene Data'!D75))="","",OFFSET('Hygiene Data'!$D$12,0,10*ROW('Hygiene Data'!D75)))</f>
        <v/>
      </c>
      <c r="DQ81" s="392" t="str">
        <f ca="1">+IF(OFFSET('Hygiene Data'!$D$13,0,10*ROW('Hygiene Data'!D75))="","",OFFSET('Hygiene Data'!$D$13,0,10*ROW('Hygiene Data'!D75)))</f>
        <v/>
      </c>
      <c r="DR81" s="392" t="str">
        <f ca="1">+IF(OFFSET('Hygiene Data'!$E$11,0,10*ROW('Hygiene Data'!E75))="","",OFFSET('Hygiene Data'!$E$11,0,10*ROW('Hygiene Data'!E75)))</f>
        <v/>
      </c>
      <c r="DS81" s="392" t="str">
        <f ca="1">+IF(OFFSET('Hygiene Data'!$E$12,0,10*ROW('Hygiene Data'!E75))="","",OFFSET('Hygiene Data'!$E$12,0,10*ROW('Hygiene Data'!E75)))</f>
        <v/>
      </c>
      <c r="DT81" s="392" t="str">
        <f ca="1">+IF(OFFSET('Hygiene Data'!$E$13,0,10*ROW('Hygiene Data'!E75))="","",OFFSET('Hygiene Data'!$E$13,0,10*ROW('Hygiene Data'!E75)))</f>
        <v/>
      </c>
      <c r="DU81" s="392" t="str">
        <f ca="1">+IF(OFFSET('Hygiene Data'!$F$11,0,10*ROW('Hygiene Data'!F75))="","",OFFSET('Hygiene Data'!$F$11,0,10*ROW('Hygiene Data'!F75)))</f>
        <v/>
      </c>
      <c r="DV81" s="392" t="str">
        <f ca="1">+IF(OFFSET('Hygiene Data'!$F$12,0,10*ROW('Hygiene Data'!F75))="","",OFFSET('Hygiene Data'!$F$12,0,10*ROW('Hygiene Data'!F75)))</f>
        <v/>
      </c>
      <c r="DW81" s="392" t="str">
        <f ca="1">+IF(OFFSET('Hygiene Data'!$F$13,0,10*ROW('Hygiene Data'!F75))="","",OFFSET('Hygiene Data'!$F$13,0,10*ROW('Hygiene Data'!F75)))</f>
        <v/>
      </c>
      <c r="DX81" s="392" t="str">
        <f ca="1">+IF(OFFSET('Hygiene Data'!$G$11,0,10*ROW('Hygiene Data'!G75))="","",OFFSET('Hygiene Data'!$G$11,0,10*ROW('Hygiene Data'!G75)))</f>
        <v/>
      </c>
      <c r="DY81" s="392" t="str">
        <f ca="1">+IF(OFFSET('Hygiene Data'!$G$12,0,10*ROW('Hygiene Data'!G75))="","",OFFSET('Hygiene Data'!$G$12,0,10*ROW('Hygiene Data'!G75)))</f>
        <v/>
      </c>
      <c r="DZ81" s="392" t="str">
        <f ca="1">+IF(OFFSET('Hygiene Data'!$G$13,0,10*ROW('Hygiene Data'!G75))="","",OFFSET('Hygiene Data'!$G$13,0,10*ROW('Hygiene Data'!G75)))</f>
        <v/>
      </c>
      <c r="EA81" s="392" t="str">
        <f ca="1">+IF(OFFSET('Hygiene Data'!$H$11,0,10*ROW('Hygiene Data'!H75))="","",OFFSET('Hygiene Data'!$H$11,0,10*ROW('Hygiene Data'!H75)))</f>
        <v/>
      </c>
      <c r="EB81" s="392" t="str">
        <f ca="1">+IF(OFFSET('Hygiene Data'!$H$12,0,10*ROW('Hygiene Data'!H75))="","",OFFSET('Hygiene Data'!$H$12,0,10*ROW('Hygiene Data'!H75)))</f>
        <v/>
      </c>
      <c r="EC81" s="392" t="str">
        <f ca="1">+IF(OFFSET('Hygiene Data'!$H$13,0,10*ROW('Hygiene Data'!H75))="","",OFFSET('Hygiene Data'!$H$13,0,10*ROW('Hygiene Data'!H75)))</f>
        <v/>
      </c>
      <c r="ED81" s="392" t="str">
        <f ca="1">+IF(OFFSET('Hygiene Data'!$I$11,0,10*ROW('Hygiene Data'!I75))="","",OFFSET('Hygiene Data'!$I$11,0,10*ROW('Hygiene Data'!I75)))</f>
        <v/>
      </c>
      <c r="EE81" s="392" t="str">
        <f ca="1">+IF(OFFSET('Hygiene Data'!$I$12,0,10*ROW('Hygiene Data'!I75))="","",OFFSET('Hygiene Data'!$I$12,0,10*ROW('Hygiene Data'!I75)))</f>
        <v/>
      </c>
      <c r="EF81" s="392" t="str">
        <f ca="1">+IF(OFFSET('Hygiene Data'!$I$13,0,10*ROW('Hygiene Data'!I75))="","",OFFSET('Hygiene Data'!$I$13,0,10*ROW('Hygiene Data'!I75)))</f>
        <v/>
      </c>
    </row>
    <row r="82" spans="1:136" x14ac:dyDescent="0.25">
      <c r="A82" s="501" t="str">
        <f ca="1">+IF(OFFSET('Water Data'!$B$2,0,10*ROW('Water Data'!E76))="","",OFFSET('Water Data'!$B$2,0,10*ROW('Water Data'!E76)))</f>
        <v/>
      </c>
      <c r="B82" s="50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28" t="str">
        <f t="shared" ca="1" si="1"/>
        <v/>
      </c>
      <c r="D82" s="52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3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3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3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3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3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3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3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3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3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3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3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3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3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3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3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3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3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3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3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3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3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3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3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3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3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3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3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3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3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3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3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0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3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3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3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3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3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3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3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3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3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3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3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3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3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3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3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3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92" t="str">
        <f ca="1">+IF(OFFSET('Water Data'!$D$27,0,10*ROW('Water Data'!D76))="","",OFFSET('Water Data'!$D$27,0,10*ROW('Water Data'!D76)))</f>
        <v/>
      </c>
      <c r="BT82" s="392" t="str">
        <f ca="1">+IF(OFFSET('Water Data'!$D$28,0,10*ROW('Water Data'!D76))="","",OFFSET('Water Data'!$D$28,0,10*ROW('Water Data'!D76)))</f>
        <v/>
      </c>
      <c r="BU82" s="392" t="str">
        <f ca="1">+IF(OFFSET('Water Data'!$D$29,0,10*ROW('Water Data'!D76))="","",OFFSET('Water Data'!$D$29,0,10*ROW('Water Data'!D76)))</f>
        <v/>
      </c>
      <c r="BV82" s="392" t="str">
        <f ca="1">+IF(OFFSET('Water Data'!$E$27,0,10*ROW('Water Data'!E76))="","",OFFSET('Water Data'!$E$27,0,10*ROW('Water Data'!E76)))</f>
        <v/>
      </c>
      <c r="BW82" s="392" t="str">
        <f ca="1">+IF(OFFSET('Water Data'!$E$28,0,10*ROW('Water Data'!E76))="","",OFFSET('Water Data'!$E$28,0,10*ROW('Water Data'!E76)))</f>
        <v/>
      </c>
      <c r="BX82" s="392" t="str">
        <f ca="1">+IF(OFFSET('Water Data'!$E$29,0,10*ROW('Water Data'!E76))="","",OFFSET('Water Data'!$E$29,0,10*ROW('Water Data'!E76)))</f>
        <v/>
      </c>
      <c r="BY82" s="392" t="str">
        <f ca="1">+IF(OFFSET('Water Data'!$F$27,0,10*ROW('Water Data'!F76))="","",OFFSET('Water Data'!$F$27,0,10*ROW('Water Data'!F76)))</f>
        <v/>
      </c>
      <c r="BZ82" s="392" t="str">
        <f ca="1">+IF(OFFSET('Water Data'!$F$28,0,10*ROW('Water Data'!F76))="","",OFFSET('Water Data'!$F$28,0,10*ROW('Water Data'!F76)))</f>
        <v/>
      </c>
      <c r="CA82" s="392" t="str">
        <f ca="1">+IF(OFFSET('Water Data'!$F$29,0,10*ROW('Water Data'!F76))="","",OFFSET('Water Data'!$F$29,0,10*ROW('Water Data'!F76)))</f>
        <v/>
      </c>
      <c r="CB82" s="392" t="str">
        <f ca="1">+IF(OFFSET('Water Data'!$G$27,0,10*ROW('Water Data'!G76))="","",OFFSET('Water Data'!$G$27,0,10*ROW('Water Data'!G76)))</f>
        <v/>
      </c>
      <c r="CC82" s="392" t="str">
        <f ca="1">+IF(OFFSET('Water Data'!$G$28,0,10*ROW('Water Data'!G76))="","",OFFSET('Water Data'!$G$28,0,10*ROW('Water Data'!G76)))</f>
        <v/>
      </c>
      <c r="CD82" s="392" t="str">
        <f ca="1">+IF(OFFSET('Water Data'!$G$29,0,10*ROW('Water Data'!G76))="","",OFFSET('Water Data'!$G$29,0,10*ROW('Water Data'!G76)))</f>
        <v/>
      </c>
      <c r="CE82" s="392" t="str">
        <f ca="1">+IF(OFFSET('Water Data'!$H$27,0,10*ROW('Water Data'!H76))="","",OFFSET('Water Data'!$H$27,0,10*ROW('Water Data'!H76)))</f>
        <v/>
      </c>
      <c r="CF82" s="392" t="str">
        <f ca="1">+IF(OFFSET('Water Data'!$H$28,0,10*ROW('Water Data'!H76))="","",OFFSET('Water Data'!$H$28,0,10*ROW('Water Data'!H76)))</f>
        <v/>
      </c>
      <c r="CG82" s="392" t="str">
        <f ca="1">+IF(OFFSET('Water Data'!$H$29,0,10*ROW('Water Data'!H76))="","",OFFSET('Water Data'!$H$29,0,10*ROW('Water Data'!H76)))</f>
        <v/>
      </c>
      <c r="CH82" s="392" t="str">
        <f ca="1">+IF(OFFSET('Water Data'!$I$27,0,10*ROW('Water Data'!I76))="","",OFFSET('Water Data'!$I$27,0,10*ROW('Water Data'!I76)))</f>
        <v/>
      </c>
      <c r="CI82" s="392" t="str">
        <f ca="1">+IF(OFFSET('Water Data'!$I$28,0,10*ROW('Water Data'!I76))="","",OFFSET('Water Data'!$I$28,0,10*ROW('Water Data'!I76)))</f>
        <v/>
      </c>
      <c r="CJ82" s="392" t="str">
        <f ca="1">+IF(OFFSET('Water Data'!$I$29,0,10*ROW('Water Data'!I76))="","",OFFSET('Water Data'!$I$29,0,10*ROW('Water Data'!I76)))</f>
        <v/>
      </c>
      <c r="CK82" s="392" t="str">
        <f ca="1">+IF(OFFSET('Sanitation Data'!$D$28,0,10*ROW('Sanitation Data'!D76))="","",OFFSET('Sanitation Data'!$D$28,0,10*ROW('Sanitation Data'!D76)))</f>
        <v/>
      </c>
      <c r="CL82" s="392" t="str">
        <f ca="1">+IF(OFFSET('Sanitation Data'!$D$29,0,10*ROW('Sanitation Data'!D76))="","",OFFSET('Sanitation Data'!$D$29,0,10*ROW('Sanitation Data'!D76)))</f>
        <v/>
      </c>
      <c r="CM82" s="392" t="str">
        <f ca="1">+IF(OFFSET('Sanitation Data'!$D$30,0,10*ROW('Sanitation Data'!D76))="","",OFFSET('Sanitation Data'!$D$30,0,10*ROW('Sanitation Data'!D76)))</f>
        <v/>
      </c>
      <c r="CN82" s="392" t="str">
        <f ca="1">+IF(OFFSET('Sanitation Data'!$D$31,0,10*ROW('Sanitation Data'!D76))="","",OFFSET('Sanitation Data'!$D$31,0,10*ROW('Sanitation Data'!D76)))</f>
        <v/>
      </c>
      <c r="CO82" s="392" t="str">
        <f ca="1">+IF(OFFSET('Sanitation Data'!$D$32,0,10*ROW('Sanitation Data'!D76))="","",OFFSET('Sanitation Data'!$D$32,0,10*ROW('Sanitation Data'!D76)))</f>
        <v/>
      </c>
      <c r="CP82" s="392" t="str">
        <f ca="1">+IF(OFFSET('Sanitation Data'!$E$28,0,10*ROW('Sanitation Data'!E76))="","",OFFSET('Sanitation Data'!$E$28,0,10*ROW('Sanitation Data'!E76)))</f>
        <v/>
      </c>
      <c r="CQ82" s="392" t="str">
        <f ca="1">+IF(OFFSET('Sanitation Data'!$E$29,0,10*ROW('Sanitation Data'!E76))="","",OFFSET('Sanitation Data'!$E$29,0,10*ROW('Sanitation Data'!E76)))</f>
        <v/>
      </c>
      <c r="CR82" s="392" t="str">
        <f ca="1">+IF(OFFSET('Sanitation Data'!$E$30,0,10*ROW('Sanitation Data'!E76))="","",OFFSET('Sanitation Data'!$E$30,0,10*ROW('Sanitation Data'!E76)))</f>
        <v/>
      </c>
      <c r="CS82" s="392" t="str">
        <f ca="1">+IF(OFFSET('Sanitation Data'!$E$31,0,10*ROW('Sanitation Data'!E76))="","",OFFSET('Sanitation Data'!$E$31,0,10*ROW('Sanitation Data'!E76)))</f>
        <v/>
      </c>
      <c r="CT82" s="392" t="str">
        <f ca="1">+IF(OFFSET('Sanitation Data'!$E$32,0,10*ROW('Sanitation Data'!E76))="","",OFFSET('Sanitation Data'!$E$32,0,10*ROW('Sanitation Data'!E76)))</f>
        <v/>
      </c>
      <c r="CU82" s="392" t="str">
        <f ca="1">+IF(OFFSET('Sanitation Data'!$F$28,0,10*ROW('Sanitation Data'!F76))="","",OFFSET('Sanitation Data'!$F$28,0,10*ROW('Sanitation Data'!F76)))</f>
        <v/>
      </c>
      <c r="CV82" s="392" t="str">
        <f ca="1">+IF(OFFSET('Sanitation Data'!$F$29,0,10*ROW('Sanitation Data'!F76))="","",OFFSET('Sanitation Data'!$F$29,0,10*ROW('Sanitation Data'!F76)))</f>
        <v/>
      </c>
      <c r="CW82" s="392" t="str">
        <f ca="1">+IF(OFFSET('Sanitation Data'!$F$30,0,10*ROW('Sanitation Data'!F76))="","",OFFSET('Sanitation Data'!$F$30,0,10*ROW('Sanitation Data'!F76)))</f>
        <v/>
      </c>
      <c r="CX82" s="392" t="str">
        <f ca="1">+IF(OFFSET('Sanitation Data'!$F$31,0,10*ROW('Sanitation Data'!F76))="","",OFFSET('Sanitation Data'!$F$31,0,10*ROW('Sanitation Data'!F76)))</f>
        <v/>
      </c>
      <c r="CY82" s="392" t="str">
        <f ca="1">+IF(OFFSET('Sanitation Data'!$F$32,0,10*ROW('Sanitation Data'!F76))="","",OFFSET('Sanitation Data'!$F$32,0,10*ROW('Sanitation Data'!F76)))</f>
        <v/>
      </c>
      <c r="CZ82" s="392" t="str">
        <f ca="1">+IF(OFFSET('Sanitation Data'!$G$28,0,10*ROW('Sanitation Data'!G76))="","",OFFSET('Sanitation Data'!$G$28,0,10*ROW('Sanitation Data'!G76)))</f>
        <v/>
      </c>
      <c r="DA82" s="392" t="str">
        <f ca="1">+IF(OFFSET('Sanitation Data'!$G$29,0,10*ROW('Sanitation Data'!G76))="","",OFFSET('Sanitation Data'!$G$29,0,10*ROW('Sanitation Data'!G76)))</f>
        <v/>
      </c>
      <c r="DB82" s="392" t="str">
        <f ca="1">+IF(OFFSET('Sanitation Data'!$G$30,0,10*ROW('Sanitation Data'!G76))="","",OFFSET('Sanitation Data'!$G$30,0,10*ROW('Sanitation Data'!G76)))</f>
        <v/>
      </c>
      <c r="DC82" s="392" t="str">
        <f ca="1">+IF(OFFSET('Sanitation Data'!$G$31,0,10*ROW('Sanitation Data'!G76))="","",OFFSET('Sanitation Data'!$G$31,0,10*ROW('Sanitation Data'!G76)))</f>
        <v/>
      </c>
      <c r="DD82" s="392" t="str">
        <f ca="1">+IF(OFFSET('Sanitation Data'!$G$32,0,10*ROW('Sanitation Data'!G76))="","",OFFSET('Sanitation Data'!$G$32,0,10*ROW('Sanitation Data'!G76)))</f>
        <v/>
      </c>
      <c r="DE82" s="392" t="str">
        <f ca="1">+IF(OFFSET('Sanitation Data'!$H$28,0,10*ROW('Sanitation Data'!H76))="","",OFFSET('Sanitation Data'!$H$28,0,10*ROW('Sanitation Data'!H76)))</f>
        <v/>
      </c>
      <c r="DF82" s="392" t="str">
        <f ca="1">+IF(OFFSET('Sanitation Data'!$H$29,0,10*ROW('Sanitation Data'!H76))="","",OFFSET('Sanitation Data'!$H$29,0,10*ROW('Sanitation Data'!H76)))</f>
        <v/>
      </c>
      <c r="DG82" s="392" t="str">
        <f ca="1">+IF(OFFSET('Sanitation Data'!$H$30,0,10*ROW('Sanitation Data'!H76))="","",OFFSET('Sanitation Data'!$H$30,0,10*ROW('Sanitation Data'!H76)))</f>
        <v/>
      </c>
      <c r="DH82" s="392" t="str">
        <f ca="1">+IF(OFFSET('Sanitation Data'!$H$31,0,10*ROW('Sanitation Data'!H76))="","",OFFSET('Sanitation Data'!$H$31,0,10*ROW('Sanitation Data'!H76)))</f>
        <v/>
      </c>
      <c r="DI82" s="392" t="str">
        <f ca="1">+IF(OFFSET('Sanitation Data'!$H$32,0,10*ROW('Sanitation Data'!H76))="","",OFFSET('Sanitation Data'!$H$32,0,10*ROW('Sanitation Data'!H76)))</f>
        <v/>
      </c>
      <c r="DJ82" s="392" t="str">
        <f ca="1">+IF(OFFSET('Sanitation Data'!$I$28,0,10*ROW('Sanitation Data'!I76))="","",OFFSET('Sanitation Data'!$I$28,0,10*ROW('Sanitation Data'!I76)))</f>
        <v/>
      </c>
      <c r="DK82" s="392" t="str">
        <f ca="1">+IF(OFFSET('Sanitation Data'!$I$29,0,10*ROW('Sanitation Data'!I76))="","",OFFSET('Sanitation Data'!$I$29,0,10*ROW('Sanitation Data'!I76)))</f>
        <v/>
      </c>
      <c r="DL82" s="392" t="str">
        <f ca="1">+IF(OFFSET('Sanitation Data'!$I$30,0,10*ROW('Sanitation Data'!I76))="","",OFFSET('Sanitation Data'!$I$30,0,10*ROW('Sanitation Data'!I76)))</f>
        <v/>
      </c>
      <c r="DM82" s="392" t="str">
        <f ca="1">+IF(OFFSET('Sanitation Data'!$I$31,0,10*ROW('Sanitation Data'!I76))="","",OFFSET('Sanitation Data'!$I$31,0,10*ROW('Sanitation Data'!I76)))</f>
        <v/>
      </c>
      <c r="DN82" s="392" t="str">
        <f ca="1">+IF(OFFSET('Sanitation Data'!$I$32,0,10*ROW('Sanitation Data'!I76))="","",OFFSET('Sanitation Data'!$I$32,0,10*ROW('Sanitation Data'!I76)))</f>
        <v/>
      </c>
      <c r="DO82" s="392" t="str">
        <f ca="1">+IF(OFFSET('Hygiene Data'!$D$11,0,10*ROW('Hygiene Data'!D76))="","",OFFSET('Hygiene Data'!$D$11,0,10*ROW('Hygiene Data'!D76)))</f>
        <v/>
      </c>
      <c r="DP82" s="392" t="str">
        <f ca="1">+IF(OFFSET('Hygiene Data'!$D$12,0,10*ROW('Hygiene Data'!D76))="","",OFFSET('Hygiene Data'!$D$12,0,10*ROW('Hygiene Data'!D76)))</f>
        <v/>
      </c>
      <c r="DQ82" s="392" t="str">
        <f ca="1">+IF(OFFSET('Hygiene Data'!$D$13,0,10*ROW('Hygiene Data'!D76))="","",OFFSET('Hygiene Data'!$D$13,0,10*ROW('Hygiene Data'!D76)))</f>
        <v/>
      </c>
      <c r="DR82" s="392" t="str">
        <f ca="1">+IF(OFFSET('Hygiene Data'!$E$11,0,10*ROW('Hygiene Data'!E76))="","",OFFSET('Hygiene Data'!$E$11,0,10*ROW('Hygiene Data'!E76)))</f>
        <v/>
      </c>
      <c r="DS82" s="392" t="str">
        <f ca="1">+IF(OFFSET('Hygiene Data'!$E$12,0,10*ROW('Hygiene Data'!E76))="","",OFFSET('Hygiene Data'!$E$12,0,10*ROW('Hygiene Data'!E76)))</f>
        <v/>
      </c>
      <c r="DT82" s="392" t="str">
        <f ca="1">+IF(OFFSET('Hygiene Data'!$E$13,0,10*ROW('Hygiene Data'!E76))="","",OFFSET('Hygiene Data'!$E$13,0,10*ROW('Hygiene Data'!E76)))</f>
        <v/>
      </c>
      <c r="DU82" s="392" t="str">
        <f ca="1">+IF(OFFSET('Hygiene Data'!$F$11,0,10*ROW('Hygiene Data'!F76))="","",OFFSET('Hygiene Data'!$F$11,0,10*ROW('Hygiene Data'!F76)))</f>
        <v/>
      </c>
      <c r="DV82" s="392" t="str">
        <f ca="1">+IF(OFFSET('Hygiene Data'!$F$12,0,10*ROW('Hygiene Data'!F76))="","",OFFSET('Hygiene Data'!$F$12,0,10*ROW('Hygiene Data'!F76)))</f>
        <v/>
      </c>
      <c r="DW82" s="392" t="str">
        <f ca="1">+IF(OFFSET('Hygiene Data'!$F$13,0,10*ROW('Hygiene Data'!F76))="","",OFFSET('Hygiene Data'!$F$13,0,10*ROW('Hygiene Data'!F76)))</f>
        <v/>
      </c>
      <c r="DX82" s="392" t="str">
        <f ca="1">+IF(OFFSET('Hygiene Data'!$G$11,0,10*ROW('Hygiene Data'!G76))="","",OFFSET('Hygiene Data'!$G$11,0,10*ROW('Hygiene Data'!G76)))</f>
        <v/>
      </c>
      <c r="DY82" s="392" t="str">
        <f ca="1">+IF(OFFSET('Hygiene Data'!$G$12,0,10*ROW('Hygiene Data'!G76))="","",OFFSET('Hygiene Data'!$G$12,0,10*ROW('Hygiene Data'!G76)))</f>
        <v/>
      </c>
      <c r="DZ82" s="392" t="str">
        <f ca="1">+IF(OFFSET('Hygiene Data'!$G$13,0,10*ROW('Hygiene Data'!G76))="","",OFFSET('Hygiene Data'!$G$13,0,10*ROW('Hygiene Data'!G76)))</f>
        <v/>
      </c>
      <c r="EA82" s="392" t="str">
        <f ca="1">+IF(OFFSET('Hygiene Data'!$H$11,0,10*ROW('Hygiene Data'!H76))="","",OFFSET('Hygiene Data'!$H$11,0,10*ROW('Hygiene Data'!H76)))</f>
        <v/>
      </c>
      <c r="EB82" s="392" t="str">
        <f ca="1">+IF(OFFSET('Hygiene Data'!$H$12,0,10*ROW('Hygiene Data'!H76))="","",OFFSET('Hygiene Data'!$H$12,0,10*ROW('Hygiene Data'!H76)))</f>
        <v/>
      </c>
      <c r="EC82" s="392" t="str">
        <f ca="1">+IF(OFFSET('Hygiene Data'!$H$13,0,10*ROW('Hygiene Data'!H76))="","",OFFSET('Hygiene Data'!$H$13,0,10*ROW('Hygiene Data'!H76)))</f>
        <v/>
      </c>
      <c r="ED82" s="392" t="str">
        <f ca="1">+IF(OFFSET('Hygiene Data'!$I$11,0,10*ROW('Hygiene Data'!I76))="","",OFFSET('Hygiene Data'!$I$11,0,10*ROW('Hygiene Data'!I76)))</f>
        <v/>
      </c>
      <c r="EE82" s="392" t="str">
        <f ca="1">+IF(OFFSET('Hygiene Data'!$I$12,0,10*ROW('Hygiene Data'!I76))="","",OFFSET('Hygiene Data'!$I$12,0,10*ROW('Hygiene Data'!I76)))</f>
        <v/>
      </c>
      <c r="EF82" s="392" t="str">
        <f ca="1">+IF(OFFSET('Hygiene Data'!$I$13,0,10*ROW('Hygiene Data'!I76))="","",OFFSET('Hygiene Data'!$I$13,0,10*ROW('Hygiene Data'!I76)))</f>
        <v/>
      </c>
    </row>
    <row r="83" spans="1:136" x14ac:dyDescent="0.25">
      <c r="A83" s="501" t="str">
        <f ca="1">+IF(OFFSET('Water Data'!$B$2,0,10*ROW('Water Data'!E77))="","",OFFSET('Water Data'!$B$2,0,10*ROW('Water Data'!E77)))</f>
        <v/>
      </c>
      <c r="B83" s="50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28" t="str">
        <f t="shared" ca="1" si="1"/>
        <v/>
      </c>
      <c r="D83" s="52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3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3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3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3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3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3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3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3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3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3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3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3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3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3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3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3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3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3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3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3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3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3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3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3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3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3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3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3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3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3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3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0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3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3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3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3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3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3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3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3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3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3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3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3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3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3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3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3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92" t="str">
        <f ca="1">+IF(OFFSET('Water Data'!$D$27,0,10*ROW('Water Data'!D77))="","",OFFSET('Water Data'!$D$27,0,10*ROW('Water Data'!D77)))</f>
        <v/>
      </c>
      <c r="BT83" s="392" t="str">
        <f ca="1">+IF(OFFSET('Water Data'!$D$28,0,10*ROW('Water Data'!D77))="","",OFFSET('Water Data'!$D$28,0,10*ROW('Water Data'!D77)))</f>
        <v/>
      </c>
      <c r="BU83" s="392" t="str">
        <f ca="1">+IF(OFFSET('Water Data'!$D$29,0,10*ROW('Water Data'!D77))="","",OFFSET('Water Data'!$D$29,0,10*ROW('Water Data'!D77)))</f>
        <v/>
      </c>
      <c r="BV83" s="392" t="str">
        <f ca="1">+IF(OFFSET('Water Data'!$E$27,0,10*ROW('Water Data'!E77))="","",OFFSET('Water Data'!$E$27,0,10*ROW('Water Data'!E77)))</f>
        <v/>
      </c>
      <c r="BW83" s="392" t="str">
        <f ca="1">+IF(OFFSET('Water Data'!$E$28,0,10*ROW('Water Data'!E77))="","",OFFSET('Water Data'!$E$28,0,10*ROW('Water Data'!E77)))</f>
        <v/>
      </c>
      <c r="BX83" s="392" t="str">
        <f ca="1">+IF(OFFSET('Water Data'!$E$29,0,10*ROW('Water Data'!E77))="","",OFFSET('Water Data'!$E$29,0,10*ROW('Water Data'!E77)))</f>
        <v/>
      </c>
      <c r="BY83" s="392" t="str">
        <f ca="1">+IF(OFFSET('Water Data'!$F$27,0,10*ROW('Water Data'!F77))="","",OFFSET('Water Data'!$F$27,0,10*ROW('Water Data'!F77)))</f>
        <v/>
      </c>
      <c r="BZ83" s="392" t="str">
        <f ca="1">+IF(OFFSET('Water Data'!$F$28,0,10*ROW('Water Data'!F77))="","",OFFSET('Water Data'!$F$28,0,10*ROW('Water Data'!F77)))</f>
        <v/>
      </c>
      <c r="CA83" s="392" t="str">
        <f ca="1">+IF(OFFSET('Water Data'!$F$29,0,10*ROW('Water Data'!F77))="","",OFFSET('Water Data'!$F$29,0,10*ROW('Water Data'!F77)))</f>
        <v/>
      </c>
      <c r="CB83" s="392" t="str">
        <f ca="1">+IF(OFFSET('Water Data'!$G$27,0,10*ROW('Water Data'!G77))="","",OFFSET('Water Data'!$G$27,0,10*ROW('Water Data'!G77)))</f>
        <v/>
      </c>
      <c r="CC83" s="392" t="str">
        <f ca="1">+IF(OFFSET('Water Data'!$G$28,0,10*ROW('Water Data'!G77))="","",OFFSET('Water Data'!$G$28,0,10*ROW('Water Data'!G77)))</f>
        <v/>
      </c>
      <c r="CD83" s="392" t="str">
        <f ca="1">+IF(OFFSET('Water Data'!$G$29,0,10*ROW('Water Data'!G77))="","",OFFSET('Water Data'!$G$29,0,10*ROW('Water Data'!G77)))</f>
        <v/>
      </c>
      <c r="CE83" s="392" t="str">
        <f ca="1">+IF(OFFSET('Water Data'!$H$27,0,10*ROW('Water Data'!H77))="","",OFFSET('Water Data'!$H$27,0,10*ROW('Water Data'!H77)))</f>
        <v/>
      </c>
      <c r="CF83" s="392" t="str">
        <f ca="1">+IF(OFFSET('Water Data'!$H$28,0,10*ROW('Water Data'!H77))="","",OFFSET('Water Data'!$H$28,0,10*ROW('Water Data'!H77)))</f>
        <v/>
      </c>
      <c r="CG83" s="392" t="str">
        <f ca="1">+IF(OFFSET('Water Data'!$H$29,0,10*ROW('Water Data'!H77))="","",OFFSET('Water Data'!$H$29,0,10*ROW('Water Data'!H77)))</f>
        <v/>
      </c>
      <c r="CH83" s="392" t="str">
        <f ca="1">+IF(OFFSET('Water Data'!$I$27,0,10*ROW('Water Data'!I77))="","",OFFSET('Water Data'!$I$27,0,10*ROW('Water Data'!I77)))</f>
        <v/>
      </c>
      <c r="CI83" s="392" t="str">
        <f ca="1">+IF(OFFSET('Water Data'!$I$28,0,10*ROW('Water Data'!I77))="","",OFFSET('Water Data'!$I$28,0,10*ROW('Water Data'!I77)))</f>
        <v/>
      </c>
      <c r="CJ83" s="392" t="str">
        <f ca="1">+IF(OFFSET('Water Data'!$I$29,0,10*ROW('Water Data'!I77))="","",OFFSET('Water Data'!$I$29,0,10*ROW('Water Data'!I77)))</f>
        <v/>
      </c>
      <c r="CK83" s="392" t="str">
        <f ca="1">+IF(OFFSET('Sanitation Data'!$D$28,0,10*ROW('Sanitation Data'!D77))="","",OFFSET('Sanitation Data'!$D$28,0,10*ROW('Sanitation Data'!D77)))</f>
        <v/>
      </c>
      <c r="CL83" s="392" t="str">
        <f ca="1">+IF(OFFSET('Sanitation Data'!$D$29,0,10*ROW('Sanitation Data'!D77))="","",OFFSET('Sanitation Data'!$D$29,0,10*ROW('Sanitation Data'!D77)))</f>
        <v/>
      </c>
      <c r="CM83" s="392" t="str">
        <f ca="1">+IF(OFFSET('Sanitation Data'!$D$30,0,10*ROW('Sanitation Data'!D77))="","",OFFSET('Sanitation Data'!$D$30,0,10*ROW('Sanitation Data'!D77)))</f>
        <v/>
      </c>
      <c r="CN83" s="392" t="str">
        <f ca="1">+IF(OFFSET('Sanitation Data'!$D$31,0,10*ROW('Sanitation Data'!D77))="","",OFFSET('Sanitation Data'!$D$31,0,10*ROW('Sanitation Data'!D77)))</f>
        <v/>
      </c>
      <c r="CO83" s="392" t="str">
        <f ca="1">+IF(OFFSET('Sanitation Data'!$D$32,0,10*ROW('Sanitation Data'!D77))="","",OFFSET('Sanitation Data'!$D$32,0,10*ROW('Sanitation Data'!D77)))</f>
        <v/>
      </c>
      <c r="CP83" s="392" t="str">
        <f ca="1">+IF(OFFSET('Sanitation Data'!$E$28,0,10*ROW('Sanitation Data'!E77))="","",OFFSET('Sanitation Data'!$E$28,0,10*ROW('Sanitation Data'!E77)))</f>
        <v/>
      </c>
      <c r="CQ83" s="392" t="str">
        <f ca="1">+IF(OFFSET('Sanitation Data'!$E$29,0,10*ROW('Sanitation Data'!E77))="","",OFFSET('Sanitation Data'!$E$29,0,10*ROW('Sanitation Data'!E77)))</f>
        <v/>
      </c>
      <c r="CR83" s="392" t="str">
        <f ca="1">+IF(OFFSET('Sanitation Data'!$E$30,0,10*ROW('Sanitation Data'!E77))="","",OFFSET('Sanitation Data'!$E$30,0,10*ROW('Sanitation Data'!E77)))</f>
        <v/>
      </c>
      <c r="CS83" s="392" t="str">
        <f ca="1">+IF(OFFSET('Sanitation Data'!$E$31,0,10*ROW('Sanitation Data'!E77))="","",OFFSET('Sanitation Data'!$E$31,0,10*ROW('Sanitation Data'!E77)))</f>
        <v/>
      </c>
      <c r="CT83" s="392" t="str">
        <f ca="1">+IF(OFFSET('Sanitation Data'!$E$32,0,10*ROW('Sanitation Data'!E77))="","",OFFSET('Sanitation Data'!$E$32,0,10*ROW('Sanitation Data'!E77)))</f>
        <v/>
      </c>
      <c r="CU83" s="392" t="str">
        <f ca="1">+IF(OFFSET('Sanitation Data'!$F$28,0,10*ROW('Sanitation Data'!F77))="","",OFFSET('Sanitation Data'!$F$28,0,10*ROW('Sanitation Data'!F77)))</f>
        <v/>
      </c>
      <c r="CV83" s="392" t="str">
        <f ca="1">+IF(OFFSET('Sanitation Data'!$F$29,0,10*ROW('Sanitation Data'!F77))="","",OFFSET('Sanitation Data'!$F$29,0,10*ROW('Sanitation Data'!F77)))</f>
        <v/>
      </c>
      <c r="CW83" s="392" t="str">
        <f ca="1">+IF(OFFSET('Sanitation Data'!$F$30,0,10*ROW('Sanitation Data'!F77))="","",OFFSET('Sanitation Data'!$F$30,0,10*ROW('Sanitation Data'!F77)))</f>
        <v/>
      </c>
      <c r="CX83" s="392" t="str">
        <f ca="1">+IF(OFFSET('Sanitation Data'!$F$31,0,10*ROW('Sanitation Data'!F77))="","",OFFSET('Sanitation Data'!$F$31,0,10*ROW('Sanitation Data'!F77)))</f>
        <v/>
      </c>
      <c r="CY83" s="392" t="str">
        <f ca="1">+IF(OFFSET('Sanitation Data'!$F$32,0,10*ROW('Sanitation Data'!F77))="","",OFFSET('Sanitation Data'!$F$32,0,10*ROW('Sanitation Data'!F77)))</f>
        <v/>
      </c>
      <c r="CZ83" s="392" t="str">
        <f ca="1">+IF(OFFSET('Sanitation Data'!$G$28,0,10*ROW('Sanitation Data'!G77))="","",OFFSET('Sanitation Data'!$G$28,0,10*ROW('Sanitation Data'!G77)))</f>
        <v/>
      </c>
      <c r="DA83" s="392" t="str">
        <f ca="1">+IF(OFFSET('Sanitation Data'!$G$29,0,10*ROW('Sanitation Data'!G77))="","",OFFSET('Sanitation Data'!$G$29,0,10*ROW('Sanitation Data'!G77)))</f>
        <v/>
      </c>
      <c r="DB83" s="392" t="str">
        <f ca="1">+IF(OFFSET('Sanitation Data'!$G$30,0,10*ROW('Sanitation Data'!G77))="","",OFFSET('Sanitation Data'!$G$30,0,10*ROW('Sanitation Data'!G77)))</f>
        <v/>
      </c>
      <c r="DC83" s="392" t="str">
        <f ca="1">+IF(OFFSET('Sanitation Data'!$G$31,0,10*ROW('Sanitation Data'!G77))="","",OFFSET('Sanitation Data'!$G$31,0,10*ROW('Sanitation Data'!G77)))</f>
        <v/>
      </c>
      <c r="DD83" s="392" t="str">
        <f ca="1">+IF(OFFSET('Sanitation Data'!$G$32,0,10*ROW('Sanitation Data'!G77))="","",OFFSET('Sanitation Data'!$G$32,0,10*ROW('Sanitation Data'!G77)))</f>
        <v/>
      </c>
      <c r="DE83" s="392" t="str">
        <f ca="1">+IF(OFFSET('Sanitation Data'!$H$28,0,10*ROW('Sanitation Data'!H77))="","",OFFSET('Sanitation Data'!$H$28,0,10*ROW('Sanitation Data'!H77)))</f>
        <v/>
      </c>
      <c r="DF83" s="392" t="str">
        <f ca="1">+IF(OFFSET('Sanitation Data'!$H$29,0,10*ROW('Sanitation Data'!H77))="","",OFFSET('Sanitation Data'!$H$29,0,10*ROW('Sanitation Data'!H77)))</f>
        <v/>
      </c>
      <c r="DG83" s="392" t="str">
        <f ca="1">+IF(OFFSET('Sanitation Data'!$H$30,0,10*ROW('Sanitation Data'!H77))="","",OFFSET('Sanitation Data'!$H$30,0,10*ROW('Sanitation Data'!H77)))</f>
        <v/>
      </c>
      <c r="DH83" s="392" t="str">
        <f ca="1">+IF(OFFSET('Sanitation Data'!$H$31,0,10*ROW('Sanitation Data'!H77))="","",OFFSET('Sanitation Data'!$H$31,0,10*ROW('Sanitation Data'!H77)))</f>
        <v/>
      </c>
      <c r="DI83" s="392" t="str">
        <f ca="1">+IF(OFFSET('Sanitation Data'!$H$32,0,10*ROW('Sanitation Data'!H77))="","",OFFSET('Sanitation Data'!$H$32,0,10*ROW('Sanitation Data'!H77)))</f>
        <v/>
      </c>
      <c r="DJ83" s="392" t="str">
        <f ca="1">+IF(OFFSET('Sanitation Data'!$I$28,0,10*ROW('Sanitation Data'!I77))="","",OFFSET('Sanitation Data'!$I$28,0,10*ROW('Sanitation Data'!I77)))</f>
        <v/>
      </c>
      <c r="DK83" s="392" t="str">
        <f ca="1">+IF(OFFSET('Sanitation Data'!$I$29,0,10*ROW('Sanitation Data'!I77))="","",OFFSET('Sanitation Data'!$I$29,0,10*ROW('Sanitation Data'!I77)))</f>
        <v/>
      </c>
      <c r="DL83" s="392" t="str">
        <f ca="1">+IF(OFFSET('Sanitation Data'!$I$30,0,10*ROW('Sanitation Data'!I77))="","",OFFSET('Sanitation Data'!$I$30,0,10*ROW('Sanitation Data'!I77)))</f>
        <v/>
      </c>
      <c r="DM83" s="392" t="str">
        <f ca="1">+IF(OFFSET('Sanitation Data'!$I$31,0,10*ROW('Sanitation Data'!I77))="","",OFFSET('Sanitation Data'!$I$31,0,10*ROW('Sanitation Data'!I77)))</f>
        <v/>
      </c>
      <c r="DN83" s="392" t="str">
        <f ca="1">+IF(OFFSET('Sanitation Data'!$I$32,0,10*ROW('Sanitation Data'!I77))="","",OFFSET('Sanitation Data'!$I$32,0,10*ROW('Sanitation Data'!I77)))</f>
        <v/>
      </c>
      <c r="DO83" s="392" t="str">
        <f ca="1">+IF(OFFSET('Hygiene Data'!$D$11,0,10*ROW('Hygiene Data'!D77))="","",OFFSET('Hygiene Data'!$D$11,0,10*ROW('Hygiene Data'!D77)))</f>
        <v/>
      </c>
      <c r="DP83" s="392" t="str">
        <f ca="1">+IF(OFFSET('Hygiene Data'!$D$12,0,10*ROW('Hygiene Data'!D77))="","",OFFSET('Hygiene Data'!$D$12,0,10*ROW('Hygiene Data'!D77)))</f>
        <v/>
      </c>
      <c r="DQ83" s="392" t="str">
        <f ca="1">+IF(OFFSET('Hygiene Data'!$D$13,0,10*ROW('Hygiene Data'!D77))="","",OFFSET('Hygiene Data'!$D$13,0,10*ROW('Hygiene Data'!D77)))</f>
        <v/>
      </c>
      <c r="DR83" s="392" t="str">
        <f ca="1">+IF(OFFSET('Hygiene Data'!$E$11,0,10*ROW('Hygiene Data'!E77))="","",OFFSET('Hygiene Data'!$E$11,0,10*ROW('Hygiene Data'!E77)))</f>
        <v/>
      </c>
      <c r="DS83" s="392" t="str">
        <f ca="1">+IF(OFFSET('Hygiene Data'!$E$12,0,10*ROW('Hygiene Data'!E77))="","",OFFSET('Hygiene Data'!$E$12,0,10*ROW('Hygiene Data'!E77)))</f>
        <v/>
      </c>
      <c r="DT83" s="392" t="str">
        <f ca="1">+IF(OFFSET('Hygiene Data'!$E$13,0,10*ROW('Hygiene Data'!E77))="","",OFFSET('Hygiene Data'!$E$13,0,10*ROW('Hygiene Data'!E77)))</f>
        <v/>
      </c>
      <c r="DU83" s="392" t="str">
        <f ca="1">+IF(OFFSET('Hygiene Data'!$F$11,0,10*ROW('Hygiene Data'!F77))="","",OFFSET('Hygiene Data'!$F$11,0,10*ROW('Hygiene Data'!F77)))</f>
        <v/>
      </c>
      <c r="DV83" s="392" t="str">
        <f ca="1">+IF(OFFSET('Hygiene Data'!$F$12,0,10*ROW('Hygiene Data'!F77))="","",OFFSET('Hygiene Data'!$F$12,0,10*ROW('Hygiene Data'!F77)))</f>
        <v/>
      </c>
      <c r="DW83" s="392" t="str">
        <f ca="1">+IF(OFFSET('Hygiene Data'!$F$13,0,10*ROW('Hygiene Data'!F77))="","",OFFSET('Hygiene Data'!$F$13,0,10*ROW('Hygiene Data'!F77)))</f>
        <v/>
      </c>
      <c r="DX83" s="392" t="str">
        <f ca="1">+IF(OFFSET('Hygiene Data'!$G$11,0,10*ROW('Hygiene Data'!G77))="","",OFFSET('Hygiene Data'!$G$11,0,10*ROW('Hygiene Data'!G77)))</f>
        <v/>
      </c>
      <c r="DY83" s="392" t="str">
        <f ca="1">+IF(OFFSET('Hygiene Data'!$G$12,0,10*ROW('Hygiene Data'!G77))="","",OFFSET('Hygiene Data'!$G$12,0,10*ROW('Hygiene Data'!G77)))</f>
        <v/>
      </c>
      <c r="DZ83" s="392" t="str">
        <f ca="1">+IF(OFFSET('Hygiene Data'!$G$13,0,10*ROW('Hygiene Data'!G77))="","",OFFSET('Hygiene Data'!$G$13,0,10*ROW('Hygiene Data'!G77)))</f>
        <v/>
      </c>
      <c r="EA83" s="392" t="str">
        <f ca="1">+IF(OFFSET('Hygiene Data'!$H$11,0,10*ROW('Hygiene Data'!H77))="","",OFFSET('Hygiene Data'!$H$11,0,10*ROW('Hygiene Data'!H77)))</f>
        <v/>
      </c>
      <c r="EB83" s="392" t="str">
        <f ca="1">+IF(OFFSET('Hygiene Data'!$H$12,0,10*ROW('Hygiene Data'!H77))="","",OFFSET('Hygiene Data'!$H$12,0,10*ROW('Hygiene Data'!H77)))</f>
        <v/>
      </c>
      <c r="EC83" s="392" t="str">
        <f ca="1">+IF(OFFSET('Hygiene Data'!$H$13,0,10*ROW('Hygiene Data'!H77))="","",OFFSET('Hygiene Data'!$H$13,0,10*ROW('Hygiene Data'!H77)))</f>
        <v/>
      </c>
      <c r="ED83" s="392" t="str">
        <f ca="1">+IF(OFFSET('Hygiene Data'!$I$11,0,10*ROW('Hygiene Data'!I77))="","",OFFSET('Hygiene Data'!$I$11,0,10*ROW('Hygiene Data'!I77)))</f>
        <v/>
      </c>
      <c r="EE83" s="392" t="str">
        <f ca="1">+IF(OFFSET('Hygiene Data'!$I$12,0,10*ROW('Hygiene Data'!I77))="","",OFFSET('Hygiene Data'!$I$12,0,10*ROW('Hygiene Data'!I77)))</f>
        <v/>
      </c>
      <c r="EF83" s="392" t="str">
        <f ca="1">+IF(OFFSET('Hygiene Data'!$I$13,0,10*ROW('Hygiene Data'!I77))="","",OFFSET('Hygiene Data'!$I$13,0,10*ROW('Hygiene Data'!I77)))</f>
        <v/>
      </c>
    </row>
    <row r="84" spans="1:136" x14ac:dyDescent="0.25">
      <c r="A84" s="501" t="str">
        <f ca="1">+IF(OFFSET('Water Data'!$B$2,0,10*ROW('Water Data'!E78))="","",OFFSET('Water Data'!$B$2,0,10*ROW('Water Data'!E78)))</f>
        <v/>
      </c>
      <c r="B84" s="50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28" t="str">
        <f t="shared" ca="1" si="1"/>
        <v/>
      </c>
      <c r="D84" s="52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3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3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3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3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3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3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3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3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3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3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3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3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3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3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3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3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3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3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3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3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3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3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3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3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3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3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3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3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3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3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3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0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3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3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3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3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3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3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3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3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3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3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3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3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3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3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3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3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92" t="str">
        <f ca="1">+IF(OFFSET('Water Data'!$D$27,0,10*ROW('Water Data'!D78))="","",OFFSET('Water Data'!$D$27,0,10*ROW('Water Data'!D78)))</f>
        <v/>
      </c>
      <c r="BT84" s="392" t="str">
        <f ca="1">+IF(OFFSET('Water Data'!$D$28,0,10*ROW('Water Data'!D78))="","",OFFSET('Water Data'!$D$28,0,10*ROW('Water Data'!D78)))</f>
        <v/>
      </c>
      <c r="BU84" s="392" t="str">
        <f ca="1">+IF(OFFSET('Water Data'!$D$29,0,10*ROW('Water Data'!D78))="","",OFFSET('Water Data'!$D$29,0,10*ROW('Water Data'!D78)))</f>
        <v/>
      </c>
      <c r="BV84" s="392" t="str">
        <f ca="1">+IF(OFFSET('Water Data'!$E$27,0,10*ROW('Water Data'!E78))="","",OFFSET('Water Data'!$E$27,0,10*ROW('Water Data'!E78)))</f>
        <v/>
      </c>
      <c r="BW84" s="392" t="str">
        <f ca="1">+IF(OFFSET('Water Data'!$E$28,0,10*ROW('Water Data'!E78))="","",OFFSET('Water Data'!$E$28,0,10*ROW('Water Data'!E78)))</f>
        <v/>
      </c>
      <c r="BX84" s="392" t="str">
        <f ca="1">+IF(OFFSET('Water Data'!$E$29,0,10*ROW('Water Data'!E78))="","",OFFSET('Water Data'!$E$29,0,10*ROW('Water Data'!E78)))</f>
        <v/>
      </c>
      <c r="BY84" s="392" t="str">
        <f ca="1">+IF(OFFSET('Water Data'!$F$27,0,10*ROW('Water Data'!F78))="","",OFFSET('Water Data'!$F$27,0,10*ROW('Water Data'!F78)))</f>
        <v/>
      </c>
      <c r="BZ84" s="392" t="str">
        <f ca="1">+IF(OFFSET('Water Data'!$F$28,0,10*ROW('Water Data'!F78))="","",OFFSET('Water Data'!$F$28,0,10*ROW('Water Data'!F78)))</f>
        <v/>
      </c>
      <c r="CA84" s="392" t="str">
        <f ca="1">+IF(OFFSET('Water Data'!$F$29,0,10*ROW('Water Data'!F78))="","",OFFSET('Water Data'!$F$29,0,10*ROW('Water Data'!F78)))</f>
        <v/>
      </c>
      <c r="CB84" s="392" t="str">
        <f ca="1">+IF(OFFSET('Water Data'!$G$27,0,10*ROW('Water Data'!G78))="","",OFFSET('Water Data'!$G$27,0,10*ROW('Water Data'!G78)))</f>
        <v/>
      </c>
      <c r="CC84" s="392" t="str">
        <f ca="1">+IF(OFFSET('Water Data'!$G$28,0,10*ROW('Water Data'!G78))="","",OFFSET('Water Data'!$G$28,0,10*ROW('Water Data'!G78)))</f>
        <v/>
      </c>
      <c r="CD84" s="392" t="str">
        <f ca="1">+IF(OFFSET('Water Data'!$G$29,0,10*ROW('Water Data'!G78))="","",OFFSET('Water Data'!$G$29,0,10*ROW('Water Data'!G78)))</f>
        <v/>
      </c>
      <c r="CE84" s="392" t="str">
        <f ca="1">+IF(OFFSET('Water Data'!$H$27,0,10*ROW('Water Data'!H78))="","",OFFSET('Water Data'!$H$27,0,10*ROW('Water Data'!H78)))</f>
        <v/>
      </c>
      <c r="CF84" s="392" t="str">
        <f ca="1">+IF(OFFSET('Water Data'!$H$28,0,10*ROW('Water Data'!H78))="","",OFFSET('Water Data'!$H$28,0,10*ROW('Water Data'!H78)))</f>
        <v/>
      </c>
      <c r="CG84" s="392" t="str">
        <f ca="1">+IF(OFFSET('Water Data'!$H$29,0,10*ROW('Water Data'!H78))="","",OFFSET('Water Data'!$H$29,0,10*ROW('Water Data'!H78)))</f>
        <v/>
      </c>
      <c r="CH84" s="392" t="str">
        <f ca="1">+IF(OFFSET('Water Data'!$I$27,0,10*ROW('Water Data'!I78))="","",OFFSET('Water Data'!$I$27,0,10*ROW('Water Data'!I78)))</f>
        <v/>
      </c>
      <c r="CI84" s="392" t="str">
        <f ca="1">+IF(OFFSET('Water Data'!$I$28,0,10*ROW('Water Data'!I78))="","",OFFSET('Water Data'!$I$28,0,10*ROW('Water Data'!I78)))</f>
        <v/>
      </c>
      <c r="CJ84" s="392" t="str">
        <f ca="1">+IF(OFFSET('Water Data'!$I$29,0,10*ROW('Water Data'!I78))="","",OFFSET('Water Data'!$I$29,0,10*ROW('Water Data'!I78)))</f>
        <v/>
      </c>
      <c r="CK84" s="392" t="str">
        <f ca="1">+IF(OFFSET('Sanitation Data'!$D$28,0,10*ROW('Sanitation Data'!D78))="","",OFFSET('Sanitation Data'!$D$28,0,10*ROW('Sanitation Data'!D78)))</f>
        <v/>
      </c>
      <c r="CL84" s="392" t="str">
        <f ca="1">+IF(OFFSET('Sanitation Data'!$D$29,0,10*ROW('Sanitation Data'!D78))="","",OFFSET('Sanitation Data'!$D$29,0,10*ROW('Sanitation Data'!D78)))</f>
        <v/>
      </c>
      <c r="CM84" s="392" t="str">
        <f ca="1">+IF(OFFSET('Sanitation Data'!$D$30,0,10*ROW('Sanitation Data'!D78))="","",OFFSET('Sanitation Data'!$D$30,0,10*ROW('Sanitation Data'!D78)))</f>
        <v/>
      </c>
      <c r="CN84" s="392" t="str">
        <f ca="1">+IF(OFFSET('Sanitation Data'!$D$31,0,10*ROW('Sanitation Data'!D78))="","",OFFSET('Sanitation Data'!$D$31,0,10*ROW('Sanitation Data'!D78)))</f>
        <v/>
      </c>
      <c r="CO84" s="392" t="str">
        <f ca="1">+IF(OFFSET('Sanitation Data'!$D$32,0,10*ROW('Sanitation Data'!D78))="","",OFFSET('Sanitation Data'!$D$32,0,10*ROW('Sanitation Data'!D78)))</f>
        <v/>
      </c>
      <c r="CP84" s="392" t="str">
        <f ca="1">+IF(OFFSET('Sanitation Data'!$E$28,0,10*ROW('Sanitation Data'!E78))="","",OFFSET('Sanitation Data'!$E$28,0,10*ROW('Sanitation Data'!E78)))</f>
        <v/>
      </c>
      <c r="CQ84" s="392" t="str">
        <f ca="1">+IF(OFFSET('Sanitation Data'!$E$29,0,10*ROW('Sanitation Data'!E78))="","",OFFSET('Sanitation Data'!$E$29,0,10*ROW('Sanitation Data'!E78)))</f>
        <v/>
      </c>
      <c r="CR84" s="392" t="str">
        <f ca="1">+IF(OFFSET('Sanitation Data'!$E$30,0,10*ROW('Sanitation Data'!E78))="","",OFFSET('Sanitation Data'!$E$30,0,10*ROW('Sanitation Data'!E78)))</f>
        <v/>
      </c>
      <c r="CS84" s="392" t="str">
        <f ca="1">+IF(OFFSET('Sanitation Data'!$E$31,0,10*ROW('Sanitation Data'!E78))="","",OFFSET('Sanitation Data'!$E$31,0,10*ROW('Sanitation Data'!E78)))</f>
        <v/>
      </c>
      <c r="CT84" s="392" t="str">
        <f ca="1">+IF(OFFSET('Sanitation Data'!$E$32,0,10*ROW('Sanitation Data'!E78))="","",OFFSET('Sanitation Data'!$E$32,0,10*ROW('Sanitation Data'!E78)))</f>
        <v/>
      </c>
      <c r="CU84" s="392" t="str">
        <f ca="1">+IF(OFFSET('Sanitation Data'!$F$28,0,10*ROW('Sanitation Data'!F78))="","",OFFSET('Sanitation Data'!$F$28,0,10*ROW('Sanitation Data'!F78)))</f>
        <v/>
      </c>
      <c r="CV84" s="392" t="str">
        <f ca="1">+IF(OFFSET('Sanitation Data'!$F$29,0,10*ROW('Sanitation Data'!F78))="","",OFFSET('Sanitation Data'!$F$29,0,10*ROW('Sanitation Data'!F78)))</f>
        <v/>
      </c>
      <c r="CW84" s="392" t="str">
        <f ca="1">+IF(OFFSET('Sanitation Data'!$F$30,0,10*ROW('Sanitation Data'!F78))="","",OFFSET('Sanitation Data'!$F$30,0,10*ROW('Sanitation Data'!F78)))</f>
        <v/>
      </c>
      <c r="CX84" s="392" t="str">
        <f ca="1">+IF(OFFSET('Sanitation Data'!$F$31,0,10*ROW('Sanitation Data'!F78))="","",OFFSET('Sanitation Data'!$F$31,0,10*ROW('Sanitation Data'!F78)))</f>
        <v/>
      </c>
      <c r="CY84" s="392" t="str">
        <f ca="1">+IF(OFFSET('Sanitation Data'!$F$32,0,10*ROW('Sanitation Data'!F78))="","",OFFSET('Sanitation Data'!$F$32,0,10*ROW('Sanitation Data'!F78)))</f>
        <v/>
      </c>
      <c r="CZ84" s="392" t="str">
        <f ca="1">+IF(OFFSET('Sanitation Data'!$G$28,0,10*ROW('Sanitation Data'!G78))="","",OFFSET('Sanitation Data'!$G$28,0,10*ROW('Sanitation Data'!G78)))</f>
        <v/>
      </c>
      <c r="DA84" s="392" t="str">
        <f ca="1">+IF(OFFSET('Sanitation Data'!$G$29,0,10*ROW('Sanitation Data'!G78))="","",OFFSET('Sanitation Data'!$G$29,0,10*ROW('Sanitation Data'!G78)))</f>
        <v/>
      </c>
      <c r="DB84" s="392" t="str">
        <f ca="1">+IF(OFFSET('Sanitation Data'!$G$30,0,10*ROW('Sanitation Data'!G78))="","",OFFSET('Sanitation Data'!$G$30,0,10*ROW('Sanitation Data'!G78)))</f>
        <v/>
      </c>
      <c r="DC84" s="392" t="str">
        <f ca="1">+IF(OFFSET('Sanitation Data'!$G$31,0,10*ROW('Sanitation Data'!G78))="","",OFFSET('Sanitation Data'!$G$31,0,10*ROW('Sanitation Data'!G78)))</f>
        <v/>
      </c>
      <c r="DD84" s="392" t="str">
        <f ca="1">+IF(OFFSET('Sanitation Data'!$G$32,0,10*ROW('Sanitation Data'!G78))="","",OFFSET('Sanitation Data'!$G$32,0,10*ROW('Sanitation Data'!G78)))</f>
        <v/>
      </c>
      <c r="DE84" s="392" t="str">
        <f ca="1">+IF(OFFSET('Sanitation Data'!$H$28,0,10*ROW('Sanitation Data'!H78))="","",OFFSET('Sanitation Data'!$H$28,0,10*ROW('Sanitation Data'!H78)))</f>
        <v/>
      </c>
      <c r="DF84" s="392" t="str">
        <f ca="1">+IF(OFFSET('Sanitation Data'!$H$29,0,10*ROW('Sanitation Data'!H78))="","",OFFSET('Sanitation Data'!$H$29,0,10*ROW('Sanitation Data'!H78)))</f>
        <v/>
      </c>
      <c r="DG84" s="392" t="str">
        <f ca="1">+IF(OFFSET('Sanitation Data'!$H$30,0,10*ROW('Sanitation Data'!H78))="","",OFFSET('Sanitation Data'!$H$30,0,10*ROW('Sanitation Data'!H78)))</f>
        <v/>
      </c>
      <c r="DH84" s="392" t="str">
        <f ca="1">+IF(OFFSET('Sanitation Data'!$H$31,0,10*ROW('Sanitation Data'!H78))="","",OFFSET('Sanitation Data'!$H$31,0,10*ROW('Sanitation Data'!H78)))</f>
        <v/>
      </c>
      <c r="DI84" s="392" t="str">
        <f ca="1">+IF(OFFSET('Sanitation Data'!$H$32,0,10*ROW('Sanitation Data'!H78))="","",OFFSET('Sanitation Data'!$H$32,0,10*ROW('Sanitation Data'!H78)))</f>
        <v/>
      </c>
      <c r="DJ84" s="392" t="str">
        <f ca="1">+IF(OFFSET('Sanitation Data'!$I$28,0,10*ROW('Sanitation Data'!I78))="","",OFFSET('Sanitation Data'!$I$28,0,10*ROW('Sanitation Data'!I78)))</f>
        <v/>
      </c>
      <c r="DK84" s="392" t="str">
        <f ca="1">+IF(OFFSET('Sanitation Data'!$I$29,0,10*ROW('Sanitation Data'!I78))="","",OFFSET('Sanitation Data'!$I$29,0,10*ROW('Sanitation Data'!I78)))</f>
        <v/>
      </c>
      <c r="DL84" s="392" t="str">
        <f ca="1">+IF(OFFSET('Sanitation Data'!$I$30,0,10*ROW('Sanitation Data'!I78))="","",OFFSET('Sanitation Data'!$I$30,0,10*ROW('Sanitation Data'!I78)))</f>
        <v/>
      </c>
      <c r="DM84" s="392" t="str">
        <f ca="1">+IF(OFFSET('Sanitation Data'!$I$31,0,10*ROW('Sanitation Data'!I78))="","",OFFSET('Sanitation Data'!$I$31,0,10*ROW('Sanitation Data'!I78)))</f>
        <v/>
      </c>
      <c r="DN84" s="392" t="str">
        <f ca="1">+IF(OFFSET('Sanitation Data'!$I$32,0,10*ROW('Sanitation Data'!I78))="","",OFFSET('Sanitation Data'!$I$32,0,10*ROW('Sanitation Data'!I78)))</f>
        <v/>
      </c>
      <c r="DO84" s="392" t="str">
        <f ca="1">+IF(OFFSET('Hygiene Data'!$D$11,0,10*ROW('Hygiene Data'!D78))="","",OFFSET('Hygiene Data'!$D$11,0,10*ROW('Hygiene Data'!D78)))</f>
        <v/>
      </c>
      <c r="DP84" s="392" t="str">
        <f ca="1">+IF(OFFSET('Hygiene Data'!$D$12,0,10*ROW('Hygiene Data'!D78))="","",OFFSET('Hygiene Data'!$D$12,0,10*ROW('Hygiene Data'!D78)))</f>
        <v/>
      </c>
      <c r="DQ84" s="392" t="str">
        <f ca="1">+IF(OFFSET('Hygiene Data'!$D$13,0,10*ROW('Hygiene Data'!D78))="","",OFFSET('Hygiene Data'!$D$13,0,10*ROW('Hygiene Data'!D78)))</f>
        <v/>
      </c>
      <c r="DR84" s="392" t="str">
        <f ca="1">+IF(OFFSET('Hygiene Data'!$E$11,0,10*ROW('Hygiene Data'!E78))="","",OFFSET('Hygiene Data'!$E$11,0,10*ROW('Hygiene Data'!E78)))</f>
        <v/>
      </c>
      <c r="DS84" s="392" t="str">
        <f ca="1">+IF(OFFSET('Hygiene Data'!$E$12,0,10*ROW('Hygiene Data'!E78))="","",OFFSET('Hygiene Data'!$E$12,0,10*ROW('Hygiene Data'!E78)))</f>
        <v/>
      </c>
      <c r="DT84" s="392" t="str">
        <f ca="1">+IF(OFFSET('Hygiene Data'!$E$13,0,10*ROW('Hygiene Data'!E78))="","",OFFSET('Hygiene Data'!$E$13,0,10*ROW('Hygiene Data'!E78)))</f>
        <v/>
      </c>
      <c r="DU84" s="392" t="str">
        <f ca="1">+IF(OFFSET('Hygiene Data'!$F$11,0,10*ROW('Hygiene Data'!F78))="","",OFFSET('Hygiene Data'!$F$11,0,10*ROW('Hygiene Data'!F78)))</f>
        <v/>
      </c>
      <c r="DV84" s="392" t="str">
        <f ca="1">+IF(OFFSET('Hygiene Data'!$F$12,0,10*ROW('Hygiene Data'!F78))="","",OFFSET('Hygiene Data'!$F$12,0,10*ROW('Hygiene Data'!F78)))</f>
        <v/>
      </c>
      <c r="DW84" s="392" t="str">
        <f ca="1">+IF(OFFSET('Hygiene Data'!$F$13,0,10*ROW('Hygiene Data'!F78))="","",OFFSET('Hygiene Data'!$F$13,0,10*ROW('Hygiene Data'!F78)))</f>
        <v/>
      </c>
      <c r="DX84" s="392" t="str">
        <f ca="1">+IF(OFFSET('Hygiene Data'!$G$11,0,10*ROW('Hygiene Data'!G78))="","",OFFSET('Hygiene Data'!$G$11,0,10*ROW('Hygiene Data'!G78)))</f>
        <v/>
      </c>
      <c r="DY84" s="392" t="str">
        <f ca="1">+IF(OFFSET('Hygiene Data'!$G$12,0,10*ROW('Hygiene Data'!G78))="","",OFFSET('Hygiene Data'!$G$12,0,10*ROW('Hygiene Data'!G78)))</f>
        <v/>
      </c>
      <c r="DZ84" s="392" t="str">
        <f ca="1">+IF(OFFSET('Hygiene Data'!$G$13,0,10*ROW('Hygiene Data'!G78))="","",OFFSET('Hygiene Data'!$G$13,0,10*ROW('Hygiene Data'!G78)))</f>
        <v/>
      </c>
      <c r="EA84" s="392" t="str">
        <f ca="1">+IF(OFFSET('Hygiene Data'!$H$11,0,10*ROW('Hygiene Data'!H78))="","",OFFSET('Hygiene Data'!$H$11,0,10*ROW('Hygiene Data'!H78)))</f>
        <v/>
      </c>
      <c r="EB84" s="392" t="str">
        <f ca="1">+IF(OFFSET('Hygiene Data'!$H$12,0,10*ROW('Hygiene Data'!H78))="","",OFFSET('Hygiene Data'!$H$12,0,10*ROW('Hygiene Data'!H78)))</f>
        <v/>
      </c>
      <c r="EC84" s="392" t="str">
        <f ca="1">+IF(OFFSET('Hygiene Data'!$H$13,0,10*ROW('Hygiene Data'!H78))="","",OFFSET('Hygiene Data'!$H$13,0,10*ROW('Hygiene Data'!H78)))</f>
        <v/>
      </c>
      <c r="ED84" s="392" t="str">
        <f ca="1">+IF(OFFSET('Hygiene Data'!$I$11,0,10*ROW('Hygiene Data'!I78))="","",OFFSET('Hygiene Data'!$I$11,0,10*ROW('Hygiene Data'!I78)))</f>
        <v/>
      </c>
      <c r="EE84" s="392" t="str">
        <f ca="1">+IF(OFFSET('Hygiene Data'!$I$12,0,10*ROW('Hygiene Data'!I78))="","",OFFSET('Hygiene Data'!$I$12,0,10*ROW('Hygiene Data'!I78)))</f>
        <v/>
      </c>
      <c r="EF84" s="392" t="str">
        <f ca="1">+IF(OFFSET('Hygiene Data'!$I$13,0,10*ROW('Hygiene Data'!I78))="","",OFFSET('Hygiene Data'!$I$13,0,10*ROW('Hygiene Data'!I78)))</f>
        <v/>
      </c>
    </row>
    <row r="85" spans="1:136" x14ac:dyDescent="0.25">
      <c r="A85" s="501" t="str">
        <f ca="1">+IF(OFFSET('Water Data'!$B$2,0,10*ROW('Water Data'!E79))="","",OFFSET('Water Data'!$B$2,0,10*ROW('Water Data'!E79)))</f>
        <v/>
      </c>
      <c r="B85" s="50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28" t="str">
        <f t="shared" ca="1" si="1"/>
        <v/>
      </c>
      <c r="D85" s="52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3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3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3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3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3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3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3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3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3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3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3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3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3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3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3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3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3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3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3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3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3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3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3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3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3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3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3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3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3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3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3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0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3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3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3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3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3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3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3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3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3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3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3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3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3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3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3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3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92" t="str">
        <f ca="1">+IF(OFFSET('Water Data'!$D$27,0,10*ROW('Water Data'!D79))="","",OFFSET('Water Data'!$D$27,0,10*ROW('Water Data'!D79)))</f>
        <v/>
      </c>
      <c r="BT85" s="392" t="str">
        <f ca="1">+IF(OFFSET('Water Data'!$D$28,0,10*ROW('Water Data'!D79))="","",OFFSET('Water Data'!$D$28,0,10*ROW('Water Data'!D79)))</f>
        <v/>
      </c>
      <c r="BU85" s="392" t="str">
        <f ca="1">+IF(OFFSET('Water Data'!$D$29,0,10*ROW('Water Data'!D79))="","",OFFSET('Water Data'!$D$29,0,10*ROW('Water Data'!D79)))</f>
        <v/>
      </c>
      <c r="BV85" s="392" t="str">
        <f ca="1">+IF(OFFSET('Water Data'!$E$27,0,10*ROW('Water Data'!E79))="","",OFFSET('Water Data'!$E$27,0,10*ROW('Water Data'!E79)))</f>
        <v/>
      </c>
      <c r="BW85" s="392" t="str">
        <f ca="1">+IF(OFFSET('Water Data'!$E$28,0,10*ROW('Water Data'!E79))="","",OFFSET('Water Data'!$E$28,0,10*ROW('Water Data'!E79)))</f>
        <v/>
      </c>
      <c r="BX85" s="392" t="str">
        <f ca="1">+IF(OFFSET('Water Data'!$E$29,0,10*ROW('Water Data'!E79))="","",OFFSET('Water Data'!$E$29,0,10*ROW('Water Data'!E79)))</f>
        <v/>
      </c>
      <c r="BY85" s="392" t="str">
        <f ca="1">+IF(OFFSET('Water Data'!$F$27,0,10*ROW('Water Data'!F79))="","",OFFSET('Water Data'!$F$27,0,10*ROW('Water Data'!F79)))</f>
        <v/>
      </c>
      <c r="BZ85" s="392" t="str">
        <f ca="1">+IF(OFFSET('Water Data'!$F$28,0,10*ROW('Water Data'!F79))="","",OFFSET('Water Data'!$F$28,0,10*ROW('Water Data'!F79)))</f>
        <v/>
      </c>
      <c r="CA85" s="392" t="str">
        <f ca="1">+IF(OFFSET('Water Data'!$F$29,0,10*ROW('Water Data'!F79))="","",OFFSET('Water Data'!$F$29,0,10*ROW('Water Data'!F79)))</f>
        <v/>
      </c>
      <c r="CB85" s="392" t="str">
        <f ca="1">+IF(OFFSET('Water Data'!$G$27,0,10*ROW('Water Data'!G79))="","",OFFSET('Water Data'!$G$27,0,10*ROW('Water Data'!G79)))</f>
        <v/>
      </c>
      <c r="CC85" s="392" t="str">
        <f ca="1">+IF(OFFSET('Water Data'!$G$28,0,10*ROW('Water Data'!G79))="","",OFFSET('Water Data'!$G$28,0,10*ROW('Water Data'!G79)))</f>
        <v/>
      </c>
      <c r="CD85" s="392" t="str">
        <f ca="1">+IF(OFFSET('Water Data'!$G$29,0,10*ROW('Water Data'!G79))="","",OFFSET('Water Data'!$G$29,0,10*ROW('Water Data'!G79)))</f>
        <v/>
      </c>
      <c r="CE85" s="392" t="str">
        <f ca="1">+IF(OFFSET('Water Data'!$H$27,0,10*ROW('Water Data'!H79))="","",OFFSET('Water Data'!$H$27,0,10*ROW('Water Data'!H79)))</f>
        <v/>
      </c>
      <c r="CF85" s="392" t="str">
        <f ca="1">+IF(OFFSET('Water Data'!$H$28,0,10*ROW('Water Data'!H79))="","",OFFSET('Water Data'!$H$28,0,10*ROW('Water Data'!H79)))</f>
        <v/>
      </c>
      <c r="CG85" s="392" t="str">
        <f ca="1">+IF(OFFSET('Water Data'!$H$29,0,10*ROW('Water Data'!H79))="","",OFFSET('Water Data'!$H$29,0,10*ROW('Water Data'!H79)))</f>
        <v/>
      </c>
      <c r="CH85" s="392" t="str">
        <f ca="1">+IF(OFFSET('Water Data'!$I$27,0,10*ROW('Water Data'!I79))="","",OFFSET('Water Data'!$I$27,0,10*ROW('Water Data'!I79)))</f>
        <v/>
      </c>
      <c r="CI85" s="392" t="str">
        <f ca="1">+IF(OFFSET('Water Data'!$I$28,0,10*ROW('Water Data'!I79))="","",OFFSET('Water Data'!$I$28,0,10*ROW('Water Data'!I79)))</f>
        <v/>
      </c>
      <c r="CJ85" s="392" t="str">
        <f ca="1">+IF(OFFSET('Water Data'!$I$29,0,10*ROW('Water Data'!I79))="","",OFFSET('Water Data'!$I$29,0,10*ROW('Water Data'!I79)))</f>
        <v/>
      </c>
      <c r="CK85" s="392" t="str">
        <f ca="1">+IF(OFFSET('Sanitation Data'!$D$28,0,10*ROW('Sanitation Data'!D79))="","",OFFSET('Sanitation Data'!$D$28,0,10*ROW('Sanitation Data'!D79)))</f>
        <v/>
      </c>
      <c r="CL85" s="392" t="str">
        <f ca="1">+IF(OFFSET('Sanitation Data'!$D$29,0,10*ROW('Sanitation Data'!D79))="","",OFFSET('Sanitation Data'!$D$29,0,10*ROW('Sanitation Data'!D79)))</f>
        <v/>
      </c>
      <c r="CM85" s="392" t="str">
        <f ca="1">+IF(OFFSET('Sanitation Data'!$D$30,0,10*ROW('Sanitation Data'!D79))="","",OFFSET('Sanitation Data'!$D$30,0,10*ROW('Sanitation Data'!D79)))</f>
        <v/>
      </c>
      <c r="CN85" s="392" t="str">
        <f ca="1">+IF(OFFSET('Sanitation Data'!$D$31,0,10*ROW('Sanitation Data'!D79))="","",OFFSET('Sanitation Data'!$D$31,0,10*ROW('Sanitation Data'!D79)))</f>
        <v/>
      </c>
      <c r="CO85" s="392" t="str">
        <f ca="1">+IF(OFFSET('Sanitation Data'!$D$32,0,10*ROW('Sanitation Data'!D79))="","",OFFSET('Sanitation Data'!$D$32,0,10*ROW('Sanitation Data'!D79)))</f>
        <v/>
      </c>
      <c r="CP85" s="392" t="str">
        <f ca="1">+IF(OFFSET('Sanitation Data'!$E$28,0,10*ROW('Sanitation Data'!E79))="","",OFFSET('Sanitation Data'!$E$28,0,10*ROW('Sanitation Data'!E79)))</f>
        <v/>
      </c>
      <c r="CQ85" s="392" t="str">
        <f ca="1">+IF(OFFSET('Sanitation Data'!$E$29,0,10*ROW('Sanitation Data'!E79))="","",OFFSET('Sanitation Data'!$E$29,0,10*ROW('Sanitation Data'!E79)))</f>
        <v/>
      </c>
      <c r="CR85" s="392" t="str">
        <f ca="1">+IF(OFFSET('Sanitation Data'!$E$30,0,10*ROW('Sanitation Data'!E79))="","",OFFSET('Sanitation Data'!$E$30,0,10*ROW('Sanitation Data'!E79)))</f>
        <v/>
      </c>
      <c r="CS85" s="392" t="str">
        <f ca="1">+IF(OFFSET('Sanitation Data'!$E$31,0,10*ROW('Sanitation Data'!E79))="","",OFFSET('Sanitation Data'!$E$31,0,10*ROW('Sanitation Data'!E79)))</f>
        <v/>
      </c>
      <c r="CT85" s="392" t="str">
        <f ca="1">+IF(OFFSET('Sanitation Data'!$E$32,0,10*ROW('Sanitation Data'!E79))="","",OFFSET('Sanitation Data'!$E$32,0,10*ROW('Sanitation Data'!E79)))</f>
        <v/>
      </c>
      <c r="CU85" s="392" t="str">
        <f ca="1">+IF(OFFSET('Sanitation Data'!$F$28,0,10*ROW('Sanitation Data'!F79))="","",OFFSET('Sanitation Data'!$F$28,0,10*ROW('Sanitation Data'!F79)))</f>
        <v/>
      </c>
      <c r="CV85" s="392" t="str">
        <f ca="1">+IF(OFFSET('Sanitation Data'!$F$29,0,10*ROW('Sanitation Data'!F79))="","",OFFSET('Sanitation Data'!$F$29,0,10*ROW('Sanitation Data'!F79)))</f>
        <v/>
      </c>
      <c r="CW85" s="392" t="str">
        <f ca="1">+IF(OFFSET('Sanitation Data'!$F$30,0,10*ROW('Sanitation Data'!F79))="","",OFFSET('Sanitation Data'!$F$30,0,10*ROW('Sanitation Data'!F79)))</f>
        <v/>
      </c>
      <c r="CX85" s="392" t="str">
        <f ca="1">+IF(OFFSET('Sanitation Data'!$F$31,0,10*ROW('Sanitation Data'!F79))="","",OFFSET('Sanitation Data'!$F$31,0,10*ROW('Sanitation Data'!F79)))</f>
        <v/>
      </c>
      <c r="CY85" s="392" t="str">
        <f ca="1">+IF(OFFSET('Sanitation Data'!$F$32,0,10*ROW('Sanitation Data'!F79))="","",OFFSET('Sanitation Data'!$F$32,0,10*ROW('Sanitation Data'!F79)))</f>
        <v/>
      </c>
      <c r="CZ85" s="392" t="str">
        <f ca="1">+IF(OFFSET('Sanitation Data'!$G$28,0,10*ROW('Sanitation Data'!G79))="","",OFFSET('Sanitation Data'!$G$28,0,10*ROW('Sanitation Data'!G79)))</f>
        <v/>
      </c>
      <c r="DA85" s="392" t="str">
        <f ca="1">+IF(OFFSET('Sanitation Data'!$G$29,0,10*ROW('Sanitation Data'!G79))="","",OFFSET('Sanitation Data'!$G$29,0,10*ROW('Sanitation Data'!G79)))</f>
        <v/>
      </c>
      <c r="DB85" s="392" t="str">
        <f ca="1">+IF(OFFSET('Sanitation Data'!$G$30,0,10*ROW('Sanitation Data'!G79))="","",OFFSET('Sanitation Data'!$G$30,0,10*ROW('Sanitation Data'!G79)))</f>
        <v/>
      </c>
      <c r="DC85" s="392" t="str">
        <f ca="1">+IF(OFFSET('Sanitation Data'!$G$31,0,10*ROW('Sanitation Data'!G79))="","",OFFSET('Sanitation Data'!$G$31,0,10*ROW('Sanitation Data'!G79)))</f>
        <v/>
      </c>
      <c r="DD85" s="392" t="str">
        <f ca="1">+IF(OFFSET('Sanitation Data'!$G$32,0,10*ROW('Sanitation Data'!G79))="","",OFFSET('Sanitation Data'!$G$32,0,10*ROW('Sanitation Data'!G79)))</f>
        <v/>
      </c>
      <c r="DE85" s="392" t="str">
        <f ca="1">+IF(OFFSET('Sanitation Data'!$H$28,0,10*ROW('Sanitation Data'!H79))="","",OFFSET('Sanitation Data'!$H$28,0,10*ROW('Sanitation Data'!H79)))</f>
        <v/>
      </c>
      <c r="DF85" s="392" t="str">
        <f ca="1">+IF(OFFSET('Sanitation Data'!$H$29,0,10*ROW('Sanitation Data'!H79))="","",OFFSET('Sanitation Data'!$H$29,0,10*ROW('Sanitation Data'!H79)))</f>
        <v/>
      </c>
      <c r="DG85" s="392" t="str">
        <f ca="1">+IF(OFFSET('Sanitation Data'!$H$30,0,10*ROW('Sanitation Data'!H79))="","",OFFSET('Sanitation Data'!$H$30,0,10*ROW('Sanitation Data'!H79)))</f>
        <v/>
      </c>
      <c r="DH85" s="392" t="str">
        <f ca="1">+IF(OFFSET('Sanitation Data'!$H$31,0,10*ROW('Sanitation Data'!H79))="","",OFFSET('Sanitation Data'!$H$31,0,10*ROW('Sanitation Data'!H79)))</f>
        <v/>
      </c>
      <c r="DI85" s="392" t="str">
        <f ca="1">+IF(OFFSET('Sanitation Data'!$H$32,0,10*ROW('Sanitation Data'!H79))="","",OFFSET('Sanitation Data'!$H$32,0,10*ROW('Sanitation Data'!H79)))</f>
        <v/>
      </c>
      <c r="DJ85" s="392" t="str">
        <f ca="1">+IF(OFFSET('Sanitation Data'!$I$28,0,10*ROW('Sanitation Data'!I79))="","",OFFSET('Sanitation Data'!$I$28,0,10*ROW('Sanitation Data'!I79)))</f>
        <v/>
      </c>
      <c r="DK85" s="392" t="str">
        <f ca="1">+IF(OFFSET('Sanitation Data'!$I$29,0,10*ROW('Sanitation Data'!I79))="","",OFFSET('Sanitation Data'!$I$29,0,10*ROW('Sanitation Data'!I79)))</f>
        <v/>
      </c>
      <c r="DL85" s="392" t="str">
        <f ca="1">+IF(OFFSET('Sanitation Data'!$I$30,0,10*ROW('Sanitation Data'!I79))="","",OFFSET('Sanitation Data'!$I$30,0,10*ROW('Sanitation Data'!I79)))</f>
        <v/>
      </c>
      <c r="DM85" s="392" t="str">
        <f ca="1">+IF(OFFSET('Sanitation Data'!$I$31,0,10*ROW('Sanitation Data'!I79))="","",OFFSET('Sanitation Data'!$I$31,0,10*ROW('Sanitation Data'!I79)))</f>
        <v/>
      </c>
      <c r="DN85" s="392" t="str">
        <f ca="1">+IF(OFFSET('Sanitation Data'!$I$32,0,10*ROW('Sanitation Data'!I79))="","",OFFSET('Sanitation Data'!$I$32,0,10*ROW('Sanitation Data'!I79)))</f>
        <v/>
      </c>
      <c r="DO85" s="392" t="str">
        <f ca="1">+IF(OFFSET('Hygiene Data'!$D$11,0,10*ROW('Hygiene Data'!D79))="","",OFFSET('Hygiene Data'!$D$11,0,10*ROW('Hygiene Data'!D79)))</f>
        <v/>
      </c>
      <c r="DP85" s="392" t="str">
        <f ca="1">+IF(OFFSET('Hygiene Data'!$D$12,0,10*ROW('Hygiene Data'!D79))="","",OFFSET('Hygiene Data'!$D$12,0,10*ROW('Hygiene Data'!D79)))</f>
        <v/>
      </c>
      <c r="DQ85" s="392" t="str">
        <f ca="1">+IF(OFFSET('Hygiene Data'!$D$13,0,10*ROW('Hygiene Data'!D79))="","",OFFSET('Hygiene Data'!$D$13,0,10*ROW('Hygiene Data'!D79)))</f>
        <v/>
      </c>
      <c r="DR85" s="392" t="str">
        <f ca="1">+IF(OFFSET('Hygiene Data'!$E$11,0,10*ROW('Hygiene Data'!E79))="","",OFFSET('Hygiene Data'!$E$11,0,10*ROW('Hygiene Data'!E79)))</f>
        <v/>
      </c>
      <c r="DS85" s="392" t="str">
        <f ca="1">+IF(OFFSET('Hygiene Data'!$E$12,0,10*ROW('Hygiene Data'!E79))="","",OFFSET('Hygiene Data'!$E$12,0,10*ROW('Hygiene Data'!E79)))</f>
        <v/>
      </c>
      <c r="DT85" s="392" t="str">
        <f ca="1">+IF(OFFSET('Hygiene Data'!$E$13,0,10*ROW('Hygiene Data'!E79))="","",OFFSET('Hygiene Data'!$E$13,0,10*ROW('Hygiene Data'!E79)))</f>
        <v/>
      </c>
      <c r="DU85" s="392" t="str">
        <f ca="1">+IF(OFFSET('Hygiene Data'!$F$11,0,10*ROW('Hygiene Data'!F79))="","",OFFSET('Hygiene Data'!$F$11,0,10*ROW('Hygiene Data'!F79)))</f>
        <v/>
      </c>
      <c r="DV85" s="392" t="str">
        <f ca="1">+IF(OFFSET('Hygiene Data'!$F$12,0,10*ROW('Hygiene Data'!F79))="","",OFFSET('Hygiene Data'!$F$12,0,10*ROW('Hygiene Data'!F79)))</f>
        <v/>
      </c>
      <c r="DW85" s="392" t="str">
        <f ca="1">+IF(OFFSET('Hygiene Data'!$F$13,0,10*ROW('Hygiene Data'!F79))="","",OFFSET('Hygiene Data'!$F$13,0,10*ROW('Hygiene Data'!F79)))</f>
        <v/>
      </c>
      <c r="DX85" s="392" t="str">
        <f ca="1">+IF(OFFSET('Hygiene Data'!$G$11,0,10*ROW('Hygiene Data'!G79))="","",OFFSET('Hygiene Data'!$G$11,0,10*ROW('Hygiene Data'!G79)))</f>
        <v/>
      </c>
      <c r="DY85" s="392" t="str">
        <f ca="1">+IF(OFFSET('Hygiene Data'!$G$12,0,10*ROW('Hygiene Data'!G79))="","",OFFSET('Hygiene Data'!$G$12,0,10*ROW('Hygiene Data'!G79)))</f>
        <v/>
      </c>
      <c r="DZ85" s="392" t="str">
        <f ca="1">+IF(OFFSET('Hygiene Data'!$G$13,0,10*ROW('Hygiene Data'!G79))="","",OFFSET('Hygiene Data'!$G$13,0,10*ROW('Hygiene Data'!G79)))</f>
        <v/>
      </c>
      <c r="EA85" s="392" t="str">
        <f ca="1">+IF(OFFSET('Hygiene Data'!$H$11,0,10*ROW('Hygiene Data'!H79))="","",OFFSET('Hygiene Data'!$H$11,0,10*ROW('Hygiene Data'!H79)))</f>
        <v/>
      </c>
      <c r="EB85" s="392" t="str">
        <f ca="1">+IF(OFFSET('Hygiene Data'!$H$12,0,10*ROW('Hygiene Data'!H79))="","",OFFSET('Hygiene Data'!$H$12,0,10*ROW('Hygiene Data'!H79)))</f>
        <v/>
      </c>
      <c r="EC85" s="392" t="str">
        <f ca="1">+IF(OFFSET('Hygiene Data'!$H$13,0,10*ROW('Hygiene Data'!H79))="","",OFFSET('Hygiene Data'!$H$13,0,10*ROW('Hygiene Data'!H79)))</f>
        <v/>
      </c>
      <c r="ED85" s="392" t="str">
        <f ca="1">+IF(OFFSET('Hygiene Data'!$I$11,0,10*ROW('Hygiene Data'!I79))="","",OFFSET('Hygiene Data'!$I$11,0,10*ROW('Hygiene Data'!I79)))</f>
        <v/>
      </c>
      <c r="EE85" s="392" t="str">
        <f ca="1">+IF(OFFSET('Hygiene Data'!$I$12,0,10*ROW('Hygiene Data'!I79))="","",OFFSET('Hygiene Data'!$I$12,0,10*ROW('Hygiene Data'!I79)))</f>
        <v/>
      </c>
      <c r="EF85" s="392" t="str">
        <f ca="1">+IF(OFFSET('Hygiene Data'!$I$13,0,10*ROW('Hygiene Data'!I79))="","",OFFSET('Hygiene Data'!$I$13,0,10*ROW('Hygiene Data'!I79)))</f>
        <v/>
      </c>
    </row>
    <row r="86" spans="1:136" x14ac:dyDescent="0.25">
      <c r="A86" s="501" t="str">
        <f ca="1">+IF(OFFSET('Water Data'!$B$2,0,10*ROW('Water Data'!E80))="","",OFFSET('Water Data'!$B$2,0,10*ROW('Water Data'!E80)))</f>
        <v/>
      </c>
      <c r="B86" s="50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28" t="str">
        <f t="shared" ca="1" si="1"/>
        <v/>
      </c>
      <c r="D86" s="52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3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3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3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3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3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3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3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3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3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3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3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3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3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3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3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3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3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3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3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3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3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3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3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3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3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3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3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3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3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3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3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0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3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3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3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3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3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3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3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3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3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3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3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3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3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3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3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3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92" t="str">
        <f ca="1">+IF(OFFSET('Water Data'!$D$27,0,10*ROW('Water Data'!D80))="","",OFFSET('Water Data'!$D$27,0,10*ROW('Water Data'!D80)))</f>
        <v/>
      </c>
      <c r="BT86" s="392" t="str">
        <f ca="1">+IF(OFFSET('Water Data'!$D$28,0,10*ROW('Water Data'!D80))="","",OFFSET('Water Data'!$D$28,0,10*ROW('Water Data'!D80)))</f>
        <v/>
      </c>
      <c r="BU86" s="392" t="str">
        <f ca="1">+IF(OFFSET('Water Data'!$D$29,0,10*ROW('Water Data'!D80))="","",OFFSET('Water Data'!$D$29,0,10*ROW('Water Data'!D80)))</f>
        <v/>
      </c>
      <c r="BV86" s="392" t="str">
        <f ca="1">+IF(OFFSET('Water Data'!$E$27,0,10*ROW('Water Data'!E80))="","",OFFSET('Water Data'!$E$27,0,10*ROW('Water Data'!E80)))</f>
        <v/>
      </c>
      <c r="BW86" s="392" t="str">
        <f ca="1">+IF(OFFSET('Water Data'!$E$28,0,10*ROW('Water Data'!E80))="","",OFFSET('Water Data'!$E$28,0,10*ROW('Water Data'!E80)))</f>
        <v/>
      </c>
      <c r="BX86" s="392" t="str">
        <f ca="1">+IF(OFFSET('Water Data'!$E$29,0,10*ROW('Water Data'!E80))="","",OFFSET('Water Data'!$E$29,0,10*ROW('Water Data'!E80)))</f>
        <v/>
      </c>
      <c r="BY86" s="392" t="str">
        <f ca="1">+IF(OFFSET('Water Data'!$F$27,0,10*ROW('Water Data'!F80))="","",OFFSET('Water Data'!$F$27,0,10*ROW('Water Data'!F80)))</f>
        <v/>
      </c>
      <c r="BZ86" s="392" t="str">
        <f ca="1">+IF(OFFSET('Water Data'!$F$28,0,10*ROW('Water Data'!F80))="","",OFFSET('Water Data'!$F$28,0,10*ROW('Water Data'!F80)))</f>
        <v/>
      </c>
      <c r="CA86" s="392" t="str">
        <f ca="1">+IF(OFFSET('Water Data'!$F$29,0,10*ROW('Water Data'!F80))="","",OFFSET('Water Data'!$F$29,0,10*ROW('Water Data'!F80)))</f>
        <v/>
      </c>
      <c r="CB86" s="392" t="str">
        <f ca="1">+IF(OFFSET('Water Data'!$G$27,0,10*ROW('Water Data'!G80))="","",OFFSET('Water Data'!$G$27,0,10*ROW('Water Data'!G80)))</f>
        <v/>
      </c>
      <c r="CC86" s="392" t="str">
        <f ca="1">+IF(OFFSET('Water Data'!$G$28,0,10*ROW('Water Data'!G80))="","",OFFSET('Water Data'!$G$28,0,10*ROW('Water Data'!G80)))</f>
        <v/>
      </c>
      <c r="CD86" s="392" t="str">
        <f ca="1">+IF(OFFSET('Water Data'!$G$29,0,10*ROW('Water Data'!G80))="","",OFFSET('Water Data'!$G$29,0,10*ROW('Water Data'!G80)))</f>
        <v/>
      </c>
      <c r="CE86" s="392" t="str">
        <f ca="1">+IF(OFFSET('Water Data'!$H$27,0,10*ROW('Water Data'!H80))="","",OFFSET('Water Data'!$H$27,0,10*ROW('Water Data'!H80)))</f>
        <v/>
      </c>
      <c r="CF86" s="392" t="str">
        <f ca="1">+IF(OFFSET('Water Data'!$H$28,0,10*ROW('Water Data'!H80))="","",OFFSET('Water Data'!$H$28,0,10*ROW('Water Data'!H80)))</f>
        <v/>
      </c>
      <c r="CG86" s="392" t="str">
        <f ca="1">+IF(OFFSET('Water Data'!$H$29,0,10*ROW('Water Data'!H80))="","",OFFSET('Water Data'!$H$29,0,10*ROW('Water Data'!H80)))</f>
        <v/>
      </c>
      <c r="CH86" s="392" t="str">
        <f ca="1">+IF(OFFSET('Water Data'!$I$27,0,10*ROW('Water Data'!I80))="","",OFFSET('Water Data'!$I$27,0,10*ROW('Water Data'!I80)))</f>
        <v/>
      </c>
      <c r="CI86" s="392" t="str">
        <f ca="1">+IF(OFFSET('Water Data'!$I$28,0,10*ROW('Water Data'!I80))="","",OFFSET('Water Data'!$I$28,0,10*ROW('Water Data'!I80)))</f>
        <v/>
      </c>
      <c r="CJ86" s="392" t="str">
        <f ca="1">+IF(OFFSET('Water Data'!$I$29,0,10*ROW('Water Data'!I80))="","",OFFSET('Water Data'!$I$29,0,10*ROW('Water Data'!I80)))</f>
        <v/>
      </c>
      <c r="CK86" s="392" t="str">
        <f ca="1">+IF(OFFSET('Sanitation Data'!$D$28,0,10*ROW('Sanitation Data'!D80))="","",OFFSET('Sanitation Data'!$D$28,0,10*ROW('Sanitation Data'!D80)))</f>
        <v/>
      </c>
      <c r="CL86" s="392" t="str">
        <f ca="1">+IF(OFFSET('Sanitation Data'!$D$29,0,10*ROW('Sanitation Data'!D80))="","",OFFSET('Sanitation Data'!$D$29,0,10*ROW('Sanitation Data'!D80)))</f>
        <v/>
      </c>
      <c r="CM86" s="392" t="str">
        <f ca="1">+IF(OFFSET('Sanitation Data'!$D$30,0,10*ROW('Sanitation Data'!D80))="","",OFFSET('Sanitation Data'!$D$30,0,10*ROW('Sanitation Data'!D80)))</f>
        <v/>
      </c>
      <c r="CN86" s="392" t="str">
        <f ca="1">+IF(OFFSET('Sanitation Data'!$D$31,0,10*ROW('Sanitation Data'!D80))="","",OFFSET('Sanitation Data'!$D$31,0,10*ROW('Sanitation Data'!D80)))</f>
        <v/>
      </c>
      <c r="CO86" s="392" t="str">
        <f ca="1">+IF(OFFSET('Sanitation Data'!$D$32,0,10*ROW('Sanitation Data'!D80))="","",OFFSET('Sanitation Data'!$D$32,0,10*ROW('Sanitation Data'!D80)))</f>
        <v/>
      </c>
      <c r="CP86" s="392" t="str">
        <f ca="1">+IF(OFFSET('Sanitation Data'!$E$28,0,10*ROW('Sanitation Data'!E80))="","",OFFSET('Sanitation Data'!$E$28,0,10*ROW('Sanitation Data'!E80)))</f>
        <v/>
      </c>
      <c r="CQ86" s="392" t="str">
        <f ca="1">+IF(OFFSET('Sanitation Data'!$E$29,0,10*ROW('Sanitation Data'!E80))="","",OFFSET('Sanitation Data'!$E$29,0,10*ROW('Sanitation Data'!E80)))</f>
        <v/>
      </c>
      <c r="CR86" s="392" t="str">
        <f ca="1">+IF(OFFSET('Sanitation Data'!$E$30,0,10*ROW('Sanitation Data'!E80))="","",OFFSET('Sanitation Data'!$E$30,0,10*ROW('Sanitation Data'!E80)))</f>
        <v/>
      </c>
      <c r="CS86" s="392" t="str">
        <f ca="1">+IF(OFFSET('Sanitation Data'!$E$31,0,10*ROW('Sanitation Data'!E80))="","",OFFSET('Sanitation Data'!$E$31,0,10*ROW('Sanitation Data'!E80)))</f>
        <v/>
      </c>
      <c r="CT86" s="392" t="str">
        <f ca="1">+IF(OFFSET('Sanitation Data'!$E$32,0,10*ROW('Sanitation Data'!E80))="","",OFFSET('Sanitation Data'!$E$32,0,10*ROW('Sanitation Data'!E80)))</f>
        <v/>
      </c>
      <c r="CU86" s="392" t="str">
        <f ca="1">+IF(OFFSET('Sanitation Data'!$F$28,0,10*ROW('Sanitation Data'!F80))="","",OFFSET('Sanitation Data'!$F$28,0,10*ROW('Sanitation Data'!F80)))</f>
        <v/>
      </c>
      <c r="CV86" s="392" t="str">
        <f ca="1">+IF(OFFSET('Sanitation Data'!$F$29,0,10*ROW('Sanitation Data'!F80))="","",OFFSET('Sanitation Data'!$F$29,0,10*ROW('Sanitation Data'!F80)))</f>
        <v/>
      </c>
      <c r="CW86" s="392" t="str">
        <f ca="1">+IF(OFFSET('Sanitation Data'!$F$30,0,10*ROW('Sanitation Data'!F80))="","",OFFSET('Sanitation Data'!$F$30,0,10*ROW('Sanitation Data'!F80)))</f>
        <v/>
      </c>
      <c r="CX86" s="392" t="str">
        <f ca="1">+IF(OFFSET('Sanitation Data'!$F$31,0,10*ROW('Sanitation Data'!F80))="","",OFFSET('Sanitation Data'!$F$31,0,10*ROW('Sanitation Data'!F80)))</f>
        <v/>
      </c>
      <c r="CY86" s="392" t="str">
        <f ca="1">+IF(OFFSET('Sanitation Data'!$F$32,0,10*ROW('Sanitation Data'!F80))="","",OFFSET('Sanitation Data'!$F$32,0,10*ROW('Sanitation Data'!F80)))</f>
        <v/>
      </c>
      <c r="CZ86" s="392" t="str">
        <f ca="1">+IF(OFFSET('Sanitation Data'!$G$28,0,10*ROW('Sanitation Data'!G80))="","",OFFSET('Sanitation Data'!$G$28,0,10*ROW('Sanitation Data'!G80)))</f>
        <v/>
      </c>
      <c r="DA86" s="392" t="str">
        <f ca="1">+IF(OFFSET('Sanitation Data'!$G$29,0,10*ROW('Sanitation Data'!G80))="","",OFFSET('Sanitation Data'!$G$29,0,10*ROW('Sanitation Data'!G80)))</f>
        <v/>
      </c>
      <c r="DB86" s="392" t="str">
        <f ca="1">+IF(OFFSET('Sanitation Data'!$G$30,0,10*ROW('Sanitation Data'!G80))="","",OFFSET('Sanitation Data'!$G$30,0,10*ROW('Sanitation Data'!G80)))</f>
        <v/>
      </c>
      <c r="DC86" s="392" t="str">
        <f ca="1">+IF(OFFSET('Sanitation Data'!$G$31,0,10*ROW('Sanitation Data'!G80))="","",OFFSET('Sanitation Data'!$G$31,0,10*ROW('Sanitation Data'!G80)))</f>
        <v/>
      </c>
      <c r="DD86" s="392" t="str">
        <f ca="1">+IF(OFFSET('Sanitation Data'!$G$32,0,10*ROW('Sanitation Data'!G80))="","",OFFSET('Sanitation Data'!$G$32,0,10*ROW('Sanitation Data'!G80)))</f>
        <v/>
      </c>
      <c r="DE86" s="392" t="str">
        <f ca="1">+IF(OFFSET('Sanitation Data'!$H$28,0,10*ROW('Sanitation Data'!H80))="","",OFFSET('Sanitation Data'!$H$28,0,10*ROW('Sanitation Data'!H80)))</f>
        <v/>
      </c>
      <c r="DF86" s="392" t="str">
        <f ca="1">+IF(OFFSET('Sanitation Data'!$H$29,0,10*ROW('Sanitation Data'!H80))="","",OFFSET('Sanitation Data'!$H$29,0,10*ROW('Sanitation Data'!H80)))</f>
        <v/>
      </c>
      <c r="DG86" s="392" t="str">
        <f ca="1">+IF(OFFSET('Sanitation Data'!$H$30,0,10*ROW('Sanitation Data'!H80))="","",OFFSET('Sanitation Data'!$H$30,0,10*ROW('Sanitation Data'!H80)))</f>
        <v/>
      </c>
      <c r="DH86" s="392" t="str">
        <f ca="1">+IF(OFFSET('Sanitation Data'!$H$31,0,10*ROW('Sanitation Data'!H80))="","",OFFSET('Sanitation Data'!$H$31,0,10*ROW('Sanitation Data'!H80)))</f>
        <v/>
      </c>
      <c r="DI86" s="392" t="str">
        <f ca="1">+IF(OFFSET('Sanitation Data'!$H$32,0,10*ROW('Sanitation Data'!H80))="","",OFFSET('Sanitation Data'!$H$32,0,10*ROW('Sanitation Data'!H80)))</f>
        <v/>
      </c>
      <c r="DJ86" s="392" t="str">
        <f ca="1">+IF(OFFSET('Sanitation Data'!$I$28,0,10*ROW('Sanitation Data'!I80))="","",OFFSET('Sanitation Data'!$I$28,0,10*ROW('Sanitation Data'!I80)))</f>
        <v/>
      </c>
      <c r="DK86" s="392" t="str">
        <f ca="1">+IF(OFFSET('Sanitation Data'!$I$29,0,10*ROW('Sanitation Data'!I80))="","",OFFSET('Sanitation Data'!$I$29,0,10*ROW('Sanitation Data'!I80)))</f>
        <v/>
      </c>
      <c r="DL86" s="392" t="str">
        <f ca="1">+IF(OFFSET('Sanitation Data'!$I$30,0,10*ROW('Sanitation Data'!I80))="","",OFFSET('Sanitation Data'!$I$30,0,10*ROW('Sanitation Data'!I80)))</f>
        <v/>
      </c>
      <c r="DM86" s="392" t="str">
        <f ca="1">+IF(OFFSET('Sanitation Data'!$I$31,0,10*ROW('Sanitation Data'!I80))="","",OFFSET('Sanitation Data'!$I$31,0,10*ROW('Sanitation Data'!I80)))</f>
        <v/>
      </c>
      <c r="DN86" s="392" t="str">
        <f ca="1">+IF(OFFSET('Sanitation Data'!$I$32,0,10*ROW('Sanitation Data'!I80))="","",OFFSET('Sanitation Data'!$I$32,0,10*ROW('Sanitation Data'!I80)))</f>
        <v/>
      </c>
      <c r="DO86" s="392" t="str">
        <f ca="1">+IF(OFFSET('Hygiene Data'!$D$11,0,10*ROW('Hygiene Data'!D80))="","",OFFSET('Hygiene Data'!$D$11,0,10*ROW('Hygiene Data'!D80)))</f>
        <v/>
      </c>
      <c r="DP86" s="392" t="str">
        <f ca="1">+IF(OFFSET('Hygiene Data'!$D$12,0,10*ROW('Hygiene Data'!D80))="","",OFFSET('Hygiene Data'!$D$12,0,10*ROW('Hygiene Data'!D80)))</f>
        <v/>
      </c>
      <c r="DQ86" s="392" t="str">
        <f ca="1">+IF(OFFSET('Hygiene Data'!$D$13,0,10*ROW('Hygiene Data'!D80))="","",OFFSET('Hygiene Data'!$D$13,0,10*ROW('Hygiene Data'!D80)))</f>
        <v/>
      </c>
      <c r="DR86" s="392" t="str">
        <f ca="1">+IF(OFFSET('Hygiene Data'!$E$11,0,10*ROW('Hygiene Data'!E80))="","",OFFSET('Hygiene Data'!$E$11,0,10*ROW('Hygiene Data'!E80)))</f>
        <v/>
      </c>
      <c r="DS86" s="392" t="str">
        <f ca="1">+IF(OFFSET('Hygiene Data'!$E$12,0,10*ROW('Hygiene Data'!E80))="","",OFFSET('Hygiene Data'!$E$12,0,10*ROW('Hygiene Data'!E80)))</f>
        <v/>
      </c>
      <c r="DT86" s="392" t="str">
        <f ca="1">+IF(OFFSET('Hygiene Data'!$E$13,0,10*ROW('Hygiene Data'!E80))="","",OFFSET('Hygiene Data'!$E$13,0,10*ROW('Hygiene Data'!E80)))</f>
        <v/>
      </c>
      <c r="DU86" s="392" t="str">
        <f ca="1">+IF(OFFSET('Hygiene Data'!$F$11,0,10*ROW('Hygiene Data'!F80))="","",OFFSET('Hygiene Data'!$F$11,0,10*ROW('Hygiene Data'!F80)))</f>
        <v/>
      </c>
      <c r="DV86" s="392" t="str">
        <f ca="1">+IF(OFFSET('Hygiene Data'!$F$12,0,10*ROW('Hygiene Data'!F80))="","",OFFSET('Hygiene Data'!$F$12,0,10*ROW('Hygiene Data'!F80)))</f>
        <v/>
      </c>
      <c r="DW86" s="392" t="str">
        <f ca="1">+IF(OFFSET('Hygiene Data'!$F$13,0,10*ROW('Hygiene Data'!F80))="","",OFFSET('Hygiene Data'!$F$13,0,10*ROW('Hygiene Data'!F80)))</f>
        <v/>
      </c>
      <c r="DX86" s="392" t="str">
        <f ca="1">+IF(OFFSET('Hygiene Data'!$G$11,0,10*ROW('Hygiene Data'!G80))="","",OFFSET('Hygiene Data'!$G$11,0,10*ROW('Hygiene Data'!G80)))</f>
        <v/>
      </c>
      <c r="DY86" s="392" t="str">
        <f ca="1">+IF(OFFSET('Hygiene Data'!$G$12,0,10*ROW('Hygiene Data'!G80))="","",OFFSET('Hygiene Data'!$G$12,0,10*ROW('Hygiene Data'!G80)))</f>
        <v/>
      </c>
      <c r="DZ86" s="392" t="str">
        <f ca="1">+IF(OFFSET('Hygiene Data'!$G$13,0,10*ROW('Hygiene Data'!G80))="","",OFFSET('Hygiene Data'!$G$13,0,10*ROW('Hygiene Data'!G80)))</f>
        <v/>
      </c>
      <c r="EA86" s="392" t="str">
        <f ca="1">+IF(OFFSET('Hygiene Data'!$H$11,0,10*ROW('Hygiene Data'!H80))="","",OFFSET('Hygiene Data'!$H$11,0,10*ROW('Hygiene Data'!H80)))</f>
        <v/>
      </c>
      <c r="EB86" s="392" t="str">
        <f ca="1">+IF(OFFSET('Hygiene Data'!$H$12,0,10*ROW('Hygiene Data'!H80))="","",OFFSET('Hygiene Data'!$H$12,0,10*ROW('Hygiene Data'!H80)))</f>
        <v/>
      </c>
      <c r="EC86" s="392" t="str">
        <f ca="1">+IF(OFFSET('Hygiene Data'!$H$13,0,10*ROW('Hygiene Data'!H80))="","",OFFSET('Hygiene Data'!$H$13,0,10*ROW('Hygiene Data'!H80)))</f>
        <v/>
      </c>
      <c r="ED86" s="392" t="str">
        <f ca="1">+IF(OFFSET('Hygiene Data'!$I$11,0,10*ROW('Hygiene Data'!I80))="","",OFFSET('Hygiene Data'!$I$11,0,10*ROW('Hygiene Data'!I80)))</f>
        <v/>
      </c>
      <c r="EE86" s="392" t="str">
        <f ca="1">+IF(OFFSET('Hygiene Data'!$I$12,0,10*ROW('Hygiene Data'!I80))="","",OFFSET('Hygiene Data'!$I$12,0,10*ROW('Hygiene Data'!I80)))</f>
        <v/>
      </c>
      <c r="EF86" s="392" t="str">
        <f ca="1">+IF(OFFSET('Hygiene Data'!$I$13,0,10*ROW('Hygiene Data'!I80))="","",OFFSET('Hygiene Data'!$I$13,0,10*ROW('Hygiene Data'!I80)))</f>
        <v/>
      </c>
    </row>
    <row r="87" spans="1:136" x14ac:dyDescent="0.25">
      <c r="A87" s="501" t="str">
        <f ca="1">+IF(OFFSET('Water Data'!$B$2,0,10*ROW('Water Data'!E81))="","",OFFSET('Water Data'!$B$2,0,10*ROW('Water Data'!E81)))</f>
        <v/>
      </c>
      <c r="B87" s="50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28" t="str">
        <f t="shared" ca="1" si="1"/>
        <v/>
      </c>
      <c r="D87" s="52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3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3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3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3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3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3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3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3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3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3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3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3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3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3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3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3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3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3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3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3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3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3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3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3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3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3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3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3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3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3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3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0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3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3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3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3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3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3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3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3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3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3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3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3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3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3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3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3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92" t="str">
        <f ca="1">+IF(OFFSET('Water Data'!$D$27,0,10*ROW('Water Data'!D81))="","",OFFSET('Water Data'!$D$27,0,10*ROW('Water Data'!D81)))</f>
        <v/>
      </c>
      <c r="BT87" s="392" t="str">
        <f ca="1">+IF(OFFSET('Water Data'!$D$28,0,10*ROW('Water Data'!D81))="","",OFFSET('Water Data'!$D$28,0,10*ROW('Water Data'!D81)))</f>
        <v/>
      </c>
      <c r="BU87" s="392" t="str">
        <f ca="1">+IF(OFFSET('Water Data'!$D$29,0,10*ROW('Water Data'!D81))="","",OFFSET('Water Data'!$D$29,0,10*ROW('Water Data'!D81)))</f>
        <v/>
      </c>
      <c r="BV87" s="392" t="str">
        <f ca="1">+IF(OFFSET('Water Data'!$E$27,0,10*ROW('Water Data'!E81))="","",OFFSET('Water Data'!$E$27,0,10*ROW('Water Data'!E81)))</f>
        <v/>
      </c>
      <c r="BW87" s="392" t="str">
        <f ca="1">+IF(OFFSET('Water Data'!$E$28,0,10*ROW('Water Data'!E81))="","",OFFSET('Water Data'!$E$28,0,10*ROW('Water Data'!E81)))</f>
        <v/>
      </c>
      <c r="BX87" s="392" t="str">
        <f ca="1">+IF(OFFSET('Water Data'!$E$29,0,10*ROW('Water Data'!E81))="","",OFFSET('Water Data'!$E$29,0,10*ROW('Water Data'!E81)))</f>
        <v/>
      </c>
      <c r="BY87" s="392" t="str">
        <f ca="1">+IF(OFFSET('Water Data'!$F$27,0,10*ROW('Water Data'!F81))="","",OFFSET('Water Data'!$F$27,0,10*ROW('Water Data'!F81)))</f>
        <v/>
      </c>
      <c r="BZ87" s="392" t="str">
        <f ca="1">+IF(OFFSET('Water Data'!$F$28,0,10*ROW('Water Data'!F81))="","",OFFSET('Water Data'!$F$28,0,10*ROW('Water Data'!F81)))</f>
        <v/>
      </c>
      <c r="CA87" s="392" t="str">
        <f ca="1">+IF(OFFSET('Water Data'!$F$29,0,10*ROW('Water Data'!F81))="","",OFFSET('Water Data'!$F$29,0,10*ROW('Water Data'!F81)))</f>
        <v/>
      </c>
      <c r="CB87" s="392" t="str">
        <f ca="1">+IF(OFFSET('Water Data'!$G$27,0,10*ROW('Water Data'!G81))="","",OFFSET('Water Data'!$G$27,0,10*ROW('Water Data'!G81)))</f>
        <v/>
      </c>
      <c r="CC87" s="392" t="str">
        <f ca="1">+IF(OFFSET('Water Data'!$G$28,0,10*ROW('Water Data'!G81))="","",OFFSET('Water Data'!$G$28,0,10*ROW('Water Data'!G81)))</f>
        <v/>
      </c>
      <c r="CD87" s="392" t="str">
        <f ca="1">+IF(OFFSET('Water Data'!$G$29,0,10*ROW('Water Data'!G81))="","",OFFSET('Water Data'!$G$29,0,10*ROW('Water Data'!G81)))</f>
        <v/>
      </c>
      <c r="CE87" s="392" t="str">
        <f ca="1">+IF(OFFSET('Water Data'!$H$27,0,10*ROW('Water Data'!H81))="","",OFFSET('Water Data'!$H$27,0,10*ROW('Water Data'!H81)))</f>
        <v/>
      </c>
      <c r="CF87" s="392" t="str">
        <f ca="1">+IF(OFFSET('Water Data'!$H$28,0,10*ROW('Water Data'!H81))="","",OFFSET('Water Data'!$H$28,0,10*ROW('Water Data'!H81)))</f>
        <v/>
      </c>
      <c r="CG87" s="392" t="str">
        <f ca="1">+IF(OFFSET('Water Data'!$H$29,0,10*ROW('Water Data'!H81))="","",OFFSET('Water Data'!$H$29,0,10*ROW('Water Data'!H81)))</f>
        <v/>
      </c>
      <c r="CH87" s="392" t="str">
        <f ca="1">+IF(OFFSET('Water Data'!$I$27,0,10*ROW('Water Data'!I81))="","",OFFSET('Water Data'!$I$27,0,10*ROW('Water Data'!I81)))</f>
        <v/>
      </c>
      <c r="CI87" s="392" t="str">
        <f ca="1">+IF(OFFSET('Water Data'!$I$28,0,10*ROW('Water Data'!I81))="","",OFFSET('Water Data'!$I$28,0,10*ROW('Water Data'!I81)))</f>
        <v/>
      </c>
      <c r="CJ87" s="392" t="str">
        <f ca="1">+IF(OFFSET('Water Data'!$I$29,0,10*ROW('Water Data'!I81))="","",OFFSET('Water Data'!$I$29,0,10*ROW('Water Data'!I81)))</f>
        <v/>
      </c>
      <c r="CK87" s="392" t="str">
        <f ca="1">+IF(OFFSET('Sanitation Data'!$D$28,0,10*ROW('Sanitation Data'!D81))="","",OFFSET('Sanitation Data'!$D$28,0,10*ROW('Sanitation Data'!D81)))</f>
        <v/>
      </c>
      <c r="CL87" s="392" t="str">
        <f ca="1">+IF(OFFSET('Sanitation Data'!$D$29,0,10*ROW('Sanitation Data'!D81))="","",OFFSET('Sanitation Data'!$D$29,0,10*ROW('Sanitation Data'!D81)))</f>
        <v/>
      </c>
      <c r="CM87" s="392" t="str">
        <f ca="1">+IF(OFFSET('Sanitation Data'!$D$30,0,10*ROW('Sanitation Data'!D81))="","",OFFSET('Sanitation Data'!$D$30,0,10*ROW('Sanitation Data'!D81)))</f>
        <v/>
      </c>
      <c r="CN87" s="392" t="str">
        <f ca="1">+IF(OFFSET('Sanitation Data'!$D$31,0,10*ROW('Sanitation Data'!D81))="","",OFFSET('Sanitation Data'!$D$31,0,10*ROW('Sanitation Data'!D81)))</f>
        <v/>
      </c>
      <c r="CO87" s="392" t="str">
        <f ca="1">+IF(OFFSET('Sanitation Data'!$D$32,0,10*ROW('Sanitation Data'!D81))="","",OFFSET('Sanitation Data'!$D$32,0,10*ROW('Sanitation Data'!D81)))</f>
        <v/>
      </c>
      <c r="CP87" s="392" t="str">
        <f ca="1">+IF(OFFSET('Sanitation Data'!$E$28,0,10*ROW('Sanitation Data'!E81))="","",OFFSET('Sanitation Data'!$E$28,0,10*ROW('Sanitation Data'!E81)))</f>
        <v/>
      </c>
      <c r="CQ87" s="392" t="str">
        <f ca="1">+IF(OFFSET('Sanitation Data'!$E$29,0,10*ROW('Sanitation Data'!E81))="","",OFFSET('Sanitation Data'!$E$29,0,10*ROW('Sanitation Data'!E81)))</f>
        <v/>
      </c>
      <c r="CR87" s="392" t="str">
        <f ca="1">+IF(OFFSET('Sanitation Data'!$E$30,0,10*ROW('Sanitation Data'!E81))="","",OFFSET('Sanitation Data'!$E$30,0,10*ROW('Sanitation Data'!E81)))</f>
        <v/>
      </c>
      <c r="CS87" s="392" t="str">
        <f ca="1">+IF(OFFSET('Sanitation Data'!$E$31,0,10*ROW('Sanitation Data'!E81))="","",OFFSET('Sanitation Data'!$E$31,0,10*ROW('Sanitation Data'!E81)))</f>
        <v/>
      </c>
      <c r="CT87" s="392" t="str">
        <f ca="1">+IF(OFFSET('Sanitation Data'!$E$32,0,10*ROW('Sanitation Data'!E81))="","",OFFSET('Sanitation Data'!$E$32,0,10*ROW('Sanitation Data'!E81)))</f>
        <v/>
      </c>
      <c r="CU87" s="392" t="str">
        <f ca="1">+IF(OFFSET('Sanitation Data'!$F$28,0,10*ROW('Sanitation Data'!F81))="","",OFFSET('Sanitation Data'!$F$28,0,10*ROW('Sanitation Data'!F81)))</f>
        <v/>
      </c>
      <c r="CV87" s="392" t="str">
        <f ca="1">+IF(OFFSET('Sanitation Data'!$F$29,0,10*ROW('Sanitation Data'!F81))="","",OFFSET('Sanitation Data'!$F$29,0,10*ROW('Sanitation Data'!F81)))</f>
        <v/>
      </c>
      <c r="CW87" s="392" t="str">
        <f ca="1">+IF(OFFSET('Sanitation Data'!$F$30,0,10*ROW('Sanitation Data'!F81))="","",OFFSET('Sanitation Data'!$F$30,0,10*ROW('Sanitation Data'!F81)))</f>
        <v/>
      </c>
      <c r="CX87" s="392" t="str">
        <f ca="1">+IF(OFFSET('Sanitation Data'!$F$31,0,10*ROW('Sanitation Data'!F81))="","",OFFSET('Sanitation Data'!$F$31,0,10*ROW('Sanitation Data'!F81)))</f>
        <v/>
      </c>
      <c r="CY87" s="392" t="str">
        <f ca="1">+IF(OFFSET('Sanitation Data'!$F$32,0,10*ROW('Sanitation Data'!F81))="","",OFFSET('Sanitation Data'!$F$32,0,10*ROW('Sanitation Data'!F81)))</f>
        <v/>
      </c>
      <c r="CZ87" s="392" t="str">
        <f ca="1">+IF(OFFSET('Sanitation Data'!$G$28,0,10*ROW('Sanitation Data'!G81))="","",OFFSET('Sanitation Data'!$G$28,0,10*ROW('Sanitation Data'!G81)))</f>
        <v/>
      </c>
      <c r="DA87" s="392" t="str">
        <f ca="1">+IF(OFFSET('Sanitation Data'!$G$29,0,10*ROW('Sanitation Data'!G81))="","",OFFSET('Sanitation Data'!$G$29,0,10*ROW('Sanitation Data'!G81)))</f>
        <v/>
      </c>
      <c r="DB87" s="392" t="str">
        <f ca="1">+IF(OFFSET('Sanitation Data'!$G$30,0,10*ROW('Sanitation Data'!G81))="","",OFFSET('Sanitation Data'!$G$30,0,10*ROW('Sanitation Data'!G81)))</f>
        <v/>
      </c>
      <c r="DC87" s="392" t="str">
        <f ca="1">+IF(OFFSET('Sanitation Data'!$G$31,0,10*ROW('Sanitation Data'!G81))="","",OFFSET('Sanitation Data'!$G$31,0,10*ROW('Sanitation Data'!G81)))</f>
        <v/>
      </c>
      <c r="DD87" s="392" t="str">
        <f ca="1">+IF(OFFSET('Sanitation Data'!$G$32,0,10*ROW('Sanitation Data'!G81))="","",OFFSET('Sanitation Data'!$G$32,0,10*ROW('Sanitation Data'!G81)))</f>
        <v/>
      </c>
      <c r="DE87" s="392" t="str">
        <f ca="1">+IF(OFFSET('Sanitation Data'!$H$28,0,10*ROW('Sanitation Data'!H81))="","",OFFSET('Sanitation Data'!$H$28,0,10*ROW('Sanitation Data'!H81)))</f>
        <v/>
      </c>
      <c r="DF87" s="392" t="str">
        <f ca="1">+IF(OFFSET('Sanitation Data'!$H$29,0,10*ROW('Sanitation Data'!H81))="","",OFFSET('Sanitation Data'!$H$29,0,10*ROW('Sanitation Data'!H81)))</f>
        <v/>
      </c>
      <c r="DG87" s="392" t="str">
        <f ca="1">+IF(OFFSET('Sanitation Data'!$H$30,0,10*ROW('Sanitation Data'!H81))="","",OFFSET('Sanitation Data'!$H$30,0,10*ROW('Sanitation Data'!H81)))</f>
        <v/>
      </c>
      <c r="DH87" s="392" t="str">
        <f ca="1">+IF(OFFSET('Sanitation Data'!$H$31,0,10*ROW('Sanitation Data'!H81))="","",OFFSET('Sanitation Data'!$H$31,0,10*ROW('Sanitation Data'!H81)))</f>
        <v/>
      </c>
      <c r="DI87" s="392" t="str">
        <f ca="1">+IF(OFFSET('Sanitation Data'!$H$32,0,10*ROW('Sanitation Data'!H81))="","",OFFSET('Sanitation Data'!$H$32,0,10*ROW('Sanitation Data'!H81)))</f>
        <v/>
      </c>
      <c r="DJ87" s="392" t="str">
        <f ca="1">+IF(OFFSET('Sanitation Data'!$I$28,0,10*ROW('Sanitation Data'!I81))="","",OFFSET('Sanitation Data'!$I$28,0,10*ROW('Sanitation Data'!I81)))</f>
        <v/>
      </c>
      <c r="DK87" s="392" t="str">
        <f ca="1">+IF(OFFSET('Sanitation Data'!$I$29,0,10*ROW('Sanitation Data'!I81))="","",OFFSET('Sanitation Data'!$I$29,0,10*ROW('Sanitation Data'!I81)))</f>
        <v/>
      </c>
      <c r="DL87" s="392" t="str">
        <f ca="1">+IF(OFFSET('Sanitation Data'!$I$30,0,10*ROW('Sanitation Data'!I81))="","",OFFSET('Sanitation Data'!$I$30,0,10*ROW('Sanitation Data'!I81)))</f>
        <v/>
      </c>
      <c r="DM87" s="392" t="str">
        <f ca="1">+IF(OFFSET('Sanitation Data'!$I$31,0,10*ROW('Sanitation Data'!I81))="","",OFFSET('Sanitation Data'!$I$31,0,10*ROW('Sanitation Data'!I81)))</f>
        <v/>
      </c>
      <c r="DN87" s="392" t="str">
        <f ca="1">+IF(OFFSET('Sanitation Data'!$I$32,0,10*ROW('Sanitation Data'!I81))="","",OFFSET('Sanitation Data'!$I$32,0,10*ROW('Sanitation Data'!I81)))</f>
        <v/>
      </c>
      <c r="DO87" s="392" t="str">
        <f ca="1">+IF(OFFSET('Hygiene Data'!$D$11,0,10*ROW('Hygiene Data'!D81))="","",OFFSET('Hygiene Data'!$D$11,0,10*ROW('Hygiene Data'!D81)))</f>
        <v/>
      </c>
      <c r="DP87" s="392" t="str">
        <f ca="1">+IF(OFFSET('Hygiene Data'!$D$12,0,10*ROW('Hygiene Data'!D81))="","",OFFSET('Hygiene Data'!$D$12,0,10*ROW('Hygiene Data'!D81)))</f>
        <v/>
      </c>
      <c r="DQ87" s="392" t="str">
        <f ca="1">+IF(OFFSET('Hygiene Data'!$D$13,0,10*ROW('Hygiene Data'!D81))="","",OFFSET('Hygiene Data'!$D$13,0,10*ROW('Hygiene Data'!D81)))</f>
        <v/>
      </c>
      <c r="DR87" s="392" t="str">
        <f ca="1">+IF(OFFSET('Hygiene Data'!$E$11,0,10*ROW('Hygiene Data'!E81))="","",OFFSET('Hygiene Data'!$E$11,0,10*ROW('Hygiene Data'!E81)))</f>
        <v/>
      </c>
      <c r="DS87" s="392" t="str">
        <f ca="1">+IF(OFFSET('Hygiene Data'!$E$12,0,10*ROW('Hygiene Data'!E81))="","",OFFSET('Hygiene Data'!$E$12,0,10*ROW('Hygiene Data'!E81)))</f>
        <v/>
      </c>
      <c r="DT87" s="392" t="str">
        <f ca="1">+IF(OFFSET('Hygiene Data'!$E$13,0,10*ROW('Hygiene Data'!E81))="","",OFFSET('Hygiene Data'!$E$13,0,10*ROW('Hygiene Data'!E81)))</f>
        <v/>
      </c>
      <c r="DU87" s="392" t="str">
        <f ca="1">+IF(OFFSET('Hygiene Data'!$F$11,0,10*ROW('Hygiene Data'!F81))="","",OFFSET('Hygiene Data'!$F$11,0,10*ROW('Hygiene Data'!F81)))</f>
        <v/>
      </c>
      <c r="DV87" s="392" t="str">
        <f ca="1">+IF(OFFSET('Hygiene Data'!$F$12,0,10*ROW('Hygiene Data'!F81))="","",OFFSET('Hygiene Data'!$F$12,0,10*ROW('Hygiene Data'!F81)))</f>
        <v/>
      </c>
      <c r="DW87" s="392" t="str">
        <f ca="1">+IF(OFFSET('Hygiene Data'!$F$13,0,10*ROW('Hygiene Data'!F81))="","",OFFSET('Hygiene Data'!$F$13,0,10*ROW('Hygiene Data'!F81)))</f>
        <v/>
      </c>
      <c r="DX87" s="392" t="str">
        <f ca="1">+IF(OFFSET('Hygiene Data'!$G$11,0,10*ROW('Hygiene Data'!G81))="","",OFFSET('Hygiene Data'!$G$11,0,10*ROW('Hygiene Data'!G81)))</f>
        <v/>
      </c>
      <c r="DY87" s="392" t="str">
        <f ca="1">+IF(OFFSET('Hygiene Data'!$G$12,0,10*ROW('Hygiene Data'!G81))="","",OFFSET('Hygiene Data'!$G$12,0,10*ROW('Hygiene Data'!G81)))</f>
        <v/>
      </c>
      <c r="DZ87" s="392" t="str">
        <f ca="1">+IF(OFFSET('Hygiene Data'!$G$13,0,10*ROW('Hygiene Data'!G81))="","",OFFSET('Hygiene Data'!$G$13,0,10*ROW('Hygiene Data'!G81)))</f>
        <v/>
      </c>
      <c r="EA87" s="392" t="str">
        <f ca="1">+IF(OFFSET('Hygiene Data'!$H$11,0,10*ROW('Hygiene Data'!H81))="","",OFFSET('Hygiene Data'!$H$11,0,10*ROW('Hygiene Data'!H81)))</f>
        <v/>
      </c>
      <c r="EB87" s="392" t="str">
        <f ca="1">+IF(OFFSET('Hygiene Data'!$H$12,0,10*ROW('Hygiene Data'!H81))="","",OFFSET('Hygiene Data'!$H$12,0,10*ROW('Hygiene Data'!H81)))</f>
        <v/>
      </c>
      <c r="EC87" s="392" t="str">
        <f ca="1">+IF(OFFSET('Hygiene Data'!$H$13,0,10*ROW('Hygiene Data'!H81))="","",OFFSET('Hygiene Data'!$H$13,0,10*ROW('Hygiene Data'!H81)))</f>
        <v/>
      </c>
      <c r="ED87" s="392" t="str">
        <f ca="1">+IF(OFFSET('Hygiene Data'!$I$11,0,10*ROW('Hygiene Data'!I81))="","",OFFSET('Hygiene Data'!$I$11,0,10*ROW('Hygiene Data'!I81)))</f>
        <v/>
      </c>
      <c r="EE87" s="392" t="str">
        <f ca="1">+IF(OFFSET('Hygiene Data'!$I$12,0,10*ROW('Hygiene Data'!I81))="","",OFFSET('Hygiene Data'!$I$12,0,10*ROW('Hygiene Data'!I81)))</f>
        <v/>
      </c>
      <c r="EF87" s="392" t="str">
        <f ca="1">+IF(OFFSET('Hygiene Data'!$I$13,0,10*ROW('Hygiene Data'!I81))="","",OFFSET('Hygiene Data'!$I$13,0,10*ROW('Hygiene Data'!I81)))</f>
        <v/>
      </c>
    </row>
    <row r="88" spans="1:136" x14ac:dyDescent="0.25">
      <c r="A88" s="501" t="str">
        <f ca="1">+IF(OFFSET('Water Data'!$B$2,0,10*ROW('Water Data'!E82))="","",OFFSET('Water Data'!$B$2,0,10*ROW('Water Data'!E82)))</f>
        <v/>
      </c>
      <c r="B88" s="50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28" t="str">
        <f t="shared" ca="1" si="1"/>
        <v/>
      </c>
      <c r="D88" s="52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3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3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3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3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3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3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3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3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3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3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3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3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3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3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3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3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3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3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3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3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3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3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3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3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3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3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3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3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3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3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3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0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3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3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3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3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3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3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3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3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3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3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3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3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3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3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3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3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92" t="str">
        <f ca="1">+IF(OFFSET('Water Data'!$D$27,0,10*ROW('Water Data'!D82))="","",OFFSET('Water Data'!$D$27,0,10*ROW('Water Data'!D82)))</f>
        <v/>
      </c>
      <c r="BT88" s="392" t="str">
        <f ca="1">+IF(OFFSET('Water Data'!$D$28,0,10*ROW('Water Data'!D82))="","",OFFSET('Water Data'!$D$28,0,10*ROW('Water Data'!D82)))</f>
        <v/>
      </c>
      <c r="BU88" s="392" t="str">
        <f ca="1">+IF(OFFSET('Water Data'!$D$29,0,10*ROW('Water Data'!D82))="","",OFFSET('Water Data'!$D$29,0,10*ROW('Water Data'!D82)))</f>
        <v/>
      </c>
      <c r="BV88" s="392" t="str">
        <f ca="1">+IF(OFFSET('Water Data'!$E$27,0,10*ROW('Water Data'!E82))="","",OFFSET('Water Data'!$E$27,0,10*ROW('Water Data'!E82)))</f>
        <v/>
      </c>
      <c r="BW88" s="392" t="str">
        <f ca="1">+IF(OFFSET('Water Data'!$E$28,0,10*ROW('Water Data'!E82))="","",OFFSET('Water Data'!$E$28,0,10*ROW('Water Data'!E82)))</f>
        <v/>
      </c>
      <c r="BX88" s="392" t="str">
        <f ca="1">+IF(OFFSET('Water Data'!$E$29,0,10*ROW('Water Data'!E82))="","",OFFSET('Water Data'!$E$29,0,10*ROW('Water Data'!E82)))</f>
        <v/>
      </c>
      <c r="BY88" s="392" t="str">
        <f ca="1">+IF(OFFSET('Water Data'!$F$27,0,10*ROW('Water Data'!F82))="","",OFFSET('Water Data'!$F$27,0,10*ROW('Water Data'!F82)))</f>
        <v/>
      </c>
      <c r="BZ88" s="392" t="str">
        <f ca="1">+IF(OFFSET('Water Data'!$F$28,0,10*ROW('Water Data'!F82))="","",OFFSET('Water Data'!$F$28,0,10*ROW('Water Data'!F82)))</f>
        <v/>
      </c>
      <c r="CA88" s="392" t="str">
        <f ca="1">+IF(OFFSET('Water Data'!$F$29,0,10*ROW('Water Data'!F82))="","",OFFSET('Water Data'!$F$29,0,10*ROW('Water Data'!F82)))</f>
        <v/>
      </c>
      <c r="CB88" s="392" t="str">
        <f ca="1">+IF(OFFSET('Water Data'!$G$27,0,10*ROW('Water Data'!G82))="","",OFFSET('Water Data'!$G$27,0,10*ROW('Water Data'!G82)))</f>
        <v/>
      </c>
      <c r="CC88" s="392" t="str">
        <f ca="1">+IF(OFFSET('Water Data'!$G$28,0,10*ROW('Water Data'!G82))="","",OFFSET('Water Data'!$G$28,0,10*ROW('Water Data'!G82)))</f>
        <v/>
      </c>
      <c r="CD88" s="392" t="str">
        <f ca="1">+IF(OFFSET('Water Data'!$G$29,0,10*ROW('Water Data'!G82))="","",OFFSET('Water Data'!$G$29,0,10*ROW('Water Data'!G82)))</f>
        <v/>
      </c>
      <c r="CE88" s="392" t="str">
        <f ca="1">+IF(OFFSET('Water Data'!$H$27,0,10*ROW('Water Data'!H82))="","",OFFSET('Water Data'!$H$27,0,10*ROW('Water Data'!H82)))</f>
        <v/>
      </c>
      <c r="CF88" s="392" t="str">
        <f ca="1">+IF(OFFSET('Water Data'!$H$28,0,10*ROW('Water Data'!H82))="","",OFFSET('Water Data'!$H$28,0,10*ROW('Water Data'!H82)))</f>
        <v/>
      </c>
      <c r="CG88" s="392" t="str">
        <f ca="1">+IF(OFFSET('Water Data'!$H$29,0,10*ROW('Water Data'!H82))="","",OFFSET('Water Data'!$H$29,0,10*ROW('Water Data'!H82)))</f>
        <v/>
      </c>
      <c r="CH88" s="392" t="str">
        <f ca="1">+IF(OFFSET('Water Data'!$I$27,0,10*ROW('Water Data'!I82))="","",OFFSET('Water Data'!$I$27,0,10*ROW('Water Data'!I82)))</f>
        <v/>
      </c>
      <c r="CI88" s="392" t="str">
        <f ca="1">+IF(OFFSET('Water Data'!$I$28,0,10*ROW('Water Data'!I82))="","",OFFSET('Water Data'!$I$28,0,10*ROW('Water Data'!I82)))</f>
        <v/>
      </c>
      <c r="CJ88" s="392" t="str">
        <f ca="1">+IF(OFFSET('Water Data'!$I$29,0,10*ROW('Water Data'!I82))="","",OFFSET('Water Data'!$I$29,0,10*ROW('Water Data'!I82)))</f>
        <v/>
      </c>
      <c r="CK88" s="392" t="str">
        <f ca="1">+IF(OFFSET('Sanitation Data'!$D$28,0,10*ROW('Sanitation Data'!D82))="","",OFFSET('Sanitation Data'!$D$28,0,10*ROW('Sanitation Data'!D82)))</f>
        <v/>
      </c>
      <c r="CL88" s="392" t="str">
        <f ca="1">+IF(OFFSET('Sanitation Data'!$D$29,0,10*ROW('Sanitation Data'!D82))="","",OFFSET('Sanitation Data'!$D$29,0,10*ROW('Sanitation Data'!D82)))</f>
        <v/>
      </c>
      <c r="CM88" s="392" t="str">
        <f ca="1">+IF(OFFSET('Sanitation Data'!$D$30,0,10*ROW('Sanitation Data'!D82))="","",OFFSET('Sanitation Data'!$D$30,0,10*ROW('Sanitation Data'!D82)))</f>
        <v/>
      </c>
      <c r="CN88" s="392" t="str">
        <f ca="1">+IF(OFFSET('Sanitation Data'!$D$31,0,10*ROW('Sanitation Data'!D82))="","",OFFSET('Sanitation Data'!$D$31,0,10*ROW('Sanitation Data'!D82)))</f>
        <v/>
      </c>
      <c r="CO88" s="392" t="str">
        <f ca="1">+IF(OFFSET('Sanitation Data'!$D$32,0,10*ROW('Sanitation Data'!D82))="","",OFFSET('Sanitation Data'!$D$32,0,10*ROW('Sanitation Data'!D82)))</f>
        <v/>
      </c>
      <c r="CP88" s="392" t="str">
        <f ca="1">+IF(OFFSET('Sanitation Data'!$E$28,0,10*ROW('Sanitation Data'!E82))="","",OFFSET('Sanitation Data'!$E$28,0,10*ROW('Sanitation Data'!E82)))</f>
        <v/>
      </c>
      <c r="CQ88" s="392" t="str">
        <f ca="1">+IF(OFFSET('Sanitation Data'!$E$29,0,10*ROW('Sanitation Data'!E82))="","",OFFSET('Sanitation Data'!$E$29,0,10*ROW('Sanitation Data'!E82)))</f>
        <v/>
      </c>
      <c r="CR88" s="392" t="str">
        <f ca="1">+IF(OFFSET('Sanitation Data'!$E$30,0,10*ROW('Sanitation Data'!E82))="","",OFFSET('Sanitation Data'!$E$30,0,10*ROW('Sanitation Data'!E82)))</f>
        <v/>
      </c>
      <c r="CS88" s="392" t="str">
        <f ca="1">+IF(OFFSET('Sanitation Data'!$E$31,0,10*ROW('Sanitation Data'!E82))="","",OFFSET('Sanitation Data'!$E$31,0,10*ROW('Sanitation Data'!E82)))</f>
        <v/>
      </c>
      <c r="CT88" s="392" t="str">
        <f ca="1">+IF(OFFSET('Sanitation Data'!$E$32,0,10*ROW('Sanitation Data'!E82))="","",OFFSET('Sanitation Data'!$E$32,0,10*ROW('Sanitation Data'!E82)))</f>
        <v/>
      </c>
      <c r="CU88" s="392" t="str">
        <f ca="1">+IF(OFFSET('Sanitation Data'!$F$28,0,10*ROW('Sanitation Data'!F82))="","",OFFSET('Sanitation Data'!$F$28,0,10*ROW('Sanitation Data'!F82)))</f>
        <v/>
      </c>
      <c r="CV88" s="392" t="str">
        <f ca="1">+IF(OFFSET('Sanitation Data'!$F$29,0,10*ROW('Sanitation Data'!F82))="","",OFFSET('Sanitation Data'!$F$29,0,10*ROW('Sanitation Data'!F82)))</f>
        <v/>
      </c>
      <c r="CW88" s="392" t="str">
        <f ca="1">+IF(OFFSET('Sanitation Data'!$F$30,0,10*ROW('Sanitation Data'!F82))="","",OFFSET('Sanitation Data'!$F$30,0,10*ROW('Sanitation Data'!F82)))</f>
        <v/>
      </c>
      <c r="CX88" s="392" t="str">
        <f ca="1">+IF(OFFSET('Sanitation Data'!$F$31,0,10*ROW('Sanitation Data'!F82))="","",OFFSET('Sanitation Data'!$F$31,0,10*ROW('Sanitation Data'!F82)))</f>
        <v/>
      </c>
      <c r="CY88" s="392" t="str">
        <f ca="1">+IF(OFFSET('Sanitation Data'!$F$32,0,10*ROW('Sanitation Data'!F82))="","",OFFSET('Sanitation Data'!$F$32,0,10*ROW('Sanitation Data'!F82)))</f>
        <v/>
      </c>
      <c r="CZ88" s="392" t="str">
        <f ca="1">+IF(OFFSET('Sanitation Data'!$G$28,0,10*ROW('Sanitation Data'!G82))="","",OFFSET('Sanitation Data'!$G$28,0,10*ROW('Sanitation Data'!G82)))</f>
        <v/>
      </c>
      <c r="DA88" s="392" t="str">
        <f ca="1">+IF(OFFSET('Sanitation Data'!$G$29,0,10*ROW('Sanitation Data'!G82))="","",OFFSET('Sanitation Data'!$G$29,0,10*ROW('Sanitation Data'!G82)))</f>
        <v/>
      </c>
      <c r="DB88" s="392" t="str">
        <f ca="1">+IF(OFFSET('Sanitation Data'!$G$30,0,10*ROW('Sanitation Data'!G82))="","",OFFSET('Sanitation Data'!$G$30,0,10*ROW('Sanitation Data'!G82)))</f>
        <v/>
      </c>
      <c r="DC88" s="392" t="str">
        <f ca="1">+IF(OFFSET('Sanitation Data'!$G$31,0,10*ROW('Sanitation Data'!G82))="","",OFFSET('Sanitation Data'!$G$31,0,10*ROW('Sanitation Data'!G82)))</f>
        <v/>
      </c>
      <c r="DD88" s="392" t="str">
        <f ca="1">+IF(OFFSET('Sanitation Data'!$G$32,0,10*ROW('Sanitation Data'!G82))="","",OFFSET('Sanitation Data'!$G$32,0,10*ROW('Sanitation Data'!G82)))</f>
        <v/>
      </c>
      <c r="DE88" s="392" t="str">
        <f ca="1">+IF(OFFSET('Sanitation Data'!$H$28,0,10*ROW('Sanitation Data'!H82))="","",OFFSET('Sanitation Data'!$H$28,0,10*ROW('Sanitation Data'!H82)))</f>
        <v/>
      </c>
      <c r="DF88" s="392" t="str">
        <f ca="1">+IF(OFFSET('Sanitation Data'!$H$29,0,10*ROW('Sanitation Data'!H82))="","",OFFSET('Sanitation Data'!$H$29,0,10*ROW('Sanitation Data'!H82)))</f>
        <v/>
      </c>
      <c r="DG88" s="392" t="str">
        <f ca="1">+IF(OFFSET('Sanitation Data'!$H$30,0,10*ROW('Sanitation Data'!H82))="","",OFFSET('Sanitation Data'!$H$30,0,10*ROW('Sanitation Data'!H82)))</f>
        <v/>
      </c>
      <c r="DH88" s="392" t="str">
        <f ca="1">+IF(OFFSET('Sanitation Data'!$H$31,0,10*ROW('Sanitation Data'!H82))="","",OFFSET('Sanitation Data'!$H$31,0,10*ROW('Sanitation Data'!H82)))</f>
        <v/>
      </c>
      <c r="DI88" s="392" t="str">
        <f ca="1">+IF(OFFSET('Sanitation Data'!$H$32,0,10*ROW('Sanitation Data'!H82))="","",OFFSET('Sanitation Data'!$H$32,0,10*ROW('Sanitation Data'!H82)))</f>
        <v/>
      </c>
      <c r="DJ88" s="392" t="str">
        <f ca="1">+IF(OFFSET('Sanitation Data'!$I$28,0,10*ROW('Sanitation Data'!I82))="","",OFFSET('Sanitation Data'!$I$28,0,10*ROW('Sanitation Data'!I82)))</f>
        <v/>
      </c>
      <c r="DK88" s="392" t="str">
        <f ca="1">+IF(OFFSET('Sanitation Data'!$I$29,0,10*ROW('Sanitation Data'!I82))="","",OFFSET('Sanitation Data'!$I$29,0,10*ROW('Sanitation Data'!I82)))</f>
        <v/>
      </c>
      <c r="DL88" s="392" t="str">
        <f ca="1">+IF(OFFSET('Sanitation Data'!$I$30,0,10*ROW('Sanitation Data'!I82))="","",OFFSET('Sanitation Data'!$I$30,0,10*ROW('Sanitation Data'!I82)))</f>
        <v/>
      </c>
      <c r="DM88" s="392" t="str">
        <f ca="1">+IF(OFFSET('Sanitation Data'!$I$31,0,10*ROW('Sanitation Data'!I82))="","",OFFSET('Sanitation Data'!$I$31,0,10*ROW('Sanitation Data'!I82)))</f>
        <v/>
      </c>
      <c r="DN88" s="392" t="str">
        <f ca="1">+IF(OFFSET('Sanitation Data'!$I$32,0,10*ROW('Sanitation Data'!I82))="","",OFFSET('Sanitation Data'!$I$32,0,10*ROW('Sanitation Data'!I82)))</f>
        <v/>
      </c>
      <c r="DO88" s="392" t="str">
        <f ca="1">+IF(OFFSET('Hygiene Data'!$D$11,0,10*ROW('Hygiene Data'!D82))="","",OFFSET('Hygiene Data'!$D$11,0,10*ROW('Hygiene Data'!D82)))</f>
        <v/>
      </c>
      <c r="DP88" s="392" t="str">
        <f ca="1">+IF(OFFSET('Hygiene Data'!$D$12,0,10*ROW('Hygiene Data'!D82))="","",OFFSET('Hygiene Data'!$D$12,0,10*ROW('Hygiene Data'!D82)))</f>
        <v/>
      </c>
      <c r="DQ88" s="392" t="str">
        <f ca="1">+IF(OFFSET('Hygiene Data'!$D$13,0,10*ROW('Hygiene Data'!D82))="","",OFFSET('Hygiene Data'!$D$13,0,10*ROW('Hygiene Data'!D82)))</f>
        <v/>
      </c>
      <c r="DR88" s="392" t="str">
        <f ca="1">+IF(OFFSET('Hygiene Data'!$E$11,0,10*ROW('Hygiene Data'!E82))="","",OFFSET('Hygiene Data'!$E$11,0,10*ROW('Hygiene Data'!E82)))</f>
        <v/>
      </c>
      <c r="DS88" s="392" t="str">
        <f ca="1">+IF(OFFSET('Hygiene Data'!$E$12,0,10*ROW('Hygiene Data'!E82))="","",OFFSET('Hygiene Data'!$E$12,0,10*ROW('Hygiene Data'!E82)))</f>
        <v/>
      </c>
      <c r="DT88" s="392" t="str">
        <f ca="1">+IF(OFFSET('Hygiene Data'!$E$13,0,10*ROW('Hygiene Data'!E82))="","",OFFSET('Hygiene Data'!$E$13,0,10*ROW('Hygiene Data'!E82)))</f>
        <v/>
      </c>
      <c r="DU88" s="392" t="str">
        <f ca="1">+IF(OFFSET('Hygiene Data'!$F$11,0,10*ROW('Hygiene Data'!F82))="","",OFFSET('Hygiene Data'!$F$11,0,10*ROW('Hygiene Data'!F82)))</f>
        <v/>
      </c>
      <c r="DV88" s="392" t="str">
        <f ca="1">+IF(OFFSET('Hygiene Data'!$F$12,0,10*ROW('Hygiene Data'!F82))="","",OFFSET('Hygiene Data'!$F$12,0,10*ROW('Hygiene Data'!F82)))</f>
        <v/>
      </c>
      <c r="DW88" s="392" t="str">
        <f ca="1">+IF(OFFSET('Hygiene Data'!$F$13,0,10*ROW('Hygiene Data'!F82))="","",OFFSET('Hygiene Data'!$F$13,0,10*ROW('Hygiene Data'!F82)))</f>
        <v/>
      </c>
      <c r="DX88" s="392" t="str">
        <f ca="1">+IF(OFFSET('Hygiene Data'!$G$11,0,10*ROW('Hygiene Data'!G82))="","",OFFSET('Hygiene Data'!$G$11,0,10*ROW('Hygiene Data'!G82)))</f>
        <v/>
      </c>
      <c r="DY88" s="392" t="str">
        <f ca="1">+IF(OFFSET('Hygiene Data'!$G$12,0,10*ROW('Hygiene Data'!G82))="","",OFFSET('Hygiene Data'!$G$12,0,10*ROW('Hygiene Data'!G82)))</f>
        <v/>
      </c>
      <c r="DZ88" s="392" t="str">
        <f ca="1">+IF(OFFSET('Hygiene Data'!$G$13,0,10*ROW('Hygiene Data'!G82))="","",OFFSET('Hygiene Data'!$G$13,0,10*ROW('Hygiene Data'!G82)))</f>
        <v/>
      </c>
      <c r="EA88" s="392" t="str">
        <f ca="1">+IF(OFFSET('Hygiene Data'!$H$11,0,10*ROW('Hygiene Data'!H82))="","",OFFSET('Hygiene Data'!$H$11,0,10*ROW('Hygiene Data'!H82)))</f>
        <v/>
      </c>
      <c r="EB88" s="392" t="str">
        <f ca="1">+IF(OFFSET('Hygiene Data'!$H$12,0,10*ROW('Hygiene Data'!H82))="","",OFFSET('Hygiene Data'!$H$12,0,10*ROW('Hygiene Data'!H82)))</f>
        <v/>
      </c>
      <c r="EC88" s="392" t="str">
        <f ca="1">+IF(OFFSET('Hygiene Data'!$H$13,0,10*ROW('Hygiene Data'!H82))="","",OFFSET('Hygiene Data'!$H$13,0,10*ROW('Hygiene Data'!H82)))</f>
        <v/>
      </c>
      <c r="ED88" s="392" t="str">
        <f ca="1">+IF(OFFSET('Hygiene Data'!$I$11,0,10*ROW('Hygiene Data'!I82))="","",OFFSET('Hygiene Data'!$I$11,0,10*ROW('Hygiene Data'!I82)))</f>
        <v/>
      </c>
      <c r="EE88" s="392" t="str">
        <f ca="1">+IF(OFFSET('Hygiene Data'!$I$12,0,10*ROW('Hygiene Data'!I82))="","",OFFSET('Hygiene Data'!$I$12,0,10*ROW('Hygiene Data'!I82)))</f>
        <v/>
      </c>
      <c r="EF88" s="392" t="str">
        <f ca="1">+IF(OFFSET('Hygiene Data'!$I$13,0,10*ROW('Hygiene Data'!I82))="","",OFFSET('Hygiene Data'!$I$13,0,10*ROW('Hygiene Data'!I82)))</f>
        <v/>
      </c>
    </row>
    <row r="89" spans="1:136" x14ac:dyDescent="0.25">
      <c r="A89" s="501" t="str">
        <f ca="1">+IF(OFFSET('Water Data'!$B$2,0,10*ROW('Water Data'!E83))="","",OFFSET('Water Data'!$B$2,0,10*ROW('Water Data'!E83)))</f>
        <v/>
      </c>
      <c r="B89" s="50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28" t="str">
        <f t="shared" ca="1" si="1"/>
        <v/>
      </c>
      <c r="D89" s="52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3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3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3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3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3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3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3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3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3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3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3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3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3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3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3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3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3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3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3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3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3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3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3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3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3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3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3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3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3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3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3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0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3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3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3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3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3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3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3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3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3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3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3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3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3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3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3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3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92" t="str">
        <f ca="1">+IF(OFFSET('Water Data'!$D$27,0,10*ROW('Water Data'!D83))="","",OFFSET('Water Data'!$D$27,0,10*ROW('Water Data'!D83)))</f>
        <v/>
      </c>
      <c r="BT89" s="392" t="str">
        <f ca="1">+IF(OFFSET('Water Data'!$D$28,0,10*ROW('Water Data'!D83))="","",OFFSET('Water Data'!$D$28,0,10*ROW('Water Data'!D83)))</f>
        <v/>
      </c>
      <c r="BU89" s="392" t="str">
        <f ca="1">+IF(OFFSET('Water Data'!$D$29,0,10*ROW('Water Data'!D83))="","",OFFSET('Water Data'!$D$29,0,10*ROW('Water Data'!D83)))</f>
        <v/>
      </c>
      <c r="BV89" s="392" t="str">
        <f ca="1">+IF(OFFSET('Water Data'!$E$27,0,10*ROW('Water Data'!E83))="","",OFFSET('Water Data'!$E$27,0,10*ROW('Water Data'!E83)))</f>
        <v/>
      </c>
      <c r="BW89" s="392" t="str">
        <f ca="1">+IF(OFFSET('Water Data'!$E$28,0,10*ROW('Water Data'!E83))="","",OFFSET('Water Data'!$E$28,0,10*ROW('Water Data'!E83)))</f>
        <v/>
      </c>
      <c r="BX89" s="392" t="str">
        <f ca="1">+IF(OFFSET('Water Data'!$E$29,0,10*ROW('Water Data'!E83))="","",OFFSET('Water Data'!$E$29,0,10*ROW('Water Data'!E83)))</f>
        <v/>
      </c>
      <c r="BY89" s="392" t="str">
        <f ca="1">+IF(OFFSET('Water Data'!$F$27,0,10*ROW('Water Data'!F83))="","",OFFSET('Water Data'!$F$27,0,10*ROW('Water Data'!F83)))</f>
        <v/>
      </c>
      <c r="BZ89" s="392" t="str">
        <f ca="1">+IF(OFFSET('Water Data'!$F$28,0,10*ROW('Water Data'!F83))="","",OFFSET('Water Data'!$F$28,0,10*ROW('Water Data'!F83)))</f>
        <v/>
      </c>
      <c r="CA89" s="392" t="str">
        <f ca="1">+IF(OFFSET('Water Data'!$F$29,0,10*ROW('Water Data'!F83))="","",OFFSET('Water Data'!$F$29,0,10*ROW('Water Data'!F83)))</f>
        <v/>
      </c>
      <c r="CB89" s="392" t="str">
        <f ca="1">+IF(OFFSET('Water Data'!$G$27,0,10*ROW('Water Data'!G83))="","",OFFSET('Water Data'!$G$27,0,10*ROW('Water Data'!G83)))</f>
        <v/>
      </c>
      <c r="CC89" s="392" t="str">
        <f ca="1">+IF(OFFSET('Water Data'!$G$28,0,10*ROW('Water Data'!G83))="","",OFFSET('Water Data'!$G$28,0,10*ROW('Water Data'!G83)))</f>
        <v/>
      </c>
      <c r="CD89" s="392" t="str">
        <f ca="1">+IF(OFFSET('Water Data'!$G$29,0,10*ROW('Water Data'!G83))="","",OFFSET('Water Data'!$G$29,0,10*ROW('Water Data'!G83)))</f>
        <v/>
      </c>
      <c r="CE89" s="392" t="str">
        <f ca="1">+IF(OFFSET('Water Data'!$H$27,0,10*ROW('Water Data'!H83))="","",OFFSET('Water Data'!$H$27,0,10*ROW('Water Data'!H83)))</f>
        <v/>
      </c>
      <c r="CF89" s="392" t="str">
        <f ca="1">+IF(OFFSET('Water Data'!$H$28,0,10*ROW('Water Data'!H83))="","",OFFSET('Water Data'!$H$28,0,10*ROW('Water Data'!H83)))</f>
        <v/>
      </c>
      <c r="CG89" s="392" t="str">
        <f ca="1">+IF(OFFSET('Water Data'!$H$29,0,10*ROW('Water Data'!H83))="","",OFFSET('Water Data'!$H$29,0,10*ROW('Water Data'!H83)))</f>
        <v/>
      </c>
      <c r="CH89" s="392" t="str">
        <f ca="1">+IF(OFFSET('Water Data'!$I$27,0,10*ROW('Water Data'!I83))="","",OFFSET('Water Data'!$I$27,0,10*ROW('Water Data'!I83)))</f>
        <v/>
      </c>
      <c r="CI89" s="392" t="str">
        <f ca="1">+IF(OFFSET('Water Data'!$I$28,0,10*ROW('Water Data'!I83))="","",OFFSET('Water Data'!$I$28,0,10*ROW('Water Data'!I83)))</f>
        <v/>
      </c>
      <c r="CJ89" s="392" t="str">
        <f ca="1">+IF(OFFSET('Water Data'!$I$29,0,10*ROW('Water Data'!I83))="","",OFFSET('Water Data'!$I$29,0,10*ROW('Water Data'!I83)))</f>
        <v/>
      </c>
      <c r="CK89" s="392" t="str">
        <f ca="1">+IF(OFFSET('Sanitation Data'!$D$28,0,10*ROW('Sanitation Data'!D83))="","",OFFSET('Sanitation Data'!$D$28,0,10*ROW('Sanitation Data'!D83)))</f>
        <v/>
      </c>
      <c r="CL89" s="392" t="str">
        <f ca="1">+IF(OFFSET('Sanitation Data'!$D$29,0,10*ROW('Sanitation Data'!D83))="","",OFFSET('Sanitation Data'!$D$29,0,10*ROW('Sanitation Data'!D83)))</f>
        <v/>
      </c>
      <c r="CM89" s="392" t="str">
        <f ca="1">+IF(OFFSET('Sanitation Data'!$D$30,0,10*ROW('Sanitation Data'!D83))="","",OFFSET('Sanitation Data'!$D$30,0,10*ROW('Sanitation Data'!D83)))</f>
        <v/>
      </c>
      <c r="CN89" s="392" t="str">
        <f ca="1">+IF(OFFSET('Sanitation Data'!$D$31,0,10*ROW('Sanitation Data'!D83))="","",OFFSET('Sanitation Data'!$D$31,0,10*ROW('Sanitation Data'!D83)))</f>
        <v/>
      </c>
      <c r="CO89" s="392" t="str">
        <f ca="1">+IF(OFFSET('Sanitation Data'!$D$32,0,10*ROW('Sanitation Data'!D83))="","",OFFSET('Sanitation Data'!$D$32,0,10*ROW('Sanitation Data'!D83)))</f>
        <v/>
      </c>
      <c r="CP89" s="392" t="str">
        <f ca="1">+IF(OFFSET('Sanitation Data'!$E$28,0,10*ROW('Sanitation Data'!E83))="","",OFFSET('Sanitation Data'!$E$28,0,10*ROW('Sanitation Data'!E83)))</f>
        <v/>
      </c>
      <c r="CQ89" s="392" t="str">
        <f ca="1">+IF(OFFSET('Sanitation Data'!$E$29,0,10*ROW('Sanitation Data'!E83))="","",OFFSET('Sanitation Data'!$E$29,0,10*ROW('Sanitation Data'!E83)))</f>
        <v/>
      </c>
      <c r="CR89" s="392" t="str">
        <f ca="1">+IF(OFFSET('Sanitation Data'!$E$30,0,10*ROW('Sanitation Data'!E83))="","",OFFSET('Sanitation Data'!$E$30,0,10*ROW('Sanitation Data'!E83)))</f>
        <v/>
      </c>
      <c r="CS89" s="392" t="str">
        <f ca="1">+IF(OFFSET('Sanitation Data'!$E$31,0,10*ROW('Sanitation Data'!E83))="","",OFFSET('Sanitation Data'!$E$31,0,10*ROW('Sanitation Data'!E83)))</f>
        <v/>
      </c>
      <c r="CT89" s="392" t="str">
        <f ca="1">+IF(OFFSET('Sanitation Data'!$E$32,0,10*ROW('Sanitation Data'!E83))="","",OFFSET('Sanitation Data'!$E$32,0,10*ROW('Sanitation Data'!E83)))</f>
        <v/>
      </c>
      <c r="CU89" s="392" t="str">
        <f ca="1">+IF(OFFSET('Sanitation Data'!$F$28,0,10*ROW('Sanitation Data'!F83))="","",OFFSET('Sanitation Data'!$F$28,0,10*ROW('Sanitation Data'!F83)))</f>
        <v/>
      </c>
      <c r="CV89" s="392" t="str">
        <f ca="1">+IF(OFFSET('Sanitation Data'!$F$29,0,10*ROW('Sanitation Data'!F83))="","",OFFSET('Sanitation Data'!$F$29,0,10*ROW('Sanitation Data'!F83)))</f>
        <v/>
      </c>
      <c r="CW89" s="392" t="str">
        <f ca="1">+IF(OFFSET('Sanitation Data'!$F$30,0,10*ROW('Sanitation Data'!F83))="","",OFFSET('Sanitation Data'!$F$30,0,10*ROW('Sanitation Data'!F83)))</f>
        <v/>
      </c>
      <c r="CX89" s="392" t="str">
        <f ca="1">+IF(OFFSET('Sanitation Data'!$F$31,0,10*ROW('Sanitation Data'!F83))="","",OFFSET('Sanitation Data'!$F$31,0,10*ROW('Sanitation Data'!F83)))</f>
        <v/>
      </c>
      <c r="CY89" s="392" t="str">
        <f ca="1">+IF(OFFSET('Sanitation Data'!$F$32,0,10*ROW('Sanitation Data'!F83))="","",OFFSET('Sanitation Data'!$F$32,0,10*ROW('Sanitation Data'!F83)))</f>
        <v/>
      </c>
      <c r="CZ89" s="392" t="str">
        <f ca="1">+IF(OFFSET('Sanitation Data'!$G$28,0,10*ROW('Sanitation Data'!G83))="","",OFFSET('Sanitation Data'!$G$28,0,10*ROW('Sanitation Data'!G83)))</f>
        <v/>
      </c>
      <c r="DA89" s="392" t="str">
        <f ca="1">+IF(OFFSET('Sanitation Data'!$G$29,0,10*ROW('Sanitation Data'!G83))="","",OFFSET('Sanitation Data'!$G$29,0,10*ROW('Sanitation Data'!G83)))</f>
        <v/>
      </c>
      <c r="DB89" s="392" t="str">
        <f ca="1">+IF(OFFSET('Sanitation Data'!$G$30,0,10*ROW('Sanitation Data'!G83))="","",OFFSET('Sanitation Data'!$G$30,0,10*ROW('Sanitation Data'!G83)))</f>
        <v/>
      </c>
      <c r="DC89" s="392" t="str">
        <f ca="1">+IF(OFFSET('Sanitation Data'!$G$31,0,10*ROW('Sanitation Data'!G83))="","",OFFSET('Sanitation Data'!$G$31,0,10*ROW('Sanitation Data'!G83)))</f>
        <v/>
      </c>
      <c r="DD89" s="392" t="str">
        <f ca="1">+IF(OFFSET('Sanitation Data'!$G$32,0,10*ROW('Sanitation Data'!G83))="","",OFFSET('Sanitation Data'!$G$32,0,10*ROW('Sanitation Data'!G83)))</f>
        <v/>
      </c>
      <c r="DE89" s="392" t="str">
        <f ca="1">+IF(OFFSET('Sanitation Data'!$H$28,0,10*ROW('Sanitation Data'!H83))="","",OFFSET('Sanitation Data'!$H$28,0,10*ROW('Sanitation Data'!H83)))</f>
        <v/>
      </c>
      <c r="DF89" s="392" t="str">
        <f ca="1">+IF(OFFSET('Sanitation Data'!$H$29,0,10*ROW('Sanitation Data'!H83))="","",OFFSET('Sanitation Data'!$H$29,0,10*ROW('Sanitation Data'!H83)))</f>
        <v/>
      </c>
      <c r="DG89" s="392" t="str">
        <f ca="1">+IF(OFFSET('Sanitation Data'!$H$30,0,10*ROW('Sanitation Data'!H83))="","",OFFSET('Sanitation Data'!$H$30,0,10*ROW('Sanitation Data'!H83)))</f>
        <v/>
      </c>
      <c r="DH89" s="392" t="str">
        <f ca="1">+IF(OFFSET('Sanitation Data'!$H$31,0,10*ROW('Sanitation Data'!H83))="","",OFFSET('Sanitation Data'!$H$31,0,10*ROW('Sanitation Data'!H83)))</f>
        <v/>
      </c>
      <c r="DI89" s="392" t="str">
        <f ca="1">+IF(OFFSET('Sanitation Data'!$H$32,0,10*ROW('Sanitation Data'!H83))="","",OFFSET('Sanitation Data'!$H$32,0,10*ROW('Sanitation Data'!H83)))</f>
        <v/>
      </c>
      <c r="DJ89" s="392" t="str">
        <f ca="1">+IF(OFFSET('Sanitation Data'!$I$28,0,10*ROW('Sanitation Data'!I83))="","",OFFSET('Sanitation Data'!$I$28,0,10*ROW('Sanitation Data'!I83)))</f>
        <v/>
      </c>
      <c r="DK89" s="392" t="str">
        <f ca="1">+IF(OFFSET('Sanitation Data'!$I$29,0,10*ROW('Sanitation Data'!I83))="","",OFFSET('Sanitation Data'!$I$29,0,10*ROW('Sanitation Data'!I83)))</f>
        <v/>
      </c>
      <c r="DL89" s="392" t="str">
        <f ca="1">+IF(OFFSET('Sanitation Data'!$I$30,0,10*ROW('Sanitation Data'!I83))="","",OFFSET('Sanitation Data'!$I$30,0,10*ROW('Sanitation Data'!I83)))</f>
        <v/>
      </c>
      <c r="DM89" s="392" t="str">
        <f ca="1">+IF(OFFSET('Sanitation Data'!$I$31,0,10*ROW('Sanitation Data'!I83))="","",OFFSET('Sanitation Data'!$I$31,0,10*ROW('Sanitation Data'!I83)))</f>
        <v/>
      </c>
      <c r="DN89" s="392" t="str">
        <f ca="1">+IF(OFFSET('Sanitation Data'!$I$32,0,10*ROW('Sanitation Data'!I83))="","",OFFSET('Sanitation Data'!$I$32,0,10*ROW('Sanitation Data'!I83)))</f>
        <v/>
      </c>
      <c r="DO89" s="392" t="str">
        <f ca="1">+IF(OFFSET('Hygiene Data'!$D$11,0,10*ROW('Hygiene Data'!D83))="","",OFFSET('Hygiene Data'!$D$11,0,10*ROW('Hygiene Data'!D83)))</f>
        <v/>
      </c>
      <c r="DP89" s="392" t="str">
        <f ca="1">+IF(OFFSET('Hygiene Data'!$D$12,0,10*ROW('Hygiene Data'!D83))="","",OFFSET('Hygiene Data'!$D$12,0,10*ROW('Hygiene Data'!D83)))</f>
        <v/>
      </c>
      <c r="DQ89" s="392" t="str">
        <f ca="1">+IF(OFFSET('Hygiene Data'!$D$13,0,10*ROW('Hygiene Data'!D83))="","",OFFSET('Hygiene Data'!$D$13,0,10*ROW('Hygiene Data'!D83)))</f>
        <v/>
      </c>
      <c r="DR89" s="392" t="str">
        <f ca="1">+IF(OFFSET('Hygiene Data'!$E$11,0,10*ROW('Hygiene Data'!E83))="","",OFFSET('Hygiene Data'!$E$11,0,10*ROW('Hygiene Data'!E83)))</f>
        <v/>
      </c>
      <c r="DS89" s="392" t="str">
        <f ca="1">+IF(OFFSET('Hygiene Data'!$E$12,0,10*ROW('Hygiene Data'!E83))="","",OFFSET('Hygiene Data'!$E$12,0,10*ROW('Hygiene Data'!E83)))</f>
        <v/>
      </c>
      <c r="DT89" s="392" t="str">
        <f ca="1">+IF(OFFSET('Hygiene Data'!$E$13,0,10*ROW('Hygiene Data'!E83))="","",OFFSET('Hygiene Data'!$E$13,0,10*ROW('Hygiene Data'!E83)))</f>
        <v/>
      </c>
      <c r="DU89" s="392" t="str">
        <f ca="1">+IF(OFFSET('Hygiene Data'!$F$11,0,10*ROW('Hygiene Data'!F83))="","",OFFSET('Hygiene Data'!$F$11,0,10*ROW('Hygiene Data'!F83)))</f>
        <v/>
      </c>
      <c r="DV89" s="392" t="str">
        <f ca="1">+IF(OFFSET('Hygiene Data'!$F$12,0,10*ROW('Hygiene Data'!F83))="","",OFFSET('Hygiene Data'!$F$12,0,10*ROW('Hygiene Data'!F83)))</f>
        <v/>
      </c>
      <c r="DW89" s="392" t="str">
        <f ca="1">+IF(OFFSET('Hygiene Data'!$F$13,0,10*ROW('Hygiene Data'!F83))="","",OFFSET('Hygiene Data'!$F$13,0,10*ROW('Hygiene Data'!F83)))</f>
        <v/>
      </c>
      <c r="DX89" s="392" t="str">
        <f ca="1">+IF(OFFSET('Hygiene Data'!$G$11,0,10*ROW('Hygiene Data'!G83))="","",OFFSET('Hygiene Data'!$G$11,0,10*ROW('Hygiene Data'!G83)))</f>
        <v/>
      </c>
      <c r="DY89" s="392" t="str">
        <f ca="1">+IF(OFFSET('Hygiene Data'!$G$12,0,10*ROW('Hygiene Data'!G83))="","",OFFSET('Hygiene Data'!$G$12,0,10*ROW('Hygiene Data'!G83)))</f>
        <v/>
      </c>
      <c r="DZ89" s="392" t="str">
        <f ca="1">+IF(OFFSET('Hygiene Data'!$G$13,0,10*ROW('Hygiene Data'!G83))="","",OFFSET('Hygiene Data'!$G$13,0,10*ROW('Hygiene Data'!G83)))</f>
        <v/>
      </c>
      <c r="EA89" s="392" t="str">
        <f ca="1">+IF(OFFSET('Hygiene Data'!$H$11,0,10*ROW('Hygiene Data'!H83))="","",OFFSET('Hygiene Data'!$H$11,0,10*ROW('Hygiene Data'!H83)))</f>
        <v/>
      </c>
      <c r="EB89" s="392" t="str">
        <f ca="1">+IF(OFFSET('Hygiene Data'!$H$12,0,10*ROW('Hygiene Data'!H83))="","",OFFSET('Hygiene Data'!$H$12,0,10*ROW('Hygiene Data'!H83)))</f>
        <v/>
      </c>
      <c r="EC89" s="392" t="str">
        <f ca="1">+IF(OFFSET('Hygiene Data'!$H$13,0,10*ROW('Hygiene Data'!H83))="","",OFFSET('Hygiene Data'!$H$13,0,10*ROW('Hygiene Data'!H83)))</f>
        <v/>
      </c>
      <c r="ED89" s="392" t="str">
        <f ca="1">+IF(OFFSET('Hygiene Data'!$I$11,0,10*ROW('Hygiene Data'!I83))="","",OFFSET('Hygiene Data'!$I$11,0,10*ROW('Hygiene Data'!I83)))</f>
        <v/>
      </c>
      <c r="EE89" s="392" t="str">
        <f ca="1">+IF(OFFSET('Hygiene Data'!$I$12,0,10*ROW('Hygiene Data'!I83))="","",OFFSET('Hygiene Data'!$I$12,0,10*ROW('Hygiene Data'!I83)))</f>
        <v/>
      </c>
      <c r="EF89" s="392" t="str">
        <f ca="1">+IF(OFFSET('Hygiene Data'!$I$13,0,10*ROW('Hygiene Data'!I83))="","",OFFSET('Hygiene Data'!$I$13,0,10*ROW('Hygiene Data'!I83)))</f>
        <v/>
      </c>
    </row>
    <row r="90" spans="1:136" x14ac:dyDescent="0.25">
      <c r="A90" s="501" t="str">
        <f ca="1">+IF(OFFSET('Water Data'!$B$2,0,10*ROW('Water Data'!E84))="","",OFFSET('Water Data'!$B$2,0,10*ROW('Water Data'!E84)))</f>
        <v/>
      </c>
      <c r="B90" s="50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28" t="str">
        <f t="shared" ca="1" si="1"/>
        <v/>
      </c>
      <c r="D90" s="52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3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3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3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3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3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3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3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3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3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3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3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3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3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3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3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3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3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3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3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3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3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3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3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3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3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3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3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3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3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3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3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0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3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3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3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3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3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3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3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3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3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3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3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3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3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3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3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3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92" t="str">
        <f ca="1">+IF(OFFSET('Water Data'!$D$27,0,10*ROW('Water Data'!D84))="","",OFFSET('Water Data'!$D$27,0,10*ROW('Water Data'!D84)))</f>
        <v/>
      </c>
      <c r="BT90" s="392" t="str">
        <f ca="1">+IF(OFFSET('Water Data'!$D$28,0,10*ROW('Water Data'!D84))="","",OFFSET('Water Data'!$D$28,0,10*ROW('Water Data'!D84)))</f>
        <v/>
      </c>
      <c r="BU90" s="392" t="str">
        <f ca="1">+IF(OFFSET('Water Data'!$D$29,0,10*ROW('Water Data'!D84))="","",OFFSET('Water Data'!$D$29,0,10*ROW('Water Data'!D84)))</f>
        <v/>
      </c>
      <c r="BV90" s="392" t="str">
        <f ca="1">+IF(OFFSET('Water Data'!$E$27,0,10*ROW('Water Data'!E84))="","",OFFSET('Water Data'!$E$27,0,10*ROW('Water Data'!E84)))</f>
        <v/>
      </c>
      <c r="BW90" s="392" t="str">
        <f ca="1">+IF(OFFSET('Water Data'!$E$28,0,10*ROW('Water Data'!E84))="","",OFFSET('Water Data'!$E$28,0,10*ROW('Water Data'!E84)))</f>
        <v/>
      </c>
      <c r="BX90" s="392" t="str">
        <f ca="1">+IF(OFFSET('Water Data'!$E$29,0,10*ROW('Water Data'!E84))="","",OFFSET('Water Data'!$E$29,0,10*ROW('Water Data'!E84)))</f>
        <v/>
      </c>
      <c r="BY90" s="392" t="str">
        <f ca="1">+IF(OFFSET('Water Data'!$F$27,0,10*ROW('Water Data'!F84))="","",OFFSET('Water Data'!$F$27,0,10*ROW('Water Data'!F84)))</f>
        <v/>
      </c>
      <c r="BZ90" s="392" t="str">
        <f ca="1">+IF(OFFSET('Water Data'!$F$28,0,10*ROW('Water Data'!F84))="","",OFFSET('Water Data'!$F$28,0,10*ROW('Water Data'!F84)))</f>
        <v/>
      </c>
      <c r="CA90" s="392" t="str">
        <f ca="1">+IF(OFFSET('Water Data'!$F$29,0,10*ROW('Water Data'!F84))="","",OFFSET('Water Data'!$F$29,0,10*ROW('Water Data'!F84)))</f>
        <v/>
      </c>
      <c r="CB90" s="392" t="str">
        <f ca="1">+IF(OFFSET('Water Data'!$G$27,0,10*ROW('Water Data'!G84))="","",OFFSET('Water Data'!$G$27,0,10*ROW('Water Data'!G84)))</f>
        <v/>
      </c>
      <c r="CC90" s="392" t="str">
        <f ca="1">+IF(OFFSET('Water Data'!$G$28,0,10*ROW('Water Data'!G84))="","",OFFSET('Water Data'!$G$28,0,10*ROW('Water Data'!G84)))</f>
        <v/>
      </c>
      <c r="CD90" s="392" t="str">
        <f ca="1">+IF(OFFSET('Water Data'!$G$29,0,10*ROW('Water Data'!G84))="","",OFFSET('Water Data'!$G$29,0,10*ROW('Water Data'!G84)))</f>
        <v/>
      </c>
      <c r="CE90" s="392" t="str">
        <f ca="1">+IF(OFFSET('Water Data'!$H$27,0,10*ROW('Water Data'!H84))="","",OFFSET('Water Data'!$H$27,0,10*ROW('Water Data'!H84)))</f>
        <v/>
      </c>
      <c r="CF90" s="392" t="str">
        <f ca="1">+IF(OFFSET('Water Data'!$H$28,0,10*ROW('Water Data'!H84))="","",OFFSET('Water Data'!$H$28,0,10*ROW('Water Data'!H84)))</f>
        <v/>
      </c>
      <c r="CG90" s="392" t="str">
        <f ca="1">+IF(OFFSET('Water Data'!$H$29,0,10*ROW('Water Data'!H84))="","",OFFSET('Water Data'!$H$29,0,10*ROW('Water Data'!H84)))</f>
        <v/>
      </c>
      <c r="CH90" s="392" t="str">
        <f ca="1">+IF(OFFSET('Water Data'!$I$27,0,10*ROW('Water Data'!I84))="","",OFFSET('Water Data'!$I$27,0,10*ROW('Water Data'!I84)))</f>
        <v/>
      </c>
      <c r="CI90" s="392" t="str">
        <f ca="1">+IF(OFFSET('Water Data'!$I$28,0,10*ROW('Water Data'!I84))="","",OFFSET('Water Data'!$I$28,0,10*ROW('Water Data'!I84)))</f>
        <v/>
      </c>
      <c r="CJ90" s="392" t="str">
        <f ca="1">+IF(OFFSET('Water Data'!$I$29,0,10*ROW('Water Data'!I84))="","",OFFSET('Water Data'!$I$29,0,10*ROW('Water Data'!I84)))</f>
        <v/>
      </c>
      <c r="CK90" s="392" t="str">
        <f ca="1">+IF(OFFSET('Sanitation Data'!$D$28,0,10*ROW('Sanitation Data'!D84))="","",OFFSET('Sanitation Data'!$D$28,0,10*ROW('Sanitation Data'!D84)))</f>
        <v/>
      </c>
      <c r="CL90" s="392" t="str">
        <f ca="1">+IF(OFFSET('Sanitation Data'!$D$29,0,10*ROW('Sanitation Data'!D84))="","",OFFSET('Sanitation Data'!$D$29,0,10*ROW('Sanitation Data'!D84)))</f>
        <v/>
      </c>
      <c r="CM90" s="392" t="str">
        <f ca="1">+IF(OFFSET('Sanitation Data'!$D$30,0,10*ROW('Sanitation Data'!D84))="","",OFFSET('Sanitation Data'!$D$30,0,10*ROW('Sanitation Data'!D84)))</f>
        <v/>
      </c>
      <c r="CN90" s="392" t="str">
        <f ca="1">+IF(OFFSET('Sanitation Data'!$D$31,0,10*ROW('Sanitation Data'!D84))="","",OFFSET('Sanitation Data'!$D$31,0,10*ROW('Sanitation Data'!D84)))</f>
        <v/>
      </c>
      <c r="CO90" s="392" t="str">
        <f ca="1">+IF(OFFSET('Sanitation Data'!$D$32,0,10*ROW('Sanitation Data'!D84))="","",OFFSET('Sanitation Data'!$D$32,0,10*ROW('Sanitation Data'!D84)))</f>
        <v/>
      </c>
      <c r="CP90" s="392" t="str">
        <f ca="1">+IF(OFFSET('Sanitation Data'!$E$28,0,10*ROW('Sanitation Data'!E84))="","",OFFSET('Sanitation Data'!$E$28,0,10*ROW('Sanitation Data'!E84)))</f>
        <v/>
      </c>
      <c r="CQ90" s="392" t="str">
        <f ca="1">+IF(OFFSET('Sanitation Data'!$E$29,0,10*ROW('Sanitation Data'!E84))="","",OFFSET('Sanitation Data'!$E$29,0,10*ROW('Sanitation Data'!E84)))</f>
        <v/>
      </c>
      <c r="CR90" s="392" t="str">
        <f ca="1">+IF(OFFSET('Sanitation Data'!$E$30,0,10*ROW('Sanitation Data'!E84))="","",OFFSET('Sanitation Data'!$E$30,0,10*ROW('Sanitation Data'!E84)))</f>
        <v/>
      </c>
      <c r="CS90" s="392" t="str">
        <f ca="1">+IF(OFFSET('Sanitation Data'!$E$31,0,10*ROW('Sanitation Data'!E84))="","",OFFSET('Sanitation Data'!$E$31,0,10*ROW('Sanitation Data'!E84)))</f>
        <v/>
      </c>
      <c r="CT90" s="392" t="str">
        <f ca="1">+IF(OFFSET('Sanitation Data'!$E$32,0,10*ROW('Sanitation Data'!E84))="","",OFFSET('Sanitation Data'!$E$32,0,10*ROW('Sanitation Data'!E84)))</f>
        <v/>
      </c>
      <c r="CU90" s="392" t="str">
        <f ca="1">+IF(OFFSET('Sanitation Data'!$F$28,0,10*ROW('Sanitation Data'!F84))="","",OFFSET('Sanitation Data'!$F$28,0,10*ROW('Sanitation Data'!F84)))</f>
        <v/>
      </c>
      <c r="CV90" s="392" t="str">
        <f ca="1">+IF(OFFSET('Sanitation Data'!$F$29,0,10*ROW('Sanitation Data'!F84))="","",OFFSET('Sanitation Data'!$F$29,0,10*ROW('Sanitation Data'!F84)))</f>
        <v/>
      </c>
      <c r="CW90" s="392" t="str">
        <f ca="1">+IF(OFFSET('Sanitation Data'!$F$30,0,10*ROW('Sanitation Data'!F84))="","",OFFSET('Sanitation Data'!$F$30,0,10*ROW('Sanitation Data'!F84)))</f>
        <v/>
      </c>
      <c r="CX90" s="392" t="str">
        <f ca="1">+IF(OFFSET('Sanitation Data'!$F$31,0,10*ROW('Sanitation Data'!F84))="","",OFFSET('Sanitation Data'!$F$31,0,10*ROW('Sanitation Data'!F84)))</f>
        <v/>
      </c>
      <c r="CY90" s="392" t="str">
        <f ca="1">+IF(OFFSET('Sanitation Data'!$F$32,0,10*ROW('Sanitation Data'!F84))="","",OFFSET('Sanitation Data'!$F$32,0,10*ROW('Sanitation Data'!F84)))</f>
        <v/>
      </c>
      <c r="CZ90" s="392" t="str">
        <f ca="1">+IF(OFFSET('Sanitation Data'!$G$28,0,10*ROW('Sanitation Data'!G84))="","",OFFSET('Sanitation Data'!$G$28,0,10*ROW('Sanitation Data'!G84)))</f>
        <v/>
      </c>
      <c r="DA90" s="392" t="str">
        <f ca="1">+IF(OFFSET('Sanitation Data'!$G$29,0,10*ROW('Sanitation Data'!G84))="","",OFFSET('Sanitation Data'!$G$29,0,10*ROW('Sanitation Data'!G84)))</f>
        <v/>
      </c>
      <c r="DB90" s="392" t="str">
        <f ca="1">+IF(OFFSET('Sanitation Data'!$G$30,0,10*ROW('Sanitation Data'!G84))="","",OFFSET('Sanitation Data'!$G$30,0,10*ROW('Sanitation Data'!G84)))</f>
        <v/>
      </c>
      <c r="DC90" s="392" t="str">
        <f ca="1">+IF(OFFSET('Sanitation Data'!$G$31,0,10*ROW('Sanitation Data'!G84))="","",OFFSET('Sanitation Data'!$G$31,0,10*ROW('Sanitation Data'!G84)))</f>
        <v/>
      </c>
      <c r="DD90" s="392" t="str">
        <f ca="1">+IF(OFFSET('Sanitation Data'!$G$32,0,10*ROW('Sanitation Data'!G84))="","",OFFSET('Sanitation Data'!$G$32,0,10*ROW('Sanitation Data'!G84)))</f>
        <v/>
      </c>
      <c r="DE90" s="392" t="str">
        <f ca="1">+IF(OFFSET('Sanitation Data'!$H$28,0,10*ROW('Sanitation Data'!H84))="","",OFFSET('Sanitation Data'!$H$28,0,10*ROW('Sanitation Data'!H84)))</f>
        <v/>
      </c>
      <c r="DF90" s="392" t="str">
        <f ca="1">+IF(OFFSET('Sanitation Data'!$H$29,0,10*ROW('Sanitation Data'!H84))="","",OFFSET('Sanitation Data'!$H$29,0,10*ROW('Sanitation Data'!H84)))</f>
        <v/>
      </c>
      <c r="DG90" s="392" t="str">
        <f ca="1">+IF(OFFSET('Sanitation Data'!$H$30,0,10*ROW('Sanitation Data'!H84))="","",OFFSET('Sanitation Data'!$H$30,0,10*ROW('Sanitation Data'!H84)))</f>
        <v/>
      </c>
      <c r="DH90" s="392" t="str">
        <f ca="1">+IF(OFFSET('Sanitation Data'!$H$31,0,10*ROW('Sanitation Data'!H84))="","",OFFSET('Sanitation Data'!$H$31,0,10*ROW('Sanitation Data'!H84)))</f>
        <v/>
      </c>
      <c r="DI90" s="392" t="str">
        <f ca="1">+IF(OFFSET('Sanitation Data'!$H$32,0,10*ROW('Sanitation Data'!H84))="","",OFFSET('Sanitation Data'!$H$32,0,10*ROW('Sanitation Data'!H84)))</f>
        <v/>
      </c>
      <c r="DJ90" s="392" t="str">
        <f ca="1">+IF(OFFSET('Sanitation Data'!$I$28,0,10*ROW('Sanitation Data'!I84))="","",OFFSET('Sanitation Data'!$I$28,0,10*ROW('Sanitation Data'!I84)))</f>
        <v/>
      </c>
      <c r="DK90" s="392" t="str">
        <f ca="1">+IF(OFFSET('Sanitation Data'!$I$29,0,10*ROW('Sanitation Data'!I84))="","",OFFSET('Sanitation Data'!$I$29,0,10*ROW('Sanitation Data'!I84)))</f>
        <v/>
      </c>
      <c r="DL90" s="392" t="str">
        <f ca="1">+IF(OFFSET('Sanitation Data'!$I$30,0,10*ROW('Sanitation Data'!I84))="","",OFFSET('Sanitation Data'!$I$30,0,10*ROW('Sanitation Data'!I84)))</f>
        <v/>
      </c>
      <c r="DM90" s="392" t="str">
        <f ca="1">+IF(OFFSET('Sanitation Data'!$I$31,0,10*ROW('Sanitation Data'!I84))="","",OFFSET('Sanitation Data'!$I$31,0,10*ROW('Sanitation Data'!I84)))</f>
        <v/>
      </c>
      <c r="DN90" s="392" t="str">
        <f ca="1">+IF(OFFSET('Sanitation Data'!$I$32,0,10*ROW('Sanitation Data'!I84))="","",OFFSET('Sanitation Data'!$I$32,0,10*ROW('Sanitation Data'!I84)))</f>
        <v/>
      </c>
      <c r="DO90" s="392" t="str">
        <f ca="1">+IF(OFFSET('Hygiene Data'!$D$11,0,10*ROW('Hygiene Data'!D84))="","",OFFSET('Hygiene Data'!$D$11,0,10*ROW('Hygiene Data'!D84)))</f>
        <v/>
      </c>
      <c r="DP90" s="392" t="str">
        <f ca="1">+IF(OFFSET('Hygiene Data'!$D$12,0,10*ROW('Hygiene Data'!D84))="","",OFFSET('Hygiene Data'!$D$12,0,10*ROW('Hygiene Data'!D84)))</f>
        <v/>
      </c>
      <c r="DQ90" s="392" t="str">
        <f ca="1">+IF(OFFSET('Hygiene Data'!$D$13,0,10*ROW('Hygiene Data'!D84))="","",OFFSET('Hygiene Data'!$D$13,0,10*ROW('Hygiene Data'!D84)))</f>
        <v/>
      </c>
      <c r="DR90" s="392" t="str">
        <f ca="1">+IF(OFFSET('Hygiene Data'!$E$11,0,10*ROW('Hygiene Data'!E84))="","",OFFSET('Hygiene Data'!$E$11,0,10*ROW('Hygiene Data'!E84)))</f>
        <v/>
      </c>
      <c r="DS90" s="392" t="str">
        <f ca="1">+IF(OFFSET('Hygiene Data'!$E$12,0,10*ROW('Hygiene Data'!E84))="","",OFFSET('Hygiene Data'!$E$12,0,10*ROW('Hygiene Data'!E84)))</f>
        <v/>
      </c>
      <c r="DT90" s="392" t="str">
        <f ca="1">+IF(OFFSET('Hygiene Data'!$E$13,0,10*ROW('Hygiene Data'!E84))="","",OFFSET('Hygiene Data'!$E$13,0,10*ROW('Hygiene Data'!E84)))</f>
        <v/>
      </c>
      <c r="DU90" s="392" t="str">
        <f ca="1">+IF(OFFSET('Hygiene Data'!$F$11,0,10*ROW('Hygiene Data'!F84))="","",OFFSET('Hygiene Data'!$F$11,0,10*ROW('Hygiene Data'!F84)))</f>
        <v/>
      </c>
      <c r="DV90" s="392" t="str">
        <f ca="1">+IF(OFFSET('Hygiene Data'!$F$12,0,10*ROW('Hygiene Data'!F84))="","",OFFSET('Hygiene Data'!$F$12,0,10*ROW('Hygiene Data'!F84)))</f>
        <v/>
      </c>
      <c r="DW90" s="392" t="str">
        <f ca="1">+IF(OFFSET('Hygiene Data'!$F$13,0,10*ROW('Hygiene Data'!F84))="","",OFFSET('Hygiene Data'!$F$13,0,10*ROW('Hygiene Data'!F84)))</f>
        <v/>
      </c>
      <c r="DX90" s="392" t="str">
        <f ca="1">+IF(OFFSET('Hygiene Data'!$G$11,0,10*ROW('Hygiene Data'!G84))="","",OFFSET('Hygiene Data'!$G$11,0,10*ROW('Hygiene Data'!G84)))</f>
        <v/>
      </c>
      <c r="DY90" s="392" t="str">
        <f ca="1">+IF(OFFSET('Hygiene Data'!$G$12,0,10*ROW('Hygiene Data'!G84))="","",OFFSET('Hygiene Data'!$G$12,0,10*ROW('Hygiene Data'!G84)))</f>
        <v/>
      </c>
      <c r="DZ90" s="392" t="str">
        <f ca="1">+IF(OFFSET('Hygiene Data'!$G$13,0,10*ROW('Hygiene Data'!G84))="","",OFFSET('Hygiene Data'!$G$13,0,10*ROW('Hygiene Data'!G84)))</f>
        <v/>
      </c>
      <c r="EA90" s="392" t="str">
        <f ca="1">+IF(OFFSET('Hygiene Data'!$H$11,0,10*ROW('Hygiene Data'!H84))="","",OFFSET('Hygiene Data'!$H$11,0,10*ROW('Hygiene Data'!H84)))</f>
        <v/>
      </c>
      <c r="EB90" s="392" t="str">
        <f ca="1">+IF(OFFSET('Hygiene Data'!$H$12,0,10*ROW('Hygiene Data'!H84))="","",OFFSET('Hygiene Data'!$H$12,0,10*ROW('Hygiene Data'!H84)))</f>
        <v/>
      </c>
      <c r="EC90" s="392" t="str">
        <f ca="1">+IF(OFFSET('Hygiene Data'!$H$13,0,10*ROW('Hygiene Data'!H84))="","",OFFSET('Hygiene Data'!$H$13,0,10*ROW('Hygiene Data'!H84)))</f>
        <v/>
      </c>
      <c r="ED90" s="392" t="str">
        <f ca="1">+IF(OFFSET('Hygiene Data'!$I$11,0,10*ROW('Hygiene Data'!I84))="","",OFFSET('Hygiene Data'!$I$11,0,10*ROW('Hygiene Data'!I84)))</f>
        <v/>
      </c>
      <c r="EE90" s="392" t="str">
        <f ca="1">+IF(OFFSET('Hygiene Data'!$I$12,0,10*ROW('Hygiene Data'!I84))="","",OFFSET('Hygiene Data'!$I$12,0,10*ROW('Hygiene Data'!I84)))</f>
        <v/>
      </c>
      <c r="EF90" s="392" t="str">
        <f ca="1">+IF(OFFSET('Hygiene Data'!$I$13,0,10*ROW('Hygiene Data'!I84))="","",OFFSET('Hygiene Data'!$I$13,0,10*ROW('Hygiene Data'!I84)))</f>
        <v/>
      </c>
    </row>
    <row r="91" spans="1:136" x14ac:dyDescent="0.25">
      <c r="A91" s="501" t="str">
        <f ca="1">+IF(OFFSET('Water Data'!$B$2,0,10*ROW('Water Data'!E85))="","",OFFSET('Water Data'!$B$2,0,10*ROW('Water Data'!E85)))</f>
        <v/>
      </c>
      <c r="B91" s="50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28" t="str">
        <f t="shared" ca="1" si="1"/>
        <v/>
      </c>
      <c r="D91" s="52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3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3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3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3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3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3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3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3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3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3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3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3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3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3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3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3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3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3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3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3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3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3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3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3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3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3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3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3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3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3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3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0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3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3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3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3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3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3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3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3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3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3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3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3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3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3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3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3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92" t="str">
        <f ca="1">+IF(OFFSET('Water Data'!$D$27,0,10*ROW('Water Data'!D85))="","",OFFSET('Water Data'!$D$27,0,10*ROW('Water Data'!D85)))</f>
        <v/>
      </c>
      <c r="BT91" s="392" t="str">
        <f ca="1">+IF(OFFSET('Water Data'!$D$28,0,10*ROW('Water Data'!D85))="","",OFFSET('Water Data'!$D$28,0,10*ROW('Water Data'!D85)))</f>
        <v/>
      </c>
      <c r="BU91" s="392" t="str">
        <f ca="1">+IF(OFFSET('Water Data'!$D$29,0,10*ROW('Water Data'!D85))="","",OFFSET('Water Data'!$D$29,0,10*ROW('Water Data'!D85)))</f>
        <v/>
      </c>
      <c r="BV91" s="392" t="str">
        <f ca="1">+IF(OFFSET('Water Data'!$E$27,0,10*ROW('Water Data'!E85))="","",OFFSET('Water Data'!$E$27,0,10*ROW('Water Data'!E85)))</f>
        <v/>
      </c>
      <c r="BW91" s="392" t="str">
        <f ca="1">+IF(OFFSET('Water Data'!$E$28,0,10*ROW('Water Data'!E85))="","",OFFSET('Water Data'!$E$28,0,10*ROW('Water Data'!E85)))</f>
        <v/>
      </c>
      <c r="BX91" s="392" t="str">
        <f ca="1">+IF(OFFSET('Water Data'!$E$29,0,10*ROW('Water Data'!E85))="","",OFFSET('Water Data'!$E$29,0,10*ROW('Water Data'!E85)))</f>
        <v/>
      </c>
      <c r="BY91" s="392" t="str">
        <f ca="1">+IF(OFFSET('Water Data'!$F$27,0,10*ROW('Water Data'!F85))="","",OFFSET('Water Data'!$F$27,0,10*ROW('Water Data'!F85)))</f>
        <v/>
      </c>
      <c r="BZ91" s="392" t="str">
        <f ca="1">+IF(OFFSET('Water Data'!$F$28,0,10*ROW('Water Data'!F85))="","",OFFSET('Water Data'!$F$28,0,10*ROW('Water Data'!F85)))</f>
        <v/>
      </c>
      <c r="CA91" s="392" t="str">
        <f ca="1">+IF(OFFSET('Water Data'!$F$29,0,10*ROW('Water Data'!F85))="","",OFFSET('Water Data'!$F$29,0,10*ROW('Water Data'!F85)))</f>
        <v/>
      </c>
      <c r="CB91" s="392" t="str">
        <f ca="1">+IF(OFFSET('Water Data'!$G$27,0,10*ROW('Water Data'!G85))="","",OFFSET('Water Data'!$G$27,0,10*ROW('Water Data'!G85)))</f>
        <v/>
      </c>
      <c r="CC91" s="392" t="str">
        <f ca="1">+IF(OFFSET('Water Data'!$G$28,0,10*ROW('Water Data'!G85))="","",OFFSET('Water Data'!$G$28,0,10*ROW('Water Data'!G85)))</f>
        <v/>
      </c>
      <c r="CD91" s="392" t="str">
        <f ca="1">+IF(OFFSET('Water Data'!$G$29,0,10*ROW('Water Data'!G85))="","",OFFSET('Water Data'!$G$29,0,10*ROW('Water Data'!G85)))</f>
        <v/>
      </c>
      <c r="CE91" s="392" t="str">
        <f ca="1">+IF(OFFSET('Water Data'!$H$27,0,10*ROW('Water Data'!H85))="","",OFFSET('Water Data'!$H$27,0,10*ROW('Water Data'!H85)))</f>
        <v/>
      </c>
      <c r="CF91" s="392" t="str">
        <f ca="1">+IF(OFFSET('Water Data'!$H$28,0,10*ROW('Water Data'!H85))="","",OFFSET('Water Data'!$H$28,0,10*ROW('Water Data'!H85)))</f>
        <v/>
      </c>
      <c r="CG91" s="392" t="str">
        <f ca="1">+IF(OFFSET('Water Data'!$H$29,0,10*ROW('Water Data'!H85))="","",OFFSET('Water Data'!$H$29,0,10*ROW('Water Data'!H85)))</f>
        <v/>
      </c>
      <c r="CH91" s="392" t="str">
        <f ca="1">+IF(OFFSET('Water Data'!$I$27,0,10*ROW('Water Data'!I85))="","",OFFSET('Water Data'!$I$27,0,10*ROW('Water Data'!I85)))</f>
        <v/>
      </c>
      <c r="CI91" s="392" t="str">
        <f ca="1">+IF(OFFSET('Water Data'!$I$28,0,10*ROW('Water Data'!I85))="","",OFFSET('Water Data'!$I$28,0,10*ROW('Water Data'!I85)))</f>
        <v/>
      </c>
      <c r="CJ91" s="392" t="str">
        <f ca="1">+IF(OFFSET('Water Data'!$I$29,0,10*ROW('Water Data'!I85))="","",OFFSET('Water Data'!$I$29,0,10*ROW('Water Data'!I85)))</f>
        <v/>
      </c>
      <c r="CK91" s="392" t="str">
        <f ca="1">+IF(OFFSET('Sanitation Data'!$D$28,0,10*ROW('Sanitation Data'!D85))="","",OFFSET('Sanitation Data'!$D$28,0,10*ROW('Sanitation Data'!D85)))</f>
        <v/>
      </c>
      <c r="CL91" s="392" t="str">
        <f ca="1">+IF(OFFSET('Sanitation Data'!$D$29,0,10*ROW('Sanitation Data'!D85))="","",OFFSET('Sanitation Data'!$D$29,0,10*ROW('Sanitation Data'!D85)))</f>
        <v/>
      </c>
      <c r="CM91" s="392" t="str">
        <f ca="1">+IF(OFFSET('Sanitation Data'!$D$30,0,10*ROW('Sanitation Data'!D85))="","",OFFSET('Sanitation Data'!$D$30,0,10*ROW('Sanitation Data'!D85)))</f>
        <v/>
      </c>
      <c r="CN91" s="392" t="str">
        <f ca="1">+IF(OFFSET('Sanitation Data'!$D$31,0,10*ROW('Sanitation Data'!D85))="","",OFFSET('Sanitation Data'!$D$31,0,10*ROW('Sanitation Data'!D85)))</f>
        <v/>
      </c>
      <c r="CO91" s="392" t="str">
        <f ca="1">+IF(OFFSET('Sanitation Data'!$D$32,0,10*ROW('Sanitation Data'!D85))="","",OFFSET('Sanitation Data'!$D$32,0,10*ROW('Sanitation Data'!D85)))</f>
        <v/>
      </c>
      <c r="CP91" s="392" t="str">
        <f ca="1">+IF(OFFSET('Sanitation Data'!$E$28,0,10*ROW('Sanitation Data'!E85))="","",OFFSET('Sanitation Data'!$E$28,0,10*ROW('Sanitation Data'!E85)))</f>
        <v/>
      </c>
      <c r="CQ91" s="392" t="str">
        <f ca="1">+IF(OFFSET('Sanitation Data'!$E$29,0,10*ROW('Sanitation Data'!E85))="","",OFFSET('Sanitation Data'!$E$29,0,10*ROW('Sanitation Data'!E85)))</f>
        <v/>
      </c>
      <c r="CR91" s="392" t="str">
        <f ca="1">+IF(OFFSET('Sanitation Data'!$E$30,0,10*ROW('Sanitation Data'!E85))="","",OFFSET('Sanitation Data'!$E$30,0,10*ROW('Sanitation Data'!E85)))</f>
        <v/>
      </c>
      <c r="CS91" s="392" t="str">
        <f ca="1">+IF(OFFSET('Sanitation Data'!$E$31,0,10*ROW('Sanitation Data'!E85))="","",OFFSET('Sanitation Data'!$E$31,0,10*ROW('Sanitation Data'!E85)))</f>
        <v/>
      </c>
      <c r="CT91" s="392" t="str">
        <f ca="1">+IF(OFFSET('Sanitation Data'!$E$32,0,10*ROW('Sanitation Data'!E85))="","",OFFSET('Sanitation Data'!$E$32,0,10*ROW('Sanitation Data'!E85)))</f>
        <v/>
      </c>
      <c r="CU91" s="392" t="str">
        <f ca="1">+IF(OFFSET('Sanitation Data'!$F$28,0,10*ROW('Sanitation Data'!F85))="","",OFFSET('Sanitation Data'!$F$28,0,10*ROW('Sanitation Data'!F85)))</f>
        <v/>
      </c>
      <c r="CV91" s="392" t="str">
        <f ca="1">+IF(OFFSET('Sanitation Data'!$F$29,0,10*ROW('Sanitation Data'!F85))="","",OFFSET('Sanitation Data'!$F$29,0,10*ROW('Sanitation Data'!F85)))</f>
        <v/>
      </c>
      <c r="CW91" s="392" t="str">
        <f ca="1">+IF(OFFSET('Sanitation Data'!$F$30,0,10*ROW('Sanitation Data'!F85))="","",OFFSET('Sanitation Data'!$F$30,0,10*ROW('Sanitation Data'!F85)))</f>
        <v/>
      </c>
      <c r="CX91" s="392" t="str">
        <f ca="1">+IF(OFFSET('Sanitation Data'!$F$31,0,10*ROW('Sanitation Data'!F85))="","",OFFSET('Sanitation Data'!$F$31,0,10*ROW('Sanitation Data'!F85)))</f>
        <v/>
      </c>
      <c r="CY91" s="392" t="str">
        <f ca="1">+IF(OFFSET('Sanitation Data'!$F$32,0,10*ROW('Sanitation Data'!F85))="","",OFFSET('Sanitation Data'!$F$32,0,10*ROW('Sanitation Data'!F85)))</f>
        <v/>
      </c>
      <c r="CZ91" s="392" t="str">
        <f ca="1">+IF(OFFSET('Sanitation Data'!$G$28,0,10*ROW('Sanitation Data'!G85))="","",OFFSET('Sanitation Data'!$G$28,0,10*ROW('Sanitation Data'!G85)))</f>
        <v/>
      </c>
      <c r="DA91" s="392" t="str">
        <f ca="1">+IF(OFFSET('Sanitation Data'!$G$29,0,10*ROW('Sanitation Data'!G85))="","",OFFSET('Sanitation Data'!$G$29,0,10*ROW('Sanitation Data'!G85)))</f>
        <v/>
      </c>
      <c r="DB91" s="392" t="str">
        <f ca="1">+IF(OFFSET('Sanitation Data'!$G$30,0,10*ROW('Sanitation Data'!G85))="","",OFFSET('Sanitation Data'!$G$30,0,10*ROW('Sanitation Data'!G85)))</f>
        <v/>
      </c>
      <c r="DC91" s="392" t="str">
        <f ca="1">+IF(OFFSET('Sanitation Data'!$G$31,0,10*ROW('Sanitation Data'!G85))="","",OFFSET('Sanitation Data'!$G$31,0,10*ROW('Sanitation Data'!G85)))</f>
        <v/>
      </c>
      <c r="DD91" s="392" t="str">
        <f ca="1">+IF(OFFSET('Sanitation Data'!$G$32,0,10*ROW('Sanitation Data'!G85))="","",OFFSET('Sanitation Data'!$G$32,0,10*ROW('Sanitation Data'!G85)))</f>
        <v/>
      </c>
      <c r="DE91" s="392" t="str">
        <f ca="1">+IF(OFFSET('Sanitation Data'!$H$28,0,10*ROW('Sanitation Data'!H85))="","",OFFSET('Sanitation Data'!$H$28,0,10*ROW('Sanitation Data'!H85)))</f>
        <v/>
      </c>
      <c r="DF91" s="392" t="str">
        <f ca="1">+IF(OFFSET('Sanitation Data'!$H$29,0,10*ROW('Sanitation Data'!H85))="","",OFFSET('Sanitation Data'!$H$29,0,10*ROW('Sanitation Data'!H85)))</f>
        <v/>
      </c>
      <c r="DG91" s="392" t="str">
        <f ca="1">+IF(OFFSET('Sanitation Data'!$H$30,0,10*ROW('Sanitation Data'!H85))="","",OFFSET('Sanitation Data'!$H$30,0,10*ROW('Sanitation Data'!H85)))</f>
        <v/>
      </c>
      <c r="DH91" s="392" t="str">
        <f ca="1">+IF(OFFSET('Sanitation Data'!$H$31,0,10*ROW('Sanitation Data'!H85))="","",OFFSET('Sanitation Data'!$H$31,0,10*ROW('Sanitation Data'!H85)))</f>
        <v/>
      </c>
      <c r="DI91" s="392" t="str">
        <f ca="1">+IF(OFFSET('Sanitation Data'!$H$32,0,10*ROW('Sanitation Data'!H85))="","",OFFSET('Sanitation Data'!$H$32,0,10*ROW('Sanitation Data'!H85)))</f>
        <v/>
      </c>
      <c r="DJ91" s="392" t="str">
        <f ca="1">+IF(OFFSET('Sanitation Data'!$I$28,0,10*ROW('Sanitation Data'!I85))="","",OFFSET('Sanitation Data'!$I$28,0,10*ROW('Sanitation Data'!I85)))</f>
        <v/>
      </c>
      <c r="DK91" s="392" t="str">
        <f ca="1">+IF(OFFSET('Sanitation Data'!$I$29,0,10*ROW('Sanitation Data'!I85))="","",OFFSET('Sanitation Data'!$I$29,0,10*ROW('Sanitation Data'!I85)))</f>
        <v/>
      </c>
      <c r="DL91" s="392" t="str">
        <f ca="1">+IF(OFFSET('Sanitation Data'!$I$30,0,10*ROW('Sanitation Data'!I85))="","",OFFSET('Sanitation Data'!$I$30,0,10*ROW('Sanitation Data'!I85)))</f>
        <v/>
      </c>
      <c r="DM91" s="392" t="str">
        <f ca="1">+IF(OFFSET('Sanitation Data'!$I$31,0,10*ROW('Sanitation Data'!I85))="","",OFFSET('Sanitation Data'!$I$31,0,10*ROW('Sanitation Data'!I85)))</f>
        <v/>
      </c>
      <c r="DN91" s="392" t="str">
        <f ca="1">+IF(OFFSET('Sanitation Data'!$I$32,0,10*ROW('Sanitation Data'!I85))="","",OFFSET('Sanitation Data'!$I$32,0,10*ROW('Sanitation Data'!I85)))</f>
        <v/>
      </c>
      <c r="DO91" s="392" t="str">
        <f ca="1">+IF(OFFSET('Hygiene Data'!$D$11,0,10*ROW('Hygiene Data'!D85))="","",OFFSET('Hygiene Data'!$D$11,0,10*ROW('Hygiene Data'!D85)))</f>
        <v/>
      </c>
      <c r="DP91" s="392" t="str">
        <f ca="1">+IF(OFFSET('Hygiene Data'!$D$12,0,10*ROW('Hygiene Data'!D85))="","",OFFSET('Hygiene Data'!$D$12,0,10*ROW('Hygiene Data'!D85)))</f>
        <v/>
      </c>
      <c r="DQ91" s="392" t="str">
        <f ca="1">+IF(OFFSET('Hygiene Data'!$D$13,0,10*ROW('Hygiene Data'!D85))="","",OFFSET('Hygiene Data'!$D$13,0,10*ROW('Hygiene Data'!D85)))</f>
        <v/>
      </c>
      <c r="DR91" s="392" t="str">
        <f ca="1">+IF(OFFSET('Hygiene Data'!$E$11,0,10*ROW('Hygiene Data'!E85))="","",OFFSET('Hygiene Data'!$E$11,0,10*ROW('Hygiene Data'!E85)))</f>
        <v/>
      </c>
      <c r="DS91" s="392" t="str">
        <f ca="1">+IF(OFFSET('Hygiene Data'!$E$12,0,10*ROW('Hygiene Data'!E85))="","",OFFSET('Hygiene Data'!$E$12,0,10*ROW('Hygiene Data'!E85)))</f>
        <v/>
      </c>
      <c r="DT91" s="392" t="str">
        <f ca="1">+IF(OFFSET('Hygiene Data'!$E$13,0,10*ROW('Hygiene Data'!E85))="","",OFFSET('Hygiene Data'!$E$13,0,10*ROW('Hygiene Data'!E85)))</f>
        <v/>
      </c>
      <c r="DU91" s="392" t="str">
        <f ca="1">+IF(OFFSET('Hygiene Data'!$F$11,0,10*ROW('Hygiene Data'!F85))="","",OFFSET('Hygiene Data'!$F$11,0,10*ROW('Hygiene Data'!F85)))</f>
        <v/>
      </c>
      <c r="DV91" s="392" t="str">
        <f ca="1">+IF(OFFSET('Hygiene Data'!$F$12,0,10*ROW('Hygiene Data'!F85))="","",OFFSET('Hygiene Data'!$F$12,0,10*ROW('Hygiene Data'!F85)))</f>
        <v/>
      </c>
      <c r="DW91" s="392" t="str">
        <f ca="1">+IF(OFFSET('Hygiene Data'!$F$13,0,10*ROW('Hygiene Data'!F85))="","",OFFSET('Hygiene Data'!$F$13,0,10*ROW('Hygiene Data'!F85)))</f>
        <v/>
      </c>
      <c r="DX91" s="392" t="str">
        <f ca="1">+IF(OFFSET('Hygiene Data'!$G$11,0,10*ROW('Hygiene Data'!G85))="","",OFFSET('Hygiene Data'!$G$11,0,10*ROW('Hygiene Data'!G85)))</f>
        <v/>
      </c>
      <c r="DY91" s="392" t="str">
        <f ca="1">+IF(OFFSET('Hygiene Data'!$G$12,0,10*ROW('Hygiene Data'!G85))="","",OFFSET('Hygiene Data'!$G$12,0,10*ROW('Hygiene Data'!G85)))</f>
        <v/>
      </c>
      <c r="DZ91" s="392" t="str">
        <f ca="1">+IF(OFFSET('Hygiene Data'!$G$13,0,10*ROW('Hygiene Data'!G85))="","",OFFSET('Hygiene Data'!$G$13,0,10*ROW('Hygiene Data'!G85)))</f>
        <v/>
      </c>
      <c r="EA91" s="392" t="str">
        <f ca="1">+IF(OFFSET('Hygiene Data'!$H$11,0,10*ROW('Hygiene Data'!H85))="","",OFFSET('Hygiene Data'!$H$11,0,10*ROW('Hygiene Data'!H85)))</f>
        <v/>
      </c>
      <c r="EB91" s="392" t="str">
        <f ca="1">+IF(OFFSET('Hygiene Data'!$H$12,0,10*ROW('Hygiene Data'!H85))="","",OFFSET('Hygiene Data'!$H$12,0,10*ROW('Hygiene Data'!H85)))</f>
        <v/>
      </c>
      <c r="EC91" s="392" t="str">
        <f ca="1">+IF(OFFSET('Hygiene Data'!$H$13,0,10*ROW('Hygiene Data'!H85))="","",OFFSET('Hygiene Data'!$H$13,0,10*ROW('Hygiene Data'!H85)))</f>
        <v/>
      </c>
      <c r="ED91" s="392" t="str">
        <f ca="1">+IF(OFFSET('Hygiene Data'!$I$11,0,10*ROW('Hygiene Data'!I85))="","",OFFSET('Hygiene Data'!$I$11,0,10*ROW('Hygiene Data'!I85)))</f>
        <v/>
      </c>
      <c r="EE91" s="392" t="str">
        <f ca="1">+IF(OFFSET('Hygiene Data'!$I$12,0,10*ROW('Hygiene Data'!I85))="","",OFFSET('Hygiene Data'!$I$12,0,10*ROW('Hygiene Data'!I85)))</f>
        <v/>
      </c>
      <c r="EF91" s="392" t="str">
        <f ca="1">+IF(OFFSET('Hygiene Data'!$I$13,0,10*ROW('Hygiene Data'!I85))="","",OFFSET('Hygiene Data'!$I$13,0,10*ROW('Hygiene Data'!I85)))</f>
        <v/>
      </c>
    </row>
    <row r="92" spans="1:136" x14ac:dyDescent="0.25">
      <c r="A92" s="501" t="str">
        <f ca="1">+IF(OFFSET('Water Data'!$B$2,0,10*ROW('Water Data'!E86))="","",OFFSET('Water Data'!$B$2,0,10*ROW('Water Data'!E86)))</f>
        <v/>
      </c>
      <c r="B92" s="50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28" t="str">
        <f t="shared" ca="1" si="1"/>
        <v/>
      </c>
      <c r="D92" s="52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3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3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3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3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3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3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3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3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3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3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3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3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3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3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3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3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3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3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3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3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3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3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3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3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3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3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3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3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3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3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3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0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3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3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3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3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3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3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3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3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3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3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3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3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3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3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3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3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92" t="str">
        <f ca="1">+IF(OFFSET('Water Data'!$D$27,0,10*ROW('Water Data'!D86))="","",OFFSET('Water Data'!$D$27,0,10*ROW('Water Data'!D86)))</f>
        <v/>
      </c>
      <c r="BT92" s="392" t="str">
        <f ca="1">+IF(OFFSET('Water Data'!$D$28,0,10*ROW('Water Data'!D86))="","",OFFSET('Water Data'!$D$28,0,10*ROW('Water Data'!D86)))</f>
        <v/>
      </c>
      <c r="BU92" s="392" t="str">
        <f ca="1">+IF(OFFSET('Water Data'!$D$29,0,10*ROW('Water Data'!D86))="","",OFFSET('Water Data'!$D$29,0,10*ROW('Water Data'!D86)))</f>
        <v/>
      </c>
      <c r="BV92" s="392" t="str">
        <f ca="1">+IF(OFFSET('Water Data'!$E$27,0,10*ROW('Water Data'!E86))="","",OFFSET('Water Data'!$E$27,0,10*ROW('Water Data'!E86)))</f>
        <v/>
      </c>
      <c r="BW92" s="392" t="str">
        <f ca="1">+IF(OFFSET('Water Data'!$E$28,0,10*ROW('Water Data'!E86))="","",OFFSET('Water Data'!$E$28,0,10*ROW('Water Data'!E86)))</f>
        <v/>
      </c>
      <c r="BX92" s="392" t="str">
        <f ca="1">+IF(OFFSET('Water Data'!$E$29,0,10*ROW('Water Data'!E86))="","",OFFSET('Water Data'!$E$29,0,10*ROW('Water Data'!E86)))</f>
        <v/>
      </c>
      <c r="BY92" s="392" t="str">
        <f ca="1">+IF(OFFSET('Water Data'!$F$27,0,10*ROW('Water Data'!F86))="","",OFFSET('Water Data'!$F$27,0,10*ROW('Water Data'!F86)))</f>
        <v/>
      </c>
      <c r="BZ92" s="392" t="str">
        <f ca="1">+IF(OFFSET('Water Data'!$F$28,0,10*ROW('Water Data'!F86))="","",OFFSET('Water Data'!$F$28,0,10*ROW('Water Data'!F86)))</f>
        <v/>
      </c>
      <c r="CA92" s="392" t="str">
        <f ca="1">+IF(OFFSET('Water Data'!$F$29,0,10*ROW('Water Data'!F86))="","",OFFSET('Water Data'!$F$29,0,10*ROW('Water Data'!F86)))</f>
        <v/>
      </c>
      <c r="CB92" s="392" t="str">
        <f ca="1">+IF(OFFSET('Water Data'!$G$27,0,10*ROW('Water Data'!G86))="","",OFFSET('Water Data'!$G$27,0,10*ROW('Water Data'!G86)))</f>
        <v/>
      </c>
      <c r="CC92" s="392" t="str">
        <f ca="1">+IF(OFFSET('Water Data'!$G$28,0,10*ROW('Water Data'!G86))="","",OFFSET('Water Data'!$G$28,0,10*ROW('Water Data'!G86)))</f>
        <v/>
      </c>
      <c r="CD92" s="392" t="str">
        <f ca="1">+IF(OFFSET('Water Data'!$G$29,0,10*ROW('Water Data'!G86))="","",OFFSET('Water Data'!$G$29,0,10*ROW('Water Data'!G86)))</f>
        <v/>
      </c>
      <c r="CE92" s="392" t="str">
        <f ca="1">+IF(OFFSET('Water Data'!$H$27,0,10*ROW('Water Data'!H86))="","",OFFSET('Water Data'!$H$27,0,10*ROW('Water Data'!H86)))</f>
        <v/>
      </c>
      <c r="CF92" s="392" t="str">
        <f ca="1">+IF(OFFSET('Water Data'!$H$28,0,10*ROW('Water Data'!H86))="","",OFFSET('Water Data'!$H$28,0,10*ROW('Water Data'!H86)))</f>
        <v/>
      </c>
      <c r="CG92" s="392" t="str">
        <f ca="1">+IF(OFFSET('Water Data'!$H$29,0,10*ROW('Water Data'!H86))="","",OFFSET('Water Data'!$H$29,0,10*ROW('Water Data'!H86)))</f>
        <v/>
      </c>
      <c r="CH92" s="392" t="str">
        <f ca="1">+IF(OFFSET('Water Data'!$I$27,0,10*ROW('Water Data'!I86))="","",OFFSET('Water Data'!$I$27,0,10*ROW('Water Data'!I86)))</f>
        <v/>
      </c>
      <c r="CI92" s="392" t="str">
        <f ca="1">+IF(OFFSET('Water Data'!$I$28,0,10*ROW('Water Data'!I86))="","",OFFSET('Water Data'!$I$28,0,10*ROW('Water Data'!I86)))</f>
        <v/>
      </c>
      <c r="CJ92" s="392" t="str">
        <f ca="1">+IF(OFFSET('Water Data'!$I$29,0,10*ROW('Water Data'!I86))="","",OFFSET('Water Data'!$I$29,0,10*ROW('Water Data'!I86)))</f>
        <v/>
      </c>
      <c r="CK92" s="392" t="str">
        <f ca="1">+IF(OFFSET('Sanitation Data'!$D$28,0,10*ROW('Sanitation Data'!D86))="","",OFFSET('Sanitation Data'!$D$28,0,10*ROW('Sanitation Data'!D86)))</f>
        <v/>
      </c>
      <c r="CL92" s="392" t="str">
        <f ca="1">+IF(OFFSET('Sanitation Data'!$D$29,0,10*ROW('Sanitation Data'!D86))="","",OFFSET('Sanitation Data'!$D$29,0,10*ROW('Sanitation Data'!D86)))</f>
        <v/>
      </c>
      <c r="CM92" s="392" t="str">
        <f ca="1">+IF(OFFSET('Sanitation Data'!$D$30,0,10*ROW('Sanitation Data'!D86))="","",OFFSET('Sanitation Data'!$D$30,0,10*ROW('Sanitation Data'!D86)))</f>
        <v/>
      </c>
      <c r="CN92" s="392" t="str">
        <f ca="1">+IF(OFFSET('Sanitation Data'!$D$31,0,10*ROW('Sanitation Data'!D86))="","",OFFSET('Sanitation Data'!$D$31,0,10*ROW('Sanitation Data'!D86)))</f>
        <v/>
      </c>
      <c r="CO92" s="392" t="str">
        <f ca="1">+IF(OFFSET('Sanitation Data'!$D$32,0,10*ROW('Sanitation Data'!D86))="","",OFFSET('Sanitation Data'!$D$32,0,10*ROW('Sanitation Data'!D86)))</f>
        <v/>
      </c>
      <c r="CP92" s="392" t="str">
        <f ca="1">+IF(OFFSET('Sanitation Data'!$E$28,0,10*ROW('Sanitation Data'!E86))="","",OFFSET('Sanitation Data'!$E$28,0,10*ROW('Sanitation Data'!E86)))</f>
        <v/>
      </c>
      <c r="CQ92" s="392" t="str">
        <f ca="1">+IF(OFFSET('Sanitation Data'!$E$29,0,10*ROW('Sanitation Data'!E86))="","",OFFSET('Sanitation Data'!$E$29,0,10*ROW('Sanitation Data'!E86)))</f>
        <v/>
      </c>
      <c r="CR92" s="392" t="str">
        <f ca="1">+IF(OFFSET('Sanitation Data'!$E$30,0,10*ROW('Sanitation Data'!E86))="","",OFFSET('Sanitation Data'!$E$30,0,10*ROW('Sanitation Data'!E86)))</f>
        <v/>
      </c>
      <c r="CS92" s="392" t="str">
        <f ca="1">+IF(OFFSET('Sanitation Data'!$E$31,0,10*ROW('Sanitation Data'!E86))="","",OFFSET('Sanitation Data'!$E$31,0,10*ROW('Sanitation Data'!E86)))</f>
        <v/>
      </c>
      <c r="CT92" s="392" t="str">
        <f ca="1">+IF(OFFSET('Sanitation Data'!$E$32,0,10*ROW('Sanitation Data'!E86))="","",OFFSET('Sanitation Data'!$E$32,0,10*ROW('Sanitation Data'!E86)))</f>
        <v/>
      </c>
      <c r="CU92" s="392" t="str">
        <f ca="1">+IF(OFFSET('Sanitation Data'!$F$28,0,10*ROW('Sanitation Data'!F86))="","",OFFSET('Sanitation Data'!$F$28,0,10*ROW('Sanitation Data'!F86)))</f>
        <v/>
      </c>
      <c r="CV92" s="392" t="str">
        <f ca="1">+IF(OFFSET('Sanitation Data'!$F$29,0,10*ROW('Sanitation Data'!F86))="","",OFFSET('Sanitation Data'!$F$29,0,10*ROW('Sanitation Data'!F86)))</f>
        <v/>
      </c>
      <c r="CW92" s="392" t="str">
        <f ca="1">+IF(OFFSET('Sanitation Data'!$F$30,0,10*ROW('Sanitation Data'!F86))="","",OFFSET('Sanitation Data'!$F$30,0,10*ROW('Sanitation Data'!F86)))</f>
        <v/>
      </c>
      <c r="CX92" s="392" t="str">
        <f ca="1">+IF(OFFSET('Sanitation Data'!$F$31,0,10*ROW('Sanitation Data'!F86))="","",OFFSET('Sanitation Data'!$F$31,0,10*ROW('Sanitation Data'!F86)))</f>
        <v/>
      </c>
      <c r="CY92" s="392" t="str">
        <f ca="1">+IF(OFFSET('Sanitation Data'!$F$32,0,10*ROW('Sanitation Data'!F86))="","",OFFSET('Sanitation Data'!$F$32,0,10*ROW('Sanitation Data'!F86)))</f>
        <v/>
      </c>
      <c r="CZ92" s="392" t="str">
        <f ca="1">+IF(OFFSET('Sanitation Data'!$G$28,0,10*ROW('Sanitation Data'!G86))="","",OFFSET('Sanitation Data'!$G$28,0,10*ROW('Sanitation Data'!G86)))</f>
        <v/>
      </c>
      <c r="DA92" s="392" t="str">
        <f ca="1">+IF(OFFSET('Sanitation Data'!$G$29,0,10*ROW('Sanitation Data'!G86))="","",OFFSET('Sanitation Data'!$G$29,0,10*ROW('Sanitation Data'!G86)))</f>
        <v/>
      </c>
      <c r="DB92" s="392" t="str">
        <f ca="1">+IF(OFFSET('Sanitation Data'!$G$30,0,10*ROW('Sanitation Data'!G86))="","",OFFSET('Sanitation Data'!$G$30,0,10*ROW('Sanitation Data'!G86)))</f>
        <v/>
      </c>
      <c r="DC92" s="392" t="str">
        <f ca="1">+IF(OFFSET('Sanitation Data'!$G$31,0,10*ROW('Sanitation Data'!G86))="","",OFFSET('Sanitation Data'!$G$31,0,10*ROW('Sanitation Data'!G86)))</f>
        <v/>
      </c>
      <c r="DD92" s="392" t="str">
        <f ca="1">+IF(OFFSET('Sanitation Data'!$G$32,0,10*ROW('Sanitation Data'!G86))="","",OFFSET('Sanitation Data'!$G$32,0,10*ROW('Sanitation Data'!G86)))</f>
        <v/>
      </c>
      <c r="DE92" s="392" t="str">
        <f ca="1">+IF(OFFSET('Sanitation Data'!$H$28,0,10*ROW('Sanitation Data'!H86))="","",OFFSET('Sanitation Data'!$H$28,0,10*ROW('Sanitation Data'!H86)))</f>
        <v/>
      </c>
      <c r="DF92" s="392" t="str">
        <f ca="1">+IF(OFFSET('Sanitation Data'!$H$29,0,10*ROW('Sanitation Data'!H86))="","",OFFSET('Sanitation Data'!$H$29,0,10*ROW('Sanitation Data'!H86)))</f>
        <v/>
      </c>
      <c r="DG92" s="392" t="str">
        <f ca="1">+IF(OFFSET('Sanitation Data'!$H$30,0,10*ROW('Sanitation Data'!H86))="","",OFFSET('Sanitation Data'!$H$30,0,10*ROW('Sanitation Data'!H86)))</f>
        <v/>
      </c>
      <c r="DH92" s="392" t="str">
        <f ca="1">+IF(OFFSET('Sanitation Data'!$H$31,0,10*ROW('Sanitation Data'!H86))="","",OFFSET('Sanitation Data'!$H$31,0,10*ROW('Sanitation Data'!H86)))</f>
        <v/>
      </c>
      <c r="DI92" s="392" t="str">
        <f ca="1">+IF(OFFSET('Sanitation Data'!$H$32,0,10*ROW('Sanitation Data'!H86))="","",OFFSET('Sanitation Data'!$H$32,0,10*ROW('Sanitation Data'!H86)))</f>
        <v/>
      </c>
      <c r="DJ92" s="392" t="str">
        <f ca="1">+IF(OFFSET('Sanitation Data'!$I$28,0,10*ROW('Sanitation Data'!I86))="","",OFFSET('Sanitation Data'!$I$28,0,10*ROW('Sanitation Data'!I86)))</f>
        <v/>
      </c>
      <c r="DK92" s="392" t="str">
        <f ca="1">+IF(OFFSET('Sanitation Data'!$I$29,0,10*ROW('Sanitation Data'!I86))="","",OFFSET('Sanitation Data'!$I$29,0,10*ROW('Sanitation Data'!I86)))</f>
        <v/>
      </c>
      <c r="DL92" s="392" t="str">
        <f ca="1">+IF(OFFSET('Sanitation Data'!$I$30,0,10*ROW('Sanitation Data'!I86))="","",OFFSET('Sanitation Data'!$I$30,0,10*ROW('Sanitation Data'!I86)))</f>
        <v/>
      </c>
      <c r="DM92" s="392" t="str">
        <f ca="1">+IF(OFFSET('Sanitation Data'!$I$31,0,10*ROW('Sanitation Data'!I86))="","",OFFSET('Sanitation Data'!$I$31,0,10*ROW('Sanitation Data'!I86)))</f>
        <v/>
      </c>
      <c r="DN92" s="392" t="str">
        <f ca="1">+IF(OFFSET('Sanitation Data'!$I$32,0,10*ROW('Sanitation Data'!I86))="","",OFFSET('Sanitation Data'!$I$32,0,10*ROW('Sanitation Data'!I86)))</f>
        <v/>
      </c>
      <c r="DO92" s="392" t="str">
        <f ca="1">+IF(OFFSET('Hygiene Data'!$D$11,0,10*ROW('Hygiene Data'!D86))="","",OFFSET('Hygiene Data'!$D$11,0,10*ROW('Hygiene Data'!D86)))</f>
        <v/>
      </c>
      <c r="DP92" s="392" t="str">
        <f ca="1">+IF(OFFSET('Hygiene Data'!$D$12,0,10*ROW('Hygiene Data'!D86))="","",OFFSET('Hygiene Data'!$D$12,0,10*ROW('Hygiene Data'!D86)))</f>
        <v/>
      </c>
      <c r="DQ92" s="392" t="str">
        <f ca="1">+IF(OFFSET('Hygiene Data'!$D$13,0,10*ROW('Hygiene Data'!D86))="","",OFFSET('Hygiene Data'!$D$13,0,10*ROW('Hygiene Data'!D86)))</f>
        <v/>
      </c>
      <c r="DR92" s="392" t="str">
        <f ca="1">+IF(OFFSET('Hygiene Data'!$E$11,0,10*ROW('Hygiene Data'!E86))="","",OFFSET('Hygiene Data'!$E$11,0,10*ROW('Hygiene Data'!E86)))</f>
        <v/>
      </c>
      <c r="DS92" s="392" t="str">
        <f ca="1">+IF(OFFSET('Hygiene Data'!$E$12,0,10*ROW('Hygiene Data'!E86))="","",OFFSET('Hygiene Data'!$E$12,0,10*ROW('Hygiene Data'!E86)))</f>
        <v/>
      </c>
      <c r="DT92" s="392" t="str">
        <f ca="1">+IF(OFFSET('Hygiene Data'!$E$13,0,10*ROW('Hygiene Data'!E86))="","",OFFSET('Hygiene Data'!$E$13,0,10*ROW('Hygiene Data'!E86)))</f>
        <v/>
      </c>
      <c r="DU92" s="392" t="str">
        <f ca="1">+IF(OFFSET('Hygiene Data'!$F$11,0,10*ROW('Hygiene Data'!F86))="","",OFFSET('Hygiene Data'!$F$11,0,10*ROW('Hygiene Data'!F86)))</f>
        <v/>
      </c>
      <c r="DV92" s="392" t="str">
        <f ca="1">+IF(OFFSET('Hygiene Data'!$F$12,0,10*ROW('Hygiene Data'!F86))="","",OFFSET('Hygiene Data'!$F$12,0,10*ROW('Hygiene Data'!F86)))</f>
        <v/>
      </c>
      <c r="DW92" s="392" t="str">
        <f ca="1">+IF(OFFSET('Hygiene Data'!$F$13,0,10*ROW('Hygiene Data'!F86))="","",OFFSET('Hygiene Data'!$F$13,0,10*ROW('Hygiene Data'!F86)))</f>
        <v/>
      </c>
      <c r="DX92" s="392" t="str">
        <f ca="1">+IF(OFFSET('Hygiene Data'!$G$11,0,10*ROW('Hygiene Data'!G86))="","",OFFSET('Hygiene Data'!$G$11,0,10*ROW('Hygiene Data'!G86)))</f>
        <v/>
      </c>
      <c r="DY92" s="392" t="str">
        <f ca="1">+IF(OFFSET('Hygiene Data'!$G$12,0,10*ROW('Hygiene Data'!G86))="","",OFFSET('Hygiene Data'!$G$12,0,10*ROW('Hygiene Data'!G86)))</f>
        <v/>
      </c>
      <c r="DZ92" s="392" t="str">
        <f ca="1">+IF(OFFSET('Hygiene Data'!$G$13,0,10*ROW('Hygiene Data'!G86))="","",OFFSET('Hygiene Data'!$G$13,0,10*ROW('Hygiene Data'!G86)))</f>
        <v/>
      </c>
      <c r="EA92" s="392" t="str">
        <f ca="1">+IF(OFFSET('Hygiene Data'!$H$11,0,10*ROW('Hygiene Data'!H86))="","",OFFSET('Hygiene Data'!$H$11,0,10*ROW('Hygiene Data'!H86)))</f>
        <v/>
      </c>
      <c r="EB92" s="392" t="str">
        <f ca="1">+IF(OFFSET('Hygiene Data'!$H$12,0,10*ROW('Hygiene Data'!H86))="","",OFFSET('Hygiene Data'!$H$12,0,10*ROW('Hygiene Data'!H86)))</f>
        <v/>
      </c>
      <c r="EC92" s="392" t="str">
        <f ca="1">+IF(OFFSET('Hygiene Data'!$H$13,0,10*ROW('Hygiene Data'!H86))="","",OFFSET('Hygiene Data'!$H$13,0,10*ROW('Hygiene Data'!H86)))</f>
        <v/>
      </c>
      <c r="ED92" s="392" t="str">
        <f ca="1">+IF(OFFSET('Hygiene Data'!$I$11,0,10*ROW('Hygiene Data'!I86))="","",OFFSET('Hygiene Data'!$I$11,0,10*ROW('Hygiene Data'!I86)))</f>
        <v/>
      </c>
      <c r="EE92" s="392" t="str">
        <f ca="1">+IF(OFFSET('Hygiene Data'!$I$12,0,10*ROW('Hygiene Data'!I86))="","",OFFSET('Hygiene Data'!$I$12,0,10*ROW('Hygiene Data'!I86)))</f>
        <v/>
      </c>
      <c r="EF92" s="392" t="str">
        <f ca="1">+IF(OFFSET('Hygiene Data'!$I$13,0,10*ROW('Hygiene Data'!I86))="","",OFFSET('Hygiene Data'!$I$13,0,10*ROW('Hygiene Data'!I86)))</f>
        <v/>
      </c>
    </row>
    <row r="93" spans="1:136" x14ac:dyDescent="0.25">
      <c r="A93" s="501" t="str">
        <f ca="1">+IF(OFFSET('Water Data'!$B$2,0,10*ROW('Water Data'!E87))="","",OFFSET('Water Data'!$B$2,0,10*ROW('Water Data'!E87)))</f>
        <v/>
      </c>
      <c r="B93" s="50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28" t="str">
        <f t="shared" ca="1" si="1"/>
        <v/>
      </c>
      <c r="D93" s="52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3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3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3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3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3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3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3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3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3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3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3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3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3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3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3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3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3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3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3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3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3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3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3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3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3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3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3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3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3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3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3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0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3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3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3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3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3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3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3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3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3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3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3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3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3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3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3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3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92" t="str">
        <f ca="1">+IF(OFFSET('Water Data'!$D$27,0,10*ROW('Water Data'!D87))="","",OFFSET('Water Data'!$D$27,0,10*ROW('Water Data'!D87)))</f>
        <v/>
      </c>
      <c r="BT93" s="392" t="str">
        <f ca="1">+IF(OFFSET('Water Data'!$D$28,0,10*ROW('Water Data'!D87))="","",OFFSET('Water Data'!$D$28,0,10*ROW('Water Data'!D87)))</f>
        <v/>
      </c>
      <c r="BU93" s="392" t="str">
        <f ca="1">+IF(OFFSET('Water Data'!$D$29,0,10*ROW('Water Data'!D87))="","",OFFSET('Water Data'!$D$29,0,10*ROW('Water Data'!D87)))</f>
        <v/>
      </c>
      <c r="BV93" s="392" t="str">
        <f ca="1">+IF(OFFSET('Water Data'!$E$27,0,10*ROW('Water Data'!E87))="","",OFFSET('Water Data'!$E$27,0,10*ROW('Water Data'!E87)))</f>
        <v/>
      </c>
      <c r="BW93" s="392" t="str">
        <f ca="1">+IF(OFFSET('Water Data'!$E$28,0,10*ROW('Water Data'!E87))="","",OFFSET('Water Data'!$E$28,0,10*ROW('Water Data'!E87)))</f>
        <v/>
      </c>
      <c r="BX93" s="392" t="str">
        <f ca="1">+IF(OFFSET('Water Data'!$E$29,0,10*ROW('Water Data'!E87))="","",OFFSET('Water Data'!$E$29,0,10*ROW('Water Data'!E87)))</f>
        <v/>
      </c>
      <c r="BY93" s="392" t="str">
        <f ca="1">+IF(OFFSET('Water Data'!$F$27,0,10*ROW('Water Data'!F87))="","",OFFSET('Water Data'!$F$27,0,10*ROW('Water Data'!F87)))</f>
        <v/>
      </c>
      <c r="BZ93" s="392" t="str">
        <f ca="1">+IF(OFFSET('Water Data'!$F$28,0,10*ROW('Water Data'!F87))="","",OFFSET('Water Data'!$F$28,0,10*ROW('Water Data'!F87)))</f>
        <v/>
      </c>
      <c r="CA93" s="392" t="str">
        <f ca="1">+IF(OFFSET('Water Data'!$F$29,0,10*ROW('Water Data'!F87))="","",OFFSET('Water Data'!$F$29,0,10*ROW('Water Data'!F87)))</f>
        <v/>
      </c>
      <c r="CB93" s="392" t="str">
        <f ca="1">+IF(OFFSET('Water Data'!$G$27,0,10*ROW('Water Data'!G87))="","",OFFSET('Water Data'!$G$27,0,10*ROW('Water Data'!G87)))</f>
        <v/>
      </c>
      <c r="CC93" s="392" t="str">
        <f ca="1">+IF(OFFSET('Water Data'!$G$28,0,10*ROW('Water Data'!G87))="","",OFFSET('Water Data'!$G$28,0,10*ROW('Water Data'!G87)))</f>
        <v/>
      </c>
      <c r="CD93" s="392" t="str">
        <f ca="1">+IF(OFFSET('Water Data'!$G$29,0,10*ROW('Water Data'!G87))="","",OFFSET('Water Data'!$G$29,0,10*ROW('Water Data'!G87)))</f>
        <v/>
      </c>
      <c r="CE93" s="392" t="str">
        <f ca="1">+IF(OFFSET('Water Data'!$H$27,0,10*ROW('Water Data'!H87))="","",OFFSET('Water Data'!$H$27,0,10*ROW('Water Data'!H87)))</f>
        <v/>
      </c>
      <c r="CF93" s="392" t="str">
        <f ca="1">+IF(OFFSET('Water Data'!$H$28,0,10*ROW('Water Data'!H87))="","",OFFSET('Water Data'!$H$28,0,10*ROW('Water Data'!H87)))</f>
        <v/>
      </c>
      <c r="CG93" s="392" t="str">
        <f ca="1">+IF(OFFSET('Water Data'!$H$29,0,10*ROW('Water Data'!H87))="","",OFFSET('Water Data'!$H$29,0,10*ROW('Water Data'!H87)))</f>
        <v/>
      </c>
      <c r="CH93" s="392" t="str">
        <f ca="1">+IF(OFFSET('Water Data'!$I$27,0,10*ROW('Water Data'!I87))="","",OFFSET('Water Data'!$I$27,0,10*ROW('Water Data'!I87)))</f>
        <v/>
      </c>
      <c r="CI93" s="392" t="str">
        <f ca="1">+IF(OFFSET('Water Data'!$I$28,0,10*ROW('Water Data'!I87))="","",OFFSET('Water Data'!$I$28,0,10*ROW('Water Data'!I87)))</f>
        <v/>
      </c>
      <c r="CJ93" s="392" t="str">
        <f ca="1">+IF(OFFSET('Water Data'!$I$29,0,10*ROW('Water Data'!I87))="","",OFFSET('Water Data'!$I$29,0,10*ROW('Water Data'!I87)))</f>
        <v/>
      </c>
      <c r="CK93" s="392" t="str">
        <f ca="1">+IF(OFFSET('Sanitation Data'!$D$28,0,10*ROW('Sanitation Data'!D87))="","",OFFSET('Sanitation Data'!$D$28,0,10*ROW('Sanitation Data'!D87)))</f>
        <v/>
      </c>
      <c r="CL93" s="392" t="str">
        <f ca="1">+IF(OFFSET('Sanitation Data'!$D$29,0,10*ROW('Sanitation Data'!D87))="","",OFFSET('Sanitation Data'!$D$29,0,10*ROW('Sanitation Data'!D87)))</f>
        <v/>
      </c>
      <c r="CM93" s="392" t="str">
        <f ca="1">+IF(OFFSET('Sanitation Data'!$D$30,0,10*ROW('Sanitation Data'!D87))="","",OFFSET('Sanitation Data'!$D$30,0,10*ROW('Sanitation Data'!D87)))</f>
        <v/>
      </c>
      <c r="CN93" s="392" t="str">
        <f ca="1">+IF(OFFSET('Sanitation Data'!$D$31,0,10*ROW('Sanitation Data'!D87))="","",OFFSET('Sanitation Data'!$D$31,0,10*ROW('Sanitation Data'!D87)))</f>
        <v/>
      </c>
      <c r="CO93" s="392" t="str">
        <f ca="1">+IF(OFFSET('Sanitation Data'!$D$32,0,10*ROW('Sanitation Data'!D87))="","",OFFSET('Sanitation Data'!$D$32,0,10*ROW('Sanitation Data'!D87)))</f>
        <v/>
      </c>
      <c r="CP93" s="392" t="str">
        <f ca="1">+IF(OFFSET('Sanitation Data'!$E$28,0,10*ROW('Sanitation Data'!E87))="","",OFFSET('Sanitation Data'!$E$28,0,10*ROW('Sanitation Data'!E87)))</f>
        <v/>
      </c>
      <c r="CQ93" s="392" t="str">
        <f ca="1">+IF(OFFSET('Sanitation Data'!$E$29,0,10*ROW('Sanitation Data'!E87))="","",OFFSET('Sanitation Data'!$E$29,0,10*ROW('Sanitation Data'!E87)))</f>
        <v/>
      </c>
      <c r="CR93" s="392" t="str">
        <f ca="1">+IF(OFFSET('Sanitation Data'!$E$30,0,10*ROW('Sanitation Data'!E87))="","",OFFSET('Sanitation Data'!$E$30,0,10*ROW('Sanitation Data'!E87)))</f>
        <v/>
      </c>
      <c r="CS93" s="392" t="str">
        <f ca="1">+IF(OFFSET('Sanitation Data'!$E$31,0,10*ROW('Sanitation Data'!E87))="","",OFFSET('Sanitation Data'!$E$31,0,10*ROW('Sanitation Data'!E87)))</f>
        <v/>
      </c>
      <c r="CT93" s="392" t="str">
        <f ca="1">+IF(OFFSET('Sanitation Data'!$E$32,0,10*ROW('Sanitation Data'!E87))="","",OFFSET('Sanitation Data'!$E$32,0,10*ROW('Sanitation Data'!E87)))</f>
        <v/>
      </c>
      <c r="CU93" s="392" t="str">
        <f ca="1">+IF(OFFSET('Sanitation Data'!$F$28,0,10*ROW('Sanitation Data'!F87))="","",OFFSET('Sanitation Data'!$F$28,0,10*ROW('Sanitation Data'!F87)))</f>
        <v/>
      </c>
      <c r="CV93" s="392" t="str">
        <f ca="1">+IF(OFFSET('Sanitation Data'!$F$29,0,10*ROW('Sanitation Data'!F87))="","",OFFSET('Sanitation Data'!$F$29,0,10*ROW('Sanitation Data'!F87)))</f>
        <v/>
      </c>
      <c r="CW93" s="392" t="str">
        <f ca="1">+IF(OFFSET('Sanitation Data'!$F$30,0,10*ROW('Sanitation Data'!F87))="","",OFFSET('Sanitation Data'!$F$30,0,10*ROW('Sanitation Data'!F87)))</f>
        <v/>
      </c>
      <c r="CX93" s="392" t="str">
        <f ca="1">+IF(OFFSET('Sanitation Data'!$F$31,0,10*ROW('Sanitation Data'!F87))="","",OFFSET('Sanitation Data'!$F$31,0,10*ROW('Sanitation Data'!F87)))</f>
        <v/>
      </c>
      <c r="CY93" s="392" t="str">
        <f ca="1">+IF(OFFSET('Sanitation Data'!$F$32,0,10*ROW('Sanitation Data'!F87))="","",OFFSET('Sanitation Data'!$F$32,0,10*ROW('Sanitation Data'!F87)))</f>
        <v/>
      </c>
      <c r="CZ93" s="392" t="str">
        <f ca="1">+IF(OFFSET('Sanitation Data'!$G$28,0,10*ROW('Sanitation Data'!G87))="","",OFFSET('Sanitation Data'!$G$28,0,10*ROW('Sanitation Data'!G87)))</f>
        <v/>
      </c>
      <c r="DA93" s="392" t="str">
        <f ca="1">+IF(OFFSET('Sanitation Data'!$G$29,0,10*ROW('Sanitation Data'!G87))="","",OFFSET('Sanitation Data'!$G$29,0,10*ROW('Sanitation Data'!G87)))</f>
        <v/>
      </c>
      <c r="DB93" s="392" t="str">
        <f ca="1">+IF(OFFSET('Sanitation Data'!$G$30,0,10*ROW('Sanitation Data'!G87))="","",OFFSET('Sanitation Data'!$G$30,0,10*ROW('Sanitation Data'!G87)))</f>
        <v/>
      </c>
      <c r="DC93" s="392" t="str">
        <f ca="1">+IF(OFFSET('Sanitation Data'!$G$31,0,10*ROW('Sanitation Data'!G87))="","",OFFSET('Sanitation Data'!$G$31,0,10*ROW('Sanitation Data'!G87)))</f>
        <v/>
      </c>
      <c r="DD93" s="392" t="str">
        <f ca="1">+IF(OFFSET('Sanitation Data'!$G$32,0,10*ROW('Sanitation Data'!G87))="","",OFFSET('Sanitation Data'!$G$32,0,10*ROW('Sanitation Data'!G87)))</f>
        <v/>
      </c>
      <c r="DE93" s="392" t="str">
        <f ca="1">+IF(OFFSET('Sanitation Data'!$H$28,0,10*ROW('Sanitation Data'!H87))="","",OFFSET('Sanitation Data'!$H$28,0,10*ROW('Sanitation Data'!H87)))</f>
        <v/>
      </c>
      <c r="DF93" s="392" t="str">
        <f ca="1">+IF(OFFSET('Sanitation Data'!$H$29,0,10*ROW('Sanitation Data'!H87))="","",OFFSET('Sanitation Data'!$H$29,0,10*ROW('Sanitation Data'!H87)))</f>
        <v/>
      </c>
      <c r="DG93" s="392" t="str">
        <f ca="1">+IF(OFFSET('Sanitation Data'!$H$30,0,10*ROW('Sanitation Data'!H87))="","",OFFSET('Sanitation Data'!$H$30,0,10*ROW('Sanitation Data'!H87)))</f>
        <v/>
      </c>
      <c r="DH93" s="392" t="str">
        <f ca="1">+IF(OFFSET('Sanitation Data'!$H$31,0,10*ROW('Sanitation Data'!H87))="","",OFFSET('Sanitation Data'!$H$31,0,10*ROW('Sanitation Data'!H87)))</f>
        <v/>
      </c>
      <c r="DI93" s="392" t="str">
        <f ca="1">+IF(OFFSET('Sanitation Data'!$H$32,0,10*ROW('Sanitation Data'!H87))="","",OFFSET('Sanitation Data'!$H$32,0,10*ROW('Sanitation Data'!H87)))</f>
        <v/>
      </c>
      <c r="DJ93" s="392" t="str">
        <f ca="1">+IF(OFFSET('Sanitation Data'!$I$28,0,10*ROW('Sanitation Data'!I87))="","",OFFSET('Sanitation Data'!$I$28,0,10*ROW('Sanitation Data'!I87)))</f>
        <v/>
      </c>
      <c r="DK93" s="392" t="str">
        <f ca="1">+IF(OFFSET('Sanitation Data'!$I$29,0,10*ROW('Sanitation Data'!I87))="","",OFFSET('Sanitation Data'!$I$29,0,10*ROW('Sanitation Data'!I87)))</f>
        <v/>
      </c>
      <c r="DL93" s="392" t="str">
        <f ca="1">+IF(OFFSET('Sanitation Data'!$I$30,0,10*ROW('Sanitation Data'!I87))="","",OFFSET('Sanitation Data'!$I$30,0,10*ROW('Sanitation Data'!I87)))</f>
        <v/>
      </c>
      <c r="DM93" s="392" t="str">
        <f ca="1">+IF(OFFSET('Sanitation Data'!$I$31,0,10*ROW('Sanitation Data'!I87))="","",OFFSET('Sanitation Data'!$I$31,0,10*ROW('Sanitation Data'!I87)))</f>
        <v/>
      </c>
      <c r="DN93" s="392" t="str">
        <f ca="1">+IF(OFFSET('Sanitation Data'!$I$32,0,10*ROW('Sanitation Data'!I87))="","",OFFSET('Sanitation Data'!$I$32,0,10*ROW('Sanitation Data'!I87)))</f>
        <v/>
      </c>
      <c r="DO93" s="392" t="str">
        <f ca="1">+IF(OFFSET('Hygiene Data'!$D$11,0,10*ROW('Hygiene Data'!D87))="","",OFFSET('Hygiene Data'!$D$11,0,10*ROW('Hygiene Data'!D87)))</f>
        <v/>
      </c>
      <c r="DP93" s="392" t="str">
        <f ca="1">+IF(OFFSET('Hygiene Data'!$D$12,0,10*ROW('Hygiene Data'!D87))="","",OFFSET('Hygiene Data'!$D$12,0,10*ROW('Hygiene Data'!D87)))</f>
        <v/>
      </c>
      <c r="DQ93" s="392" t="str">
        <f ca="1">+IF(OFFSET('Hygiene Data'!$D$13,0,10*ROW('Hygiene Data'!D87))="","",OFFSET('Hygiene Data'!$D$13,0,10*ROW('Hygiene Data'!D87)))</f>
        <v/>
      </c>
      <c r="DR93" s="392" t="str">
        <f ca="1">+IF(OFFSET('Hygiene Data'!$E$11,0,10*ROW('Hygiene Data'!E87))="","",OFFSET('Hygiene Data'!$E$11,0,10*ROW('Hygiene Data'!E87)))</f>
        <v/>
      </c>
      <c r="DS93" s="392" t="str">
        <f ca="1">+IF(OFFSET('Hygiene Data'!$E$12,0,10*ROW('Hygiene Data'!E87))="","",OFFSET('Hygiene Data'!$E$12,0,10*ROW('Hygiene Data'!E87)))</f>
        <v/>
      </c>
      <c r="DT93" s="392" t="str">
        <f ca="1">+IF(OFFSET('Hygiene Data'!$E$13,0,10*ROW('Hygiene Data'!E87))="","",OFFSET('Hygiene Data'!$E$13,0,10*ROW('Hygiene Data'!E87)))</f>
        <v/>
      </c>
      <c r="DU93" s="392" t="str">
        <f ca="1">+IF(OFFSET('Hygiene Data'!$F$11,0,10*ROW('Hygiene Data'!F87))="","",OFFSET('Hygiene Data'!$F$11,0,10*ROW('Hygiene Data'!F87)))</f>
        <v/>
      </c>
      <c r="DV93" s="392" t="str">
        <f ca="1">+IF(OFFSET('Hygiene Data'!$F$12,0,10*ROW('Hygiene Data'!F87))="","",OFFSET('Hygiene Data'!$F$12,0,10*ROW('Hygiene Data'!F87)))</f>
        <v/>
      </c>
      <c r="DW93" s="392" t="str">
        <f ca="1">+IF(OFFSET('Hygiene Data'!$F$13,0,10*ROW('Hygiene Data'!F87))="","",OFFSET('Hygiene Data'!$F$13,0,10*ROW('Hygiene Data'!F87)))</f>
        <v/>
      </c>
      <c r="DX93" s="392" t="str">
        <f ca="1">+IF(OFFSET('Hygiene Data'!$G$11,0,10*ROW('Hygiene Data'!G87))="","",OFFSET('Hygiene Data'!$G$11,0,10*ROW('Hygiene Data'!G87)))</f>
        <v/>
      </c>
      <c r="DY93" s="392" t="str">
        <f ca="1">+IF(OFFSET('Hygiene Data'!$G$12,0,10*ROW('Hygiene Data'!G87))="","",OFFSET('Hygiene Data'!$G$12,0,10*ROW('Hygiene Data'!G87)))</f>
        <v/>
      </c>
      <c r="DZ93" s="392" t="str">
        <f ca="1">+IF(OFFSET('Hygiene Data'!$G$13,0,10*ROW('Hygiene Data'!G87))="","",OFFSET('Hygiene Data'!$G$13,0,10*ROW('Hygiene Data'!G87)))</f>
        <v/>
      </c>
      <c r="EA93" s="392" t="str">
        <f ca="1">+IF(OFFSET('Hygiene Data'!$H$11,0,10*ROW('Hygiene Data'!H87))="","",OFFSET('Hygiene Data'!$H$11,0,10*ROW('Hygiene Data'!H87)))</f>
        <v/>
      </c>
      <c r="EB93" s="392" t="str">
        <f ca="1">+IF(OFFSET('Hygiene Data'!$H$12,0,10*ROW('Hygiene Data'!H87))="","",OFFSET('Hygiene Data'!$H$12,0,10*ROW('Hygiene Data'!H87)))</f>
        <v/>
      </c>
      <c r="EC93" s="392" t="str">
        <f ca="1">+IF(OFFSET('Hygiene Data'!$H$13,0,10*ROW('Hygiene Data'!H87))="","",OFFSET('Hygiene Data'!$H$13,0,10*ROW('Hygiene Data'!H87)))</f>
        <v/>
      </c>
      <c r="ED93" s="392" t="str">
        <f ca="1">+IF(OFFSET('Hygiene Data'!$I$11,0,10*ROW('Hygiene Data'!I87))="","",OFFSET('Hygiene Data'!$I$11,0,10*ROW('Hygiene Data'!I87)))</f>
        <v/>
      </c>
      <c r="EE93" s="392" t="str">
        <f ca="1">+IF(OFFSET('Hygiene Data'!$I$12,0,10*ROW('Hygiene Data'!I87))="","",OFFSET('Hygiene Data'!$I$12,0,10*ROW('Hygiene Data'!I87)))</f>
        <v/>
      </c>
      <c r="EF93" s="392" t="str">
        <f ca="1">+IF(OFFSET('Hygiene Data'!$I$13,0,10*ROW('Hygiene Data'!I87))="","",OFFSET('Hygiene Data'!$I$13,0,10*ROW('Hygiene Data'!I87)))</f>
        <v/>
      </c>
    </row>
    <row r="94" spans="1:136" x14ac:dyDescent="0.25">
      <c r="A94" s="501" t="str">
        <f ca="1">+IF(OFFSET('Water Data'!$B$2,0,10*ROW('Water Data'!E88))="","",OFFSET('Water Data'!$B$2,0,10*ROW('Water Data'!E88)))</f>
        <v/>
      </c>
      <c r="B94" s="50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28" t="str">
        <f t="shared" ca="1" si="1"/>
        <v/>
      </c>
      <c r="D94" s="52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3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3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3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3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3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3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3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3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3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3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3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3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3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3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3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3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3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3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3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3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3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3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3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3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3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3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3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3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3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3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3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0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3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3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3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3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3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3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3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3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3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3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3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3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3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3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3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3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92" t="str">
        <f ca="1">+IF(OFFSET('Water Data'!$D$27,0,10*ROW('Water Data'!D88))="","",OFFSET('Water Data'!$D$27,0,10*ROW('Water Data'!D88)))</f>
        <v/>
      </c>
      <c r="BT94" s="392" t="str">
        <f ca="1">+IF(OFFSET('Water Data'!$D$28,0,10*ROW('Water Data'!D88))="","",OFFSET('Water Data'!$D$28,0,10*ROW('Water Data'!D88)))</f>
        <v/>
      </c>
      <c r="BU94" s="392" t="str">
        <f ca="1">+IF(OFFSET('Water Data'!$D$29,0,10*ROW('Water Data'!D88))="","",OFFSET('Water Data'!$D$29,0,10*ROW('Water Data'!D88)))</f>
        <v/>
      </c>
      <c r="BV94" s="392" t="str">
        <f ca="1">+IF(OFFSET('Water Data'!$E$27,0,10*ROW('Water Data'!E88))="","",OFFSET('Water Data'!$E$27,0,10*ROW('Water Data'!E88)))</f>
        <v/>
      </c>
      <c r="BW94" s="392" t="str">
        <f ca="1">+IF(OFFSET('Water Data'!$E$28,0,10*ROW('Water Data'!E88))="","",OFFSET('Water Data'!$E$28,0,10*ROW('Water Data'!E88)))</f>
        <v/>
      </c>
      <c r="BX94" s="392" t="str">
        <f ca="1">+IF(OFFSET('Water Data'!$E$29,0,10*ROW('Water Data'!E88))="","",OFFSET('Water Data'!$E$29,0,10*ROW('Water Data'!E88)))</f>
        <v/>
      </c>
      <c r="BY94" s="392" t="str">
        <f ca="1">+IF(OFFSET('Water Data'!$F$27,0,10*ROW('Water Data'!F88))="","",OFFSET('Water Data'!$F$27,0,10*ROW('Water Data'!F88)))</f>
        <v/>
      </c>
      <c r="BZ94" s="392" t="str">
        <f ca="1">+IF(OFFSET('Water Data'!$F$28,0,10*ROW('Water Data'!F88))="","",OFFSET('Water Data'!$F$28,0,10*ROW('Water Data'!F88)))</f>
        <v/>
      </c>
      <c r="CA94" s="392" t="str">
        <f ca="1">+IF(OFFSET('Water Data'!$F$29,0,10*ROW('Water Data'!F88))="","",OFFSET('Water Data'!$F$29,0,10*ROW('Water Data'!F88)))</f>
        <v/>
      </c>
      <c r="CB94" s="392" t="str">
        <f ca="1">+IF(OFFSET('Water Data'!$G$27,0,10*ROW('Water Data'!G88))="","",OFFSET('Water Data'!$G$27,0,10*ROW('Water Data'!G88)))</f>
        <v/>
      </c>
      <c r="CC94" s="392" t="str">
        <f ca="1">+IF(OFFSET('Water Data'!$G$28,0,10*ROW('Water Data'!G88))="","",OFFSET('Water Data'!$G$28,0,10*ROW('Water Data'!G88)))</f>
        <v/>
      </c>
      <c r="CD94" s="392" t="str">
        <f ca="1">+IF(OFFSET('Water Data'!$G$29,0,10*ROW('Water Data'!G88))="","",OFFSET('Water Data'!$G$29,0,10*ROW('Water Data'!G88)))</f>
        <v/>
      </c>
      <c r="CE94" s="392" t="str">
        <f ca="1">+IF(OFFSET('Water Data'!$H$27,0,10*ROW('Water Data'!H88))="","",OFFSET('Water Data'!$H$27,0,10*ROW('Water Data'!H88)))</f>
        <v/>
      </c>
      <c r="CF94" s="392" t="str">
        <f ca="1">+IF(OFFSET('Water Data'!$H$28,0,10*ROW('Water Data'!H88))="","",OFFSET('Water Data'!$H$28,0,10*ROW('Water Data'!H88)))</f>
        <v/>
      </c>
      <c r="CG94" s="392" t="str">
        <f ca="1">+IF(OFFSET('Water Data'!$H$29,0,10*ROW('Water Data'!H88))="","",OFFSET('Water Data'!$H$29,0,10*ROW('Water Data'!H88)))</f>
        <v/>
      </c>
      <c r="CH94" s="392" t="str">
        <f ca="1">+IF(OFFSET('Water Data'!$I$27,0,10*ROW('Water Data'!I88))="","",OFFSET('Water Data'!$I$27,0,10*ROW('Water Data'!I88)))</f>
        <v/>
      </c>
      <c r="CI94" s="392" t="str">
        <f ca="1">+IF(OFFSET('Water Data'!$I$28,0,10*ROW('Water Data'!I88))="","",OFFSET('Water Data'!$I$28,0,10*ROW('Water Data'!I88)))</f>
        <v/>
      </c>
      <c r="CJ94" s="392" t="str">
        <f ca="1">+IF(OFFSET('Water Data'!$I$29,0,10*ROW('Water Data'!I88))="","",OFFSET('Water Data'!$I$29,0,10*ROW('Water Data'!I88)))</f>
        <v/>
      </c>
      <c r="CK94" s="392" t="str">
        <f ca="1">+IF(OFFSET('Sanitation Data'!$D$28,0,10*ROW('Sanitation Data'!D88))="","",OFFSET('Sanitation Data'!$D$28,0,10*ROW('Sanitation Data'!D88)))</f>
        <v/>
      </c>
      <c r="CL94" s="392" t="str">
        <f ca="1">+IF(OFFSET('Sanitation Data'!$D$29,0,10*ROW('Sanitation Data'!D88))="","",OFFSET('Sanitation Data'!$D$29,0,10*ROW('Sanitation Data'!D88)))</f>
        <v/>
      </c>
      <c r="CM94" s="392" t="str">
        <f ca="1">+IF(OFFSET('Sanitation Data'!$D$30,0,10*ROW('Sanitation Data'!D88))="","",OFFSET('Sanitation Data'!$D$30,0,10*ROW('Sanitation Data'!D88)))</f>
        <v/>
      </c>
      <c r="CN94" s="392" t="str">
        <f ca="1">+IF(OFFSET('Sanitation Data'!$D$31,0,10*ROW('Sanitation Data'!D88))="","",OFFSET('Sanitation Data'!$D$31,0,10*ROW('Sanitation Data'!D88)))</f>
        <v/>
      </c>
      <c r="CO94" s="392" t="str">
        <f ca="1">+IF(OFFSET('Sanitation Data'!$D$32,0,10*ROW('Sanitation Data'!D88))="","",OFFSET('Sanitation Data'!$D$32,0,10*ROW('Sanitation Data'!D88)))</f>
        <v/>
      </c>
      <c r="CP94" s="392" t="str">
        <f ca="1">+IF(OFFSET('Sanitation Data'!$E$28,0,10*ROW('Sanitation Data'!E88))="","",OFFSET('Sanitation Data'!$E$28,0,10*ROW('Sanitation Data'!E88)))</f>
        <v/>
      </c>
      <c r="CQ94" s="392" t="str">
        <f ca="1">+IF(OFFSET('Sanitation Data'!$E$29,0,10*ROW('Sanitation Data'!E88))="","",OFFSET('Sanitation Data'!$E$29,0,10*ROW('Sanitation Data'!E88)))</f>
        <v/>
      </c>
      <c r="CR94" s="392" t="str">
        <f ca="1">+IF(OFFSET('Sanitation Data'!$E$30,0,10*ROW('Sanitation Data'!E88))="","",OFFSET('Sanitation Data'!$E$30,0,10*ROW('Sanitation Data'!E88)))</f>
        <v/>
      </c>
      <c r="CS94" s="392" t="str">
        <f ca="1">+IF(OFFSET('Sanitation Data'!$E$31,0,10*ROW('Sanitation Data'!E88))="","",OFFSET('Sanitation Data'!$E$31,0,10*ROW('Sanitation Data'!E88)))</f>
        <v/>
      </c>
      <c r="CT94" s="392" t="str">
        <f ca="1">+IF(OFFSET('Sanitation Data'!$E$32,0,10*ROW('Sanitation Data'!E88))="","",OFFSET('Sanitation Data'!$E$32,0,10*ROW('Sanitation Data'!E88)))</f>
        <v/>
      </c>
      <c r="CU94" s="392" t="str">
        <f ca="1">+IF(OFFSET('Sanitation Data'!$F$28,0,10*ROW('Sanitation Data'!F88))="","",OFFSET('Sanitation Data'!$F$28,0,10*ROW('Sanitation Data'!F88)))</f>
        <v/>
      </c>
      <c r="CV94" s="392" t="str">
        <f ca="1">+IF(OFFSET('Sanitation Data'!$F$29,0,10*ROW('Sanitation Data'!F88))="","",OFFSET('Sanitation Data'!$F$29,0,10*ROW('Sanitation Data'!F88)))</f>
        <v/>
      </c>
      <c r="CW94" s="392" t="str">
        <f ca="1">+IF(OFFSET('Sanitation Data'!$F$30,0,10*ROW('Sanitation Data'!F88))="","",OFFSET('Sanitation Data'!$F$30,0,10*ROW('Sanitation Data'!F88)))</f>
        <v/>
      </c>
      <c r="CX94" s="392" t="str">
        <f ca="1">+IF(OFFSET('Sanitation Data'!$F$31,0,10*ROW('Sanitation Data'!F88))="","",OFFSET('Sanitation Data'!$F$31,0,10*ROW('Sanitation Data'!F88)))</f>
        <v/>
      </c>
      <c r="CY94" s="392" t="str">
        <f ca="1">+IF(OFFSET('Sanitation Data'!$F$32,0,10*ROW('Sanitation Data'!F88))="","",OFFSET('Sanitation Data'!$F$32,0,10*ROW('Sanitation Data'!F88)))</f>
        <v/>
      </c>
      <c r="CZ94" s="392" t="str">
        <f ca="1">+IF(OFFSET('Sanitation Data'!$G$28,0,10*ROW('Sanitation Data'!G88))="","",OFFSET('Sanitation Data'!$G$28,0,10*ROW('Sanitation Data'!G88)))</f>
        <v/>
      </c>
      <c r="DA94" s="392" t="str">
        <f ca="1">+IF(OFFSET('Sanitation Data'!$G$29,0,10*ROW('Sanitation Data'!G88))="","",OFFSET('Sanitation Data'!$G$29,0,10*ROW('Sanitation Data'!G88)))</f>
        <v/>
      </c>
      <c r="DB94" s="392" t="str">
        <f ca="1">+IF(OFFSET('Sanitation Data'!$G$30,0,10*ROW('Sanitation Data'!G88))="","",OFFSET('Sanitation Data'!$G$30,0,10*ROW('Sanitation Data'!G88)))</f>
        <v/>
      </c>
      <c r="DC94" s="392" t="str">
        <f ca="1">+IF(OFFSET('Sanitation Data'!$G$31,0,10*ROW('Sanitation Data'!G88))="","",OFFSET('Sanitation Data'!$G$31,0,10*ROW('Sanitation Data'!G88)))</f>
        <v/>
      </c>
      <c r="DD94" s="392" t="str">
        <f ca="1">+IF(OFFSET('Sanitation Data'!$G$32,0,10*ROW('Sanitation Data'!G88))="","",OFFSET('Sanitation Data'!$G$32,0,10*ROW('Sanitation Data'!G88)))</f>
        <v/>
      </c>
      <c r="DE94" s="392" t="str">
        <f ca="1">+IF(OFFSET('Sanitation Data'!$H$28,0,10*ROW('Sanitation Data'!H88))="","",OFFSET('Sanitation Data'!$H$28,0,10*ROW('Sanitation Data'!H88)))</f>
        <v/>
      </c>
      <c r="DF94" s="392" t="str">
        <f ca="1">+IF(OFFSET('Sanitation Data'!$H$29,0,10*ROW('Sanitation Data'!H88))="","",OFFSET('Sanitation Data'!$H$29,0,10*ROW('Sanitation Data'!H88)))</f>
        <v/>
      </c>
      <c r="DG94" s="392" t="str">
        <f ca="1">+IF(OFFSET('Sanitation Data'!$H$30,0,10*ROW('Sanitation Data'!H88))="","",OFFSET('Sanitation Data'!$H$30,0,10*ROW('Sanitation Data'!H88)))</f>
        <v/>
      </c>
      <c r="DH94" s="392" t="str">
        <f ca="1">+IF(OFFSET('Sanitation Data'!$H$31,0,10*ROW('Sanitation Data'!H88))="","",OFFSET('Sanitation Data'!$H$31,0,10*ROW('Sanitation Data'!H88)))</f>
        <v/>
      </c>
      <c r="DI94" s="392" t="str">
        <f ca="1">+IF(OFFSET('Sanitation Data'!$H$32,0,10*ROW('Sanitation Data'!H88))="","",OFFSET('Sanitation Data'!$H$32,0,10*ROW('Sanitation Data'!H88)))</f>
        <v/>
      </c>
      <c r="DJ94" s="392" t="str">
        <f ca="1">+IF(OFFSET('Sanitation Data'!$I$28,0,10*ROW('Sanitation Data'!I88))="","",OFFSET('Sanitation Data'!$I$28,0,10*ROW('Sanitation Data'!I88)))</f>
        <v/>
      </c>
      <c r="DK94" s="392" t="str">
        <f ca="1">+IF(OFFSET('Sanitation Data'!$I$29,0,10*ROW('Sanitation Data'!I88))="","",OFFSET('Sanitation Data'!$I$29,0,10*ROW('Sanitation Data'!I88)))</f>
        <v/>
      </c>
      <c r="DL94" s="392" t="str">
        <f ca="1">+IF(OFFSET('Sanitation Data'!$I$30,0,10*ROW('Sanitation Data'!I88))="","",OFFSET('Sanitation Data'!$I$30,0,10*ROW('Sanitation Data'!I88)))</f>
        <v/>
      </c>
      <c r="DM94" s="392" t="str">
        <f ca="1">+IF(OFFSET('Sanitation Data'!$I$31,0,10*ROW('Sanitation Data'!I88))="","",OFFSET('Sanitation Data'!$I$31,0,10*ROW('Sanitation Data'!I88)))</f>
        <v/>
      </c>
      <c r="DN94" s="392" t="str">
        <f ca="1">+IF(OFFSET('Sanitation Data'!$I$32,0,10*ROW('Sanitation Data'!I88))="","",OFFSET('Sanitation Data'!$I$32,0,10*ROW('Sanitation Data'!I88)))</f>
        <v/>
      </c>
      <c r="DO94" s="392" t="str">
        <f ca="1">+IF(OFFSET('Hygiene Data'!$D$11,0,10*ROW('Hygiene Data'!D88))="","",OFFSET('Hygiene Data'!$D$11,0,10*ROW('Hygiene Data'!D88)))</f>
        <v/>
      </c>
      <c r="DP94" s="392" t="str">
        <f ca="1">+IF(OFFSET('Hygiene Data'!$D$12,0,10*ROW('Hygiene Data'!D88))="","",OFFSET('Hygiene Data'!$D$12,0,10*ROW('Hygiene Data'!D88)))</f>
        <v/>
      </c>
      <c r="DQ94" s="392" t="str">
        <f ca="1">+IF(OFFSET('Hygiene Data'!$D$13,0,10*ROW('Hygiene Data'!D88))="","",OFFSET('Hygiene Data'!$D$13,0,10*ROW('Hygiene Data'!D88)))</f>
        <v/>
      </c>
      <c r="DR94" s="392" t="str">
        <f ca="1">+IF(OFFSET('Hygiene Data'!$E$11,0,10*ROW('Hygiene Data'!E88))="","",OFFSET('Hygiene Data'!$E$11,0,10*ROW('Hygiene Data'!E88)))</f>
        <v/>
      </c>
      <c r="DS94" s="392" t="str">
        <f ca="1">+IF(OFFSET('Hygiene Data'!$E$12,0,10*ROW('Hygiene Data'!E88))="","",OFFSET('Hygiene Data'!$E$12,0,10*ROW('Hygiene Data'!E88)))</f>
        <v/>
      </c>
      <c r="DT94" s="392" t="str">
        <f ca="1">+IF(OFFSET('Hygiene Data'!$E$13,0,10*ROW('Hygiene Data'!E88))="","",OFFSET('Hygiene Data'!$E$13,0,10*ROW('Hygiene Data'!E88)))</f>
        <v/>
      </c>
      <c r="DU94" s="392" t="str">
        <f ca="1">+IF(OFFSET('Hygiene Data'!$F$11,0,10*ROW('Hygiene Data'!F88))="","",OFFSET('Hygiene Data'!$F$11,0,10*ROW('Hygiene Data'!F88)))</f>
        <v/>
      </c>
      <c r="DV94" s="392" t="str">
        <f ca="1">+IF(OFFSET('Hygiene Data'!$F$12,0,10*ROW('Hygiene Data'!F88))="","",OFFSET('Hygiene Data'!$F$12,0,10*ROW('Hygiene Data'!F88)))</f>
        <v/>
      </c>
      <c r="DW94" s="392" t="str">
        <f ca="1">+IF(OFFSET('Hygiene Data'!$F$13,0,10*ROW('Hygiene Data'!F88))="","",OFFSET('Hygiene Data'!$F$13,0,10*ROW('Hygiene Data'!F88)))</f>
        <v/>
      </c>
      <c r="DX94" s="392" t="str">
        <f ca="1">+IF(OFFSET('Hygiene Data'!$G$11,0,10*ROW('Hygiene Data'!G88))="","",OFFSET('Hygiene Data'!$G$11,0,10*ROW('Hygiene Data'!G88)))</f>
        <v/>
      </c>
      <c r="DY94" s="392" t="str">
        <f ca="1">+IF(OFFSET('Hygiene Data'!$G$12,0,10*ROW('Hygiene Data'!G88))="","",OFFSET('Hygiene Data'!$G$12,0,10*ROW('Hygiene Data'!G88)))</f>
        <v/>
      </c>
      <c r="DZ94" s="392" t="str">
        <f ca="1">+IF(OFFSET('Hygiene Data'!$G$13,0,10*ROW('Hygiene Data'!G88))="","",OFFSET('Hygiene Data'!$G$13,0,10*ROW('Hygiene Data'!G88)))</f>
        <v/>
      </c>
      <c r="EA94" s="392" t="str">
        <f ca="1">+IF(OFFSET('Hygiene Data'!$H$11,0,10*ROW('Hygiene Data'!H88))="","",OFFSET('Hygiene Data'!$H$11,0,10*ROW('Hygiene Data'!H88)))</f>
        <v/>
      </c>
      <c r="EB94" s="392" t="str">
        <f ca="1">+IF(OFFSET('Hygiene Data'!$H$12,0,10*ROW('Hygiene Data'!H88))="","",OFFSET('Hygiene Data'!$H$12,0,10*ROW('Hygiene Data'!H88)))</f>
        <v/>
      </c>
      <c r="EC94" s="392" t="str">
        <f ca="1">+IF(OFFSET('Hygiene Data'!$H$13,0,10*ROW('Hygiene Data'!H88))="","",OFFSET('Hygiene Data'!$H$13,0,10*ROW('Hygiene Data'!H88)))</f>
        <v/>
      </c>
      <c r="ED94" s="392" t="str">
        <f ca="1">+IF(OFFSET('Hygiene Data'!$I$11,0,10*ROW('Hygiene Data'!I88))="","",OFFSET('Hygiene Data'!$I$11,0,10*ROW('Hygiene Data'!I88)))</f>
        <v/>
      </c>
      <c r="EE94" s="392" t="str">
        <f ca="1">+IF(OFFSET('Hygiene Data'!$I$12,0,10*ROW('Hygiene Data'!I88))="","",OFFSET('Hygiene Data'!$I$12,0,10*ROW('Hygiene Data'!I88)))</f>
        <v/>
      </c>
      <c r="EF94" s="392" t="str">
        <f ca="1">+IF(OFFSET('Hygiene Data'!$I$13,0,10*ROW('Hygiene Data'!I88))="","",OFFSET('Hygiene Data'!$I$13,0,10*ROW('Hygiene Data'!I88)))</f>
        <v/>
      </c>
    </row>
    <row r="95" spans="1:136" x14ac:dyDescent="0.25">
      <c r="A95" s="501" t="str">
        <f ca="1">+IF(OFFSET('Water Data'!$B$2,0,10*ROW('Water Data'!E89))="","",OFFSET('Water Data'!$B$2,0,10*ROW('Water Data'!E89)))</f>
        <v/>
      </c>
      <c r="B95" s="50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28" t="str">
        <f t="shared" ca="1" si="1"/>
        <v/>
      </c>
      <c r="D95" s="52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3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3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3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3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3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3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3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3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3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3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3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3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3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3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3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3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3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3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3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3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3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3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3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3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3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3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3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3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3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3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3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0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3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3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3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3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3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3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3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3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3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3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3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3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3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3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3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3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92" t="str">
        <f ca="1">+IF(OFFSET('Water Data'!$D$27,0,10*ROW('Water Data'!D89))="","",OFFSET('Water Data'!$D$27,0,10*ROW('Water Data'!D89)))</f>
        <v/>
      </c>
      <c r="BT95" s="392" t="str">
        <f ca="1">+IF(OFFSET('Water Data'!$D$28,0,10*ROW('Water Data'!D89))="","",OFFSET('Water Data'!$D$28,0,10*ROW('Water Data'!D89)))</f>
        <v/>
      </c>
      <c r="BU95" s="392" t="str">
        <f ca="1">+IF(OFFSET('Water Data'!$D$29,0,10*ROW('Water Data'!D89))="","",OFFSET('Water Data'!$D$29,0,10*ROW('Water Data'!D89)))</f>
        <v/>
      </c>
      <c r="BV95" s="392" t="str">
        <f ca="1">+IF(OFFSET('Water Data'!$E$27,0,10*ROW('Water Data'!E89))="","",OFFSET('Water Data'!$E$27,0,10*ROW('Water Data'!E89)))</f>
        <v/>
      </c>
      <c r="BW95" s="392" t="str">
        <f ca="1">+IF(OFFSET('Water Data'!$E$28,0,10*ROW('Water Data'!E89))="","",OFFSET('Water Data'!$E$28,0,10*ROW('Water Data'!E89)))</f>
        <v/>
      </c>
      <c r="BX95" s="392" t="str">
        <f ca="1">+IF(OFFSET('Water Data'!$E$29,0,10*ROW('Water Data'!E89))="","",OFFSET('Water Data'!$E$29,0,10*ROW('Water Data'!E89)))</f>
        <v/>
      </c>
      <c r="BY95" s="392" t="str">
        <f ca="1">+IF(OFFSET('Water Data'!$F$27,0,10*ROW('Water Data'!F89))="","",OFFSET('Water Data'!$F$27,0,10*ROW('Water Data'!F89)))</f>
        <v/>
      </c>
      <c r="BZ95" s="392" t="str">
        <f ca="1">+IF(OFFSET('Water Data'!$F$28,0,10*ROW('Water Data'!F89))="","",OFFSET('Water Data'!$F$28,0,10*ROW('Water Data'!F89)))</f>
        <v/>
      </c>
      <c r="CA95" s="392" t="str">
        <f ca="1">+IF(OFFSET('Water Data'!$F$29,0,10*ROW('Water Data'!F89))="","",OFFSET('Water Data'!$F$29,0,10*ROW('Water Data'!F89)))</f>
        <v/>
      </c>
      <c r="CB95" s="392" t="str">
        <f ca="1">+IF(OFFSET('Water Data'!$G$27,0,10*ROW('Water Data'!G89))="","",OFFSET('Water Data'!$G$27,0,10*ROW('Water Data'!G89)))</f>
        <v/>
      </c>
      <c r="CC95" s="392" t="str">
        <f ca="1">+IF(OFFSET('Water Data'!$G$28,0,10*ROW('Water Data'!G89))="","",OFFSET('Water Data'!$G$28,0,10*ROW('Water Data'!G89)))</f>
        <v/>
      </c>
      <c r="CD95" s="392" t="str">
        <f ca="1">+IF(OFFSET('Water Data'!$G$29,0,10*ROW('Water Data'!G89))="","",OFFSET('Water Data'!$G$29,0,10*ROW('Water Data'!G89)))</f>
        <v/>
      </c>
      <c r="CE95" s="392" t="str">
        <f ca="1">+IF(OFFSET('Water Data'!$H$27,0,10*ROW('Water Data'!H89))="","",OFFSET('Water Data'!$H$27,0,10*ROW('Water Data'!H89)))</f>
        <v/>
      </c>
      <c r="CF95" s="392" t="str">
        <f ca="1">+IF(OFFSET('Water Data'!$H$28,0,10*ROW('Water Data'!H89))="","",OFFSET('Water Data'!$H$28,0,10*ROW('Water Data'!H89)))</f>
        <v/>
      </c>
      <c r="CG95" s="392" t="str">
        <f ca="1">+IF(OFFSET('Water Data'!$H$29,0,10*ROW('Water Data'!H89))="","",OFFSET('Water Data'!$H$29,0,10*ROW('Water Data'!H89)))</f>
        <v/>
      </c>
      <c r="CH95" s="392" t="str">
        <f ca="1">+IF(OFFSET('Water Data'!$I$27,0,10*ROW('Water Data'!I89))="","",OFFSET('Water Data'!$I$27,0,10*ROW('Water Data'!I89)))</f>
        <v/>
      </c>
      <c r="CI95" s="392" t="str">
        <f ca="1">+IF(OFFSET('Water Data'!$I$28,0,10*ROW('Water Data'!I89))="","",OFFSET('Water Data'!$I$28,0,10*ROW('Water Data'!I89)))</f>
        <v/>
      </c>
      <c r="CJ95" s="392" t="str">
        <f ca="1">+IF(OFFSET('Water Data'!$I$29,0,10*ROW('Water Data'!I89))="","",OFFSET('Water Data'!$I$29,0,10*ROW('Water Data'!I89)))</f>
        <v/>
      </c>
      <c r="CK95" s="392" t="str">
        <f ca="1">+IF(OFFSET('Sanitation Data'!$D$28,0,10*ROW('Sanitation Data'!D89))="","",OFFSET('Sanitation Data'!$D$28,0,10*ROW('Sanitation Data'!D89)))</f>
        <v/>
      </c>
      <c r="CL95" s="392" t="str">
        <f ca="1">+IF(OFFSET('Sanitation Data'!$D$29,0,10*ROW('Sanitation Data'!D89))="","",OFFSET('Sanitation Data'!$D$29,0,10*ROW('Sanitation Data'!D89)))</f>
        <v/>
      </c>
      <c r="CM95" s="392" t="str">
        <f ca="1">+IF(OFFSET('Sanitation Data'!$D$30,0,10*ROW('Sanitation Data'!D89))="","",OFFSET('Sanitation Data'!$D$30,0,10*ROW('Sanitation Data'!D89)))</f>
        <v/>
      </c>
      <c r="CN95" s="392" t="str">
        <f ca="1">+IF(OFFSET('Sanitation Data'!$D$31,0,10*ROW('Sanitation Data'!D89))="","",OFFSET('Sanitation Data'!$D$31,0,10*ROW('Sanitation Data'!D89)))</f>
        <v/>
      </c>
      <c r="CO95" s="392" t="str">
        <f ca="1">+IF(OFFSET('Sanitation Data'!$D$32,0,10*ROW('Sanitation Data'!D89))="","",OFFSET('Sanitation Data'!$D$32,0,10*ROW('Sanitation Data'!D89)))</f>
        <v/>
      </c>
      <c r="CP95" s="392" t="str">
        <f ca="1">+IF(OFFSET('Sanitation Data'!$E$28,0,10*ROW('Sanitation Data'!E89))="","",OFFSET('Sanitation Data'!$E$28,0,10*ROW('Sanitation Data'!E89)))</f>
        <v/>
      </c>
      <c r="CQ95" s="392" t="str">
        <f ca="1">+IF(OFFSET('Sanitation Data'!$E$29,0,10*ROW('Sanitation Data'!E89))="","",OFFSET('Sanitation Data'!$E$29,0,10*ROW('Sanitation Data'!E89)))</f>
        <v/>
      </c>
      <c r="CR95" s="392" t="str">
        <f ca="1">+IF(OFFSET('Sanitation Data'!$E$30,0,10*ROW('Sanitation Data'!E89))="","",OFFSET('Sanitation Data'!$E$30,0,10*ROW('Sanitation Data'!E89)))</f>
        <v/>
      </c>
      <c r="CS95" s="392" t="str">
        <f ca="1">+IF(OFFSET('Sanitation Data'!$E$31,0,10*ROW('Sanitation Data'!E89))="","",OFFSET('Sanitation Data'!$E$31,0,10*ROW('Sanitation Data'!E89)))</f>
        <v/>
      </c>
      <c r="CT95" s="392" t="str">
        <f ca="1">+IF(OFFSET('Sanitation Data'!$E$32,0,10*ROW('Sanitation Data'!E89))="","",OFFSET('Sanitation Data'!$E$32,0,10*ROW('Sanitation Data'!E89)))</f>
        <v/>
      </c>
      <c r="CU95" s="392" t="str">
        <f ca="1">+IF(OFFSET('Sanitation Data'!$F$28,0,10*ROW('Sanitation Data'!F89))="","",OFFSET('Sanitation Data'!$F$28,0,10*ROW('Sanitation Data'!F89)))</f>
        <v/>
      </c>
      <c r="CV95" s="392" t="str">
        <f ca="1">+IF(OFFSET('Sanitation Data'!$F$29,0,10*ROW('Sanitation Data'!F89))="","",OFFSET('Sanitation Data'!$F$29,0,10*ROW('Sanitation Data'!F89)))</f>
        <v/>
      </c>
      <c r="CW95" s="392" t="str">
        <f ca="1">+IF(OFFSET('Sanitation Data'!$F$30,0,10*ROW('Sanitation Data'!F89))="","",OFFSET('Sanitation Data'!$F$30,0,10*ROW('Sanitation Data'!F89)))</f>
        <v/>
      </c>
      <c r="CX95" s="392" t="str">
        <f ca="1">+IF(OFFSET('Sanitation Data'!$F$31,0,10*ROW('Sanitation Data'!F89))="","",OFFSET('Sanitation Data'!$F$31,0,10*ROW('Sanitation Data'!F89)))</f>
        <v/>
      </c>
      <c r="CY95" s="392" t="str">
        <f ca="1">+IF(OFFSET('Sanitation Data'!$F$32,0,10*ROW('Sanitation Data'!F89))="","",OFFSET('Sanitation Data'!$F$32,0,10*ROW('Sanitation Data'!F89)))</f>
        <v/>
      </c>
      <c r="CZ95" s="392" t="str">
        <f ca="1">+IF(OFFSET('Sanitation Data'!$G$28,0,10*ROW('Sanitation Data'!G89))="","",OFFSET('Sanitation Data'!$G$28,0,10*ROW('Sanitation Data'!G89)))</f>
        <v/>
      </c>
      <c r="DA95" s="392" t="str">
        <f ca="1">+IF(OFFSET('Sanitation Data'!$G$29,0,10*ROW('Sanitation Data'!G89))="","",OFFSET('Sanitation Data'!$G$29,0,10*ROW('Sanitation Data'!G89)))</f>
        <v/>
      </c>
      <c r="DB95" s="392" t="str">
        <f ca="1">+IF(OFFSET('Sanitation Data'!$G$30,0,10*ROW('Sanitation Data'!G89))="","",OFFSET('Sanitation Data'!$G$30,0,10*ROW('Sanitation Data'!G89)))</f>
        <v/>
      </c>
      <c r="DC95" s="392" t="str">
        <f ca="1">+IF(OFFSET('Sanitation Data'!$G$31,0,10*ROW('Sanitation Data'!G89))="","",OFFSET('Sanitation Data'!$G$31,0,10*ROW('Sanitation Data'!G89)))</f>
        <v/>
      </c>
      <c r="DD95" s="392" t="str">
        <f ca="1">+IF(OFFSET('Sanitation Data'!$G$32,0,10*ROW('Sanitation Data'!G89))="","",OFFSET('Sanitation Data'!$G$32,0,10*ROW('Sanitation Data'!G89)))</f>
        <v/>
      </c>
      <c r="DE95" s="392" t="str">
        <f ca="1">+IF(OFFSET('Sanitation Data'!$H$28,0,10*ROW('Sanitation Data'!H89))="","",OFFSET('Sanitation Data'!$H$28,0,10*ROW('Sanitation Data'!H89)))</f>
        <v/>
      </c>
      <c r="DF95" s="392" t="str">
        <f ca="1">+IF(OFFSET('Sanitation Data'!$H$29,0,10*ROW('Sanitation Data'!H89))="","",OFFSET('Sanitation Data'!$H$29,0,10*ROW('Sanitation Data'!H89)))</f>
        <v/>
      </c>
      <c r="DG95" s="392" t="str">
        <f ca="1">+IF(OFFSET('Sanitation Data'!$H$30,0,10*ROW('Sanitation Data'!H89))="","",OFFSET('Sanitation Data'!$H$30,0,10*ROW('Sanitation Data'!H89)))</f>
        <v/>
      </c>
      <c r="DH95" s="392" t="str">
        <f ca="1">+IF(OFFSET('Sanitation Data'!$H$31,0,10*ROW('Sanitation Data'!H89))="","",OFFSET('Sanitation Data'!$H$31,0,10*ROW('Sanitation Data'!H89)))</f>
        <v/>
      </c>
      <c r="DI95" s="392" t="str">
        <f ca="1">+IF(OFFSET('Sanitation Data'!$H$32,0,10*ROW('Sanitation Data'!H89))="","",OFFSET('Sanitation Data'!$H$32,0,10*ROW('Sanitation Data'!H89)))</f>
        <v/>
      </c>
      <c r="DJ95" s="392" t="str">
        <f ca="1">+IF(OFFSET('Sanitation Data'!$I$28,0,10*ROW('Sanitation Data'!I89))="","",OFFSET('Sanitation Data'!$I$28,0,10*ROW('Sanitation Data'!I89)))</f>
        <v/>
      </c>
      <c r="DK95" s="392" t="str">
        <f ca="1">+IF(OFFSET('Sanitation Data'!$I$29,0,10*ROW('Sanitation Data'!I89))="","",OFFSET('Sanitation Data'!$I$29,0,10*ROW('Sanitation Data'!I89)))</f>
        <v/>
      </c>
      <c r="DL95" s="392" t="str">
        <f ca="1">+IF(OFFSET('Sanitation Data'!$I$30,0,10*ROW('Sanitation Data'!I89))="","",OFFSET('Sanitation Data'!$I$30,0,10*ROW('Sanitation Data'!I89)))</f>
        <v/>
      </c>
      <c r="DM95" s="392" t="str">
        <f ca="1">+IF(OFFSET('Sanitation Data'!$I$31,0,10*ROW('Sanitation Data'!I89))="","",OFFSET('Sanitation Data'!$I$31,0,10*ROW('Sanitation Data'!I89)))</f>
        <v/>
      </c>
      <c r="DN95" s="392" t="str">
        <f ca="1">+IF(OFFSET('Sanitation Data'!$I$32,0,10*ROW('Sanitation Data'!I89))="","",OFFSET('Sanitation Data'!$I$32,0,10*ROW('Sanitation Data'!I89)))</f>
        <v/>
      </c>
      <c r="DO95" s="392" t="str">
        <f ca="1">+IF(OFFSET('Hygiene Data'!$D$11,0,10*ROW('Hygiene Data'!D89))="","",OFFSET('Hygiene Data'!$D$11,0,10*ROW('Hygiene Data'!D89)))</f>
        <v/>
      </c>
      <c r="DP95" s="392" t="str">
        <f ca="1">+IF(OFFSET('Hygiene Data'!$D$12,0,10*ROW('Hygiene Data'!D89))="","",OFFSET('Hygiene Data'!$D$12,0,10*ROW('Hygiene Data'!D89)))</f>
        <v/>
      </c>
      <c r="DQ95" s="392" t="str">
        <f ca="1">+IF(OFFSET('Hygiene Data'!$D$13,0,10*ROW('Hygiene Data'!D89))="","",OFFSET('Hygiene Data'!$D$13,0,10*ROW('Hygiene Data'!D89)))</f>
        <v/>
      </c>
      <c r="DR95" s="392" t="str">
        <f ca="1">+IF(OFFSET('Hygiene Data'!$E$11,0,10*ROW('Hygiene Data'!E89))="","",OFFSET('Hygiene Data'!$E$11,0,10*ROW('Hygiene Data'!E89)))</f>
        <v/>
      </c>
      <c r="DS95" s="392" t="str">
        <f ca="1">+IF(OFFSET('Hygiene Data'!$E$12,0,10*ROW('Hygiene Data'!E89))="","",OFFSET('Hygiene Data'!$E$12,0,10*ROW('Hygiene Data'!E89)))</f>
        <v/>
      </c>
      <c r="DT95" s="392" t="str">
        <f ca="1">+IF(OFFSET('Hygiene Data'!$E$13,0,10*ROW('Hygiene Data'!E89))="","",OFFSET('Hygiene Data'!$E$13,0,10*ROW('Hygiene Data'!E89)))</f>
        <v/>
      </c>
      <c r="DU95" s="392" t="str">
        <f ca="1">+IF(OFFSET('Hygiene Data'!$F$11,0,10*ROW('Hygiene Data'!F89))="","",OFFSET('Hygiene Data'!$F$11,0,10*ROW('Hygiene Data'!F89)))</f>
        <v/>
      </c>
      <c r="DV95" s="392" t="str">
        <f ca="1">+IF(OFFSET('Hygiene Data'!$F$12,0,10*ROW('Hygiene Data'!F89))="","",OFFSET('Hygiene Data'!$F$12,0,10*ROW('Hygiene Data'!F89)))</f>
        <v/>
      </c>
      <c r="DW95" s="392" t="str">
        <f ca="1">+IF(OFFSET('Hygiene Data'!$F$13,0,10*ROW('Hygiene Data'!F89))="","",OFFSET('Hygiene Data'!$F$13,0,10*ROW('Hygiene Data'!F89)))</f>
        <v/>
      </c>
      <c r="DX95" s="392" t="str">
        <f ca="1">+IF(OFFSET('Hygiene Data'!$G$11,0,10*ROW('Hygiene Data'!G89))="","",OFFSET('Hygiene Data'!$G$11,0,10*ROW('Hygiene Data'!G89)))</f>
        <v/>
      </c>
      <c r="DY95" s="392" t="str">
        <f ca="1">+IF(OFFSET('Hygiene Data'!$G$12,0,10*ROW('Hygiene Data'!G89))="","",OFFSET('Hygiene Data'!$G$12,0,10*ROW('Hygiene Data'!G89)))</f>
        <v/>
      </c>
      <c r="DZ95" s="392" t="str">
        <f ca="1">+IF(OFFSET('Hygiene Data'!$G$13,0,10*ROW('Hygiene Data'!G89))="","",OFFSET('Hygiene Data'!$G$13,0,10*ROW('Hygiene Data'!G89)))</f>
        <v/>
      </c>
      <c r="EA95" s="392" t="str">
        <f ca="1">+IF(OFFSET('Hygiene Data'!$H$11,0,10*ROW('Hygiene Data'!H89))="","",OFFSET('Hygiene Data'!$H$11,0,10*ROW('Hygiene Data'!H89)))</f>
        <v/>
      </c>
      <c r="EB95" s="392" t="str">
        <f ca="1">+IF(OFFSET('Hygiene Data'!$H$12,0,10*ROW('Hygiene Data'!H89))="","",OFFSET('Hygiene Data'!$H$12,0,10*ROW('Hygiene Data'!H89)))</f>
        <v/>
      </c>
      <c r="EC95" s="392" t="str">
        <f ca="1">+IF(OFFSET('Hygiene Data'!$H$13,0,10*ROW('Hygiene Data'!H89))="","",OFFSET('Hygiene Data'!$H$13,0,10*ROW('Hygiene Data'!H89)))</f>
        <v/>
      </c>
      <c r="ED95" s="392" t="str">
        <f ca="1">+IF(OFFSET('Hygiene Data'!$I$11,0,10*ROW('Hygiene Data'!I89))="","",OFFSET('Hygiene Data'!$I$11,0,10*ROW('Hygiene Data'!I89)))</f>
        <v/>
      </c>
      <c r="EE95" s="392" t="str">
        <f ca="1">+IF(OFFSET('Hygiene Data'!$I$12,0,10*ROW('Hygiene Data'!I89))="","",OFFSET('Hygiene Data'!$I$12,0,10*ROW('Hygiene Data'!I89)))</f>
        <v/>
      </c>
      <c r="EF95" s="392" t="str">
        <f ca="1">+IF(OFFSET('Hygiene Data'!$I$13,0,10*ROW('Hygiene Data'!I89))="","",OFFSET('Hygiene Data'!$I$13,0,10*ROW('Hygiene Data'!I89)))</f>
        <v/>
      </c>
    </row>
    <row r="96" spans="1:136" x14ac:dyDescent="0.25">
      <c r="A96" s="501" t="str">
        <f ca="1">+IF(OFFSET('Water Data'!$B$2,0,10*ROW('Water Data'!E90))="","",OFFSET('Water Data'!$B$2,0,10*ROW('Water Data'!E90)))</f>
        <v/>
      </c>
      <c r="B96" s="50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28" t="str">
        <f t="shared" ca="1" si="1"/>
        <v/>
      </c>
      <c r="D96" s="52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3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3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3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3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3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3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3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3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3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3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3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3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3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3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3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3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3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3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3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3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3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3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3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3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3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3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3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3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3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3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3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0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3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3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3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3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3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3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3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3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3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3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3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3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3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3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3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3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92" t="str">
        <f ca="1">+IF(OFFSET('Water Data'!$D$27,0,10*ROW('Water Data'!D90))="","",OFFSET('Water Data'!$D$27,0,10*ROW('Water Data'!D90)))</f>
        <v/>
      </c>
      <c r="BT96" s="392" t="str">
        <f ca="1">+IF(OFFSET('Water Data'!$D$28,0,10*ROW('Water Data'!D90))="","",OFFSET('Water Data'!$D$28,0,10*ROW('Water Data'!D90)))</f>
        <v/>
      </c>
      <c r="BU96" s="392" t="str">
        <f ca="1">+IF(OFFSET('Water Data'!$D$29,0,10*ROW('Water Data'!D90))="","",OFFSET('Water Data'!$D$29,0,10*ROW('Water Data'!D90)))</f>
        <v/>
      </c>
      <c r="BV96" s="392" t="str">
        <f ca="1">+IF(OFFSET('Water Data'!$E$27,0,10*ROW('Water Data'!E90))="","",OFFSET('Water Data'!$E$27,0,10*ROW('Water Data'!E90)))</f>
        <v/>
      </c>
      <c r="BW96" s="392" t="str">
        <f ca="1">+IF(OFFSET('Water Data'!$E$28,0,10*ROW('Water Data'!E90))="","",OFFSET('Water Data'!$E$28,0,10*ROW('Water Data'!E90)))</f>
        <v/>
      </c>
      <c r="BX96" s="392" t="str">
        <f ca="1">+IF(OFFSET('Water Data'!$E$29,0,10*ROW('Water Data'!E90))="","",OFFSET('Water Data'!$E$29,0,10*ROW('Water Data'!E90)))</f>
        <v/>
      </c>
      <c r="BY96" s="392" t="str">
        <f ca="1">+IF(OFFSET('Water Data'!$F$27,0,10*ROW('Water Data'!F90))="","",OFFSET('Water Data'!$F$27,0,10*ROW('Water Data'!F90)))</f>
        <v/>
      </c>
      <c r="BZ96" s="392" t="str">
        <f ca="1">+IF(OFFSET('Water Data'!$F$28,0,10*ROW('Water Data'!F90))="","",OFFSET('Water Data'!$F$28,0,10*ROW('Water Data'!F90)))</f>
        <v/>
      </c>
      <c r="CA96" s="392" t="str">
        <f ca="1">+IF(OFFSET('Water Data'!$F$29,0,10*ROW('Water Data'!F90))="","",OFFSET('Water Data'!$F$29,0,10*ROW('Water Data'!F90)))</f>
        <v/>
      </c>
      <c r="CB96" s="392" t="str">
        <f ca="1">+IF(OFFSET('Water Data'!$G$27,0,10*ROW('Water Data'!G90))="","",OFFSET('Water Data'!$G$27,0,10*ROW('Water Data'!G90)))</f>
        <v/>
      </c>
      <c r="CC96" s="392" t="str">
        <f ca="1">+IF(OFFSET('Water Data'!$G$28,0,10*ROW('Water Data'!G90))="","",OFFSET('Water Data'!$G$28,0,10*ROW('Water Data'!G90)))</f>
        <v/>
      </c>
      <c r="CD96" s="392" t="str">
        <f ca="1">+IF(OFFSET('Water Data'!$G$29,0,10*ROW('Water Data'!G90))="","",OFFSET('Water Data'!$G$29,0,10*ROW('Water Data'!G90)))</f>
        <v/>
      </c>
      <c r="CE96" s="392" t="str">
        <f ca="1">+IF(OFFSET('Water Data'!$H$27,0,10*ROW('Water Data'!H90))="","",OFFSET('Water Data'!$H$27,0,10*ROW('Water Data'!H90)))</f>
        <v/>
      </c>
      <c r="CF96" s="392" t="str">
        <f ca="1">+IF(OFFSET('Water Data'!$H$28,0,10*ROW('Water Data'!H90))="","",OFFSET('Water Data'!$H$28,0,10*ROW('Water Data'!H90)))</f>
        <v/>
      </c>
      <c r="CG96" s="392" t="str">
        <f ca="1">+IF(OFFSET('Water Data'!$H$29,0,10*ROW('Water Data'!H90))="","",OFFSET('Water Data'!$H$29,0,10*ROW('Water Data'!H90)))</f>
        <v/>
      </c>
      <c r="CH96" s="392" t="str">
        <f ca="1">+IF(OFFSET('Water Data'!$I$27,0,10*ROW('Water Data'!I90))="","",OFFSET('Water Data'!$I$27,0,10*ROW('Water Data'!I90)))</f>
        <v/>
      </c>
      <c r="CI96" s="392" t="str">
        <f ca="1">+IF(OFFSET('Water Data'!$I$28,0,10*ROW('Water Data'!I90))="","",OFFSET('Water Data'!$I$28,0,10*ROW('Water Data'!I90)))</f>
        <v/>
      </c>
      <c r="CJ96" s="392" t="str">
        <f ca="1">+IF(OFFSET('Water Data'!$I$29,0,10*ROW('Water Data'!I90))="","",OFFSET('Water Data'!$I$29,0,10*ROW('Water Data'!I90)))</f>
        <v/>
      </c>
      <c r="CK96" s="392" t="str">
        <f ca="1">+IF(OFFSET('Sanitation Data'!$D$28,0,10*ROW('Sanitation Data'!D90))="","",OFFSET('Sanitation Data'!$D$28,0,10*ROW('Sanitation Data'!D90)))</f>
        <v/>
      </c>
      <c r="CL96" s="392" t="str">
        <f ca="1">+IF(OFFSET('Sanitation Data'!$D$29,0,10*ROW('Sanitation Data'!D90))="","",OFFSET('Sanitation Data'!$D$29,0,10*ROW('Sanitation Data'!D90)))</f>
        <v/>
      </c>
      <c r="CM96" s="392" t="str">
        <f ca="1">+IF(OFFSET('Sanitation Data'!$D$30,0,10*ROW('Sanitation Data'!D90))="","",OFFSET('Sanitation Data'!$D$30,0,10*ROW('Sanitation Data'!D90)))</f>
        <v/>
      </c>
      <c r="CN96" s="392" t="str">
        <f ca="1">+IF(OFFSET('Sanitation Data'!$D$31,0,10*ROW('Sanitation Data'!D90))="","",OFFSET('Sanitation Data'!$D$31,0,10*ROW('Sanitation Data'!D90)))</f>
        <v/>
      </c>
      <c r="CO96" s="392" t="str">
        <f ca="1">+IF(OFFSET('Sanitation Data'!$D$32,0,10*ROW('Sanitation Data'!D90))="","",OFFSET('Sanitation Data'!$D$32,0,10*ROW('Sanitation Data'!D90)))</f>
        <v/>
      </c>
      <c r="CP96" s="392" t="str">
        <f ca="1">+IF(OFFSET('Sanitation Data'!$E$28,0,10*ROW('Sanitation Data'!E90))="","",OFFSET('Sanitation Data'!$E$28,0,10*ROW('Sanitation Data'!E90)))</f>
        <v/>
      </c>
      <c r="CQ96" s="392" t="str">
        <f ca="1">+IF(OFFSET('Sanitation Data'!$E$29,0,10*ROW('Sanitation Data'!E90))="","",OFFSET('Sanitation Data'!$E$29,0,10*ROW('Sanitation Data'!E90)))</f>
        <v/>
      </c>
      <c r="CR96" s="392" t="str">
        <f ca="1">+IF(OFFSET('Sanitation Data'!$E$30,0,10*ROW('Sanitation Data'!E90))="","",OFFSET('Sanitation Data'!$E$30,0,10*ROW('Sanitation Data'!E90)))</f>
        <v/>
      </c>
      <c r="CS96" s="392" t="str">
        <f ca="1">+IF(OFFSET('Sanitation Data'!$E$31,0,10*ROW('Sanitation Data'!E90))="","",OFFSET('Sanitation Data'!$E$31,0,10*ROW('Sanitation Data'!E90)))</f>
        <v/>
      </c>
      <c r="CT96" s="392" t="str">
        <f ca="1">+IF(OFFSET('Sanitation Data'!$E$32,0,10*ROW('Sanitation Data'!E90))="","",OFFSET('Sanitation Data'!$E$32,0,10*ROW('Sanitation Data'!E90)))</f>
        <v/>
      </c>
      <c r="CU96" s="392" t="str">
        <f ca="1">+IF(OFFSET('Sanitation Data'!$F$28,0,10*ROW('Sanitation Data'!F90))="","",OFFSET('Sanitation Data'!$F$28,0,10*ROW('Sanitation Data'!F90)))</f>
        <v/>
      </c>
      <c r="CV96" s="392" t="str">
        <f ca="1">+IF(OFFSET('Sanitation Data'!$F$29,0,10*ROW('Sanitation Data'!F90))="","",OFFSET('Sanitation Data'!$F$29,0,10*ROW('Sanitation Data'!F90)))</f>
        <v/>
      </c>
      <c r="CW96" s="392" t="str">
        <f ca="1">+IF(OFFSET('Sanitation Data'!$F$30,0,10*ROW('Sanitation Data'!F90))="","",OFFSET('Sanitation Data'!$F$30,0,10*ROW('Sanitation Data'!F90)))</f>
        <v/>
      </c>
      <c r="CX96" s="392" t="str">
        <f ca="1">+IF(OFFSET('Sanitation Data'!$F$31,0,10*ROW('Sanitation Data'!F90))="","",OFFSET('Sanitation Data'!$F$31,0,10*ROW('Sanitation Data'!F90)))</f>
        <v/>
      </c>
      <c r="CY96" s="392" t="str">
        <f ca="1">+IF(OFFSET('Sanitation Data'!$F$32,0,10*ROW('Sanitation Data'!F90))="","",OFFSET('Sanitation Data'!$F$32,0,10*ROW('Sanitation Data'!F90)))</f>
        <v/>
      </c>
      <c r="CZ96" s="392" t="str">
        <f ca="1">+IF(OFFSET('Sanitation Data'!$G$28,0,10*ROW('Sanitation Data'!G90))="","",OFFSET('Sanitation Data'!$G$28,0,10*ROW('Sanitation Data'!G90)))</f>
        <v/>
      </c>
      <c r="DA96" s="392" t="str">
        <f ca="1">+IF(OFFSET('Sanitation Data'!$G$29,0,10*ROW('Sanitation Data'!G90))="","",OFFSET('Sanitation Data'!$G$29,0,10*ROW('Sanitation Data'!G90)))</f>
        <v/>
      </c>
      <c r="DB96" s="392" t="str">
        <f ca="1">+IF(OFFSET('Sanitation Data'!$G$30,0,10*ROW('Sanitation Data'!G90))="","",OFFSET('Sanitation Data'!$G$30,0,10*ROW('Sanitation Data'!G90)))</f>
        <v/>
      </c>
      <c r="DC96" s="392" t="str">
        <f ca="1">+IF(OFFSET('Sanitation Data'!$G$31,0,10*ROW('Sanitation Data'!G90))="","",OFFSET('Sanitation Data'!$G$31,0,10*ROW('Sanitation Data'!G90)))</f>
        <v/>
      </c>
      <c r="DD96" s="392" t="str">
        <f ca="1">+IF(OFFSET('Sanitation Data'!$G$32,0,10*ROW('Sanitation Data'!G90))="","",OFFSET('Sanitation Data'!$G$32,0,10*ROW('Sanitation Data'!G90)))</f>
        <v/>
      </c>
      <c r="DE96" s="392" t="str">
        <f ca="1">+IF(OFFSET('Sanitation Data'!$H$28,0,10*ROW('Sanitation Data'!H90))="","",OFFSET('Sanitation Data'!$H$28,0,10*ROW('Sanitation Data'!H90)))</f>
        <v/>
      </c>
      <c r="DF96" s="392" t="str">
        <f ca="1">+IF(OFFSET('Sanitation Data'!$H$29,0,10*ROW('Sanitation Data'!H90))="","",OFFSET('Sanitation Data'!$H$29,0,10*ROW('Sanitation Data'!H90)))</f>
        <v/>
      </c>
      <c r="DG96" s="392" t="str">
        <f ca="1">+IF(OFFSET('Sanitation Data'!$H$30,0,10*ROW('Sanitation Data'!H90))="","",OFFSET('Sanitation Data'!$H$30,0,10*ROW('Sanitation Data'!H90)))</f>
        <v/>
      </c>
      <c r="DH96" s="392" t="str">
        <f ca="1">+IF(OFFSET('Sanitation Data'!$H$31,0,10*ROW('Sanitation Data'!H90))="","",OFFSET('Sanitation Data'!$H$31,0,10*ROW('Sanitation Data'!H90)))</f>
        <v/>
      </c>
      <c r="DI96" s="392" t="str">
        <f ca="1">+IF(OFFSET('Sanitation Data'!$H$32,0,10*ROW('Sanitation Data'!H90))="","",OFFSET('Sanitation Data'!$H$32,0,10*ROW('Sanitation Data'!H90)))</f>
        <v/>
      </c>
      <c r="DJ96" s="392" t="str">
        <f ca="1">+IF(OFFSET('Sanitation Data'!$I$28,0,10*ROW('Sanitation Data'!I90))="","",OFFSET('Sanitation Data'!$I$28,0,10*ROW('Sanitation Data'!I90)))</f>
        <v/>
      </c>
      <c r="DK96" s="392" t="str">
        <f ca="1">+IF(OFFSET('Sanitation Data'!$I$29,0,10*ROW('Sanitation Data'!I90))="","",OFFSET('Sanitation Data'!$I$29,0,10*ROW('Sanitation Data'!I90)))</f>
        <v/>
      </c>
      <c r="DL96" s="392" t="str">
        <f ca="1">+IF(OFFSET('Sanitation Data'!$I$30,0,10*ROW('Sanitation Data'!I90))="","",OFFSET('Sanitation Data'!$I$30,0,10*ROW('Sanitation Data'!I90)))</f>
        <v/>
      </c>
      <c r="DM96" s="392" t="str">
        <f ca="1">+IF(OFFSET('Sanitation Data'!$I$31,0,10*ROW('Sanitation Data'!I90))="","",OFFSET('Sanitation Data'!$I$31,0,10*ROW('Sanitation Data'!I90)))</f>
        <v/>
      </c>
      <c r="DN96" s="392" t="str">
        <f ca="1">+IF(OFFSET('Sanitation Data'!$I$32,0,10*ROW('Sanitation Data'!I90))="","",OFFSET('Sanitation Data'!$I$32,0,10*ROW('Sanitation Data'!I90)))</f>
        <v/>
      </c>
      <c r="DO96" s="392" t="str">
        <f ca="1">+IF(OFFSET('Hygiene Data'!$D$11,0,10*ROW('Hygiene Data'!D90))="","",OFFSET('Hygiene Data'!$D$11,0,10*ROW('Hygiene Data'!D90)))</f>
        <v/>
      </c>
      <c r="DP96" s="392" t="str">
        <f ca="1">+IF(OFFSET('Hygiene Data'!$D$12,0,10*ROW('Hygiene Data'!D90))="","",OFFSET('Hygiene Data'!$D$12,0,10*ROW('Hygiene Data'!D90)))</f>
        <v/>
      </c>
      <c r="DQ96" s="392" t="str">
        <f ca="1">+IF(OFFSET('Hygiene Data'!$D$13,0,10*ROW('Hygiene Data'!D90))="","",OFFSET('Hygiene Data'!$D$13,0,10*ROW('Hygiene Data'!D90)))</f>
        <v/>
      </c>
      <c r="DR96" s="392" t="str">
        <f ca="1">+IF(OFFSET('Hygiene Data'!$E$11,0,10*ROW('Hygiene Data'!E90))="","",OFFSET('Hygiene Data'!$E$11,0,10*ROW('Hygiene Data'!E90)))</f>
        <v/>
      </c>
      <c r="DS96" s="392" t="str">
        <f ca="1">+IF(OFFSET('Hygiene Data'!$E$12,0,10*ROW('Hygiene Data'!E90))="","",OFFSET('Hygiene Data'!$E$12,0,10*ROW('Hygiene Data'!E90)))</f>
        <v/>
      </c>
      <c r="DT96" s="392" t="str">
        <f ca="1">+IF(OFFSET('Hygiene Data'!$E$13,0,10*ROW('Hygiene Data'!E90))="","",OFFSET('Hygiene Data'!$E$13,0,10*ROW('Hygiene Data'!E90)))</f>
        <v/>
      </c>
      <c r="DU96" s="392" t="str">
        <f ca="1">+IF(OFFSET('Hygiene Data'!$F$11,0,10*ROW('Hygiene Data'!F90))="","",OFFSET('Hygiene Data'!$F$11,0,10*ROW('Hygiene Data'!F90)))</f>
        <v/>
      </c>
      <c r="DV96" s="392" t="str">
        <f ca="1">+IF(OFFSET('Hygiene Data'!$F$12,0,10*ROW('Hygiene Data'!F90))="","",OFFSET('Hygiene Data'!$F$12,0,10*ROW('Hygiene Data'!F90)))</f>
        <v/>
      </c>
      <c r="DW96" s="392" t="str">
        <f ca="1">+IF(OFFSET('Hygiene Data'!$F$13,0,10*ROW('Hygiene Data'!F90))="","",OFFSET('Hygiene Data'!$F$13,0,10*ROW('Hygiene Data'!F90)))</f>
        <v/>
      </c>
      <c r="DX96" s="392" t="str">
        <f ca="1">+IF(OFFSET('Hygiene Data'!$G$11,0,10*ROW('Hygiene Data'!G90))="","",OFFSET('Hygiene Data'!$G$11,0,10*ROW('Hygiene Data'!G90)))</f>
        <v/>
      </c>
      <c r="DY96" s="392" t="str">
        <f ca="1">+IF(OFFSET('Hygiene Data'!$G$12,0,10*ROW('Hygiene Data'!G90))="","",OFFSET('Hygiene Data'!$G$12,0,10*ROW('Hygiene Data'!G90)))</f>
        <v/>
      </c>
      <c r="DZ96" s="392" t="str">
        <f ca="1">+IF(OFFSET('Hygiene Data'!$G$13,0,10*ROW('Hygiene Data'!G90))="","",OFFSET('Hygiene Data'!$G$13,0,10*ROW('Hygiene Data'!G90)))</f>
        <v/>
      </c>
      <c r="EA96" s="392" t="str">
        <f ca="1">+IF(OFFSET('Hygiene Data'!$H$11,0,10*ROW('Hygiene Data'!H90))="","",OFFSET('Hygiene Data'!$H$11,0,10*ROW('Hygiene Data'!H90)))</f>
        <v/>
      </c>
      <c r="EB96" s="392" t="str">
        <f ca="1">+IF(OFFSET('Hygiene Data'!$H$12,0,10*ROW('Hygiene Data'!H90))="","",OFFSET('Hygiene Data'!$H$12,0,10*ROW('Hygiene Data'!H90)))</f>
        <v/>
      </c>
      <c r="EC96" s="392" t="str">
        <f ca="1">+IF(OFFSET('Hygiene Data'!$H$13,0,10*ROW('Hygiene Data'!H90))="","",OFFSET('Hygiene Data'!$H$13,0,10*ROW('Hygiene Data'!H90)))</f>
        <v/>
      </c>
      <c r="ED96" s="392" t="str">
        <f ca="1">+IF(OFFSET('Hygiene Data'!$I$11,0,10*ROW('Hygiene Data'!I90))="","",OFFSET('Hygiene Data'!$I$11,0,10*ROW('Hygiene Data'!I90)))</f>
        <v/>
      </c>
      <c r="EE96" s="392" t="str">
        <f ca="1">+IF(OFFSET('Hygiene Data'!$I$12,0,10*ROW('Hygiene Data'!I90))="","",OFFSET('Hygiene Data'!$I$12,0,10*ROW('Hygiene Data'!I90)))</f>
        <v/>
      </c>
      <c r="EF96" s="392" t="str">
        <f ca="1">+IF(OFFSET('Hygiene Data'!$I$13,0,10*ROW('Hygiene Data'!I90))="","",OFFSET('Hygiene Data'!$I$13,0,10*ROW('Hygiene Data'!I90)))</f>
        <v/>
      </c>
    </row>
    <row r="97" spans="1:136" x14ac:dyDescent="0.25">
      <c r="A97" s="501" t="str">
        <f ca="1">+IF(OFFSET('Water Data'!$B$2,0,10*ROW('Water Data'!E91))="","",OFFSET('Water Data'!$B$2,0,10*ROW('Water Data'!E91)))</f>
        <v/>
      </c>
      <c r="B97" s="50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28" t="str">
        <f t="shared" ca="1" si="1"/>
        <v/>
      </c>
      <c r="D97" s="52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3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3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3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3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3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3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3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3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3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3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3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3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3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3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3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3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3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3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3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3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3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3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3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3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3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3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3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3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3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3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3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0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3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3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3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3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3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3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3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3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3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3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3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3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3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3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3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3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92" t="str">
        <f ca="1">+IF(OFFSET('Water Data'!$D$27,0,10*ROW('Water Data'!D91))="","",OFFSET('Water Data'!$D$27,0,10*ROW('Water Data'!D91)))</f>
        <v/>
      </c>
      <c r="BT97" s="392" t="str">
        <f ca="1">+IF(OFFSET('Water Data'!$D$28,0,10*ROW('Water Data'!D91))="","",OFFSET('Water Data'!$D$28,0,10*ROW('Water Data'!D91)))</f>
        <v/>
      </c>
      <c r="BU97" s="392" t="str">
        <f ca="1">+IF(OFFSET('Water Data'!$D$29,0,10*ROW('Water Data'!D91))="","",OFFSET('Water Data'!$D$29,0,10*ROW('Water Data'!D91)))</f>
        <v/>
      </c>
      <c r="BV97" s="392" t="str">
        <f ca="1">+IF(OFFSET('Water Data'!$E$27,0,10*ROW('Water Data'!E91))="","",OFFSET('Water Data'!$E$27,0,10*ROW('Water Data'!E91)))</f>
        <v/>
      </c>
      <c r="BW97" s="392" t="str">
        <f ca="1">+IF(OFFSET('Water Data'!$E$28,0,10*ROW('Water Data'!E91))="","",OFFSET('Water Data'!$E$28,0,10*ROW('Water Data'!E91)))</f>
        <v/>
      </c>
      <c r="BX97" s="392" t="str">
        <f ca="1">+IF(OFFSET('Water Data'!$E$29,0,10*ROW('Water Data'!E91))="","",OFFSET('Water Data'!$E$29,0,10*ROW('Water Data'!E91)))</f>
        <v/>
      </c>
      <c r="BY97" s="392" t="str">
        <f ca="1">+IF(OFFSET('Water Data'!$F$27,0,10*ROW('Water Data'!F91))="","",OFFSET('Water Data'!$F$27,0,10*ROW('Water Data'!F91)))</f>
        <v/>
      </c>
      <c r="BZ97" s="392" t="str">
        <f ca="1">+IF(OFFSET('Water Data'!$F$28,0,10*ROW('Water Data'!F91))="","",OFFSET('Water Data'!$F$28,0,10*ROW('Water Data'!F91)))</f>
        <v/>
      </c>
      <c r="CA97" s="392" t="str">
        <f ca="1">+IF(OFFSET('Water Data'!$F$29,0,10*ROW('Water Data'!F91))="","",OFFSET('Water Data'!$F$29,0,10*ROW('Water Data'!F91)))</f>
        <v/>
      </c>
      <c r="CB97" s="392" t="str">
        <f ca="1">+IF(OFFSET('Water Data'!$G$27,0,10*ROW('Water Data'!G91))="","",OFFSET('Water Data'!$G$27,0,10*ROW('Water Data'!G91)))</f>
        <v/>
      </c>
      <c r="CC97" s="392" t="str">
        <f ca="1">+IF(OFFSET('Water Data'!$G$28,0,10*ROW('Water Data'!G91))="","",OFFSET('Water Data'!$G$28,0,10*ROW('Water Data'!G91)))</f>
        <v/>
      </c>
      <c r="CD97" s="392" t="str">
        <f ca="1">+IF(OFFSET('Water Data'!$G$29,0,10*ROW('Water Data'!G91))="","",OFFSET('Water Data'!$G$29,0,10*ROW('Water Data'!G91)))</f>
        <v/>
      </c>
      <c r="CE97" s="392" t="str">
        <f ca="1">+IF(OFFSET('Water Data'!$H$27,0,10*ROW('Water Data'!H91))="","",OFFSET('Water Data'!$H$27,0,10*ROW('Water Data'!H91)))</f>
        <v/>
      </c>
      <c r="CF97" s="392" t="str">
        <f ca="1">+IF(OFFSET('Water Data'!$H$28,0,10*ROW('Water Data'!H91))="","",OFFSET('Water Data'!$H$28,0,10*ROW('Water Data'!H91)))</f>
        <v/>
      </c>
      <c r="CG97" s="392" t="str">
        <f ca="1">+IF(OFFSET('Water Data'!$H$29,0,10*ROW('Water Data'!H91))="","",OFFSET('Water Data'!$H$29,0,10*ROW('Water Data'!H91)))</f>
        <v/>
      </c>
      <c r="CH97" s="392" t="str">
        <f ca="1">+IF(OFFSET('Water Data'!$I$27,0,10*ROW('Water Data'!I91))="","",OFFSET('Water Data'!$I$27,0,10*ROW('Water Data'!I91)))</f>
        <v/>
      </c>
      <c r="CI97" s="392" t="str">
        <f ca="1">+IF(OFFSET('Water Data'!$I$28,0,10*ROW('Water Data'!I91))="","",OFFSET('Water Data'!$I$28,0,10*ROW('Water Data'!I91)))</f>
        <v/>
      </c>
      <c r="CJ97" s="392" t="str">
        <f ca="1">+IF(OFFSET('Water Data'!$I$29,0,10*ROW('Water Data'!I91))="","",OFFSET('Water Data'!$I$29,0,10*ROW('Water Data'!I91)))</f>
        <v/>
      </c>
      <c r="CK97" s="392" t="str">
        <f ca="1">+IF(OFFSET('Sanitation Data'!$D$28,0,10*ROW('Sanitation Data'!D91))="","",OFFSET('Sanitation Data'!$D$28,0,10*ROW('Sanitation Data'!D91)))</f>
        <v/>
      </c>
      <c r="CL97" s="392" t="str">
        <f ca="1">+IF(OFFSET('Sanitation Data'!$D$29,0,10*ROW('Sanitation Data'!D91))="","",OFFSET('Sanitation Data'!$D$29,0,10*ROW('Sanitation Data'!D91)))</f>
        <v/>
      </c>
      <c r="CM97" s="392" t="str">
        <f ca="1">+IF(OFFSET('Sanitation Data'!$D$30,0,10*ROW('Sanitation Data'!D91))="","",OFFSET('Sanitation Data'!$D$30,0,10*ROW('Sanitation Data'!D91)))</f>
        <v/>
      </c>
      <c r="CN97" s="392" t="str">
        <f ca="1">+IF(OFFSET('Sanitation Data'!$D$31,0,10*ROW('Sanitation Data'!D91))="","",OFFSET('Sanitation Data'!$D$31,0,10*ROW('Sanitation Data'!D91)))</f>
        <v/>
      </c>
      <c r="CO97" s="392" t="str">
        <f ca="1">+IF(OFFSET('Sanitation Data'!$D$32,0,10*ROW('Sanitation Data'!D91))="","",OFFSET('Sanitation Data'!$D$32,0,10*ROW('Sanitation Data'!D91)))</f>
        <v/>
      </c>
      <c r="CP97" s="392" t="str">
        <f ca="1">+IF(OFFSET('Sanitation Data'!$E$28,0,10*ROW('Sanitation Data'!E91))="","",OFFSET('Sanitation Data'!$E$28,0,10*ROW('Sanitation Data'!E91)))</f>
        <v/>
      </c>
      <c r="CQ97" s="392" t="str">
        <f ca="1">+IF(OFFSET('Sanitation Data'!$E$29,0,10*ROW('Sanitation Data'!E91))="","",OFFSET('Sanitation Data'!$E$29,0,10*ROW('Sanitation Data'!E91)))</f>
        <v/>
      </c>
      <c r="CR97" s="392" t="str">
        <f ca="1">+IF(OFFSET('Sanitation Data'!$E$30,0,10*ROW('Sanitation Data'!E91))="","",OFFSET('Sanitation Data'!$E$30,0,10*ROW('Sanitation Data'!E91)))</f>
        <v/>
      </c>
      <c r="CS97" s="392" t="str">
        <f ca="1">+IF(OFFSET('Sanitation Data'!$E$31,0,10*ROW('Sanitation Data'!E91))="","",OFFSET('Sanitation Data'!$E$31,0,10*ROW('Sanitation Data'!E91)))</f>
        <v/>
      </c>
      <c r="CT97" s="392" t="str">
        <f ca="1">+IF(OFFSET('Sanitation Data'!$E$32,0,10*ROW('Sanitation Data'!E91))="","",OFFSET('Sanitation Data'!$E$32,0,10*ROW('Sanitation Data'!E91)))</f>
        <v/>
      </c>
      <c r="CU97" s="392" t="str">
        <f ca="1">+IF(OFFSET('Sanitation Data'!$F$28,0,10*ROW('Sanitation Data'!F91))="","",OFFSET('Sanitation Data'!$F$28,0,10*ROW('Sanitation Data'!F91)))</f>
        <v/>
      </c>
      <c r="CV97" s="392" t="str">
        <f ca="1">+IF(OFFSET('Sanitation Data'!$F$29,0,10*ROW('Sanitation Data'!F91))="","",OFFSET('Sanitation Data'!$F$29,0,10*ROW('Sanitation Data'!F91)))</f>
        <v/>
      </c>
      <c r="CW97" s="392" t="str">
        <f ca="1">+IF(OFFSET('Sanitation Data'!$F$30,0,10*ROW('Sanitation Data'!F91))="","",OFFSET('Sanitation Data'!$F$30,0,10*ROW('Sanitation Data'!F91)))</f>
        <v/>
      </c>
      <c r="CX97" s="392" t="str">
        <f ca="1">+IF(OFFSET('Sanitation Data'!$F$31,0,10*ROW('Sanitation Data'!F91))="","",OFFSET('Sanitation Data'!$F$31,0,10*ROW('Sanitation Data'!F91)))</f>
        <v/>
      </c>
      <c r="CY97" s="392" t="str">
        <f ca="1">+IF(OFFSET('Sanitation Data'!$F$32,0,10*ROW('Sanitation Data'!F91))="","",OFFSET('Sanitation Data'!$F$32,0,10*ROW('Sanitation Data'!F91)))</f>
        <v/>
      </c>
      <c r="CZ97" s="392" t="str">
        <f ca="1">+IF(OFFSET('Sanitation Data'!$G$28,0,10*ROW('Sanitation Data'!G91))="","",OFFSET('Sanitation Data'!$G$28,0,10*ROW('Sanitation Data'!G91)))</f>
        <v/>
      </c>
      <c r="DA97" s="392" t="str">
        <f ca="1">+IF(OFFSET('Sanitation Data'!$G$29,0,10*ROW('Sanitation Data'!G91))="","",OFFSET('Sanitation Data'!$G$29,0,10*ROW('Sanitation Data'!G91)))</f>
        <v/>
      </c>
      <c r="DB97" s="392" t="str">
        <f ca="1">+IF(OFFSET('Sanitation Data'!$G$30,0,10*ROW('Sanitation Data'!G91))="","",OFFSET('Sanitation Data'!$G$30,0,10*ROW('Sanitation Data'!G91)))</f>
        <v/>
      </c>
      <c r="DC97" s="392" t="str">
        <f ca="1">+IF(OFFSET('Sanitation Data'!$G$31,0,10*ROW('Sanitation Data'!G91))="","",OFFSET('Sanitation Data'!$G$31,0,10*ROW('Sanitation Data'!G91)))</f>
        <v/>
      </c>
      <c r="DD97" s="392" t="str">
        <f ca="1">+IF(OFFSET('Sanitation Data'!$G$32,0,10*ROW('Sanitation Data'!G91))="","",OFFSET('Sanitation Data'!$G$32,0,10*ROW('Sanitation Data'!G91)))</f>
        <v/>
      </c>
      <c r="DE97" s="392" t="str">
        <f ca="1">+IF(OFFSET('Sanitation Data'!$H$28,0,10*ROW('Sanitation Data'!H91))="","",OFFSET('Sanitation Data'!$H$28,0,10*ROW('Sanitation Data'!H91)))</f>
        <v/>
      </c>
      <c r="DF97" s="392" t="str">
        <f ca="1">+IF(OFFSET('Sanitation Data'!$H$29,0,10*ROW('Sanitation Data'!H91))="","",OFFSET('Sanitation Data'!$H$29,0,10*ROW('Sanitation Data'!H91)))</f>
        <v/>
      </c>
      <c r="DG97" s="392" t="str">
        <f ca="1">+IF(OFFSET('Sanitation Data'!$H$30,0,10*ROW('Sanitation Data'!H91))="","",OFFSET('Sanitation Data'!$H$30,0,10*ROW('Sanitation Data'!H91)))</f>
        <v/>
      </c>
      <c r="DH97" s="392" t="str">
        <f ca="1">+IF(OFFSET('Sanitation Data'!$H$31,0,10*ROW('Sanitation Data'!H91))="","",OFFSET('Sanitation Data'!$H$31,0,10*ROW('Sanitation Data'!H91)))</f>
        <v/>
      </c>
      <c r="DI97" s="392" t="str">
        <f ca="1">+IF(OFFSET('Sanitation Data'!$H$32,0,10*ROW('Sanitation Data'!H91))="","",OFFSET('Sanitation Data'!$H$32,0,10*ROW('Sanitation Data'!H91)))</f>
        <v/>
      </c>
      <c r="DJ97" s="392" t="str">
        <f ca="1">+IF(OFFSET('Sanitation Data'!$I$28,0,10*ROW('Sanitation Data'!I91))="","",OFFSET('Sanitation Data'!$I$28,0,10*ROW('Sanitation Data'!I91)))</f>
        <v/>
      </c>
      <c r="DK97" s="392" t="str">
        <f ca="1">+IF(OFFSET('Sanitation Data'!$I$29,0,10*ROW('Sanitation Data'!I91))="","",OFFSET('Sanitation Data'!$I$29,0,10*ROW('Sanitation Data'!I91)))</f>
        <v/>
      </c>
      <c r="DL97" s="392" t="str">
        <f ca="1">+IF(OFFSET('Sanitation Data'!$I$30,0,10*ROW('Sanitation Data'!I91))="","",OFFSET('Sanitation Data'!$I$30,0,10*ROW('Sanitation Data'!I91)))</f>
        <v/>
      </c>
      <c r="DM97" s="392" t="str">
        <f ca="1">+IF(OFFSET('Sanitation Data'!$I$31,0,10*ROW('Sanitation Data'!I91))="","",OFFSET('Sanitation Data'!$I$31,0,10*ROW('Sanitation Data'!I91)))</f>
        <v/>
      </c>
      <c r="DN97" s="392" t="str">
        <f ca="1">+IF(OFFSET('Sanitation Data'!$I$32,0,10*ROW('Sanitation Data'!I91))="","",OFFSET('Sanitation Data'!$I$32,0,10*ROW('Sanitation Data'!I91)))</f>
        <v/>
      </c>
      <c r="DO97" s="392" t="str">
        <f ca="1">+IF(OFFSET('Hygiene Data'!$D$11,0,10*ROW('Hygiene Data'!D91))="","",OFFSET('Hygiene Data'!$D$11,0,10*ROW('Hygiene Data'!D91)))</f>
        <v/>
      </c>
      <c r="DP97" s="392" t="str">
        <f ca="1">+IF(OFFSET('Hygiene Data'!$D$12,0,10*ROW('Hygiene Data'!D91))="","",OFFSET('Hygiene Data'!$D$12,0,10*ROW('Hygiene Data'!D91)))</f>
        <v/>
      </c>
      <c r="DQ97" s="392" t="str">
        <f ca="1">+IF(OFFSET('Hygiene Data'!$D$13,0,10*ROW('Hygiene Data'!D91))="","",OFFSET('Hygiene Data'!$D$13,0,10*ROW('Hygiene Data'!D91)))</f>
        <v/>
      </c>
      <c r="DR97" s="392" t="str">
        <f ca="1">+IF(OFFSET('Hygiene Data'!$E$11,0,10*ROW('Hygiene Data'!E91))="","",OFFSET('Hygiene Data'!$E$11,0,10*ROW('Hygiene Data'!E91)))</f>
        <v/>
      </c>
      <c r="DS97" s="392" t="str">
        <f ca="1">+IF(OFFSET('Hygiene Data'!$E$12,0,10*ROW('Hygiene Data'!E91))="","",OFFSET('Hygiene Data'!$E$12,0,10*ROW('Hygiene Data'!E91)))</f>
        <v/>
      </c>
      <c r="DT97" s="392" t="str">
        <f ca="1">+IF(OFFSET('Hygiene Data'!$E$13,0,10*ROW('Hygiene Data'!E91))="","",OFFSET('Hygiene Data'!$E$13,0,10*ROW('Hygiene Data'!E91)))</f>
        <v/>
      </c>
      <c r="DU97" s="392" t="str">
        <f ca="1">+IF(OFFSET('Hygiene Data'!$F$11,0,10*ROW('Hygiene Data'!F91))="","",OFFSET('Hygiene Data'!$F$11,0,10*ROW('Hygiene Data'!F91)))</f>
        <v/>
      </c>
      <c r="DV97" s="392" t="str">
        <f ca="1">+IF(OFFSET('Hygiene Data'!$F$12,0,10*ROW('Hygiene Data'!F91))="","",OFFSET('Hygiene Data'!$F$12,0,10*ROW('Hygiene Data'!F91)))</f>
        <v/>
      </c>
      <c r="DW97" s="392" t="str">
        <f ca="1">+IF(OFFSET('Hygiene Data'!$F$13,0,10*ROW('Hygiene Data'!F91))="","",OFFSET('Hygiene Data'!$F$13,0,10*ROW('Hygiene Data'!F91)))</f>
        <v/>
      </c>
      <c r="DX97" s="392" t="str">
        <f ca="1">+IF(OFFSET('Hygiene Data'!$G$11,0,10*ROW('Hygiene Data'!G91))="","",OFFSET('Hygiene Data'!$G$11,0,10*ROW('Hygiene Data'!G91)))</f>
        <v/>
      </c>
      <c r="DY97" s="392" t="str">
        <f ca="1">+IF(OFFSET('Hygiene Data'!$G$12,0,10*ROW('Hygiene Data'!G91))="","",OFFSET('Hygiene Data'!$G$12,0,10*ROW('Hygiene Data'!G91)))</f>
        <v/>
      </c>
      <c r="DZ97" s="392" t="str">
        <f ca="1">+IF(OFFSET('Hygiene Data'!$G$13,0,10*ROW('Hygiene Data'!G91))="","",OFFSET('Hygiene Data'!$G$13,0,10*ROW('Hygiene Data'!G91)))</f>
        <v/>
      </c>
      <c r="EA97" s="392" t="str">
        <f ca="1">+IF(OFFSET('Hygiene Data'!$H$11,0,10*ROW('Hygiene Data'!H91))="","",OFFSET('Hygiene Data'!$H$11,0,10*ROW('Hygiene Data'!H91)))</f>
        <v/>
      </c>
      <c r="EB97" s="392" t="str">
        <f ca="1">+IF(OFFSET('Hygiene Data'!$H$12,0,10*ROW('Hygiene Data'!H91))="","",OFFSET('Hygiene Data'!$H$12,0,10*ROW('Hygiene Data'!H91)))</f>
        <v/>
      </c>
      <c r="EC97" s="392" t="str">
        <f ca="1">+IF(OFFSET('Hygiene Data'!$H$13,0,10*ROW('Hygiene Data'!H91))="","",OFFSET('Hygiene Data'!$H$13,0,10*ROW('Hygiene Data'!H91)))</f>
        <v/>
      </c>
      <c r="ED97" s="392" t="str">
        <f ca="1">+IF(OFFSET('Hygiene Data'!$I$11,0,10*ROW('Hygiene Data'!I91))="","",OFFSET('Hygiene Data'!$I$11,0,10*ROW('Hygiene Data'!I91)))</f>
        <v/>
      </c>
      <c r="EE97" s="392" t="str">
        <f ca="1">+IF(OFFSET('Hygiene Data'!$I$12,0,10*ROW('Hygiene Data'!I91))="","",OFFSET('Hygiene Data'!$I$12,0,10*ROW('Hygiene Data'!I91)))</f>
        <v/>
      </c>
      <c r="EF97" s="392" t="str">
        <f ca="1">+IF(OFFSET('Hygiene Data'!$I$13,0,10*ROW('Hygiene Data'!I91))="","",OFFSET('Hygiene Data'!$I$13,0,10*ROW('Hygiene Data'!I91)))</f>
        <v/>
      </c>
    </row>
    <row r="98" spans="1:136" x14ac:dyDescent="0.25">
      <c r="A98" s="501" t="str">
        <f ca="1">+IF(OFFSET('Water Data'!$B$2,0,10*ROW('Water Data'!E92))="","",OFFSET('Water Data'!$B$2,0,10*ROW('Water Data'!E92)))</f>
        <v/>
      </c>
      <c r="B98" s="50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28" t="str">
        <f t="shared" ca="1" si="1"/>
        <v/>
      </c>
      <c r="D98" s="52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3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3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3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3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3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3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3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3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3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3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3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3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3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3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3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3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3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3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3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3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3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3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3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3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3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3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3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3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3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3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3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0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3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3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3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3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3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3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3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3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3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3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3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3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3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3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3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3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92" t="str">
        <f ca="1">+IF(OFFSET('Water Data'!$D$27,0,10*ROW('Water Data'!D92))="","",OFFSET('Water Data'!$D$27,0,10*ROW('Water Data'!D92)))</f>
        <v/>
      </c>
      <c r="BT98" s="392" t="str">
        <f ca="1">+IF(OFFSET('Water Data'!$D$28,0,10*ROW('Water Data'!D92))="","",OFFSET('Water Data'!$D$28,0,10*ROW('Water Data'!D92)))</f>
        <v/>
      </c>
      <c r="BU98" s="392" t="str">
        <f ca="1">+IF(OFFSET('Water Data'!$D$29,0,10*ROW('Water Data'!D92))="","",OFFSET('Water Data'!$D$29,0,10*ROW('Water Data'!D92)))</f>
        <v/>
      </c>
      <c r="BV98" s="392" t="str">
        <f ca="1">+IF(OFFSET('Water Data'!$E$27,0,10*ROW('Water Data'!E92))="","",OFFSET('Water Data'!$E$27,0,10*ROW('Water Data'!E92)))</f>
        <v/>
      </c>
      <c r="BW98" s="392" t="str">
        <f ca="1">+IF(OFFSET('Water Data'!$E$28,0,10*ROW('Water Data'!E92))="","",OFFSET('Water Data'!$E$28,0,10*ROW('Water Data'!E92)))</f>
        <v/>
      </c>
      <c r="BX98" s="392" t="str">
        <f ca="1">+IF(OFFSET('Water Data'!$E$29,0,10*ROW('Water Data'!E92))="","",OFFSET('Water Data'!$E$29,0,10*ROW('Water Data'!E92)))</f>
        <v/>
      </c>
      <c r="BY98" s="392" t="str">
        <f ca="1">+IF(OFFSET('Water Data'!$F$27,0,10*ROW('Water Data'!F92))="","",OFFSET('Water Data'!$F$27,0,10*ROW('Water Data'!F92)))</f>
        <v/>
      </c>
      <c r="BZ98" s="392" t="str">
        <f ca="1">+IF(OFFSET('Water Data'!$F$28,0,10*ROW('Water Data'!F92))="","",OFFSET('Water Data'!$F$28,0,10*ROW('Water Data'!F92)))</f>
        <v/>
      </c>
      <c r="CA98" s="392" t="str">
        <f ca="1">+IF(OFFSET('Water Data'!$F$29,0,10*ROW('Water Data'!F92))="","",OFFSET('Water Data'!$F$29,0,10*ROW('Water Data'!F92)))</f>
        <v/>
      </c>
      <c r="CB98" s="392" t="str">
        <f ca="1">+IF(OFFSET('Water Data'!$G$27,0,10*ROW('Water Data'!G92))="","",OFFSET('Water Data'!$G$27,0,10*ROW('Water Data'!G92)))</f>
        <v/>
      </c>
      <c r="CC98" s="392" t="str">
        <f ca="1">+IF(OFFSET('Water Data'!$G$28,0,10*ROW('Water Data'!G92))="","",OFFSET('Water Data'!$G$28,0,10*ROW('Water Data'!G92)))</f>
        <v/>
      </c>
      <c r="CD98" s="392" t="str">
        <f ca="1">+IF(OFFSET('Water Data'!$G$29,0,10*ROW('Water Data'!G92))="","",OFFSET('Water Data'!$G$29,0,10*ROW('Water Data'!G92)))</f>
        <v/>
      </c>
      <c r="CE98" s="392" t="str">
        <f ca="1">+IF(OFFSET('Water Data'!$H$27,0,10*ROW('Water Data'!H92))="","",OFFSET('Water Data'!$H$27,0,10*ROW('Water Data'!H92)))</f>
        <v/>
      </c>
      <c r="CF98" s="392" t="str">
        <f ca="1">+IF(OFFSET('Water Data'!$H$28,0,10*ROW('Water Data'!H92))="","",OFFSET('Water Data'!$H$28,0,10*ROW('Water Data'!H92)))</f>
        <v/>
      </c>
      <c r="CG98" s="392" t="str">
        <f ca="1">+IF(OFFSET('Water Data'!$H$29,0,10*ROW('Water Data'!H92))="","",OFFSET('Water Data'!$H$29,0,10*ROW('Water Data'!H92)))</f>
        <v/>
      </c>
      <c r="CH98" s="392" t="str">
        <f ca="1">+IF(OFFSET('Water Data'!$I$27,0,10*ROW('Water Data'!I92))="","",OFFSET('Water Data'!$I$27,0,10*ROW('Water Data'!I92)))</f>
        <v/>
      </c>
      <c r="CI98" s="392" t="str">
        <f ca="1">+IF(OFFSET('Water Data'!$I$28,0,10*ROW('Water Data'!I92))="","",OFFSET('Water Data'!$I$28,0,10*ROW('Water Data'!I92)))</f>
        <v/>
      </c>
      <c r="CJ98" s="392" t="str">
        <f ca="1">+IF(OFFSET('Water Data'!$I$29,0,10*ROW('Water Data'!I92))="","",OFFSET('Water Data'!$I$29,0,10*ROW('Water Data'!I92)))</f>
        <v/>
      </c>
      <c r="CK98" s="392" t="str">
        <f ca="1">+IF(OFFSET('Sanitation Data'!$D$28,0,10*ROW('Sanitation Data'!D92))="","",OFFSET('Sanitation Data'!$D$28,0,10*ROW('Sanitation Data'!D92)))</f>
        <v/>
      </c>
      <c r="CL98" s="392" t="str">
        <f ca="1">+IF(OFFSET('Sanitation Data'!$D$29,0,10*ROW('Sanitation Data'!D92))="","",OFFSET('Sanitation Data'!$D$29,0,10*ROW('Sanitation Data'!D92)))</f>
        <v/>
      </c>
      <c r="CM98" s="392" t="str">
        <f ca="1">+IF(OFFSET('Sanitation Data'!$D$30,0,10*ROW('Sanitation Data'!D92))="","",OFFSET('Sanitation Data'!$D$30,0,10*ROW('Sanitation Data'!D92)))</f>
        <v/>
      </c>
      <c r="CN98" s="392" t="str">
        <f ca="1">+IF(OFFSET('Sanitation Data'!$D$31,0,10*ROW('Sanitation Data'!D92))="","",OFFSET('Sanitation Data'!$D$31,0,10*ROW('Sanitation Data'!D92)))</f>
        <v/>
      </c>
      <c r="CO98" s="392" t="str">
        <f ca="1">+IF(OFFSET('Sanitation Data'!$D$32,0,10*ROW('Sanitation Data'!D92))="","",OFFSET('Sanitation Data'!$D$32,0,10*ROW('Sanitation Data'!D92)))</f>
        <v/>
      </c>
      <c r="CP98" s="392" t="str">
        <f ca="1">+IF(OFFSET('Sanitation Data'!$E$28,0,10*ROW('Sanitation Data'!E92))="","",OFFSET('Sanitation Data'!$E$28,0,10*ROW('Sanitation Data'!E92)))</f>
        <v/>
      </c>
      <c r="CQ98" s="392" t="str">
        <f ca="1">+IF(OFFSET('Sanitation Data'!$E$29,0,10*ROW('Sanitation Data'!E92))="","",OFFSET('Sanitation Data'!$E$29,0,10*ROW('Sanitation Data'!E92)))</f>
        <v/>
      </c>
      <c r="CR98" s="392" t="str">
        <f ca="1">+IF(OFFSET('Sanitation Data'!$E$30,0,10*ROW('Sanitation Data'!E92))="","",OFFSET('Sanitation Data'!$E$30,0,10*ROW('Sanitation Data'!E92)))</f>
        <v/>
      </c>
      <c r="CS98" s="392" t="str">
        <f ca="1">+IF(OFFSET('Sanitation Data'!$E$31,0,10*ROW('Sanitation Data'!E92))="","",OFFSET('Sanitation Data'!$E$31,0,10*ROW('Sanitation Data'!E92)))</f>
        <v/>
      </c>
      <c r="CT98" s="392" t="str">
        <f ca="1">+IF(OFFSET('Sanitation Data'!$E$32,0,10*ROW('Sanitation Data'!E92))="","",OFFSET('Sanitation Data'!$E$32,0,10*ROW('Sanitation Data'!E92)))</f>
        <v/>
      </c>
      <c r="CU98" s="392" t="str">
        <f ca="1">+IF(OFFSET('Sanitation Data'!$F$28,0,10*ROW('Sanitation Data'!F92))="","",OFFSET('Sanitation Data'!$F$28,0,10*ROW('Sanitation Data'!F92)))</f>
        <v/>
      </c>
      <c r="CV98" s="392" t="str">
        <f ca="1">+IF(OFFSET('Sanitation Data'!$F$29,0,10*ROW('Sanitation Data'!F92))="","",OFFSET('Sanitation Data'!$F$29,0,10*ROW('Sanitation Data'!F92)))</f>
        <v/>
      </c>
      <c r="CW98" s="392" t="str">
        <f ca="1">+IF(OFFSET('Sanitation Data'!$F$30,0,10*ROW('Sanitation Data'!F92))="","",OFFSET('Sanitation Data'!$F$30,0,10*ROW('Sanitation Data'!F92)))</f>
        <v/>
      </c>
      <c r="CX98" s="392" t="str">
        <f ca="1">+IF(OFFSET('Sanitation Data'!$F$31,0,10*ROW('Sanitation Data'!F92))="","",OFFSET('Sanitation Data'!$F$31,0,10*ROW('Sanitation Data'!F92)))</f>
        <v/>
      </c>
      <c r="CY98" s="392" t="str">
        <f ca="1">+IF(OFFSET('Sanitation Data'!$F$32,0,10*ROW('Sanitation Data'!F92))="","",OFFSET('Sanitation Data'!$F$32,0,10*ROW('Sanitation Data'!F92)))</f>
        <v/>
      </c>
      <c r="CZ98" s="392" t="str">
        <f ca="1">+IF(OFFSET('Sanitation Data'!$G$28,0,10*ROW('Sanitation Data'!G92))="","",OFFSET('Sanitation Data'!$G$28,0,10*ROW('Sanitation Data'!G92)))</f>
        <v/>
      </c>
      <c r="DA98" s="392" t="str">
        <f ca="1">+IF(OFFSET('Sanitation Data'!$G$29,0,10*ROW('Sanitation Data'!G92))="","",OFFSET('Sanitation Data'!$G$29,0,10*ROW('Sanitation Data'!G92)))</f>
        <v/>
      </c>
      <c r="DB98" s="392" t="str">
        <f ca="1">+IF(OFFSET('Sanitation Data'!$G$30,0,10*ROW('Sanitation Data'!G92))="","",OFFSET('Sanitation Data'!$G$30,0,10*ROW('Sanitation Data'!G92)))</f>
        <v/>
      </c>
      <c r="DC98" s="392" t="str">
        <f ca="1">+IF(OFFSET('Sanitation Data'!$G$31,0,10*ROW('Sanitation Data'!G92))="","",OFFSET('Sanitation Data'!$G$31,0,10*ROW('Sanitation Data'!G92)))</f>
        <v/>
      </c>
      <c r="DD98" s="392" t="str">
        <f ca="1">+IF(OFFSET('Sanitation Data'!$G$32,0,10*ROW('Sanitation Data'!G92))="","",OFFSET('Sanitation Data'!$G$32,0,10*ROW('Sanitation Data'!G92)))</f>
        <v/>
      </c>
      <c r="DE98" s="392" t="str">
        <f ca="1">+IF(OFFSET('Sanitation Data'!$H$28,0,10*ROW('Sanitation Data'!H92))="","",OFFSET('Sanitation Data'!$H$28,0,10*ROW('Sanitation Data'!H92)))</f>
        <v/>
      </c>
      <c r="DF98" s="392" t="str">
        <f ca="1">+IF(OFFSET('Sanitation Data'!$H$29,0,10*ROW('Sanitation Data'!H92))="","",OFFSET('Sanitation Data'!$H$29,0,10*ROW('Sanitation Data'!H92)))</f>
        <v/>
      </c>
      <c r="DG98" s="392" t="str">
        <f ca="1">+IF(OFFSET('Sanitation Data'!$H$30,0,10*ROW('Sanitation Data'!H92))="","",OFFSET('Sanitation Data'!$H$30,0,10*ROW('Sanitation Data'!H92)))</f>
        <v/>
      </c>
      <c r="DH98" s="392" t="str">
        <f ca="1">+IF(OFFSET('Sanitation Data'!$H$31,0,10*ROW('Sanitation Data'!H92))="","",OFFSET('Sanitation Data'!$H$31,0,10*ROW('Sanitation Data'!H92)))</f>
        <v/>
      </c>
      <c r="DI98" s="392" t="str">
        <f ca="1">+IF(OFFSET('Sanitation Data'!$H$32,0,10*ROW('Sanitation Data'!H92))="","",OFFSET('Sanitation Data'!$H$32,0,10*ROW('Sanitation Data'!H92)))</f>
        <v/>
      </c>
      <c r="DJ98" s="392" t="str">
        <f ca="1">+IF(OFFSET('Sanitation Data'!$I$28,0,10*ROW('Sanitation Data'!I92))="","",OFFSET('Sanitation Data'!$I$28,0,10*ROW('Sanitation Data'!I92)))</f>
        <v/>
      </c>
      <c r="DK98" s="392" t="str">
        <f ca="1">+IF(OFFSET('Sanitation Data'!$I$29,0,10*ROW('Sanitation Data'!I92))="","",OFFSET('Sanitation Data'!$I$29,0,10*ROW('Sanitation Data'!I92)))</f>
        <v/>
      </c>
      <c r="DL98" s="392" t="str">
        <f ca="1">+IF(OFFSET('Sanitation Data'!$I$30,0,10*ROW('Sanitation Data'!I92))="","",OFFSET('Sanitation Data'!$I$30,0,10*ROW('Sanitation Data'!I92)))</f>
        <v/>
      </c>
      <c r="DM98" s="392" t="str">
        <f ca="1">+IF(OFFSET('Sanitation Data'!$I$31,0,10*ROW('Sanitation Data'!I92))="","",OFFSET('Sanitation Data'!$I$31,0,10*ROW('Sanitation Data'!I92)))</f>
        <v/>
      </c>
      <c r="DN98" s="392" t="str">
        <f ca="1">+IF(OFFSET('Sanitation Data'!$I$32,0,10*ROW('Sanitation Data'!I92))="","",OFFSET('Sanitation Data'!$I$32,0,10*ROW('Sanitation Data'!I92)))</f>
        <v/>
      </c>
      <c r="DO98" s="392" t="str">
        <f ca="1">+IF(OFFSET('Hygiene Data'!$D$11,0,10*ROW('Hygiene Data'!D92))="","",OFFSET('Hygiene Data'!$D$11,0,10*ROW('Hygiene Data'!D92)))</f>
        <v/>
      </c>
      <c r="DP98" s="392" t="str">
        <f ca="1">+IF(OFFSET('Hygiene Data'!$D$12,0,10*ROW('Hygiene Data'!D92))="","",OFFSET('Hygiene Data'!$D$12,0,10*ROW('Hygiene Data'!D92)))</f>
        <v/>
      </c>
      <c r="DQ98" s="392" t="str">
        <f ca="1">+IF(OFFSET('Hygiene Data'!$D$13,0,10*ROW('Hygiene Data'!D92))="","",OFFSET('Hygiene Data'!$D$13,0,10*ROW('Hygiene Data'!D92)))</f>
        <v/>
      </c>
      <c r="DR98" s="392" t="str">
        <f ca="1">+IF(OFFSET('Hygiene Data'!$E$11,0,10*ROW('Hygiene Data'!E92))="","",OFFSET('Hygiene Data'!$E$11,0,10*ROW('Hygiene Data'!E92)))</f>
        <v/>
      </c>
      <c r="DS98" s="392" t="str">
        <f ca="1">+IF(OFFSET('Hygiene Data'!$E$12,0,10*ROW('Hygiene Data'!E92))="","",OFFSET('Hygiene Data'!$E$12,0,10*ROW('Hygiene Data'!E92)))</f>
        <v/>
      </c>
      <c r="DT98" s="392" t="str">
        <f ca="1">+IF(OFFSET('Hygiene Data'!$E$13,0,10*ROW('Hygiene Data'!E92))="","",OFFSET('Hygiene Data'!$E$13,0,10*ROW('Hygiene Data'!E92)))</f>
        <v/>
      </c>
      <c r="DU98" s="392" t="str">
        <f ca="1">+IF(OFFSET('Hygiene Data'!$F$11,0,10*ROW('Hygiene Data'!F92))="","",OFFSET('Hygiene Data'!$F$11,0,10*ROW('Hygiene Data'!F92)))</f>
        <v/>
      </c>
      <c r="DV98" s="392" t="str">
        <f ca="1">+IF(OFFSET('Hygiene Data'!$F$12,0,10*ROW('Hygiene Data'!F92))="","",OFFSET('Hygiene Data'!$F$12,0,10*ROW('Hygiene Data'!F92)))</f>
        <v/>
      </c>
      <c r="DW98" s="392" t="str">
        <f ca="1">+IF(OFFSET('Hygiene Data'!$F$13,0,10*ROW('Hygiene Data'!F92))="","",OFFSET('Hygiene Data'!$F$13,0,10*ROW('Hygiene Data'!F92)))</f>
        <v/>
      </c>
      <c r="DX98" s="392" t="str">
        <f ca="1">+IF(OFFSET('Hygiene Data'!$G$11,0,10*ROW('Hygiene Data'!G92))="","",OFFSET('Hygiene Data'!$G$11,0,10*ROW('Hygiene Data'!G92)))</f>
        <v/>
      </c>
      <c r="DY98" s="392" t="str">
        <f ca="1">+IF(OFFSET('Hygiene Data'!$G$12,0,10*ROW('Hygiene Data'!G92))="","",OFFSET('Hygiene Data'!$G$12,0,10*ROW('Hygiene Data'!G92)))</f>
        <v/>
      </c>
      <c r="DZ98" s="392" t="str">
        <f ca="1">+IF(OFFSET('Hygiene Data'!$G$13,0,10*ROW('Hygiene Data'!G92))="","",OFFSET('Hygiene Data'!$G$13,0,10*ROW('Hygiene Data'!G92)))</f>
        <v/>
      </c>
      <c r="EA98" s="392" t="str">
        <f ca="1">+IF(OFFSET('Hygiene Data'!$H$11,0,10*ROW('Hygiene Data'!H92))="","",OFFSET('Hygiene Data'!$H$11,0,10*ROW('Hygiene Data'!H92)))</f>
        <v/>
      </c>
      <c r="EB98" s="392" t="str">
        <f ca="1">+IF(OFFSET('Hygiene Data'!$H$12,0,10*ROW('Hygiene Data'!H92))="","",OFFSET('Hygiene Data'!$H$12,0,10*ROW('Hygiene Data'!H92)))</f>
        <v/>
      </c>
      <c r="EC98" s="392" t="str">
        <f ca="1">+IF(OFFSET('Hygiene Data'!$H$13,0,10*ROW('Hygiene Data'!H92))="","",OFFSET('Hygiene Data'!$H$13,0,10*ROW('Hygiene Data'!H92)))</f>
        <v/>
      </c>
      <c r="ED98" s="392" t="str">
        <f ca="1">+IF(OFFSET('Hygiene Data'!$I$11,0,10*ROW('Hygiene Data'!I92))="","",OFFSET('Hygiene Data'!$I$11,0,10*ROW('Hygiene Data'!I92)))</f>
        <v/>
      </c>
      <c r="EE98" s="392" t="str">
        <f ca="1">+IF(OFFSET('Hygiene Data'!$I$12,0,10*ROW('Hygiene Data'!I92))="","",OFFSET('Hygiene Data'!$I$12,0,10*ROW('Hygiene Data'!I92)))</f>
        <v/>
      </c>
      <c r="EF98" s="392" t="str">
        <f ca="1">+IF(OFFSET('Hygiene Data'!$I$13,0,10*ROW('Hygiene Data'!I92))="","",OFFSET('Hygiene Data'!$I$13,0,10*ROW('Hygiene Data'!I92)))</f>
        <v/>
      </c>
    </row>
    <row r="99" spans="1:136" x14ac:dyDescent="0.25">
      <c r="A99" s="501" t="str">
        <f ca="1">+IF(OFFSET('Water Data'!$B$2,0,10*ROW('Water Data'!E93))="","",OFFSET('Water Data'!$B$2,0,10*ROW('Water Data'!E93)))</f>
        <v/>
      </c>
      <c r="B99" s="50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28" t="str">
        <f t="shared" ca="1" si="1"/>
        <v/>
      </c>
      <c r="D99" s="52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3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3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3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3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3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3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3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3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3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3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3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3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3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3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3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3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3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3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3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3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3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3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3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3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3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3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3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3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3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3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3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0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3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3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3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3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3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3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3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3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3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3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3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3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3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3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3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3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92" t="str">
        <f ca="1">+IF(OFFSET('Water Data'!$D$27,0,10*ROW('Water Data'!D93))="","",OFFSET('Water Data'!$D$27,0,10*ROW('Water Data'!D93)))</f>
        <v/>
      </c>
      <c r="BT99" s="392" t="str">
        <f ca="1">+IF(OFFSET('Water Data'!$D$28,0,10*ROW('Water Data'!D93))="","",OFFSET('Water Data'!$D$28,0,10*ROW('Water Data'!D93)))</f>
        <v/>
      </c>
      <c r="BU99" s="392" t="str">
        <f ca="1">+IF(OFFSET('Water Data'!$D$29,0,10*ROW('Water Data'!D93))="","",OFFSET('Water Data'!$D$29,0,10*ROW('Water Data'!D93)))</f>
        <v/>
      </c>
      <c r="BV99" s="392" t="str">
        <f ca="1">+IF(OFFSET('Water Data'!$E$27,0,10*ROW('Water Data'!E93))="","",OFFSET('Water Data'!$E$27,0,10*ROW('Water Data'!E93)))</f>
        <v/>
      </c>
      <c r="BW99" s="392" t="str">
        <f ca="1">+IF(OFFSET('Water Data'!$E$28,0,10*ROW('Water Data'!E93))="","",OFFSET('Water Data'!$E$28,0,10*ROW('Water Data'!E93)))</f>
        <v/>
      </c>
      <c r="BX99" s="392" t="str">
        <f ca="1">+IF(OFFSET('Water Data'!$E$29,0,10*ROW('Water Data'!E93))="","",OFFSET('Water Data'!$E$29,0,10*ROW('Water Data'!E93)))</f>
        <v/>
      </c>
      <c r="BY99" s="392" t="str">
        <f ca="1">+IF(OFFSET('Water Data'!$F$27,0,10*ROW('Water Data'!F93))="","",OFFSET('Water Data'!$F$27,0,10*ROW('Water Data'!F93)))</f>
        <v/>
      </c>
      <c r="BZ99" s="392" t="str">
        <f ca="1">+IF(OFFSET('Water Data'!$F$28,0,10*ROW('Water Data'!F93))="","",OFFSET('Water Data'!$F$28,0,10*ROW('Water Data'!F93)))</f>
        <v/>
      </c>
      <c r="CA99" s="392" t="str">
        <f ca="1">+IF(OFFSET('Water Data'!$F$29,0,10*ROW('Water Data'!F93))="","",OFFSET('Water Data'!$F$29,0,10*ROW('Water Data'!F93)))</f>
        <v/>
      </c>
      <c r="CB99" s="392" t="str">
        <f ca="1">+IF(OFFSET('Water Data'!$G$27,0,10*ROW('Water Data'!G93))="","",OFFSET('Water Data'!$G$27,0,10*ROW('Water Data'!G93)))</f>
        <v/>
      </c>
      <c r="CC99" s="392" t="str">
        <f ca="1">+IF(OFFSET('Water Data'!$G$28,0,10*ROW('Water Data'!G93))="","",OFFSET('Water Data'!$G$28,0,10*ROW('Water Data'!G93)))</f>
        <v/>
      </c>
      <c r="CD99" s="392" t="str">
        <f ca="1">+IF(OFFSET('Water Data'!$G$29,0,10*ROW('Water Data'!G93))="","",OFFSET('Water Data'!$G$29,0,10*ROW('Water Data'!G93)))</f>
        <v/>
      </c>
      <c r="CE99" s="392" t="str">
        <f ca="1">+IF(OFFSET('Water Data'!$H$27,0,10*ROW('Water Data'!H93))="","",OFFSET('Water Data'!$H$27,0,10*ROW('Water Data'!H93)))</f>
        <v/>
      </c>
      <c r="CF99" s="392" t="str">
        <f ca="1">+IF(OFFSET('Water Data'!$H$28,0,10*ROW('Water Data'!H93))="","",OFFSET('Water Data'!$H$28,0,10*ROW('Water Data'!H93)))</f>
        <v/>
      </c>
      <c r="CG99" s="392" t="str">
        <f ca="1">+IF(OFFSET('Water Data'!$H$29,0,10*ROW('Water Data'!H93))="","",OFFSET('Water Data'!$H$29,0,10*ROW('Water Data'!H93)))</f>
        <v/>
      </c>
      <c r="CH99" s="392" t="str">
        <f ca="1">+IF(OFFSET('Water Data'!$I$27,0,10*ROW('Water Data'!I93))="","",OFFSET('Water Data'!$I$27,0,10*ROW('Water Data'!I93)))</f>
        <v/>
      </c>
      <c r="CI99" s="392" t="str">
        <f ca="1">+IF(OFFSET('Water Data'!$I$28,0,10*ROW('Water Data'!I93))="","",OFFSET('Water Data'!$I$28,0,10*ROW('Water Data'!I93)))</f>
        <v/>
      </c>
      <c r="CJ99" s="392" t="str">
        <f ca="1">+IF(OFFSET('Water Data'!$I$29,0,10*ROW('Water Data'!I93))="","",OFFSET('Water Data'!$I$29,0,10*ROW('Water Data'!I93)))</f>
        <v/>
      </c>
      <c r="CK99" s="392" t="str">
        <f ca="1">+IF(OFFSET('Sanitation Data'!$D$28,0,10*ROW('Sanitation Data'!D93))="","",OFFSET('Sanitation Data'!$D$28,0,10*ROW('Sanitation Data'!D93)))</f>
        <v/>
      </c>
      <c r="CL99" s="392" t="str">
        <f ca="1">+IF(OFFSET('Sanitation Data'!$D$29,0,10*ROW('Sanitation Data'!D93))="","",OFFSET('Sanitation Data'!$D$29,0,10*ROW('Sanitation Data'!D93)))</f>
        <v/>
      </c>
      <c r="CM99" s="392" t="str">
        <f ca="1">+IF(OFFSET('Sanitation Data'!$D$30,0,10*ROW('Sanitation Data'!D93))="","",OFFSET('Sanitation Data'!$D$30,0,10*ROW('Sanitation Data'!D93)))</f>
        <v/>
      </c>
      <c r="CN99" s="392" t="str">
        <f ca="1">+IF(OFFSET('Sanitation Data'!$D$31,0,10*ROW('Sanitation Data'!D93))="","",OFFSET('Sanitation Data'!$D$31,0,10*ROW('Sanitation Data'!D93)))</f>
        <v/>
      </c>
      <c r="CO99" s="392" t="str">
        <f ca="1">+IF(OFFSET('Sanitation Data'!$D$32,0,10*ROW('Sanitation Data'!D93))="","",OFFSET('Sanitation Data'!$D$32,0,10*ROW('Sanitation Data'!D93)))</f>
        <v/>
      </c>
      <c r="CP99" s="392" t="str">
        <f ca="1">+IF(OFFSET('Sanitation Data'!$E$28,0,10*ROW('Sanitation Data'!E93))="","",OFFSET('Sanitation Data'!$E$28,0,10*ROW('Sanitation Data'!E93)))</f>
        <v/>
      </c>
      <c r="CQ99" s="392" t="str">
        <f ca="1">+IF(OFFSET('Sanitation Data'!$E$29,0,10*ROW('Sanitation Data'!E93))="","",OFFSET('Sanitation Data'!$E$29,0,10*ROW('Sanitation Data'!E93)))</f>
        <v/>
      </c>
      <c r="CR99" s="392" t="str">
        <f ca="1">+IF(OFFSET('Sanitation Data'!$E$30,0,10*ROW('Sanitation Data'!E93))="","",OFFSET('Sanitation Data'!$E$30,0,10*ROW('Sanitation Data'!E93)))</f>
        <v/>
      </c>
      <c r="CS99" s="392" t="str">
        <f ca="1">+IF(OFFSET('Sanitation Data'!$E$31,0,10*ROW('Sanitation Data'!E93))="","",OFFSET('Sanitation Data'!$E$31,0,10*ROW('Sanitation Data'!E93)))</f>
        <v/>
      </c>
      <c r="CT99" s="392" t="str">
        <f ca="1">+IF(OFFSET('Sanitation Data'!$E$32,0,10*ROW('Sanitation Data'!E93))="","",OFFSET('Sanitation Data'!$E$32,0,10*ROW('Sanitation Data'!E93)))</f>
        <v/>
      </c>
      <c r="CU99" s="392" t="str">
        <f ca="1">+IF(OFFSET('Sanitation Data'!$F$28,0,10*ROW('Sanitation Data'!F93))="","",OFFSET('Sanitation Data'!$F$28,0,10*ROW('Sanitation Data'!F93)))</f>
        <v/>
      </c>
      <c r="CV99" s="392" t="str">
        <f ca="1">+IF(OFFSET('Sanitation Data'!$F$29,0,10*ROW('Sanitation Data'!F93))="","",OFFSET('Sanitation Data'!$F$29,0,10*ROW('Sanitation Data'!F93)))</f>
        <v/>
      </c>
      <c r="CW99" s="392" t="str">
        <f ca="1">+IF(OFFSET('Sanitation Data'!$F$30,0,10*ROW('Sanitation Data'!F93))="","",OFFSET('Sanitation Data'!$F$30,0,10*ROW('Sanitation Data'!F93)))</f>
        <v/>
      </c>
      <c r="CX99" s="392" t="str">
        <f ca="1">+IF(OFFSET('Sanitation Data'!$F$31,0,10*ROW('Sanitation Data'!F93))="","",OFFSET('Sanitation Data'!$F$31,0,10*ROW('Sanitation Data'!F93)))</f>
        <v/>
      </c>
      <c r="CY99" s="392" t="str">
        <f ca="1">+IF(OFFSET('Sanitation Data'!$F$32,0,10*ROW('Sanitation Data'!F93))="","",OFFSET('Sanitation Data'!$F$32,0,10*ROW('Sanitation Data'!F93)))</f>
        <v/>
      </c>
      <c r="CZ99" s="392" t="str">
        <f ca="1">+IF(OFFSET('Sanitation Data'!$G$28,0,10*ROW('Sanitation Data'!G93))="","",OFFSET('Sanitation Data'!$G$28,0,10*ROW('Sanitation Data'!G93)))</f>
        <v/>
      </c>
      <c r="DA99" s="392" t="str">
        <f ca="1">+IF(OFFSET('Sanitation Data'!$G$29,0,10*ROW('Sanitation Data'!G93))="","",OFFSET('Sanitation Data'!$G$29,0,10*ROW('Sanitation Data'!G93)))</f>
        <v/>
      </c>
      <c r="DB99" s="392" t="str">
        <f ca="1">+IF(OFFSET('Sanitation Data'!$G$30,0,10*ROW('Sanitation Data'!G93))="","",OFFSET('Sanitation Data'!$G$30,0,10*ROW('Sanitation Data'!G93)))</f>
        <v/>
      </c>
      <c r="DC99" s="392" t="str">
        <f ca="1">+IF(OFFSET('Sanitation Data'!$G$31,0,10*ROW('Sanitation Data'!G93))="","",OFFSET('Sanitation Data'!$G$31,0,10*ROW('Sanitation Data'!G93)))</f>
        <v/>
      </c>
      <c r="DD99" s="392" t="str">
        <f ca="1">+IF(OFFSET('Sanitation Data'!$G$32,0,10*ROW('Sanitation Data'!G93))="","",OFFSET('Sanitation Data'!$G$32,0,10*ROW('Sanitation Data'!G93)))</f>
        <v/>
      </c>
      <c r="DE99" s="392" t="str">
        <f ca="1">+IF(OFFSET('Sanitation Data'!$H$28,0,10*ROW('Sanitation Data'!H93))="","",OFFSET('Sanitation Data'!$H$28,0,10*ROW('Sanitation Data'!H93)))</f>
        <v/>
      </c>
      <c r="DF99" s="392" t="str">
        <f ca="1">+IF(OFFSET('Sanitation Data'!$H$29,0,10*ROW('Sanitation Data'!H93))="","",OFFSET('Sanitation Data'!$H$29,0,10*ROW('Sanitation Data'!H93)))</f>
        <v/>
      </c>
      <c r="DG99" s="392" t="str">
        <f ca="1">+IF(OFFSET('Sanitation Data'!$H$30,0,10*ROW('Sanitation Data'!H93))="","",OFFSET('Sanitation Data'!$H$30,0,10*ROW('Sanitation Data'!H93)))</f>
        <v/>
      </c>
      <c r="DH99" s="392" t="str">
        <f ca="1">+IF(OFFSET('Sanitation Data'!$H$31,0,10*ROW('Sanitation Data'!H93))="","",OFFSET('Sanitation Data'!$H$31,0,10*ROW('Sanitation Data'!H93)))</f>
        <v/>
      </c>
      <c r="DI99" s="392" t="str">
        <f ca="1">+IF(OFFSET('Sanitation Data'!$H$32,0,10*ROW('Sanitation Data'!H93))="","",OFFSET('Sanitation Data'!$H$32,0,10*ROW('Sanitation Data'!H93)))</f>
        <v/>
      </c>
      <c r="DJ99" s="392" t="str">
        <f ca="1">+IF(OFFSET('Sanitation Data'!$I$28,0,10*ROW('Sanitation Data'!I93))="","",OFFSET('Sanitation Data'!$I$28,0,10*ROW('Sanitation Data'!I93)))</f>
        <v/>
      </c>
      <c r="DK99" s="392" t="str">
        <f ca="1">+IF(OFFSET('Sanitation Data'!$I$29,0,10*ROW('Sanitation Data'!I93))="","",OFFSET('Sanitation Data'!$I$29,0,10*ROW('Sanitation Data'!I93)))</f>
        <v/>
      </c>
      <c r="DL99" s="392" t="str">
        <f ca="1">+IF(OFFSET('Sanitation Data'!$I$30,0,10*ROW('Sanitation Data'!I93))="","",OFFSET('Sanitation Data'!$I$30,0,10*ROW('Sanitation Data'!I93)))</f>
        <v/>
      </c>
      <c r="DM99" s="392" t="str">
        <f ca="1">+IF(OFFSET('Sanitation Data'!$I$31,0,10*ROW('Sanitation Data'!I93))="","",OFFSET('Sanitation Data'!$I$31,0,10*ROW('Sanitation Data'!I93)))</f>
        <v/>
      </c>
      <c r="DN99" s="392" t="str">
        <f ca="1">+IF(OFFSET('Sanitation Data'!$I$32,0,10*ROW('Sanitation Data'!I93))="","",OFFSET('Sanitation Data'!$I$32,0,10*ROW('Sanitation Data'!I93)))</f>
        <v/>
      </c>
      <c r="DO99" s="392" t="str">
        <f ca="1">+IF(OFFSET('Hygiene Data'!$D$11,0,10*ROW('Hygiene Data'!D93))="","",OFFSET('Hygiene Data'!$D$11,0,10*ROW('Hygiene Data'!D93)))</f>
        <v/>
      </c>
      <c r="DP99" s="392" t="str">
        <f ca="1">+IF(OFFSET('Hygiene Data'!$D$12,0,10*ROW('Hygiene Data'!D93))="","",OFFSET('Hygiene Data'!$D$12,0,10*ROW('Hygiene Data'!D93)))</f>
        <v/>
      </c>
      <c r="DQ99" s="392" t="str">
        <f ca="1">+IF(OFFSET('Hygiene Data'!$D$13,0,10*ROW('Hygiene Data'!D93))="","",OFFSET('Hygiene Data'!$D$13,0,10*ROW('Hygiene Data'!D93)))</f>
        <v/>
      </c>
      <c r="DR99" s="392" t="str">
        <f ca="1">+IF(OFFSET('Hygiene Data'!$E$11,0,10*ROW('Hygiene Data'!E93))="","",OFFSET('Hygiene Data'!$E$11,0,10*ROW('Hygiene Data'!E93)))</f>
        <v/>
      </c>
      <c r="DS99" s="392" t="str">
        <f ca="1">+IF(OFFSET('Hygiene Data'!$E$12,0,10*ROW('Hygiene Data'!E93))="","",OFFSET('Hygiene Data'!$E$12,0,10*ROW('Hygiene Data'!E93)))</f>
        <v/>
      </c>
      <c r="DT99" s="392" t="str">
        <f ca="1">+IF(OFFSET('Hygiene Data'!$E$13,0,10*ROW('Hygiene Data'!E93))="","",OFFSET('Hygiene Data'!$E$13,0,10*ROW('Hygiene Data'!E93)))</f>
        <v/>
      </c>
      <c r="DU99" s="392" t="str">
        <f ca="1">+IF(OFFSET('Hygiene Data'!$F$11,0,10*ROW('Hygiene Data'!F93))="","",OFFSET('Hygiene Data'!$F$11,0,10*ROW('Hygiene Data'!F93)))</f>
        <v/>
      </c>
      <c r="DV99" s="392" t="str">
        <f ca="1">+IF(OFFSET('Hygiene Data'!$F$12,0,10*ROW('Hygiene Data'!F93))="","",OFFSET('Hygiene Data'!$F$12,0,10*ROW('Hygiene Data'!F93)))</f>
        <v/>
      </c>
      <c r="DW99" s="392" t="str">
        <f ca="1">+IF(OFFSET('Hygiene Data'!$F$13,0,10*ROW('Hygiene Data'!F93))="","",OFFSET('Hygiene Data'!$F$13,0,10*ROW('Hygiene Data'!F93)))</f>
        <v/>
      </c>
      <c r="DX99" s="392" t="str">
        <f ca="1">+IF(OFFSET('Hygiene Data'!$G$11,0,10*ROW('Hygiene Data'!G93))="","",OFFSET('Hygiene Data'!$G$11,0,10*ROW('Hygiene Data'!G93)))</f>
        <v/>
      </c>
      <c r="DY99" s="392" t="str">
        <f ca="1">+IF(OFFSET('Hygiene Data'!$G$12,0,10*ROW('Hygiene Data'!G93))="","",OFFSET('Hygiene Data'!$G$12,0,10*ROW('Hygiene Data'!G93)))</f>
        <v/>
      </c>
      <c r="DZ99" s="392" t="str">
        <f ca="1">+IF(OFFSET('Hygiene Data'!$G$13,0,10*ROW('Hygiene Data'!G93))="","",OFFSET('Hygiene Data'!$G$13,0,10*ROW('Hygiene Data'!G93)))</f>
        <v/>
      </c>
      <c r="EA99" s="392" t="str">
        <f ca="1">+IF(OFFSET('Hygiene Data'!$H$11,0,10*ROW('Hygiene Data'!H93))="","",OFFSET('Hygiene Data'!$H$11,0,10*ROW('Hygiene Data'!H93)))</f>
        <v/>
      </c>
      <c r="EB99" s="392" t="str">
        <f ca="1">+IF(OFFSET('Hygiene Data'!$H$12,0,10*ROW('Hygiene Data'!H93))="","",OFFSET('Hygiene Data'!$H$12,0,10*ROW('Hygiene Data'!H93)))</f>
        <v/>
      </c>
      <c r="EC99" s="392" t="str">
        <f ca="1">+IF(OFFSET('Hygiene Data'!$H$13,0,10*ROW('Hygiene Data'!H93))="","",OFFSET('Hygiene Data'!$H$13,0,10*ROW('Hygiene Data'!H93)))</f>
        <v/>
      </c>
      <c r="ED99" s="392" t="str">
        <f ca="1">+IF(OFFSET('Hygiene Data'!$I$11,0,10*ROW('Hygiene Data'!I93))="","",OFFSET('Hygiene Data'!$I$11,0,10*ROW('Hygiene Data'!I93)))</f>
        <v/>
      </c>
      <c r="EE99" s="392" t="str">
        <f ca="1">+IF(OFFSET('Hygiene Data'!$I$12,0,10*ROW('Hygiene Data'!I93))="","",OFFSET('Hygiene Data'!$I$12,0,10*ROW('Hygiene Data'!I93)))</f>
        <v/>
      </c>
      <c r="EF99" s="392" t="str">
        <f ca="1">+IF(OFFSET('Hygiene Data'!$I$13,0,10*ROW('Hygiene Data'!I93))="","",OFFSET('Hygiene Data'!$I$13,0,10*ROW('Hygiene Data'!I93)))</f>
        <v/>
      </c>
    </row>
    <row r="100" spans="1:136" x14ac:dyDescent="0.25">
      <c r="A100" s="501" t="str">
        <f ca="1">+IF(OFFSET('Water Data'!$B$2,0,10*ROW('Water Data'!E94))="","",OFFSET('Water Data'!$B$2,0,10*ROW('Water Data'!E94)))</f>
        <v/>
      </c>
      <c r="B100" s="50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28" t="str">
        <f t="shared" ca="1" si="1"/>
        <v/>
      </c>
      <c r="D100" s="52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3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3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3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3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3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3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3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3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3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3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3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3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3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3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3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3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3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3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3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3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3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3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3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3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3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3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3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3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3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3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3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0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3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3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3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3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3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3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3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3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3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3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3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3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3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3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3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3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92" t="str">
        <f ca="1">+IF(OFFSET('Water Data'!$D$27,0,10*ROW('Water Data'!D94))="","",OFFSET('Water Data'!$D$27,0,10*ROW('Water Data'!D94)))</f>
        <v/>
      </c>
      <c r="BT100" s="392" t="str">
        <f ca="1">+IF(OFFSET('Water Data'!$D$28,0,10*ROW('Water Data'!D94))="","",OFFSET('Water Data'!$D$28,0,10*ROW('Water Data'!D94)))</f>
        <v/>
      </c>
      <c r="BU100" s="392" t="str">
        <f ca="1">+IF(OFFSET('Water Data'!$D$29,0,10*ROW('Water Data'!D94))="","",OFFSET('Water Data'!$D$29,0,10*ROW('Water Data'!D94)))</f>
        <v/>
      </c>
      <c r="BV100" s="392" t="str">
        <f ca="1">+IF(OFFSET('Water Data'!$E$27,0,10*ROW('Water Data'!E94))="","",OFFSET('Water Data'!$E$27,0,10*ROW('Water Data'!E94)))</f>
        <v/>
      </c>
      <c r="BW100" s="392" t="str">
        <f ca="1">+IF(OFFSET('Water Data'!$E$28,0,10*ROW('Water Data'!E94))="","",OFFSET('Water Data'!$E$28,0,10*ROW('Water Data'!E94)))</f>
        <v/>
      </c>
      <c r="BX100" s="392" t="str">
        <f ca="1">+IF(OFFSET('Water Data'!$E$29,0,10*ROW('Water Data'!E94))="","",OFFSET('Water Data'!$E$29,0,10*ROW('Water Data'!E94)))</f>
        <v/>
      </c>
      <c r="BY100" s="392" t="str">
        <f ca="1">+IF(OFFSET('Water Data'!$F$27,0,10*ROW('Water Data'!F94))="","",OFFSET('Water Data'!$F$27,0,10*ROW('Water Data'!F94)))</f>
        <v/>
      </c>
      <c r="BZ100" s="392" t="str">
        <f ca="1">+IF(OFFSET('Water Data'!$F$28,0,10*ROW('Water Data'!F94))="","",OFFSET('Water Data'!$F$28,0,10*ROW('Water Data'!F94)))</f>
        <v/>
      </c>
      <c r="CA100" s="392" t="str">
        <f ca="1">+IF(OFFSET('Water Data'!$F$29,0,10*ROW('Water Data'!F94))="","",OFFSET('Water Data'!$F$29,0,10*ROW('Water Data'!F94)))</f>
        <v/>
      </c>
      <c r="CB100" s="392" t="str">
        <f ca="1">+IF(OFFSET('Water Data'!$G$27,0,10*ROW('Water Data'!G94))="","",OFFSET('Water Data'!$G$27,0,10*ROW('Water Data'!G94)))</f>
        <v/>
      </c>
      <c r="CC100" s="392" t="str">
        <f ca="1">+IF(OFFSET('Water Data'!$G$28,0,10*ROW('Water Data'!G94))="","",OFFSET('Water Data'!$G$28,0,10*ROW('Water Data'!G94)))</f>
        <v/>
      </c>
      <c r="CD100" s="392" t="str">
        <f ca="1">+IF(OFFSET('Water Data'!$G$29,0,10*ROW('Water Data'!G94))="","",OFFSET('Water Data'!$G$29,0,10*ROW('Water Data'!G94)))</f>
        <v/>
      </c>
      <c r="CE100" s="392" t="str">
        <f ca="1">+IF(OFFSET('Water Data'!$H$27,0,10*ROW('Water Data'!H94))="","",OFFSET('Water Data'!$H$27,0,10*ROW('Water Data'!H94)))</f>
        <v/>
      </c>
      <c r="CF100" s="392" t="str">
        <f ca="1">+IF(OFFSET('Water Data'!$H$28,0,10*ROW('Water Data'!H94))="","",OFFSET('Water Data'!$H$28,0,10*ROW('Water Data'!H94)))</f>
        <v/>
      </c>
      <c r="CG100" s="392" t="str">
        <f ca="1">+IF(OFFSET('Water Data'!$H$29,0,10*ROW('Water Data'!H94))="","",OFFSET('Water Data'!$H$29,0,10*ROW('Water Data'!H94)))</f>
        <v/>
      </c>
      <c r="CH100" s="392" t="str">
        <f ca="1">+IF(OFFSET('Water Data'!$I$27,0,10*ROW('Water Data'!I94))="","",OFFSET('Water Data'!$I$27,0,10*ROW('Water Data'!I94)))</f>
        <v/>
      </c>
      <c r="CI100" s="392" t="str">
        <f ca="1">+IF(OFFSET('Water Data'!$I$28,0,10*ROW('Water Data'!I94))="","",OFFSET('Water Data'!$I$28,0,10*ROW('Water Data'!I94)))</f>
        <v/>
      </c>
      <c r="CJ100" s="392" t="str">
        <f ca="1">+IF(OFFSET('Water Data'!$I$29,0,10*ROW('Water Data'!I94))="","",OFFSET('Water Data'!$I$29,0,10*ROW('Water Data'!I94)))</f>
        <v/>
      </c>
      <c r="CK100" s="392" t="str">
        <f ca="1">+IF(OFFSET('Sanitation Data'!$D$28,0,10*ROW('Sanitation Data'!D94))="","",OFFSET('Sanitation Data'!$D$28,0,10*ROW('Sanitation Data'!D94)))</f>
        <v/>
      </c>
      <c r="CL100" s="392" t="str">
        <f ca="1">+IF(OFFSET('Sanitation Data'!$D$29,0,10*ROW('Sanitation Data'!D94))="","",OFFSET('Sanitation Data'!$D$29,0,10*ROW('Sanitation Data'!D94)))</f>
        <v/>
      </c>
      <c r="CM100" s="392" t="str">
        <f ca="1">+IF(OFFSET('Sanitation Data'!$D$30,0,10*ROW('Sanitation Data'!D94))="","",OFFSET('Sanitation Data'!$D$30,0,10*ROW('Sanitation Data'!D94)))</f>
        <v/>
      </c>
      <c r="CN100" s="392" t="str">
        <f ca="1">+IF(OFFSET('Sanitation Data'!$D$31,0,10*ROW('Sanitation Data'!D94))="","",OFFSET('Sanitation Data'!$D$31,0,10*ROW('Sanitation Data'!D94)))</f>
        <v/>
      </c>
      <c r="CO100" s="392" t="str">
        <f ca="1">+IF(OFFSET('Sanitation Data'!$D$32,0,10*ROW('Sanitation Data'!D94))="","",OFFSET('Sanitation Data'!$D$32,0,10*ROW('Sanitation Data'!D94)))</f>
        <v/>
      </c>
      <c r="CP100" s="392" t="str">
        <f ca="1">+IF(OFFSET('Sanitation Data'!$E$28,0,10*ROW('Sanitation Data'!E94))="","",OFFSET('Sanitation Data'!$E$28,0,10*ROW('Sanitation Data'!E94)))</f>
        <v/>
      </c>
      <c r="CQ100" s="392" t="str">
        <f ca="1">+IF(OFFSET('Sanitation Data'!$E$29,0,10*ROW('Sanitation Data'!E94))="","",OFFSET('Sanitation Data'!$E$29,0,10*ROW('Sanitation Data'!E94)))</f>
        <v/>
      </c>
      <c r="CR100" s="392" t="str">
        <f ca="1">+IF(OFFSET('Sanitation Data'!$E$30,0,10*ROW('Sanitation Data'!E94))="","",OFFSET('Sanitation Data'!$E$30,0,10*ROW('Sanitation Data'!E94)))</f>
        <v/>
      </c>
      <c r="CS100" s="392" t="str">
        <f ca="1">+IF(OFFSET('Sanitation Data'!$E$31,0,10*ROW('Sanitation Data'!E94))="","",OFFSET('Sanitation Data'!$E$31,0,10*ROW('Sanitation Data'!E94)))</f>
        <v/>
      </c>
      <c r="CT100" s="392" t="str">
        <f ca="1">+IF(OFFSET('Sanitation Data'!$E$32,0,10*ROW('Sanitation Data'!E94))="","",OFFSET('Sanitation Data'!$E$32,0,10*ROW('Sanitation Data'!E94)))</f>
        <v/>
      </c>
      <c r="CU100" s="392" t="str">
        <f ca="1">+IF(OFFSET('Sanitation Data'!$F$28,0,10*ROW('Sanitation Data'!F94))="","",OFFSET('Sanitation Data'!$F$28,0,10*ROW('Sanitation Data'!F94)))</f>
        <v/>
      </c>
      <c r="CV100" s="392" t="str">
        <f ca="1">+IF(OFFSET('Sanitation Data'!$F$29,0,10*ROW('Sanitation Data'!F94))="","",OFFSET('Sanitation Data'!$F$29,0,10*ROW('Sanitation Data'!F94)))</f>
        <v/>
      </c>
      <c r="CW100" s="392" t="str">
        <f ca="1">+IF(OFFSET('Sanitation Data'!$F$30,0,10*ROW('Sanitation Data'!F94))="","",OFFSET('Sanitation Data'!$F$30,0,10*ROW('Sanitation Data'!F94)))</f>
        <v/>
      </c>
      <c r="CX100" s="392" t="str">
        <f ca="1">+IF(OFFSET('Sanitation Data'!$F$31,0,10*ROW('Sanitation Data'!F94))="","",OFFSET('Sanitation Data'!$F$31,0,10*ROW('Sanitation Data'!F94)))</f>
        <v/>
      </c>
      <c r="CY100" s="392" t="str">
        <f ca="1">+IF(OFFSET('Sanitation Data'!$F$32,0,10*ROW('Sanitation Data'!F94))="","",OFFSET('Sanitation Data'!$F$32,0,10*ROW('Sanitation Data'!F94)))</f>
        <v/>
      </c>
      <c r="CZ100" s="392" t="str">
        <f ca="1">+IF(OFFSET('Sanitation Data'!$G$28,0,10*ROW('Sanitation Data'!G94))="","",OFFSET('Sanitation Data'!$G$28,0,10*ROW('Sanitation Data'!G94)))</f>
        <v/>
      </c>
      <c r="DA100" s="392" t="str">
        <f ca="1">+IF(OFFSET('Sanitation Data'!$G$29,0,10*ROW('Sanitation Data'!G94))="","",OFFSET('Sanitation Data'!$G$29,0,10*ROW('Sanitation Data'!G94)))</f>
        <v/>
      </c>
      <c r="DB100" s="392" t="str">
        <f ca="1">+IF(OFFSET('Sanitation Data'!$G$30,0,10*ROW('Sanitation Data'!G94))="","",OFFSET('Sanitation Data'!$G$30,0,10*ROW('Sanitation Data'!G94)))</f>
        <v/>
      </c>
      <c r="DC100" s="392" t="str">
        <f ca="1">+IF(OFFSET('Sanitation Data'!$G$31,0,10*ROW('Sanitation Data'!G94))="","",OFFSET('Sanitation Data'!$G$31,0,10*ROW('Sanitation Data'!G94)))</f>
        <v/>
      </c>
      <c r="DD100" s="392" t="str">
        <f ca="1">+IF(OFFSET('Sanitation Data'!$G$32,0,10*ROW('Sanitation Data'!G94))="","",OFFSET('Sanitation Data'!$G$32,0,10*ROW('Sanitation Data'!G94)))</f>
        <v/>
      </c>
      <c r="DE100" s="392" t="str">
        <f ca="1">+IF(OFFSET('Sanitation Data'!$H$28,0,10*ROW('Sanitation Data'!H94))="","",OFFSET('Sanitation Data'!$H$28,0,10*ROW('Sanitation Data'!H94)))</f>
        <v/>
      </c>
      <c r="DF100" s="392" t="str">
        <f ca="1">+IF(OFFSET('Sanitation Data'!$H$29,0,10*ROW('Sanitation Data'!H94))="","",OFFSET('Sanitation Data'!$H$29,0,10*ROW('Sanitation Data'!H94)))</f>
        <v/>
      </c>
      <c r="DG100" s="392" t="str">
        <f ca="1">+IF(OFFSET('Sanitation Data'!$H$30,0,10*ROW('Sanitation Data'!H94))="","",OFFSET('Sanitation Data'!$H$30,0,10*ROW('Sanitation Data'!H94)))</f>
        <v/>
      </c>
      <c r="DH100" s="392" t="str">
        <f ca="1">+IF(OFFSET('Sanitation Data'!$H$31,0,10*ROW('Sanitation Data'!H94))="","",OFFSET('Sanitation Data'!$H$31,0,10*ROW('Sanitation Data'!H94)))</f>
        <v/>
      </c>
      <c r="DI100" s="392" t="str">
        <f ca="1">+IF(OFFSET('Sanitation Data'!$H$32,0,10*ROW('Sanitation Data'!H94))="","",OFFSET('Sanitation Data'!$H$32,0,10*ROW('Sanitation Data'!H94)))</f>
        <v/>
      </c>
      <c r="DJ100" s="392" t="str">
        <f ca="1">+IF(OFFSET('Sanitation Data'!$I$28,0,10*ROW('Sanitation Data'!I94))="","",OFFSET('Sanitation Data'!$I$28,0,10*ROW('Sanitation Data'!I94)))</f>
        <v/>
      </c>
      <c r="DK100" s="392" t="str">
        <f ca="1">+IF(OFFSET('Sanitation Data'!$I$29,0,10*ROW('Sanitation Data'!I94))="","",OFFSET('Sanitation Data'!$I$29,0,10*ROW('Sanitation Data'!I94)))</f>
        <v/>
      </c>
      <c r="DL100" s="392" t="str">
        <f ca="1">+IF(OFFSET('Sanitation Data'!$I$30,0,10*ROW('Sanitation Data'!I94))="","",OFFSET('Sanitation Data'!$I$30,0,10*ROW('Sanitation Data'!I94)))</f>
        <v/>
      </c>
      <c r="DM100" s="392" t="str">
        <f ca="1">+IF(OFFSET('Sanitation Data'!$I$31,0,10*ROW('Sanitation Data'!I94))="","",OFFSET('Sanitation Data'!$I$31,0,10*ROW('Sanitation Data'!I94)))</f>
        <v/>
      </c>
      <c r="DN100" s="392" t="str">
        <f ca="1">+IF(OFFSET('Sanitation Data'!$I$32,0,10*ROW('Sanitation Data'!I94))="","",OFFSET('Sanitation Data'!$I$32,0,10*ROW('Sanitation Data'!I94)))</f>
        <v/>
      </c>
      <c r="DO100" s="392" t="str">
        <f ca="1">+IF(OFFSET('Hygiene Data'!$D$11,0,10*ROW('Hygiene Data'!D94))="","",OFFSET('Hygiene Data'!$D$11,0,10*ROW('Hygiene Data'!D94)))</f>
        <v/>
      </c>
      <c r="DP100" s="392" t="str">
        <f ca="1">+IF(OFFSET('Hygiene Data'!$D$12,0,10*ROW('Hygiene Data'!D94))="","",OFFSET('Hygiene Data'!$D$12,0,10*ROW('Hygiene Data'!D94)))</f>
        <v/>
      </c>
      <c r="DQ100" s="392" t="str">
        <f ca="1">+IF(OFFSET('Hygiene Data'!$D$13,0,10*ROW('Hygiene Data'!D94))="","",OFFSET('Hygiene Data'!$D$13,0,10*ROW('Hygiene Data'!D94)))</f>
        <v/>
      </c>
      <c r="DR100" s="392" t="str">
        <f ca="1">+IF(OFFSET('Hygiene Data'!$E$11,0,10*ROW('Hygiene Data'!E94))="","",OFFSET('Hygiene Data'!$E$11,0,10*ROW('Hygiene Data'!E94)))</f>
        <v/>
      </c>
      <c r="DS100" s="392" t="str">
        <f ca="1">+IF(OFFSET('Hygiene Data'!$E$12,0,10*ROW('Hygiene Data'!E94))="","",OFFSET('Hygiene Data'!$E$12,0,10*ROW('Hygiene Data'!E94)))</f>
        <v/>
      </c>
      <c r="DT100" s="392" t="str">
        <f ca="1">+IF(OFFSET('Hygiene Data'!$E$13,0,10*ROW('Hygiene Data'!E94))="","",OFFSET('Hygiene Data'!$E$13,0,10*ROW('Hygiene Data'!E94)))</f>
        <v/>
      </c>
      <c r="DU100" s="392" t="str">
        <f ca="1">+IF(OFFSET('Hygiene Data'!$F$11,0,10*ROW('Hygiene Data'!F94))="","",OFFSET('Hygiene Data'!$F$11,0,10*ROW('Hygiene Data'!F94)))</f>
        <v/>
      </c>
      <c r="DV100" s="392" t="str">
        <f ca="1">+IF(OFFSET('Hygiene Data'!$F$12,0,10*ROW('Hygiene Data'!F94))="","",OFFSET('Hygiene Data'!$F$12,0,10*ROW('Hygiene Data'!F94)))</f>
        <v/>
      </c>
      <c r="DW100" s="392" t="str">
        <f ca="1">+IF(OFFSET('Hygiene Data'!$F$13,0,10*ROW('Hygiene Data'!F94))="","",OFFSET('Hygiene Data'!$F$13,0,10*ROW('Hygiene Data'!F94)))</f>
        <v/>
      </c>
      <c r="DX100" s="392" t="str">
        <f ca="1">+IF(OFFSET('Hygiene Data'!$G$11,0,10*ROW('Hygiene Data'!G94))="","",OFFSET('Hygiene Data'!$G$11,0,10*ROW('Hygiene Data'!G94)))</f>
        <v/>
      </c>
      <c r="DY100" s="392" t="str">
        <f ca="1">+IF(OFFSET('Hygiene Data'!$G$12,0,10*ROW('Hygiene Data'!G94))="","",OFFSET('Hygiene Data'!$G$12,0,10*ROW('Hygiene Data'!G94)))</f>
        <v/>
      </c>
      <c r="DZ100" s="392" t="str">
        <f ca="1">+IF(OFFSET('Hygiene Data'!$G$13,0,10*ROW('Hygiene Data'!G94))="","",OFFSET('Hygiene Data'!$G$13,0,10*ROW('Hygiene Data'!G94)))</f>
        <v/>
      </c>
      <c r="EA100" s="392" t="str">
        <f ca="1">+IF(OFFSET('Hygiene Data'!$H$11,0,10*ROW('Hygiene Data'!H94))="","",OFFSET('Hygiene Data'!$H$11,0,10*ROW('Hygiene Data'!H94)))</f>
        <v/>
      </c>
      <c r="EB100" s="392" t="str">
        <f ca="1">+IF(OFFSET('Hygiene Data'!$H$12,0,10*ROW('Hygiene Data'!H94))="","",OFFSET('Hygiene Data'!$H$12,0,10*ROW('Hygiene Data'!H94)))</f>
        <v/>
      </c>
      <c r="EC100" s="392" t="str">
        <f ca="1">+IF(OFFSET('Hygiene Data'!$H$13,0,10*ROW('Hygiene Data'!H94))="","",OFFSET('Hygiene Data'!$H$13,0,10*ROW('Hygiene Data'!H94)))</f>
        <v/>
      </c>
      <c r="ED100" s="392" t="str">
        <f ca="1">+IF(OFFSET('Hygiene Data'!$I$11,0,10*ROW('Hygiene Data'!I94))="","",OFFSET('Hygiene Data'!$I$11,0,10*ROW('Hygiene Data'!I94)))</f>
        <v/>
      </c>
      <c r="EE100" s="392" t="str">
        <f ca="1">+IF(OFFSET('Hygiene Data'!$I$12,0,10*ROW('Hygiene Data'!I94))="","",OFFSET('Hygiene Data'!$I$12,0,10*ROW('Hygiene Data'!I94)))</f>
        <v/>
      </c>
      <c r="EF100" s="392" t="str">
        <f ca="1">+IF(OFFSET('Hygiene Data'!$I$13,0,10*ROW('Hygiene Data'!I94))="","",OFFSET('Hygiene Data'!$I$13,0,10*ROW('Hygiene Data'!I94)))</f>
        <v/>
      </c>
    </row>
    <row r="101" spans="1:136" x14ac:dyDescent="0.25">
      <c r="A101" s="501" t="str">
        <f ca="1">+IF(OFFSET('Water Data'!$B$2,0,10*ROW('Water Data'!E95))="","",OFFSET('Water Data'!$B$2,0,10*ROW('Water Data'!E95)))</f>
        <v/>
      </c>
      <c r="B101" s="50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28" t="str">
        <f t="shared" ca="1" si="1"/>
        <v/>
      </c>
      <c r="D101" s="52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3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3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3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3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3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3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3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3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3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3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3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3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3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3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3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3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3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3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3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3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3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3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3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3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3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3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3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3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3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3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3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0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3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3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3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3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3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3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3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3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3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3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3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3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3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3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3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3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92" t="str">
        <f ca="1">+IF(OFFSET('Water Data'!$D$27,0,10*ROW('Water Data'!D95))="","",OFFSET('Water Data'!$D$27,0,10*ROW('Water Data'!D95)))</f>
        <v/>
      </c>
      <c r="BT101" s="392" t="str">
        <f ca="1">+IF(OFFSET('Water Data'!$D$28,0,10*ROW('Water Data'!D95))="","",OFFSET('Water Data'!$D$28,0,10*ROW('Water Data'!D95)))</f>
        <v/>
      </c>
      <c r="BU101" s="392" t="str">
        <f ca="1">+IF(OFFSET('Water Data'!$D$29,0,10*ROW('Water Data'!D95))="","",OFFSET('Water Data'!$D$29,0,10*ROW('Water Data'!D95)))</f>
        <v/>
      </c>
      <c r="BV101" s="392" t="str">
        <f ca="1">+IF(OFFSET('Water Data'!$E$27,0,10*ROW('Water Data'!E95))="","",OFFSET('Water Data'!$E$27,0,10*ROW('Water Data'!E95)))</f>
        <v/>
      </c>
      <c r="BW101" s="392" t="str">
        <f ca="1">+IF(OFFSET('Water Data'!$E$28,0,10*ROW('Water Data'!E95))="","",OFFSET('Water Data'!$E$28,0,10*ROW('Water Data'!E95)))</f>
        <v/>
      </c>
      <c r="BX101" s="392" t="str">
        <f ca="1">+IF(OFFSET('Water Data'!$E$29,0,10*ROW('Water Data'!E95))="","",OFFSET('Water Data'!$E$29,0,10*ROW('Water Data'!E95)))</f>
        <v/>
      </c>
      <c r="BY101" s="392" t="str">
        <f ca="1">+IF(OFFSET('Water Data'!$F$27,0,10*ROW('Water Data'!F95))="","",OFFSET('Water Data'!$F$27,0,10*ROW('Water Data'!F95)))</f>
        <v/>
      </c>
      <c r="BZ101" s="392" t="str">
        <f ca="1">+IF(OFFSET('Water Data'!$F$28,0,10*ROW('Water Data'!F95))="","",OFFSET('Water Data'!$F$28,0,10*ROW('Water Data'!F95)))</f>
        <v/>
      </c>
      <c r="CA101" s="392" t="str">
        <f ca="1">+IF(OFFSET('Water Data'!$F$29,0,10*ROW('Water Data'!F95))="","",OFFSET('Water Data'!$F$29,0,10*ROW('Water Data'!F95)))</f>
        <v/>
      </c>
      <c r="CB101" s="392" t="str">
        <f ca="1">+IF(OFFSET('Water Data'!$G$27,0,10*ROW('Water Data'!G95))="","",OFFSET('Water Data'!$G$27,0,10*ROW('Water Data'!G95)))</f>
        <v/>
      </c>
      <c r="CC101" s="392" t="str">
        <f ca="1">+IF(OFFSET('Water Data'!$G$28,0,10*ROW('Water Data'!G95))="","",OFFSET('Water Data'!$G$28,0,10*ROW('Water Data'!G95)))</f>
        <v/>
      </c>
      <c r="CD101" s="392" t="str">
        <f ca="1">+IF(OFFSET('Water Data'!$G$29,0,10*ROW('Water Data'!G95))="","",OFFSET('Water Data'!$G$29,0,10*ROW('Water Data'!G95)))</f>
        <v/>
      </c>
      <c r="CE101" s="392" t="str">
        <f ca="1">+IF(OFFSET('Water Data'!$H$27,0,10*ROW('Water Data'!H95))="","",OFFSET('Water Data'!$H$27,0,10*ROW('Water Data'!H95)))</f>
        <v/>
      </c>
      <c r="CF101" s="392" t="str">
        <f ca="1">+IF(OFFSET('Water Data'!$H$28,0,10*ROW('Water Data'!H95))="","",OFFSET('Water Data'!$H$28,0,10*ROW('Water Data'!H95)))</f>
        <v/>
      </c>
      <c r="CG101" s="392" t="str">
        <f ca="1">+IF(OFFSET('Water Data'!$H$29,0,10*ROW('Water Data'!H95))="","",OFFSET('Water Data'!$H$29,0,10*ROW('Water Data'!H95)))</f>
        <v/>
      </c>
      <c r="CH101" s="392" t="str">
        <f ca="1">+IF(OFFSET('Water Data'!$I$27,0,10*ROW('Water Data'!I95))="","",OFFSET('Water Data'!$I$27,0,10*ROW('Water Data'!I95)))</f>
        <v/>
      </c>
      <c r="CI101" s="392" t="str">
        <f ca="1">+IF(OFFSET('Water Data'!$I$28,0,10*ROW('Water Data'!I95))="","",OFFSET('Water Data'!$I$28,0,10*ROW('Water Data'!I95)))</f>
        <v/>
      </c>
      <c r="CJ101" s="392" t="str">
        <f ca="1">+IF(OFFSET('Water Data'!$I$29,0,10*ROW('Water Data'!I95))="","",OFFSET('Water Data'!$I$29,0,10*ROW('Water Data'!I95)))</f>
        <v/>
      </c>
      <c r="CK101" s="392" t="str">
        <f ca="1">+IF(OFFSET('Sanitation Data'!$D$28,0,10*ROW('Sanitation Data'!D95))="","",OFFSET('Sanitation Data'!$D$28,0,10*ROW('Sanitation Data'!D95)))</f>
        <v/>
      </c>
      <c r="CL101" s="392" t="str">
        <f ca="1">+IF(OFFSET('Sanitation Data'!$D$29,0,10*ROW('Sanitation Data'!D95))="","",OFFSET('Sanitation Data'!$D$29,0,10*ROW('Sanitation Data'!D95)))</f>
        <v/>
      </c>
      <c r="CM101" s="392" t="str">
        <f ca="1">+IF(OFFSET('Sanitation Data'!$D$30,0,10*ROW('Sanitation Data'!D95))="","",OFFSET('Sanitation Data'!$D$30,0,10*ROW('Sanitation Data'!D95)))</f>
        <v/>
      </c>
      <c r="CN101" s="392" t="str">
        <f ca="1">+IF(OFFSET('Sanitation Data'!$D$31,0,10*ROW('Sanitation Data'!D95))="","",OFFSET('Sanitation Data'!$D$31,0,10*ROW('Sanitation Data'!D95)))</f>
        <v/>
      </c>
      <c r="CO101" s="392" t="str">
        <f ca="1">+IF(OFFSET('Sanitation Data'!$D$32,0,10*ROW('Sanitation Data'!D95))="","",OFFSET('Sanitation Data'!$D$32,0,10*ROW('Sanitation Data'!D95)))</f>
        <v/>
      </c>
      <c r="CP101" s="392" t="str">
        <f ca="1">+IF(OFFSET('Sanitation Data'!$E$28,0,10*ROW('Sanitation Data'!E95))="","",OFFSET('Sanitation Data'!$E$28,0,10*ROW('Sanitation Data'!E95)))</f>
        <v/>
      </c>
      <c r="CQ101" s="392" t="str">
        <f ca="1">+IF(OFFSET('Sanitation Data'!$E$29,0,10*ROW('Sanitation Data'!E95))="","",OFFSET('Sanitation Data'!$E$29,0,10*ROW('Sanitation Data'!E95)))</f>
        <v/>
      </c>
      <c r="CR101" s="392" t="str">
        <f ca="1">+IF(OFFSET('Sanitation Data'!$E$30,0,10*ROW('Sanitation Data'!E95))="","",OFFSET('Sanitation Data'!$E$30,0,10*ROW('Sanitation Data'!E95)))</f>
        <v/>
      </c>
      <c r="CS101" s="392" t="str">
        <f ca="1">+IF(OFFSET('Sanitation Data'!$E$31,0,10*ROW('Sanitation Data'!E95))="","",OFFSET('Sanitation Data'!$E$31,0,10*ROW('Sanitation Data'!E95)))</f>
        <v/>
      </c>
      <c r="CT101" s="392" t="str">
        <f ca="1">+IF(OFFSET('Sanitation Data'!$E$32,0,10*ROW('Sanitation Data'!E95))="","",OFFSET('Sanitation Data'!$E$32,0,10*ROW('Sanitation Data'!E95)))</f>
        <v/>
      </c>
      <c r="CU101" s="392" t="str">
        <f ca="1">+IF(OFFSET('Sanitation Data'!$F$28,0,10*ROW('Sanitation Data'!F95))="","",OFFSET('Sanitation Data'!$F$28,0,10*ROW('Sanitation Data'!F95)))</f>
        <v/>
      </c>
      <c r="CV101" s="392" t="str">
        <f ca="1">+IF(OFFSET('Sanitation Data'!$F$29,0,10*ROW('Sanitation Data'!F95))="","",OFFSET('Sanitation Data'!$F$29,0,10*ROW('Sanitation Data'!F95)))</f>
        <v/>
      </c>
      <c r="CW101" s="392" t="str">
        <f ca="1">+IF(OFFSET('Sanitation Data'!$F$30,0,10*ROW('Sanitation Data'!F95))="","",OFFSET('Sanitation Data'!$F$30,0,10*ROW('Sanitation Data'!F95)))</f>
        <v/>
      </c>
      <c r="CX101" s="392" t="str">
        <f ca="1">+IF(OFFSET('Sanitation Data'!$F$31,0,10*ROW('Sanitation Data'!F95))="","",OFFSET('Sanitation Data'!$F$31,0,10*ROW('Sanitation Data'!F95)))</f>
        <v/>
      </c>
      <c r="CY101" s="392" t="str">
        <f ca="1">+IF(OFFSET('Sanitation Data'!$F$32,0,10*ROW('Sanitation Data'!F95))="","",OFFSET('Sanitation Data'!$F$32,0,10*ROW('Sanitation Data'!F95)))</f>
        <v/>
      </c>
      <c r="CZ101" s="392" t="str">
        <f ca="1">+IF(OFFSET('Sanitation Data'!$G$28,0,10*ROW('Sanitation Data'!G95))="","",OFFSET('Sanitation Data'!$G$28,0,10*ROW('Sanitation Data'!G95)))</f>
        <v/>
      </c>
      <c r="DA101" s="392" t="str">
        <f ca="1">+IF(OFFSET('Sanitation Data'!$G$29,0,10*ROW('Sanitation Data'!G95))="","",OFFSET('Sanitation Data'!$G$29,0,10*ROW('Sanitation Data'!G95)))</f>
        <v/>
      </c>
      <c r="DB101" s="392" t="str">
        <f ca="1">+IF(OFFSET('Sanitation Data'!$G$30,0,10*ROW('Sanitation Data'!G95))="","",OFFSET('Sanitation Data'!$G$30,0,10*ROW('Sanitation Data'!G95)))</f>
        <v/>
      </c>
      <c r="DC101" s="392" t="str">
        <f ca="1">+IF(OFFSET('Sanitation Data'!$G$31,0,10*ROW('Sanitation Data'!G95))="","",OFFSET('Sanitation Data'!$G$31,0,10*ROW('Sanitation Data'!G95)))</f>
        <v/>
      </c>
      <c r="DD101" s="392" t="str">
        <f ca="1">+IF(OFFSET('Sanitation Data'!$G$32,0,10*ROW('Sanitation Data'!G95))="","",OFFSET('Sanitation Data'!$G$32,0,10*ROW('Sanitation Data'!G95)))</f>
        <v/>
      </c>
      <c r="DE101" s="392" t="str">
        <f ca="1">+IF(OFFSET('Sanitation Data'!$H$28,0,10*ROW('Sanitation Data'!H95))="","",OFFSET('Sanitation Data'!$H$28,0,10*ROW('Sanitation Data'!H95)))</f>
        <v/>
      </c>
      <c r="DF101" s="392" t="str">
        <f ca="1">+IF(OFFSET('Sanitation Data'!$H$29,0,10*ROW('Sanitation Data'!H95))="","",OFFSET('Sanitation Data'!$H$29,0,10*ROW('Sanitation Data'!H95)))</f>
        <v/>
      </c>
      <c r="DG101" s="392" t="str">
        <f ca="1">+IF(OFFSET('Sanitation Data'!$H$30,0,10*ROW('Sanitation Data'!H95))="","",OFFSET('Sanitation Data'!$H$30,0,10*ROW('Sanitation Data'!H95)))</f>
        <v/>
      </c>
      <c r="DH101" s="392" t="str">
        <f ca="1">+IF(OFFSET('Sanitation Data'!$H$31,0,10*ROW('Sanitation Data'!H95))="","",OFFSET('Sanitation Data'!$H$31,0,10*ROW('Sanitation Data'!H95)))</f>
        <v/>
      </c>
      <c r="DI101" s="392" t="str">
        <f ca="1">+IF(OFFSET('Sanitation Data'!$H$32,0,10*ROW('Sanitation Data'!H95))="","",OFFSET('Sanitation Data'!$H$32,0,10*ROW('Sanitation Data'!H95)))</f>
        <v/>
      </c>
      <c r="DJ101" s="392" t="str">
        <f ca="1">+IF(OFFSET('Sanitation Data'!$I$28,0,10*ROW('Sanitation Data'!I95))="","",OFFSET('Sanitation Data'!$I$28,0,10*ROW('Sanitation Data'!I95)))</f>
        <v/>
      </c>
      <c r="DK101" s="392" t="str">
        <f ca="1">+IF(OFFSET('Sanitation Data'!$I$29,0,10*ROW('Sanitation Data'!I95))="","",OFFSET('Sanitation Data'!$I$29,0,10*ROW('Sanitation Data'!I95)))</f>
        <v/>
      </c>
      <c r="DL101" s="392" t="str">
        <f ca="1">+IF(OFFSET('Sanitation Data'!$I$30,0,10*ROW('Sanitation Data'!I95))="","",OFFSET('Sanitation Data'!$I$30,0,10*ROW('Sanitation Data'!I95)))</f>
        <v/>
      </c>
      <c r="DM101" s="392" t="str">
        <f ca="1">+IF(OFFSET('Sanitation Data'!$I$31,0,10*ROW('Sanitation Data'!I95))="","",OFFSET('Sanitation Data'!$I$31,0,10*ROW('Sanitation Data'!I95)))</f>
        <v/>
      </c>
      <c r="DN101" s="392" t="str">
        <f ca="1">+IF(OFFSET('Sanitation Data'!$I$32,0,10*ROW('Sanitation Data'!I95))="","",OFFSET('Sanitation Data'!$I$32,0,10*ROW('Sanitation Data'!I95)))</f>
        <v/>
      </c>
      <c r="DO101" s="392" t="str">
        <f ca="1">+IF(OFFSET('Hygiene Data'!$D$11,0,10*ROW('Hygiene Data'!D95))="","",OFFSET('Hygiene Data'!$D$11,0,10*ROW('Hygiene Data'!D95)))</f>
        <v/>
      </c>
      <c r="DP101" s="392" t="str">
        <f ca="1">+IF(OFFSET('Hygiene Data'!$D$12,0,10*ROW('Hygiene Data'!D95))="","",OFFSET('Hygiene Data'!$D$12,0,10*ROW('Hygiene Data'!D95)))</f>
        <v/>
      </c>
      <c r="DQ101" s="392" t="str">
        <f ca="1">+IF(OFFSET('Hygiene Data'!$D$13,0,10*ROW('Hygiene Data'!D95))="","",OFFSET('Hygiene Data'!$D$13,0,10*ROW('Hygiene Data'!D95)))</f>
        <v/>
      </c>
      <c r="DR101" s="392" t="str">
        <f ca="1">+IF(OFFSET('Hygiene Data'!$E$11,0,10*ROW('Hygiene Data'!E95))="","",OFFSET('Hygiene Data'!$E$11,0,10*ROW('Hygiene Data'!E95)))</f>
        <v/>
      </c>
      <c r="DS101" s="392" t="str">
        <f ca="1">+IF(OFFSET('Hygiene Data'!$E$12,0,10*ROW('Hygiene Data'!E95))="","",OFFSET('Hygiene Data'!$E$12,0,10*ROW('Hygiene Data'!E95)))</f>
        <v/>
      </c>
      <c r="DT101" s="392" t="str">
        <f ca="1">+IF(OFFSET('Hygiene Data'!$E$13,0,10*ROW('Hygiene Data'!E95))="","",OFFSET('Hygiene Data'!$E$13,0,10*ROW('Hygiene Data'!E95)))</f>
        <v/>
      </c>
      <c r="DU101" s="392" t="str">
        <f ca="1">+IF(OFFSET('Hygiene Data'!$F$11,0,10*ROW('Hygiene Data'!F95))="","",OFFSET('Hygiene Data'!$F$11,0,10*ROW('Hygiene Data'!F95)))</f>
        <v/>
      </c>
      <c r="DV101" s="392" t="str">
        <f ca="1">+IF(OFFSET('Hygiene Data'!$F$12,0,10*ROW('Hygiene Data'!F95))="","",OFFSET('Hygiene Data'!$F$12,0,10*ROW('Hygiene Data'!F95)))</f>
        <v/>
      </c>
      <c r="DW101" s="392" t="str">
        <f ca="1">+IF(OFFSET('Hygiene Data'!$F$13,0,10*ROW('Hygiene Data'!F95))="","",OFFSET('Hygiene Data'!$F$13,0,10*ROW('Hygiene Data'!F95)))</f>
        <v/>
      </c>
      <c r="DX101" s="392" t="str">
        <f ca="1">+IF(OFFSET('Hygiene Data'!$G$11,0,10*ROW('Hygiene Data'!G95))="","",OFFSET('Hygiene Data'!$G$11,0,10*ROW('Hygiene Data'!G95)))</f>
        <v/>
      </c>
      <c r="DY101" s="392" t="str">
        <f ca="1">+IF(OFFSET('Hygiene Data'!$G$12,0,10*ROW('Hygiene Data'!G95))="","",OFFSET('Hygiene Data'!$G$12,0,10*ROW('Hygiene Data'!G95)))</f>
        <v/>
      </c>
      <c r="DZ101" s="392" t="str">
        <f ca="1">+IF(OFFSET('Hygiene Data'!$G$13,0,10*ROW('Hygiene Data'!G95))="","",OFFSET('Hygiene Data'!$G$13,0,10*ROW('Hygiene Data'!G95)))</f>
        <v/>
      </c>
      <c r="EA101" s="392" t="str">
        <f ca="1">+IF(OFFSET('Hygiene Data'!$H$11,0,10*ROW('Hygiene Data'!H95))="","",OFFSET('Hygiene Data'!$H$11,0,10*ROW('Hygiene Data'!H95)))</f>
        <v/>
      </c>
      <c r="EB101" s="392" t="str">
        <f ca="1">+IF(OFFSET('Hygiene Data'!$H$12,0,10*ROW('Hygiene Data'!H95))="","",OFFSET('Hygiene Data'!$H$12,0,10*ROW('Hygiene Data'!H95)))</f>
        <v/>
      </c>
      <c r="EC101" s="392" t="str">
        <f ca="1">+IF(OFFSET('Hygiene Data'!$H$13,0,10*ROW('Hygiene Data'!H95))="","",OFFSET('Hygiene Data'!$H$13,0,10*ROW('Hygiene Data'!H95)))</f>
        <v/>
      </c>
      <c r="ED101" s="392" t="str">
        <f ca="1">+IF(OFFSET('Hygiene Data'!$I$11,0,10*ROW('Hygiene Data'!I95))="","",OFFSET('Hygiene Data'!$I$11,0,10*ROW('Hygiene Data'!I95)))</f>
        <v/>
      </c>
      <c r="EE101" s="392" t="str">
        <f ca="1">+IF(OFFSET('Hygiene Data'!$I$12,0,10*ROW('Hygiene Data'!I95))="","",OFFSET('Hygiene Data'!$I$12,0,10*ROW('Hygiene Data'!I95)))</f>
        <v/>
      </c>
      <c r="EF101" s="392" t="str">
        <f ca="1">+IF(OFFSET('Hygiene Data'!$I$13,0,10*ROW('Hygiene Data'!I95))="","",OFFSET('Hygiene Data'!$I$13,0,10*ROW('Hygiene Data'!I95)))</f>
        <v/>
      </c>
    </row>
    <row r="102" spans="1:136" x14ac:dyDescent="0.25">
      <c r="A102" s="501" t="str">
        <f ca="1">+IF(OFFSET('Water Data'!$B$2,0,10*ROW('Water Data'!E96))="","",OFFSET('Water Data'!$B$2,0,10*ROW('Water Data'!E96)))</f>
        <v/>
      </c>
      <c r="B102" s="50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28" t="str">
        <f t="shared" ca="1" si="1"/>
        <v/>
      </c>
      <c r="D102" s="52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3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3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3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3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3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3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3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3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3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3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3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3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3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3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3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3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3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3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3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3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3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3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3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3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3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3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3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3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3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3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3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0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3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3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3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3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3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3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3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3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3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3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3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3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3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3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3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3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92" t="str">
        <f ca="1">+IF(OFFSET('Water Data'!$D$27,0,10*ROW('Water Data'!D96))="","",OFFSET('Water Data'!$D$27,0,10*ROW('Water Data'!D96)))</f>
        <v/>
      </c>
      <c r="BT102" s="392" t="str">
        <f ca="1">+IF(OFFSET('Water Data'!$D$28,0,10*ROW('Water Data'!D96))="","",OFFSET('Water Data'!$D$28,0,10*ROW('Water Data'!D96)))</f>
        <v/>
      </c>
      <c r="BU102" s="392" t="str">
        <f ca="1">+IF(OFFSET('Water Data'!$D$29,0,10*ROW('Water Data'!D96))="","",OFFSET('Water Data'!$D$29,0,10*ROW('Water Data'!D96)))</f>
        <v/>
      </c>
      <c r="BV102" s="392" t="str">
        <f ca="1">+IF(OFFSET('Water Data'!$E$27,0,10*ROW('Water Data'!E96))="","",OFFSET('Water Data'!$E$27,0,10*ROW('Water Data'!E96)))</f>
        <v/>
      </c>
      <c r="BW102" s="392" t="str">
        <f ca="1">+IF(OFFSET('Water Data'!$E$28,0,10*ROW('Water Data'!E96))="","",OFFSET('Water Data'!$E$28,0,10*ROW('Water Data'!E96)))</f>
        <v/>
      </c>
      <c r="BX102" s="392" t="str">
        <f ca="1">+IF(OFFSET('Water Data'!$E$29,0,10*ROW('Water Data'!E96))="","",OFFSET('Water Data'!$E$29,0,10*ROW('Water Data'!E96)))</f>
        <v/>
      </c>
      <c r="BY102" s="392" t="str">
        <f ca="1">+IF(OFFSET('Water Data'!$F$27,0,10*ROW('Water Data'!F96))="","",OFFSET('Water Data'!$F$27,0,10*ROW('Water Data'!F96)))</f>
        <v/>
      </c>
      <c r="BZ102" s="392" t="str">
        <f ca="1">+IF(OFFSET('Water Data'!$F$28,0,10*ROW('Water Data'!F96))="","",OFFSET('Water Data'!$F$28,0,10*ROW('Water Data'!F96)))</f>
        <v/>
      </c>
      <c r="CA102" s="392" t="str">
        <f ca="1">+IF(OFFSET('Water Data'!$F$29,0,10*ROW('Water Data'!F96))="","",OFFSET('Water Data'!$F$29,0,10*ROW('Water Data'!F96)))</f>
        <v/>
      </c>
      <c r="CB102" s="392" t="str">
        <f ca="1">+IF(OFFSET('Water Data'!$G$27,0,10*ROW('Water Data'!G96))="","",OFFSET('Water Data'!$G$27,0,10*ROW('Water Data'!G96)))</f>
        <v/>
      </c>
      <c r="CC102" s="392" t="str">
        <f ca="1">+IF(OFFSET('Water Data'!$G$28,0,10*ROW('Water Data'!G96))="","",OFFSET('Water Data'!$G$28,0,10*ROW('Water Data'!G96)))</f>
        <v/>
      </c>
      <c r="CD102" s="392" t="str">
        <f ca="1">+IF(OFFSET('Water Data'!$G$29,0,10*ROW('Water Data'!G96))="","",OFFSET('Water Data'!$G$29,0,10*ROW('Water Data'!G96)))</f>
        <v/>
      </c>
      <c r="CE102" s="392" t="str">
        <f ca="1">+IF(OFFSET('Water Data'!$H$27,0,10*ROW('Water Data'!H96))="","",OFFSET('Water Data'!$H$27,0,10*ROW('Water Data'!H96)))</f>
        <v/>
      </c>
      <c r="CF102" s="392" t="str">
        <f ca="1">+IF(OFFSET('Water Data'!$H$28,0,10*ROW('Water Data'!H96))="","",OFFSET('Water Data'!$H$28,0,10*ROW('Water Data'!H96)))</f>
        <v/>
      </c>
      <c r="CG102" s="392" t="str">
        <f ca="1">+IF(OFFSET('Water Data'!$H$29,0,10*ROW('Water Data'!H96))="","",OFFSET('Water Data'!$H$29,0,10*ROW('Water Data'!H96)))</f>
        <v/>
      </c>
      <c r="CH102" s="392" t="str">
        <f ca="1">+IF(OFFSET('Water Data'!$I$27,0,10*ROW('Water Data'!I96))="","",OFFSET('Water Data'!$I$27,0,10*ROW('Water Data'!I96)))</f>
        <v/>
      </c>
      <c r="CI102" s="392" t="str">
        <f ca="1">+IF(OFFSET('Water Data'!$I$28,0,10*ROW('Water Data'!I96))="","",OFFSET('Water Data'!$I$28,0,10*ROW('Water Data'!I96)))</f>
        <v/>
      </c>
      <c r="CJ102" s="392" t="str">
        <f ca="1">+IF(OFFSET('Water Data'!$I$29,0,10*ROW('Water Data'!I96))="","",OFFSET('Water Data'!$I$29,0,10*ROW('Water Data'!I96)))</f>
        <v/>
      </c>
      <c r="CK102" s="392" t="str">
        <f ca="1">+IF(OFFSET('Sanitation Data'!$D$28,0,10*ROW('Sanitation Data'!D96))="","",OFFSET('Sanitation Data'!$D$28,0,10*ROW('Sanitation Data'!D96)))</f>
        <v/>
      </c>
      <c r="CL102" s="392" t="str">
        <f ca="1">+IF(OFFSET('Sanitation Data'!$D$29,0,10*ROW('Sanitation Data'!D96))="","",OFFSET('Sanitation Data'!$D$29,0,10*ROW('Sanitation Data'!D96)))</f>
        <v/>
      </c>
      <c r="CM102" s="392" t="str">
        <f ca="1">+IF(OFFSET('Sanitation Data'!$D$30,0,10*ROW('Sanitation Data'!D96))="","",OFFSET('Sanitation Data'!$D$30,0,10*ROW('Sanitation Data'!D96)))</f>
        <v/>
      </c>
      <c r="CN102" s="392" t="str">
        <f ca="1">+IF(OFFSET('Sanitation Data'!$D$31,0,10*ROW('Sanitation Data'!D96))="","",OFFSET('Sanitation Data'!$D$31,0,10*ROW('Sanitation Data'!D96)))</f>
        <v/>
      </c>
      <c r="CO102" s="392" t="str">
        <f ca="1">+IF(OFFSET('Sanitation Data'!$D$32,0,10*ROW('Sanitation Data'!D96))="","",OFFSET('Sanitation Data'!$D$32,0,10*ROW('Sanitation Data'!D96)))</f>
        <v/>
      </c>
      <c r="CP102" s="392" t="str">
        <f ca="1">+IF(OFFSET('Sanitation Data'!$E$28,0,10*ROW('Sanitation Data'!E96))="","",OFFSET('Sanitation Data'!$E$28,0,10*ROW('Sanitation Data'!E96)))</f>
        <v/>
      </c>
      <c r="CQ102" s="392" t="str">
        <f ca="1">+IF(OFFSET('Sanitation Data'!$E$29,0,10*ROW('Sanitation Data'!E96))="","",OFFSET('Sanitation Data'!$E$29,0,10*ROW('Sanitation Data'!E96)))</f>
        <v/>
      </c>
      <c r="CR102" s="392" t="str">
        <f ca="1">+IF(OFFSET('Sanitation Data'!$E$30,0,10*ROW('Sanitation Data'!E96))="","",OFFSET('Sanitation Data'!$E$30,0,10*ROW('Sanitation Data'!E96)))</f>
        <v/>
      </c>
      <c r="CS102" s="392" t="str">
        <f ca="1">+IF(OFFSET('Sanitation Data'!$E$31,0,10*ROW('Sanitation Data'!E96))="","",OFFSET('Sanitation Data'!$E$31,0,10*ROW('Sanitation Data'!E96)))</f>
        <v/>
      </c>
      <c r="CT102" s="392" t="str">
        <f ca="1">+IF(OFFSET('Sanitation Data'!$E$32,0,10*ROW('Sanitation Data'!E96))="","",OFFSET('Sanitation Data'!$E$32,0,10*ROW('Sanitation Data'!E96)))</f>
        <v/>
      </c>
      <c r="CU102" s="392" t="str">
        <f ca="1">+IF(OFFSET('Sanitation Data'!$F$28,0,10*ROW('Sanitation Data'!F96))="","",OFFSET('Sanitation Data'!$F$28,0,10*ROW('Sanitation Data'!F96)))</f>
        <v/>
      </c>
      <c r="CV102" s="392" t="str">
        <f ca="1">+IF(OFFSET('Sanitation Data'!$F$29,0,10*ROW('Sanitation Data'!F96))="","",OFFSET('Sanitation Data'!$F$29,0,10*ROW('Sanitation Data'!F96)))</f>
        <v/>
      </c>
      <c r="CW102" s="392" t="str">
        <f ca="1">+IF(OFFSET('Sanitation Data'!$F$30,0,10*ROW('Sanitation Data'!F96))="","",OFFSET('Sanitation Data'!$F$30,0,10*ROW('Sanitation Data'!F96)))</f>
        <v/>
      </c>
      <c r="CX102" s="392" t="str">
        <f ca="1">+IF(OFFSET('Sanitation Data'!$F$31,0,10*ROW('Sanitation Data'!F96))="","",OFFSET('Sanitation Data'!$F$31,0,10*ROW('Sanitation Data'!F96)))</f>
        <v/>
      </c>
      <c r="CY102" s="392" t="str">
        <f ca="1">+IF(OFFSET('Sanitation Data'!$F$32,0,10*ROW('Sanitation Data'!F96))="","",OFFSET('Sanitation Data'!$F$32,0,10*ROW('Sanitation Data'!F96)))</f>
        <v/>
      </c>
      <c r="CZ102" s="392" t="str">
        <f ca="1">+IF(OFFSET('Sanitation Data'!$G$28,0,10*ROW('Sanitation Data'!G96))="","",OFFSET('Sanitation Data'!$G$28,0,10*ROW('Sanitation Data'!G96)))</f>
        <v/>
      </c>
      <c r="DA102" s="392" t="str">
        <f ca="1">+IF(OFFSET('Sanitation Data'!$G$29,0,10*ROW('Sanitation Data'!G96))="","",OFFSET('Sanitation Data'!$G$29,0,10*ROW('Sanitation Data'!G96)))</f>
        <v/>
      </c>
      <c r="DB102" s="392" t="str">
        <f ca="1">+IF(OFFSET('Sanitation Data'!$G$30,0,10*ROW('Sanitation Data'!G96))="","",OFFSET('Sanitation Data'!$G$30,0,10*ROW('Sanitation Data'!G96)))</f>
        <v/>
      </c>
      <c r="DC102" s="392" t="str">
        <f ca="1">+IF(OFFSET('Sanitation Data'!$G$31,0,10*ROW('Sanitation Data'!G96))="","",OFFSET('Sanitation Data'!$G$31,0,10*ROW('Sanitation Data'!G96)))</f>
        <v/>
      </c>
      <c r="DD102" s="392" t="str">
        <f ca="1">+IF(OFFSET('Sanitation Data'!$G$32,0,10*ROW('Sanitation Data'!G96))="","",OFFSET('Sanitation Data'!$G$32,0,10*ROW('Sanitation Data'!G96)))</f>
        <v/>
      </c>
      <c r="DE102" s="392" t="str">
        <f ca="1">+IF(OFFSET('Sanitation Data'!$H$28,0,10*ROW('Sanitation Data'!H96))="","",OFFSET('Sanitation Data'!$H$28,0,10*ROW('Sanitation Data'!H96)))</f>
        <v/>
      </c>
      <c r="DF102" s="392" t="str">
        <f ca="1">+IF(OFFSET('Sanitation Data'!$H$29,0,10*ROW('Sanitation Data'!H96))="","",OFFSET('Sanitation Data'!$H$29,0,10*ROW('Sanitation Data'!H96)))</f>
        <v/>
      </c>
      <c r="DG102" s="392" t="str">
        <f ca="1">+IF(OFFSET('Sanitation Data'!$H$30,0,10*ROW('Sanitation Data'!H96))="","",OFFSET('Sanitation Data'!$H$30,0,10*ROW('Sanitation Data'!H96)))</f>
        <v/>
      </c>
      <c r="DH102" s="392" t="str">
        <f ca="1">+IF(OFFSET('Sanitation Data'!$H$31,0,10*ROW('Sanitation Data'!H96))="","",OFFSET('Sanitation Data'!$H$31,0,10*ROW('Sanitation Data'!H96)))</f>
        <v/>
      </c>
      <c r="DI102" s="392" t="str">
        <f ca="1">+IF(OFFSET('Sanitation Data'!$H$32,0,10*ROW('Sanitation Data'!H96))="","",OFFSET('Sanitation Data'!$H$32,0,10*ROW('Sanitation Data'!H96)))</f>
        <v/>
      </c>
      <c r="DJ102" s="392" t="str">
        <f ca="1">+IF(OFFSET('Sanitation Data'!$I$28,0,10*ROW('Sanitation Data'!I96))="","",OFFSET('Sanitation Data'!$I$28,0,10*ROW('Sanitation Data'!I96)))</f>
        <v/>
      </c>
      <c r="DK102" s="392" t="str">
        <f ca="1">+IF(OFFSET('Sanitation Data'!$I$29,0,10*ROW('Sanitation Data'!I96))="","",OFFSET('Sanitation Data'!$I$29,0,10*ROW('Sanitation Data'!I96)))</f>
        <v/>
      </c>
      <c r="DL102" s="392" t="str">
        <f ca="1">+IF(OFFSET('Sanitation Data'!$I$30,0,10*ROW('Sanitation Data'!I96))="","",OFFSET('Sanitation Data'!$I$30,0,10*ROW('Sanitation Data'!I96)))</f>
        <v/>
      </c>
      <c r="DM102" s="392" t="str">
        <f ca="1">+IF(OFFSET('Sanitation Data'!$I$31,0,10*ROW('Sanitation Data'!I96))="","",OFFSET('Sanitation Data'!$I$31,0,10*ROW('Sanitation Data'!I96)))</f>
        <v/>
      </c>
      <c r="DN102" s="392" t="str">
        <f ca="1">+IF(OFFSET('Sanitation Data'!$I$32,0,10*ROW('Sanitation Data'!I96))="","",OFFSET('Sanitation Data'!$I$32,0,10*ROW('Sanitation Data'!I96)))</f>
        <v/>
      </c>
      <c r="DO102" s="392" t="str">
        <f ca="1">+IF(OFFSET('Hygiene Data'!$D$11,0,10*ROW('Hygiene Data'!D96))="","",OFFSET('Hygiene Data'!$D$11,0,10*ROW('Hygiene Data'!D96)))</f>
        <v/>
      </c>
      <c r="DP102" s="392" t="str">
        <f ca="1">+IF(OFFSET('Hygiene Data'!$D$12,0,10*ROW('Hygiene Data'!D96))="","",OFFSET('Hygiene Data'!$D$12,0,10*ROW('Hygiene Data'!D96)))</f>
        <v/>
      </c>
      <c r="DQ102" s="392" t="str">
        <f ca="1">+IF(OFFSET('Hygiene Data'!$D$13,0,10*ROW('Hygiene Data'!D96))="","",OFFSET('Hygiene Data'!$D$13,0,10*ROW('Hygiene Data'!D96)))</f>
        <v/>
      </c>
      <c r="DR102" s="392" t="str">
        <f ca="1">+IF(OFFSET('Hygiene Data'!$E$11,0,10*ROW('Hygiene Data'!E96))="","",OFFSET('Hygiene Data'!$E$11,0,10*ROW('Hygiene Data'!E96)))</f>
        <v/>
      </c>
      <c r="DS102" s="392" t="str">
        <f ca="1">+IF(OFFSET('Hygiene Data'!$E$12,0,10*ROW('Hygiene Data'!E96))="","",OFFSET('Hygiene Data'!$E$12,0,10*ROW('Hygiene Data'!E96)))</f>
        <v/>
      </c>
      <c r="DT102" s="392" t="str">
        <f ca="1">+IF(OFFSET('Hygiene Data'!$E$13,0,10*ROW('Hygiene Data'!E96))="","",OFFSET('Hygiene Data'!$E$13,0,10*ROW('Hygiene Data'!E96)))</f>
        <v/>
      </c>
      <c r="DU102" s="392" t="str">
        <f ca="1">+IF(OFFSET('Hygiene Data'!$F$11,0,10*ROW('Hygiene Data'!F96))="","",OFFSET('Hygiene Data'!$F$11,0,10*ROW('Hygiene Data'!F96)))</f>
        <v/>
      </c>
      <c r="DV102" s="392" t="str">
        <f ca="1">+IF(OFFSET('Hygiene Data'!$F$12,0,10*ROW('Hygiene Data'!F96))="","",OFFSET('Hygiene Data'!$F$12,0,10*ROW('Hygiene Data'!F96)))</f>
        <v/>
      </c>
      <c r="DW102" s="392" t="str">
        <f ca="1">+IF(OFFSET('Hygiene Data'!$F$13,0,10*ROW('Hygiene Data'!F96))="","",OFFSET('Hygiene Data'!$F$13,0,10*ROW('Hygiene Data'!F96)))</f>
        <v/>
      </c>
      <c r="DX102" s="392" t="str">
        <f ca="1">+IF(OFFSET('Hygiene Data'!$G$11,0,10*ROW('Hygiene Data'!G96))="","",OFFSET('Hygiene Data'!$G$11,0,10*ROW('Hygiene Data'!G96)))</f>
        <v/>
      </c>
      <c r="DY102" s="392" t="str">
        <f ca="1">+IF(OFFSET('Hygiene Data'!$G$12,0,10*ROW('Hygiene Data'!G96))="","",OFFSET('Hygiene Data'!$G$12,0,10*ROW('Hygiene Data'!G96)))</f>
        <v/>
      </c>
      <c r="DZ102" s="392" t="str">
        <f ca="1">+IF(OFFSET('Hygiene Data'!$G$13,0,10*ROW('Hygiene Data'!G96))="","",OFFSET('Hygiene Data'!$G$13,0,10*ROW('Hygiene Data'!G96)))</f>
        <v/>
      </c>
      <c r="EA102" s="392" t="str">
        <f ca="1">+IF(OFFSET('Hygiene Data'!$H$11,0,10*ROW('Hygiene Data'!H96))="","",OFFSET('Hygiene Data'!$H$11,0,10*ROW('Hygiene Data'!H96)))</f>
        <v/>
      </c>
      <c r="EB102" s="392" t="str">
        <f ca="1">+IF(OFFSET('Hygiene Data'!$H$12,0,10*ROW('Hygiene Data'!H96))="","",OFFSET('Hygiene Data'!$H$12,0,10*ROW('Hygiene Data'!H96)))</f>
        <v/>
      </c>
      <c r="EC102" s="392" t="str">
        <f ca="1">+IF(OFFSET('Hygiene Data'!$H$13,0,10*ROW('Hygiene Data'!H96))="","",OFFSET('Hygiene Data'!$H$13,0,10*ROW('Hygiene Data'!H96)))</f>
        <v/>
      </c>
      <c r="ED102" s="392" t="str">
        <f ca="1">+IF(OFFSET('Hygiene Data'!$I$11,0,10*ROW('Hygiene Data'!I96))="","",OFFSET('Hygiene Data'!$I$11,0,10*ROW('Hygiene Data'!I96)))</f>
        <v/>
      </c>
      <c r="EE102" s="392" t="str">
        <f ca="1">+IF(OFFSET('Hygiene Data'!$I$12,0,10*ROW('Hygiene Data'!I96))="","",OFFSET('Hygiene Data'!$I$12,0,10*ROW('Hygiene Data'!I96)))</f>
        <v/>
      </c>
      <c r="EF102" s="392" t="str">
        <f ca="1">+IF(OFFSET('Hygiene Data'!$I$13,0,10*ROW('Hygiene Data'!I96))="","",OFFSET('Hygiene Data'!$I$13,0,10*ROW('Hygiene Data'!I96)))</f>
        <v/>
      </c>
    </row>
    <row r="103" spans="1:136" x14ac:dyDescent="0.25">
      <c r="A103" s="501" t="str">
        <f ca="1">+IF(OFFSET('Water Data'!$B$2,0,10*ROW('Water Data'!E97))="","",OFFSET('Water Data'!$B$2,0,10*ROW('Water Data'!E97)))</f>
        <v/>
      </c>
      <c r="B103" s="50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28" t="str">
        <f t="shared" ca="1" si="1"/>
        <v/>
      </c>
      <c r="D103" s="52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3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3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3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3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3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3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3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3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3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3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3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3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3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3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3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3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3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3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3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3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3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3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3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3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3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3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3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3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3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3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3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0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3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3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3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3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3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3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3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3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3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3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3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3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3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3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3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3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92" t="str">
        <f ca="1">+IF(OFFSET('Water Data'!$D$27,0,10*ROW('Water Data'!D97))="","",OFFSET('Water Data'!$D$27,0,10*ROW('Water Data'!D97)))</f>
        <v/>
      </c>
      <c r="BT103" s="392" t="str">
        <f ca="1">+IF(OFFSET('Water Data'!$D$28,0,10*ROW('Water Data'!D97))="","",OFFSET('Water Data'!$D$28,0,10*ROW('Water Data'!D97)))</f>
        <v/>
      </c>
      <c r="BU103" s="392" t="str">
        <f ca="1">+IF(OFFSET('Water Data'!$D$29,0,10*ROW('Water Data'!D97))="","",OFFSET('Water Data'!$D$29,0,10*ROW('Water Data'!D97)))</f>
        <v/>
      </c>
      <c r="BV103" s="392" t="str">
        <f ca="1">+IF(OFFSET('Water Data'!$E$27,0,10*ROW('Water Data'!E97))="","",OFFSET('Water Data'!$E$27,0,10*ROW('Water Data'!E97)))</f>
        <v/>
      </c>
      <c r="BW103" s="392" t="str">
        <f ca="1">+IF(OFFSET('Water Data'!$E$28,0,10*ROW('Water Data'!E97))="","",OFFSET('Water Data'!$E$28,0,10*ROW('Water Data'!E97)))</f>
        <v/>
      </c>
      <c r="BX103" s="392" t="str">
        <f ca="1">+IF(OFFSET('Water Data'!$E$29,0,10*ROW('Water Data'!E97))="","",OFFSET('Water Data'!$E$29,0,10*ROW('Water Data'!E97)))</f>
        <v/>
      </c>
      <c r="BY103" s="392" t="str">
        <f ca="1">+IF(OFFSET('Water Data'!$F$27,0,10*ROW('Water Data'!F97))="","",OFFSET('Water Data'!$F$27,0,10*ROW('Water Data'!F97)))</f>
        <v/>
      </c>
      <c r="BZ103" s="392" t="str">
        <f ca="1">+IF(OFFSET('Water Data'!$F$28,0,10*ROW('Water Data'!F97))="","",OFFSET('Water Data'!$F$28,0,10*ROW('Water Data'!F97)))</f>
        <v/>
      </c>
      <c r="CA103" s="392" t="str">
        <f ca="1">+IF(OFFSET('Water Data'!$F$29,0,10*ROW('Water Data'!F97))="","",OFFSET('Water Data'!$F$29,0,10*ROW('Water Data'!F97)))</f>
        <v/>
      </c>
      <c r="CB103" s="392" t="str">
        <f ca="1">+IF(OFFSET('Water Data'!$G$27,0,10*ROW('Water Data'!G97))="","",OFFSET('Water Data'!$G$27,0,10*ROW('Water Data'!G97)))</f>
        <v/>
      </c>
      <c r="CC103" s="392" t="str">
        <f ca="1">+IF(OFFSET('Water Data'!$G$28,0,10*ROW('Water Data'!G97))="","",OFFSET('Water Data'!$G$28,0,10*ROW('Water Data'!G97)))</f>
        <v/>
      </c>
      <c r="CD103" s="392" t="str">
        <f ca="1">+IF(OFFSET('Water Data'!$G$29,0,10*ROW('Water Data'!G97))="","",OFFSET('Water Data'!$G$29,0,10*ROW('Water Data'!G97)))</f>
        <v/>
      </c>
      <c r="CE103" s="392" t="str">
        <f ca="1">+IF(OFFSET('Water Data'!$H$27,0,10*ROW('Water Data'!H97))="","",OFFSET('Water Data'!$H$27,0,10*ROW('Water Data'!H97)))</f>
        <v/>
      </c>
      <c r="CF103" s="392" t="str">
        <f ca="1">+IF(OFFSET('Water Data'!$H$28,0,10*ROW('Water Data'!H97))="","",OFFSET('Water Data'!$H$28,0,10*ROW('Water Data'!H97)))</f>
        <v/>
      </c>
      <c r="CG103" s="392" t="str">
        <f ca="1">+IF(OFFSET('Water Data'!$H$29,0,10*ROW('Water Data'!H97))="","",OFFSET('Water Data'!$H$29,0,10*ROW('Water Data'!H97)))</f>
        <v/>
      </c>
      <c r="CH103" s="392" t="str">
        <f ca="1">+IF(OFFSET('Water Data'!$I$27,0,10*ROW('Water Data'!I97))="","",OFFSET('Water Data'!$I$27,0,10*ROW('Water Data'!I97)))</f>
        <v/>
      </c>
      <c r="CI103" s="392" t="str">
        <f ca="1">+IF(OFFSET('Water Data'!$I$28,0,10*ROW('Water Data'!I97))="","",OFFSET('Water Data'!$I$28,0,10*ROW('Water Data'!I97)))</f>
        <v/>
      </c>
      <c r="CJ103" s="392" t="str">
        <f ca="1">+IF(OFFSET('Water Data'!$I$29,0,10*ROW('Water Data'!I97))="","",OFFSET('Water Data'!$I$29,0,10*ROW('Water Data'!I97)))</f>
        <v/>
      </c>
      <c r="CK103" s="392" t="str">
        <f ca="1">+IF(OFFSET('Sanitation Data'!$D$28,0,10*ROW('Sanitation Data'!D97))="","",OFFSET('Sanitation Data'!$D$28,0,10*ROW('Sanitation Data'!D97)))</f>
        <v/>
      </c>
      <c r="CL103" s="392" t="str">
        <f ca="1">+IF(OFFSET('Sanitation Data'!$D$29,0,10*ROW('Sanitation Data'!D97))="","",OFFSET('Sanitation Data'!$D$29,0,10*ROW('Sanitation Data'!D97)))</f>
        <v/>
      </c>
      <c r="CM103" s="392" t="str">
        <f ca="1">+IF(OFFSET('Sanitation Data'!$D$30,0,10*ROW('Sanitation Data'!D97))="","",OFFSET('Sanitation Data'!$D$30,0,10*ROW('Sanitation Data'!D97)))</f>
        <v/>
      </c>
      <c r="CN103" s="392" t="str">
        <f ca="1">+IF(OFFSET('Sanitation Data'!$D$31,0,10*ROW('Sanitation Data'!D97))="","",OFFSET('Sanitation Data'!$D$31,0,10*ROW('Sanitation Data'!D97)))</f>
        <v/>
      </c>
      <c r="CO103" s="392" t="str">
        <f ca="1">+IF(OFFSET('Sanitation Data'!$D$32,0,10*ROW('Sanitation Data'!D97))="","",OFFSET('Sanitation Data'!$D$32,0,10*ROW('Sanitation Data'!D97)))</f>
        <v/>
      </c>
      <c r="CP103" s="392" t="str">
        <f ca="1">+IF(OFFSET('Sanitation Data'!$E$28,0,10*ROW('Sanitation Data'!E97))="","",OFFSET('Sanitation Data'!$E$28,0,10*ROW('Sanitation Data'!E97)))</f>
        <v/>
      </c>
      <c r="CQ103" s="392" t="str">
        <f ca="1">+IF(OFFSET('Sanitation Data'!$E$29,0,10*ROW('Sanitation Data'!E97))="","",OFFSET('Sanitation Data'!$E$29,0,10*ROW('Sanitation Data'!E97)))</f>
        <v/>
      </c>
      <c r="CR103" s="392" t="str">
        <f ca="1">+IF(OFFSET('Sanitation Data'!$E$30,0,10*ROW('Sanitation Data'!E97))="","",OFFSET('Sanitation Data'!$E$30,0,10*ROW('Sanitation Data'!E97)))</f>
        <v/>
      </c>
      <c r="CS103" s="392" t="str">
        <f ca="1">+IF(OFFSET('Sanitation Data'!$E$31,0,10*ROW('Sanitation Data'!E97))="","",OFFSET('Sanitation Data'!$E$31,0,10*ROW('Sanitation Data'!E97)))</f>
        <v/>
      </c>
      <c r="CT103" s="392" t="str">
        <f ca="1">+IF(OFFSET('Sanitation Data'!$E$32,0,10*ROW('Sanitation Data'!E97))="","",OFFSET('Sanitation Data'!$E$32,0,10*ROW('Sanitation Data'!E97)))</f>
        <v/>
      </c>
      <c r="CU103" s="392" t="str">
        <f ca="1">+IF(OFFSET('Sanitation Data'!$F$28,0,10*ROW('Sanitation Data'!F97))="","",OFFSET('Sanitation Data'!$F$28,0,10*ROW('Sanitation Data'!F97)))</f>
        <v/>
      </c>
      <c r="CV103" s="392" t="str">
        <f ca="1">+IF(OFFSET('Sanitation Data'!$F$29,0,10*ROW('Sanitation Data'!F97))="","",OFFSET('Sanitation Data'!$F$29,0,10*ROW('Sanitation Data'!F97)))</f>
        <v/>
      </c>
      <c r="CW103" s="392" t="str">
        <f ca="1">+IF(OFFSET('Sanitation Data'!$F$30,0,10*ROW('Sanitation Data'!F97))="","",OFFSET('Sanitation Data'!$F$30,0,10*ROW('Sanitation Data'!F97)))</f>
        <v/>
      </c>
      <c r="CX103" s="392" t="str">
        <f ca="1">+IF(OFFSET('Sanitation Data'!$F$31,0,10*ROW('Sanitation Data'!F97))="","",OFFSET('Sanitation Data'!$F$31,0,10*ROW('Sanitation Data'!F97)))</f>
        <v/>
      </c>
      <c r="CY103" s="392" t="str">
        <f ca="1">+IF(OFFSET('Sanitation Data'!$F$32,0,10*ROW('Sanitation Data'!F97))="","",OFFSET('Sanitation Data'!$F$32,0,10*ROW('Sanitation Data'!F97)))</f>
        <v/>
      </c>
      <c r="CZ103" s="392" t="str">
        <f ca="1">+IF(OFFSET('Sanitation Data'!$G$28,0,10*ROW('Sanitation Data'!G97))="","",OFFSET('Sanitation Data'!$G$28,0,10*ROW('Sanitation Data'!G97)))</f>
        <v/>
      </c>
      <c r="DA103" s="392" t="str">
        <f ca="1">+IF(OFFSET('Sanitation Data'!$G$29,0,10*ROW('Sanitation Data'!G97))="","",OFFSET('Sanitation Data'!$G$29,0,10*ROW('Sanitation Data'!G97)))</f>
        <v/>
      </c>
      <c r="DB103" s="392" t="str">
        <f ca="1">+IF(OFFSET('Sanitation Data'!$G$30,0,10*ROW('Sanitation Data'!G97))="","",OFFSET('Sanitation Data'!$G$30,0,10*ROW('Sanitation Data'!G97)))</f>
        <v/>
      </c>
      <c r="DC103" s="392" t="str">
        <f ca="1">+IF(OFFSET('Sanitation Data'!$G$31,0,10*ROW('Sanitation Data'!G97))="","",OFFSET('Sanitation Data'!$G$31,0,10*ROW('Sanitation Data'!G97)))</f>
        <v/>
      </c>
      <c r="DD103" s="392" t="str">
        <f ca="1">+IF(OFFSET('Sanitation Data'!$G$32,0,10*ROW('Sanitation Data'!G97))="","",OFFSET('Sanitation Data'!$G$32,0,10*ROW('Sanitation Data'!G97)))</f>
        <v/>
      </c>
      <c r="DE103" s="392" t="str">
        <f ca="1">+IF(OFFSET('Sanitation Data'!$H$28,0,10*ROW('Sanitation Data'!H97))="","",OFFSET('Sanitation Data'!$H$28,0,10*ROW('Sanitation Data'!H97)))</f>
        <v/>
      </c>
      <c r="DF103" s="392" t="str">
        <f ca="1">+IF(OFFSET('Sanitation Data'!$H$29,0,10*ROW('Sanitation Data'!H97))="","",OFFSET('Sanitation Data'!$H$29,0,10*ROW('Sanitation Data'!H97)))</f>
        <v/>
      </c>
      <c r="DG103" s="392" t="str">
        <f ca="1">+IF(OFFSET('Sanitation Data'!$H$30,0,10*ROW('Sanitation Data'!H97))="","",OFFSET('Sanitation Data'!$H$30,0,10*ROW('Sanitation Data'!H97)))</f>
        <v/>
      </c>
      <c r="DH103" s="392" t="str">
        <f ca="1">+IF(OFFSET('Sanitation Data'!$H$31,0,10*ROW('Sanitation Data'!H97))="","",OFFSET('Sanitation Data'!$H$31,0,10*ROW('Sanitation Data'!H97)))</f>
        <v/>
      </c>
      <c r="DI103" s="392" t="str">
        <f ca="1">+IF(OFFSET('Sanitation Data'!$H$32,0,10*ROW('Sanitation Data'!H97))="","",OFFSET('Sanitation Data'!$H$32,0,10*ROW('Sanitation Data'!H97)))</f>
        <v/>
      </c>
      <c r="DJ103" s="392" t="str">
        <f ca="1">+IF(OFFSET('Sanitation Data'!$I$28,0,10*ROW('Sanitation Data'!I97))="","",OFFSET('Sanitation Data'!$I$28,0,10*ROW('Sanitation Data'!I97)))</f>
        <v/>
      </c>
      <c r="DK103" s="392" t="str">
        <f ca="1">+IF(OFFSET('Sanitation Data'!$I$29,0,10*ROW('Sanitation Data'!I97))="","",OFFSET('Sanitation Data'!$I$29,0,10*ROW('Sanitation Data'!I97)))</f>
        <v/>
      </c>
      <c r="DL103" s="392" t="str">
        <f ca="1">+IF(OFFSET('Sanitation Data'!$I$30,0,10*ROW('Sanitation Data'!I97))="","",OFFSET('Sanitation Data'!$I$30,0,10*ROW('Sanitation Data'!I97)))</f>
        <v/>
      </c>
      <c r="DM103" s="392" t="str">
        <f ca="1">+IF(OFFSET('Sanitation Data'!$I$31,0,10*ROW('Sanitation Data'!I97))="","",OFFSET('Sanitation Data'!$I$31,0,10*ROW('Sanitation Data'!I97)))</f>
        <v/>
      </c>
      <c r="DN103" s="392" t="str">
        <f ca="1">+IF(OFFSET('Sanitation Data'!$I$32,0,10*ROW('Sanitation Data'!I97))="","",OFFSET('Sanitation Data'!$I$32,0,10*ROW('Sanitation Data'!I97)))</f>
        <v/>
      </c>
      <c r="DO103" s="392" t="str">
        <f ca="1">+IF(OFFSET('Hygiene Data'!$D$11,0,10*ROW('Hygiene Data'!D97))="","",OFFSET('Hygiene Data'!$D$11,0,10*ROW('Hygiene Data'!D97)))</f>
        <v/>
      </c>
      <c r="DP103" s="392" t="str">
        <f ca="1">+IF(OFFSET('Hygiene Data'!$D$12,0,10*ROW('Hygiene Data'!D97))="","",OFFSET('Hygiene Data'!$D$12,0,10*ROW('Hygiene Data'!D97)))</f>
        <v/>
      </c>
      <c r="DQ103" s="392" t="str">
        <f ca="1">+IF(OFFSET('Hygiene Data'!$D$13,0,10*ROW('Hygiene Data'!D97))="","",OFFSET('Hygiene Data'!$D$13,0,10*ROW('Hygiene Data'!D97)))</f>
        <v/>
      </c>
      <c r="DR103" s="392" t="str">
        <f ca="1">+IF(OFFSET('Hygiene Data'!$E$11,0,10*ROW('Hygiene Data'!E97))="","",OFFSET('Hygiene Data'!$E$11,0,10*ROW('Hygiene Data'!E97)))</f>
        <v/>
      </c>
      <c r="DS103" s="392" t="str">
        <f ca="1">+IF(OFFSET('Hygiene Data'!$E$12,0,10*ROW('Hygiene Data'!E97))="","",OFFSET('Hygiene Data'!$E$12,0,10*ROW('Hygiene Data'!E97)))</f>
        <v/>
      </c>
      <c r="DT103" s="392" t="str">
        <f ca="1">+IF(OFFSET('Hygiene Data'!$E$13,0,10*ROW('Hygiene Data'!E97))="","",OFFSET('Hygiene Data'!$E$13,0,10*ROW('Hygiene Data'!E97)))</f>
        <v/>
      </c>
      <c r="DU103" s="392" t="str">
        <f ca="1">+IF(OFFSET('Hygiene Data'!$F$11,0,10*ROW('Hygiene Data'!F97))="","",OFFSET('Hygiene Data'!$F$11,0,10*ROW('Hygiene Data'!F97)))</f>
        <v/>
      </c>
      <c r="DV103" s="392" t="str">
        <f ca="1">+IF(OFFSET('Hygiene Data'!$F$12,0,10*ROW('Hygiene Data'!F97))="","",OFFSET('Hygiene Data'!$F$12,0,10*ROW('Hygiene Data'!F97)))</f>
        <v/>
      </c>
      <c r="DW103" s="392" t="str">
        <f ca="1">+IF(OFFSET('Hygiene Data'!$F$13,0,10*ROW('Hygiene Data'!F97))="","",OFFSET('Hygiene Data'!$F$13,0,10*ROW('Hygiene Data'!F97)))</f>
        <v/>
      </c>
      <c r="DX103" s="392" t="str">
        <f ca="1">+IF(OFFSET('Hygiene Data'!$G$11,0,10*ROW('Hygiene Data'!G97))="","",OFFSET('Hygiene Data'!$G$11,0,10*ROW('Hygiene Data'!G97)))</f>
        <v/>
      </c>
      <c r="DY103" s="392" t="str">
        <f ca="1">+IF(OFFSET('Hygiene Data'!$G$12,0,10*ROW('Hygiene Data'!G97))="","",OFFSET('Hygiene Data'!$G$12,0,10*ROW('Hygiene Data'!G97)))</f>
        <v/>
      </c>
      <c r="DZ103" s="392" t="str">
        <f ca="1">+IF(OFFSET('Hygiene Data'!$G$13,0,10*ROW('Hygiene Data'!G97))="","",OFFSET('Hygiene Data'!$G$13,0,10*ROW('Hygiene Data'!G97)))</f>
        <v/>
      </c>
      <c r="EA103" s="392" t="str">
        <f ca="1">+IF(OFFSET('Hygiene Data'!$H$11,0,10*ROW('Hygiene Data'!H97))="","",OFFSET('Hygiene Data'!$H$11,0,10*ROW('Hygiene Data'!H97)))</f>
        <v/>
      </c>
      <c r="EB103" s="392" t="str">
        <f ca="1">+IF(OFFSET('Hygiene Data'!$H$12,0,10*ROW('Hygiene Data'!H97))="","",OFFSET('Hygiene Data'!$H$12,0,10*ROW('Hygiene Data'!H97)))</f>
        <v/>
      </c>
      <c r="EC103" s="392" t="str">
        <f ca="1">+IF(OFFSET('Hygiene Data'!$H$13,0,10*ROW('Hygiene Data'!H97))="","",OFFSET('Hygiene Data'!$H$13,0,10*ROW('Hygiene Data'!H97)))</f>
        <v/>
      </c>
      <c r="ED103" s="392" t="str">
        <f ca="1">+IF(OFFSET('Hygiene Data'!$I$11,0,10*ROW('Hygiene Data'!I97))="","",OFFSET('Hygiene Data'!$I$11,0,10*ROW('Hygiene Data'!I97)))</f>
        <v/>
      </c>
      <c r="EE103" s="392" t="str">
        <f ca="1">+IF(OFFSET('Hygiene Data'!$I$12,0,10*ROW('Hygiene Data'!I97))="","",OFFSET('Hygiene Data'!$I$12,0,10*ROW('Hygiene Data'!I97)))</f>
        <v/>
      </c>
      <c r="EF103" s="392" t="str">
        <f ca="1">+IF(OFFSET('Hygiene Data'!$I$13,0,10*ROW('Hygiene Data'!I97))="","",OFFSET('Hygiene Data'!$I$13,0,10*ROW('Hygiene Data'!I97)))</f>
        <v/>
      </c>
    </row>
    <row r="104" spans="1:136" x14ac:dyDescent="0.25">
      <c r="A104" s="501" t="str">
        <f ca="1">+IF(OFFSET('Water Data'!$B$2,0,10*ROW('Water Data'!E98))="","",OFFSET('Water Data'!$B$2,0,10*ROW('Water Data'!E98)))</f>
        <v/>
      </c>
      <c r="B104" s="50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28" t="str">
        <f t="shared" ca="1" si="1"/>
        <v/>
      </c>
      <c r="D104" s="52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3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3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3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3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3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3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3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3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3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3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3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3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3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3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3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3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3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3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3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3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3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3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3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3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3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3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3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3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3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3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3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0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3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3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3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3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3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3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3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3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3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3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3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3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3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3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3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3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92" t="str">
        <f ca="1">+IF(OFFSET('Water Data'!$D$27,0,10*ROW('Water Data'!D98))="","",OFFSET('Water Data'!$D$27,0,10*ROW('Water Data'!D98)))</f>
        <v/>
      </c>
      <c r="BT104" s="392" t="str">
        <f ca="1">+IF(OFFSET('Water Data'!$D$28,0,10*ROW('Water Data'!D98))="","",OFFSET('Water Data'!$D$28,0,10*ROW('Water Data'!D98)))</f>
        <v/>
      </c>
      <c r="BU104" s="392" t="str">
        <f ca="1">+IF(OFFSET('Water Data'!$D$29,0,10*ROW('Water Data'!D98))="","",OFFSET('Water Data'!$D$29,0,10*ROW('Water Data'!D98)))</f>
        <v/>
      </c>
      <c r="BV104" s="392" t="str">
        <f ca="1">+IF(OFFSET('Water Data'!$E$27,0,10*ROW('Water Data'!E98))="","",OFFSET('Water Data'!$E$27,0,10*ROW('Water Data'!E98)))</f>
        <v/>
      </c>
      <c r="BW104" s="392" t="str">
        <f ca="1">+IF(OFFSET('Water Data'!$E$28,0,10*ROW('Water Data'!E98))="","",OFFSET('Water Data'!$E$28,0,10*ROW('Water Data'!E98)))</f>
        <v/>
      </c>
      <c r="BX104" s="392" t="str">
        <f ca="1">+IF(OFFSET('Water Data'!$E$29,0,10*ROW('Water Data'!E98))="","",OFFSET('Water Data'!$E$29,0,10*ROW('Water Data'!E98)))</f>
        <v/>
      </c>
      <c r="BY104" s="392" t="str">
        <f ca="1">+IF(OFFSET('Water Data'!$F$27,0,10*ROW('Water Data'!F98))="","",OFFSET('Water Data'!$F$27,0,10*ROW('Water Data'!F98)))</f>
        <v/>
      </c>
      <c r="BZ104" s="392" t="str">
        <f ca="1">+IF(OFFSET('Water Data'!$F$28,0,10*ROW('Water Data'!F98))="","",OFFSET('Water Data'!$F$28,0,10*ROW('Water Data'!F98)))</f>
        <v/>
      </c>
      <c r="CA104" s="392" t="str">
        <f ca="1">+IF(OFFSET('Water Data'!$F$29,0,10*ROW('Water Data'!F98))="","",OFFSET('Water Data'!$F$29,0,10*ROW('Water Data'!F98)))</f>
        <v/>
      </c>
      <c r="CB104" s="392" t="str">
        <f ca="1">+IF(OFFSET('Water Data'!$G$27,0,10*ROW('Water Data'!G98))="","",OFFSET('Water Data'!$G$27,0,10*ROW('Water Data'!G98)))</f>
        <v/>
      </c>
      <c r="CC104" s="392" t="str">
        <f ca="1">+IF(OFFSET('Water Data'!$G$28,0,10*ROW('Water Data'!G98))="","",OFFSET('Water Data'!$G$28,0,10*ROW('Water Data'!G98)))</f>
        <v/>
      </c>
      <c r="CD104" s="392" t="str">
        <f ca="1">+IF(OFFSET('Water Data'!$G$29,0,10*ROW('Water Data'!G98))="","",OFFSET('Water Data'!$G$29,0,10*ROW('Water Data'!G98)))</f>
        <v/>
      </c>
      <c r="CE104" s="392" t="str">
        <f ca="1">+IF(OFFSET('Water Data'!$H$27,0,10*ROW('Water Data'!H98))="","",OFFSET('Water Data'!$H$27,0,10*ROW('Water Data'!H98)))</f>
        <v/>
      </c>
      <c r="CF104" s="392" t="str">
        <f ca="1">+IF(OFFSET('Water Data'!$H$28,0,10*ROW('Water Data'!H98))="","",OFFSET('Water Data'!$H$28,0,10*ROW('Water Data'!H98)))</f>
        <v/>
      </c>
      <c r="CG104" s="392" t="str">
        <f ca="1">+IF(OFFSET('Water Data'!$H$29,0,10*ROW('Water Data'!H98))="","",OFFSET('Water Data'!$H$29,0,10*ROW('Water Data'!H98)))</f>
        <v/>
      </c>
      <c r="CH104" s="392" t="str">
        <f ca="1">+IF(OFFSET('Water Data'!$I$27,0,10*ROW('Water Data'!I98))="","",OFFSET('Water Data'!$I$27,0,10*ROW('Water Data'!I98)))</f>
        <v/>
      </c>
      <c r="CI104" s="392" t="str">
        <f ca="1">+IF(OFFSET('Water Data'!$I$28,0,10*ROW('Water Data'!I98))="","",OFFSET('Water Data'!$I$28,0,10*ROW('Water Data'!I98)))</f>
        <v/>
      </c>
      <c r="CJ104" s="392" t="str">
        <f ca="1">+IF(OFFSET('Water Data'!$I$29,0,10*ROW('Water Data'!I98))="","",OFFSET('Water Data'!$I$29,0,10*ROW('Water Data'!I98)))</f>
        <v/>
      </c>
      <c r="CK104" s="392" t="str">
        <f ca="1">+IF(OFFSET('Sanitation Data'!$D$28,0,10*ROW('Sanitation Data'!D98))="","",OFFSET('Sanitation Data'!$D$28,0,10*ROW('Sanitation Data'!D98)))</f>
        <v/>
      </c>
      <c r="CL104" s="392" t="str">
        <f ca="1">+IF(OFFSET('Sanitation Data'!$D$29,0,10*ROW('Sanitation Data'!D98))="","",OFFSET('Sanitation Data'!$D$29,0,10*ROW('Sanitation Data'!D98)))</f>
        <v/>
      </c>
      <c r="CM104" s="392" t="str">
        <f ca="1">+IF(OFFSET('Sanitation Data'!$D$30,0,10*ROW('Sanitation Data'!D98))="","",OFFSET('Sanitation Data'!$D$30,0,10*ROW('Sanitation Data'!D98)))</f>
        <v/>
      </c>
      <c r="CN104" s="392" t="str">
        <f ca="1">+IF(OFFSET('Sanitation Data'!$D$31,0,10*ROW('Sanitation Data'!D98))="","",OFFSET('Sanitation Data'!$D$31,0,10*ROW('Sanitation Data'!D98)))</f>
        <v/>
      </c>
      <c r="CO104" s="392" t="str">
        <f ca="1">+IF(OFFSET('Sanitation Data'!$D$32,0,10*ROW('Sanitation Data'!D98))="","",OFFSET('Sanitation Data'!$D$32,0,10*ROW('Sanitation Data'!D98)))</f>
        <v/>
      </c>
      <c r="CP104" s="392" t="str">
        <f ca="1">+IF(OFFSET('Sanitation Data'!$E$28,0,10*ROW('Sanitation Data'!E98))="","",OFFSET('Sanitation Data'!$E$28,0,10*ROW('Sanitation Data'!E98)))</f>
        <v/>
      </c>
      <c r="CQ104" s="392" t="str">
        <f ca="1">+IF(OFFSET('Sanitation Data'!$E$29,0,10*ROW('Sanitation Data'!E98))="","",OFFSET('Sanitation Data'!$E$29,0,10*ROW('Sanitation Data'!E98)))</f>
        <v/>
      </c>
      <c r="CR104" s="392" t="str">
        <f ca="1">+IF(OFFSET('Sanitation Data'!$E$30,0,10*ROW('Sanitation Data'!E98))="","",OFFSET('Sanitation Data'!$E$30,0,10*ROW('Sanitation Data'!E98)))</f>
        <v/>
      </c>
      <c r="CS104" s="392" t="str">
        <f ca="1">+IF(OFFSET('Sanitation Data'!$E$31,0,10*ROW('Sanitation Data'!E98))="","",OFFSET('Sanitation Data'!$E$31,0,10*ROW('Sanitation Data'!E98)))</f>
        <v/>
      </c>
      <c r="CT104" s="392" t="str">
        <f ca="1">+IF(OFFSET('Sanitation Data'!$E$32,0,10*ROW('Sanitation Data'!E98))="","",OFFSET('Sanitation Data'!$E$32,0,10*ROW('Sanitation Data'!E98)))</f>
        <v/>
      </c>
      <c r="CU104" s="392" t="str">
        <f ca="1">+IF(OFFSET('Sanitation Data'!$F$28,0,10*ROW('Sanitation Data'!F98))="","",OFFSET('Sanitation Data'!$F$28,0,10*ROW('Sanitation Data'!F98)))</f>
        <v/>
      </c>
      <c r="CV104" s="392" t="str">
        <f ca="1">+IF(OFFSET('Sanitation Data'!$F$29,0,10*ROW('Sanitation Data'!F98))="","",OFFSET('Sanitation Data'!$F$29,0,10*ROW('Sanitation Data'!F98)))</f>
        <v/>
      </c>
      <c r="CW104" s="392" t="str">
        <f ca="1">+IF(OFFSET('Sanitation Data'!$F$30,0,10*ROW('Sanitation Data'!F98))="","",OFFSET('Sanitation Data'!$F$30,0,10*ROW('Sanitation Data'!F98)))</f>
        <v/>
      </c>
      <c r="CX104" s="392" t="str">
        <f ca="1">+IF(OFFSET('Sanitation Data'!$F$31,0,10*ROW('Sanitation Data'!F98))="","",OFFSET('Sanitation Data'!$F$31,0,10*ROW('Sanitation Data'!F98)))</f>
        <v/>
      </c>
      <c r="CY104" s="392" t="str">
        <f ca="1">+IF(OFFSET('Sanitation Data'!$F$32,0,10*ROW('Sanitation Data'!F98))="","",OFFSET('Sanitation Data'!$F$32,0,10*ROW('Sanitation Data'!F98)))</f>
        <v/>
      </c>
      <c r="CZ104" s="392" t="str">
        <f ca="1">+IF(OFFSET('Sanitation Data'!$G$28,0,10*ROW('Sanitation Data'!G98))="","",OFFSET('Sanitation Data'!$G$28,0,10*ROW('Sanitation Data'!G98)))</f>
        <v/>
      </c>
      <c r="DA104" s="392" t="str">
        <f ca="1">+IF(OFFSET('Sanitation Data'!$G$29,0,10*ROW('Sanitation Data'!G98))="","",OFFSET('Sanitation Data'!$G$29,0,10*ROW('Sanitation Data'!G98)))</f>
        <v/>
      </c>
      <c r="DB104" s="392" t="str">
        <f ca="1">+IF(OFFSET('Sanitation Data'!$G$30,0,10*ROW('Sanitation Data'!G98))="","",OFFSET('Sanitation Data'!$G$30,0,10*ROW('Sanitation Data'!G98)))</f>
        <v/>
      </c>
      <c r="DC104" s="392" t="str">
        <f ca="1">+IF(OFFSET('Sanitation Data'!$G$31,0,10*ROW('Sanitation Data'!G98))="","",OFFSET('Sanitation Data'!$G$31,0,10*ROW('Sanitation Data'!G98)))</f>
        <v/>
      </c>
      <c r="DD104" s="392" t="str">
        <f ca="1">+IF(OFFSET('Sanitation Data'!$G$32,0,10*ROW('Sanitation Data'!G98))="","",OFFSET('Sanitation Data'!$G$32,0,10*ROW('Sanitation Data'!G98)))</f>
        <v/>
      </c>
      <c r="DE104" s="392" t="str">
        <f ca="1">+IF(OFFSET('Sanitation Data'!$H$28,0,10*ROW('Sanitation Data'!H98))="","",OFFSET('Sanitation Data'!$H$28,0,10*ROW('Sanitation Data'!H98)))</f>
        <v/>
      </c>
      <c r="DF104" s="392" t="str">
        <f ca="1">+IF(OFFSET('Sanitation Data'!$H$29,0,10*ROW('Sanitation Data'!H98))="","",OFFSET('Sanitation Data'!$H$29,0,10*ROW('Sanitation Data'!H98)))</f>
        <v/>
      </c>
      <c r="DG104" s="392" t="str">
        <f ca="1">+IF(OFFSET('Sanitation Data'!$H$30,0,10*ROW('Sanitation Data'!H98))="","",OFFSET('Sanitation Data'!$H$30,0,10*ROW('Sanitation Data'!H98)))</f>
        <v/>
      </c>
      <c r="DH104" s="392" t="str">
        <f ca="1">+IF(OFFSET('Sanitation Data'!$H$31,0,10*ROW('Sanitation Data'!H98))="","",OFFSET('Sanitation Data'!$H$31,0,10*ROW('Sanitation Data'!H98)))</f>
        <v/>
      </c>
      <c r="DI104" s="392" t="str">
        <f ca="1">+IF(OFFSET('Sanitation Data'!$H$32,0,10*ROW('Sanitation Data'!H98))="","",OFFSET('Sanitation Data'!$H$32,0,10*ROW('Sanitation Data'!H98)))</f>
        <v/>
      </c>
      <c r="DJ104" s="392" t="str">
        <f ca="1">+IF(OFFSET('Sanitation Data'!$I$28,0,10*ROW('Sanitation Data'!I98))="","",OFFSET('Sanitation Data'!$I$28,0,10*ROW('Sanitation Data'!I98)))</f>
        <v/>
      </c>
      <c r="DK104" s="392" t="str">
        <f ca="1">+IF(OFFSET('Sanitation Data'!$I$29,0,10*ROW('Sanitation Data'!I98))="","",OFFSET('Sanitation Data'!$I$29,0,10*ROW('Sanitation Data'!I98)))</f>
        <v/>
      </c>
      <c r="DL104" s="392" t="str">
        <f ca="1">+IF(OFFSET('Sanitation Data'!$I$30,0,10*ROW('Sanitation Data'!I98))="","",OFFSET('Sanitation Data'!$I$30,0,10*ROW('Sanitation Data'!I98)))</f>
        <v/>
      </c>
      <c r="DM104" s="392" t="str">
        <f ca="1">+IF(OFFSET('Sanitation Data'!$I$31,0,10*ROW('Sanitation Data'!I98))="","",OFFSET('Sanitation Data'!$I$31,0,10*ROW('Sanitation Data'!I98)))</f>
        <v/>
      </c>
      <c r="DN104" s="392" t="str">
        <f ca="1">+IF(OFFSET('Sanitation Data'!$I$32,0,10*ROW('Sanitation Data'!I98))="","",OFFSET('Sanitation Data'!$I$32,0,10*ROW('Sanitation Data'!I98)))</f>
        <v/>
      </c>
      <c r="DO104" s="392" t="str">
        <f ca="1">+IF(OFFSET('Hygiene Data'!$D$11,0,10*ROW('Hygiene Data'!D98))="","",OFFSET('Hygiene Data'!$D$11,0,10*ROW('Hygiene Data'!D98)))</f>
        <v/>
      </c>
      <c r="DP104" s="392" t="str">
        <f ca="1">+IF(OFFSET('Hygiene Data'!$D$12,0,10*ROW('Hygiene Data'!D98))="","",OFFSET('Hygiene Data'!$D$12,0,10*ROW('Hygiene Data'!D98)))</f>
        <v/>
      </c>
      <c r="DQ104" s="392" t="str">
        <f ca="1">+IF(OFFSET('Hygiene Data'!$D$13,0,10*ROW('Hygiene Data'!D98))="","",OFFSET('Hygiene Data'!$D$13,0,10*ROW('Hygiene Data'!D98)))</f>
        <v/>
      </c>
      <c r="DR104" s="392" t="str">
        <f ca="1">+IF(OFFSET('Hygiene Data'!$E$11,0,10*ROW('Hygiene Data'!E98))="","",OFFSET('Hygiene Data'!$E$11,0,10*ROW('Hygiene Data'!E98)))</f>
        <v/>
      </c>
      <c r="DS104" s="392" t="str">
        <f ca="1">+IF(OFFSET('Hygiene Data'!$E$12,0,10*ROW('Hygiene Data'!E98))="","",OFFSET('Hygiene Data'!$E$12,0,10*ROW('Hygiene Data'!E98)))</f>
        <v/>
      </c>
      <c r="DT104" s="392" t="str">
        <f ca="1">+IF(OFFSET('Hygiene Data'!$E$13,0,10*ROW('Hygiene Data'!E98))="","",OFFSET('Hygiene Data'!$E$13,0,10*ROW('Hygiene Data'!E98)))</f>
        <v/>
      </c>
      <c r="DU104" s="392" t="str">
        <f ca="1">+IF(OFFSET('Hygiene Data'!$F$11,0,10*ROW('Hygiene Data'!F98))="","",OFFSET('Hygiene Data'!$F$11,0,10*ROW('Hygiene Data'!F98)))</f>
        <v/>
      </c>
      <c r="DV104" s="392" t="str">
        <f ca="1">+IF(OFFSET('Hygiene Data'!$F$12,0,10*ROW('Hygiene Data'!F98))="","",OFFSET('Hygiene Data'!$F$12,0,10*ROW('Hygiene Data'!F98)))</f>
        <v/>
      </c>
      <c r="DW104" s="392" t="str">
        <f ca="1">+IF(OFFSET('Hygiene Data'!$F$13,0,10*ROW('Hygiene Data'!F98))="","",OFFSET('Hygiene Data'!$F$13,0,10*ROW('Hygiene Data'!F98)))</f>
        <v/>
      </c>
      <c r="DX104" s="392" t="str">
        <f ca="1">+IF(OFFSET('Hygiene Data'!$G$11,0,10*ROW('Hygiene Data'!G98))="","",OFFSET('Hygiene Data'!$G$11,0,10*ROW('Hygiene Data'!G98)))</f>
        <v/>
      </c>
      <c r="DY104" s="392" t="str">
        <f ca="1">+IF(OFFSET('Hygiene Data'!$G$12,0,10*ROW('Hygiene Data'!G98))="","",OFFSET('Hygiene Data'!$G$12,0,10*ROW('Hygiene Data'!G98)))</f>
        <v/>
      </c>
      <c r="DZ104" s="392" t="str">
        <f ca="1">+IF(OFFSET('Hygiene Data'!$G$13,0,10*ROW('Hygiene Data'!G98))="","",OFFSET('Hygiene Data'!$G$13,0,10*ROW('Hygiene Data'!G98)))</f>
        <v/>
      </c>
      <c r="EA104" s="392" t="str">
        <f ca="1">+IF(OFFSET('Hygiene Data'!$H$11,0,10*ROW('Hygiene Data'!H98))="","",OFFSET('Hygiene Data'!$H$11,0,10*ROW('Hygiene Data'!H98)))</f>
        <v/>
      </c>
      <c r="EB104" s="392" t="str">
        <f ca="1">+IF(OFFSET('Hygiene Data'!$H$12,0,10*ROW('Hygiene Data'!H98))="","",OFFSET('Hygiene Data'!$H$12,0,10*ROW('Hygiene Data'!H98)))</f>
        <v/>
      </c>
      <c r="EC104" s="392" t="str">
        <f ca="1">+IF(OFFSET('Hygiene Data'!$H$13,0,10*ROW('Hygiene Data'!H98))="","",OFFSET('Hygiene Data'!$H$13,0,10*ROW('Hygiene Data'!H98)))</f>
        <v/>
      </c>
      <c r="ED104" s="392" t="str">
        <f ca="1">+IF(OFFSET('Hygiene Data'!$I$11,0,10*ROW('Hygiene Data'!I98))="","",OFFSET('Hygiene Data'!$I$11,0,10*ROW('Hygiene Data'!I98)))</f>
        <v/>
      </c>
      <c r="EE104" s="392" t="str">
        <f ca="1">+IF(OFFSET('Hygiene Data'!$I$12,0,10*ROW('Hygiene Data'!I98))="","",OFFSET('Hygiene Data'!$I$12,0,10*ROW('Hygiene Data'!I98)))</f>
        <v/>
      </c>
      <c r="EF104" s="392" t="str">
        <f ca="1">+IF(OFFSET('Hygiene Data'!$I$13,0,10*ROW('Hygiene Data'!I98))="","",OFFSET('Hygiene Data'!$I$13,0,10*ROW('Hygiene Data'!I98)))</f>
        <v/>
      </c>
    </row>
    <row r="105" spans="1:136" x14ac:dyDescent="0.25">
      <c r="A105" s="501" t="str">
        <f ca="1">+IF(OFFSET('Water Data'!$B$2,0,10*ROW('Water Data'!E99))="","",OFFSET('Water Data'!$B$2,0,10*ROW('Water Data'!E99)))</f>
        <v/>
      </c>
      <c r="B105" s="50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28" t="str">
        <f t="shared" ca="1" si="1"/>
        <v/>
      </c>
      <c r="D105" s="52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3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3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3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3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3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3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3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3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3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3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3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3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3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3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3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3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3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3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3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3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3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3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3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3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3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3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3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3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3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3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3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0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3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3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3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3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3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3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3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3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3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3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3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3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3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3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3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3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92" t="str">
        <f ca="1">+IF(OFFSET('Water Data'!$D$27,0,10*ROW('Water Data'!D99))="","",OFFSET('Water Data'!$D$27,0,10*ROW('Water Data'!D99)))</f>
        <v/>
      </c>
      <c r="BT105" s="392" t="str">
        <f ca="1">+IF(OFFSET('Water Data'!$D$28,0,10*ROW('Water Data'!D99))="","",OFFSET('Water Data'!$D$28,0,10*ROW('Water Data'!D99)))</f>
        <v/>
      </c>
      <c r="BU105" s="392" t="str">
        <f ca="1">+IF(OFFSET('Water Data'!$D$29,0,10*ROW('Water Data'!D99))="","",OFFSET('Water Data'!$D$29,0,10*ROW('Water Data'!D99)))</f>
        <v/>
      </c>
      <c r="BV105" s="392" t="str">
        <f ca="1">+IF(OFFSET('Water Data'!$E$27,0,10*ROW('Water Data'!E99))="","",OFFSET('Water Data'!$E$27,0,10*ROW('Water Data'!E99)))</f>
        <v/>
      </c>
      <c r="BW105" s="392" t="str">
        <f ca="1">+IF(OFFSET('Water Data'!$E$28,0,10*ROW('Water Data'!E99))="","",OFFSET('Water Data'!$E$28,0,10*ROW('Water Data'!E99)))</f>
        <v/>
      </c>
      <c r="BX105" s="392" t="str">
        <f ca="1">+IF(OFFSET('Water Data'!$E$29,0,10*ROW('Water Data'!E99))="","",OFFSET('Water Data'!$E$29,0,10*ROW('Water Data'!E99)))</f>
        <v/>
      </c>
      <c r="BY105" s="392" t="str">
        <f ca="1">+IF(OFFSET('Water Data'!$F$27,0,10*ROW('Water Data'!F99))="","",OFFSET('Water Data'!$F$27,0,10*ROW('Water Data'!F99)))</f>
        <v/>
      </c>
      <c r="BZ105" s="392" t="str">
        <f ca="1">+IF(OFFSET('Water Data'!$F$28,0,10*ROW('Water Data'!F99))="","",OFFSET('Water Data'!$F$28,0,10*ROW('Water Data'!F99)))</f>
        <v/>
      </c>
      <c r="CA105" s="392" t="str">
        <f ca="1">+IF(OFFSET('Water Data'!$F$29,0,10*ROW('Water Data'!F99))="","",OFFSET('Water Data'!$F$29,0,10*ROW('Water Data'!F99)))</f>
        <v/>
      </c>
      <c r="CB105" s="392" t="str">
        <f ca="1">+IF(OFFSET('Water Data'!$G$27,0,10*ROW('Water Data'!G99))="","",OFFSET('Water Data'!$G$27,0,10*ROW('Water Data'!G99)))</f>
        <v/>
      </c>
      <c r="CC105" s="392" t="str">
        <f ca="1">+IF(OFFSET('Water Data'!$G$28,0,10*ROW('Water Data'!G99))="","",OFFSET('Water Data'!$G$28,0,10*ROW('Water Data'!G99)))</f>
        <v/>
      </c>
      <c r="CD105" s="392" t="str">
        <f ca="1">+IF(OFFSET('Water Data'!$G$29,0,10*ROW('Water Data'!G99))="","",OFFSET('Water Data'!$G$29,0,10*ROW('Water Data'!G99)))</f>
        <v/>
      </c>
      <c r="CE105" s="392" t="str">
        <f ca="1">+IF(OFFSET('Water Data'!$H$27,0,10*ROW('Water Data'!H99))="","",OFFSET('Water Data'!$H$27,0,10*ROW('Water Data'!H99)))</f>
        <v/>
      </c>
      <c r="CF105" s="392" t="str">
        <f ca="1">+IF(OFFSET('Water Data'!$H$28,0,10*ROW('Water Data'!H99))="","",OFFSET('Water Data'!$H$28,0,10*ROW('Water Data'!H99)))</f>
        <v/>
      </c>
      <c r="CG105" s="392" t="str">
        <f ca="1">+IF(OFFSET('Water Data'!$H$29,0,10*ROW('Water Data'!H99))="","",OFFSET('Water Data'!$H$29,0,10*ROW('Water Data'!H99)))</f>
        <v/>
      </c>
      <c r="CH105" s="392" t="str">
        <f ca="1">+IF(OFFSET('Water Data'!$I$27,0,10*ROW('Water Data'!I99))="","",OFFSET('Water Data'!$I$27,0,10*ROW('Water Data'!I99)))</f>
        <v/>
      </c>
      <c r="CI105" s="392" t="str">
        <f ca="1">+IF(OFFSET('Water Data'!$I$28,0,10*ROW('Water Data'!I99))="","",OFFSET('Water Data'!$I$28,0,10*ROW('Water Data'!I99)))</f>
        <v/>
      </c>
      <c r="CJ105" s="392" t="str">
        <f ca="1">+IF(OFFSET('Water Data'!$I$29,0,10*ROW('Water Data'!I99))="","",OFFSET('Water Data'!$I$29,0,10*ROW('Water Data'!I99)))</f>
        <v/>
      </c>
      <c r="CK105" s="392" t="str">
        <f ca="1">+IF(OFFSET('Sanitation Data'!$D$28,0,10*ROW('Sanitation Data'!D99))="","",OFFSET('Sanitation Data'!$D$28,0,10*ROW('Sanitation Data'!D99)))</f>
        <v/>
      </c>
      <c r="CL105" s="392" t="str">
        <f ca="1">+IF(OFFSET('Sanitation Data'!$D$29,0,10*ROW('Sanitation Data'!D99))="","",OFFSET('Sanitation Data'!$D$29,0,10*ROW('Sanitation Data'!D99)))</f>
        <v/>
      </c>
      <c r="CM105" s="392" t="str">
        <f ca="1">+IF(OFFSET('Sanitation Data'!$D$30,0,10*ROW('Sanitation Data'!D99))="","",OFFSET('Sanitation Data'!$D$30,0,10*ROW('Sanitation Data'!D99)))</f>
        <v/>
      </c>
      <c r="CN105" s="392" t="str">
        <f ca="1">+IF(OFFSET('Sanitation Data'!$D$31,0,10*ROW('Sanitation Data'!D99))="","",OFFSET('Sanitation Data'!$D$31,0,10*ROW('Sanitation Data'!D99)))</f>
        <v/>
      </c>
      <c r="CO105" s="392" t="str">
        <f ca="1">+IF(OFFSET('Sanitation Data'!$D$32,0,10*ROW('Sanitation Data'!D99))="","",OFFSET('Sanitation Data'!$D$32,0,10*ROW('Sanitation Data'!D99)))</f>
        <v/>
      </c>
      <c r="CP105" s="392" t="str">
        <f ca="1">+IF(OFFSET('Sanitation Data'!$E$28,0,10*ROW('Sanitation Data'!E99))="","",OFFSET('Sanitation Data'!$E$28,0,10*ROW('Sanitation Data'!E99)))</f>
        <v/>
      </c>
      <c r="CQ105" s="392" t="str">
        <f ca="1">+IF(OFFSET('Sanitation Data'!$E$29,0,10*ROW('Sanitation Data'!E99))="","",OFFSET('Sanitation Data'!$E$29,0,10*ROW('Sanitation Data'!E99)))</f>
        <v/>
      </c>
      <c r="CR105" s="392" t="str">
        <f ca="1">+IF(OFFSET('Sanitation Data'!$E$30,0,10*ROW('Sanitation Data'!E99))="","",OFFSET('Sanitation Data'!$E$30,0,10*ROW('Sanitation Data'!E99)))</f>
        <v/>
      </c>
      <c r="CS105" s="392" t="str">
        <f ca="1">+IF(OFFSET('Sanitation Data'!$E$31,0,10*ROW('Sanitation Data'!E99))="","",OFFSET('Sanitation Data'!$E$31,0,10*ROW('Sanitation Data'!E99)))</f>
        <v/>
      </c>
      <c r="CT105" s="392" t="str">
        <f ca="1">+IF(OFFSET('Sanitation Data'!$E$32,0,10*ROW('Sanitation Data'!E99))="","",OFFSET('Sanitation Data'!$E$32,0,10*ROW('Sanitation Data'!E99)))</f>
        <v/>
      </c>
      <c r="CU105" s="392" t="str">
        <f ca="1">+IF(OFFSET('Sanitation Data'!$F$28,0,10*ROW('Sanitation Data'!F99))="","",OFFSET('Sanitation Data'!$F$28,0,10*ROW('Sanitation Data'!F99)))</f>
        <v/>
      </c>
      <c r="CV105" s="392" t="str">
        <f ca="1">+IF(OFFSET('Sanitation Data'!$F$29,0,10*ROW('Sanitation Data'!F99))="","",OFFSET('Sanitation Data'!$F$29,0,10*ROW('Sanitation Data'!F99)))</f>
        <v/>
      </c>
      <c r="CW105" s="392" t="str">
        <f ca="1">+IF(OFFSET('Sanitation Data'!$F$30,0,10*ROW('Sanitation Data'!F99))="","",OFFSET('Sanitation Data'!$F$30,0,10*ROW('Sanitation Data'!F99)))</f>
        <v/>
      </c>
      <c r="CX105" s="392" t="str">
        <f ca="1">+IF(OFFSET('Sanitation Data'!$F$31,0,10*ROW('Sanitation Data'!F99))="","",OFFSET('Sanitation Data'!$F$31,0,10*ROW('Sanitation Data'!F99)))</f>
        <v/>
      </c>
      <c r="CY105" s="392" t="str">
        <f ca="1">+IF(OFFSET('Sanitation Data'!$F$32,0,10*ROW('Sanitation Data'!F99))="","",OFFSET('Sanitation Data'!$F$32,0,10*ROW('Sanitation Data'!F99)))</f>
        <v/>
      </c>
      <c r="CZ105" s="392" t="str">
        <f ca="1">+IF(OFFSET('Sanitation Data'!$G$28,0,10*ROW('Sanitation Data'!G99))="","",OFFSET('Sanitation Data'!$G$28,0,10*ROW('Sanitation Data'!G99)))</f>
        <v/>
      </c>
      <c r="DA105" s="392" t="str">
        <f ca="1">+IF(OFFSET('Sanitation Data'!$G$29,0,10*ROW('Sanitation Data'!G99))="","",OFFSET('Sanitation Data'!$G$29,0,10*ROW('Sanitation Data'!G99)))</f>
        <v/>
      </c>
      <c r="DB105" s="392" t="str">
        <f ca="1">+IF(OFFSET('Sanitation Data'!$G$30,0,10*ROW('Sanitation Data'!G99))="","",OFFSET('Sanitation Data'!$G$30,0,10*ROW('Sanitation Data'!G99)))</f>
        <v/>
      </c>
      <c r="DC105" s="392" t="str">
        <f ca="1">+IF(OFFSET('Sanitation Data'!$G$31,0,10*ROW('Sanitation Data'!G99))="","",OFFSET('Sanitation Data'!$G$31,0,10*ROW('Sanitation Data'!G99)))</f>
        <v/>
      </c>
      <c r="DD105" s="392" t="str">
        <f ca="1">+IF(OFFSET('Sanitation Data'!$G$32,0,10*ROW('Sanitation Data'!G99))="","",OFFSET('Sanitation Data'!$G$32,0,10*ROW('Sanitation Data'!G99)))</f>
        <v/>
      </c>
      <c r="DE105" s="392" t="str">
        <f ca="1">+IF(OFFSET('Sanitation Data'!$H$28,0,10*ROW('Sanitation Data'!H99))="","",OFFSET('Sanitation Data'!$H$28,0,10*ROW('Sanitation Data'!H99)))</f>
        <v/>
      </c>
      <c r="DF105" s="392" t="str">
        <f ca="1">+IF(OFFSET('Sanitation Data'!$H$29,0,10*ROW('Sanitation Data'!H99))="","",OFFSET('Sanitation Data'!$H$29,0,10*ROW('Sanitation Data'!H99)))</f>
        <v/>
      </c>
      <c r="DG105" s="392" t="str">
        <f ca="1">+IF(OFFSET('Sanitation Data'!$H$30,0,10*ROW('Sanitation Data'!H99))="","",OFFSET('Sanitation Data'!$H$30,0,10*ROW('Sanitation Data'!H99)))</f>
        <v/>
      </c>
      <c r="DH105" s="392" t="str">
        <f ca="1">+IF(OFFSET('Sanitation Data'!$H$31,0,10*ROW('Sanitation Data'!H99))="","",OFFSET('Sanitation Data'!$H$31,0,10*ROW('Sanitation Data'!H99)))</f>
        <v/>
      </c>
      <c r="DI105" s="392" t="str">
        <f ca="1">+IF(OFFSET('Sanitation Data'!$H$32,0,10*ROW('Sanitation Data'!H99))="","",OFFSET('Sanitation Data'!$H$32,0,10*ROW('Sanitation Data'!H99)))</f>
        <v/>
      </c>
      <c r="DJ105" s="392" t="str">
        <f ca="1">+IF(OFFSET('Sanitation Data'!$I$28,0,10*ROW('Sanitation Data'!I99))="","",OFFSET('Sanitation Data'!$I$28,0,10*ROW('Sanitation Data'!I99)))</f>
        <v/>
      </c>
      <c r="DK105" s="392" t="str">
        <f ca="1">+IF(OFFSET('Sanitation Data'!$I$29,0,10*ROW('Sanitation Data'!I99))="","",OFFSET('Sanitation Data'!$I$29,0,10*ROW('Sanitation Data'!I99)))</f>
        <v/>
      </c>
      <c r="DL105" s="392" t="str">
        <f ca="1">+IF(OFFSET('Sanitation Data'!$I$30,0,10*ROW('Sanitation Data'!I99))="","",OFFSET('Sanitation Data'!$I$30,0,10*ROW('Sanitation Data'!I99)))</f>
        <v/>
      </c>
      <c r="DM105" s="392" t="str">
        <f ca="1">+IF(OFFSET('Sanitation Data'!$I$31,0,10*ROW('Sanitation Data'!I99))="","",OFFSET('Sanitation Data'!$I$31,0,10*ROW('Sanitation Data'!I99)))</f>
        <v/>
      </c>
      <c r="DN105" s="392" t="str">
        <f ca="1">+IF(OFFSET('Sanitation Data'!$I$32,0,10*ROW('Sanitation Data'!I99))="","",OFFSET('Sanitation Data'!$I$32,0,10*ROW('Sanitation Data'!I99)))</f>
        <v/>
      </c>
      <c r="DO105" s="392" t="str">
        <f ca="1">+IF(OFFSET('Hygiene Data'!$D$11,0,10*ROW('Hygiene Data'!D99))="","",OFFSET('Hygiene Data'!$D$11,0,10*ROW('Hygiene Data'!D99)))</f>
        <v/>
      </c>
      <c r="DP105" s="392" t="str">
        <f ca="1">+IF(OFFSET('Hygiene Data'!$D$12,0,10*ROW('Hygiene Data'!D99))="","",OFFSET('Hygiene Data'!$D$12,0,10*ROW('Hygiene Data'!D99)))</f>
        <v/>
      </c>
      <c r="DQ105" s="392" t="str">
        <f ca="1">+IF(OFFSET('Hygiene Data'!$D$13,0,10*ROW('Hygiene Data'!D99))="","",OFFSET('Hygiene Data'!$D$13,0,10*ROW('Hygiene Data'!D99)))</f>
        <v/>
      </c>
      <c r="DR105" s="392" t="str">
        <f ca="1">+IF(OFFSET('Hygiene Data'!$E$11,0,10*ROW('Hygiene Data'!E99))="","",OFFSET('Hygiene Data'!$E$11,0,10*ROW('Hygiene Data'!E99)))</f>
        <v/>
      </c>
      <c r="DS105" s="392" t="str">
        <f ca="1">+IF(OFFSET('Hygiene Data'!$E$12,0,10*ROW('Hygiene Data'!E99))="","",OFFSET('Hygiene Data'!$E$12,0,10*ROW('Hygiene Data'!E99)))</f>
        <v/>
      </c>
      <c r="DT105" s="392" t="str">
        <f ca="1">+IF(OFFSET('Hygiene Data'!$E$13,0,10*ROW('Hygiene Data'!E99))="","",OFFSET('Hygiene Data'!$E$13,0,10*ROW('Hygiene Data'!E99)))</f>
        <v/>
      </c>
      <c r="DU105" s="392" t="str">
        <f ca="1">+IF(OFFSET('Hygiene Data'!$F$11,0,10*ROW('Hygiene Data'!F99))="","",OFFSET('Hygiene Data'!$F$11,0,10*ROW('Hygiene Data'!F99)))</f>
        <v/>
      </c>
      <c r="DV105" s="392" t="str">
        <f ca="1">+IF(OFFSET('Hygiene Data'!$F$12,0,10*ROW('Hygiene Data'!F99))="","",OFFSET('Hygiene Data'!$F$12,0,10*ROW('Hygiene Data'!F99)))</f>
        <v/>
      </c>
      <c r="DW105" s="392" t="str">
        <f ca="1">+IF(OFFSET('Hygiene Data'!$F$13,0,10*ROW('Hygiene Data'!F99))="","",OFFSET('Hygiene Data'!$F$13,0,10*ROW('Hygiene Data'!F99)))</f>
        <v/>
      </c>
      <c r="DX105" s="392" t="str">
        <f ca="1">+IF(OFFSET('Hygiene Data'!$G$11,0,10*ROW('Hygiene Data'!G99))="","",OFFSET('Hygiene Data'!$G$11,0,10*ROW('Hygiene Data'!G99)))</f>
        <v/>
      </c>
      <c r="DY105" s="392" t="str">
        <f ca="1">+IF(OFFSET('Hygiene Data'!$G$12,0,10*ROW('Hygiene Data'!G99))="","",OFFSET('Hygiene Data'!$G$12,0,10*ROW('Hygiene Data'!G99)))</f>
        <v/>
      </c>
      <c r="DZ105" s="392" t="str">
        <f ca="1">+IF(OFFSET('Hygiene Data'!$G$13,0,10*ROW('Hygiene Data'!G99))="","",OFFSET('Hygiene Data'!$G$13,0,10*ROW('Hygiene Data'!G99)))</f>
        <v/>
      </c>
      <c r="EA105" s="392" t="str">
        <f ca="1">+IF(OFFSET('Hygiene Data'!$H$11,0,10*ROW('Hygiene Data'!H99))="","",OFFSET('Hygiene Data'!$H$11,0,10*ROW('Hygiene Data'!H99)))</f>
        <v/>
      </c>
      <c r="EB105" s="392" t="str">
        <f ca="1">+IF(OFFSET('Hygiene Data'!$H$12,0,10*ROW('Hygiene Data'!H99))="","",OFFSET('Hygiene Data'!$H$12,0,10*ROW('Hygiene Data'!H99)))</f>
        <v/>
      </c>
      <c r="EC105" s="392" t="str">
        <f ca="1">+IF(OFFSET('Hygiene Data'!$H$13,0,10*ROW('Hygiene Data'!H99))="","",OFFSET('Hygiene Data'!$H$13,0,10*ROW('Hygiene Data'!H99)))</f>
        <v/>
      </c>
      <c r="ED105" s="392" t="str">
        <f ca="1">+IF(OFFSET('Hygiene Data'!$I$11,0,10*ROW('Hygiene Data'!I99))="","",OFFSET('Hygiene Data'!$I$11,0,10*ROW('Hygiene Data'!I99)))</f>
        <v/>
      </c>
      <c r="EE105" s="392" t="str">
        <f ca="1">+IF(OFFSET('Hygiene Data'!$I$12,0,10*ROW('Hygiene Data'!I99))="","",OFFSET('Hygiene Data'!$I$12,0,10*ROW('Hygiene Data'!I99)))</f>
        <v/>
      </c>
      <c r="EF105" s="392" t="str">
        <f ca="1">+IF(OFFSET('Hygiene Data'!$I$13,0,10*ROW('Hygiene Data'!I99))="","",OFFSET('Hygiene Data'!$I$13,0,10*ROW('Hygiene Data'!I99)))</f>
        <v/>
      </c>
    </row>
    <row r="106" spans="1:136" x14ac:dyDescent="0.25">
      <c r="A106" s="501" t="str">
        <f ca="1">+IF(OFFSET('Water Data'!$B$2,0,10*ROW('Water Data'!E100))="","",OFFSET('Water Data'!$B$2,0,10*ROW('Water Data'!E100)))</f>
        <v/>
      </c>
      <c r="B106" s="50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28" t="str">
        <f t="shared" ca="1" si="1"/>
        <v/>
      </c>
      <c r="D106" s="52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3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3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3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3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3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3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3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3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3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3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3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3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3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3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3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3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3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3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3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3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3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3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3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3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3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3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3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3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3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3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3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0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3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3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3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3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3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3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3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3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3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3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3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3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3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3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3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3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92" t="str">
        <f ca="1">+IF(OFFSET('Water Data'!$D$27,0,10*ROW('Water Data'!D100))="","",OFFSET('Water Data'!$D$27,0,10*ROW('Water Data'!D100)))</f>
        <v/>
      </c>
      <c r="BT106" s="392" t="str">
        <f ca="1">+IF(OFFSET('Water Data'!$D$28,0,10*ROW('Water Data'!D100))="","",OFFSET('Water Data'!$D$28,0,10*ROW('Water Data'!D100)))</f>
        <v/>
      </c>
      <c r="BU106" s="392" t="str">
        <f ca="1">+IF(OFFSET('Water Data'!$D$29,0,10*ROW('Water Data'!D100))="","",OFFSET('Water Data'!$D$29,0,10*ROW('Water Data'!D100)))</f>
        <v/>
      </c>
      <c r="BV106" s="392" t="str">
        <f ca="1">+IF(OFFSET('Water Data'!$E$27,0,10*ROW('Water Data'!E100))="","",OFFSET('Water Data'!$E$27,0,10*ROW('Water Data'!E100)))</f>
        <v/>
      </c>
      <c r="BW106" s="392" t="str">
        <f ca="1">+IF(OFFSET('Water Data'!$E$28,0,10*ROW('Water Data'!E100))="","",OFFSET('Water Data'!$E$28,0,10*ROW('Water Data'!E100)))</f>
        <v/>
      </c>
      <c r="BX106" s="392" t="str">
        <f ca="1">+IF(OFFSET('Water Data'!$E$29,0,10*ROW('Water Data'!E100))="","",OFFSET('Water Data'!$E$29,0,10*ROW('Water Data'!E100)))</f>
        <v/>
      </c>
      <c r="BY106" s="392" t="str">
        <f ca="1">+IF(OFFSET('Water Data'!$F$27,0,10*ROW('Water Data'!F100))="","",OFFSET('Water Data'!$F$27,0,10*ROW('Water Data'!F100)))</f>
        <v/>
      </c>
      <c r="BZ106" s="392" t="str">
        <f ca="1">+IF(OFFSET('Water Data'!$F$28,0,10*ROW('Water Data'!F100))="","",OFFSET('Water Data'!$F$28,0,10*ROW('Water Data'!F100)))</f>
        <v/>
      </c>
      <c r="CA106" s="392" t="str">
        <f ca="1">+IF(OFFSET('Water Data'!$F$29,0,10*ROW('Water Data'!F100))="","",OFFSET('Water Data'!$F$29,0,10*ROW('Water Data'!F100)))</f>
        <v/>
      </c>
      <c r="CB106" s="392" t="str">
        <f ca="1">+IF(OFFSET('Water Data'!$G$27,0,10*ROW('Water Data'!G100))="","",OFFSET('Water Data'!$G$27,0,10*ROW('Water Data'!G100)))</f>
        <v/>
      </c>
      <c r="CC106" s="392" t="str">
        <f ca="1">+IF(OFFSET('Water Data'!$G$28,0,10*ROW('Water Data'!G100))="","",OFFSET('Water Data'!$G$28,0,10*ROW('Water Data'!G100)))</f>
        <v/>
      </c>
      <c r="CD106" s="392" t="str">
        <f ca="1">+IF(OFFSET('Water Data'!$G$29,0,10*ROW('Water Data'!G100))="","",OFFSET('Water Data'!$G$29,0,10*ROW('Water Data'!G100)))</f>
        <v/>
      </c>
      <c r="CE106" s="392" t="str">
        <f ca="1">+IF(OFFSET('Water Data'!$H$27,0,10*ROW('Water Data'!H100))="","",OFFSET('Water Data'!$H$27,0,10*ROW('Water Data'!H100)))</f>
        <v/>
      </c>
      <c r="CF106" s="392" t="str">
        <f ca="1">+IF(OFFSET('Water Data'!$H$28,0,10*ROW('Water Data'!H100))="","",OFFSET('Water Data'!$H$28,0,10*ROW('Water Data'!H100)))</f>
        <v/>
      </c>
      <c r="CG106" s="392" t="str">
        <f ca="1">+IF(OFFSET('Water Data'!$H$29,0,10*ROW('Water Data'!H100))="","",OFFSET('Water Data'!$H$29,0,10*ROW('Water Data'!H100)))</f>
        <v/>
      </c>
      <c r="CH106" s="392" t="str">
        <f ca="1">+IF(OFFSET('Water Data'!$I$27,0,10*ROW('Water Data'!I100))="","",OFFSET('Water Data'!$I$27,0,10*ROW('Water Data'!I100)))</f>
        <v/>
      </c>
      <c r="CI106" s="392" t="str">
        <f ca="1">+IF(OFFSET('Water Data'!$I$28,0,10*ROW('Water Data'!I100))="","",OFFSET('Water Data'!$I$28,0,10*ROW('Water Data'!I100)))</f>
        <v/>
      </c>
      <c r="CJ106" s="392" t="str">
        <f ca="1">+IF(OFFSET('Water Data'!$I$29,0,10*ROW('Water Data'!I100))="","",OFFSET('Water Data'!$I$29,0,10*ROW('Water Data'!I100)))</f>
        <v/>
      </c>
      <c r="CK106" s="392" t="str">
        <f ca="1">+IF(OFFSET('Sanitation Data'!$D$28,0,10*ROW('Sanitation Data'!D100))="","",OFFSET('Sanitation Data'!$D$28,0,10*ROW('Sanitation Data'!D100)))</f>
        <v/>
      </c>
      <c r="CL106" s="392" t="str">
        <f ca="1">+IF(OFFSET('Sanitation Data'!$D$29,0,10*ROW('Sanitation Data'!D100))="","",OFFSET('Sanitation Data'!$D$29,0,10*ROW('Sanitation Data'!D100)))</f>
        <v/>
      </c>
      <c r="CM106" s="392" t="str">
        <f ca="1">+IF(OFFSET('Sanitation Data'!$D$30,0,10*ROW('Sanitation Data'!D100))="","",OFFSET('Sanitation Data'!$D$30,0,10*ROW('Sanitation Data'!D100)))</f>
        <v/>
      </c>
      <c r="CN106" s="392" t="str">
        <f ca="1">+IF(OFFSET('Sanitation Data'!$D$31,0,10*ROW('Sanitation Data'!D100))="","",OFFSET('Sanitation Data'!$D$31,0,10*ROW('Sanitation Data'!D100)))</f>
        <v/>
      </c>
      <c r="CO106" s="392" t="str">
        <f ca="1">+IF(OFFSET('Sanitation Data'!$D$32,0,10*ROW('Sanitation Data'!D100))="","",OFFSET('Sanitation Data'!$D$32,0,10*ROW('Sanitation Data'!D100)))</f>
        <v/>
      </c>
      <c r="CP106" s="392" t="str">
        <f ca="1">+IF(OFFSET('Sanitation Data'!$E$28,0,10*ROW('Sanitation Data'!E100))="","",OFFSET('Sanitation Data'!$E$28,0,10*ROW('Sanitation Data'!E100)))</f>
        <v/>
      </c>
      <c r="CQ106" s="392" t="str">
        <f ca="1">+IF(OFFSET('Sanitation Data'!$E$29,0,10*ROW('Sanitation Data'!E100))="","",OFFSET('Sanitation Data'!$E$29,0,10*ROW('Sanitation Data'!E100)))</f>
        <v/>
      </c>
      <c r="CR106" s="392" t="str">
        <f ca="1">+IF(OFFSET('Sanitation Data'!$E$30,0,10*ROW('Sanitation Data'!E100))="","",OFFSET('Sanitation Data'!$E$30,0,10*ROW('Sanitation Data'!E100)))</f>
        <v/>
      </c>
      <c r="CS106" s="392" t="str">
        <f ca="1">+IF(OFFSET('Sanitation Data'!$E$31,0,10*ROW('Sanitation Data'!E100))="","",OFFSET('Sanitation Data'!$E$31,0,10*ROW('Sanitation Data'!E100)))</f>
        <v/>
      </c>
      <c r="CT106" s="392" t="str">
        <f ca="1">+IF(OFFSET('Sanitation Data'!$E$32,0,10*ROW('Sanitation Data'!E100))="","",OFFSET('Sanitation Data'!$E$32,0,10*ROW('Sanitation Data'!E100)))</f>
        <v/>
      </c>
      <c r="CU106" s="392" t="str">
        <f ca="1">+IF(OFFSET('Sanitation Data'!$F$28,0,10*ROW('Sanitation Data'!F100))="","",OFFSET('Sanitation Data'!$F$28,0,10*ROW('Sanitation Data'!F100)))</f>
        <v/>
      </c>
      <c r="CV106" s="392" t="str">
        <f ca="1">+IF(OFFSET('Sanitation Data'!$F$29,0,10*ROW('Sanitation Data'!F100))="","",OFFSET('Sanitation Data'!$F$29,0,10*ROW('Sanitation Data'!F100)))</f>
        <v/>
      </c>
      <c r="CW106" s="392" t="str">
        <f ca="1">+IF(OFFSET('Sanitation Data'!$F$30,0,10*ROW('Sanitation Data'!F100))="","",OFFSET('Sanitation Data'!$F$30,0,10*ROW('Sanitation Data'!F100)))</f>
        <v/>
      </c>
      <c r="CX106" s="392" t="str">
        <f ca="1">+IF(OFFSET('Sanitation Data'!$F$31,0,10*ROW('Sanitation Data'!F100))="","",OFFSET('Sanitation Data'!$F$31,0,10*ROW('Sanitation Data'!F100)))</f>
        <v/>
      </c>
      <c r="CY106" s="392" t="str">
        <f ca="1">+IF(OFFSET('Sanitation Data'!$F$32,0,10*ROW('Sanitation Data'!F100))="","",OFFSET('Sanitation Data'!$F$32,0,10*ROW('Sanitation Data'!F100)))</f>
        <v/>
      </c>
      <c r="CZ106" s="392" t="str">
        <f ca="1">+IF(OFFSET('Sanitation Data'!$G$28,0,10*ROW('Sanitation Data'!G100))="","",OFFSET('Sanitation Data'!$G$28,0,10*ROW('Sanitation Data'!G100)))</f>
        <v/>
      </c>
      <c r="DA106" s="392" t="str">
        <f ca="1">+IF(OFFSET('Sanitation Data'!$G$29,0,10*ROW('Sanitation Data'!G100))="","",OFFSET('Sanitation Data'!$G$29,0,10*ROW('Sanitation Data'!G100)))</f>
        <v/>
      </c>
      <c r="DB106" s="392" t="str">
        <f ca="1">+IF(OFFSET('Sanitation Data'!$G$30,0,10*ROW('Sanitation Data'!G100))="","",OFFSET('Sanitation Data'!$G$30,0,10*ROW('Sanitation Data'!G100)))</f>
        <v/>
      </c>
      <c r="DC106" s="392" t="str">
        <f ca="1">+IF(OFFSET('Sanitation Data'!$G$31,0,10*ROW('Sanitation Data'!G100))="","",OFFSET('Sanitation Data'!$G$31,0,10*ROW('Sanitation Data'!G100)))</f>
        <v/>
      </c>
      <c r="DD106" s="392" t="str">
        <f ca="1">+IF(OFFSET('Sanitation Data'!$G$32,0,10*ROW('Sanitation Data'!G100))="","",OFFSET('Sanitation Data'!$G$32,0,10*ROW('Sanitation Data'!G100)))</f>
        <v/>
      </c>
      <c r="DE106" s="392" t="str">
        <f ca="1">+IF(OFFSET('Sanitation Data'!$H$28,0,10*ROW('Sanitation Data'!H100))="","",OFFSET('Sanitation Data'!$H$28,0,10*ROW('Sanitation Data'!H100)))</f>
        <v/>
      </c>
      <c r="DF106" s="392" t="str">
        <f ca="1">+IF(OFFSET('Sanitation Data'!$H$29,0,10*ROW('Sanitation Data'!H100))="","",OFFSET('Sanitation Data'!$H$29,0,10*ROW('Sanitation Data'!H100)))</f>
        <v/>
      </c>
      <c r="DG106" s="392" t="str">
        <f ca="1">+IF(OFFSET('Sanitation Data'!$H$30,0,10*ROW('Sanitation Data'!H100))="","",OFFSET('Sanitation Data'!$H$30,0,10*ROW('Sanitation Data'!H100)))</f>
        <v/>
      </c>
      <c r="DH106" s="392" t="str">
        <f ca="1">+IF(OFFSET('Sanitation Data'!$H$31,0,10*ROW('Sanitation Data'!H100))="","",OFFSET('Sanitation Data'!$H$31,0,10*ROW('Sanitation Data'!H100)))</f>
        <v/>
      </c>
      <c r="DI106" s="392" t="str">
        <f ca="1">+IF(OFFSET('Sanitation Data'!$H$32,0,10*ROW('Sanitation Data'!H100))="","",OFFSET('Sanitation Data'!$H$32,0,10*ROW('Sanitation Data'!H100)))</f>
        <v/>
      </c>
      <c r="DJ106" s="392" t="str">
        <f ca="1">+IF(OFFSET('Sanitation Data'!$I$28,0,10*ROW('Sanitation Data'!I100))="","",OFFSET('Sanitation Data'!$I$28,0,10*ROW('Sanitation Data'!I100)))</f>
        <v/>
      </c>
      <c r="DK106" s="392" t="str">
        <f ca="1">+IF(OFFSET('Sanitation Data'!$I$29,0,10*ROW('Sanitation Data'!I100))="","",OFFSET('Sanitation Data'!$I$29,0,10*ROW('Sanitation Data'!I100)))</f>
        <v/>
      </c>
      <c r="DL106" s="392" t="str">
        <f ca="1">+IF(OFFSET('Sanitation Data'!$I$30,0,10*ROW('Sanitation Data'!I100))="","",OFFSET('Sanitation Data'!$I$30,0,10*ROW('Sanitation Data'!I100)))</f>
        <v/>
      </c>
      <c r="DM106" s="392" t="str">
        <f ca="1">+IF(OFFSET('Sanitation Data'!$I$31,0,10*ROW('Sanitation Data'!I100))="","",OFFSET('Sanitation Data'!$I$31,0,10*ROW('Sanitation Data'!I100)))</f>
        <v/>
      </c>
      <c r="DN106" s="392" t="str">
        <f ca="1">+IF(OFFSET('Sanitation Data'!$I$32,0,10*ROW('Sanitation Data'!I100))="","",OFFSET('Sanitation Data'!$I$32,0,10*ROW('Sanitation Data'!I100)))</f>
        <v/>
      </c>
      <c r="DO106" s="392" t="str">
        <f ca="1">+IF(OFFSET('Hygiene Data'!$D$11,0,10*ROW('Hygiene Data'!D100))="","",OFFSET('Hygiene Data'!$D$11,0,10*ROW('Hygiene Data'!D100)))</f>
        <v/>
      </c>
      <c r="DP106" s="392" t="str">
        <f ca="1">+IF(OFFSET('Hygiene Data'!$D$12,0,10*ROW('Hygiene Data'!D100))="","",OFFSET('Hygiene Data'!$D$12,0,10*ROW('Hygiene Data'!D100)))</f>
        <v/>
      </c>
      <c r="DQ106" s="392" t="str">
        <f ca="1">+IF(OFFSET('Hygiene Data'!$D$13,0,10*ROW('Hygiene Data'!D100))="","",OFFSET('Hygiene Data'!$D$13,0,10*ROW('Hygiene Data'!D100)))</f>
        <v/>
      </c>
      <c r="DR106" s="392" t="str">
        <f ca="1">+IF(OFFSET('Hygiene Data'!$E$11,0,10*ROW('Hygiene Data'!E100))="","",OFFSET('Hygiene Data'!$E$11,0,10*ROW('Hygiene Data'!E100)))</f>
        <v/>
      </c>
      <c r="DS106" s="392" t="str">
        <f ca="1">+IF(OFFSET('Hygiene Data'!$E$12,0,10*ROW('Hygiene Data'!E100))="","",OFFSET('Hygiene Data'!$E$12,0,10*ROW('Hygiene Data'!E100)))</f>
        <v/>
      </c>
      <c r="DT106" s="392" t="str">
        <f ca="1">+IF(OFFSET('Hygiene Data'!$E$13,0,10*ROW('Hygiene Data'!E100))="","",OFFSET('Hygiene Data'!$E$13,0,10*ROW('Hygiene Data'!E100)))</f>
        <v/>
      </c>
      <c r="DU106" s="392" t="str">
        <f ca="1">+IF(OFFSET('Hygiene Data'!$F$11,0,10*ROW('Hygiene Data'!F100))="","",OFFSET('Hygiene Data'!$F$11,0,10*ROW('Hygiene Data'!F100)))</f>
        <v/>
      </c>
      <c r="DV106" s="392" t="str">
        <f ca="1">+IF(OFFSET('Hygiene Data'!$F$12,0,10*ROW('Hygiene Data'!F100))="","",OFFSET('Hygiene Data'!$F$12,0,10*ROW('Hygiene Data'!F100)))</f>
        <v/>
      </c>
      <c r="DW106" s="392" t="str">
        <f ca="1">+IF(OFFSET('Hygiene Data'!$F$13,0,10*ROW('Hygiene Data'!F100))="","",OFFSET('Hygiene Data'!$F$13,0,10*ROW('Hygiene Data'!F100)))</f>
        <v/>
      </c>
      <c r="DX106" s="392" t="str">
        <f ca="1">+IF(OFFSET('Hygiene Data'!$G$11,0,10*ROW('Hygiene Data'!G100))="","",OFFSET('Hygiene Data'!$G$11,0,10*ROW('Hygiene Data'!G100)))</f>
        <v/>
      </c>
      <c r="DY106" s="392" t="str">
        <f ca="1">+IF(OFFSET('Hygiene Data'!$G$12,0,10*ROW('Hygiene Data'!G100))="","",OFFSET('Hygiene Data'!$G$12,0,10*ROW('Hygiene Data'!G100)))</f>
        <v/>
      </c>
      <c r="DZ106" s="392" t="str">
        <f ca="1">+IF(OFFSET('Hygiene Data'!$G$13,0,10*ROW('Hygiene Data'!G100))="","",OFFSET('Hygiene Data'!$G$13,0,10*ROW('Hygiene Data'!G100)))</f>
        <v/>
      </c>
      <c r="EA106" s="392" t="str">
        <f ca="1">+IF(OFFSET('Hygiene Data'!$H$11,0,10*ROW('Hygiene Data'!H100))="","",OFFSET('Hygiene Data'!$H$11,0,10*ROW('Hygiene Data'!H100)))</f>
        <v/>
      </c>
      <c r="EB106" s="392" t="str">
        <f ca="1">+IF(OFFSET('Hygiene Data'!$H$12,0,10*ROW('Hygiene Data'!H100))="","",OFFSET('Hygiene Data'!$H$12,0,10*ROW('Hygiene Data'!H100)))</f>
        <v/>
      </c>
      <c r="EC106" s="392" t="str">
        <f ca="1">+IF(OFFSET('Hygiene Data'!$H$13,0,10*ROW('Hygiene Data'!H100))="","",OFFSET('Hygiene Data'!$H$13,0,10*ROW('Hygiene Data'!H100)))</f>
        <v/>
      </c>
      <c r="ED106" s="392" t="str">
        <f ca="1">+IF(OFFSET('Hygiene Data'!$I$11,0,10*ROW('Hygiene Data'!I100))="","",OFFSET('Hygiene Data'!$I$11,0,10*ROW('Hygiene Data'!I100)))</f>
        <v/>
      </c>
      <c r="EE106" s="392" t="str">
        <f ca="1">+IF(OFFSET('Hygiene Data'!$I$12,0,10*ROW('Hygiene Data'!I100))="","",OFFSET('Hygiene Data'!$I$12,0,10*ROW('Hygiene Data'!I100)))</f>
        <v/>
      </c>
      <c r="EF106" s="392" t="str">
        <f ca="1">+IF(OFFSET('Hygiene Data'!$I$13,0,10*ROW('Hygiene Data'!I100))="","",OFFSET('Hygiene Data'!$I$13,0,10*ROW('Hygiene Data'!I100)))</f>
        <v/>
      </c>
    </row>
    <row r="107" spans="1:136" x14ac:dyDescent="0.25">
      <c r="A107" s="501" t="str">
        <f ca="1">+IF(OFFSET('Water Data'!$B$2,0,10*ROW('Water Data'!E101))="","",OFFSET('Water Data'!$B$2,0,10*ROW('Water Data'!E101)))</f>
        <v/>
      </c>
      <c r="B107" s="50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28" t="str">
        <f t="shared" ca="1" si="1"/>
        <v/>
      </c>
      <c r="D107" s="52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3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3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3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3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3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3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3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3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3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3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3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3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3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3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3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3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3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3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3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3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3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3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3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3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3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3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3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3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3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3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3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0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3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3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3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3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3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3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3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3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3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3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3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3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3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3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3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3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92" t="str">
        <f ca="1">+IF(OFFSET('Water Data'!$D$27,0,10*ROW('Water Data'!D101))="","",OFFSET('Water Data'!$D$27,0,10*ROW('Water Data'!D101)))</f>
        <v/>
      </c>
      <c r="BT107" s="392" t="str">
        <f ca="1">+IF(OFFSET('Water Data'!$D$28,0,10*ROW('Water Data'!D101))="","",OFFSET('Water Data'!$D$28,0,10*ROW('Water Data'!D101)))</f>
        <v/>
      </c>
      <c r="BU107" s="392" t="str">
        <f ca="1">+IF(OFFSET('Water Data'!$D$29,0,10*ROW('Water Data'!D101))="","",OFFSET('Water Data'!$D$29,0,10*ROW('Water Data'!D101)))</f>
        <v/>
      </c>
      <c r="BV107" s="392" t="str">
        <f ca="1">+IF(OFFSET('Water Data'!$E$27,0,10*ROW('Water Data'!E101))="","",OFFSET('Water Data'!$E$27,0,10*ROW('Water Data'!E101)))</f>
        <v/>
      </c>
      <c r="BW107" s="392" t="str">
        <f ca="1">+IF(OFFSET('Water Data'!$E$28,0,10*ROW('Water Data'!E101))="","",OFFSET('Water Data'!$E$28,0,10*ROW('Water Data'!E101)))</f>
        <v/>
      </c>
      <c r="BX107" s="392" t="str">
        <f ca="1">+IF(OFFSET('Water Data'!$E$29,0,10*ROW('Water Data'!E101))="","",OFFSET('Water Data'!$E$29,0,10*ROW('Water Data'!E101)))</f>
        <v/>
      </c>
      <c r="BY107" s="392" t="str">
        <f ca="1">+IF(OFFSET('Water Data'!$F$27,0,10*ROW('Water Data'!F101))="","",OFFSET('Water Data'!$F$27,0,10*ROW('Water Data'!F101)))</f>
        <v/>
      </c>
      <c r="BZ107" s="392" t="str">
        <f ca="1">+IF(OFFSET('Water Data'!$F$28,0,10*ROW('Water Data'!F101))="","",OFFSET('Water Data'!$F$28,0,10*ROW('Water Data'!F101)))</f>
        <v/>
      </c>
      <c r="CA107" s="392" t="str">
        <f ca="1">+IF(OFFSET('Water Data'!$F$29,0,10*ROW('Water Data'!F101))="","",OFFSET('Water Data'!$F$29,0,10*ROW('Water Data'!F101)))</f>
        <v/>
      </c>
      <c r="CB107" s="392" t="str">
        <f ca="1">+IF(OFFSET('Water Data'!$G$27,0,10*ROW('Water Data'!G101))="","",OFFSET('Water Data'!$G$27,0,10*ROW('Water Data'!G101)))</f>
        <v/>
      </c>
      <c r="CC107" s="392" t="str">
        <f ca="1">+IF(OFFSET('Water Data'!$G$28,0,10*ROW('Water Data'!G101))="","",OFFSET('Water Data'!$G$28,0,10*ROW('Water Data'!G101)))</f>
        <v/>
      </c>
      <c r="CD107" s="392" t="str">
        <f ca="1">+IF(OFFSET('Water Data'!$G$29,0,10*ROW('Water Data'!G101))="","",OFFSET('Water Data'!$G$29,0,10*ROW('Water Data'!G101)))</f>
        <v/>
      </c>
      <c r="CE107" s="392" t="str">
        <f ca="1">+IF(OFFSET('Water Data'!$H$27,0,10*ROW('Water Data'!H101))="","",OFFSET('Water Data'!$H$27,0,10*ROW('Water Data'!H101)))</f>
        <v/>
      </c>
      <c r="CF107" s="392" t="str">
        <f ca="1">+IF(OFFSET('Water Data'!$H$28,0,10*ROW('Water Data'!H101))="","",OFFSET('Water Data'!$H$28,0,10*ROW('Water Data'!H101)))</f>
        <v/>
      </c>
      <c r="CG107" s="392" t="str">
        <f ca="1">+IF(OFFSET('Water Data'!$H$29,0,10*ROW('Water Data'!H101))="","",OFFSET('Water Data'!$H$29,0,10*ROW('Water Data'!H101)))</f>
        <v/>
      </c>
      <c r="CH107" s="392" t="str">
        <f ca="1">+IF(OFFSET('Water Data'!$I$27,0,10*ROW('Water Data'!I101))="","",OFFSET('Water Data'!$I$27,0,10*ROW('Water Data'!I101)))</f>
        <v/>
      </c>
      <c r="CI107" s="392" t="str">
        <f ca="1">+IF(OFFSET('Water Data'!$I$28,0,10*ROW('Water Data'!I101))="","",OFFSET('Water Data'!$I$28,0,10*ROW('Water Data'!I101)))</f>
        <v/>
      </c>
      <c r="CJ107" s="392" t="str">
        <f ca="1">+IF(OFFSET('Water Data'!$I$29,0,10*ROW('Water Data'!I101))="","",OFFSET('Water Data'!$I$29,0,10*ROW('Water Data'!I101)))</f>
        <v/>
      </c>
      <c r="CK107" s="392" t="str">
        <f ca="1">+IF(OFFSET('Sanitation Data'!$D$28,0,10*ROW('Sanitation Data'!D101))="","",OFFSET('Sanitation Data'!$D$28,0,10*ROW('Sanitation Data'!D101)))</f>
        <v/>
      </c>
      <c r="CL107" s="392" t="str">
        <f ca="1">+IF(OFFSET('Sanitation Data'!$D$29,0,10*ROW('Sanitation Data'!D101))="","",OFFSET('Sanitation Data'!$D$29,0,10*ROW('Sanitation Data'!D101)))</f>
        <v/>
      </c>
      <c r="CM107" s="392" t="str">
        <f ca="1">+IF(OFFSET('Sanitation Data'!$D$30,0,10*ROW('Sanitation Data'!D101))="","",OFFSET('Sanitation Data'!$D$30,0,10*ROW('Sanitation Data'!D101)))</f>
        <v/>
      </c>
      <c r="CN107" s="392" t="str">
        <f ca="1">+IF(OFFSET('Sanitation Data'!$D$31,0,10*ROW('Sanitation Data'!D101))="","",OFFSET('Sanitation Data'!$D$31,0,10*ROW('Sanitation Data'!D101)))</f>
        <v/>
      </c>
      <c r="CO107" s="392" t="str">
        <f ca="1">+IF(OFFSET('Sanitation Data'!$D$32,0,10*ROW('Sanitation Data'!D101))="","",OFFSET('Sanitation Data'!$D$32,0,10*ROW('Sanitation Data'!D101)))</f>
        <v/>
      </c>
      <c r="CP107" s="392" t="str">
        <f ca="1">+IF(OFFSET('Sanitation Data'!$E$28,0,10*ROW('Sanitation Data'!E101))="","",OFFSET('Sanitation Data'!$E$28,0,10*ROW('Sanitation Data'!E101)))</f>
        <v/>
      </c>
      <c r="CQ107" s="392" t="str">
        <f ca="1">+IF(OFFSET('Sanitation Data'!$E$29,0,10*ROW('Sanitation Data'!E101))="","",OFFSET('Sanitation Data'!$E$29,0,10*ROW('Sanitation Data'!E101)))</f>
        <v/>
      </c>
      <c r="CR107" s="392" t="str">
        <f ca="1">+IF(OFFSET('Sanitation Data'!$E$30,0,10*ROW('Sanitation Data'!E101))="","",OFFSET('Sanitation Data'!$E$30,0,10*ROW('Sanitation Data'!E101)))</f>
        <v/>
      </c>
      <c r="CS107" s="392" t="str">
        <f ca="1">+IF(OFFSET('Sanitation Data'!$E$31,0,10*ROW('Sanitation Data'!E101))="","",OFFSET('Sanitation Data'!$E$31,0,10*ROW('Sanitation Data'!E101)))</f>
        <v/>
      </c>
      <c r="CT107" s="392" t="str">
        <f ca="1">+IF(OFFSET('Sanitation Data'!$E$32,0,10*ROW('Sanitation Data'!E101))="","",OFFSET('Sanitation Data'!$E$32,0,10*ROW('Sanitation Data'!E101)))</f>
        <v/>
      </c>
      <c r="CU107" s="392" t="str">
        <f ca="1">+IF(OFFSET('Sanitation Data'!$F$28,0,10*ROW('Sanitation Data'!F101))="","",OFFSET('Sanitation Data'!$F$28,0,10*ROW('Sanitation Data'!F101)))</f>
        <v/>
      </c>
      <c r="CV107" s="392" t="str">
        <f ca="1">+IF(OFFSET('Sanitation Data'!$F$29,0,10*ROW('Sanitation Data'!F101))="","",OFFSET('Sanitation Data'!$F$29,0,10*ROW('Sanitation Data'!F101)))</f>
        <v/>
      </c>
      <c r="CW107" s="392" t="str">
        <f ca="1">+IF(OFFSET('Sanitation Data'!$F$30,0,10*ROW('Sanitation Data'!F101))="","",OFFSET('Sanitation Data'!$F$30,0,10*ROW('Sanitation Data'!F101)))</f>
        <v/>
      </c>
      <c r="CX107" s="392" t="str">
        <f ca="1">+IF(OFFSET('Sanitation Data'!$F$31,0,10*ROW('Sanitation Data'!F101))="","",OFFSET('Sanitation Data'!$F$31,0,10*ROW('Sanitation Data'!F101)))</f>
        <v/>
      </c>
      <c r="CY107" s="392" t="str">
        <f ca="1">+IF(OFFSET('Sanitation Data'!$F$32,0,10*ROW('Sanitation Data'!F101))="","",OFFSET('Sanitation Data'!$F$32,0,10*ROW('Sanitation Data'!F101)))</f>
        <v/>
      </c>
      <c r="CZ107" s="392" t="str">
        <f ca="1">+IF(OFFSET('Sanitation Data'!$G$28,0,10*ROW('Sanitation Data'!G101))="","",OFFSET('Sanitation Data'!$G$28,0,10*ROW('Sanitation Data'!G101)))</f>
        <v/>
      </c>
      <c r="DA107" s="392" t="str">
        <f ca="1">+IF(OFFSET('Sanitation Data'!$G$29,0,10*ROW('Sanitation Data'!G101))="","",OFFSET('Sanitation Data'!$G$29,0,10*ROW('Sanitation Data'!G101)))</f>
        <v/>
      </c>
      <c r="DB107" s="392" t="str">
        <f ca="1">+IF(OFFSET('Sanitation Data'!$G$30,0,10*ROW('Sanitation Data'!G101))="","",OFFSET('Sanitation Data'!$G$30,0,10*ROW('Sanitation Data'!G101)))</f>
        <v/>
      </c>
      <c r="DC107" s="392" t="str">
        <f ca="1">+IF(OFFSET('Sanitation Data'!$G$31,0,10*ROW('Sanitation Data'!G101))="","",OFFSET('Sanitation Data'!$G$31,0,10*ROW('Sanitation Data'!G101)))</f>
        <v/>
      </c>
      <c r="DD107" s="392" t="str">
        <f ca="1">+IF(OFFSET('Sanitation Data'!$G$32,0,10*ROW('Sanitation Data'!G101))="","",OFFSET('Sanitation Data'!$G$32,0,10*ROW('Sanitation Data'!G101)))</f>
        <v/>
      </c>
      <c r="DE107" s="392" t="str">
        <f ca="1">+IF(OFFSET('Sanitation Data'!$H$28,0,10*ROW('Sanitation Data'!H101))="","",OFFSET('Sanitation Data'!$H$28,0,10*ROW('Sanitation Data'!H101)))</f>
        <v/>
      </c>
      <c r="DF107" s="392" t="str">
        <f ca="1">+IF(OFFSET('Sanitation Data'!$H$29,0,10*ROW('Sanitation Data'!H101))="","",OFFSET('Sanitation Data'!$H$29,0,10*ROW('Sanitation Data'!H101)))</f>
        <v/>
      </c>
      <c r="DG107" s="392" t="str">
        <f ca="1">+IF(OFFSET('Sanitation Data'!$H$30,0,10*ROW('Sanitation Data'!H101))="","",OFFSET('Sanitation Data'!$H$30,0,10*ROW('Sanitation Data'!H101)))</f>
        <v/>
      </c>
      <c r="DH107" s="392" t="str">
        <f ca="1">+IF(OFFSET('Sanitation Data'!$H$31,0,10*ROW('Sanitation Data'!H101))="","",OFFSET('Sanitation Data'!$H$31,0,10*ROW('Sanitation Data'!H101)))</f>
        <v/>
      </c>
      <c r="DI107" s="392" t="str">
        <f ca="1">+IF(OFFSET('Sanitation Data'!$H$32,0,10*ROW('Sanitation Data'!H101))="","",OFFSET('Sanitation Data'!$H$32,0,10*ROW('Sanitation Data'!H101)))</f>
        <v/>
      </c>
      <c r="DJ107" s="392" t="str">
        <f ca="1">+IF(OFFSET('Sanitation Data'!$I$28,0,10*ROW('Sanitation Data'!I101))="","",OFFSET('Sanitation Data'!$I$28,0,10*ROW('Sanitation Data'!I101)))</f>
        <v/>
      </c>
      <c r="DK107" s="392" t="str">
        <f ca="1">+IF(OFFSET('Sanitation Data'!$I$29,0,10*ROW('Sanitation Data'!I101))="","",OFFSET('Sanitation Data'!$I$29,0,10*ROW('Sanitation Data'!I101)))</f>
        <v/>
      </c>
      <c r="DL107" s="392" t="str">
        <f ca="1">+IF(OFFSET('Sanitation Data'!$I$30,0,10*ROW('Sanitation Data'!I101))="","",OFFSET('Sanitation Data'!$I$30,0,10*ROW('Sanitation Data'!I101)))</f>
        <v/>
      </c>
      <c r="DM107" s="392" t="str">
        <f ca="1">+IF(OFFSET('Sanitation Data'!$I$31,0,10*ROW('Sanitation Data'!I101))="","",OFFSET('Sanitation Data'!$I$31,0,10*ROW('Sanitation Data'!I101)))</f>
        <v/>
      </c>
      <c r="DN107" s="392" t="str">
        <f ca="1">+IF(OFFSET('Sanitation Data'!$I$32,0,10*ROW('Sanitation Data'!I101))="","",OFFSET('Sanitation Data'!$I$32,0,10*ROW('Sanitation Data'!I101)))</f>
        <v/>
      </c>
      <c r="DO107" s="392" t="str">
        <f ca="1">+IF(OFFSET('Hygiene Data'!$D$11,0,10*ROW('Hygiene Data'!D101))="","",OFFSET('Hygiene Data'!$D$11,0,10*ROW('Hygiene Data'!D101)))</f>
        <v/>
      </c>
      <c r="DP107" s="392" t="str">
        <f ca="1">+IF(OFFSET('Hygiene Data'!$D$12,0,10*ROW('Hygiene Data'!D101))="","",OFFSET('Hygiene Data'!$D$12,0,10*ROW('Hygiene Data'!D101)))</f>
        <v/>
      </c>
      <c r="DQ107" s="392" t="str">
        <f ca="1">+IF(OFFSET('Hygiene Data'!$D$13,0,10*ROW('Hygiene Data'!D101))="","",OFFSET('Hygiene Data'!$D$13,0,10*ROW('Hygiene Data'!D101)))</f>
        <v/>
      </c>
      <c r="DR107" s="392" t="str">
        <f ca="1">+IF(OFFSET('Hygiene Data'!$E$11,0,10*ROW('Hygiene Data'!E101))="","",OFFSET('Hygiene Data'!$E$11,0,10*ROW('Hygiene Data'!E101)))</f>
        <v/>
      </c>
      <c r="DS107" s="392" t="str">
        <f ca="1">+IF(OFFSET('Hygiene Data'!$E$12,0,10*ROW('Hygiene Data'!E101))="","",OFFSET('Hygiene Data'!$E$12,0,10*ROW('Hygiene Data'!E101)))</f>
        <v/>
      </c>
      <c r="DT107" s="392" t="str">
        <f ca="1">+IF(OFFSET('Hygiene Data'!$E$13,0,10*ROW('Hygiene Data'!E101))="","",OFFSET('Hygiene Data'!$E$13,0,10*ROW('Hygiene Data'!E101)))</f>
        <v/>
      </c>
      <c r="DU107" s="392" t="str">
        <f ca="1">+IF(OFFSET('Hygiene Data'!$F$11,0,10*ROW('Hygiene Data'!F101))="","",OFFSET('Hygiene Data'!$F$11,0,10*ROW('Hygiene Data'!F101)))</f>
        <v/>
      </c>
      <c r="DV107" s="392" t="str">
        <f ca="1">+IF(OFFSET('Hygiene Data'!$F$12,0,10*ROW('Hygiene Data'!F101))="","",OFFSET('Hygiene Data'!$F$12,0,10*ROW('Hygiene Data'!F101)))</f>
        <v/>
      </c>
      <c r="DW107" s="392" t="str">
        <f ca="1">+IF(OFFSET('Hygiene Data'!$F$13,0,10*ROW('Hygiene Data'!F101))="","",OFFSET('Hygiene Data'!$F$13,0,10*ROW('Hygiene Data'!F101)))</f>
        <v/>
      </c>
      <c r="DX107" s="392" t="str">
        <f ca="1">+IF(OFFSET('Hygiene Data'!$G$11,0,10*ROW('Hygiene Data'!G101))="","",OFFSET('Hygiene Data'!$G$11,0,10*ROW('Hygiene Data'!G101)))</f>
        <v/>
      </c>
      <c r="DY107" s="392" t="str">
        <f ca="1">+IF(OFFSET('Hygiene Data'!$G$12,0,10*ROW('Hygiene Data'!G101))="","",OFFSET('Hygiene Data'!$G$12,0,10*ROW('Hygiene Data'!G101)))</f>
        <v/>
      </c>
      <c r="DZ107" s="392" t="str">
        <f ca="1">+IF(OFFSET('Hygiene Data'!$G$13,0,10*ROW('Hygiene Data'!G101))="","",OFFSET('Hygiene Data'!$G$13,0,10*ROW('Hygiene Data'!G101)))</f>
        <v/>
      </c>
      <c r="EA107" s="392" t="str">
        <f ca="1">+IF(OFFSET('Hygiene Data'!$H$11,0,10*ROW('Hygiene Data'!H101))="","",OFFSET('Hygiene Data'!$H$11,0,10*ROW('Hygiene Data'!H101)))</f>
        <v/>
      </c>
      <c r="EB107" s="392" t="str">
        <f ca="1">+IF(OFFSET('Hygiene Data'!$H$12,0,10*ROW('Hygiene Data'!H101))="","",OFFSET('Hygiene Data'!$H$12,0,10*ROW('Hygiene Data'!H101)))</f>
        <v/>
      </c>
      <c r="EC107" s="392" t="str">
        <f ca="1">+IF(OFFSET('Hygiene Data'!$H$13,0,10*ROW('Hygiene Data'!H101))="","",OFFSET('Hygiene Data'!$H$13,0,10*ROW('Hygiene Data'!H101)))</f>
        <v/>
      </c>
      <c r="ED107" s="392" t="str">
        <f ca="1">+IF(OFFSET('Hygiene Data'!$I$11,0,10*ROW('Hygiene Data'!I101))="","",OFFSET('Hygiene Data'!$I$11,0,10*ROW('Hygiene Data'!I101)))</f>
        <v/>
      </c>
      <c r="EE107" s="392" t="str">
        <f ca="1">+IF(OFFSET('Hygiene Data'!$I$12,0,10*ROW('Hygiene Data'!I101))="","",OFFSET('Hygiene Data'!$I$12,0,10*ROW('Hygiene Data'!I101)))</f>
        <v/>
      </c>
      <c r="EF107" s="392" t="str">
        <f ca="1">+IF(OFFSET('Hygiene Data'!$I$13,0,10*ROW('Hygiene Data'!I101))="","",OFFSET('Hygiene Data'!$I$13,0,10*ROW('Hygiene Data'!I101)))</f>
        <v/>
      </c>
    </row>
    <row r="108" spans="1:136" x14ac:dyDescent="0.25">
      <c r="A108" s="501" t="str">
        <f ca="1">+IF(OFFSET('Water Data'!$B$2,0,10*ROW('Water Data'!E102))="","",OFFSET('Water Data'!$B$2,0,10*ROW('Water Data'!E102)))</f>
        <v/>
      </c>
      <c r="B108" s="50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28" t="str">
        <f t="shared" ca="1" si="1"/>
        <v/>
      </c>
      <c r="D108" s="52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3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3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3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3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3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3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3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3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3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3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3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3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3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3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3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3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3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3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3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3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3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3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3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3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3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3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3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3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3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3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3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0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3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3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3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3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3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3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3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3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3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3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3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3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3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3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3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3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92" t="str">
        <f ca="1">+IF(OFFSET('Water Data'!$D$27,0,10*ROW('Water Data'!D102))="","",OFFSET('Water Data'!$D$27,0,10*ROW('Water Data'!D102)))</f>
        <v/>
      </c>
      <c r="BT108" s="392" t="str">
        <f ca="1">+IF(OFFSET('Water Data'!$D$28,0,10*ROW('Water Data'!D102))="","",OFFSET('Water Data'!$D$28,0,10*ROW('Water Data'!D102)))</f>
        <v/>
      </c>
      <c r="BU108" s="392" t="str">
        <f ca="1">+IF(OFFSET('Water Data'!$D$29,0,10*ROW('Water Data'!D102))="","",OFFSET('Water Data'!$D$29,0,10*ROW('Water Data'!D102)))</f>
        <v/>
      </c>
      <c r="BV108" s="392" t="str">
        <f ca="1">+IF(OFFSET('Water Data'!$E$27,0,10*ROW('Water Data'!E102))="","",OFFSET('Water Data'!$E$27,0,10*ROW('Water Data'!E102)))</f>
        <v/>
      </c>
      <c r="BW108" s="392" t="str">
        <f ca="1">+IF(OFFSET('Water Data'!$E$28,0,10*ROW('Water Data'!E102))="","",OFFSET('Water Data'!$E$28,0,10*ROW('Water Data'!E102)))</f>
        <v/>
      </c>
      <c r="BX108" s="392" t="str">
        <f ca="1">+IF(OFFSET('Water Data'!$E$29,0,10*ROW('Water Data'!E102))="","",OFFSET('Water Data'!$E$29,0,10*ROW('Water Data'!E102)))</f>
        <v/>
      </c>
      <c r="BY108" s="392" t="str">
        <f ca="1">+IF(OFFSET('Water Data'!$F$27,0,10*ROW('Water Data'!F102))="","",OFFSET('Water Data'!$F$27,0,10*ROW('Water Data'!F102)))</f>
        <v/>
      </c>
      <c r="BZ108" s="392" t="str">
        <f ca="1">+IF(OFFSET('Water Data'!$F$28,0,10*ROW('Water Data'!F102))="","",OFFSET('Water Data'!$F$28,0,10*ROW('Water Data'!F102)))</f>
        <v/>
      </c>
      <c r="CA108" s="392" t="str">
        <f ca="1">+IF(OFFSET('Water Data'!$F$29,0,10*ROW('Water Data'!F102))="","",OFFSET('Water Data'!$F$29,0,10*ROW('Water Data'!F102)))</f>
        <v/>
      </c>
      <c r="CB108" s="392" t="str">
        <f ca="1">+IF(OFFSET('Water Data'!$G$27,0,10*ROW('Water Data'!G102))="","",OFFSET('Water Data'!$G$27,0,10*ROW('Water Data'!G102)))</f>
        <v/>
      </c>
      <c r="CC108" s="392" t="str">
        <f ca="1">+IF(OFFSET('Water Data'!$G$28,0,10*ROW('Water Data'!G102))="","",OFFSET('Water Data'!$G$28,0,10*ROW('Water Data'!G102)))</f>
        <v/>
      </c>
      <c r="CD108" s="392" t="str">
        <f ca="1">+IF(OFFSET('Water Data'!$G$29,0,10*ROW('Water Data'!G102))="","",OFFSET('Water Data'!$G$29,0,10*ROW('Water Data'!G102)))</f>
        <v/>
      </c>
      <c r="CE108" s="392" t="str">
        <f ca="1">+IF(OFFSET('Water Data'!$H$27,0,10*ROW('Water Data'!H102))="","",OFFSET('Water Data'!$H$27,0,10*ROW('Water Data'!H102)))</f>
        <v/>
      </c>
      <c r="CF108" s="392" t="str">
        <f ca="1">+IF(OFFSET('Water Data'!$H$28,0,10*ROW('Water Data'!H102))="","",OFFSET('Water Data'!$H$28,0,10*ROW('Water Data'!H102)))</f>
        <v/>
      </c>
      <c r="CG108" s="392" t="str">
        <f ca="1">+IF(OFFSET('Water Data'!$H$29,0,10*ROW('Water Data'!H102))="","",OFFSET('Water Data'!$H$29,0,10*ROW('Water Data'!H102)))</f>
        <v/>
      </c>
      <c r="CH108" s="392" t="str">
        <f ca="1">+IF(OFFSET('Water Data'!$I$27,0,10*ROW('Water Data'!I102))="","",OFFSET('Water Data'!$I$27,0,10*ROW('Water Data'!I102)))</f>
        <v/>
      </c>
      <c r="CI108" s="392" t="str">
        <f ca="1">+IF(OFFSET('Water Data'!$I$28,0,10*ROW('Water Data'!I102))="","",OFFSET('Water Data'!$I$28,0,10*ROW('Water Data'!I102)))</f>
        <v/>
      </c>
      <c r="CJ108" s="392" t="str">
        <f ca="1">+IF(OFFSET('Water Data'!$I$29,0,10*ROW('Water Data'!I102))="","",OFFSET('Water Data'!$I$29,0,10*ROW('Water Data'!I102)))</f>
        <v/>
      </c>
      <c r="CK108" s="392" t="str">
        <f ca="1">+IF(OFFSET('Sanitation Data'!$D$28,0,10*ROW('Sanitation Data'!D102))="","",OFFSET('Sanitation Data'!$D$28,0,10*ROW('Sanitation Data'!D102)))</f>
        <v/>
      </c>
      <c r="CL108" s="392" t="str">
        <f ca="1">+IF(OFFSET('Sanitation Data'!$D$29,0,10*ROW('Sanitation Data'!D102))="","",OFFSET('Sanitation Data'!$D$29,0,10*ROW('Sanitation Data'!D102)))</f>
        <v/>
      </c>
      <c r="CM108" s="392" t="str">
        <f ca="1">+IF(OFFSET('Sanitation Data'!$D$30,0,10*ROW('Sanitation Data'!D102))="","",OFFSET('Sanitation Data'!$D$30,0,10*ROW('Sanitation Data'!D102)))</f>
        <v/>
      </c>
      <c r="CN108" s="392" t="str">
        <f ca="1">+IF(OFFSET('Sanitation Data'!$D$31,0,10*ROW('Sanitation Data'!D102))="","",OFFSET('Sanitation Data'!$D$31,0,10*ROW('Sanitation Data'!D102)))</f>
        <v/>
      </c>
      <c r="CO108" s="392" t="str">
        <f ca="1">+IF(OFFSET('Sanitation Data'!$D$32,0,10*ROW('Sanitation Data'!D102))="","",OFFSET('Sanitation Data'!$D$32,0,10*ROW('Sanitation Data'!D102)))</f>
        <v/>
      </c>
      <c r="CP108" s="392" t="str">
        <f ca="1">+IF(OFFSET('Sanitation Data'!$E$28,0,10*ROW('Sanitation Data'!E102))="","",OFFSET('Sanitation Data'!$E$28,0,10*ROW('Sanitation Data'!E102)))</f>
        <v/>
      </c>
      <c r="CQ108" s="392" t="str">
        <f ca="1">+IF(OFFSET('Sanitation Data'!$E$29,0,10*ROW('Sanitation Data'!E102))="","",OFFSET('Sanitation Data'!$E$29,0,10*ROW('Sanitation Data'!E102)))</f>
        <v/>
      </c>
      <c r="CR108" s="392" t="str">
        <f ca="1">+IF(OFFSET('Sanitation Data'!$E$30,0,10*ROW('Sanitation Data'!E102))="","",OFFSET('Sanitation Data'!$E$30,0,10*ROW('Sanitation Data'!E102)))</f>
        <v/>
      </c>
      <c r="CS108" s="392" t="str">
        <f ca="1">+IF(OFFSET('Sanitation Data'!$E$31,0,10*ROW('Sanitation Data'!E102))="","",OFFSET('Sanitation Data'!$E$31,0,10*ROW('Sanitation Data'!E102)))</f>
        <v/>
      </c>
      <c r="CT108" s="392" t="str">
        <f ca="1">+IF(OFFSET('Sanitation Data'!$E$32,0,10*ROW('Sanitation Data'!E102))="","",OFFSET('Sanitation Data'!$E$32,0,10*ROW('Sanitation Data'!E102)))</f>
        <v/>
      </c>
      <c r="CU108" s="392" t="str">
        <f ca="1">+IF(OFFSET('Sanitation Data'!$F$28,0,10*ROW('Sanitation Data'!F102))="","",OFFSET('Sanitation Data'!$F$28,0,10*ROW('Sanitation Data'!F102)))</f>
        <v/>
      </c>
      <c r="CV108" s="392" t="str">
        <f ca="1">+IF(OFFSET('Sanitation Data'!$F$29,0,10*ROW('Sanitation Data'!F102))="","",OFFSET('Sanitation Data'!$F$29,0,10*ROW('Sanitation Data'!F102)))</f>
        <v/>
      </c>
      <c r="CW108" s="392" t="str">
        <f ca="1">+IF(OFFSET('Sanitation Data'!$F$30,0,10*ROW('Sanitation Data'!F102))="","",OFFSET('Sanitation Data'!$F$30,0,10*ROW('Sanitation Data'!F102)))</f>
        <v/>
      </c>
      <c r="CX108" s="392" t="str">
        <f ca="1">+IF(OFFSET('Sanitation Data'!$F$31,0,10*ROW('Sanitation Data'!F102))="","",OFFSET('Sanitation Data'!$F$31,0,10*ROW('Sanitation Data'!F102)))</f>
        <v/>
      </c>
      <c r="CY108" s="392" t="str">
        <f ca="1">+IF(OFFSET('Sanitation Data'!$F$32,0,10*ROW('Sanitation Data'!F102))="","",OFFSET('Sanitation Data'!$F$32,0,10*ROW('Sanitation Data'!F102)))</f>
        <v/>
      </c>
      <c r="CZ108" s="392" t="str">
        <f ca="1">+IF(OFFSET('Sanitation Data'!$G$28,0,10*ROW('Sanitation Data'!G102))="","",OFFSET('Sanitation Data'!$G$28,0,10*ROW('Sanitation Data'!G102)))</f>
        <v/>
      </c>
      <c r="DA108" s="392" t="str">
        <f ca="1">+IF(OFFSET('Sanitation Data'!$G$29,0,10*ROW('Sanitation Data'!G102))="","",OFFSET('Sanitation Data'!$G$29,0,10*ROW('Sanitation Data'!G102)))</f>
        <v/>
      </c>
      <c r="DB108" s="392" t="str">
        <f ca="1">+IF(OFFSET('Sanitation Data'!$G$30,0,10*ROW('Sanitation Data'!G102))="","",OFFSET('Sanitation Data'!$G$30,0,10*ROW('Sanitation Data'!G102)))</f>
        <v/>
      </c>
      <c r="DC108" s="392" t="str">
        <f ca="1">+IF(OFFSET('Sanitation Data'!$G$31,0,10*ROW('Sanitation Data'!G102))="","",OFFSET('Sanitation Data'!$G$31,0,10*ROW('Sanitation Data'!G102)))</f>
        <v/>
      </c>
      <c r="DD108" s="392" t="str">
        <f ca="1">+IF(OFFSET('Sanitation Data'!$G$32,0,10*ROW('Sanitation Data'!G102))="","",OFFSET('Sanitation Data'!$G$32,0,10*ROW('Sanitation Data'!G102)))</f>
        <v/>
      </c>
      <c r="DE108" s="392" t="str">
        <f ca="1">+IF(OFFSET('Sanitation Data'!$H$28,0,10*ROW('Sanitation Data'!H102))="","",OFFSET('Sanitation Data'!$H$28,0,10*ROW('Sanitation Data'!H102)))</f>
        <v/>
      </c>
      <c r="DF108" s="392" t="str">
        <f ca="1">+IF(OFFSET('Sanitation Data'!$H$29,0,10*ROW('Sanitation Data'!H102))="","",OFFSET('Sanitation Data'!$H$29,0,10*ROW('Sanitation Data'!H102)))</f>
        <v/>
      </c>
      <c r="DG108" s="392" t="str">
        <f ca="1">+IF(OFFSET('Sanitation Data'!$H$30,0,10*ROW('Sanitation Data'!H102))="","",OFFSET('Sanitation Data'!$H$30,0,10*ROW('Sanitation Data'!H102)))</f>
        <v/>
      </c>
      <c r="DH108" s="392" t="str">
        <f ca="1">+IF(OFFSET('Sanitation Data'!$H$31,0,10*ROW('Sanitation Data'!H102))="","",OFFSET('Sanitation Data'!$H$31,0,10*ROW('Sanitation Data'!H102)))</f>
        <v/>
      </c>
      <c r="DI108" s="392" t="str">
        <f ca="1">+IF(OFFSET('Sanitation Data'!$H$32,0,10*ROW('Sanitation Data'!H102))="","",OFFSET('Sanitation Data'!$H$32,0,10*ROW('Sanitation Data'!H102)))</f>
        <v/>
      </c>
      <c r="DJ108" s="392" t="str">
        <f ca="1">+IF(OFFSET('Sanitation Data'!$I$28,0,10*ROW('Sanitation Data'!I102))="","",OFFSET('Sanitation Data'!$I$28,0,10*ROW('Sanitation Data'!I102)))</f>
        <v/>
      </c>
      <c r="DK108" s="392" t="str">
        <f ca="1">+IF(OFFSET('Sanitation Data'!$I$29,0,10*ROW('Sanitation Data'!I102))="","",OFFSET('Sanitation Data'!$I$29,0,10*ROW('Sanitation Data'!I102)))</f>
        <v/>
      </c>
      <c r="DL108" s="392" t="str">
        <f ca="1">+IF(OFFSET('Sanitation Data'!$I$30,0,10*ROW('Sanitation Data'!I102))="","",OFFSET('Sanitation Data'!$I$30,0,10*ROW('Sanitation Data'!I102)))</f>
        <v/>
      </c>
      <c r="DM108" s="392" t="str">
        <f ca="1">+IF(OFFSET('Sanitation Data'!$I$31,0,10*ROW('Sanitation Data'!I102))="","",OFFSET('Sanitation Data'!$I$31,0,10*ROW('Sanitation Data'!I102)))</f>
        <v/>
      </c>
      <c r="DN108" s="392" t="str">
        <f ca="1">+IF(OFFSET('Sanitation Data'!$I$32,0,10*ROW('Sanitation Data'!I102))="","",OFFSET('Sanitation Data'!$I$32,0,10*ROW('Sanitation Data'!I102)))</f>
        <v/>
      </c>
      <c r="DO108" s="392" t="str">
        <f ca="1">+IF(OFFSET('Hygiene Data'!$D$11,0,10*ROW('Hygiene Data'!D102))="","",OFFSET('Hygiene Data'!$D$11,0,10*ROW('Hygiene Data'!D102)))</f>
        <v/>
      </c>
      <c r="DP108" s="392" t="str">
        <f ca="1">+IF(OFFSET('Hygiene Data'!$D$12,0,10*ROW('Hygiene Data'!D102))="","",OFFSET('Hygiene Data'!$D$12,0,10*ROW('Hygiene Data'!D102)))</f>
        <v/>
      </c>
      <c r="DQ108" s="392" t="str">
        <f ca="1">+IF(OFFSET('Hygiene Data'!$D$13,0,10*ROW('Hygiene Data'!D102))="","",OFFSET('Hygiene Data'!$D$13,0,10*ROW('Hygiene Data'!D102)))</f>
        <v/>
      </c>
      <c r="DR108" s="392" t="str">
        <f ca="1">+IF(OFFSET('Hygiene Data'!$E$11,0,10*ROW('Hygiene Data'!E102))="","",OFFSET('Hygiene Data'!$E$11,0,10*ROW('Hygiene Data'!E102)))</f>
        <v/>
      </c>
      <c r="DS108" s="392" t="str">
        <f ca="1">+IF(OFFSET('Hygiene Data'!$E$12,0,10*ROW('Hygiene Data'!E102))="","",OFFSET('Hygiene Data'!$E$12,0,10*ROW('Hygiene Data'!E102)))</f>
        <v/>
      </c>
      <c r="DT108" s="392" t="str">
        <f ca="1">+IF(OFFSET('Hygiene Data'!$E$13,0,10*ROW('Hygiene Data'!E102))="","",OFFSET('Hygiene Data'!$E$13,0,10*ROW('Hygiene Data'!E102)))</f>
        <v/>
      </c>
      <c r="DU108" s="392" t="str">
        <f ca="1">+IF(OFFSET('Hygiene Data'!$F$11,0,10*ROW('Hygiene Data'!F102))="","",OFFSET('Hygiene Data'!$F$11,0,10*ROW('Hygiene Data'!F102)))</f>
        <v/>
      </c>
      <c r="DV108" s="392" t="str">
        <f ca="1">+IF(OFFSET('Hygiene Data'!$F$12,0,10*ROW('Hygiene Data'!F102))="","",OFFSET('Hygiene Data'!$F$12,0,10*ROW('Hygiene Data'!F102)))</f>
        <v/>
      </c>
      <c r="DW108" s="392" t="str">
        <f ca="1">+IF(OFFSET('Hygiene Data'!$F$13,0,10*ROW('Hygiene Data'!F102))="","",OFFSET('Hygiene Data'!$F$13,0,10*ROW('Hygiene Data'!F102)))</f>
        <v/>
      </c>
      <c r="DX108" s="392" t="str">
        <f ca="1">+IF(OFFSET('Hygiene Data'!$G$11,0,10*ROW('Hygiene Data'!G102))="","",OFFSET('Hygiene Data'!$G$11,0,10*ROW('Hygiene Data'!G102)))</f>
        <v/>
      </c>
      <c r="DY108" s="392" t="str">
        <f ca="1">+IF(OFFSET('Hygiene Data'!$G$12,0,10*ROW('Hygiene Data'!G102))="","",OFFSET('Hygiene Data'!$G$12,0,10*ROW('Hygiene Data'!G102)))</f>
        <v/>
      </c>
      <c r="DZ108" s="392" t="str">
        <f ca="1">+IF(OFFSET('Hygiene Data'!$G$13,0,10*ROW('Hygiene Data'!G102))="","",OFFSET('Hygiene Data'!$G$13,0,10*ROW('Hygiene Data'!G102)))</f>
        <v/>
      </c>
      <c r="EA108" s="392" t="str">
        <f ca="1">+IF(OFFSET('Hygiene Data'!$H$11,0,10*ROW('Hygiene Data'!H102))="","",OFFSET('Hygiene Data'!$H$11,0,10*ROW('Hygiene Data'!H102)))</f>
        <v/>
      </c>
      <c r="EB108" s="392" t="str">
        <f ca="1">+IF(OFFSET('Hygiene Data'!$H$12,0,10*ROW('Hygiene Data'!H102))="","",OFFSET('Hygiene Data'!$H$12,0,10*ROW('Hygiene Data'!H102)))</f>
        <v/>
      </c>
      <c r="EC108" s="392" t="str">
        <f ca="1">+IF(OFFSET('Hygiene Data'!$H$13,0,10*ROW('Hygiene Data'!H102))="","",OFFSET('Hygiene Data'!$H$13,0,10*ROW('Hygiene Data'!H102)))</f>
        <v/>
      </c>
      <c r="ED108" s="392" t="str">
        <f ca="1">+IF(OFFSET('Hygiene Data'!$I$11,0,10*ROW('Hygiene Data'!I102))="","",OFFSET('Hygiene Data'!$I$11,0,10*ROW('Hygiene Data'!I102)))</f>
        <v/>
      </c>
      <c r="EE108" s="392" t="str">
        <f ca="1">+IF(OFFSET('Hygiene Data'!$I$12,0,10*ROW('Hygiene Data'!I102))="","",OFFSET('Hygiene Data'!$I$12,0,10*ROW('Hygiene Data'!I102)))</f>
        <v/>
      </c>
      <c r="EF108" s="392" t="str">
        <f ca="1">+IF(OFFSET('Hygiene Data'!$I$13,0,10*ROW('Hygiene Data'!I102))="","",OFFSET('Hygiene Data'!$I$13,0,10*ROW('Hygiene Data'!I102)))</f>
        <v/>
      </c>
    </row>
    <row r="109" spans="1:136" x14ac:dyDescent="0.25">
      <c r="A109" s="501" t="str">
        <f ca="1">+IF(OFFSET('Water Data'!$B$2,0,10*ROW('Water Data'!E103))="","",OFFSET('Water Data'!$B$2,0,10*ROW('Water Data'!E103)))</f>
        <v/>
      </c>
      <c r="B109" s="50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28" t="str">
        <f t="shared" ca="1" si="1"/>
        <v/>
      </c>
      <c r="D109" s="52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3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3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3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3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3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3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3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3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3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3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3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3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3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3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3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3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3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3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3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3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3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3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3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3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3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3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3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3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3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3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3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0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3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3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3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3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3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3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3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3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3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3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3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3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3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3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3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3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92" t="str">
        <f ca="1">+IF(OFFSET('Water Data'!$D$27,0,10*ROW('Water Data'!D103))="","",OFFSET('Water Data'!$D$27,0,10*ROW('Water Data'!D103)))</f>
        <v/>
      </c>
      <c r="BT109" s="392" t="str">
        <f ca="1">+IF(OFFSET('Water Data'!$D$28,0,10*ROW('Water Data'!D103))="","",OFFSET('Water Data'!$D$28,0,10*ROW('Water Data'!D103)))</f>
        <v/>
      </c>
      <c r="BU109" s="392" t="str">
        <f ca="1">+IF(OFFSET('Water Data'!$D$29,0,10*ROW('Water Data'!D103))="","",OFFSET('Water Data'!$D$29,0,10*ROW('Water Data'!D103)))</f>
        <v/>
      </c>
      <c r="BV109" s="392" t="str">
        <f ca="1">+IF(OFFSET('Water Data'!$E$27,0,10*ROW('Water Data'!E103))="","",OFFSET('Water Data'!$E$27,0,10*ROW('Water Data'!E103)))</f>
        <v/>
      </c>
      <c r="BW109" s="392" t="str">
        <f ca="1">+IF(OFFSET('Water Data'!$E$28,0,10*ROW('Water Data'!E103))="","",OFFSET('Water Data'!$E$28,0,10*ROW('Water Data'!E103)))</f>
        <v/>
      </c>
      <c r="BX109" s="392" t="str">
        <f ca="1">+IF(OFFSET('Water Data'!$E$29,0,10*ROW('Water Data'!E103))="","",OFFSET('Water Data'!$E$29,0,10*ROW('Water Data'!E103)))</f>
        <v/>
      </c>
      <c r="BY109" s="392" t="str">
        <f ca="1">+IF(OFFSET('Water Data'!$F$27,0,10*ROW('Water Data'!F103))="","",OFFSET('Water Data'!$F$27,0,10*ROW('Water Data'!F103)))</f>
        <v/>
      </c>
      <c r="BZ109" s="392" t="str">
        <f ca="1">+IF(OFFSET('Water Data'!$F$28,0,10*ROW('Water Data'!F103))="","",OFFSET('Water Data'!$F$28,0,10*ROW('Water Data'!F103)))</f>
        <v/>
      </c>
      <c r="CA109" s="392" t="str">
        <f ca="1">+IF(OFFSET('Water Data'!$F$29,0,10*ROW('Water Data'!F103))="","",OFFSET('Water Data'!$F$29,0,10*ROW('Water Data'!F103)))</f>
        <v/>
      </c>
      <c r="CB109" s="392" t="str">
        <f ca="1">+IF(OFFSET('Water Data'!$G$27,0,10*ROW('Water Data'!G103))="","",OFFSET('Water Data'!$G$27,0,10*ROW('Water Data'!G103)))</f>
        <v/>
      </c>
      <c r="CC109" s="392" t="str">
        <f ca="1">+IF(OFFSET('Water Data'!$G$28,0,10*ROW('Water Data'!G103))="","",OFFSET('Water Data'!$G$28,0,10*ROW('Water Data'!G103)))</f>
        <v/>
      </c>
      <c r="CD109" s="392" t="str">
        <f ca="1">+IF(OFFSET('Water Data'!$G$29,0,10*ROW('Water Data'!G103))="","",OFFSET('Water Data'!$G$29,0,10*ROW('Water Data'!G103)))</f>
        <v/>
      </c>
      <c r="CE109" s="392" t="str">
        <f ca="1">+IF(OFFSET('Water Data'!$H$27,0,10*ROW('Water Data'!H103))="","",OFFSET('Water Data'!$H$27,0,10*ROW('Water Data'!H103)))</f>
        <v/>
      </c>
      <c r="CF109" s="392" t="str">
        <f ca="1">+IF(OFFSET('Water Data'!$H$28,0,10*ROW('Water Data'!H103))="","",OFFSET('Water Data'!$H$28,0,10*ROW('Water Data'!H103)))</f>
        <v/>
      </c>
      <c r="CG109" s="392" t="str">
        <f ca="1">+IF(OFFSET('Water Data'!$H$29,0,10*ROW('Water Data'!H103))="","",OFFSET('Water Data'!$H$29,0,10*ROW('Water Data'!H103)))</f>
        <v/>
      </c>
      <c r="CH109" s="392" t="str">
        <f ca="1">+IF(OFFSET('Water Data'!$I$27,0,10*ROW('Water Data'!I103))="","",OFFSET('Water Data'!$I$27,0,10*ROW('Water Data'!I103)))</f>
        <v/>
      </c>
      <c r="CI109" s="392" t="str">
        <f ca="1">+IF(OFFSET('Water Data'!$I$28,0,10*ROW('Water Data'!I103))="","",OFFSET('Water Data'!$I$28,0,10*ROW('Water Data'!I103)))</f>
        <v/>
      </c>
      <c r="CJ109" s="392" t="str">
        <f ca="1">+IF(OFFSET('Water Data'!$I$29,0,10*ROW('Water Data'!I103))="","",OFFSET('Water Data'!$I$29,0,10*ROW('Water Data'!I103)))</f>
        <v/>
      </c>
      <c r="CK109" s="392" t="str">
        <f ca="1">+IF(OFFSET('Sanitation Data'!$D$28,0,10*ROW('Sanitation Data'!D103))="","",OFFSET('Sanitation Data'!$D$28,0,10*ROW('Sanitation Data'!D103)))</f>
        <v/>
      </c>
      <c r="CL109" s="392" t="str">
        <f ca="1">+IF(OFFSET('Sanitation Data'!$D$29,0,10*ROW('Sanitation Data'!D103))="","",OFFSET('Sanitation Data'!$D$29,0,10*ROW('Sanitation Data'!D103)))</f>
        <v/>
      </c>
      <c r="CM109" s="392" t="str">
        <f ca="1">+IF(OFFSET('Sanitation Data'!$D$30,0,10*ROW('Sanitation Data'!D103))="","",OFFSET('Sanitation Data'!$D$30,0,10*ROW('Sanitation Data'!D103)))</f>
        <v/>
      </c>
      <c r="CN109" s="392" t="str">
        <f ca="1">+IF(OFFSET('Sanitation Data'!$D$31,0,10*ROW('Sanitation Data'!D103))="","",OFFSET('Sanitation Data'!$D$31,0,10*ROW('Sanitation Data'!D103)))</f>
        <v/>
      </c>
      <c r="CO109" s="392" t="str">
        <f ca="1">+IF(OFFSET('Sanitation Data'!$D$32,0,10*ROW('Sanitation Data'!D103))="","",OFFSET('Sanitation Data'!$D$32,0,10*ROW('Sanitation Data'!D103)))</f>
        <v/>
      </c>
      <c r="CP109" s="392" t="str">
        <f ca="1">+IF(OFFSET('Sanitation Data'!$E$28,0,10*ROW('Sanitation Data'!E103))="","",OFFSET('Sanitation Data'!$E$28,0,10*ROW('Sanitation Data'!E103)))</f>
        <v/>
      </c>
      <c r="CQ109" s="392" t="str">
        <f ca="1">+IF(OFFSET('Sanitation Data'!$E$29,0,10*ROW('Sanitation Data'!E103))="","",OFFSET('Sanitation Data'!$E$29,0,10*ROW('Sanitation Data'!E103)))</f>
        <v/>
      </c>
      <c r="CR109" s="392" t="str">
        <f ca="1">+IF(OFFSET('Sanitation Data'!$E$30,0,10*ROW('Sanitation Data'!E103))="","",OFFSET('Sanitation Data'!$E$30,0,10*ROW('Sanitation Data'!E103)))</f>
        <v/>
      </c>
      <c r="CS109" s="392" t="str">
        <f ca="1">+IF(OFFSET('Sanitation Data'!$E$31,0,10*ROW('Sanitation Data'!E103))="","",OFFSET('Sanitation Data'!$E$31,0,10*ROW('Sanitation Data'!E103)))</f>
        <v/>
      </c>
      <c r="CT109" s="392" t="str">
        <f ca="1">+IF(OFFSET('Sanitation Data'!$E$32,0,10*ROW('Sanitation Data'!E103))="","",OFFSET('Sanitation Data'!$E$32,0,10*ROW('Sanitation Data'!E103)))</f>
        <v/>
      </c>
      <c r="CU109" s="392" t="str">
        <f ca="1">+IF(OFFSET('Sanitation Data'!$F$28,0,10*ROW('Sanitation Data'!F103))="","",OFFSET('Sanitation Data'!$F$28,0,10*ROW('Sanitation Data'!F103)))</f>
        <v/>
      </c>
      <c r="CV109" s="392" t="str">
        <f ca="1">+IF(OFFSET('Sanitation Data'!$F$29,0,10*ROW('Sanitation Data'!F103))="","",OFFSET('Sanitation Data'!$F$29,0,10*ROW('Sanitation Data'!F103)))</f>
        <v/>
      </c>
      <c r="CW109" s="392" t="str">
        <f ca="1">+IF(OFFSET('Sanitation Data'!$F$30,0,10*ROW('Sanitation Data'!F103))="","",OFFSET('Sanitation Data'!$F$30,0,10*ROW('Sanitation Data'!F103)))</f>
        <v/>
      </c>
      <c r="CX109" s="392" t="str">
        <f ca="1">+IF(OFFSET('Sanitation Data'!$F$31,0,10*ROW('Sanitation Data'!F103))="","",OFFSET('Sanitation Data'!$F$31,0,10*ROW('Sanitation Data'!F103)))</f>
        <v/>
      </c>
      <c r="CY109" s="392" t="str">
        <f ca="1">+IF(OFFSET('Sanitation Data'!$F$32,0,10*ROW('Sanitation Data'!F103))="","",OFFSET('Sanitation Data'!$F$32,0,10*ROW('Sanitation Data'!F103)))</f>
        <v/>
      </c>
      <c r="CZ109" s="392" t="str">
        <f ca="1">+IF(OFFSET('Sanitation Data'!$G$28,0,10*ROW('Sanitation Data'!G103))="","",OFFSET('Sanitation Data'!$G$28,0,10*ROW('Sanitation Data'!G103)))</f>
        <v/>
      </c>
      <c r="DA109" s="392" t="str">
        <f ca="1">+IF(OFFSET('Sanitation Data'!$G$29,0,10*ROW('Sanitation Data'!G103))="","",OFFSET('Sanitation Data'!$G$29,0,10*ROW('Sanitation Data'!G103)))</f>
        <v/>
      </c>
      <c r="DB109" s="392" t="str">
        <f ca="1">+IF(OFFSET('Sanitation Data'!$G$30,0,10*ROW('Sanitation Data'!G103))="","",OFFSET('Sanitation Data'!$G$30,0,10*ROW('Sanitation Data'!G103)))</f>
        <v/>
      </c>
      <c r="DC109" s="392" t="str">
        <f ca="1">+IF(OFFSET('Sanitation Data'!$G$31,0,10*ROW('Sanitation Data'!G103))="","",OFFSET('Sanitation Data'!$G$31,0,10*ROW('Sanitation Data'!G103)))</f>
        <v/>
      </c>
      <c r="DD109" s="392" t="str">
        <f ca="1">+IF(OFFSET('Sanitation Data'!$G$32,0,10*ROW('Sanitation Data'!G103))="","",OFFSET('Sanitation Data'!$G$32,0,10*ROW('Sanitation Data'!G103)))</f>
        <v/>
      </c>
      <c r="DE109" s="392" t="str">
        <f ca="1">+IF(OFFSET('Sanitation Data'!$H$28,0,10*ROW('Sanitation Data'!H103))="","",OFFSET('Sanitation Data'!$H$28,0,10*ROW('Sanitation Data'!H103)))</f>
        <v/>
      </c>
      <c r="DF109" s="392" t="str">
        <f ca="1">+IF(OFFSET('Sanitation Data'!$H$29,0,10*ROW('Sanitation Data'!H103))="","",OFFSET('Sanitation Data'!$H$29,0,10*ROW('Sanitation Data'!H103)))</f>
        <v/>
      </c>
      <c r="DG109" s="392" t="str">
        <f ca="1">+IF(OFFSET('Sanitation Data'!$H$30,0,10*ROW('Sanitation Data'!H103))="","",OFFSET('Sanitation Data'!$H$30,0,10*ROW('Sanitation Data'!H103)))</f>
        <v/>
      </c>
      <c r="DH109" s="392" t="str">
        <f ca="1">+IF(OFFSET('Sanitation Data'!$H$31,0,10*ROW('Sanitation Data'!H103))="","",OFFSET('Sanitation Data'!$H$31,0,10*ROW('Sanitation Data'!H103)))</f>
        <v/>
      </c>
      <c r="DI109" s="392" t="str">
        <f ca="1">+IF(OFFSET('Sanitation Data'!$H$32,0,10*ROW('Sanitation Data'!H103))="","",OFFSET('Sanitation Data'!$H$32,0,10*ROW('Sanitation Data'!H103)))</f>
        <v/>
      </c>
      <c r="DJ109" s="392" t="str">
        <f ca="1">+IF(OFFSET('Sanitation Data'!$I$28,0,10*ROW('Sanitation Data'!I103))="","",OFFSET('Sanitation Data'!$I$28,0,10*ROW('Sanitation Data'!I103)))</f>
        <v/>
      </c>
      <c r="DK109" s="392" t="str">
        <f ca="1">+IF(OFFSET('Sanitation Data'!$I$29,0,10*ROW('Sanitation Data'!I103))="","",OFFSET('Sanitation Data'!$I$29,0,10*ROW('Sanitation Data'!I103)))</f>
        <v/>
      </c>
      <c r="DL109" s="392" t="str">
        <f ca="1">+IF(OFFSET('Sanitation Data'!$I$30,0,10*ROW('Sanitation Data'!I103))="","",OFFSET('Sanitation Data'!$I$30,0,10*ROW('Sanitation Data'!I103)))</f>
        <v/>
      </c>
      <c r="DM109" s="392" t="str">
        <f ca="1">+IF(OFFSET('Sanitation Data'!$I$31,0,10*ROW('Sanitation Data'!I103))="","",OFFSET('Sanitation Data'!$I$31,0,10*ROW('Sanitation Data'!I103)))</f>
        <v/>
      </c>
      <c r="DN109" s="392" t="str">
        <f ca="1">+IF(OFFSET('Sanitation Data'!$I$32,0,10*ROW('Sanitation Data'!I103))="","",OFFSET('Sanitation Data'!$I$32,0,10*ROW('Sanitation Data'!I103)))</f>
        <v/>
      </c>
      <c r="DO109" s="392" t="str">
        <f ca="1">+IF(OFFSET('Hygiene Data'!$D$11,0,10*ROW('Hygiene Data'!D103))="","",OFFSET('Hygiene Data'!$D$11,0,10*ROW('Hygiene Data'!D103)))</f>
        <v/>
      </c>
      <c r="DP109" s="392" t="str">
        <f ca="1">+IF(OFFSET('Hygiene Data'!$D$12,0,10*ROW('Hygiene Data'!D103))="","",OFFSET('Hygiene Data'!$D$12,0,10*ROW('Hygiene Data'!D103)))</f>
        <v/>
      </c>
      <c r="DQ109" s="392" t="str">
        <f ca="1">+IF(OFFSET('Hygiene Data'!$D$13,0,10*ROW('Hygiene Data'!D103))="","",OFFSET('Hygiene Data'!$D$13,0,10*ROW('Hygiene Data'!D103)))</f>
        <v/>
      </c>
      <c r="DR109" s="392" t="str">
        <f ca="1">+IF(OFFSET('Hygiene Data'!$E$11,0,10*ROW('Hygiene Data'!E103))="","",OFFSET('Hygiene Data'!$E$11,0,10*ROW('Hygiene Data'!E103)))</f>
        <v/>
      </c>
      <c r="DS109" s="392" t="str">
        <f ca="1">+IF(OFFSET('Hygiene Data'!$E$12,0,10*ROW('Hygiene Data'!E103))="","",OFFSET('Hygiene Data'!$E$12,0,10*ROW('Hygiene Data'!E103)))</f>
        <v/>
      </c>
      <c r="DT109" s="392" t="str">
        <f ca="1">+IF(OFFSET('Hygiene Data'!$E$13,0,10*ROW('Hygiene Data'!E103))="","",OFFSET('Hygiene Data'!$E$13,0,10*ROW('Hygiene Data'!E103)))</f>
        <v/>
      </c>
      <c r="DU109" s="392" t="str">
        <f ca="1">+IF(OFFSET('Hygiene Data'!$F$11,0,10*ROW('Hygiene Data'!F103))="","",OFFSET('Hygiene Data'!$F$11,0,10*ROW('Hygiene Data'!F103)))</f>
        <v/>
      </c>
      <c r="DV109" s="392" t="str">
        <f ca="1">+IF(OFFSET('Hygiene Data'!$F$12,0,10*ROW('Hygiene Data'!F103))="","",OFFSET('Hygiene Data'!$F$12,0,10*ROW('Hygiene Data'!F103)))</f>
        <v/>
      </c>
      <c r="DW109" s="392" t="str">
        <f ca="1">+IF(OFFSET('Hygiene Data'!$F$13,0,10*ROW('Hygiene Data'!F103))="","",OFFSET('Hygiene Data'!$F$13,0,10*ROW('Hygiene Data'!F103)))</f>
        <v/>
      </c>
      <c r="DX109" s="392" t="str">
        <f ca="1">+IF(OFFSET('Hygiene Data'!$G$11,0,10*ROW('Hygiene Data'!G103))="","",OFFSET('Hygiene Data'!$G$11,0,10*ROW('Hygiene Data'!G103)))</f>
        <v/>
      </c>
      <c r="DY109" s="392" t="str">
        <f ca="1">+IF(OFFSET('Hygiene Data'!$G$12,0,10*ROW('Hygiene Data'!G103))="","",OFFSET('Hygiene Data'!$G$12,0,10*ROW('Hygiene Data'!G103)))</f>
        <v/>
      </c>
      <c r="DZ109" s="392" t="str">
        <f ca="1">+IF(OFFSET('Hygiene Data'!$G$13,0,10*ROW('Hygiene Data'!G103))="","",OFFSET('Hygiene Data'!$G$13,0,10*ROW('Hygiene Data'!G103)))</f>
        <v/>
      </c>
      <c r="EA109" s="392" t="str">
        <f ca="1">+IF(OFFSET('Hygiene Data'!$H$11,0,10*ROW('Hygiene Data'!H103))="","",OFFSET('Hygiene Data'!$H$11,0,10*ROW('Hygiene Data'!H103)))</f>
        <v/>
      </c>
      <c r="EB109" s="392" t="str">
        <f ca="1">+IF(OFFSET('Hygiene Data'!$H$12,0,10*ROW('Hygiene Data'!H103))="","",OFFSET('Hygiene Data'!$H$12,0,10*ROW('Hygiene Data'!H103)))</f>
        <v/>
      </c>
      <c r="EC109" s="392" t="str">
        <f ca="1">+IF(OFFSET('Hygiene Data'!$H$13,0,10*ROW('Hygiene Data'!H103))="","",OFFSET('Hygiene Data'!$H$13,0,10*ROW('Hygiene Data'!H103)))</f>
        <v/>
      </c>
      <c r="ED109" s="392" t="str">
        <f ca="1">+IF(OFFSET('Hygiene Data'!$I$11,0,10*ROW('Hygiene Data'!I103))="","",OFFSET('Hygiene Data'!$I$11,0,10*ROW('Hygiene Data'!I103)))</f>
        <v/>
      </c>
      <c r="EE109" s="392" t="str">
        <f ca="1">+IF(OFFSET('Hygiene Data'!$I$12,0,10*ROW('Hygiene Data'!I103))="","",OFFSET('Hygiene Data'!$I$12,0,10*ROW('Hygiene Data'!I103)))</f>
        <v/>
      </c>
      <c r="EF109" s="392" t="str">
        <f ca="1">+IF(OFFSET('Hygiene Data'!$I$13,0,10*ROW('Hygiene Data'!I103))="","",OFFSET('Hygiene Data'!$I$13,0,10*ROW('Hygiene Data'!I103)))</f>
        <v/>
      </c>
    </row>
    <row r="110" spans="1:136" x14ac:dyDescent="0.25">
      <c r="A110" s="501" t="str">
        <f ca="1">+IF(OFFSET('Water Data'!$B$2,0,10*ROW('Water Data'!E104))="","",OFFSET('Water Data'!$B$2,0,10*ROW('Water Data'!E104)))</f>
        <v/>
      </c>
      <c r="B110" s="50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28" t="str">
        <f t="shared" ca="1" si="1"/>
        <v/>
      </c>
      <c r="D110" s="52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3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3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3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3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3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3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3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3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3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3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3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3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3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3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3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3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3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3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3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3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3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3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3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3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3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3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3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3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3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3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3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0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3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3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3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3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3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3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3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3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3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3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3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3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3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3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3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3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92" t="str">
        <f ca="1">+IF(OFFSET('Water Data'!$D$27,0,10*ROW('Water Data'!D104))="","",OFFSET('Water Data'!$D$27,0,10*ROW('Water Data'!D104)))</f>
        <v/>
      </c>
      <c r="BT110" s="392" t="str">
        <f ca="1">+IF(OFFSET('Water Data'!$D$28,0,10*ROW('Water Data'!D104))="","",OFFSET('Water Data'!$D$28,0,10*ROW('Water Data'!D104)))</f>
        <v/>
      </c>
      <c r="BU110" s="392" t="str">
        <f ca="1">+IF(OFFSET('Water Data'!$D$29,0,10*ROW('Water Data'!D104))="","",OFFSET('Water Data'!$D$29,0,10*ROW('Water Data'!D104)))</f>
        <v/>
      </c>
      <c r="BV110" s="392" t="str">
        <f ca="1">+IF(OFFSET('Water Data'!$E$27,0,10*ROW('Water Data'!E104))="","",OFFSET('Water Data'!$E$27,0,10*ROW('Water Data'!E104)))</f>
        <v/>
      </c>
      <c r="BW110" s="392" t="str">
        <f ca="1">+IF(OFFSET('Water Data'!$E$28,0,10*ROW('Water Data'!E104))="","",OFFSET('Water Data'!$E$28,0,10*ROW('Water Data'!E104)))</f>
        <v/>
      </c>
      <c r="BX110" s="392" t="str">
        <f ca="1">+IF(OFFSET('Water Data'!$E$29,0,10*ROW('Water Data'!E104))="","",OFFSET('Water Data'!$E$29,0,10*ROW('Water Data'!E104)))</f>
        <v/>
      </c>
      <c r="BY110" s="392" t="str">
        <f ca="1">+IF(OFFSET('Water Data'!$F$27,0,10*ROW('Water Data'!F104))="","",OFFSET('Water Data'!$F$27,0,10*ROW('Water Data'!F104)))</f>
        <v/>
      </c>
      <c r="BZ110" s="392" t="str">
        <f ca="1">+IF(OFFSET('Water Data'!$F$28,0,10*ROW('Water Data'!F104))="","",OFFSET('Water Data'!$F$28,0,10*ROW('Water Data'!F104)))</f>
        <v/>
      </c>
      <c r="CA110" s="392" t="str">
        <f ca="1">+IF(OFFSET('Water Data'!$F$29,0,10*ROW('Water Data'!F104))="","",OFFSET('Water Data'!$F$29,0,10*ROW('Water Data'!F104)))</f>
        <v/>
      </c>
      <c r="CB110" s="392" t="str">
        <f ca="1">+IF(OFFSET('Water Data'!$G$27,0,10*ROW('Water Data'!G104))="","",OFFSET('Water Data'!$G$27,0,10*ROW('Water Data'!G104)))</f>
        <v/>
      </c>
      <c r="CC110" s="392" t="str">
        <f ca="1">+IF(OFFSET('Water Data'!$G$28,0,10*ROW('Water Data'!G104))="","",OFFSET('Water Data'!$G$28,0,10*ROW('Water Data'!G104)))</f>
        <v/>
      </c>
      <c r="CD110" s="392" t="str">
        <f ca="1">+IF(OFFSET('Water Data'!$G$29,0,10*ROW('Water Data'!G104))="","",OFFSET('Water Data'!$G$29,0,10*ROW('Water Data'!G104)))</f>
        <v/>
      </c>
      <c r="CE110" s="392" t="str">
        <f ca="1">+IF(OFFSET('Water Data'!$H$27,0,10*ROW('Water Data'!H104))="","",OFFSET('Water Data'!$H$27,0,10*ROW('Water Data'!H104)))</f>
        <v/>
      </c>
      <c r="CF110" s="392" t="str">
        <f ca="1">+IF(OFFSET('Water Data'!$H$28,0,10*ROW('Water Data'!H104))="","",OFFSET('Water Data'!$H$28,0,10*ROW('Water Data'!H104)))</f>
        <v/>
      </c>
      <c r="CG110" s="392" t="str">
        <f ca="1">+IF(OFFSET('Water Data'!$H$29,0,10*ROW('Water Data'!H104))="","",OFFSET('Water Data'!$H$29,0,10*ROW('Water Data'!H104)))</f>
        <v/>
      </c>
      <c r="CH110" s="392" t="str">
        <f ca="1">+IF(OFFSET('Water Data'!$I$27,0,10*ROW('Water Data'!I104))="","",OFFSET('Water Data'!$I$27,0,10*ROW('Water Data'!I104)))</f>
        <v/>
      </c>
      <c r="CI110" s="392" t="str">
        <f ca="1">+IF(OFFSET('Water Data'!$I$28,0,10*ROW('Water Data'!I104))="","",OFFSET('Water Data'!$I$28,0,10*ROW('Water Data'!I104)))</f>
        <v/>
      </c>
      <c r="CJ110" s="392" t="str">
        <f ca="1">+IF(OFFSET('Water Data'!$I$29,0,10*ROW('Water Data'!I104))="","",OFFSET('Water Data'!$I$29,0,10*ROW('Water Data'!I104)))</f>
        <v/>
      </c>
      <c r="CK110" s="392" t="str">
        <f ca="1">+IF(OFFSET('Sanitation Data'!$D$28,0,10*ROW('Sanitation Data'!D104))="","",OFFSET('Sanitation Data'!$D$28,0,10*ROW('Sanitation Data'!D104)))</f>
        <v/>
      </c>
      <c r="CL110" s="392" t="str">
        <f ca="1">+IF(OFFSET('Sanitation Data'!$D$29,0,10*ROW('Sanitation Data'!D104))="","",OFFSET('Sanitation Data'!$D$29,0,10*ROW('Sanitation Data'!D104)))</f>
        <v/>
      </c>
      <c r="CM110" s="392" t="str">
        <f ca="1">+IF(OFFSET('Sanitation Data'!$D$30,0,10*ROW('Sanitation Data'!D104))="","",OFFSET('Sanitation Data'!$D$30,0,10*ROW('Sanitation Data'!D104)))</f>
        <v/>
      </c>
      <c r="CN110" s="392" t="str">
        <f ca="1">+IF(OFFSET('Sanitation Data'!$D$31,0,10*ROW('Sanitation Data'!D104))="","",OFFSET('Sanitation Data'!$D$31,0,10*ROW('Sanitation Data'!D104)))</f>
        <v/>
      </c>
      <c r="CO110" s="392" t="str">
        <f ca="1">+IF(OFFSET('Sanitation Data'!$D$32,0,10*ROW('Sanitation Data'!D104))="","",OFFSET('Sanitation Data'!$D$32,0,10*ROW('Sanitation Data'!D104)))</f>
        <v/>
      </c>
      <c r="CP110" s="392" t="str">
        <f ca="1">+IF(OFFSET('Sanitation Data'!$E$28,0,10*ROW('Sanitation Data'!E104))="","",OFFSET('Sanitation Data'!$E$28,0,10*ROW('Sanitation Data'!E104)))</f>
        <v/>
      </c>
      <c r="CQ110" s="392" t="str">
        <f ca="1">+IF(OFFSET('Sanitation Data'!$E$29,0,10*ROW('Sanitation Data'!E104))="","",OFFSET('Sanitation Data'!$E$29,0,10*ROW('Sanitation Data'!E104)))</f>
        <v/>
      </c>
      <c r="CR110" s="392" t="str">
        <f ca="1">+IF(OFFSET('Sanitation Data'!$E$30,0,10*ROW('Sanitation Data'!E104))="","",OFFSET('Sanitation Data'!$E$30,0,10*ROW('Sanitation Data'!E104)))</f>
        <v/>
      </c>
      <c r="CS110" s="392" t="str">
        <f ca="1">+IF(OFFSET('Sanitation Data'!$E$31,0,10*ROW('Sanitation Data'!E104))="","",OFFSET('Sanitation Data'!$E$31,0,10*ROW('Sanitation Data'!E104)))</f>
        <v/>
      </c>
      <c r="CT110" s="392" t="str">
        <f ca="1">+IF(OFFSET('Sanitation Data'!$E$32,0,10*ROW('Sanitation Data'!E104))="","",OFFSET('Sanitation Data'!$E$32,0,10*ROW('Sanitation Data'!E104)))</f>
        <v/>
      </c>
      <c r="CU110" s="392" t="str">
        <f ca="1">+IF(OFFSET('Sanitation Data'!$F$28,0,10*ROW('Sanitation Data'!F104))="","",OFFSET('Sanitation Data'!$F$28,0,10*ROW('Sanitation Data'!F104)))</f>
        <v/>
      </c>
      <c r="CV110" s="392" t="str">
        <f ca="1">+IF(OFFSET('Sanitation Data'!$F$29,0,10*ROW('Sanitation Data'!F104))="","",OFFSET('Sanitation Data'!$F$29,0,10*ROW('Sanitation Data'!F104)))</f>
        <v/>
      </c>
      <c r="CW110" s="392" t="str">
        <f ca="1">+IF(OFFSET('Sanitation Data'!$F$30,0,10*ROW('Sanitation Data'!F104))="","",OFFSET('Sanitation Data'!$F$30,0,10*ROW('Sanitation Data'!F104)))</f>
        <v/>
      </c>
      <c r="CX110" s="392" t="str">
        <f ca="1">+IF(OFFSET('Sanitation Data'!$F$31,0,10*ROW('Sanitation Data'!F104))="","",OFFSET('Sanitation Data'!$F$31,0,10*ROW('Sanitation Data'!F104)))</f>
        <v/>
      </c>
      <c r="CY110" s="392" t="str">
        <f ca="1">+IF(OFFSET('Sanitation Data'!$F$32,0,10*ROW('Sanitation Data'!F104))="","",OFFSET('Sanitation Data'!$F$32,0,10*ROW('Sanitation Data'!F104)))</f>
        <v/>
      </c>
      <c r="CZ110" s="392" t="str">
        <f ca="1">+IF(OFFSET('Sanitation Data'!$G$28,0,10*ROW('Sanitation Data'!G104))="","",OFFSET('Sanitation Data'!$G$28,0,10*ROW('Sanitation Data'!G104)))</f>
        <v/>
      </c>
      <c r="DA110" s="392" t="str">
        <f ca="1">+IF(OFFSET('Sanitation Data'!$G$29,0,10*ROW('Sanitation Data'!G104))="","",OFFSET('Sanitation Data'!$G$29,0,10*ROW('Sanitation Data'!G104)))</f>
        <v/>
      </c>
      <c r="DB110" s="392" t="str">
        <f ca="1">+IF(OFFSET('Sanitation Data'!$G$30,0,10*ROW('Sanitation Data'!G104))="","",OFFSET('Sanitation Data'!$G$30,0,10*ROW('Sanitation Data'!G104)))</f>
        <v/>
      </c>
      <c r="DC110" s="392" t="str">
        <f ca="1">+IF(OFFSET('Sanitation Data'!$G$31,0,10*ROW('Sanitation Data'!G104))="","",OFFSET('Sanitation Data'!$G$31,0,10*ROW('Sanitation Data'!G104)))</f>
        <v/>
      </c>
      <c r="DD110" s="392" t="str">
        <f ca="1">+IF(OFFSET('Sanitation Data'!$G$32,0,10*ROW('Sanitation Data'!G104))="","",OFFSET('Sanitation Data'!$G$32,0,10*ROW('Sanitation Data'!G104)))</f>
        <v/>
      </c>
      <c r="DE110" s="392" t="str">
        <f ca="1">+IF(OFFSET('Sanitation Data'!$H$28,0,10*ROW('Sanitation Data'!H104))="","",OFFSET('Sanitation Data'!$H$28,0,10*ROW('Sanitation Data'!H104)))</f>
        <v/>
      </c>
      <c r="DF110" s="392" t="str">
        <f ca="1">+IF(OFFSET('Sanitation Data'!$H$29,0,10*ROW('Sanitation Data'!H104))="","",OFFSET('Sanitation Data'!$H$29,0,10*ROW('Sanitation Data'!H104)))</f>
        <v/>
      </c>
      <c r="DG110" s="392" t="str">
        <f ca="1">+IF(OFFSET('Sanitation Data'!$H$30,0,10*ROW('Sanitation Data'!H104))="","",OFFSET('Sanitation Data'!$H$30,0,10*ROW('Sanitation Data'!H104)))</f>
        <v/>
      </c>
      <c r="DH110" s="392" t="str">
        <f ca="1">+IF(OFFSET('Sanitation Data'!$H$31,0,10*ROW('Sanitation Data'!H104))="","",OFFSET('Sanitation Data'!$H$31,0,10*ROW('Sanitation Data'!H104)))</f>
        <v/>
      </c>
      <c r="DI110" s="392" t="str">
        <f ca="1">+IF(OFFSET('Sanitation Data'!$H$32,0,10*ROW('Sanitation Data'!H104))="","",OFFSET('Sanitation Data'!$H$32,0,10*ROW('Sanitation Data'!H104)))</f>
        <v/>
      </c>
      <c r="DJ110" s="392" t="str">
        <f ca="1">+IF(OFFSET('Sanitation Data'!$I$28,0,10*ROW('Sanitation Data'!I104))="","",OFFSET('Sanitation Data'!$I$28,0,10*ROW('Sanitation Data'!I104)))</f>
        <v/>
      </c>
      <c r="DK110" s="392" t="str">
        <f ca="1">+IF(OFFSET('Sanitation Data'!$I$29,0,10*ROW('Sanitation Data'!I104))="","",OFFSET('Sanitation Data'!$I$29,0,10*ROW('Sanitation Data'!I104)))</f>
        <v/>
      </c>
      <c r="DL110" s="392" t="str">
        <f ca="1">+IF(OFFSET('Sanitation Data'!$I$30,0,10*ROW('Sanitation Data'!I104))="","",OFFSET('Sanitation Data'!$I$30,0,10*ROW('Sanitation Data'!I104)))</f>
        <v/>
      </c>
      <c r="DM110" s="392" t="str">
        <f ca="1">+IF(OFFSET('Sanitation Data'!$I$31,0,10*ROW('Sanitation Data'!I104))="","",OFFSET('Sanitation Data'!$I$31,0,10*ROW('Sanitation Data'!I104)))</f>
        <v/>
      </c>
      <c r="DN110" s="392" t="str">
        <f ca="1">+IF(OFFSET('Sanitation Data'!$I$32,0,10*ROW('Sanitation Data'!I104))="","",OFFSET('Sanitation Data'!$I$32,0,10*ROW('Sanitation Data'!I104)))</f>
        <v/>
      </c>
      <c r="DO110" s="392" t="str">
        <f ca="1">+IF(OFFSET('Hygiene Data'!$D$11,0,10*ROW('Hygiene Data'!D104))="","",OFFSET('Hygiene Data'!$D$11,0,10*ROW('Hygiene Data'!D104)))</f>
        <v/>
      </c>
      <c r="DP110" s="392" t="str">
        <f ca="1">+IF(OFFSET('Hygiene Data'!$D$12,0,10*ROW('Hygiene Data'!D104))="","",OFFSET('Hygiene Data'!$D$12,0,10*ROW('Hygiene Data'!D104)))</f>
        <v/>
      </c>
      <c r="DQ110" s="392" t="str">
        <f ca="1">+IF(OFFSET('Hygiene Data'!$D$13,0,10*ROW('Hygiene Data'!D104))="","",OFFSET('Hygiene Data'!$D$13,0,10*ROW('Hygiene Data'!D104)))</f>
        <v/>
      </c>
      <c r="DR110" s="392" t="str">
        <f ca="1">+IF(OFFSET('Hygiene Data'!$E$11,0,10*ROW('Hygiene Data'!E104))="","",OFFSET('Hygiene Data'!$E$11,0,10*ROW('Hygiene Data'!E104)))</f>
        <v/>
      </c>
      <c r="DS110" s="392" t="str">
        <f ca="1">+IF(OFFSET('Hygiene Data'!$E$12,0,10*ROW('Hygiene Data'!E104))="","",OFFSET('Hygiene Data'!$E$12,0,10*ROW('Hygiene Data'!E104)))</f>
        <v/>
      </c>
      <c r="DT110" s="392" t="str">
        <f ca="1">+IF(OFFSET('Hygiene Data'!$E$13,0,10*ROW('Hygiene Data'!E104))="","",OFFSET('Hygiene Data'!$E$13,0,10*ROW('Hygiene Data'!E104)))</f>
        <v/>
      </c>
      <c r="DU110" s="392" t="str">
        <f ca="1">+IF(OFFSET('Hygiene Data'!$F$11,0,10*ROW('Hygiene Data'!F104))="","",OFFSET('Hygiene Data'!$F$11,0,10*ROW('Hygiene Data'!F104)))</f>
        <v/>
      </c>
      <c r="DV110" s="392" t="str">
        <f ca="1">+IF(OFFSET('Hygiene Data'!$F$12,0,10*ROW('Hygiene Data'!F104))="","",OFFSET('Hygiene Data'!$F$12,0,10*ROW('Hygiene Data'!F104)))</f>
        <v/>
      </c>
      <c r="DW110" s="392" t="str">
        <f ca="1">+IF(OFFSET('Hygiene Data'!$F$13,0,10*ROW('Hygiene Data'!F104))="","",OFFSET('Hygiene Data'!$F$13,0,10*ROW('Hygiene Data'!F104)))</f>
        <v/>
      </c>
      <c r="DX110" s="392" t="str">
        <f ca="1">+IF(OFFSET('Hygiene Data'!$G$11,0,10*ROW('Hygiene Data'!G104))="","",OFFSET('Hygiene Data'!$G$11,0,10*ROW('Hygiene Data'!G104)))</f>
        <v/>
      </c>
      <c r="DY110" s="392" t="str">
        <f ca="1">+IF(OFFSET('Hygiene Data'!$G$12,0,10*ROW('Hygiene Data'!G104))="","",OFFSET('Hygiene Data'!$G$12,0,10*ROW('Hygiene Data'!G104)))</f>
        <v/>
      </c>
      <c r="DZ110" s="392" t="str">
        <f ca="1">+IF(OFFSET('Hygiene Data'!$G$13,0,10*ROW('Hygiene Data'!G104))="","",OFFSET('Hygiene Data'!$G$13,0,10*ROW('Hygiene Data'!G104)))</f>
        <v/>
      </c>
      <c r="EA110" s="392" t="str">
        <f ca="1">+IF(OFFSET('Hygiene Data'!$H$11,0,10*ROW('Hygiene Data'!H104))="","",OFFSET('Hygiene Data'!$H$11,0,10*ROW('Hygiene Data'!H104)))</f>
        <v/>
      </c>
      <c r="EB110" s="392" t="str">
        <f ca="1">+IF(OFFSET('Hygiene Data'!$H$12,0,10*ROW('Hygiene Data'!H104))="","",OFFSET('Hygiene Data'!$H$12,0,10*ROW('Hygiene Data'!H104)))</f>
        <v/>
      </c>
      <c r="EC110" s="392" t="str">
        <f ca="1">+IF(OFFSET('Hygiene Data'!$H$13,0,10*ROW('Hygiene Data'!H104))="","",OFFSET('Hygiene Data'!$H$13,0,10*ROW('Hygiene Data'!H104)))</f>
        <v/>
      </c>
      <c r="ED110" s="392" t="str">
        <f ca="1">+IF(OFFSET('Hygiene Data'!$I$11,0,10*ROW('Hygiene Data'!I104))="","",OFFSET('Hygiene Data'!$I$11,0,10*ROW('Hygiene Data'!I104)))</f>
        <v/>
      </c>
      <c r="EE110" s="392" t="str">
        <f ca="1">+IF(OFFSET('Hygiene Data'!$I$12,0,10*ROW('Hygiene Data'!I104))="","",OFFSET('Hygiene Data'!$I$12,0,10*ROW('Hygiene Data'!I104)))</f>
        <v/>
      </c>
      <c r="EF110" s="392" t="str">
        <f ca="1">+IF(OFFSET('Hygiene Data'!$I$13,0,10*ROW('Hygiene Data'!I104))="","",OFFSET('Hygiene Data'!$I$13,0,10*ROW('Hygiene Data'!I104)))</f>
        <v/>
      </c>
    </row>
    <row r="111" spans="1:136" x14ac:dyDescent="0.25">
      <c r="A111" s="501" t="str">
        <f ca="1">+IF(OFFSET('Water Data'!$B$2,0,10*ROW('Water Data'!E105))="","",OFFSET('Water Data'!$B$2,0,10*ROW('Water Data'!E105)))</f>
        <v/>
      </c>
      <c r="B111" s="50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28" t="str">
        <f t="shared" ca="1" si="1"/>
        <v/>
      </c>
      <c r="D111" s="52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3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3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3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3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3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3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3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3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3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3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3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3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3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3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3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3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3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3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3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3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3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3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3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3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3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3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3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3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3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3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3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0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3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3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3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3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3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3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3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3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3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3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3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3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3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3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3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3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92" t="str">
        <f ca="1">+IF(OFFSET('Water Data'!$D$27,0,10*ROW('Water Data'!D105))="","",OFFSET('Water Data'!$D$27,0,10*ROW('Water Data'!D105)))</f>
        <v/>
      </c>
      <c r="BT111" s="392" t="str">
        <f ca="1">+IF(OFFSET('Water Data'!$D$28,0,10*ROW('Water Data'!D105))="","",OFFSET('Water Data'!$D$28,0,10*ROW('Water Data'!D105)))</f>
        <v/>
      </c>
      <c r="BU111" s="392" t="str">
        <f ca="1">+IF(OFFSET('Water Data'!$D$29,0,10*ROW('Water Data'!D105))="","",OFFSET('Water Data'!$D$29,0,10*ROW('Water Data'!D105)))</f>
        <v/>
      </c>
      <c r="BV111" s="392" t="str">
        <f ca="1">+IF(OFFSET('Water Data'!$E$27,0,10*ROW('Water Data'!E105))="","",OFFSET('Water Data'!$E$27,0,10*ROW('Water Data'!E105)))</f>
        <v/>
      </c>
      <c r="BW111" s="392" t="str">
        <f ca="1">+IF(OFFSET('Water Data'!$E$28,0,10*ROW('Water Data'!E105))="","",OFFSET('Water Data'!$E$28,0,10*ROW('Water Data'!E105)))</f>
        <v/>
      </c>
      <c r="BX111" s="392" t="str">
        <f ca="1">+IF(OFFSET('Water Data'!$E$29,0,10*ROW('Water Data'!E105))="","",OFFSET('Water Data'!$E$29,0,10*ROW('Water Data'!E105)))</f>
        <v/>
      </c>
      <c r="BY111" s="392" t="str">
        <f ca="1">+IF(OFFSET('Water Data'!$F$27,0,10*ROW('Water Data'!F105))="","",OFFSET('Water Data'!$F$27,0,10*ROW('Water Data'!F105)))</f>
        <v/>
      </c>
      <c r="BZ111" s="392" t="str">
        <f ca="1">+IF(OFFSET('Water Data'!$F$28,0,10*ROW('Water Data'!F105))="","",OFFSET('Water Data'!$F$28,0,10*ROW('Water Data'!F105)))</f>
        <v/>
      </c>
      <c r="CA111" s="392" t="str">
        <f ca="1">+IF(OFFSET('Water Data'!$F$29,0,10*ROW('Water Data'!F105))="","",OFFSET('Water Data'!$F$29,0,10*ROW('Water Data'!F105)))</f>
        <v/>
      </c>
      <c r="CB111" s="392" t="str">
        <f ca="1">+IF(OFFSET('Water Data'!$G$27,0,10*ROW('Water Data'!G105))="","",OFFSET('Water Data'!$G$27,0,10*ROW('Water Data'!G105)))</f>
        <v/>
      </c>
      <c r="CC111" s="392" t="str">
        <f ca="1">+IF(OFFSET('Water Data'!$G$28,0,10*ROW('Water Data'!G105))="","",OFFSET('Water Data'!$G$28,0,10*ROW('Water Data'!G105)))</f>
        <v/>
      </c>
      <c r="CD111" s="392" t="str">
        <f ca="1">+IF(OFFSET('Water Data'!$G$29,0,10*ROW('Water Data'!G105))="","",OFFSET('Water Data'!$G$29,0,10*ROW('Water Data'!G105)))</f>
        <v/>
      </c>
      <c r="CE111" s="392" t="str">
        <f ca="1">+IF(OFFSET('Water Data'!$H$27,0,10*ROW('Water Data'!H105))="","",OFFSET('Water Data'!$H$27,0,10*ROW('Water Data'!H105)))</f>
        <v/>
      </c>
      <c r="CF111" s="392" t="str">
        <f ca="1">+IF(OFFSET('Water Data'!$H$28,0,10*ROW('Water Data'!H105))="","",OFFSET('Water Data'!$H$28,0,10*ROW('Water Data'!H105)))</f>
        <v/>
      </c>
      <c r="CG111" s="392" t="str">
        <f ca="1">+IF(OFFSET('Water Data'!$H$29,0,10*ROW('Water Data'!H105))="","",OFFSET('Water Data'!$H$29,0,10*ROW('Water Data'!H105)))</f>
        <v/>
      </c>
      <c r="CH111" s="392" t="str">
        <f ca="1">+IF(OFFSET('Water Data'!$I$27,0,10*ROW('Water Data'!I105))="","",OFFSET('Water Data'!$I$27,0,10*ROW('Water Data'!I105)))</f>
        <v/>
      </c>
      <c r="CI111" s="392" t="str">
        <f ca="1">+IF(OFFSET('Water Data'!$I$28,0,10*ROW('Water Data'!I105))="","",OFFSET('Water Data'!$I$28,0,10*ROW('Water Data'!I105)))</f>
        <v/>
      </c>
      <c r="CJ111" s="392" t="str">
        <f ca="1">+IF(OFFSET('Water Data'!$I$29,0,10*ROW('Water Data'!I105))="","",OFFSET('Water Data'!$I$29,0,10*ROW('Water Data'!I105)))</f>
        <v/>
      </c>
      <c r="CK111" s="392" t="str">
        <f ca="1">+IF(OFFSET('Sanitation Data'!$D$28,0,10*ROW('Sanitation Data'!D105))="","",OFFSET('Sanitation Data'!$D$28,0,10*ROW('Sanitation Data'!D105)))</f>
        <v/>
      </c>
      <c r="CL111" s="392" t="str">
        <f ca="1">+IF(OFFSET('Sanitation Data'!$D$29,0,10*ROW('Sanitation Data'!D105))="","",OFFSET('Sanitation Data'!$D$29,0,10*ROW('Sanitation Data'!D105)))</f>
        <v/>
      </c>
      <c r="CM111" s="392" t="str">
        <f ca="1">+IF(OFFSET('Sanitation Data'!$D$30,0,10*ROW('Sanitation Data'!D105))="","",OFFSET('Sanitation Data'!$D$30,0,10*ROW('Sanitation Data'!D105)))</f>
        <v/>
      </c>
      <c r="CN111" s="392" t="str">
        <f ca="1">+IF(OFFSET('Sanitation Data'!$D$31,0,10*ROW('Sanitation Data'!D105))="","",OFFSET('Sanitation Data'!$D$31,0,10*ROW('Sanitation Data'!D105)))</f>
        <v/>
      </c>
      <c r="CO111" s="392" t="str">
        <f ca="1">+IF(OFFSET('Sanitation Data'!$D$32,0,10*ROW('Sanitation Data'!D105))="","",OFFSET('Sanitation Data'!$D$32,0,10*ROW('Sanitation Data'!D105)))</f>
        <v/>
      </c>
      <c r="CP111" s="392" t="str">
        <f ca="1">+IF(OFFSET('Sanitation Data'!$E$28,0,10*ROW('Sanitation Data'!E105))="","",OFFSET('Sanitation Data'!$E$28,0,10*ROW('Sanitation Data'!E105)))</f>
        <v/>
      </c>
      <c r="CQ111" s="392" t="str">
        <f ca="1">+IF(OFFSET('Sanitation Data'!$E$29,0,10*ROW('Sanitation Data'!E105))="","",OFFSET('Sanitation Data'!$E$29,0,10*ROW('Sanitation Data'!E105)))</f>
        <v/>
      </c>
      <c r="CR111" s="392" t="str">
        <f ca="1">+IF(OFFSET('Sanitation Data'!$E$30,0,10*ROW('Sanitation Data'!E105))="","",OFFSET('Sanitation Data'!$E$30,0,10*ROW('Sanitation Data'!E105)))</f>
        <v/>
      </c>
      <c r="CS111" s="392" t="str">
        <f ca="1">+IF(OFFSET('Sanitation Data'!$E$31,0,10*ROW('Sanitation Data'!E105))="","",OFFSET('Sanitation Data'!$E$31,0,10*ROW('Sanitation Data'!E105)))</f>
        <v/>
      </c>
      <c r="CT111" s="392" t="str">
        <f ca="1">+IF(OFFSET('Sanitation Data'!$E$32,0,10*ROW('Sanitation Data'!E105))="","",OFFSET('Sanitation Data'!$E$32,0,10*ROW('Sanitation Data'!E105)))</f>
        <v/>
      </c>
      <c r="CU111" s="392" t="str">
        <f ca="1">+IF(OFFSET('Sanitation Data'!$F$28,0,10*ROW('Sanitation Data'!F105))="","",OFFSET('Sanitation Data'!$F$28,0,10*ROW('Sanitation Data'!F105)))</f>
        <v/>
      </c>
      <c r="CV111" s="392" t="str">
        <f ca="1">+IF(OFFSET('Sanitation Data'!$F$29,0,10*ROW('Sanitation Data'!F105))="","",OFFSET('Sanitation Data'!$F$29,0,10*ROW('Sanitation Data'!F105)))</f>
        <v/>
      </c>
      <c r="CW111" s="392" t="str">
        <f ca="1">+IF(OFFSET('Sanitation Data'!$F$30,0,10*ROW('Sanitation Data'!F105))="","",OFFSET('Sanitation Data'!$F$30,0,10*ROW('Sanitation Data'!F105)))</f>
        <v/>
      </c>
      <c r="CX111" s="392" t="str">
        <f ca="1">+IF(OFFSET('Sanitation Data'!$F$31,0,10*ROW('Sanitation Data'!F105))="","",OFFSET('Sanitation Data'!$F$31,0,10*ROW('Sanitation Data'!F105)))</f>
        <v/>
      </c>
      <c r="CY111" s="392" t="str">
        <f ca="1">+IF(OFFSET('Sanitation Data'!$F$32,0,10*ROW('Sanitation Data'!F105))="","",OFFSET('Sanitation Data'!$F$32,0,10*ROW('Sanitation Data'!F105)))</f>
        <v/>
      </c>
      <c r="CZ111" s="392" t="str">
        <f ca="1">+IF(OFFSET('Sanitation Data'!$G$28,0,10*ROW('Sanitation Data'!G105))="","",OFFSET('Sanitation Data'!$G$28,0,10*ROW('Sanitation Data'!G105)))</f>
        <v/>
      </c>
      <c r="DA111" s="392" t="str">
        <f ca="1">+IF(OFFSET('Sanitation Data'!$G$29,0,10*ROW('Sanitation Data'!G105))="","",OFFSET('Sanitation Data'!$G$29,0,10*ROW('Sanitation Data'!G105)))</f>
        <v/>
      </c>
      <c r="DB111" s="392" t="str">
        <f ca="1">+IF(OFFSET('Sanitation Data'!$G$30,0,10*ROW('Sanitation Data'!G105))="","",OFFSET('Sanitation Data'!$G$30,0,10*ROW('Sanitation Data'!G105)))</f>
        <v/>
      </c>
      <c r="DC111" s="392" t="str">
        <f ca="1">+IF(OFFSET('Sanitation Data'!$G$31,0,10*ROW('Sanitation Data'!G105))="","",OFFSET('Sanitation Data'!$G$31,0,10*ROW('Sanitation Data'!G105)))</f>
        <v/>
      </c>
      <c r="DD111" s="392" t="str">
        <f ca="1">+IF(OFFSET('Sanitation Data'!$G$32,0,10*ROW('Sanitation Data'!G105))="","",OFFSET('Sanitation Data'!$G$32,0,10*ROW('Sanitation Data'!G105)))</f>
        <v/>
      </c>
      <c r="DE111" s="392" t="str">
        <f ca="1">+IF(OFFSET('Sanitation Data'!$H$28,0,10*ROW('Sanitation Data'!H105))="","",OFFSET('Sanitation Data'!$H$28,0,10*ROW('Sanitation Data'!H105)))</f>
        <v/>
      </c>
      <c r="DF111" s="392" t="str">
        <f ca="1">+IF(OFFSET('Sanitation Data'!$H$29,0,10*ROW('Sanitation Data'!H105))="","",OFFSET('Sanitation Data'!$H$29,0,10*ROW('Sanitation Data'!H105)))</f>
        <v/>
      </c>
      <c r="DG111" s="392" t="str">
        <f ca="1">+IF(OFFSET('Sanitation Data'!$H$30,0,10*ROW('Sanitation Data'!H105))="","",OFFSET('Sanitation Data'!$H$30,0,10*ROW('Sanitation Data'!H105)))</f>
        <v/>
      </c>
      <c r="DH111" s="392" t="str">
        <f ca="1">+IF(OFFSET('Sanitation Data'!$H$31,0,10*ROW('Sanitation Data'!H105))="","",OFFSET('Sanitation Data'!$H$31,0,10*ROW('Sanitation Data'!H105)))</f>
        <v/>
      </c>
      <c r="DI111" s="392" t="str">
        <f ca="1">+IF(OFFSET('Sanitation Data'!$H$32,0,10*ROW('Sanitation Data'!H105))="","",OFFSET('Sanitation Data'!$H$32,0,10*ROW('Sanitation Data'!H105)))</f>
        <v/>
      </c>
      <c r="DJ111" s="392" t="str">
        <f ca="1">+IF(OFFSET('Sanitation Data'!$I$28,0,10*ROW('Sanitation Data'!I105))="","",OFFSET('Sanitation Data'!$I$28,0,10*ROW('Sanitation Data'!I105)))</f>
        <v/>
      </c>
      <c r="DK111" s="392" t="str">
        <f ca="1">+IF(OFFSET('Sanitation Data'!$I$29,0,10*ROW('Sanitation Data'!I105))="","",OFFSET('Sanitation Data'!$I$29,0,10*ROW('Sanitation Data'!I105)))</f>
        <v/>
      </c>
      <c r="DL111" s="392" t="str">
        <f ca="1">+IF(OFFSET('Sanitation Data'!$I$30,0,10*ROW('Sanitation Data'!I105))="","",OFFSET('Sanitation Data'!$I$30,0,10*ROW('Sanitation Data'!I105)))</f>
        <v/>
      </c>
      <c r="DM111" s="392" t="str">
        <f ca="1">+IF(OFFSET('Sanitation Data'!$I$31,0,10*ROW('Sanitation Data'!I105))="","",OFFSET('Sanitation Data'!$I$31,0,10*ROW('Sanitation Data'!I105)))</f>
        <v/>
      </c>
      <c r="DN111" s="392" t="str">
        <f ca="1">+IF(OFFSET('Sanitation Data'!$I$32,0,10*ROW('Sanitation Data'!I105))="","",OFFSET('Sanitation Data'!$I$32,0,10*ROW('Sanitation Data'!I105)))</f>
        <v/>
      </c>
      <c r="DO111" s="392" t="str">
        <f ca="1">+IF(OFFSET('Hygiene Data'!$D$11,0,10*ROW('Hygiene Data'!D105))="","",OFFSET('Hygiene Data'!$D$11,0,10*ROW('Hygiene Data'!D105)))</f>
        <v/>
      </c>
      <c r="DP111" s="392" t="str">
        <f ca="1">+IF(OFFSET('Hygiene Data'!$D$12,0,10*ROW('Hygiene Data'!D105))="","",OFFSET('Hygiene Data'!$D$12,0,10*ROW('Hygiene Data'!D105)))</f>
        <v/>
      </c>
      <c r="DQ111" s="392" t="str">
        <f ca="1">+IF(OFFSET('Hygiene Data'!$D$13,0,10*ROW('Hygiene Data'!D105))="","",OFFSET('Hygiene Data'!$D$13,0,10*ROW('Hygiene Data'!D105)))</f>
        <v/>
      </c>
      <c r="DR111" s="392" t="str">
        <f ca="1">+IF(OFFSET('Hygiene Data'!$E$11,0,10*ROW('Hygiene Data'!E105))="","",OFFSET('Hygiene Data'!$E$11,0,10*ROW('Hygiene Data'!E105)))</f>
        <v/>
      </c>
      <c r="DS111" s="392" t="str">
        <f ca="1">+IF(OFFSET('Hygiene Data'!$E$12,0,10*ROW('Hygiene Data'!E105))="","",OFFSET('Hygiene Data'!$E$12,0,10*ROW('Hygiene Data'!E105)))</f>
        <v/>
      </c>
      <c r="DT111" s="392" t="str">
        <f ca="1">+IF(OFFSET('Hygiene Data'!$E$13,0,10*ROW('Hygiene Data'!E105))="","",OFFSET('Hygiene Data'!$E$13,0,10*ROW('Hygiene Data'!E105)))</f>
        <v/>
      </c>
      <c r="DU111" s="392" t="str">
        <f ca="1">+IF(OFFSET('Hygiene Data'!$F$11,0,10*ROW('Hygiene Data'!F105))="","",OFFSET('Hygiene Data'!$F$11,0,10*ROW('Hygiene Data'!F105)))</f>
        <v/>
      </c>
      <c r="DV111" s="392" t="str">
        <f ca="1">+IF(OFFSET('Hygiene Data'!$F$12,0,10*ROW('Hygiene Data'!F105))="","",OFFSET('Hygiene Data'!$F$12,0,10*ROW('Hygiene Data'!F105)))</f>
        <v/>
      </c>
      <c r="DW111" s="392" t="str">
        <f ca="1">+IF(OFFSET('Hygiene Data'!$F$13,0,10*ROW('Hygiene Data'!F105))="","",OFFSET('Hygiene Data'!$F$13,0,10*ROW('Hygiene Data'!F105)))</f>
        <v/>
      </c>
      <c r="DX111" s="392" t="str">
        <f ca="1">+IF(OFFSET('Hygiene Data'!$G$11,0,10*ROW('Hygiene Data'!G105))="","",OFFSET('Hygiene Data'!$G$11,0,10*ROW('Hygiene Data'!G105)))</f>
        <v/>
      </c>
      <c r="DY111" s="392" t="str">
        <f ca="1">+IF(OFFSET('Hygiene Data'!$G$12,0,10*ROW('Hygiene Data'!G105))="","",OFFSET('Hygiene Data'!$G$12,0,10*ROW('Hygiene Data'!G105)))</f>
        <v/>
      </c>
      <c r="DZ111" s="392" t="str">
        <f ca="1">+IF(OFFSET('Hygiene Data'!$G$13,0,10*ROW('Hygiene Data'!G105))="","",OFFSET('Hygiene Data'!$G$13,0,10*ROW('Hygiene Data'!G105)))</f>
        <v/>
      </c>
      <c r="EA111" s="392" t="str">
        <f ca="1">+IF(OFFSET('Hygiene Data'!$H$11,0,10*ROW('Hygiene Data'!H105))="","",OFFSET('Hygiene Data'!$H$11,0,10*ROW('Hygiene Data'!H105)))</f>
        <v/>
      </c>
      <c r="EB111" s="392" t="str">
        <f ca="1">+IF(OFFSET('Hygiene Data'!$H$12,0,10*ROW('Hygiene Data'!H105))="","",OFFSET('Hygiene Data'!$H$12,0,10*ROW('Hygiene Data'!H105)))</f>
        <v/>
      </c>
      <c r="EC111" s="392" t="str">
        <f ca="1">+IF(OFFSET('Hygiene Data'!$H$13,0,10*ROW('Hygiene Data'!H105))="","",OFFSET('Hygiene Data'!$H$13,0,10*ROW('Hygiene Data'!H105)))</f>
        <v/>
      </c>
      <c r="ED111" s="392" t="str">
        <f ca="1">+IF(OFFSET('Hygiene Data'!$I$11,0,10*ROW('Hygiene Data'!I105))="","",OFFSET('Hygiene Data'!$I$11,0,10*ROW('Hygiene Data'!I105)))</f>
        <v/>
      </c>
      <c r="EE111" s="392" t="str">
        <f ca="1">+IF(OFFSET('Hygiene Data'!$I$12,0,10*ROW('Hygiene Data'!I105))="","",OFFSET('Hygiene Data'!$I$12,0,10*ROW('Hygiene Data'!I105)))</f>
        <v/>
      </c>
      <c r="EF111" s="392" t="str">
        <f ca="1">+IF(OFFSET('Hygiene Data'!$I$13,0,10*ROW('Hygiene Data'!I105))="","",OFFSET('Hygiene Data'!$I$13,0,10*ROW('Hygiene Data'!I105)))</f>
        <v/>
      </c>
    </row>
    <row r="112" spans="1:136" x14ac:dyDescent="0.25">
      <c r="A112" s="501" t="str">
        <f ca="1">+IF(OFFSET('Water Data'!$B$2,0,10*ROW('Water Data'!E106))="","",OFFSET('Water Data'!$B$2,0,10*ROW('Water Data'!E106)))</f>
        <v/>
      </c>
      <c r="B112" s="50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28" t="str">
        <f t="shared" ca="1" si="1"/>
        <v/>
      </c>
      <c r="D112" s="52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3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3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3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3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3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3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3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3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3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3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3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3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3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3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3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3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3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3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3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3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3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3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3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3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3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3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3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3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3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3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3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0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3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3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3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3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3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3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3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3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3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3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3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3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3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3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3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3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92" t="str">
        <f ca="1">+IF(OFFSET('Water Data'!$D$27,0,10*ROW('Water Data'!D106))="","",OFFSET('Water Data'!$D$27,0,10*ROW('Water Data'!D106)))</f>
        <v/>
      </c>
      <c r="BT112" s="392" t="str">
        <f ca="1">+IF(OFFSET('Water Data'!$D$28,0,10*ROW('Water Data'!D106))="","",OFFSET('Water Data'!$D$28,0,10*ROW('Water Data'!D106)))</f>
        <v/>
      </c>
      <c r="BU112" s="392" t="str">
        <f ca="1">+IF(OFFSET('Water Data'!$D$29,0,10*ROW('Water Data'!D106))="","",OFFSET('Water Data'!$D$29,0,10*ROW('Water Data'!D106)))</f>
        <v/>
      </c>
      <c r="BV112" s="392" t="str">
        <f ca="1">+IF(OFFSET('Water Data'!$E$27,0,10*ROW('Water Data'!E106))="","",OFFSET('Water Data'!$E$27,0,10*ROW('Water Data'!E106)))</f>
        <v/>
      </c>
      <c r="BW112" s="392" t="str">
        <f ca="1">+IF(OFFSET('Water Data'!$E$28,0,10*ROW('Water Data'!E106))="","",OFFSET('Water Data'!$E$28,0,10*ROW('Water Data'!E106)))</f>
        <v/>
      </c>
      <c r="BX112" s="392" t="str">
        <f ca="1">+IF(OFFSET('Water Data'!$E$29,0,10*ROW('Water Data'!E106))="","",OFFSET('Water Data'!$E$29,0,10*ROW('Water Data'!E106)))</f>
        <v/>
      </c>
      <c r="BY112" s="392" t="str">
        <f ca="1">+IF(OFFSET('Water Data'!$F$27,0,10*ROW('Water Data'!F106))="","",OFFSET('Water Data'!$F$27,0,10*ROW('Water Data'!F106)))</f>
        <v/>
      </c>
      <c r="BZ112" s="392" t="str">
        <f ca="1">+IF(OFFSET('Water Data'!$F$28,0,10*ROW('Water Data'!F106))="","",OFFSET('Water Data'!$F$28,0,10*ROW('Water Data'!F106)))</f>
        <v/>
      </c>
      <c r="CA112" s="392" t="str">
        <f ca="1">+IF(OFFSET('Water Data'!$F$29,0,10*ROW('Water Data'!F106))="","",OFFSET('Water Data'!$F$29,0,10*ROW('Water Data'!F106)))</f>
        <v/>
      </c>
      <c r="CB112" s="392" t="str">
        <f ca="1">+IF(OFFSET('Water Data'!$G$27,0,10*ROW('Water Data'!G106))="","",OFFSET('Water Data'!$G$27,0,10*ROW('Water Data'!G106)))</f>
        <v/>
      </c>
      <c r="CC112" s="392" t="str">
        <f ca="1">+IF(OFFSET('Water Data'!$G$28,0,10*ROW('Water Data'!G106))="","",OFFSET('Water Data'!$G$28,0,10*ROW('Water Data'!G106)))</f>
        <v/>
      </c>
      <c r="CD112" s="392" t="str">
        <f ca="1">+IF(OFFSET('Water Data'!$G$29,0,10*ROW('Water Data'!G106))="","",OFFSET('Water Data'!$G$29,0,10*ROW('Water Data'!G106)))</f>
        <v/>
      </c>
      <c r="CE112" s="392" t="str">
        <f ca="1">+IF(OFFSET('Water Data'!$H$27,0,10*ROW('Water Data'!H106))="","",OFFSET('Water Data'!$H$27,0,10*ROW('Water Data'!H106)))</f>
        <v/>
      </c>
      <c r="CF112" s="392" t="str">
        <f ca="1">+IF(OFFSET('Water Data'!$H$28,0,10*ROW('Water Data'!H106))="","",OFFSET('Water Data'!$H$28,0,10*ROW('Water Data'!H106)))</f>
        <v/>
      </c>
      <c r="CG112" s="392" t="str">
        <f ca="1">+IF(OFFSET('Water Data'!$H$29,0,10*ROW('Water Data'!H106))="","",OFFSET('Water Data'!$H$29,0,10*ROW('Water Data'!H106)))</f>
        <v/>
      </c>
      <c r="CH112" s="392" t="str">
        <f ca="1">+IF(OFFSET('Water Data'!$I$27,0,10*ROW('Water Data'!I106))="","",OFFSET('Water Data'!$I$27,0,10*ROW('Water Data'!I106)))</f>
        <v/>
      </c>
      <c r="CI112" s="392" t="str">
        <f ca="1">+IF(OFFSET('Water Data'!$I$28,0,10*ROW('Water Data'!I106))="","",OFFSET('Water Data'!$I$28,0,10*ROW('Water Data'!I106)))</f>
        <v/>
      </c>
      <c r="CJ112" s="392" t="str">
        <f ca="1">+IF(OFFSET('Water Data'!$I$29,0,10*ROW('Water Data'!I106))="","",OFFSET('Water Data'!$I$29,0,10*ROW('Water Data'!I106)))</f>
        <v/>
      </c>
      <c r="CK112" s="392" t="str">
        <f ca="1">+IF(OFFSET('Sanitation Data'!$D$28,0,10*ROW('Sanitation Data'!D106))="","",OFFSET('Sanitation Data'!$D$28,0,10*ROW('Sanitation Data'!D106)))</f>
        <v/>
      </c>
      <c r="CL112" s="392" t="str">
        <f ca="1">+IF(OFFSET('Sanitation Data'!$D$29,0,10*ROW('Sanitation Data'!D106))="","",OFFSET('Sanitation Data'!$D$29,0,10*ROW('Sanitation Data'!D106)))</f>
        <v/>
      </c>
      <c r="CM112" s="392" t="str">
        <f ca="1">+IF(OFFSET('Sanitation Data'!$D$30,0,10*ROW('Sanitation Data'!D106))="","",OFFSET('Sanitation Data'!$D$30,0,10*ROW('Sanitation Data'!D106)))</f>
        <v/>
      </c>
      <c r="CN112" s="392" t="str">
        <f ca="1">+IF(OFFSET('Sanitation Data'!$D$31,0,10*ROW('Sanitation Data'!D106))="","",OFFSET('Sanitation Data'!$D$31,0,10*ROW('Sanitation Data'!D106)))</f>
        <v/>
      </c>
      <c r="CO112" s="392" t="str">
        <f ca="1">+IF(OFFSET('Sanitation Data'!$D$32,0,10*ROW('Sanitation Data'!D106))="","",OFFSET('Sanitation Data'!$D$32,0,10*ROW('Sanitation Data'!D106)))</f>
        <v/>
      </c>
      <c r="CP112" s="392" t="str">
        <f ca="1">+IF(OFFSET('Sanitation Data'!$E$28,0,10*ROW('Sanitation Data'!E106))="","",OFFSET('Sanitation Data'!$E$28,0,10*ROW('Sanitation Data'!E106)))</f>
        <v/>
      </c>
      <c r="CQ112" s="392" t="str">
        <f ca="1">+IF(OFFSET('Sanitation Data'!$E$29,0,10*ROW('Sanitation Data'!E106))="","",OFFSET('Sanitation Data'!$E$29,0,10*ROW('Sanitation Data'!E106)))</f>
        <v/>
      </c>
      <c r="CR112" s="392" t="str">
        <f ca="1">+IF(OFFSET('Sanitation Data'!$E$30,0,10*ROW('Sanitation Data'!E106))="","",OFFSET('Sanitation Data'!$E$30,0,10*ROW('Sanitation Data'!E106)))</f>
        <v/>
      </c>
      <c r="CS112" s="392" t="str">
        <f ca="1">+IF(OFFSET('Sanitation Data'!$E$31,0,10*ROW('Sanitation Data'!E106))="","",OFFSET('Sanitation Data'!$E$31,0,10*ROW('Sanitation Data'!E106)))</f>
        <v/>
      </c>
      <c r="CT112" s="392" t="str">
        <f ca="1">+IF(OFFSET('Sanitation Data'!$E$32,0,10*ROW('Sanitation Data'!E106))="","",OFFSET('Sanitation Data'!$E$32,0,10*ROW('Sanitation Data'!E106)))</f>
        <v/>
      </c>
      <c r="CU112" s="392" t="str">
        <f ca="1">+IF(OFFSET('Sanitation Data'!$F$28,0,10*ROW('Sanitation Data'!F106))="","",OFFSET('Sanitation Data'!$F$28,0,10*ROW('Sanitation Data'!F106)))</f>
        <v/>
      </c>
      <c r="CV112" s="392" t="str">
        <f ca="1">+IF(OFFSET('Sanitation Data'!$F$29,0,10*ROW('Sanitation Data'!F106))="","",OFFSET('Sanitation Data'!$F$29,0,10*ROW('Sanitation Data'!F106)))</f>
        <v/>
      </c>
      <c r="CW112" s="392" t="str">
        <f ca="1">+IF(OFFSET('Sanitation Data'!$F$30,0,10*ROW('Sanitation Data'!F106))="","",OFFSET('Sanitation Data'!$F$30,0,10*ROW('Sanitation Data'!F106)))</f>
        <v/>
      </c>
      <c r="CX112" s="392" t="str">
        <f ca="1">+IF(OFFSET('Sanitation Data'!$F$31,0,10*ROW('Sanitation Data'!F106))="","",OFFSET('Sanitation Data'!$F$31,0,10*ROW('Sanitation Data'!F106)))</f>
        <v/>
      </c>
      <c r="CY112" s="392" t="str">
        <f ca="1">+IF(OFFSET('Sanitation Data'!$F$32,0,10*ROW('Sanitation Data'!F106))="","",OFFSET('Sanitation Data'!$F$32,0,10*ROW('Sanitation Data'!F106)))</f>
        <v/>
      </c>
      <c r="CZ112" s="392" t="str">
        <f ca="1">+IF(OFFSET('Sanitation Data'!$G$28,0,10*ROW('Sanitation Data'!G106))="","",OFFSET('Sanitation Data'!$G$28,0,10*ROW('Sanitation Data'!G106)))</f>
        <v/>
      </c>
      <c r="DA112" s="392" t="str">
        <f ca="1">+IF(OFFSET('Sanitation Data'!$G$29,0,10*ROW('Sanitation Data'!G106))="","",OFFSET('Sanitation Data'!$G$29,0,10*ROW('Sanitation Data'!G106)))</f>
        <v/>
      </c>
      <c r="DB112" s="392" t="str">
        <f ca="1">+IF(OFFSET('Sanitation Data'!$G$30,0,10*ROW('Sanitation Data'!G106))="","",OFFSET('Sanitation Data'!$G$30,0,10*ROW('Sanitation Data'!G106)))</f>
        <v/>
      </c>
      <c r="DC112" s="392" t="str">
        <f ca="1">+IF(OFFSET('Sanitation Data'!$G$31,0,10*ROW('Sanitation Data'!G106))="","",OFFSET('Sanitation Data'!$G$31,0,10*ROW('Sanitation Data'!G106)))</f>
        <v/>
      </c>
      <c r="DD112" s="392" t="str">
        <f ca="1">+IF(OFFSET('Sanitation Data'!$G$32,0,10*ROW('Sanitation Data'!G106))="","",OFFSET('Sanitation Data'!$G$32,0,10*ROW('Sanitation Data'!G106)))</f>
        <v/>
      </c>
      <c r="DE112" s="392" t="str">
        <f ca="1">+IF(OFFSET('Sanitation Data'!$H$28,0,10*ROW('Sanitation Data'!H106))="","",OFFSET('Sanitation Data'!$H$28,0,10*ROW('Sanitation Data'!H106)))</f>
        <v/>
      </c>
      <c r="DF112" s="392" t="str">
        <f ca="1">+IF(OFFSET('Sanitation Data'!$H$29,0,10*ROW('Sanitation Data'!H106))="","",OFFSET('Sanitation Data'!$H$29,0,10*ROW('Sanitation Data'!H106)))</f>
        <v/>
      </c>
      <c r="DG112" s="392" t="str">
        <f ca="1">+IF(OFFSET('Sanitation Data'!$H$30,0,10*ROW('Sanitation Data'!H106))="","",OFFSET('Sanitation Data'!$H$30,0,10*ROW('Sanitation Data'!H106)))</f>
        <v/>
      </c>
      <c r="DH112" s="392" t="str">
        <f ca="1">+IF(OFFSET('Sanitation Data'!$H$31,0,10*ROW('Sanitation Data'!H106))="","",OFFSET('Sanitation Data'!$H$31,0,10*ROW('Sanitation Data'!H106)))</f>
        <v/>
      </c>
      <c r="DI112" s="392" t="str">
        <f ca="1">+IF(OFFSET('Sanitation Data'!$H$32,0,10*ROW('Sanitation Data'!H106))="","",OFFSET('Sanitation Data'!$H$32,0,10*ROW('Sanitation Data'!H106)))</f>
        <v/>
      </c>
      <c r="DJ112" s="392" t="str">
        <f ca="1">+IF(OFFSET('Sanitation Data'!$I$28,0,10*ROW('Sanitation Data'!I106))="","",OFFSET('Sanitation Data'!$I$28,0,10*ROW('Sanitation Data'!I106)))</f>
        <v/>
      </c>
      <c r="DK112" s="392" t="str">
        <f ca="1">+IF(OFFSET('Sanitation Data'!$I$29,0,10*ROW('Sanitation Data'!I106))="","",OFFSET('Sanitation Data'!$I$29,0,10*ROW('Sanitation Data'!I106)))</f>
        <v/>
      </c>
      <c r="DL112" s="392" t="str">
        <f ca="1">+IF(OFFSET('Sanitation Data'!$I$30,0,10*ROW('Sanitation Data'!I106))="","",OFFSET('Sanitation Data'!$I$30,0,10*ROW('Sanitation Data'!I106)))</f>
        <v/>
      </c>
      <c r="DM112" s="392" t="str">
        <f ca="1">+IF(OFFSET('Sanitation Data'!$I$31,0,10*ROW('Sanitation Data'!I106))="","",OFFSET('Sanitation Data'!$I$31,0,10*ROW('Sanitation Data'!I106)))</f>
        <v/>
      </c>
      <c r="DN112" s="392" t="str">
        <f ca="1">+IF(OFFSET('Sanitation Data'!$I$32,0,10*ROW('Sanitation Data'!I106))="","",OFFSET('Sanitation Data'!$I$32,0,10*ROW('Sanitation Data'!I106)))</f>
        <v/>
      </c>
      <c r="DO112" s="392" t="str">
        <f ca="1">+IF(OFFSET('Hygiene Data'!$D$11,0,10*ROW('Hygiene Data'!D106))="","",OFFSET('Hygiene Data'!$D$11,0,10*ROW('Hygiene Data'!D106)))</f>
        <v/>
      </c>
      <c r="DP112" s="392" t="str">
        <f ca="1">+IF(OFFSET('Hygiene Data'!$D$12,0,10*ROW('Hygiene Data'!D106))="","",OFFSET('Hygiene Data'!$D$12,0,10*ROW('Hygiene Data'!D106)))</f>
        <v/>
      </c>
      <c r="DQ112" s="392" t="str">
        <f ca="1">+IF(OFFSET('Hygiene Data'!$D$13,0,10*ROW('Hygiene Data'!D106))="","",OFFSET('Hygiene Data'!$D$13,0,10*ROW('Hygiene Data'!D106)))</f>
        <v/>
      </c>
      <c r="DR112" s="392" t="str">
        <f ca="1">+IF(OFFSET('Hygiene Data'!$E$11,0,10*ROW('Hygiene Data'!E106))="","",OFFSET('Hygiene Data'!$E$11,0,10*ROW('Hygiene Data'!E106)))</f>
        <v/>
      </c>
      <c r="DS112" s="392" t="str">
        <f ca="1">+IF(OFFSET('Hygiene Data'!$E$12,0,10*ROW('Hygiene Data'!E106))="","",OFFSET('Hygiene Data'!$E$12,0,10*ROW('Hygiene Data'!E106)))</f>
        <v/>
      </c>
      <c r="DT112" s="392" t="str">
        <f ca="1">+IF(OFFSET('Hygiene Data'!$E$13,0,10*ROW('Hygiene Data'!E106))="","",OFFSET('Hygiene Data'!$E$13,0,10*ROW('Hygiene Data'!E106)))</f>
        <v/>
      </c>
      <c r="DU112" s="392" t="str">
        <f ca="1">+IF(OFFSET('Hygiene Data'!$F$11,0,10*ROW('Hygiene Data'!F106))="","",OFFSET('Hygiene Data'!$F$11,0,10*ROW('Hygiene Data'!F106)))</f>
        <v/>
      </c>
      <c r="DV112" s="392" t="str">
        <f ca="1">+IF(OFFSET('Hygiene Data'!$F$12,0,10*ROW('Hygiene Data'!F106))="","",OFFSET('Hygiene Data'!$F$12,0,10*ROW('Hygiene Data'!F106)))</f>
        <v/>
      </c>
      <c r="DW112" s="392" t="str">
        <f ca="1">+IF(OFFSET('Hygiene Data'!$F$13,0,10*ROW('Hygiene Data'!F106))="","",OFFSET('Hygiene Data'!$F$13,0,10*ROW('Hygiene Data'!F106)))</f>
        <v/>
      </c>
      <c r="DX112" s="392" t="str">
        <f ca="1">+IF(OFFSET('Hygiene Data'!$G$11,0,10*ROW('Hygiene Data'!G106))="","",OFFSET('Hygiene Data'!$G$11,0,10*ROW('Hygiene Data'!G106)))</f>
        <v/>
      </c>
      <c r="DY112" s="392" t="str">
        <f ca="1">+IF(OFFSET('Hygiene Data'!$G$12,0,10*ROW('Hygiene Data'!G106))="","",OFFSET('Hygiene Data'!$G$12,0,10*ROW('Hygiene Data'!G106)))</f>
        <v/>
      </c>
      <c r="DZ112" s="392" t="str">
        <f ca="1">+IF(OFFSET('Hygiene Data'!$G$13,0,10*ROW('Hygiene Data'!G106))="","",OFFSET('Hygiene Data'!$G$13,0,10*ROW('Hygiene Data'!G106)))</f>
        <v/>
      </c>
      <c r="EA112" s="392" t="str">
        <f ca="1">+IF(OFFSET('Hygiene Data'!$H$11,0,10*ROW('Hygiene Data'!H106))="","",OFFSET('Hygiene Data'!$H$11,0,10*ROW('Hygiene Data'!H106)))</f>
        <v/>
      </c>
      <c r="EB112" s="392" t="str">
        <f ca="1">+IF(OFFSET('Hygiene Data'!$H$12,0,10*ROW('Hygiene Data'!H106))="","",OFFSET('Hygiene Data'!$H$12,0,10*ROW('Hygiene Data'!H106)))</f>
        <v/>
      </c>
      <c r="EC112" s="392" t="str">
        <f ca="1">+IF(OFFSET('Hygiene Data'!$H$13,0,10*ROW('Hygiene Data'!H106))="","",OFFSET('Hygiene Data'!$H$13,0,10*ROW('Hygiene Data'!H106)))</f>
        <v/>
      </c>
      <c r="ED112" s="392" t="str">
        <f ca="1">+IF(OFFSET('Hygiene Data'!$I$11,0,10*ROW('Hygiene Data'!I106))="","",OFFSET('Hygiene Data'!$I$11,0,10*ROW('Hygiene Data'!I106)))</f>
        <v/>
      </c>
      <c r="EE112" s="392" t="str">
        <f ca="1">+IF(OFFSET('Hygiene Data'!$I$12,0,10*ROW('Hygiene Data'!I106))="","",OFFSET('Hygiene Data'!$I$12,0,10*ROW('Hygiene Data'!I106)))</f>
        <v/>
      </c>
      <c r="EF112" s="392" t="str">
        <f ca="1">+IF(OFFSET('Hygiene Data'!$I$13,0,10*ROW('Hygiene Data'!I106))="","",OFFSET('Hygiene Data'!$I$13,0,10*ROW('Hygiene Data'!I106)))</f>
        <v/>
      </c>
    </row>
    <row r="113" spans="1:136" x14ac:dyDescent="0.25">
      <c r="A113" s="501" t="str">
        <f ca="1">+IF(OFFSET('Water Data'!$B$2,0,10*ROW('Water Data'!E107))="","",OFFSET('Water Data'!$B$2,0,10*ROW('Water Data'!E107)))</f>
        <v/>
      </c>
      <c r="B113" s="50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28" t="str">
        <f t="shared" ca="1" si="1"/>
        <v/>
      </c>
      <c r="D113" s="52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3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3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3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3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3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3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3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3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3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3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3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3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3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3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3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3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3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3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3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3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3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3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3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3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3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3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3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3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3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3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3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0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3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3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3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3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3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3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3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3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3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3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3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3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3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3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3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3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92" t="str">
        <f ca="1">+IF(OFFSET('Water Data'!$D$27,0,10*ROW('Water Data'!D107))="","",OFFSET('Water Data'!$D$27,0,10*ROW('Water Data'!D107)))</f>
        <v/>
      </c>
      <c r="BT113" s="392" t="str">
        <f ca="1">+IF(OFFSET('Water Data'!$D$28,0,10*ROW('Water Data'!D107))="","",OFFSET('Water Data'!$D$28,0,10*ROW('Water Data'!D107)))</f>
        <v/>
      </c>
      <c r="BU113" s="392" t="str">
        <f ca="1">+IF(OFFSET('Water Data'!$D$29,0,10*ROW('Water Data'!D107))="","",OFFSET('Water Data'!$D$29,0,10*ROW('Water Data'!D107)))</f>
        <v/>
      </c>
      <c r="BV113" s="392" t="str">
        <f ca="1">+IF(OFFSET('Water Data'!$E$27,0,10*ROW('Water Data'!E107))="","",OFFSET('Water Data'!$E$27,0,10*ROW('Water Data'!E107)))</f>
        <v/>
      </c>
      <c r="BW113" s="392" t="str">
        <f ca="1">+IF(OFFSET('Water Data'!$E$28,0,10*ROW('Water Data'!E107))="","",OFFSET('Water Data'!$E$28,0,10*ROW('Water Data'!E107)))</f>
        <v/>
      </c>
      <c r="BX113" s="392" t="str">
        <f ca="1">+IF(OFFSET('Water Data'!$E$29,0,10*ROW('Water Data'!E107))="","",OFFSET('Water Data'!$E$29,0,10*ROW('Water Data'!E107)))</f>
        <v/>
      </c>
      <c r="BY113" s="392" t="str">
        <f ca="1">+IF(OFFSET('Water Data'!$F$27,0,10*ROW('Water Data'!F107))="","",OFFSET('Water Data'!$F$27,0,10*ROW('Water Data'!F107)))</f>
        <v/>
      </c>
      <c r="BZ113" s="392" t="str">
        <f ca="1">+IF(OFFSET('Water Data'!$F$28,0,10*ROW('Water Data'!F107))="","",OFFSET('Water Data'!$F$28,0,10*ROW('Water Data'!F107)))</f>
        <v/>
      </c>
      <c r="CA113" s="392" t="str">
        <f ca="1">+IF(OFFSET('Water Data'!$F$29,0,10*ROW('Water Data'!F107))="","",OFFSET('Water Data'!$F$29,0,10*ROW('Water Data'!F107)))</f>
        <v/>
      </c>
      <c r="CB113" s="392" t="str">
        <f ca="1">+IF(OFFSET('Water Data'!$G$27,0,10*ROW('Water Data'!G107))="","",OFFSET('Water Data'!$G$27,0,10*ROW('Water Data'!G107)))</f>
        <v/>
      </c>
      <c r="CC113" s="392" t="str">
        <f ca="1">+IF(OFFSET('Water Data'!$G$28,0,10*ROW('Water Data'!G107))="","",OFFSET('Water Data'!$G$28,0,10*ROW('Water Data'!G107)))</f>
        <v/>
      </c>
      <c r="CD113" s="392" t="str">
        <f ca="1">+IF(OFFSET('Water Data'!$G$29,0,10*ROW('Water Data'!G107))="","",OFFSET('Water Data'!$G$29,0,10*ROW('Water Data'!G107)))</f>
        <v/>
      </c>
      <c r="CE113" s="392" t="str">
        <f ca="1">+IF(OFFSET('Water Data'!$H$27,0,10*ROW('Water Data'!H107))="","",OFFSET('Water Data'!$H$27,0,10*ROW('Water Data'!H107)))</f>
        <v/>
      </c>
      <c r="CF113" s="392" t="str">
        <f ca="1">+IF(OFFSET('Water Data'!$H$28,0,10*ROW('Water Data'!H107))="","",OFFSET('Water Data'!$H$28,0,10*ROW('Water Data'!H107)))</f>
        <v/>
      </c>
      <c r="CG113" s="392" t="str">
        <f ca="1">+IF(OFFSET('Water Data'!$H$29,0,10*ROW('Water Data'!H107))="","",OFFSET('Water Data'!$H$29,0,10*ROW('Water Data'!H107)))</f>
        <v/>
      </c>
      <c r="CH113" s="392" t="str">
        <f ca="1">+IF(OFFSET('Water Data'!$I$27,0,10*ROW('Water Data'!I107))="","",OFFSET('Water Data'!$I$27,0,10*ROW('Water Data'!I107)))</f>
        <v/>
      </c>
      <c r="CI113" s="392" t="str">
        <f ca="1">+IF(OFFSET('Water Data'!$I$28,0,10*ROW('Water Data'!I107))="","",OFFSET('Water Data'!$I$28,0,10*ROW('Water Data'!I107)))</f>
        <v/>
      </c>
      <c r="CJ113" s="392" t="str">
        <f ca="1">+IF(OFFSET('Water Data'!$I$29,0,10*ROW('Water Data'!I107))="","",OFFSET('Water Data'!$I$29,0,10*ROW('Water Data'!I107)))</f>
        <v/>
      </c>
      <c r="CK113" s="392" t="str">
        <f ca="1">+IF(OFFSET('Sanitation Data'!$D$28,0,10*ROW('Sanitation Data'!D107))="","",OFFSET('Sanitation Data'!$D$28,0,10*ROW('Sanitation Data'!D107)))</f>
        <v/>
      </c>
      <c r="CL113" s="392" t="str">
        <f ca="1">+IF(OFFSET('Sanitation Data'!$D$29,0,10*ROW('Sanitation Data'!D107))="","",OFFSET('Sanitation Data'!$D$29,0,10*ROW('Sanitation Data'!D107)))</f>
        <v/>
      </c>
      <c r="CM113" s="392" t="str">
        <f ca="1">+IF(OFFSET('Sanitation Data'!$D$30,0,10*ROW('Sanitation Data'!D107))="","",OFFSET('Sanitation Data'!$D$30,0,10*ROW('Sanitation Data'!D107)))</f>
        <v/>
      </c>
      <c r="CN113" s="392" t="str">
        <f ca="1">+IF(OFFSET('Sanitation Data'!$D$31,0,10*ROW('Sanitation Data'!D107))="","",OFFSET('Sanitation Data'!$D$31,0,10*ROW('Sanitation Data'!D107)))</f>
        <v/>
      </c>
      <c r="CO113" s="392" t="str">
        <f ca="1">+IF(OFFSET('Sanitation Data'!$D$32,0,10*ROW('Sanitation Data'!D107))="","",OFFSET('Sanitation Data'!$D$32,0,10*ROW('Sanitation Data'!D107)))</f>
        <v/>
      </c>
      <c r="CP113" s="392" t="str">
        <f ca="1">+IF(OFFSET('Sanitation Data'!$E$28,0,10*ROW('Sanitation Data'!E107))="","",OFFSET('Sanitation Data'!$E$28,0,10*ROW('Sanitation Data'!E107)))</f>
        <v/>
      </c>
      <c r="CQ113" s="392" t="str">
        <f ca="1">+IF(OFFSET('Sanitation Data'!$E$29,0,10*ROW('Sanitation Data'!E107))="","",OFFSET('Sanitation Data'!$E$29,0,10*ROW('Sanitation Data'!E107)))</f>
        <v/>
      </c>
      <c r="CR113" s="392" t="str">
        <f ca="1">+IF(OFFSET('Sanitation Data'!$E$30,0,10*ROW('Sanitation Data'!E107))="","",OFFSET('Sanitation Data'!$E$30,0,10*ROW('Sanitation Data'!E107)))</f>
        <v/>
      </c>
      <c r="CS113" s="392" t="str">
        <f ca="1">+IF(OFFSET('Sanitation Data'!$E$31,0,10*ROW('Sanitation Data'!E107))="","",OFFSET('Sanitation Data'!$E$31,0,10*ROW('Sanitation Data'!E107)))</f>
        <v/>
      </c>
      <c r="CT113" s="392" t="str">
        <f ca="1">+IF(OFFSET('Sanitation Data'!$E$32,0,10*ROW('Sanitation Data'!E107))="","",OFFSET('Sanitation Data'!$E$32,0,10*ROW('Sanitation Data'!E107)))</f>
        <v/>
      </c>
      <c r="CU113" s="392" t="str">
        <f ca="1">+IF(OFFSET('Sanitation Data'!$F$28,0,10*ROW('Sanitation Data'!F107))="","",OFFSET('Sanitation Data'!$F$28,0,10*ROW('Sanitation Data'!F107)))</f>
        <v/>
      </c>
      <c r="CV113" s="392" t="str">
        <f ca="1">+IF(OFFSET('Sanitation Data'!$F$29,0,10*ROW('Sanitation Data'!F107))="","",OFFSET('Sanitation Data'!$F$29,0,10*ROW('Sanitation Data'!F107)))</f>
        <v/>
      </c>
      <c r="CW113" s="392" t="str">
        <f ca="1">+IF(OFFSET('Sanitation Data'!$F$30,0,10*ROW('Sanitation Data'!F107))="","",OFFSET('Sanitation Data'!$F$30,0,10*ROW('Sanitation Data'!F107)))</f>
        <v/>
      </c>
      <c r="CX113" s="392" t="str">
        <f ca="1">+IF(OFFSET('Sanitation Data'!$F$31,0,10*ROW('Sanitation Data'!F107))="","",OFFSET('Sanitation Data'!$F$31,0,10*ROW('Sanitation Data'!F107)))</f>
        <v/>
      </c>
      <c r="CY113" s="392" t="str">
        <f ca="1">+IF(OFFSET('Sanitation Data'!$F$32,0,10*ROW('Sanitation Data'!F107))="","",OFFSET('Sanitation Data'!$F$32,0,10*ROW('Sanitation Data'!F107)))</f>
        <v/>
      </c>
      <c r="CZ113" s="392" t="str">
        <f ca="1">+IF(OFFSET('Sanitation Data'!$G$28,0,10*ROW('Sanitation Data'!G107))="","",OFFSET('Sanitation Data'!$G$28,0,10*ROW('Sanitation Data'!G107)))</f>
        <v/>
      </c>
      <c r="DA113" s="392" t="str">
        <f ca="1">+IF(OFFSET('Sanitation Data'!$G$29,0,10*ROW('Sanitation Data'!G107))="","",OFFSET('Sanitation Data'!$G$29,0,10*ROW('Sanitation Data'!G107)))</f>
        <v/>
      </c>
      <c r="DB113" s="392" t="str">
        <f ca="1">+IF(OFFSET('Sanitation Data'!$G$30,0,10*ROW('Sanitation Data'!G107))="","",OFFSET('Sanitation Data'!$G$30,0,10*ROW('Sanitation Data'!G107)))</f>
        <v/>
      </c>
      <c r="DC113" s="392" t="str">
        <f ca="1">+IF(OFFSET('Sanitation Data'!$G$31,0,10*ROW('Sanitation Data'!G107))="","",OFFSET('Sanitation Data'!$G$31,0,10*ROW('Sanitation Data'!G107)))</f>
        <v/>
      </c>
      <c r="DD113" s="392" t="str">
        <f ca="1">+IF(OFFSET('Sanitation Data'!$G$32,0,10*ROW('Sanitation Data'!G107))="","",OFFSET('Sanitation Data'!$G$32,0,10*ROW('Sanitation Data'!G107)))</f>
        <v/>
      </c>
      <c r="DE113" s="392" t="str">
        <f ca="1">+IF(OFFSET('Sanitation Data'!$H$28,0,10*ROW('Sanitation Data'!H107))="","",OFFSET('Sanitation Data'!$H$28,0,10*ROW('Sanitation Data'!H107)))</f>
        <v/>
      </c>
      <c r="DF113" s="392" t="str">
        <f ca="1">+IF(OFFSET('Sanitation Data'!$H$29,0,10*ROW('Sanitation Data'!H107))="","",OFFSET('Sanitation Data'!$H$29,0,10*ROW('Sanitation Data'!H107)))</f>
        <v/>
      </c>
      <c r="DG113" s="392" t="str">
        <f ca="1">+IF(OFFSET('Sanitation Data'!$H$30,0,10*ROW('Sanitation Data'!H107))="","",OFFSET('Sanitation Data'!$H$30,0,10*ROW('Sanitation Data'!H107)))</f>
        <v/>
      </c>
      <c r="DH113" s="392" t="str">
        <f ca="1">+IF(OFFSET('Sanitation Data'!$H$31,0,10*ROW('Sanitation Data'!H107))="","",OFFSET('Sanitation Data'!$H$31,0,10*ROW('Sanitation Data'!H107)))</f>
        <v/>
      </c>
      <c r="DI113" s="392" t="str">
        <f ca="1">+IF(OFFSET('Sanitation Data'!$H$32,0,10*ROW('Sanitation Data'!H107))="","",OFFSET('Sanitation Data'!$H$32,0,10*ROW('Sanitation Data'!H107)))</f>
        <v/>
      </c>
      <c r="DJ113" s="392" t="str">
        <f ca="1">+IF(OFFSET('Sanitation Data'!$I$28,0,10*ROW('Sanitation Data'!I107))="","",OFFSET('Sanitation Data'!$I$28,0,10*ROW('Sanitation Data'!I107)))</f>
        <v/>
      </c>
      <c r="DK113" s="392" t="str">
        <f ca="1">+IF(OFFSET('Sanitation Data'!$I$29,0,10*ROW('Sanitation Data'!I107))="","",OFFSET('Sanitation Data'!$I$29,0,10*ROW('Sanitation Data'!I107)))</f>
        <v/>
      </c>
      <c r="DL113" s="392" t="str">
        <f ca="1">+IF(OFFSET('Sanitation Data'!$I$30,0,10*ROW('Sanitation Data'!I107))="","",OFFSET('Sanitation Data'!$I$30,0,10*ROW('Sanitation Data'!I107)))</f>
        <v/>
      </c>
      <c r="DM113" s="392" t="str">
        <f ca="1">+IF(OFFSET('Sanitation Data'!$I$31,0,10*ROW('Sanitation Data'!I107))="","",OFFSET('Sanitation Data'!$I$31,0,10*ROW('Sanitation Data'!I107)))</f>
        <v/>
      </c>
      <c r="DN113" s="392" t="str">
        <f ca="1">+IF(OFFSET('Sanitation Data'!$I$32,0,10*ROW('Sanitation Data'!I107))="","",OFFSET('Sanitation Data'!$I$32,0,10*ROW('Sanitation Data'!I107)))</f>
        <v/>
      </c>
      <c r="DO113" s="392" t="str">
        <f ca="1">+IF(OFFSET('Hygiene Data'!$D$11,0,10*ROW('Hygiene Data'!D107))="","",OFFSET('Hygiene Data'!$D$11,0,10*ROW('Hygiene Data'!D107)))</f>
        <v/>
      </c>
      <c r="DP113" s="392" t="str">
        <f ca="1">+IF(OFFSET('Hygiene Data'!$D$12,0,10*ROW('Hygiene Data'!D107))="","",OFFSET('Hygiene Data'!$D$12,0,10*ROW('Hygiene Data'!D107)))</f>
        <v/>
      </c>
      <c r="DQ113" s="392" t="str">
        <f ca="1">+IF(OFFSET('Hygiene Data'!$D$13,0,10*ROW('Hygiene Data'!D107))="","",OFFSET('Hygiene Data'!$D$13,0,10*ROW('Hygiene Data'!D107)))</f>
        <v/>
      </c>
      <c r="DR113" s="392" t="str">
        <f ca="1">+IF(OFFSET('Hygiene Data'!$E$11,0,10*ROW('Hygiene Data'!E107))="","",OFFSET('Hygiene Data'!$E$11,0,10*ROW('Hygiene Data'!E107)))</f>
        <v/>
      </c>
      <c r="DS113" s="392" t="str">
        <f ca="1">+IF(OFFSET('Hygiene Data'!$E$12,0,10*ROW('Hygiene Data'!E107))="","",OFFSET('Hygiene Data'!$E$12,0,10*ROW('Hygiene Data'!E107)))</f>
        <v/>
      </c>
      <c r="DT113" s="392" t="str">
        <f ca="1">+IF(OFFSET('Hygiene Data'!$E$13,0,10*ROW('Hygiene Data'!E107))="","",OFFSET('Hygiene Data'!$E$13,0,10*ROW('Hygiene Data'!E107)))</f>
        <v/>
      </c>
      <c r="DU113" s="392" t="str">
        <f ca="1">+IF(OFFSET('Hygiene Data'!$F$11,0,10*ROW('Hygiene Data'!F107))="","",OFFSET('Hygiene Data'!$F$11,0,10*ROW('Hygiene Data'!F107)))</f>
        <v/>
      </c>
      <c r="DV113" s="392" t="str">
        <f ca="1">+IF(OFFSET('Hygiene Data'!$F$12,0,10*ROW('Hygiene Data'!F107))="","",OFFSET('Hygiene Data'!$F$12,0,10*ROW('Hygiene Data'!F107)))</f>
        <v/>
      </c>
      <c r="DW113" s="392" t="str">
        <f ca="1">+IF(OFFSET('Hygiene Data'!$F$13,0,10*ROW('Hygiene Data'!F107))="","",OFFSET('Hygiene Data'!$F$13,0,10*ROW('Hygiene Data'!F107)))</f>
        <v/>
      </c>
      <c r="DX113" s="392" t="str">
        <f ca="1">+IF(OFFSET('Hygiene Data'!$G$11,0,10*ROW('Hygiene Data'!G107))="","",OFFSET('Hygiene Data'!$G$11,0,10*ROW('Hygiene Data'!G107)))</f>
        <v/>
      </c>
      <c r="DY113" s="392" t="str">
        <f ca="1">+IF(OFFSET('Hygiene Data'!$G$12,0,10*ROW('Hygiene Data'!G107))="","",OFFSET('Hygiene Data'!$G$12,0,10*ROW('Hygiene Data'!G107)))</f>
        <v/>
      </c>
      <c r="DZ113" s="392" t="str">
        <f ca="1">+IF(OFFSET('Hygiene Data'!$G$13,0,10*ROW('Hygiene Data'!G107))="","",OFFSET('Hygiene Data'!$G$13,0,10*ROW('Hygiene Data'!G107)))</f>
        <v/>
      </c>
      <c r="EA113" s="392" t="str">
        <f ca="1">+IF(OFFSET('Hygiene Data'!$H$11,0,10*ROW('Hygiene Data'!H107))="","",OFFSET('Hygiene Data'!$H$11,0,10*ROW('Hygiene Data'!H107)))</f>
        <v/>
      </c>
      <c r="EB113" s="392" t="str">
        <f ca="1">+IF(OFFSET('Hygiene Data'!$H$12,0,10*ROW('Hygiene Data'!H107))="","",OFFSET('Hygiene Data'!$H$12,0,10*ROW('Hygiene Data'!H107)))</f>
        <v/>
      </c>
      <c r="EC113" s="392" t="str">
        <f ca="1">+IF(OFFSET('Hygiene Data'!$H$13,0,10*ROW('Hygiene Data'!H107))="","",OFFSET('Hygiene Data'!$H$13,0,10*ROW('Hygiene Data'!H107)))</f>
        <v/>
      </c>
      <c r="ED113" s="392" t="str">
        <f ca="1">+IF(OFFSET('Hygiene Data'!$I$11,0,10*ROW('Hygiene Data'!I107))="","",OFFSET('Hygiene Data'!$I$11,0,10*ROW('Hygiene Data'!I107)))</f>
        <v/>
      </c>
      <c r="EE113" s="392" t="str">
        <f ca="1">+IF(OFFSET('Hygiene Data'!$I$12,0,10*ROW('Hygiene Data'!I107))="","",OFFSET('Hygiene Data'!$I$12,0,10*ROW('Hygiene Data'!I107)))</f>
        <v/>
      </c>
      <c r="EF113" s="392" t="str">
        <f ca="1">+IF(OFFSET('Hygiene Data'!$I$13,0,10*ROW('Hygiene Data'!I107))="","",OFFSET('Hygiene Data'!$I$13,0,10*ROW('Hygiene Data'!I107)))</f>
        <v/>
      </c>
    </row>
    <row r="114" spans="1:136" x14ac:dyDescent="0.25">
      <c r="A114" s="501" t="str">
        <f ca="1">+IF(OFFSET('Water Data'!$B$2,0,10*ROW('Water Data'!E108))="","",OFFSET('Water Data'!$B$2,0,10*ROW('Water Data'!E108)))</f>
        <v/>
      </c>
      <c r="B114" s="50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28" t="str">
        <f t="shared" ca="1" si="1"/>
        <v/>
      </c>
      <c r="D114" s="52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3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3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3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3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3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3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3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3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3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3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3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3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3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3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3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3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3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3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3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3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3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3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3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3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3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3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3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3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3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3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3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0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3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3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3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3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3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3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3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3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3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3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3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3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3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3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3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3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92" t="str">
        <f ca="1">+IF(OFFSET('Water Data'!$D$27,0,10*ROW('Water Data'!D108))="","",OFFSET('Water Data'!$D$27,0,10*ROW('Water Data'!D108)))</f>
        <v/>
      </c>
      <c r="BT114" s="392" t="str">
        <f ca="1">+IF(OFFSET('Water Data'!$D$28,0,10*ROW('Water Data'!D108))="","",OFFSET('Water Data'!$D$28,0,10*ROW('Water Data'!D108)))</f>
        <v/>
      </c>
      <c r="BU114" s="392" t="str">
        <f ca="1">+IF(OFFSET('Water Data'!$D$29,0,10*ROW('Water Data'!D108))="","",OFFSET('Water Data'!$D$29,0,10*ROW('Water Data'!D108)))</f>
        <v/>
      </c>
      <c r="BV114" s="392" t="str">
        <f ca="1">+IF(OFFSET('Water Data'!$E$27,0,10*ROW('Water Data'!E108))="","",OFFSET('Water Data'!$E$27,0,10*ROW('Water Data'!E108)))</f>
        <v/>
      </c>
      <c r="BW114" s="392" t="str">
        <f ca="1">+IF(OFFSET('Water Data'!$E$28,0,10*ROW('Water Data'!E108))="","",OFFSET('Water Data'!$E$28,0,10*ROW('Water Data'!E108)))</f>
        <v/>
      </c>
      <c r="BX114" s="392" t="str">
        <f ca="1">+IF(OFFSET('Water Data'!$E$29,0,10*ROW('Water Data'!E108))="","",OFFSET('Water Data'!$E$29,0,10*ROW('Water Data'!E108)))</f>
        <v/>
      </c>
      <c r="BY114" s="392" t="str">
        <f ca="1">+IF(OFFSET('Water Data'!$F$27,0,10*ROW('Water Data'!F108))="","",OFFSET('Water Data'!$F$27,0,10*ROW('Water Data'!F108)))</f>
        <v/>
      </c>
      <c r="BZ114" s="392" t="str">
        <f ca="1">+IF(OFFSET('Water Data'!$F$28,0,10*ROW('Water Data'!F108))="","",OFFSET('Water Data'!$F$28,0,10*ROW('Water Data'!F108)))</f>
        <v/>
      </c>
      <c r="CA114" s="392" t="str">
        <f ca="1">+IF(OFFSET('Water Data'!$F$29,0,10*ROW('Water Data'!F108))="","",OFFSET('Water Data'!$F$29,0,10*ROW('Water Data'!F108)))</f>
        <v/>
      </c>
      <c r="CB114" s="392" t="str">
        <f ca="1">+IF(OFFSET('Water Data'!$G$27,0,10*ROW('Water Data'!G108))="","",OFFSET('Water Data'!$G$27,0,10*ROW('Water Data'!G108)))</f>
        <v/>
      </c>
      <c r="CC114" s="392" t="str">
        <f ca="1">+IF(OFFSET('Water Data'!$G$28,0,10*ROW('Water Data'!G108))="","",OFFSET('Water Data'!$G$28,0,10*ROW('Water Data'!G108)))</f>
        <v/>
      </c>
      <c r="CD114" s="392" t="str">
        <f ca="1">+IF(OFFSET('Water Data'!$G$29,0,10*ROW('Water Data'!G108))="","",OFFSET('Water Data'!$G$29,0,10*ROW('Water Data'!G108)))</f>
        <v/>
      </c>
      <c r="CE114" s="392" t="str">
        <f ca="1">+IF(OFFSET('Water Data'!$H$27,0,10*ROW('Water Data'!H108))="","",OFFSET('Water Data'!$H$27,0,10*ROW('Water Data'!H108)))</f>
        <v/>
      </c>
      <c r="CF114" s="392" t="str">
        <f ca="1">+IF(OFFSET('Water Data'!$H$28,0,10*ROW('Water Data'!H108))="","",OFFSET('Water Data'!$H$28,0,10*ROW('Water Data'!H108)))</f>
        <v/>
      </c>
      <c r="CG114" s="392" t="str">
        <f ca="1">+IF(OFFSET('Water Data'!$H$29,0,10*ROW('Water Data'!H108))="","",OFFSET('Water Data'!$H$29,0,10*ROW('Water Data'!H108)))</f>
        <v/>
      </c>
      <c r="CH114" s="392" t="str">
        <f ca="1">+IF(OFFSET('Water Data'!$I$27,0,10*ROW('Water Data'!I108))="","",OFFSET('Water Data'!$I$27,0,10*ROW('Water Data'!I108)))</f>
        <v/>
      </c>
      <c r="CI114" s="392" t="str">
        <f ca="1">+IF(OFFSET('Water Data'!$I$28,0,10*ROW('Water Data'!I108))="","",OFFSET('Water Data'!$I$28,0,10*ROW('Water Data'!I108)))</f>
        <v/>
      </c>
      <c r="CJ114" s="392" t="str">
        <f ca="1">+IF(OFFSET('Water Data'!$I$29,0,10*ROW('Water Data'!I108))="","",OFFSET('Water Data'!$I$29,0,10*ROW('Water Data'!I108)))</f>
        <v/>
      </c>
      <c r="CK114" s="392" t="str">
        <f ca="1">+IF(OFFSET('Sanitation Data'!$D$28,0,10*ROW('Sanitation Data'!D108))="","",OFFSET('Sanitation Data'!$D$28,0,10*ROW('Sanitation Data'!D108)))</f>
        <v/>
      </c>
      <c r="CL114" s="392" t="str">
        <f ca="1">+IF(OFFSET('Sanitation Data'!$D$29,0,10*ROW('Sanitation Data'!D108))="","",OFFSET('Sanitation Data'!$D$29,0,10*ROW('Sanitation Data'!D108)))</f>
        <v/>
      </c>
      <c r="CM114" s="392" t="str">
        <f ca="1">+IF(OFFSET('Sanitation Data'!$D$30,0,10*ROW('Sanitation Data'!D108))="","",OFFSET('Sanitation Data'!$D$30,0,10*ROW('Sanitation Data'!D108)))</f>
        <v/>
      </c>
      <c r="CN114" s="392" t="str">
        <f ca="1">+IF(OFFSET('Sanitation Data'!$D$31,0,10*ROW('Sanitation Data'!D108))="","",OFFSET('Sanitation Data'!$D$31,0,10*ROW('Sanitation Data'!D108)))</f>
        <v/>
      </c>
      <c r="CO114" s="392" t="str">
        <f ca="1">+IF(OFFSET('Sanitation Data'!$D$32,0,10*ROW('Sanitation Data'!D108))="","",OFFSET('Sanitation Data'!$D$32,0,10*ROW('Sanitation Data'!D108)))</f>
        <v/>
      </c>
      <c r="CP114" s="392" t="str">
        <f ca="1">+IF(OFFSET('Sanitation Data'!$E$28,0,10*ROW('Sanitation Data'!E108))="","",OFFSET('Sanitation Data'!$E$28,0,10*ROW('Sanitation Data'!E108)))</f>
        <v/>
      </c>
      <c r="CQ114" s="392" t="str">
        <f ca="1">+IF(OFFSET('Sanitation Data'!$E$29,0,10*ROW('Sanitation Data'!E108))="","",OFFSET('Sanitation Data'!$E$29,0,10*ROW('Sanitation Data'!E108)))</f>
        <v/>
      </c>
      <c r="CR114" s="392" t="str">
        <f ca="1">+IF(OFFSET('Sanitation Data'!$E$30,0,10*ROW('Sanitation Data'!E108))="","",OFFSET('Sanitation Data'!$E$30,0,10*ROW('Sanitation Data'!E108)))</f>
        <v/>
      </c>
      <c r="CS114" s="392" t="str">
        <f ca="1">+IF(OFFSET('Sanitation Data'!$E$31,0,10*ROW('Sanitation Data'!E108))="","",OFFSET('Sanitation Data'!$E$31,0,10*ROW('Sanitation Data'!E108)))</f>
        <v/>
      </c>
      <c r="CT114" s="392" t="str">
        <f ca="1">+IF(OFFSET('Sanitation Data'!$E$32,0,10*ROW('Sanitation Data'!E108))="","",OFFSET('Sanitation Data'!$E$32,0,10*ROW('Sanitation Data'!E108)))</f>
        <v/>
      </c>
      <c r="CU114" s="392" t="str">
        <f ca="1">+IF(OFFSET('Sanitation Data'!$F$28,0,10*ROW('Sanitation Data'!F108))="","",OFFSET('Sanitation Data'!$F$28,0,10*ROW('Sanitation Data'!F108)))</f>
        <v/>
      </c>
      <c r="CV114" s="392" t="str">
        <f ca="1">+IF(OFFSET('Sanitation Data'!$F$29,0,10*ROW('Sanitation Data'!F108))="","",OFFSET('Sanitation Data'!$F$29,0,10*ROW('Sanitation Data'!F108)))</f>
        <v/>
      </c>
      <c r="CW114" s="392" t="str">
        <f ca="1">+IF(OFFSET('Sanitation Data'!$F$30,0,10*ROW('Sanitation Data'!F108))="","",OFFSET('Sanitation Data'!$F$30,0,10*ROW('Sanitation Data'!F108)))</f>
        <v/>
      </c>
      <c r="CX114" s="392" t="str">
        <f ca="1">+IF(OFFSET('Sanitation Data'!$F$31,0,10*ROW('Sanitation Data'!F108))="","",OFFSET('Sanitation Data'!$F$31,0,10*ROW('Sanitation Data'!F108)))</f>
        <v/>
      </c>
      <c r="CY114" s="392" t="str">
        <f ca="1">+IF(OFFSET('Sanitation Data'!$F$32,0,10*ROW('Sanitation Data'!F108))="","",OFFSET('Sanitation Data'!$F$32,0,10*ROW('Sanitation Data'!F108)))</f>
        <v/>
      </c>
      <c r="CZ114" s="392" t="str">
        <f ca="1">+IF(OFFSET('Sanitation Data'!$G$28,0,10*ROW('Sanitation Data'!G108))="","",OFFSET('Sanitation Data'!$G$28,0,10*ROW('Sanitation Data'!G108)))</f>
        <v/>
      </c>
      <c r="DA114" s="392" t="str">
        <f ca="1">+IF(OFFSET('Sanitation Data'!$G$29,0,10*ROW('Sanitation Data'!G108))="","",OFFSET('Sanitation Data'!$G$29,0,10*ROW('Sanitation Data'!G108)))</f>
        <v/>
      </c>
      <c r="DB114" s="392" t="str">
        <f ca="1">+IF(OFFSET('Sanitation Data'!$G$30,0,10*ROW('Sanitation Data'!G108))="","",OFFSET('Sanitation Data'!$G$30,0,10*ROW('Sanitation Data'!G108)))</f>
        <v/>
      </c>
      <c r="DC114" s="392" t="str">
        <f ca="1">+IF(OFFSET('Sanitation Data'!$G$31,0,10*ROW('Sanitation Data'!G108))="","",OFFSET('Sanitation Data'!$G$31,0,10*ROW('Sanitation Data'!G108)))</f>
        <v/>
      </c>
      <c r="DD114" s="392" t="str">
        <f ca="1">+IF(OFFSET('Sanitation Data'!$G$32,0,10*ROW('Sanitation Data'!G108))="","",OFFSET('Sanitation Data'!$G$32,0,10*ROW('Sanitation Data'!G108)))</f>
        <v/>
      </c>
      <c r="DE114" s="392" t="str">
        <f ca="1">+IF(OFFSET('Sanitation Data'!$H$28,0,10*ROW('Sanitation Data'!H108))="","",OFFSET('Sanitation Data'!$H$28,0,10*ROW('Sanitation Data'!H108)))</f>
        <v/>
      </c>
      <c r="DF114" s="392" t="str">
        <f ca="1">+IF(OFFSET('Sanitation Data'!$H$29,0,10*ROW('Sanitation Data'!H108))="","",OFFSET('Sanitation Data'!$H$29,0,10*ROW('Sanitation Data'!H108)))</f>
        <v/>
      </c>
      <c r="DG114" s="392" t="str">
        <f ca="1">+IF(OFFSET('Sanitation Data'!$H$30,0,10*ROW('Sanitation Data'!H108))="","",OFFSET('Sanitation Data'!$H$30,0,10*ROW('Sanitation Data'!H108)))</f>
        <v/>
      </c>
      <c r="DH114" s="392" t="str">
        <f ca="1">+IF(OFFSET('Sanitation Data'!$H$31,0,10*ROW('Sanitation Data'!H108))="","",OFFSET('Sanitation Data'!$H$31,0,10*ROW('Sanitation Data'!H108)))</f>
        <v/>
      </c>
      <c r="DI114" s="392" t="str">
        <f ca="1">+IF(OFFSET('Sanitation Data'!$H$32,0,10*ROW('Sanitation Data'!H108))="","",OFFSET('Sanitation Data'!$H$32,0,10*ROW('Sanitation Data'!H108)))</f>
        <v/>
      </c>
      <c r="DJ114" s="392" t="str">
        <f ca="1">+IF(OFFSET('Sanitation Data'!$I$28,0,10*ROW('Sanitation Data'!I108))="","",OFFSET('Sanitation Data'!$I$28,0,10*ROW('Sanitation Data'!I108)))</f>
        <v/>
      </c>
      <c r="DK114" s="392" t="str">
        <f ca="1">+IF(OFFSET('Sanitation Data'!$I$29,0,10*ROW('Sanitation Data'!I108))="","",OFFSET('Sanitation Data'!$I$29,0,10*ROW('Sanitation Data'!I108)))</f>
        <v/>
      </c>
      <c r="DL114" s="392" t="str">
        <f ca="1">+IF(OFFSET('Sanitation Data'!$I$30,0,10*ROW('Sanitation Data'!I108))="","",OFFSET('Sanitation Data'!$I$30,0,10*ROW('Sanitation Data'!I108)))</f>
        <v/>
      </c>
      <c r="DM114" s="392" t="str">
        <f ca="1">+IF(OFFSET('Sanitation Data'!$I$31,0,10*ROW('Sanitation Data'!I108))="","",OFFSET('Sanitation Data'!$I$31,0,10*ROW('Sanitation Data'!I108)))</f>
        <v/>
      </c>
      <c r="DN114" s="392" t="str">
        <f ca="1">+IF(OFFSET('Sanitation Data'!$I$32,0,10*ROW('Sanitation Data'!I108))="","",OFFSET('Sanitation Data'!$I$32,0,10*ROW('Sanitation Data'!I108)))</f>
        <v/>
      </c>
      <c r="DO114" s="392" t="str">
        <f ca="1">+IF(OFFSET('Hygiene Data'!$D$11,0,10*ROW('Hygiene Data'!D108))="","",OFFSET('Hygiene Data'!$D$11,0,10*ROW('Hygiene Data'!D108)))</f>
        <v/>
      </c>
      <c r="DP114" s="392" t="str">
        <f ca="1">+IF(OFFSET('Hygiene Data'!$D$12,0,10*ROW('Hygiene Data'!D108))="","",OFFSET('Hygiene Data'!$D$12,0,10*ROW('Hygiene Data'!D108)))</f>
        <v/>
      </c>
      <c r="DQ114" s="392" t="str">
        <f ca="1">+IF(OFFSET('Hygiene Data'!$D$13,0,10*ROW('Hygiene Data'!D108))="","",OFFSET('Hygiene Data'!$D$13,0,10*ROW('Hygiene Data'!D108)))</f>
        <v/>
      </c>
      <c r="DR114" s="392" t="str">
        <f ca="1">+IF(OFFSET('Hygiene Data'!$E$11,0,10*ROW('Hygiene Data'!E108))="","",OFFSET('Hygiene Data'!$E$11,0,10*ROW('Hygiene Data'!E108)))</f>
        <v/>
      </c>
      <c r="DS114" s="392" t="str">
        <f ca="1">+IF(OFFSET('Hygiene Data'!$E$12,0,10*ROW('Hygiene Data'!E108))="","",OFFSET('Hygiene Data'!$E$12,0,10*ROW('Hygiene Data'!E108)))</f>
        <v/>
      </c>
      <c r="DT114" s="392" t="str">
        <f ca="1">+IF(OFFSET('Hygiene Data'!$E$13,0,10*ROW('Hygiene Data'!E108))="","",OFFSET('Hygiene Data'!$E$13,0,10*ROW('Hygiene Data'!E108)))</f>
        <v/>
      </c>
      <c r="DU114" s="392" t="str">
        <f ca="1">+IF(OFFSET('Hygiene Data'!$F$11,0,10*ROW('Hygiene Data'!F108))="","",OFFSET('Hygiene Data'!$F$11,0,10*ROW('Hygiene Data'!F108)))</f>
        <v/>
      </c>
      <c r="DV114" s="392" t="str">
        <f ca="1">+IF(OFFSET('Hygiene Data'!$F$12,0,10*ROW('Hygiene Data'!F108))="","",OFFSET('Hygiene Data'!$F$12,0,10*ROW('Hygiene Data'!F108)))</f>
        <v/>
      </c>
      <c r="DW114" s="392" t="str">
        <f ca="1">+IF(OFFSET('Hygiene Data'!$F$13,0,10*ROW('Hygiene Data'!F108))="","",OFFSET('Hygiene Data'!$F$13,0,10*ROW('Hygiene Data'!F108)))</f>
        <v/>
      </c>
      <c r="DX114" s="392" t="str">
        <f ca="1">+IF(OFFSET('Hygiene Data'!$G$11,0,10*ROW('Hygiene Data'!G108))="","",OFFSET('Hygiene Data'!$G$11,0,10*ROW('Hygiene Data'!G108)))</f>
        <v/>
      </c>
      <c r="DY114" s="392" t="str">
        <f ca="1">+IF(OFFSET('Hygiene Data'!$G$12,0,10*ROW('Hygiene Data'!G108))="","",OFFSET('Hygiene Data'!$G$12,0,10*ROW('Hygiene Data'!G108)))</f>
        <v/>
      </c>
      <c r="DZ114" s="392" t="str">
        <f ca="1">+IF(OFFSET('Hygiene Data'!$G$13,0,10*ROW('Hygiene Data'!G108))="","",OFFSET('Hygiene Data'!$G$13,0,10*ROW('Hygiene Data'!G108)))</f>
        <v/>
      </c>
      <c r="EA114" s="392" t="str">
        <f ca="1">+IF(OFFSET('Hygiene Data'!$H$11,0,10*ROW('Hygiene Data'!H108))="","",OFFSET('Hygiene Data'!$H$11,0,10*ROW('Hygiene Data'!H108)))</f>
        <v/>
      </c>
      <c r="EB114" s="392" t="str">
        <f ca="1">+IF(OFFSET('Hygiene Data'!$H$12,0,10*ROW('Hygiene Data'!H108))="","",OFFSET('Hygiene Data'!$H$12,0,10*ROW('Hygiene Data'!H108)))</f>
        <v/>
      </c>
      <c r="EC114" s="392" t="str">
        <f ca="1">+IF(OFFSET('Hygiene Data'!$H$13,0,10*ROW('Hygiene Data'!H108))="","",OFFSET('Hygiene Data'!$H$13,0,10*ROW('Hygiene Data'!H108)))</f>
        <v/>
      </c>
      <c r="ED114" s="392" t="str">
        <f ca="1">+IF(OFFSET('Hygiene Data'!$I$11,0,10*ROW('Hygiene Data'!I108))="","",OFFSET('Hygiene Data'!$I$11,0,10*ROW('Hygiene Data'!I108)))</f>
        <v/>
      </c>
      <c r="EE114" s="392" t="str">
        <f ca="1">+IF(OFFSET('Hygiene Data'!$I$12,0,10*ROW('Hygiene Data'!I108))="","",OFFSET('Hygiene Data'!$I$12,0,10*ROW('Hygiene Data'!I108)))</f>
        <v/>
      </c>
      <c r="EF114" s="392" t="str">
        <f ca="1">+IF(OFFSET('Hygiene Data'!$I$13,0,10*ROW('Hygiene Data'!I108))="","",OFFSET('Hygiene Data'!$I$13,0,10*ROW('Hygiene Data'!I108)))</f>
        <v/>
      </c>
    </row>
    <row r="115" spans="1:136" x14ac:dyDescent="0.25">
      <c r="A115" s="501" t="str">
        <f ca="1">+IF(OFFSET('Water Data'!$B$2,0,10*ROW('Water Data'!E109))="","",OFFSET('Water Data'!$B$2,0,10*ROW('Water Data'!E109)))</f>
        <v/>
      </c>
      <c r="B115" s="50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28" t="str">
        <f t="shared" ca="1" si="1"/>
        <v/>
      </c>
      <c r="D115" s="52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3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3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3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3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3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3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3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3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3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3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3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3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3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3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3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3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3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3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3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3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3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3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3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3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3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3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3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3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3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3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3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0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3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3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3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3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3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3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3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3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3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3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3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3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3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3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3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3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92" t="str">
        <f ca="1">+IF(OFFSET('Water Data'!$D$27,0,10*ROW('Water Data'!D109))="","",OFFSET('Water Data'!$D$27,0,10*ROW('Water Data'!D109)))</f>
        <v/>
      </c>
      <c r="BT115" s="392" t="str">
        <f ca="1">+IF(OFFSET('Water Data'!$D$28,0,10*ROW('Water Data'!D109))="","",OFFSET('Water Data'!$D$28,0,10*ROW('Water Data'!D109)))</f>
        <v/>
      </c>
      <c r="BU115" s="392" t="str">
        <f ca="1">+IF(OFFSET('Water Data'!$D$29,0,10*ROW('Water Data'!D109))="","",OFFSET('Water Data'!$D$29,0,10*ROW('Water Data'!D109)))</f>
        <v/>
      </c>
      <c r="BV115" s="392" t="str">
        <f ca="1">+IF(OFFSET('Water Data'!$E$27,0,10*ROW('Water Data'!E109))="","",OFFSET('Water Data'!$E$27,0,10*ROW('Water Data'!E109)))</f>
        <v/>
      </c>
      <c r="BW115" s="392" t="str">
        <f ca="1">+IF(OFFSET('Water Data'!$E$28,0,10*ROW('Water Data'!E109))="","",OFFSET('Water Data'!$E$28,0,10*ROW('Water Data'!E109)))</f>
        <v/>
      </c>
      <c r="BX115" s="392" t="str">
        <f ca="1">+IF(OFFSET('Water Data'!$E$29,0,10*ROW('Water Data'!E109))="","",OFFSET('Water Data'!$E$29,0,10*ROW('Water Data'!E109)))</f>
        <v/>
      </c>
      <c r="BY115" s="392" t="str">
        <f ca="1">+IF(OFFSET('Water Data'!$F$27,0,10*ROW('Water Data'!F109))="","",OFFSET('Water Data'!$F$27,0,10*ROW('Water Data'!F109)))</f>
        <v/>
      </c>
      <c r="BZ115" s="392" t="str">
        <f ca="1">+IF(OFFSET('Water Data'!$F$28,0,10*ROW('Water Data'!F109))="","",OFFSET('Water Data'!$F$28,0,10*ROW('Water Data'!F109)))</f>
        <v/>
      </c>
      <c r="CA115" s="392" t="str">
        <f ca="1">+IF(OFFSET('Water Data'!$F$29,0,10*ROW('Water Data'!F109))="","",OFFSET('Water Data'!$F$29,0,10*ROW('Water Data'!F109)))</f>
        <v/>
      </c>
      <c r="CB115" s="392" t="str">
        <f ca="1">+IF(OFFSET('Water Data'!$G$27,0,10*ROW('Water Data'!G109))="","",OFFSET('Water Data'!$G$27,0,10*ROW('Water Data'!G109)))</f>
        <v/>
      </c>
      <c r="CC115" s="392" t="str">
        <f ca="1">+IF(OFFSET('Water Data'!$G$28,0,10*ROW('Water Data'!G109))="","",OFFSET('Water Data'!$G$28,0,10*ROW('Water Data'!G109)))</f>
        <v/>
      </c>
      <c r="CD115" s="392" t="str">
        <f ca="1">+IF(OFFSET('Water Data'!$G$29,0,10*ROW('Water Data'!G109))="","",OFFSET('Water Data'!$G$29,0,10*ROW('Water Data'!G109)))</f>
        <v/>
      </c>
      <c r="CE115" s="392" t="str">
        <f ca="1">+IF(OFFSET('Water Data'!$H$27,0,10*ROW('Water Data'!H109))="","",OFFSET('Water Data'!$H$27,0,10*ROW('Water Data'!H109)))</f>
        <v/>
      </c>
      <c r="CF115" s="392" t="str">
        <f ca="1">+IF(OFFSET('Water Data'!$H$28,0,10*ROW('Water Data'!H109))="","",OFFSET('Water Data'!$H$28,0,10*ROW('Water Data'!H109)))</f>
        <v/>
      </c>
      <c r="CG115" s="392" t="str">
        <f ca="1">+IF(OFFSET('Water Data'!$H$29,0,10*ROW('Water Data'!H109))="","",OFFSET('Water Data'!$H$29,0,10*ROW('Water Data'!H109)))</f>
        <v/>
      </c>
      <c r="CH115" s="392" t="str">
        <f ca="1">+IF(OFFSET('Water Data'!$I$27,0,10*ROW('Water Data'!I109))="","",OFFSET('Water Data'!$I$27,0,10*ROW('Water Data'!I109)))</f>
        <v/>
      </c>
      <c r="CI115" s="392" t="str">
        <f ca="1">+IF(OFFSET('Water Data'!$I$28,0,10*ROW('Water Data'!I109))="","",OFFSET('Water Data'!$I$28,0,10*ROW('Water Data'!I109)))</f>
        <v/>
      </c>
      <c r="CJ115" s="392" t="str">
        <f ca="1">+IF(OFFSET('Water Data'!$I$29,0,10*ROW('Water Data'!I109))="","",OFFSET('Water Data'!$I$29,0,10*ROW('Water Data'!I109)))</f>
        <v/>
      </c>
      <c r="CK115" s="392" t="str">
        <f ca="1">+IF(OFFSET('Sanitation Data'!$D$28,0,10*ROW('Sanitation Data'!D109))="","",OFFSET('Sanitation Data'!$D$28,0,10*ROW('Sanitation Data'!D109)))</f>
        <v/>
      </c>
      <c r="CL115" s="392" t="str">
        <f ca="1">+IF(OFFSET('Sanitation Data'!$D$29,0,10*ROW('Sanitation Data'!D109))="","",OFFSET('Sanitation Data'!$D$29,0,10*ROW('Sanitation Data'!D109)))</f>
        <v/>
      </c>
      <c r="CM115" s="392" t="str">
        <f ca="1">+IF(OFFSET('Sanitation Data'!$D$30,0,10*ROW('Sanitation Data'!D109))="","",OFFSET('Sanitation Data'!$D$30,0,10*ROW('Sanitation Data'!D109)))</f>
        <v/>
      </c>
      <c r="CN115" s="392" t="str">
        <f ca="1">+IF(OFFSET('Sanitation Data'!$D$31,0,10*ROW('Sanitation Data'!D109))="","",OFFSET('Sanitation Data'!$D$31,0,10*ROW('Sanitation Data'!D109)))</f>
        <v/>
      </c>
      <c r="CO115" s="392" t="str">
        <f ca="1">+IF(OFFSET('Sanitation Data'!$D$32,0,10*ROW('Sanitation Data'!D109))="","",OFFSET('Sanitation Data'!$D$32,0,10*ROW('Sanitation Data'!D109)))</f>
        <v/>
      </c>
      <c r="CP115" s="392" t="str">
        <f ca="1">+IF(OFFSET('Sanitation Data'!$E$28,0,10*ROW('Sanitation Data'!E109))="","",OFFSET('Sanitation Data'!$E$28,0,10*ROW('Sanitation Data'!E109)))</f>
        <v/>
      </c>
      <c r="CQ115" s="392" t="str">
        <f ca="1">+IF(OFFSET('Sanitation Data'!$E$29,0,10*ROW('Sanitation Data'!E109))="","",OFFSET('Sanitation Data'!$E$29,0,10*ROW('Sanitation Data'!E109)))</f>
        <v/>
      </c>
      <c r="CR115" s="392" t="str">
        <f ca="1">+IF(OFFSET('Sanitation Data'!$E$30,0,10*ROW('Sanitation Data'!E109))="","",OFFSET('Sanitation Data'!$E$30,0,10*ROW('Sanitation Data'!E109)))</f>
        <v/>
      </c>
      <c r="CS115" s="392" t="str">
        <f ca="1">+IF(OFFSET('Sanitation Data'!$E$31,0,10*ROW('Sanitation Data'!E109))="","",OFFSET('Sanitation Data'!$E$31,0,10*ROW('Sanitation Data'!E109)))</f>
        <v/>
      </c>
      <c r="CT115" s="392" t="str">
        <f ca="1">+IF(OFFSET('Sanitation Data'!$E$32,0,10*ROW('Sanitation Data'!E109))="","",OFFSET('Sanitation Data'!$E$32,0,10*ROW('Sanitation Data'!E109)))</f>
        <v/>
      </c>
      <c r="CU115" s="392" t="str">
        <f ca="1">+IF(OFFSET('Sanitation Data'!$F$28,0,10*ROW('Sanitation Data'!F109))="","",OFFSET('Sanitation Data'!$F$28,0,10*ROW('Sanitation Data'!F109)))</f>
        <v/>
      </c>
      <c r="CV115" s="392" t="str">
        <f ca="1">+IF(OFFSET('Sanitation Data'!$F$29,0,10*ROW('Sanitation Data'!F109))="","",OFFSET('Sanitation Data'!$F$29,0,10*ROW('Sanitation Data'!F109)))</f>
        <v/>
      </c>
      <c r="CW115" s="392" t="str">
        <f ca="1">+IF(OFFSET('Sanitation Data'!$F$30,0,10*ROW('Sanitation Data'!F109))="","",OFFSET('Sanitation Data'!$F$30,0,10*ROW('Sanitation Data'!F109)))</f>
        <v/>
      </c>
      <c r="CX115" s="392" t="str">
        <f ca="1">+IF(OFFSET('Sanitation Data'!$F$31,0,10*ROW('Sanitation Data'!F109))="","",OFFSET('Sanitation Data'!$F$31,0,10*ROW('Sanitation Data'!F109)))</f>
        <v/>
      </c>
      <c r="CY115" s="392" t="str">
        <f ca="1">+IF(OFFSET('Sanitation Data'!$F$32,0,10*ROW('Sanitation Data'!F109))="","",OFFSET('Sanitation Data'!$F$32,0,10*ROW('Sanitation Data'!F109)))</f>
        <v/>
      </c>
      <c r="CZ115" s="392" t="str">
        <f ca="1">+IF(OFFSET('Sanitation Data'!$G$28,0,10*ROW('Sanitation Data'!G109))="","",OFFSET('Sanitation Data'!$G$28,0,10*ROW('Sanitation Data'!G109)))</f>
        <v/>
      </c>
      <c r="DA115" s="392" t="str">
        <f ca="1">+IF(OFFSET('Sanitation Data'!$G$29,0,10*ROW('Sanitation Data'!G109))="","",OFFSET('Sanitation Data'!$G$29,0,10*ROW('Sanitation Data'!G109)))</f>
        <v/>
      </c>
      <c r="DB115" s="392" t="str">
        <f ca="1">+IF(OFFSET('Sanitation Data'!$G$30,0,10*ROW('Sanitation Data'!G109))="","",OFFSET('Sanitation Data'!$G$30,0,10*ROW('Sanitation Data'!G109)))</f>
        <v/>
      </c>
      <c r="DC115" s="392" t="str">
        <f ca="1">+IF(OFFSET('Sanitation Data'!$G$31,0,10*ROW('Sanitation Data'!G109))="","",OFFSET('Sanitation Data'!$G$31,0,10*ROW('Sanitation Data'!G109)))</f>
        <v/>
      </c>
      <c r="DD115" s="392" t="str">
        <f ca="1">+IF(OFFSET('Sanitation Data'!$G$32,0,10*ROW('Sanitation Data'!G109))="","",OFFSET('Sanitation Data'!$G$32,0,10*ROW('Sanitation Data'!G109)))</f>
        <v/>
      </c>
      <c r="DE115" s="392" t="str">
        <f ca="1">+IF(OFFSET('Sanitation Data'!$H$28,0,10*ROW('Sanitation Data'!H109))="","",OFFSET('Sanitation Data'!$H$28,0,10*ROW('Sanitation Data'!H109)))</f>
        <v/>
      </c>
      <c r="DF115" s="392" t="str">
        <f ca="1">+IF(OFFSET('Sanitation Data'!$H$29,0,10*ROW('Sanitation Data'!H109))="","",OFFSET('Sanitation Data'!$H$29,0,10*ROW('Sanitation Data'!H109)))</f>
        <v/>
      </c>
      <c r="DG115" s="392" t="str">
        <f ca="1">+IF(OFFSET('Sanitation Data'!$H$30,0,10*ROW('Sanitation Data'!H109))="","",OFFSET('Sanitation Data'!$H$30,0,10*ROW('Sanitation Data'!H109)))</f>
        <v/>
      </c>
      <c r="DH115" s="392" t="str">
        <f ca="1">+IF(OFFSET('Sanitation Data'!$H$31,0,10*ROW('Sanitation Data'!H109))="","",OFFSET('Sanitation Data'!$H$31,0,10*ROW('Sanitation Data'!H109)))</f>
        <v/>
      </c>
      <c r="DI115" s="392" t="str">
        <f ca="1">+IF(OFFSET('Sanitation Data'!$H$32,0,10*ROW('Sanitation Data'!H109))="","",OFFSET('Sanitation Data'!$H$32,0,10*ROW('Sanitation Data'!H109)))</f>
        <v/>
      </c>
      <c r="DJ115" s="392" t="str">
        <f ca="1">+IF(OFFSET('Sanitation Data'!$I$28,0,10*ROW('Sanitation Data'!I109))="","",OFFSET('Sanitation Data'!$I$28,0,10*ROW('Sanitation Data'!I109)))</f>
        <v/>
      </c>
      <c r="DK115" s="392" t="str">
        <f ca="1">+IF(OFFSET('Sanitation Data'!$I$29,0,10*ROW('Sanitation Data'!I109))="","",OFFSET('Sanitation Data'!$I$29,0,10*ROW('Sanitation Data'!I109)))</f>
        <v/>
      </c>
      <c r="DL115" s="392" t="str">
        <f ca="1">+IF(OFFSET('Sanitation Data'!$I$30,0,10*ROW('Sanitation Data'!I109))="","",OFFSET('Sanitation Data'!$I$30,0,10*ROW('Sanitation Data'!I109)))</f>
        <v/>
      </c>
      <c r="DM115" s="392" t="str">
        <f ca="1">+IF(OFFSET('Sanitation Data'!$I$31,0,10*ROW('Sanitation Data'!I109))="","",OFFSET('Sanitation Data'!$I$31,0,10*ROW('Sanitation Data'!I109)))</f>
        <v/>
      </c>
      <c r="DN115" s="392" t="str">
        <f ca="1">+IF(OFFSET('Sanitation Data'!$I$32,0,10*ROW('Sanitation Data'!I109))="","",OFFSET('Sanitation Data'!$I$32,0,10*ROW('Sanitation Data'!I109)))</f>
        <v/>
      </c>
      <c r="DO115" s="392" t="str">
        <f ca="1">+IF(OFFSET('Hygiene Data'!$D$11,0,10*ROW('Hygiene Data'!D109))="","",OFFSET('Hygiene Data'!$D$11,0,10*ROW('Hygiene Data'!D109)))</f>
        <v/>
      </c>
      <c r="DP115" s="392" t="str">
        <f ca="1">+IF(OFFSET('Hygiene Data'!$D$12,0,10*ROW('Hygiene Data'!D109))="","",OFFSET('Hygiene Data'!$D$12,0,10*ROW('Hygiene Data'!D109)))</f>
        <v/>
      </c>
      <c r="DQ115" s="392" t="str">
        <f ca="1">+IF(OFFSET('Hygiene Data'!$D$13,0,10*ROW('Hygiene Data'!D109))="","",OFFSET('Hygiene Data'!$D$13,0,10*ROW('Hygiene Data'!D109)))</f>
        <v/>
      </c>
      <c r="DR115" s="392" t="str">
        <f ca="1">+IF(OFFSET('Hygiene Data'!$E$11,0,10*ROW('Hygiene Data'!E109))="","",OFFSET('Hygiene Data'!$E$11,0,10*ROW('Hygiene Data'!E109)))</f>
        <v/>
      </c>
      <c r="DS115" s="392" t="str">
        <f ca="1">+IF(OFFSET('Hygiene Data'!$E$12,0,10*ROW('Hygiene Data'!E109))="","",OFFSET('Hygiene Data'!$E$12,0,10*ROW('Hygiene Data'!E109)))</f>
        <v/>
      </c>
      <c r="DT115" s="392" t="str">
        <f ca="1">+IF(OFFSET('Hygiene Data'!$E$13,0,10*ROW('Hygiene Data'!E109))="","",OFFSET('Hygiene Data'!$E$13,0,10*ROW('Hygiene Data'!E109)))</f>
        <v/>
      </c>
      <c r="DU115" s="392" t="str">
        <f ca="1">+IF(OFFSET('Hygiene Data'!$F$11,0,10*ROW('Hygiene Data'!F109))="","",OFFSET('Hygiene Data'!$F$11,0,10*ROW('Hygiene Data'!F109)))</f>
        <v/>
      </c>
      <c r="DV115" s="392" t="str">
        <f ca="1">+IF(OFFSET('Hygiene Data'!$F$12,0,10*ROW('Hygiene Data'!F109))="","",OFFSET('Hygiene Data'!$F$12,0,10*ROW('Hygiene Data'!F109)))</f>
        <v/>
      </c>
      <c r="DW115" s="392" t="str">
        <f ca="1">+IF(OFFSET('Hygiene Data'!$F$13,0,10*ROW('Hygiene Data'!F109))="","",OFFSET('Hygiene Data'!$F$13,0,10*ROW('Hygiene Data'!F109)))</f>
        <v/>
      </c>
      <c r="DX115" s="392" t="str">
        <f ca="1">+IF(OFFSET('Hygiene Data'!$G$11,0,10*ROW('Hygiene Data'!G109))="","",OFFSET('Hygiene Data'!$G$11,0,10*ROW('Hygiene Data'!G109)))</f>
        <v/>
      </c>
      <c r="DY115" s="392" t="str">
        <f ca="1">+IF(OFFSET('Hygiene Data'!$G$12,0,10*ROW('Hygiene Data'!G109))="","",OFFSET('Hygiene Data'!$G$12,0,10*ROW('Hygiene Data'!G109)))</f>
        <v/>
      </c>
      <c r="DZ115" s="392" t="str">
        <f ca="1">+IF(OFFSET('Hygiene Data'!$G$13,0,10*ROW('Hygiene Data'!G109))="","",OFFSET('Hygiene Data'!$G$13,0,10*ROW('Hygiene Data'!G109)))</f>
        <v/>
      </c>
      <c r="EA115" s="392" t="str">
        <f ca="1">+IF(OFFSET('Hygiene Data'!$H$11,0,10*ROW('Hygiene Data'!H109))="","",OFFSET('Hygiene Data'!$H$11,0,10*ROW('Hygiene Data'!H109)))</f>
        <v/>
      </c>
      <c r="EB115" s="392" t="str">
        <f ca="1">+IF(OFFSET('Hygiene Data'!$H$12,0,10*ROW('Hygiene Data'!H109))="","",OFFSET('Hygiene Data'!$H$12,0,10*ROW('Hygiene Data'!H109)))</f>
        <v/>
      </c>
      <c r="EC115" s="392" t="str">
        <f ca="1">+IF(OFFSET('Hygiene Data'!$H$13,0,10*ROW('Hygiene Data'!H109))="","",OFFSET('Hygiene Data'!$H$13,0,10*ROW('Hygiene Data'!H109)))</f>
        <v/>
      </c>
      <c r="ED115" s="392" t="str">
        <f ca="1">+IF(OFFSET('Hygiene Data'!$I$11,0,10*ROW('Hygiene Data'!I109))="","",OFFSET('Hygiene Data'!$I$11,0,10*ROW('Hygiene Data'!I109)))</f>
        <v/>
      </c>
      <c r="EE115" s="392" t="str">
        <f ca="1">+IF(OFFSET('Hygiene Data'!$I$12,0,10*ROW('Hygiene Data'!I109))="","",OFFSET('Hygiene Data'!$I$12,0,10*ROW('Hygiene Data'!I109)))</f>
        <v/>
      </c>
      <c r="EF115" s="392" t="str">
        <f ca="1">+IF(OFFSET('Hygiene Data'!$I$13,0,10*ROW('Hygiene Data'!I109))="","",OFFSET('Hygiene Data'!$I$13,0,10*ROW('Hygiene Data'!I109)))</f>
        <v/>
      </c>
    </row>
    <row r="116" spans="1:136" x14ac:dyDescent="0.25">
      <c r="A116" s="501" t="str">
        <f ca="1">+IF(OFFSET('Water Data'!$B$2,0,10*ROW('Water Data'!E110))="","",OFFSET('Water Data'!$B$2,0,10*ROW('Water Data'!E110)))</f>
        <v/>
      </c>
      <c r="B116" s="50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28" t="str">
        <f t="shared" ca="1" si="1"/>
        <v/>
      </c>
      <c r="D116" s="52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3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3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3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3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3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3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3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3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3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3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3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3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3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3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3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3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3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3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3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3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3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3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3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3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3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3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3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3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3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3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3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0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3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3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3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3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3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3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3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3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3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3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3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3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3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3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3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3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92" t="str">
        <f ca="1">+IF(OFFSET('Water Data'!$D$27,0,10*ROW('Water Data'!D110))="","",OFFSET('Water Data'!$D$27,0,10*ROW('Water Data'!D110)))</f>
        <v/>
      </c>
      <c r="BT116" s="392" t="str">
        <f ca="1">+IF(OFFSET('Water Data'!$D$28,0,10*ROW('Water Data'!D110))="","",OFFSET('Water Data'!$D$28,0,10*ROW('Water Data'!D110)))</f>
        <v/>
      </c>
      <c r="BU116" s="392" t="str">
        <f ca="1">+IF(OFFSET('Water Data'!$D$29,0,10*ROW('Water Data'!D110))="","",OFFSET('Water Data'!$D$29,0,10*ROW('Water Data'!D110)))</f>
        <v/>
      </c>
      <c r="BV116" s="392" t="str">
        <f ca="1">+IF(OFFSET('Water Data'!$E$27,0,10*ROW('Water Data'!E110))="","",OFFSET('Water Data'!$E$27,0,10*ROW('Water Data'!E110)))</f>
        <v/>
      </c>
      <c r="BW116" s="392" t="str">
        <f ca="1">+IF(OFFSET('Water Data'!$E$28,0,10*ROW('Water Data'!E110))="","",OFFSET('Water Data'!$E$28,0,10*ROW('Water Data'!E110)))</f>
        <v/>
      </c>
      <c r="BX116" s="392" t="str">
        <f ca="1">+IF(OFFSET('Water Data'!$E$29,0,10*ROW('Water Data'!E110))="","",OFFSET('Water Data'!$E$29,0,10*ROW('Water Data'!E110)))</f>
        <v/>
      </c>
      <c r="BY116" s="392" t="str">
        <f ca="1">+IF(OFFSET('Water Data'!$F$27,0,10*ROW('Water Data'!F110))="","",OFFSET('Water Data'!$F$27,0,10*ROW('Water Data'!F110)))</f>
        <v/>
      </c>
      <c r="BZ116" s="392" t="str">
        <f ca="1">+IF(OFFSET('Water Data'!$F$28,0,10*ROW('Water Data'!F110))="","",OFFSET('Water Data'!$F$28,0,10*ROW('Water Data'!F110)))</f>
        <v/>
      </c>
      <c r="CA116" s="392" t="str">
        <f ca="1">+IF(OFFSET('Water Data'!$F$29,0,10*ROW('Water Data'!F110))="","",OFFSET('Water Data'!$F$29,0,10*ROW('Water Data'!F110)))</f>
        <v/>
      </c>
      <c r="CB116" s="392" t="str">
        <f ca="1">+IF(OFFSET('Water Data'!$G$27,0,10*ROW('Water Data'!G110))="","",OFFSET('Water Data'!$G$27,0,10*ROW('Water Data'!G110)))</f>
        <v/>
      </c>
      <c r="CC116" s="392" t="str">
        <f ca="1">+IF(OFFSET('Water Data'!$G$28,0,10*ROW('Water Data'!G110))="","",OFFSET('Water Data'!$G$28,0,10*ROW('Water Data'!G110)))</f>
        <v/>
      </c>
      <c r="CD116" s="392" t="str">
        <f ca="1">+IF(OFFSET('Water Data'!$G$29,0,10*ROW('Water Data'!G110))="","",OFFSET('Water Data'!$G$29,0,10*ROW('Water Data'!G110)))</f>
        <v/>
      </c>
      <c r="CE116" s="392" t="str">
        <f ca="1">+IF(OFFSET('Water Data'!$H$27,0,10*ROW('Water Data'!H110))="","",OFFSET('Water Data'!$H$27,0,10*ROW('Water Data'!H110)))</f>
        <v/>
      </c>
      <c r="CF116" s="392" t="str">
        <f ca="1">+IF(OFFSET('Water Data'!$H$28,0,10*ROW('Water Data'!H110))="","",OFFSET('Water Data'!$H$28,0,10*ROW('Water Data'!H110)))</f>
        <v/>
      </c>
      <c r="CG116" s="392" t="str">
        <f ca="1">+IF(OFFSET('Water Data'!$H$29,0,10*ROW('Water Data'!H110))="","",OFFSET('Water Data'!$H$29,0,10*ROW('Water Data'!H110)))</f>
        <v/>
      </c>
      <c r="CH116" s="392" t="str">
        <f ca="1">+IF(OFFSET('Water Data'!$I$27,0,10*ROW('Water Data'!I110))="","",OFFSET('Water Data'!$I$27,0,10*ROW('Water Data'!I110)))</f>
        <v/>
      </c>
      <c r="CI116" s="392" t="str">
        <f ca="1">+IF(OFFSET('Water Data'!$I$28,0,10*ROW('Water Data'!I110))="","",OFFSET('Water Data'!$I$28,0,10*ROW('Water Data'!I110)))</f>
        <v/>
      </c>
      <c r="CJ116" s="392" t="str">
        <f ca="1">+IF(OFFSET('Water Data'!$I$29,0,10*ROW('Water Data'!I110))="","",OFFSET('Water Data'!$I$29,0,10*ROW('Water Data'!I110)))</f>
        <v/>
      </c>
      <c r="CK116" s="392" t="str">
        <f ca="1">+IF(OFFSET('Sanitation Data'!$D$28,0,10*ROW('Sanitation Data'!D110))="","",OFFSET('Sanitation Data'!$D$28,0,10*ROW('Sanitation Data'!D110)))</f>
        <v/>
      </c>
      <c r="CL116" s="392" t="str">
        <f ca="1">+IF(OFFSET('Sanitation Data'!$D$29,0,10*ROW('Sanitation Data'!D110))="","",OFFSET('Sanitation Data'!$D$29,0,10*ROW('Sanitation Data'!D110)))</f>
        <v/>
      </c>
      <c r="CM116" s="392" t="str">
        <f ca="1">+IF(OFFSET('Sanitation Data'!$D$30,0,10*ROW('Sanitation Data'!D110))="","",OFFSET('Sanitation Data'!$D$30,0,10*ROW('Sanitation Data'!D110)))</f>
        <v/>
      </c>
      <c r="CN116" s="392" t="str">
        <f ca="1">+IF(OFFSET('Sanitation Data'!$D$31,0,10*ROW('Sanitation Data'!D110))="","",OFFSET('Sanitation Data'!$D$31,0,10*ROW('Sanitation Data'!D110)))</f>
        <v/>
      </c>
      <c r="CO116" s="392" t="str">
        <f ca="1">+IF(OFFSET('Sanitation Data'!$D$32,0,10*ROW('Sanitation Data'!D110))="","",OFFSET('Sanitation Data'!$D$32,0,10*ROW('Sanitation Data'!D110)))</f>
        <v/>
      </c>
      <c r="CP116" s="392" t="str">
        <f ca="1">+IF(OFFSET('Sanitation Data'!$E$28,0,10*ROW('Sanitation Data'!E110))="","",OFFSET('Sanitation Data'!$E$28,0,10*ROW('Sanitation Data'!E110)))</f>
        <v/>
      </c>
      <c r="CQ116" s="392" t="str">
        <f ca="1">+IF(OFFSET('Sanitation Data'!$E$29,0,10*ROW('Sanitation Data'!E110))="","",OFFSET('Sanitation Data'!$E$29,0,10*ROW('Sanitation Data'!E110)))</f>
        <v/>
      </c>
      <c r="CR116" s="392" t="str">
        <f ca="1">+IF(OFFSET('Sanitation Data'!$E$30,0,10*ROW('Sanitation Data'!E110))="","",OFFSET('Sanitation Data'!$E$30,0,10*ROW('Sanitation Data'!E110)))</f>
        <v/>
      </c>
      <c r="CS116" s="392" t="str">
        <f ca="1">+IF(OFFSET('Sanitation Data'!$E$31,0,10*ROW('Sanitation Data'!E110))="","",OFFSET('Sanitation Data'!$E$31,0,10*ROW('Sanitation Data'!E110)))</f>
        <v/>
      </c>
      <c r="CT116" s="392" t="str">
        <f ca="1">+IF(OFFSET('Sanitation Data'!$E$32,0,10*ROW('Sanitation Data'!E110))="","",OFFSET('Sanitation Data'!$E$32,0,10*ROW('Sanitation Data'!E110)))</f>
        <v/>
      </c>
      <c r="CU116" s="392" t="str">
        <f ca="1">+IF(OFFSET('Sanitation Data'!$F$28,0,10*ROW('Sanitation Data'!F110))="","",OFFSET('Sanitation Data'!$F$28,0,10*ROW('Sanitation Data'!F110)))</f>
        <v/>
      </c>
      <c r="CV116" s="392" t="str">
        <f ca="1">+IF(OFFSET('Sanitation Data'!$F$29,0,10*ROW('Sanitation Data'!F110))="","",OFFSET('Sanitation Data'!$F$29,0,10*ROW('Sanitation Data'!F110)))</f>
        <v/>
      </c>
      <c r="CW116" s="392" t="str">
        <f ca="1">+IF(OFFSET('Sanitation Data'!$F$30,0,10*ROW('Sanitation Data'!F110))="","",OFFSET('Sanitation Data'!$F$30,0,10*ROW('Sanitation Data'!F110)))</f>
        <v/>
      </c>
      <c r="CX116" s="392" t="str">
        <f ca="1">+IF(OFFSET('Sanitation Data'!$F$31,0,10*ROW('Sanitation Data'!F110))="","",OFFSET('Sanitation Data'!$F$31,0,10*ROW('Sanitation Data'!F110)))</f>
        <v/>
      </c>
      <c r="CY116" s="392" t="str">
        <f ca="1">+IF(OFFSET('Sanitation Data'!$F$32,0,10*ROW('Sanitation Data'!F110))="","",OFFSET('Sanitation Data'!$F$32,0,10*ROW('Sanitation Data'!F110)))</f>
        <v/>
      </c>
      <c r="CZ116" s="392" t="str">
        <f ca="1">+IF(OFFSET('Sanitation Data'!$G$28,0,10*ROW('Sanitation Data'!G110))="","",OFFSET('Sanitation Data'!$G$28,0,10*ROW('Sanitation Data'!G110)))</f>
        <v/>
      </c>
      <c r="DA116" s="392" t="str">
        <f ca="1">+IF(OFFSET('Sanitation Data'!$G$29,0,10*ROW('Sanitation Data'!G110))="","",OFFSET('Sanitation Data'!$G$29,0,10*ROW('Sanitation Data'!G110)))</f>
        <v/>
      </c>
      <c r="DB116" s="392" t="str">
        <f ca="1">+IF(OFFSET('Sanitation Data'!$G$30,0,10*ROW('Sanitation Data'!G110))="","",OFFSET('Sanitation Data'!$G$30,0,10*ROW('Sanitation Data'!G110)))</f>
        <v/>
      </c>
      <c r="DC116" s="392" t="str">
        <f ca="1">+IF(OFFSET('Sanitation Data'!$G$31,0,10*ROW('Sanitation Data'!G110))="","",OFFSET('Sanitation Data'!$G$31,0,10*ROW('Sanitation Data'!G110)))</f>
        <v/>
      </c>
      <c r="DD116" s="392" t="str">
        <f ca="1">+IF(OFFSET('Sanitation Data'!$G$32,0,10*ROW('Sanitation Data'!G110))="","",OFFSET('Sanitation Data'!$G$32,0,10*ROW('Sanitation Data'!G110)))</f>
        <v/>
      </c>
      <c r="DE116" s="392" t="str">
        <f ca="1">+IF(OFFSET('Sanitation Data'!$H$28,0,10*ROW('Sanitation Data'!H110))="","",OFFSET('Sanitation Data'!$H$28,0,10*ROW('Sanitation Data'!H110)))</f>
        <v/>
      </c>
      <c r="DF116" s="392" t="str">
        <f ca="1">+IF(OFFSET('Sanitation Data'!$H$29,0,10*ROW('Sanitation Data'!H110))="","",OFFSET('Sanitation Data'!$H$29,0,10*ROW('Sanitation Data'!H110)))</f>
        <v/>
      </c>
      <c r="DG116" s="392" t="str">
        <f ca="1">+IF(OFFSET('Sanitation Data'!$H$30,0,10*ROW('Sanitation Data'!H110))="","",OFFSET('Sanitation Data'!$H$30,0,10*ROW('Sanitation Data'!H110)))</f>
        <v/>
      </c>
      <c r="DH116" s="392" t="str">
        <f ca="1">+IF(OFFSET('Sanitation Data'!$H$31,0,10*ROW('Sanitation Data'!H110))="","",OFFSET('Sanitation Data'!$H$31,0,10*ROW('Sanitation Data'!H110)))</f>
        <v/>
      </c>
      <c r="DI116" s="392" t="str">
        <f ca="1">+IF(OFFSET('Sanitation Data'!$H$32,0,10*ROW('Sanitation Data'!H110))="","",OFFSET('Sanitation Data'!$H$32,0,10*ROW('Sanitation Data'!H110)))</f>
        <v/>
      </c>
      <c r="DJ116" s="392" t="str">
        <f ca="1">+IF(OFFSET('Sanitation Data'!$I$28,0,10*ROW('Sanitation Data'!I110))="","",OFFSET('Sanitation Data'!$I$28,0,10*ROW('Sanitation Data'!I110)))</f>
        <v/>
      </c>
      <c r="DK116" s="392" t="str">
        <f ca="1">+IF(OFFSET('Sanitation Data'!$I$29,0,10*ROW('Sanitation Data'!I110))="","",OFFSET('Sanitation Data'!$I$29,0,10*ROW('Sanitation Data'!I110)))</f>
        <v/>
      </c>
      <c r="DL116" s="392" t="str">
        <f ca="1">+IF(OFFSET('Sanitation Data'!$I$30,0,10*ROW('Sanitation Data'!I110))="","",OFFSET('Sanitation Data'!$I$30,0,10*ROW('Sanitation Data'!I110)))</f>
        <v/>
      </c>
      <c r="DM116" s="392" t="str">
        <f ca="1">+IF(OFFSET('Sanitation Data'!$I$31,0,10*ROW('Sanitation Data'!I110))="","",OFFSET('Sanitation Data'!$I$31,0,10*ROW('Sanitation Data'!I110)))</f>
        <v/>
      </c>
      <c r="DN116" s="392" t="str">
        <f ca="1">+IF(OFFSET('Sanitation Data'!$I$32,0,10*ROW('Sanitation Data'!I110))="","",OFFSET('Sanitation Data'!$I$32,0,10*ROW('Sanitation Data'!I110)))</f>
        <v/>
      </c>
      <c r="DO116" s="392" t="str">
        <f ca="1">+IF(OFFSET('Hygiene Data'!$D$11,0,10*ROW('Hygiene Data'!D110))="","",OFFSET('Hygiene Data'!$D$11,0,10*ROW('Hygiene Data'!D110)))</f>
        <v/>
      </c>
      <c r="DP116" s="392" t="str">
        <f ca="1">+IF(OFFSET('Hygiene Data'!$D$12,0,10*ROW('Hygiene Data'!D110))="","",OFFSET('Hygiene Data'!$D$12,0,10*ROW('Hygiene Data'!D110)))</f>
        <v/>
      </c>
      <c r="DQ116" s="392" t="str">
        <f ca="1">+IF(OFFSET('Hygiene Data'!$D$13,0,10*ROW('Hygiene Data'!D110))="","",OFFSET('Hygiene Data'!$D$13,0,10*ROW('Hygiene Data'!D110)))</f>
        <v/>
      </c>
      <c r="DR116" s="392" t="str">
        <f ca="1">+IF(OFFSET('Hygiene Data'!$E$11,0,10*ROW('Hygiene Data'!E110))="","",OFFSET('Hygiene Data'!$E$11,0,10*ROW('Hygiene Data'!E110)))</f>
        <v/>
      </c>
      <c r="DS116" s="392" t="str">
        <f ca="1">+IF(OFFSET('Hygiene Data'!$E$12,0,10*ROW('Hygiene Data'!E110))="","",OFFSET('Hygiene Data'!$E$12,0,10*ROW('Hygiene Data'!E110)))</f>
        <v/>
      </c>
      <c r="DT116" s="392" t="str">
        <f ca="1">+IF(OFFSET('Hygiene Data'!$E$13,0,10*ROW('Hygiene Data'!E110))="","",OFFSET('Hygiene Data'!$E$13,0,10*ROW('Hygiene Data'!E110)))</f>
        <v/>
      </c>
      <c r="DU116" s="392" t="str">
        <f ca="1">+IF(OFFSET('Hygiene Data'!$F$11,0,10*ROW('Hygiene Data'!F110))="","",OFFSET('Hygiene Data'!$F$11,0,10*ROW('Hygiene Data'!F110)))</f>
        <v/>
      </c>
      <c r="DV116" s="392" t="str">
        <f ca="1">+IF(OFFSET('Hygiene Data'!$F$12,0,10*ROW('Hygiene Data'!F110))="","",OFFSET('Hygiene Data'!$F$12,0,10*ROW('Hygiene Data'!F110)))</f>
        <v/>
      </c>
      <c r="DW116" s="392" t="str">
        <f ca="1">+IF(OFFSET('Hygiene Data'!$F$13,0,10*ROW('Hygiene Data'!F110))="","",OFFSET('Hygiene Data'!$F$13,0,10*ROW('Hygiene Data'!F110)))</f>
        <v/>
      </c>
      <c r="DX116" s="392" t="str">
        <f ca="1">+IF(OFFSET('Hygiene Data'!$G$11,0,10*ROW('Hygiene Data'!G110))="","",OFFSET('Hygiene Data'!$G$11,0,10*ROW('Hygiene Data'!G110)))</f>
        <v/>
      </c>
      <c r="DY116" s="392" t="str">
        <f ca="1">+IF(OFFSET('Hygiene Data'!$G$12,0,10*ROW('Hygiene Data'!G110))="","",OFFSET('Hygiene Data'!$G$12,0,10*ROW('Hygiene Data'!G110)))</f>
        <v/>
      </c>
      <c r="DZ116" s="392" t="str">
        <f ca="1">+IF(OFFSET('Hygiene Data'!$G$13,0,10*ROW('Hygiene Data'!G110))="","",OFFSET('Hygiene Data'!$G$13,0,10*ROW('Hygiene Data'!G110)))</f>
        <v/>
      </c>
      <c r="EA116" s="392" t="str">
        <f ca="1">+IF(OFFSET('Hygiene Data'!$H$11,0,10*ROW('Hygiene Data'!H110))="","",OFFSET('Hygiene Data'!$H$11,0,10*ROW('Hygiene Data'!H110)))</f>
        <v/>
      </c>
      <c r="EB116" s="392" t="str">
        <f ca="1">+IF(OFFSET('Hygiene Data'!$H$12,0,10*ROW('Hygiene Data'!H110))="","",OFFSET('Hygiene Data'!$H$12,0,10*ROW('Hygiene Data'!H110)))</f>
        <v/>
      </c>
      <c r="EC116" s="392" t="str">
        <f ca="1">+IF(OFFSET('Hygiene Data'!$H$13,0,10*ROW('Hygiene Data'!H110))="","",OFFSET('Hygiene Data'!$H$13,0,10*ROW('Hygiene Data'!H110)))</f>
        <v/>
      </c>
      <c r="ED116" s="392" t="str">
        <f ca="1">+IF(OFFSET('Hygiene Data'!$I$11,0,10*ROW('Hygiene Data'!I110))="","",OFFSET('Hygiene Data'!$I$11,0,10*ROW('Hygiene Data'!I110)))</f>
        <v/>
      </c>
      <c r="EE116" s="392" t="str">
        <f ca="1">+IF(OFFSET('Hygiene Data'!$I$12,0,10*ROW('Hygiene Data'!I110))="","",OFFSET('Hygiene Data'!$I$12,0,10*ROW('Hygiene Data'!I110)))</f>
        <v/>
      </c>
      <c r="EF116" s="392" t="str">
        <f ca="1">+IF(OFFSET('Hygiene Data'!$I$13,0,10*ROW('Hygiene Data'!I110))="","",OFFSET('Hygiene Data'!$I$13,0,10*ROW('Hygiene Data'!I110)))</f>
        <v/>
      </c>
    </row>
    <row r="117" spans="1:136" x14ac:dyDescent="0.25">
      <c r="A117" s="501" t="str">
        <f ca="1">+IF(OFFSET('Water Data'!$B$2,0,10*ROW('Water Data'!E111))="","",OFFSET('Water Data'!$B$2,0,10*ROW('Water Data'!E111)))</f>
        <v/>
      </c>
      <c r="B117" s="50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28" t="str">
        <f t="shared" ca="1" si="1"/>
        <v/>
      </c>
      <c r="D117" s="52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3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3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3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3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3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3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3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3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3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3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3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3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3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3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3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3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3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3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3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3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3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3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3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3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3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3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3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3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3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3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3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0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3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3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3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3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3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3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3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3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3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3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3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3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3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3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3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3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92" t="str">
        <f ca="1">+IF(OFFSET('Water Data'!$D$27,0,10*ROW('Water Data'!D111))="","",OFFSET('Water Data'!$D$27,0,10*ROW('Water Data'!D111)))</f>
        <v/>
      </c>
      <c r="BT117" s="392" t="str">
        <f ca="1">+IF(OFFSET('Water Data'!$D$28,0,10*ROW('Water Data'!D111))="","",OFFSET('Water Data'!$D$28,0,10*ROW('Water Data'!D111)))</f>
        <v/>
      </c>
      <c r="BU117" s="392" t="str">
        <f ca="1">+IF(OFFSET('Water Data'!$D$29,0,10*ROW('Water Data'!D111))="","",OFFSET('Water Data'!$D$29,0,10*ROW('Water Data'!D111)))</f>
        <v/>
      </c>
      <c r="BV117" s="392" t="str">
        <f ca="1">+IF(OFFSET('Water Data'!$E$27,0,10*ROW('Water Data'!E111))="","",OFFSET('Water Data'!$E$27,0,10*ROW('Water Data'!E111)))</f>
        <v/>
      </c>
      <c r="BW117" s="392" t="str">
        <f ca="1">+IF(OFFSET('Water Data'!$E$28,0,10*ROW('Water Data'!E111))="","",OFFSET('Water Data'!$E$28,0,10*ROW('Water Data'!E111)))</f>
        <v/>
      </c>
      <c r="BX117" s="392" t="str">
        <f ca="1">+IF(OFFSET('Water Data'!$E$29,0,10*ROW('Water Data'!E111))="","",OFFSET('Water Data'!$E$29,0,10*ROW('Water Data'!E111)))</f>
        <v/>
      </c>
      <c r="BY117" s="392" t="str">
        <f ca="1">+IF(OFFSET('Water Data'!$F$27,0,10*ROW('Water Data'!F111))="","",OFFSET('Water Data'!$F$27,0,10*ROW('Water Data'!F111)))</f>
        <v/>
      </c>
      <c r="BZ117" s="392" t="str">
        <f ca="1">+IF(OFFSET('Water Data'!$F$28,0,10*ROW('Water Data'!F111))="","",OFFSET('Water Data'!$F$28,0,10*ROW('Water Data'!F111)))</f>
        <v/>
      </c>
      <c r="CA117" s="392" t="str">
        <f ca="1">+IF(OFFSET('Water Data'!$F$29,0,10*ROW('Water Data'!F111))="","",OFFSET('Water Data'!$F$29,0,10*ROW('Water Data'!F111)))</f>
        <v/>
      </c>
      <c r="CB117" s="392" t="str">
        <f ca="1">+IF(OFFSET('Water Data'!$G$27,0,10*ROW('Water Data'!G111))="","",OFFSET('Water Data'!$G$27,0,10*ROW('Water Data'!G111)))</f>
        <v/>
      </c>
      <c r="CC117" s="392" t="str">
        <f ca="1">+IF(OFFSET('Water Data'!$G$28,0,10*ROW('Water Data'!G111))="","",OFFSET('Water Data'!$G$28,0,10*ROW('Water Data'!G111)))</f>
        <v/>
      </c>
      <c r="CD117" s="392" t="str">
        <f ca="1">+IF(OFFSET('Water Data'!$G$29,0,10*ROW('Water Data'!G111))="","",OFFSET('Water Data'!$G$29,0,10*ROW('Water Data'!G111)))</f>
        <v/>
      </c>
      <c r="CE117" s="392" t="str">
        <f ca="1">+IF(OFFSET('Water Data'!$H$27,0,10*ROW('Water Data'!H111))="","",OFFSET('Water Data'!$H$27,0,10*ROW('Water Data'!H111)))</f>
        <v/>
      </c>
      <c r="CF117" s="392" t="str">
        <f ca="1">+IF(OFFSET('Water Data'!$H$28,0,10*ROW('Water Data'!H111))="","",OFFSET('Water Data'!$H$28,0,10*ROW('Water Data'!H111)))</f>
        <v/>
      </c>
      <c r="CG117" s="392" t="str">
        <f ca="1">+IF(OFFSET('Water Data'!$H$29,0,10*ROW('Water Data'!H111))="","",OFFSET('Water Data'!$H$29,0,10*ROW('Water Data'!H111)))</f>
        <v/>
      </c>
      <c r="CH117" s="392" t="str">
        <f ca="1">+IF(OFFSET('Water Data'!$I$27,0,10*ROW('Water Data'!I111))="","",OFFSET('Water Data'!$I$27,0,10*ROW('Water Data'!I111)))</f>
        <v/>
      </c>
      <c r="CI117" s="392" t="str">
        <f ca="1">+IF(OFFSET('Water Data'!$I$28,0,10*ROW('Water Data'!I111))="","",OFFSET('Water Data'!$I$28,0,10*ROW('Water Data'!I111)))</f>
        <v/>
      </c>
      <c r="CJ117" s="392" t="str">
        <f ca="1">+IF(OFFSET('Water Data'!$I$29,0,10*ROW('Water Data'!I111))="","",OFFSET('Water Data'!$I$29,0,10*ROW('Water Data'!I111)))</f>
        <v/>
      </c>
      <c r="CK117" s="392" t="str">
        <f ca="1">+IF(OFFSET('Sanitation Data'!$D$28,0,10*ROW('Sanitation Data'!D111))="","",OFFSET('Sanitation Data'!$D$28,0,10*ROW('Sanitation Data'!D111)))</f>
        <v/>
      </c>
      <c r="CL117" s="392" t="str">
        <f ca="1">+IF(OFFSET('Sanitation Data'!$D$29,0,10*ROW('Sanitation Data'!D111))="","",OFFSET('Sanitation Data'!$D$29,0,10*ROW('Sanitation Data'!D111)))</f>
        <v/>
      </c>
      <c r="CM117" s="392" t="str">
        <f ca="1">+IF(OFFSET('Sanitation Data'!$D$30,0,10*ROW('Sanitation Data'!D111))="","",OFFSET('Sanitation Data'!$D$30,0,10*ROW('Sanitation Data'!D111)))</f>
        <v/>
      </c>
      <c r="CN117" s="392" t="str">
        <f ca="1">+IF(OFFSET('Sanitation Data'!$D$31,0,10*ROW('Sanitation Data'!D111))="","",OFFSET('Sanitation Data'!$D$31,0,10*ROW('Sanitation Data'!D111)))</f>
        <v/>
      </c>
      <c r="CO117" s="392" t="str">
        <f ca="1">+IF(OFFSET('Sanitation Data'!$D$32,0,10*ROW('Sanitation Data'!D111))="","",OFFSET('Sanitation Data'!$D$32,0,10*ROW('Sanitation Data'!D111)))</f>
        <v/>
      </c>
      <c r="CP117" s="392" t="str">
        <f ca="1">+IF(OFFSET('Sanitation Data'!$E$28,0,10*ROW('Sanitation Data'!E111))="","",OFFSET('Sanitation Data'!$E$28,0,10*ROW('Sanitation Data'!E111)))</f>
        <v/>
      </c>
      <c r="CQ117" s="392" t="str">
        <f ca="1">+IF(OFFSET('Sanitation Data'!$E$29,0,10*ROW('Sanitation Data'!E111))="","",OFFSET('Sanitation Data'!$E$29,0,10*ROW('Sanitation Data'!E111)))</f>
        <v/>
      </c>
      <c r="CR117" s="392" t="str">
        <f ca="1">+IF(OFFSET('Sanitation Data'!$E$30,0,10*ROW('Sanitation Data'!E111))="","",OFFSET('Sanitation Data'!$E$30,0,10*ROW('Sanitation Data'!E111)))</f>
        <v/>
      </c>
      <c r="CS117" s="392" t="str">
        <f ca="1">+IF(OFFSET('Sanitation Data'!$E$31,0,10*ROW('Sanitation Data'!E111))="","",OFFSET('Sanitation Data'!$E$31,0,10*ROW('Sanitation Data'!E111)))</f>
        <v/>
      </c>
      <c r="CT117" s="392" t="str">
        <f ca="1">+IF(OFFSET('Sanitation Data'!$E$32,0,10*ROW('Sanitation Data'!E111))="","",OFFSET('Sanitation Data'!$E$32,0,10*ROW('Sanitation Data'!E111)))</f>
        <v/>
      </c>
      <c r="CU117" s="392" t="str">
        <f ca="1">+IF(OFFSET('Sanitation Data'!$F$28,0,10*ROW('Sanitation Data'!F111))="","",OFFSET('Sanitation Data'!$F$28,0,10*ROW('Sanitation Data'!F111)))</f>
        <v/>
      </c>
      <c r="CV117" s="392" t="str">
        <f ca="1">+IF(OFFSET('Sanitation Data'!$F$29,0,10*ROW('Sanitation Data'!F111))="","",OFFSET('Sanitation Data'!$F$29,0,10*ROW('Sanitation Data'!F111)))</f>
        <v/>
      </c>
      <c r="CW117" s="392" t="str">
        <f ca="1">+IF(OFFSET('Sanitation Data'!$F$30,0,10*ROW('Sanitation Data'!F111))="","",OFFSET('Sanitation Data'!$F$30,0,10*ROW('Sanitation Data'!F111)))</f>
        <v/>
      </c>
      <c r="CX117" s="392" t="str">
        <f ca="1">+IF(OFFSET('Sanitation Data'!$F$31,0,10*ROW('Sanitation Data'!F111))="","",OFFSET('Sanitation Data'!$F$31,0,10*ROW('Sanitation Data'!F111)))</f>
        <v/>
      </c>
      <c r="CY117" s="392" t="str">
        <f ca="1">+IF(OFFSET('Sanitation Data'!$F$32,0,10*ROW('Sanitation Data'!F111))="","",OFFSET('Sanitation Data'!$F$32,0,10*ROW('Sanitation Data'!F111)))</f>
        <v/>
      </c>
      <c r="CZ117" s="392" t="str">
        <f ca="1">+IF(OFFSET('Sanitation Data'!$G$28,0,10*ROW('Sanitation Data'!G111))="","",OFFSET('Sanitation Data'!$G$28,0,10*ROW('Sanitation Data'!G111)))</f>
        <v/>
      </c>
      <c r="DA117" s="392" t="str">
        <f ca="1">+IF(OFFSET('Sanitation Data'!$G$29,0,10*ROW('Sanitation Data'!G111))="","",OFFSET('Sanitation Data'!$G$29,0,10*ROW('Sanitation Data'!G111)))</f>
        <v/>
      </c>
      <c r="DB117" s="392" t="str">
        <f ca="1">+IF(OFFSET('Sanitation Data'!$G$30,0,10*ROW('Sanitation Data'!G111))="","",OFFSET('Sanitation Data'!$G$30,0,10*ROW('Sanitation Data'!G111)))</f>
        <v/>
      </c>
      <c r="DC117" s="392" t="str">
        <f ca="1">+IF(OFFSET('Sanitation Data'!$G$31,0,10*ROW('Sanitation Data'!G111))="","",OFFSET('Sanitation Data'!$G$31,0,10*ROW('Sanitation Data'!G111)))</f>
        <v/>
      </c>
      <c r="DD117" s="392" t="str">
        <f ca="1">+IF(OFFSET('Sanitation Data'!$G$32,0,10*ROW('Sanitation Data'!G111))="","",OFFSET('Sanitation Data'!$G$32,0,10*ROW('Sanitation Data'!G111)))</f>
        <v/>
      </c>
      <c r="DE117" s="392" t="str">
        <f ca="1">+IF(OFFSET('Sanitation Data'!$H$28,0,10*ROW('Sanitation Data'!H111))="","",OFFSET('Sanitation Data'!$H$28,0,10*ROW('Sanitation Data'!H111)))</f>
        <v/>
      </c>
      <c r="DF117" s="392" t="str">
        <f ca="1">+IF(OFFSET('Sanitation Data'!$H$29,0,10*ROW('Sanitation Data'!H111))="","",OFFSET('Sanitation Data'!$H$29,0,10*ROW('Sanitation Data'!H111)))</f>
        <v/>
      </c>
      <c r="DG117" s="392" t="str">
        <f ca="1">+IF(OFFSET('Sanitation Data'!$H$30,0,10*ROW('Sanitation Data'!H111))="","",OFFSET('Sanitation Data'!$H$30,0,10*ROW('Sanitation Data'!H111)))</f>
        <v/>
      </c>
      <c r="DH117" s="392" t="str">
        <f ca="1">+IF(OFFSET('Sanitation Data'!$H$31,0,10*ROW('Sanitation Data'!H111))="","",OFFSET('Sanitation Data'!$H$31,0,10*ROW('Sanitation Data'!H111)))</f>
        <v/>
      </c>
      <c r="DI117" s="392" t="str">
        <f ca="1">+IF(OFFSET('Sanitation Data'!$H$32,0,10*ROW('Sanitation Data'!H111))="","",OFFSET('Sanitation Data'!$H$32,0,10*ROW('Sanitation Data'!H111)))</f>
        <v/>
      </c>
      <c r="DJ117" s="392" t="str">
        <f ca="1">+IF(OFFSET('Sanitation Data'!$I$28,0,10*ROW('Sanitation Data'!I111))="","",OFFSET('Sanitation Data'!$I$28,0,10*ROW('Sanitation Data'!I111)))</f>
        <v/>
      </c>
      <c r="DK117" s="392" t="str">
        <f ca="1">+IF(OFFSET('Sanitation Data'!$I$29,0,10*ROW('Sanitation Data'!I111))="","",OFFSET('Sanitation Data'!$I$29,0,10*ROW('Sanitation Data'!I111)))</f>
        <v/>
      </c>
      <c r="DL117" s="392" t="str">
        <f ca="1">+IF(OFFSET('Sanitation Data'!$I$30,0,10*ROW('Sanitation Data'!I111))="","",OFFSET('Sanitation Data'!$I$30,0,10*ROW('Sanitation Data'!I111)))</f>
        <v/>
      </c>
      <c r="DM117" s="392" t="str">
        <f ca="1">+IF(OFFSET('Sanitation Data'!$I$31,0,10*ROW('Sanitation Data'!I111))="","",OFFSET('Sanitation Data'!$I$31,0,10*ROW('Sanitation Data'!I111)))</f>
        <v/>
      </c>
      <c r="DN117" s="392" t="str">
        <f ca="1">+IF(OFFSET('Sanitation Data'!$I$32,0,10*ROW('Sanitation Data'!I111))="","",OFFSET('Sanitation Data'!$I$32,0,10*ROW('Sanitation Data'!I111)))</f>
        <v/>
      </c>
      <c r="DO117" s="392" t="str">
        <f ca="1">+IF(OFFSET('Hygiene Data'!$D$11,0,10*ROW('Hygiene Data'!D111))="","",OFFSET('Hygiene Data'!$D$11,0,10*ROW('Hygiene Data'!D111)))</f>
        <v/>
      </c>
      <c r="DP117" s="392" t="str">
        <f ca="1">+IF(OFFSET('Hygiene Data'!$D$12,0,10*ROW('Hygiene Data'!D111))="","",OFFSET('Hygiene Data'!$D$12,0,10*ROW('Hygiene Data'!D111)))</f>
        <v/>
      </c>
      <c r="DQ117" s="392" t="str">
        <f ca="1">+IF(OFFSET('Hygiene Data'!$D$13,0,10*ROW('Hygiene Data'!D111))="","",OFFSET('Hygiene Data'!$D$13,0,10*ROW('Hygiene Data'!D111)))</f>
        <v/>
      </c>
      <c r="DR117" s="392" t="str">
        <f ca="1">+IF(OFFSET('Hygiene Data'!$E$11,0,10*ROW('Hygiene Data'!E111))="","",OFFSET('Hygiene Data'!$E$11,0,10*ROW('Hygiene Data'!E111)))</f>
        <v/>
      </c>
      <c r="DS117" s="392" t="str">
        <f ca="1">+IF(OFFSET('Hygiene Data'!$E$12,0,10*ROW('Hygiene Data'!E111))="","",OFFSET('Hygiene Data'!$E$12,0,10*ROW('Hygiene Data'!E111)))</f>
        <v/>
      </c>
      <c r="DT117" s="392" t="str">
        <f ca="1">+IF(OFFSET('Hygiene Data'!$E$13,0,10*ROW('Hygiene Data'!E111))="","",OFFSET('Hygiene Data'!$E$13,0,10*ROW('Hygiene Data'!E111)))</f>
        <v/>
      </c>
      <c r="DU117" s="392" t="str">
        <f ca="1">+IF(OFFSET('Hygiene Data'!$F$11,0,10*ROW('Hygiene Data'!F111))="","",OFFSET('Hygiene Data'!$F$11,0,10*ROW('Hygiene Data'!F111)))</f>
        <v/>
      </c>
      <c r="DV117" s="392" t="str">
        <f ca="1">+IF(OFFSET('Hygiene Data'!$F$12,0,10*ROW('Hygiene Data'!F111))="","",OFFSET('Hygiene Data'!$F$12,0,10*ROW('Hygiene Data'!F111)))</f>
        <v/>
      </c>
      <c r="DW117" s="392" t="str">
        <f ca="1">+IF(OFFSET('Hygiene Data'!$F$13,0,10*ROW('Hygiene Data'!F111))="","",OFFSET('Hygiene Data'!$F$13,0,10*ROW('Hygiene Data'!F111)))</f>
        <v/>
      </c>
      <c r="DX117" s="392" t="str">
        <f ca="1">+IF(OFFSET('Hygiene Data'!$G$11,0,10*ROW('Hygiene Data'!G111))="","",OFFSET('Hygiene Data'!$G$11,0,10*ROW('Hygiene Data'!G111)))</f>
        <v/>
      </c>
      <c r="DY117" s="392" t="str">
        <f ca="1">+IF(OFFSET('Hygiene Data'!$G$12,0,10*ROW('Hygiene Data'!G111))="","",OFFSET('Hygiene Data'!$G$12,0,10*ROW('Hygiene Data'!G111)))</f>
        <v/>
      </c>
      <c r="DZ117" s="392" t="str">
        <f ca="1">+IF(OFFSET('Hygiene Data'!$G$13,0,10*ROW('Hygiene Data'!G111))="","",OFFSET('Hygiene Data'!$G$13,0,10*ROW('Hygiene Data'!G111)))</f>
        <v/>
      </c>
      <c r="EA117" s="392" t="str">
        <f ca="1">+IF(OFFSET('Hygiene Data'!$H$11,0,10*ROW('Hygiene Data'!H111))="","",OFFSET('Hygiene Data'!$H$11,0,10*ROW('Hygiene Data'!H111)))</f>
        <v/>
      </c>
      <c r="EB117" s="392" t="str">
        <f ca="1">+IF(OFFSET('Hygiene Data'!$H$12,0,10*ROW('Hygiene Data'!H111))="","",OFFSET('Hygiene Data'!$H$12,0,10*ROW('Hygiene Data'!H111)))</f>
        <v/>
      </c>
      <c r="EC117" s="392" t="str">
        <f ca="1">+IF(OFFSET('Hygiene Data'!$H$13,0,10*ROW('Hygiene Data'!H111))="","",OFFSET('Hygiene Data'!$H$13,0,10*ROW('Hygiene Data'!H111)))</f>
        <v/>
      </c>
      <c r="ED117" s="392" t="str">
        <f ca="1">+IF(OFFSET('Hygiene Data'!$I$11,0,10*ROW('Hygiene Data'!I111))="","",OFFSET('Hygiene Data'!$I$11,0,10*ROW('Hygiene Data'!I111)))</f>
        <v/>
      </c>
      <c r="EE117" s="392" t="str">
        <f ca="1">+IF(OFFSET('Hygiene Data'!$I$12,0,10*ROW('Hygiene Data'!I111))="","",OFFSET('Hygiene Data'!$I$12,0,10*ROW('Hygiene Data'!I111)))</f>
        <v/>
      </c>
      <c r="EF117" s="392" t="str">
        <f ca="1">+IF(OFFSET('Hygiene Data'!$I$13,0,10*ROW('Hygiene Data'!I111))="","",OFFSET('Hygiene Data'!$I$13,0,10*ROW('Hygiene Data'!I111)))</f>
        <v/>
      </c>
    </row>
    <row r="118" spans="1:136" x14ac:dyDescent="0.25">
      <c r="A118" s="501" t="str">
        <f ca="1">+IF(OFFSET('Water Data'!$B$2,0,10*ROW('Water Data'!E112))="","",OFFSET('Water Data'!$B$2,0,10*ROW('Water Data'!E112)))</f>
        <v/>
      </c>
      <c r="B118" s="50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28" t="str">
        <f t="shared" ca="1" si="1"/>
        <v/>
      </c>
      <c r="D118" s="52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3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3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3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3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3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3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3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3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3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3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3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3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3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3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3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3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3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3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3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3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3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3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3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3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3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3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3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3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3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3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3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0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3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3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3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3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3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3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3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3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3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3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3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3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3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3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3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3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92" t="str">
        <f ca="1">+IF(OFFSET('Water Data'!$D$27,0,10*ROW('Water Data'!D112))="","",OFFSET('Water Data'!$D$27,0,10*ROW('Water Data'!D112)))</f>
        <v/>
      </c>
      <c r="BT118" s="392" t="str">
        <f ca="1">+IF(OFFSET('Water Data'!$D$28,0,10*ROW('Water Data'!D112))="","",OFFSET('Water Data'!$D$28,0,10*ROW('Water Data'!D112)))</f>
        <v/>
      </c>
      <c r="BU118" s="392" t="str">
        <f ca="1">+IF(OFFSET('Water Data'!$D$29,0,10*ROW('Water Data'!D112))="","",OFFSET('Water Data'!$D$29,0,10*ROW('Water Data'!D112)))</f>
        <v/>
      </c>
      <c r="BV118" s="392" t="str">
        <f ca="1">+IF(OFFSET('Water Data'!$E$27,0,10*ROW('Water Data'!E112))="","",OFFSET('Water Data'!$E$27,0,10*ROW('Water Data'!E112)))</f>
        <v/>
      </c>
      <c r="BW118" s="392" t="str">
        <f ca="1">+IF(OFFSET('Water Data'!$E$28,0,10*ROW('Water Data'!E112))="","",OFFSET('Water Data'!$E$28,0,10*ROW('Water Data'!E112)))</f>
        <v/>
      </c>
      <c r="BX118" s="392" t="str">
        <f ca="1">+IF(OFFSET('Water Data'!$E$29,0,10*ROW('Water Data'!E112))="","",OFFSET('Water Data'!$E$29,0,10*ROW('Water Data'!E112)))</f>
        <v/>
      </c>
      <c r="BY118" s="392" t="str">
        <f ca="1">+IF(OFFSET('Water Data'!$F$27,0,10*ROW('Water Data'!F112))="","",OFFSET('Water Data'!$F$27,0,10*ROW('Water Data'!F112)))</f>
        <v/>
      </c>
      <c r="BZ118" s="392" t="str">
        <f ca="1">+IF(OFFSET('Water Data'!$F$28,0,10*ROW('Water Data'!F112))="","",OFFSET('Water Data'!$F$28,0,10*ROW('Water Data'!F112)))</f>
        <v/>
      </c>
      <c r="CA118" s="392" t="str">
        <f ca="1">+IF(OFFSET('Water Data'!$F$29,0,10*ROW('Water Data'!F112))="","",OFFSET('Water Data'!$F$29,0,10*ROW('Water Data'!F112)))</f>
        <v/>
      </c>
      <c r="CB118" s="392" t="str">
        <f ca="1">+IF(OFFSET('Water Data'!$G$27,0,10*ROW('Water Data'!G112))="","",OFFSET('Water Data'!$G$27,0,10*ROW('Water Data'!G112)))</f>
        <v/>
      </c>
      <c r="CC118" s="392" t="str">
        <f ca="1">+IF(OFFSET('Water Data'!$G$28,0,10*ROW('Water Data'!G112))="","",OFFSET('Water Data'!$G$28,0,10*ROW('Water Data'!G112)))</f>
        <v/>
      </c>
      <c r="CD118" s="392" t="str">
        <f ca="1">+IF(OFFSET('Water Data'!$G$29,0,10*ROW('Water Data'!G112))="","",OFFSET('Water Data'!$G$29,0,10*ROW('Water Data'!G112)))</f>
        <v/>
      </c>
      <c r="CE118" s="392" t="str">
        <f ca="1">+IF(OFFSET('Water Data'!$H$27,0,10*ROW('Water Data'!H112))="","",OFFSET('Water Data'!$H$27,0,10*ROW('Water Data'!H112)))</f>
        <v/>
      </c>
      <c r="CF118" s="392" t="str">
        <f ca="1">+IF(OFFSET('Water Data'!$H$28,0,10*ROW('Water Data'!H112))="","",OFFSET('Water Data'!$H$28,0,10*ROW('Water Data'!H112)))</f>
        <v/>
      </c>
      <c r="CG118" s="392" t="str">
        <f ca="1">+IF(OFFSET('Water Data'!$H$29,0,10*ROW('Water Data'!H112))="","",OFFSET('Water Data'!$H$29,0,10*ROW('Water Data'!H112)))</f>
        <v/>
      </c>
      <c r="CH118" s="392" t="str">
        <f ca="1">+IF(OFFSET('Water Data'!$I$27,0,10*ROW('Water Data'!I112))="","",OFFSET('Water Data'!$I$27,0,10*ROW('Water Data'!I112)))</f>
        <v/>
      </c>
      <c r="CI118" s="392" t="str">
        <f ca="1">+IF(OFFSET('Water Data'!$I$28,0,10*ROW('Water Data'!I112))="","",OFFSET('Water Data'!$I$28,0,10*ROW('Water Data'!I112)))</f>
        <v/>
      </c>
      <c r="CJ118" s="392" t="str">
        <f ca="1">+IF(OFFSET('Water Data'!$I$29,0,10*ROW('Water Data'!I112))="","",OFFSET('Water Data'!$I$29,0,10*ROW('Water Data'!I112)))</f>
        <v/>
      </c>
      <c r="CK118" s="392" t="str">
        <f ca="1">+IF(OFFSET('Sanitation Data'!$D$28,0,10*ROW('Sanitation Data'!D112))="","",OFFSET('Sanitation Data'!$D$28,0,10*ROW('Sanitation Data'!D112)))</f>
        <v/>
      </c>
      <c r="CL118" s="392" t="str">
        <f ca="1">+IF(OFFSET('Sanitation Data'!$D$29,0,10*ROW('Sanitation Data'!D112))="","",OFFSET('Sanitation Data'!$D$29,0,10*ROW('Sanitation Data'!D112)))</f>
        <v/>
      </c>
      <c r="CM118" s="392" t="str">
        <f ca="1">+IF(OFFSET('Sanitation Data'!$D$30,0,10*ROW('Sanitation Data'!D112))="","",OFFSET('Sanitation Data'!$D$30,0,10*ROW('Sanitation Data'!D112)))</f>
        <v/>
      </c>
      <c r="CN118" s="392" t="str">
        <f ca="1">+IF(OFFSET('Sanitation Data'!$D$31,0,10*ROW('Sanitation Data'!D112))="","",OFFSET('Sanitation Data'!$D$31,0,10*ROW('Sanitation Data'!D112)))</f>
        <v/>
      </c>
      <c r="CO118" s="392" t="str">
        <f ca="1">+IF(OFFSET('Sanitation Data'!$D$32,0,10*ROW('Sanitation Data'!D112))="","",OFFSET('Sanitation Data'!$D$32,0,10*ROW('Sanitation Data'!D112)))</f>
        <v/>
      </c>
      <c r="CP118" s="392" t="str">
        <f ca="1">+IF(OFFSET('Sanitation Data'!$E$28,0,10*ROW('Sanitation Data'!E112))="","",OFFSET('Sanitation Data'!$E$28,0,10*ROW('Sanitation Data'!E112)))</f>
        <v/>
      </c>
      <c r="CQ118" s="392" t="str">
        <f ca="1">+IF(OFFSET('Sanitation Data'!$E$29,0,10*ROW('Sanitation Data'!E112))="","",OFFSET('Sanitation Data'!$E$29,0,10*ROW('Sanitation Data'!E112)))</f>
        <v/>
      </c>
      <c r="CR118" s="392" t="str">
        <f ca="1">+IF(OFFSET('Sanitation Data'!$E$30,0,10*ROW('Sanitation Data'!E112))="","",OFFSET('Sanitation Data'!$E$30,0,10*ROW('Sanitation Data'!E112)))</f>
        <v/>
      </c>
      <c r="CS118" s="392" t="str">
        <f ca="1">+IF(OFFSET('Sanitation Data'!$E$31,0,10*ROW('Sanitation Data'!E112))="","",OFFSET('Sanitation Data'!$E$31,0,10*ROW('Sanitation Data'!E112)))</f>
        <v/>
      </c>
      <c r="CT118" s="392" t="str">
        <f ca="1">+IF(OFFSET('Sanitation Data'!$E$32,0,10*ROW('Sanitation Data'!E112))="","",OFFSET('Sanitation Data'!$E$32,0,10*ROW('Sanitation Data'!E112)))</f>
        <v/>
      </c>
      <c r="CU118" s="392" t="str">
        <f ca="1">+IF(OFFSET('Sanitation Data'!$F$28,0,10*ROW('Sanitation Data'!F112))="","",OFFSET('Sanitation Data'!$F$28,0,10*ROW('Sanitation Data'!F112)))</f>
        <v/>
      </c>
      <c r="CV118" s="392" t="str">
        <f ca="1">+IF(OFFSET('Sanitation Data'!$F$29,0,10*ROW('Sanitation Data'!F112))="","",OFFSET('Sanitation Data'!$F$29,0,10*ROW('Sanitation Data'!F112)))</f>
        <v/>
      </c>
      <c r="CW118" s="392" t="str">
        <f ca="1">+IF(OFFSET('Sanitation Data'!$F$30,0,10*ROW('Sanitation Data'!F112))="","",OFFSET('Sanitation Data'!$F$30,0,10*ROW('Sanitation Data'!F112)))</f>
        <v/>
      </c>
      <c r="CX118" s="392" t="str">
        <f ca="1">+IF(OFFSET('Sanitation Data'!$F$31,0,10*ROW('Sanitation Data'!F112))="","",OFFSET('Sanitation Data'!$F$31,0,10*ROW('Sanitation Data'!F112)))</f>
        <v/>
      </c>
      <c r="CY118" s="392" t="str">
        <f ca="1">+IF(OFFSET('Sanitation Data'!$F$32,0,10*ROW('Sanitation Data'!F112))="","",OFFSET('Sanitation Data'!$F$32,0,10*ROW('Sanitation Data'!F112)))</f>
        <v/>
      </c>
      <c r="CZ118" s="392" t="str">
        <f ca="1">+IF(OFFSET('Sanitation Data'!$G$28,0,10*ROW('Sanitation Data'!G112))="","",OFFSET('Sanitation Data'!$G$28,0,10*ROW('Sanitation Data'!G112)))</f>
        <v/>
      </c>
      <c r="DA118" s="392" t="str">
        <f ca="1">+IF(OFFSET('Sanitation Data'!$G$29,0,10*ROW('Sanitation Data'!G112))="","",OFFSET('Sanitation Data'!$G$29,0,10*ROW('Sanitation Data'!G112)))</f>
        <v/>
      </c>
      <c r="DB118" s="392" t="str">
        <f ca="1">+IF(OFFSET('Sanitation Data'!$G$30,0,10*ROW('Sanitation Data'!G112))="","",OFFSET('Sanitation Data'!$G$30,0,10*ROW('Sanitation Data'!G112)))</f>
        <v/>
      </c>
      <c r="DC118" s="392" t="str">
        <f ca="1">+IF(OFFSET('Sanitation Data'!$G$31,0,10*ROW('Sanitation Data'!G112))="","",OFFSET('Sanitation Data'!$G$31,0,10*ROW('Sanitation Data'!G112)))</f>
        <v/>
      </c>
      <c r="DD118" s="392" t="str">
        <f ca="1">+IF(OFFSET('Sanitation Data'!$G$32,0,10*ROW('Sanitation Data'!G112))="","",OFFSET('Sanitation Data'!$G$32,0,10*ROW('Sanitation Data'!G112)))</f>
        <v/>
      </c>
      <c r="DE118" s="392" t="str">
        <f ca="1">+IF(OFFSET('Sanitation Data'!$H$28,0,10*ROW('Sanitation Data'!H112))="","",OFFSET('Sanitation Data'!$H$28,0,10*ROW('Sanitation Data'!H112)))</f>
        <v/>
      </c>
      <c r="DF118" s="392" t="str">
        <f ca="1">+IF(OFFSET('Sanitation Data'!$H$29,0,10*ROW('Sanitation Data'!H112))="","",OFFSET('Sanitation Data'!$H$29,0,10*ROW('Sanitation Data'!H112)))</f>
        <v/>
      </c>
      <c r="DG118" s="392" t="str">
        <f ca="1">+IF(OFFSET('Sanitation Data'!$H$30,0,10*ROW('Sanitation Data'!H112))="","",OFFSET('Sanitation Data'!$H$30,0,10*ROW('Sanitation Data'!H112)))</f>
        <v/>
      </c>
      <c r="DH118" s="392" t="str">
        <f ca="1">+IF(OFFSET('Sanitation Data'!$H$31,0,10*ROW('Sanitation Data'!H112))="","",OFFSET('Sanitation Data'!$H$31,0,10*ROW('Sanitation Data'!H112)))</f>
        <v/>
      </c>
      <c r="DI118" s="392" t="str">
        <f ca="1">+IF(OFFSET('Sanitation Data'!$H$32,0,10*ROW('Sanitation Data'!H112))="","",OFFSET('Sanitation Data'!$H$32,0,10*ROW('Sanitation Data'!H112)))</f>
        <v/>
      </c>
      <c r="DJ118" s="392" t="str">
        <f ca="1">+IF(OFFSET('Sanitation Data'!$I$28,0,10*ROW('Sanitation Data'!I112))="","",OFFSET('Sanitation Data'!$I$28,0,10*ROW('Sanitation Data'!I112)))</f>
        <v/>
      </c>
      <c r="DK118" s="392" t="str">
        <f ca="1">+IF(OFFSET('Sanitation Data'!$I$29,0,10*ROW('Sanitation Data'!I112))="","",OFFSET('Sanitation Data'!$I$29,0,10*ROW('Sanitation Data'!I112)))</f>
        <v/>
      </c>
      <c r="DL118" s="392" t="str">
        <f ca="1">+IF(OFFSET('Sanitation Data'!$I$30,0,10*ROW('Sanitation Data'!I112))="","",OFFSET('Sanitation Data'!$I$30,0,10*ROW('Sanitation Data'!I112)))</f>
        <v/>
      </c>
      <c r="DM118" s="392" t="str">
        <f ca="1">+IF(OFFSET('Sanitation Data'!$I$31,0,10*ROW('Sanitation Data'!I112))="","",OFFSET('Sanitation Data'!$I$31,0,10*ROW('Sanitation Data'!I112)))</f>
        <v/>
      </c>
      <c r="DN118" s="392" t="str">
        <f ca="1">+IF(OFFSET('Sanitation Data'!$I$32,0,10*ROW('Sanitation Data'!I112))="","",OFFSET('Sanitation Data'!$I$32,0,10*ROW('Sanitation Data'!I112)))</f>
        <v/>
      </c>
      <c r="DO118" s="392" t="str">
        <f ca="1">+IF(OFFSET('Hygiene Data'!$D$11,0,10*ROW('Hygiene Data'!D112))="","",OFFSET('Hygiene Data'!$D$11,0,10*ROW('Hygiene Data'!D112)))</f>
        <v/>
      </c>
      <c r="DP118" s="392" t="str">
        <f ca="1">+IF(OFFSET('Hygiene Data'!$D$12,0,10*ROW('Hygiene Data'!D112))="","",OFFSET('Hygiene Data'!$D$12,0,10*ROW('Hygiene Data'!D112)))</f>
        <v/>
      </c>
      <c r="DQ118" s="392" t="str">
        <f ca="1">+IF(OFFSET('Hygiene Data'!$D$13,0,10*ROW('Hygiene Data'!D112))="","",OFFSET('Hygiene Data'!$D$13,0,10*ROW('Hygiene Data'!D112)))</f>
        <v/>
      </c>
      <c r="DR118" s="392" t="str">
        <f ca="1">+IF(OFFSET('Hygiene Data'!$E$11,0,10*ROW('Hygiene Data'!E112))="","",OFFSET('Hygiene Data'!$E$11,0,10*ROW('Hygiene Data'!E112)))</f>
        <v/>
      </c>
      <c r="DS118" s="392" t="str">
        <f ca="1">+IF(OFFSET('Hygiene Data'!$E$12,0,10*ROW('Hygiene Data'!E112))="","",OFFSET('Hygiene Data'!$E$12,0,10*ROW('Hygiene Data'!E112)))</f>
        <v/>
      </c>
      <c r="DT118" s="392" t="str">
        <f ca="1">+IF(OFFSET('Hygiene Data'!$E$13,0,10*ROW('Hygiene Data'!E112))="","",OFFSET('Hygiene Data'!$E$13,0,10*ROW('Hygiene Data'!E112)))</f>
        <v/>
      </c>
      <c r="DU118" s="392" t="str">
        <f ca="1">+IF(OFFSET('Hygiene Data'!$F$11,0,10*ROW('Hygiene Data'!F112))="","",OFFSET('Hygiene Data'!$F$11,0,10*ROW('Hygiene Data'!F112)))</f>
        <v/>
      </c>
      <c r="DV118" s="392" t="str">
        <f ca="1">+IF(OFFSET('Hygiene Data'!$F$12,0,10*ROW('Hygiene Data'!F112))="","",OFFSET('Hygiene Data'!$F$12,0,10*ROW('Hygiene Data'!F112)))</f>
        <v/>
      </c>
      <c r="DW118" s="392" t="str">
        <f ca="1">+IF(OFFSET('Hygiene Data'!$F$13,0,10*ROW('Hygiene Data'!F112))="","",OFFSET('Hygiene Data'!$F$13,0,10*ROW('Hygiene Data'!F112)))</f>
        <v/>
      </c>
      <c r="DX118" s="392" t="str">
        <f ca="1">+IF(OFFSET('Hygiene Data'!$G$11,0,10*ROW('Hygiene Data'!G112))="","",OFFSET('Hygiene Data'!$G$11,0,10*ROW('Hygiene Data'!G112)))</f>
        <v/>
      </c>
      <c r="DY118" s="392" t="str">
        <f ca="1">+IF(OFFSET('Hygiene Data'!$G$12,0,10*ROW('Hygiene Data'!G112))="","",OFFSET('Hygiene Data'!$G$12,0,10*ROW('Hygiene Data'!G112)))</f>
        <v/>
      </c>
      <c r="DZ118" s="392" t="str">
        <f ca="1">+IF(OFFSET('Hygiene Data'!$G$13,0,10*ROW('Hygiene Data'!G112))="","",OFFSET('Hygiene Data'!$G$13,0,10*ROW('Hygiene Data'!G112)))</f>
        <v/>
      </c>
      <c r="EA118" s="392" t="str">
        <f ca="1">+IF(OFFSET('Hygiene Data'!$H$11,0,10*ROW('Hygiene Data'!H112))="","",OFFSET('Hygiene Data'!$H$11,0,10*ROW('Hygiene Data'!H112)))</f>
        <v/>
      </c>
      <c r="EB118" s="392" t="str">
        <f ca="1">+IF(OFFSET('Hygiene Data'!$H$12,0,10*ROW('Hygiene Data'!H112))="","",OFFSET('Hygiene Data'!$H$12,0,10*ROW('Hygiene Data'!H112)))</f>
        <v/>
      </c>
      <c r="EC118" s="392" t="str">
        <f ca="1">+IF(OFFSET('Hygiene Data'!$H$13,0,10*ROW('Hygiene Data'!H112))="","",OFFSET('Hygiene Data'!$H$13,0,10*ROW('Hygiene Data'!H112)))</f>
        <v/>
      </c>
      <c r="ED118" s="392" t="str">
        <f ca="1">+IF(OFFSET('Hygiene Data'!$I$11,0,10*ROW('Hygiene Data'!I112))="","",OFFSET('Hygiene Data'!$I$11,0,10*ROW('Hygiene Data'!I112)))</f>
        <v/>
      </c>
      <c r="EE118" s="392" t="str">
        <f ca="1">+IF(OFFSET('Hygiene Data'!$I$12,0,10*ROW('Hygiene Data'!I112))="","",OFFSET('Hygiene Data'!$I$12,0,10*ROW('Hygiene Data'!I112)))</f>
        <v/>
      </c>
      <c r="EF118" s="392" t="str">
        <f ca="1">+IF(OFFSET('Hygiene Data'!$I$13,0,10*ROW('Hygiene Data'!I112))="","",OFFSET('Hygiene Data'!$I$13,0,10*ROW('Hygiene Data'!I112)))</f>
        <v/>
      </c>
    </row>
    <row r="119" spans="1:136" x14ac:dyDescent="0.25">
      <c r="A119" s="501" t="str">
        <f ca="1">+IF(OFFSET('Water Data'!$B$2,0,10*ROW('Water Data'!E113))="","",OFFSET('Water Data'!$B$2,0,10*ROW('Water Data'!E113)))</f>
        <v/>
      </c>
      <c r="B119" s="50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28" t="str">
        <f t="shared" ca="1" si="1"/>
        <v/>
      </c>
      <c r="D119" s="52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3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3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3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3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3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3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3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3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3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3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3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3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3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3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3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3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3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3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3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3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3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3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3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3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3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3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3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3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3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3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3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0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3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3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3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3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3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3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3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3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3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3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3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3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3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3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3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3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92" t="str">
        <f ca="1">+IF(OFFSET('Water Data'!$D$27,0,10*ROW('Water Data'!D113))="","",OFFSET('Water Data'!$D$27,0,10*ROW('Water Data'!D113)))</f>
        <v/>
      </c>
      <c r="BT119" s="392" t="str">
        <f ca="1">+IF(OFFSET('Water Data'!$D$28,0,10*ROW('Water Data'!D113))="","",OFFSET('Water Data'!$D$28,0,10*ROW('Water Data'!D113)))</f>
        <v/>
      </c>
      <c r="BU119" s="392" t="str">
        <f ca="1">+IF(OFFSET('Water Data'!$D$29,0,10*ROW('Water Data'!D113))="","",OFFSET('Water Data'!$D$29,0,10*ROW('Water Data'!D113)))</f>
        <v/>
      </c>
      <c r="BV119" s="392" t="str">
        <f ca="1">+IF(OFFSET('Water Data'!$E$27,0,10*ROW('Water Data'!E113))="","",OFFSET('Water Data'!$E$27,0,10*ROW('Water Data'!E113)))</f>
        <v/>
      </c>
      <c r="BW119" s="392" t="str">
        <f ca="1">+IF(OFFSET('Water Data'!$E$28,0,10*ROW('Water Data'!E113))="","",OFFSET('Water Data'!$E$28,0,10*ROW('Water Data'!E113)))</f>
        <v/>
      </c>
      <c r="BX119" s="392" t="str">
        <f ca="1">+IF(OFFSET('Water Data'!$E$29,0,10*ROW('Water Data'!E113))="","",OFFSET('Water Data'!$E$29,0,10*ROW('Water Data'!E113)))</f>
        <v/>
      </c>
      <c r="BY119" s="392" t="str">
        <f ca="1">+IF(OFFSET('Water Data'!$F$27,0,10*ROW('Water Data'!F113))="","",OFFSET('Water Data'!$F$27,0,10*ROW('Water Data'!F113)))</f>
        <v/>
      </c>
      <c r="BZ119" s="392" t="str">
        <f ca="1">+IF(OFFSET('Water Data'!$F$28,0,10*ROW('Water Data'!F113))="","",OFFSET('Water Data'!$F$28,0,10*ROW('Water Data'!F113)))</f>
        <v/>
      </c>
      <c r="CA119" s="392" t="str">
        <f ca="1">+IF(OFFSET('Water Data'!$F$29,0,10*ROW('Water Data'!F113))="","",OFFSET('Water Data'!$F$29,0,10*ROW('Water Data'!F113)))</f>
        <v/>
      </c>
      <c r="CB119" s="392" t="str">
        <f ca="1">+IF(OFFSET('Water Data'!$G$27,0,10*ROW('Water Data'!G113))="","",OFFSET('Water Data'!$G$27,0,10*ROW('Water Data'!G113)))</f>
        <v/>
      </c>
      <c r="CC119" s="392" t="str">
        <f ca="1">+IF(OFFSET('Water Data'!$G$28,0,10*ROW('Water Data'!G113))="","",OFFSET('Water Data'!$G$28,0,10*ROW('Water Data'!G113)))</f>
        <v/>
      </c>
      <c r="CD119" s="392" t="str">
        <f ca="1">+IF(OFFSET('Water Data'!$G$29,0,10*ROW('Water Data'!G113))="","",OFFSET('Water Data'!$G$29,0,10*ROW('Water Data'!G113)))</f>
        <v/>
      </c>
      <c r="CE119" s="392" t="str">
        <f ca="1">+IF(OFFSET('Water Data'!$H$27,0,10*ROW('Water Data'!H113))="","",OFFSET('Water Data'!$H$27,0,10*ROW('Water Data'!H113)))</f>
        <v/>
      </c>
      <c r="CF119" s="392" t="str">
        <f ca="1">+IF(OFFSET('Water Data'!$H$28,0,10*ROW('Water Data'!H113))="","",OFFSET('Water Data'!$H$28,0,10*ROW('Water Data'!H113)))</f>
        <v/>
      </c>
      <c r="CG119" s="392" t="str">
        <f ca="1">+IF(OFFSET('Water Data'!$H$29,0,10*ROW('Water Data'!H113))="","",OFFSET('Water Data'!$H$29,0,10*ROW('Water Data'!H113)))</f>
        <v/>
      </c>
      <c r="CH119" s="392" t="str">
        <f ca="1">+IF(OFFSET('Water Data'!$I$27,0,10*ROW('Water Data'!I113))="","",OFFSET('Water Data'!$I$27,0,10*ROW('Water Data'!I113)))</f>
        <v/>
      </c>
      <c r="CI119" s="392" t="str">
        <f ca="1">+IF(OFFSET('Water Data'!$I$28,0,10*ROW('Water Data'!I113))="","",OFFSET('Water Data'!$I$28,0,10*ROW('Water Data'!I113)))</f>
        <v/>
      </c>
      <c r="CJ119" s="392" t="str">
        <f ca="1">+IF(OFFSET('Water Data'!$I$29,0,10*ROW('Water Data'!I113))="","",OFFSET('Water Data'!$I$29,0,10*ROW('Water Data'!I113)))</f>
        <v/>
      </c>
      <c r="CK119" s="392" t="str">
        <f ca="1">+IF(OFFSET('Sanitation Data'!$D$28,0,10*ROW('Sanitation Data'!D113))="","",OFFSET('Sanitation Data'!$D$28,0,10*ROW('Sanitation Data'!D113)))</f>
        <v/>
      </c>
      <c r="CL119" s="392" t="str">
        <f ca="1">+IF(OFFSET('Sanitation Data'!$D$29,0,10*ROW('Sanitation Data'!D113))="","",OFFSET('Sanitation Data'!$D$29,0,10*ROW('Sanitation Data'!D113)))</f>
        <v/>
      </c>
      <c r="CM119" s="392" t="str">
        <f ca="1">+IF(OFFSET('Sanitation Data'!$D$30,0,10*ROW('Sanitation Data'!D113))="","",OFFSET('Sanitation Data'!$D$30,0,10*ROW('Sanitation Data'!D113)))</f>
        <v/>
      </c>
      <c r="CN119" s="392" t="str">
        <f ca="1">+IF(OFFSET('Sanitation Data'!$D$31,0,10*ROW('Sanitation Data'!D113))="","",OFFSET('Sanitation Data'!$D$31,0,10*ROW('Sanitation Data'!D113)))</f>
        <v/>
      </c>
      <c r="CO119" s="392" t="str">
        <f ca="1">+IF(OFFSET('Sanitation Data'!$D$32,0,10*ROW('Sanitation Data'!D113))="","",OFFSET('Sanitation Data'!$D$32,0,10*ROW('Sanitation Data'!D113)))</f>
        <v/>
      </c>
      <c r="CP119" s="392" t="str">
        <f ca="1">+IF(OFFSET('Sanitation Data'!$E$28,0,10*ROW('Sanitation Data'!E113))="","",OFFSET('Sanitation Data'!$E$28,0,10*ROW('Sanitation Data'!E113)))</f>
        <v/>
      </c>
      <c r="CQ119" s="392" t="str">
        <f ca="1">+IF(OFFSET('Sanitation Data'!$E$29,0,10*ROW('Sanitation Data'!E113))="","",OFFSET('Sanitation Data'!$E$29,0,10*ROW('Sanitation Data'!E113)))</f>
        <v/>
      </c>
      <c r="CR119" s="392" t="str">
        <f ca="1">+IF(OFFSET('Sanitation Data'!$E$30,0,10*ROW('Sanitation Data'!E113))="","",OFFSET('Sanitation Data'!$E$30,0,10*ROW('Sanitation Data'!E113)))</f>
        <v/>
      </c>
      <c r="CS119" s="392" t="str">
        <f ca="1">+IF(OFFSET('Sanitation Data'!$E$31,0,10*ROW('Sanitation Data'!E113))="","",OFFSET('Sanitation Data'!$E$31,0,10*ROW('Sanitation Data'!E113)))</f>
        <v/>
      </c>
      <c r="CT119" s="392" t="str">
        <f ca="1">+IF(OFFSET('Sanitation Data'!$E$32,0,10*ROW('Sanitation Data'!E113))="","",OFFSET('Sanitation Data'!$E$32,0,10*ROW('Sanitation Data'!E113)))</f>
        <v/>
      </c>
      <c r="CU119" s="392" t="str">
        <f ca="1">+IF(OFFSET('Sanitation Data'!$F$28,0,10*ROW('Sanitation Data'!F113))="","",OFFSET('Sanitation Data'!$F$28,0,10*ROW('Sanitation Data'!F113)))</f>
        <v/>
      </c>
      <c r="CV119" s="392" t="str">
        <f ca="1">+IF(OFFSET('Sanitation Data'!$F$29,0,10*ROW('Sanitation Data'!F113))="","",OFFSET('Sanitation Data'!$F$29,0,10*ROW('Sanitation Data'!F113)))</f>
        <v/>
      </c>
      <c r="CW119" s="392" t="str">
        <f ca="1">+IF(OFFSET('Sanitation Data'!$F$30,0,10*ROW('Sanitation Data'!F113))="","",OFFSET('Sanitation Data'!$F$30,0,10*ROW('Sanitation Data'!F113)))</f>
        <v/>
      </c>
      <c r="CX119" s="392" t="str">
        <f ca="1">+IF(OFFSET('Sanitation Data'!$F$31,0,10*ROW('Sanitation Data'!F113))="","",OFFSET('Sanitation Data'!$F$31,0,10*ROW('Sanitation Data'!F113)))</f>
        <v/>
      </c>
      <c r="CY119" s="392" t="str">
        <f ca="1">+IF(OFFSET('Sanitation Data'!$F$32,0,10*ROW('Sanitation Data'!F113))="","",OFFSET('Sanitation Data'!$F$32,0,10*ROW('Sanitation Data'!F113)))</f>
        <v/>
      </c>
      <c r="CZ119" s="392" t="str">
        <f ca="1">+IF(OFFSET('Sanitation Data'!$G$28,0,10*ROW('Sanitation Data'!G113))="","",OFFSET('Sanitation Data'!$G$28,0,10*ROW('Sanitation Data'!G113)))</f>
        <v/>
      </c>
      <c r="DA119" s="392" t="str">
        <f ca="1">+IF(OFFSET('Sanitation Data'!$G$29,0,10*ROW('Sanitation Data'!G113))="","",OFFSET('Sanitation Data'!$G$29,0,10*ROW('Sanitation Data'!G113)))</f>
        <v/>
      </c>
      <c r="DB119" s="392" t="str">
        <f ca="1">+IF(OFFSET('Sanitation Data'!$G$30,0,10*ROW('Sanitation Data'!G113))="","",OFFSET('Sanitation Data'!$G$30,0,10*ROW('Sanitation Data'!G113)))</f>
        <v/>
      </c>
      <c r="DC119" s="392" t="str">
        <f ca="1">+IF(OFFSET('Sanitation Data'!$G$31,0,10*ROW('Sanitation Data'!G113))="","",OFFSET('Sanitation Data'!$G$31,0,10*ROW('Sanitation Data'!G113)))</f>
        <v/>
      </c>
      <c r="DD119" s="392" t="str">
        <f ca="1">+IF(OFFSET('Sanitation Data'!$G$32,0,10*ROW('Sanitation Data'!G113))="","",OFFSET('Sanitation Data'!$G$32,0,10*ROW('Sanitation Data'!G113)))</f>
        <v/>
      </c>
      <c r="DE119" s="392" t="str">
        <f ca="1">+IF(OFFSET('Sanitation Data'!$H$28,0,10*ROW('Sanitation Data'!H113))="","",OFFSET('Sanitation Data'!$H$28,0,10*ROW('Sanitation Data'!H113)))</f>
        <v/>
      </c>
      <c r="DF119" s="392" t="str">
        <f ca="1">+IF(OFFSET('Sanitation Data'!$H$29,0,10*ROW('Sanitation Data'!H113))="","",OFFSET('Sanitation Data'!$H$29,0,10*ROW('Sanitation Data'!H113)))</f>
        <v/>
      </c>
      <c r="DG119" s="392" t="str">
        <f ca="1">+IF(OFFSET('Sanitation Data'!$H$30,0,10*ROW('Sanitation Data'!H113))="","",OFFSET('Sanitation Data'!$H$30,0,10*ROW('Sanitation Data'!H113)))</f>
        <v/>
      </c>
      <c r="DH119" s="392" t="str">
        <f ca="1">+IF(OFFSET('Sanitation Data'!$H$31,0,10*ROW('Sanitation Data'!H113))="","",OFFSET('Sanitation Data'!$H$31,0,10*ROW('Sanitation Data'!H113)))</f>
        <v/>
      </c>
      <c r="DI119" s="392" t="str">
        <f ca="1">+IF(OFFSET('Sanitation Data'!$H$32,0,10*ROW('Sanitation Data'!H113))="","",OFFSET('Sanitation Data'!$H$32,0,10*ROW('Sanitation Data'!H113)))</f>
        <v/>
      </c>
      <c r="DJ119" s="392" t="str">
        <f ca="1">+IF(OFFSET('Sanitation Data'!$I$28,0,10*ROW('Sanitation Data'!I113))="","",OFFSET('Sanitation Data'!$I$28,0,10*ROW('Sanitation Data'!I113)))</f>
        <v/>
      </c>
      <c r="DK119" s="392" t="str">
        <f ca="1">+IF(OFFSET('Sanitation Data'!$I$29,0,10*ROW('Sanitation Data'!I113))="","",OFFSET('Sanitation Data'!$I$29,0,10*ROW('Sanitation Data'!I113)))</f>
        <v/>
      </c>
      <c r="DL119" s="392" t="str">
        <f ca="1">+IF(OFFSET('Sanitation Data'!$I$30,0,10*ROW('Sanitation Data'!I113))="","",OFFSET('Sanitation Data'!$I$30,0,10*ROW('Sanitation Data'!I113)))</f>
        <v/>
      </c>
      <c r="DM119" s="392" t="str">
        <f ca="1">+IF(OFFSET('Sanitation Data'!$I$31,0,10*ROW('Sanitation Data'!I113))="","",OFFSET('Sanitation Data'!$I$31,0,10*ROW('Sanitation Data'!I113)))</f>
        <v/>
      </c>
      <c r="DN119" s="392" t="str">
        <f ca="1">+IF(OFFSET('Sanitation Data'!$I$32,0,10*ROW('Sanitation Data'!I113))="","",OFFSET('Sanitation Data'!$I$32,0,10*ROW('Sanitation Data'!I113)))</f>
        <v/>
      </c>
      <c r="DO119" s="392" t="str">
        <f ca="1">+IF(OFFSET('Hygiene Data'!$D$11,0,10*ROW('Hygiene Data'!D113))="","",OFFSET('Hygiene Data'!$D$11,0,10*ROW('Hygiene Data'!D113)))</f>
        <v/>
      </c>
      <c r="DP119" s="392" t="str">
        <f ca="1">+IF(OFFSET('Hygiene Data'!$D$12,0,10*ROW('Hygiene Data'!D113))="","",OFFSET('Hygiene Data'!$D$12,0,10*ROW('Hygiene Data'!D113)))</f>
        <v/>
      </c>
      <c r="DQ119" s="392" t="str">
        <f ca="1">+IF(OFFSET('Hygiene Data'!$D$13,0,10*ROW('Hygiene Data'!D113))="","",OFFSET('Hygiene Data'!$D$13,0,10*ROW('Hygiene Data'!D113)))</f>
        <v/>
      </c>
      <c r="DR119" s="392" t="str">
        <f ca="1">+IF(OFFSET('Hygiene Data'!$E$11,0,10*ROW('Hygiene Data'!E113))="","",OFFSET('Hygiene Data'!$E$11,0,10*ROW('Hygiene Data'!E113)))</f>
        <v/>
      </c>
      <c r="DS119" s="392" t="str">
        <f ca="1">+IF(OFFSET('Hygiene Data'!$E$12,0,10*ROW('Hygiene Data'!E113))="","",OFFSET('Hygiene Data'!$E$12,0,10*ROW('Hygiene Data'!E113)))</f>
        <v/>
      </c>
      <c r="DT119" s="392" t="str">
        <f ca="1">+IF(OFFSET('Hygiene Data'!$E$13,0,10*ROW('Hygiene Data'!E113))="","",OFFSET('Hygiene Data'!$E$13,0,10*ROW('Hygiene Data'!E113)))</f>
        <v/>
      </c>
      <c r="DU119" s="392" t="str">
        <f ca="1">+IF(OFFSET('Hygiene Data'!$F$11,0,10*ROW('Hygiene Data'!F113))="","",OFFSET('Hygiene Data'!$F$11,0,10*ROW('Hygiene Data'!F113)))</f>
        <v/>
      </c>
      <c r="DV119" s="392" t="str">
        <f ca="1">+IF(OFFSET('Hygiene Data'!$F$12,0,10*ROW('Hygiene Data'!F113))="","",OFFSET('Hygiene Data'!$F$12,0,10*ROW('Hygiene Data'!F113)))</f>
        <v/>
      </c>
      <c r="DW119" s="392" t="str">
        <f ca="1">+IF(OFFSET('Hygiene Data'!$F$13,0,10*ROW('Hygiene Data'!F113))="","",OFFSET('Hygiene Data'!$F$13,0,10*ROW('Hygiene Data'!F113)))</f>
        <v/>
      </c>
      <c r="DX119" s="392" t="str">
        <f ca="1">+IF(OFFSET('Hygiene Data'!$G$11,0,10*ROW('Hygiene Data'!G113))="","",OFFSET('Hygiene Data'!$G$11,0,10*ROW('Hygiene Data'!G113)))</f>
        <v/>
      </c>
      <c r="DY119" s="392" t="str">
        <f ca="1">+IF(OFFSET('Hygiene Data'!$G$12,0,10*ROW('Hygiene Data'!G113))="","",OFFSET('Hygiene Data'!$G$12,0,10*ROW('Hygiene Data'!G113)))</f>
        <v/>
      </c>
      <c r="DZ119" s="392" t="str">
        <f ca="1">+IF(OFFSET('Hygiene Data'!$G$13,0,10*ROW('Hygiene Data'!G113))="","",OFFSET('Hygiene Data'!$G$13,0,10*ROW('Hygiene Data'!G113)))</f>
        <v/>
      </c>
      <c r="EA119" s="392" t="str">
        <f ca="1">+IF(OFFSET('Hygiene Data'!$H$11,0,10*ROW('Hygiene Data'!H113))="","",OFFSET('Hygiene Data'!$H$11,0,10*ROW('Hygiene Data'!H113)))</f>
        <v/>
      </c>
      <c r="EB119" s="392" t="str">
        <f ca="1">+IF(OFFSET('Hygiene Data'!$H$12,0,10*ROW('Hygiene Data'!H113))="","",OFFSET('Hygiene Data'!$H$12,0,10*ROW('Hygiene Data'!H113)))</f>
        <v/>
      </c>
      <c r="EC119" s="392" t="str">
        <f ca="1">+IF(OFFSET('Hygiene Data'!$H$13,0,10*ROW('Hygiene Data'!H113))="","",OFFSET('Hygiene Data'!$H$13,0,10*ROW('Hygiene Data'!H113)))</f>
        <v/>
      </c>
      <c r="ED119" s="392" t="str">
        <f ca="1">+IF(OFFSET('Hygiene Data'!$I$11,0,10*ROW('Hygiene Data'!I113))="","",OFFSET('Hygiene Data'!$I$11,0,10*ROW('Hygiene Data'!I113)))</f>
        <v/>
      </c>
      <c r="EE119" s="392" t="str">
        <f ca="1">+IF(OFFSET('Hygiene Data'!$I$12,0,10*ROW('Hygiene Data'!I113))="","",OFFSET('Hygiene Data'!$I$12,0,10*ROW('Hygiene Data'!I113)))</f>
        <v/>
      </c>
      <c r="EF119" s="392" t="str">
        <f ca="1">+IF(OFFSET('Hygiene Data'!$I$13,0,10*ROW('Hygiene Data'!I113))="","",OFFSET('Hygiene Data'!$I$13,0,10*ROW('Hygiene Data'!I113)))</f>
        <v/>
      </c>
    </row>
    <row r="120" spans="1:136" x14ac:dyDescent="0.25">
      <c r="A120" s="501" t="str">
        <f ca="1">+IF(OFFSET('Water Data'!$B$2,0,10*ROW('Water Data'!E114))="","",OFFSET('Water Data'!$B$2,0,10*ROW('Water Data'!E114)))</f>
        <v/>
      </c>
      <c r="B120" s="50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28" t="str">
        <f t="shared" ca="1" si="1"/>
        <v/>
      </c>
      <c r="D120" s="52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3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3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3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3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3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3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3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3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3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3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3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3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3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3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3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3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3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3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3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3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3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3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3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3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3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3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3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3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3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3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3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0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3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3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3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3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3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3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3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3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3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3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3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3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3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3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3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3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92" t="str">
        <f ca="1">+IF(OFFSET('Water Data'!$D$27,0,10*ROW('Water Data'!D114))="","",OFFSET('Water Data'!$D$27,0,10*ROW('Water Data'!D114)))</f>
        <v/>
      </c>
      <c r="BT120" s="392" t="str">
        <f ca="1">+IF(OFFSET('Water Data'!$D$28,0,10*ROW('Water Data'!D114))="","",OFFSET('Water Data'!$D$28,0,10*ROW('Water Data'!D114)))</f>
        <v/>
      </c>
      <c r="BU120" s="392" t="str">
        <f ca="1">+IF(OFFSET('Water Data'!$D$29,0,10*ROW('Water Data'!D114))="","",OFFSET('Water Data'!$D$29,0,10*ROW('Water Data'!D114)))</f>
        <v/>
      </c>
      <c r="BV120" s="392" t="str">
        <f ca="1">+IF(OFFSET('Water Data'!$E$27,0,10*ROW('Water Data'!E114))="","",OFFSET('Water Data'!$E$27,0,10*ROW('Water Data'!E114)))</f>
        <v/>
      </c>
      <c r="BW120" s="392" t="str">
        <f ca="1">+IF(OFFSET('Water Data'!$E$28,0,10*ROW('Water Data'!E114))="","",OFFSET('Water Data'!$E$28,0,10*ROW('Water Data'!E114)))</f>
        <v/>
      </c>
      <c r="BX120" s="392" t="str">
        <f ca="1">+IF(OFFSET('Water Data'!$E$29,0,10*ROW('Water Data'!E114))="","",OFFSET('Water Data'!$E$29,0,10*ROW('Water Data'!E114)))</f>
        <v/>
      </c>
      <c r="BY120" s="392" t="str">
        <f ca="1">+IF(OFFSET('Water Data'!$F$27,0,10*ROW('Water Data'!F114))="","",OFFSET('Water Data'!$F$27,0,10*ROW('Water Data'!F114)))</f>
        <v/>
      </c>
      <c r="BZ120" s="392" t="str">
        <f ca="1">+IF(OFFSET('Water Data'!$F$28,0,10*ROW('Water Data'!F114))="","",OFFSET('Water Data'!$F$28,0,10*ROW('Water Data'!F114)))</f>
        <v/>
      </c>
      <c r="CA120" s="392" t="str">
        <f ca="1">+IF(OFFSET('Water Data'!$F$29,0,10*ROW('Water Data'!F114))="","",OFFSET('Water Data'!$F$29,0,10*ROW('Water Data'!F114)))</f>
        <v/>
      </c>
      <c r="CB120" s="392" t="str">
        <f ca="1">+IF(OFFSET('Water Data'!$G$27,0,10*ROW('Water Data'!G114))="","",OFFSET('Water Data'!$G$27,0,10*ROW('Water Data'!G114)))</f>
        <v/>
      </c>
      <c r="CC120" s="392" t="str">
        <f ca="1">+IF(OFFSET('Water Data'!$G$28,0,10*ROW('Water Data'!G114))="","",OFFSET('Water Data'!$G$28,0,10*ROW('Water Data'!G114)))</f>
        <v/>
      </c>
      <c r="CD120" s="392" t="str">
        <f ca="1">+IF(OFFSET('Water Data'!$G$29,0,10*ROW('Water Data'!G114))="","",OFFSET('Water Data'!$G$29,0,10*ROW('Water Data'!G114)))</f>
        <v/>
      </c>
      <c r="CE120" s="392" t="str">
        <f ca="1">+IF(OFFSET('Water Data'!$H$27,0,10*ROW('Water Data'!H114))="","",OFFSET('Water Data'!$H$27,0,10*ROW('Water Data'!H114)))</f>
        <v/>
      </c>
      <c r="CF120" s="392" t="str">
        <f ca="1">+IF(OFFSET('Water Data'!$H$28,0,10*ROW('Water Data'!H114))="","",OFFSET('Water Data'!$H$28,0,10*ROW('Water Data'!H114)))</f>
        <v/>
      </c>
      <c r="CG120" s="392" t="str">
        <f ca="1">+IF(OFFSET('Water Data'!$H$29,0,10*ROW('Water Data'!H114))="","",OFFSET('Water Data'!$H$29,0,10*ROW('Water Data'!H114)))</f>
        <v/>
      </c>
      <c r="CH120" s="392" t="str">
        <f ca="1">+IF(OFFSET('Water Data'!$I$27,0,10*ROW('Water Data'!I114))="","",OFFSET('Water Data'!$I$27,0,10*ROW('Water Data'!I114)))</f>
        <v/>
      </c>
      <c r="CI120" s="392" t="str">
        <f ca="1">+IF(OFFSET('Water Data'!$I$28,0,10*ROW('Water Data'!I114))="","",OFFSET('Water Data'!$I$28,0,10*ROW('Water Data'!I114)))</f>
        <v/>
      </c>
      <c r="CJ120" s="392" t="str">
        <f ca="1">+IF(OFFSET('Water Data'!$I$29,0,10*ROW('Water Data'!I114))="","",OFFSET('Water Data'!$I$29,0,10*ROW('Water Data'!I114)))</f>
        <v/>
      </c>
      <c r="CK120" s="392" t="str">
        <f ca="1">+IF(OFFSET('Sanitation Data'!$D$28,0,10*ROW('Sanitation Data'!D114))="","",OFFSET('Sanitation Data'!$D$28,0,10*ROW('Sanitation Data'!D114)))</f>
        <v/>
      </c>
      <c r="CL120" s="392" t="str">
        <f ca="1">+IF(OFFSET('Sanitation Data'!$D$29,0,10*ROW('Sanitation Data'!D114))="","",OFFSET('Sanitation Data'!$D$29,0,10*ROW('Sanitation Data'!D114)))</f>
        <v/>
      </c>
      <c r="CM120" s="392" t="str">
        <f ca="1">+IF(OFFSET('Sanitation Data'!$D$30,0,10*ROW('Sanitation Data'!D114))="","",OFFSET('Sanitation Data'!$D$30,0,10*ROW('Sanitation Data'!D114)))</f>
        <v/>
      </c>
      <c r="CN120" s="392" t="str">
        <f ca="1">+IF(OFFSET('Sanitation Data'!$D$31,0,10*ROW('Sanitation Data'!D114))="","",OFFSET('Sanitation Data'!$D$31,0,10*ROW('Sanitation Data'!D114)))</f>
        <v/>
      </c>
      <c r="CO120" s="392" t="str">
        <f ca="1">+IF(OFFSET('Sanitation Data'!$D$32,0,10*ROW('Sanitation Data'!D114))="","",OFFSET('Sanitation Data'!$D$32,0,10*ROW('Sanitation Data'!D114)))</f>
        <v/>
      </c>
      <c r="CP120" s="392" t="str">
        <f ca="1">+IF(OFFSET('Sanitation Data'!$E$28,0,10*ROW('Sanitation Data'!E114))="","",OFFSET('Sanitation Data'!$E$28,0,10*ROW('Sanitation Data'!E114)))</f>
        <v/>
      </c>
      <c r="CQ120" s="392" t="str">
        <f ca="1">+IF(OFFSET('Sanitation Data'!$E$29,0,10*ROW('Sanitation Data'!E114))="","",OFFSET('Sanitation Data'!$E$29,0,10*ROW('Sanitation Data'!E114)))</f>
        <v/>
      </c>
      <c r="CR120" s="392" t="str">
        <f ca="1">+IF(OFFSET('Sanitation Data'!$E$30,0,10*ROW('Sanitation Data'!E114))="","",OFFSET('Sanitation Data'!$E$30,0,10*ROW('Sanitation Data'!E114)))</f>
        <v/>
      </c>
      <c r="CS120" s="392" t="str">
        <f ca="1">+IF(OFFSET('Sanitation Data'!$E$31,0,10*ROW('Sanitation Data'!E114))="","",OFFSET('Sanitation Data'!$E$31,0,10*ROW('Sanitation Data'!E114)))</f>
        <v/>
      </c>
      <c r="CT120" s="392" t="str">
        <f ca="1">+IF(OFFSET('Sanitation Data'!$E$32,0,10*ROW('Sanitation Data'!E114))="","",OFFSET('Sanitation Data'!$E$32,0,10*ROW('Sanitation Data'!E114)))</f>
        <v/>
      </c>
      <c r="CU120" s="392" t="str">
        <f ca="1">+IF(OFFSET('Sanitation Data'!$F$28,0,10*ROW('Sanitation Data'!F114))="","",OFFSET('Sanitation Data'!$F$28,0,10*ROW('Sanitation Data'!F114)))</f>
        <v/>
      </c>
      <c r="CV120" s="392" t="str">
        <f ca="1">+IF(OFFSET('Sanitation Data'!$F$29,0,10*ROW('Sanitation Data'!F114))="","",OFFSET('Sanitation Data'!$F$29,0,10*ROW('Sanitation Data'!F114)))</f>
        <v/>
      </c>
      <c r="CW120" s="392" t="str">
        <f ca="1">+IF(OFFSET('Sanitation Data'!$F$30,0,10*ROW('Sanitation Data'!F114))="","",OFFSET('Sanitation Data'!$F$30,0,10*ROW('Sanitation Data'!F114)))</f>
        <v/>
      </c>
      <c r="CX120" s="392" t="str">
        <f ca="1">+IF(OFFSET('Sanitation Data'!$F$31,0,10*ROW('Sanitation Data'!F114))="","",OFFSET('Sanitation Data'!$F$31,0,10*ROW('Sanitation Data'!F114)))</f>
        <v/>
      </c>
      <c r="CY120" s="392" t="str">
        <f ca="1">+IF(OFFSET('Sanitation Data'!$F$32,0,10*ROW('Sanitation Data'!F114))="","",OFFSET('Sanitation Data'!$F$32,0,10*ROW('Sanitation Data'!F114)))</f>
        <v/>
      </c>
      <c r="CZ120" s="392" t="str">
        <f ca="1">+IF(OFFSET('Sanitation Data'!$G$28,0,10*ROW('Sanitation Data'!G114))="","",OFFSET('Sanitation Data'!$G$28,0,10*ROW('Sanitation Data'!G114)))</f>
        <v/>
      </c>
      <c r="DA120" s="392" t="str">
        <f ca="1">+IF(OFFSET('Sanitation Data'!$G$29,0,10*ROW('Sanitation Data'!G114))="","",OFFSET('Sanitation Data'!$G$29,0,10*ROW('Sanitation Data'!G114)))</f>
        <v/>
      </c>
      <c r="DB120" s="392" t="str">
        <f ca="1">+IF(OFFSET('Sanitation Data'!$G$30,0,10*ROW('Sanitation Data'!G114))="","",OFFSET('Sanitation Data'!$G$30,0,10*ROW('Sanitation Data'!G114)))</f>
        <v/>
      </c>
      <c r="DC120" s="392" t="str">
        <f ca="1">+IF(OFFSET('Sanitation Data'!$G$31,0,10*ROW('Sanitation Data'!G114))="","",OFFSET('Sanitation Data'!$G$31,0,10*ROW('Sanitation Data'!G114)))</f>
        <v/>
      </c>
      <c r="DD120" s="392" t="str">
        <f ca="1">+IF(OFFSET('Sanitation Data'!$G$32,0,10*ROW('Sanitation Data'!G114))="","",OFFSET('Sanitation Data'!$G$32,0,10*ROW('Sanitation Data'!G114)))</f>
        <v/>
      </c>
      <c r="DE120" s="392" t="str">
        <f ca="1">+IF(OFFSET('Sanitation Data'!$H$28,0,10*ROW('Sanitation Data'!H114))="","",OFFSET('Sanitation Data'!$H$28,0,10*ROW('Sanitation Data'!H114)))</f>
        <v/>
      </c>
      <c r="DF120" s="392" t="str">
        <f ca="1">+IF(OFFSET('Sanitation Data'!$H$29,0,10*ROW('Sanitation Data'!H114))="","",OFFSET('Sanitation Data'!$H$29,0,10*ROW('Sanitation Data'!H114)))</f>
        <v/>
      </c>
      <c r="DG120" s="392" t="str">
        <f ca="1">+IF(OFFSET('Sanitation Data'!$H$30,0,10*ROW('Sanitation Data'!H114))="","",OFFSET('Sanitation Data'!$H$30,0,10*ROW('Sanitation Data'!H114)))</f>
        <v/>
      </c>
      <c r="DH120" s="392" t="str">
        <f ca="1">+IF(OFFSET('Sanitation Data'!$H$31,0,10*ROW('Sanitation Data'!H114))="","",OFFSET('Sanitation Data'!$H$31,0,10*ROW('Sanitation Data'!H114)))</f>
        <v/>
      </c>
      <c r="DI120" s="392" t="str">
        <f ca="1">+IF(OFFSET('Sanitation Data'!$H$32,0,10*ROW('Sanitation Data'!H114))="","",OFFSET('Sanitation Data'!$H$32,0,10*ROW('Sanitation Data'!H114)))</f>
        <v/>
      </c>
      <c r="DJ120" s="392" t="str">
        <f ca="1">+IF(OFFSET('Sanitation Data'!$I$28,0,10*ROW('Sanitation Data'!I114))="","",OFFSET('Sanitation Data'!$I$28,0,10*ROW('Sanitation Data'!I114)))</f>
        <v/>
      </c>
      <c r="DK120" s="392" t="str">
        <f ca="1">+IF(OFFSET('Sanitation Data'!$I$29,0,10*ROW('Sanitation Data'!I114))="","",OFFSET('Sanitation Data'!$I$29,0,10*ROW('Sanitation Data'!I114)))</f>
        <v/>
      </c>
      <c r="DL120" s="392" t="str">
        <f ca="1">+IF(OFFSET('Sanitation Data'!$I$30,0,10*ROW('Sanitation Data'!I114))="","",OFFSET('Sanitation Data'!$I$30,0,10*ROW('Sanitation Data'!I114)))</f>
        <v/>
      </c>
      <c r="DM120" s="392" t="str">
        <f ca="1">+IF(OFFSET('Sanitation Data'!$I$31,0,10*ROW('Sanitation Data'!I114))="","",OFFSET('Sanitation Data'!$I$31,0,10*ROW('Sanitation Data'!I114)))</f>
        <v/>
      </c>
      <c r="DN120" s="392" t="str">
        <f ca="1">+IF(OFFSET('Sanitation Data'!$I$32,0,10*ROW('Sanitation Data'!I114))="","",OFFSET('Sanitation Data'!$I$32,0,10*ROW('Sanitation Data'!I114)))</f>
        <v/>
      </c>
      <c r="DO120" s="392" t="str">
        <f ca="1">+IF(OFFSET('Hygiene Data'!$D$11,0,10*ROW('Hygiene Data'!D114))="","",OFFSET('Hygiene Data'!$D$11,0,10*ROW('Hygiene Data'!D114)))</f>
        <v/>
      </c>
      <c r="DP120" s="392" t="str">
        <f ca="1">+IF(OFFSET('Hygiene Data'!$D$12,0,10*ROW('Hygiene Data'!D114))="","",OFFSET('Hygiene Data'!$D$12,0,10*ROW('Hygiene Data'!D114)))</f>
        <v/>
      </c>
      <c r="DQ120" s="392" t="str">
        <f ca="1">+IF(OFFSET('Hygiene Data'!$D$13,0,10*ROW('Hygiene Data'!D114))="","",OFFSET('Hygiene Data'!$D$13,0,10*ROW('Hygiene Data'!D114)))</f>
        <v/>
      </c>
      <c r="DR120" s="392" t="str">
        <f ca="1">+IF(OFFSET('Hygiene Data'!$E$11,0,10*ROW('Hygiene Data'!E114))="","",OFFSET('Hygiene Data'!$E$11,0,10*ROW('Hygiene Data'!E114)))</f>
        <v/>
      </c>
      <c r="DS120" s="392" t="str">
        <f ca="1">+IF(OFFSET('Hygiene Data'!$E$12,0,10*ROW('Hygiene Data'!E114))="","",OFFSET('Hygiene Data'!$E$12,0,10*ROW('Hygiene Data'!E114)))</f>
        <v/>
      </c>
      <c r="DT120" s="392" t="str">
        <f ca="1">+IF(OFFSET('Hygiene Data'!$E$13,0,10*ROW('Hygiene Data'!E114))="","",OFFSET('Hygiene Data'!$E$13,0,10*ROW('Hygiene Data'!E114)))</f>
        <v/>
      </c>
      <c r="DU120" s="392" t="str">
        <f ca="1">+IF(OFFSET('Hygiene Data'!$F$11,0,10*ROW('Hygiene Data'!F114))="","",OFFSET('Hygiene Data'!$F$11,0,10*ROW('Hygiene Data'!F114)))</f>
        <v/>
      </c>
      <c r="DV120" s="392" t="str">
        <f ca="1">+IF(OFFSET('Hygiene Data'!$F$12,0,10*ROW('Hygiene Data'!F114))="","",OFFSET('Hygiene Data'!$F$12,0,10*ROW('Hygiene Data'!F114)))</f>
        <v/>
      </c>
      <c r="DW120" s="392" t="str">
        <f ca="1">+IF(OFFSET('Hygiene Data'!$F$13,0,10*ROW('Hygiene Data'!F114))="","",OFFSET('Hygiene Data'!$F$13,0,10*ROW('Hygiene Data'!F114)))</f>
        <v/>
      </c>
      <c r="DX120" s="392" t="str">
        <f ca="1">+IF(OFFSET('Hygiene Data'!$G$11,0,10*ROW('Hygiene Data'!G114))="","",OFFSET('Hygiene Data'!$G$11,0,10*ROW('Hygiene Data'!G114)))</f>
        <v/>
      </c>
      <c r="DY120" s="392" t="str">
        <f ca="1">+IF(OFFSET('Hygiene Data'!$G$12,0,10*ROW('Hygiene Data'!G114))="","",OFFSET('Hygiene Data'!$G$12,0,10*ROW('Hygiene Data'!G114)))</f>
        <v/>
      </c>
      <c r="DZ120" s="392" t="str">
        <f ca="1">+IF(OFFSET('Hygiene Data'!$G$13,0,10*ROW('Hygiene Data'!G114))="","",OFFSET('Hygiene Data'!$G$13,0,10*ROW('Hygiene Data'!G114)))</f>
        <v/>
      </c>
      <c r="EA120" s="392" t="str">
        <f ca="1">+IF(OFFSET('Hygiene Data'!$H$11,0,10*ROW('Hygiene Data'!H114))="","",OFFSET('Hygiene Data'!$H$11,0,10*ROW('Hygiene Data'!H114)))</f>
        <v/>
      </c>
      <c r="EB120" s="392" t="str">
        <f ca="1">+IF(OFFSET('Hygiene Data'!$H$12,0,10*ROW('Hygiene Data'!H114))="","",OFFSET('Hygiene Data'!$H$12,0,10*ROW('Hygiene Data'!H114)))</f>
        <v/>
      </c>
      <c r="EC120" s="392" t="str">
        <f ca="1">+IF(OFFSET('Hygiene Data'!$H$13,0,10*ROW('Hygiene Data'!H114))="","",OFFSET('Hygiene Data'!$H$13,0,10*ROW('Hygiene Data'!H114)))</f>
        <v/>
      </c>
      <c r="ED120" s="392" t="str">
        <f ca="1">+IF(OFFSET('Hygiene Data'!$I$11,0,10*ROW('Hygiene Data'!I114))="","",OFFSET('Hygiene Data'!$I$11,0,10*ROW('Hygiene Data'!I114)))</f>
        <v/>
      </c>
      <c r="EE120" s="392" t="str">
        <f ca="1">+IF(OFFSET('Hygiene Data'!$I$12,0,10*ROW('Hygiene Data'!I114))="","",OFFSET('Hygiene Data'!$I$12,0,10*ROW('Hygiene Data'!I114)))</f>
        <v/>
      </c>
      <c r="EF120" s="392" t="str">
        <f ca="1">+IF(OFFSET('Hygiene Data'!$I$13,0,10*ROW('Hygiene Data'!I114))="","",OFFSET('Hygiene Data'!$I$13,0,10*ROW('Hygiene Data'!I114)))</f>
        <v/>
      </c>
    </row>
    <row r="121" spans="1:136" x14ac:dyDescent="0.25">
      <c r="A121" s="501" t="str">
        <f ca="1">+IF(OFFSET('Water Data'!$B$2,0,10*ROW('Water Data'!E115))="","",OFFSET('Water Data'!$B$2,0,10*ROW('Water Data'!E115)))</f>
        <v/>
      </c>
      <c r="B121" s="50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28" t="str">
        <f t="shared" ca="1" si="1"/>
        <v/>
      </c>
      <c r="D121" s="52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3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3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3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3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3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3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3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3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3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3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3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3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3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3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3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3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3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3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3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3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3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3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3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3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3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3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3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3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3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3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3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0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3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3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3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3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3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3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3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3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3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3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3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3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3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3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3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3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92" t="str">
        <f ca="1">+IF(OFFSET('Water Data'!$D$27,0,10*ROW('Water Data'!D115))="","",OFFSET('Water Data'!$D$27,0,10*ROW('Water Data'!D115)))</f>
        <v/>
      </c>
      <c r="BT121" s="392" t="str">
        <f ca="1">+IF(OFFSET('Water Data'!$D$28,0,10*ROW('Water Data'!D115))="","",OFFSET('Water Data'!$D$28,0,10*ROW('Water Data'!D115)))</f>
        <v/>
      </c>
      <c r="BU121" s="392" t="str">
        <f ca="1">+IF(OFFSET('Water Data'!$D$29,0,10*ROW('Water Data'!D115))="","",OFFSET('Water Data'!$D$29,0,10*ROW('Water Data'!D115)))</f>
        <v/>
      </c>
      <c r="BV121" s="392" t="str">
        <f ca="1">+IF(OFFSET('Water Data'!$E$27,0,10*ROW('Water Data'!E115))="","",OFFSET('Water Data'!$E$27,0,10*ROW('Water Data'!E115)))</f>
        <v/>
      </c>
      <c r="BW121" s="392" t="str">
        <f ca="1">+IF(OFFSET('Water Data'!$E$28,0,10*ROW('Water Data'!E115))="","",OFFSET('Water Data'!$E$28,0,10*ROW('Water Data'!E115)))</f>
        <v/>
      </c>
      <c r="BX121" s="392" t="str">
        <f ca="1">+IF(OFFSET('Water Data'!$E$29,0,10*ROW('Water Data'!E115))="","",OFFSET('Water Data'!$E$29,0,10*ROW('Water Data'!E115)))</f>
        <v/>
      </c>
      <c r="BY121" s="392" t="str">
        <f ca="1">+IF(OFFSET('Water Data'!$F$27,0,10*ROW('Water Data'!F115))="","",OFFSET('Water Data'!$F$27,0,10*ROW('Water Data'!F115)))</f>
        <v/>
      </c>
      <c r="BZ121" s="392" t="str">
        <f ca="1">+IF(OFFSET('Water Data'!$F$28,0,10*ROW('Water Data'!F115))="","",OFFSET('Water Data'!$F$28,0,10*ROW('Water Data'!F115)))</f>
        <v/>
      </c>
      <c r="CA121" s="392" t="str">
        <f ca="1">+IF(OFFSET('Water Data'!$F$29,0,10*ROW('Water Data'!F115))="","",OFFSET('Water Data'!$F$29,0,10*ROW('Water Data'!F115)))</f>
        <v/>
      </c>
      <c r="CB121" s="392" t="str">
        <f ca="1">+IF(OFFSET('Water Data'!$G$27,0,10*ROW('Water Data'!G115))="","",OFFSET('Water Data'!$G$27,0,10*ROW('Water Data'!G115)))</f>
        <v/>
      </c>
      <c r="CC121" s="392" t="str">
        <f ca="1">+IF(OFFSET('Water Data'!$G$28,0,10*ROW('Water Data'!G115))="","",OFFSET('Water Data'!$G$28,0,10*ROW('Water Data'!G115)))</f>
        <v/>
      </c>
      <c r="CD121" s="392" t="str">
        <f ca="1">+IF(OFFSET('Water Data'!$G$29,0,10*ROW('Water Data'!G115))="","",OFFSET('Water Data'!$G$29,0,10*ROW('Water Data'!G115)))</f>
        <v/>
      </c>
      <c r="CE121" s="392" t="str">
        <f ca="1">+IF(OFFSET('Water Data'!$H$27,0,10*ROW('Water Data'!H115))="","",OFFSET('Water Data'!$H$27,0,10*ROW('Water Data'!H115)))</f>
        <v/>
      </c>
      <c r="CF121" s="392" t="str">
        <f ca="1">+IF(OFFSET('Water Data'!$H$28,0,10*ROW('Water Data'!H115))="","",OFFSET('Water Data'!$H$28,0,10*ROW('Water Data'!H115)))</f>
        <v/>
      </c>
      <c r="CG121" s="392" t="str">
        <f ca="1">+IF(OFFSET('Water Data'!$H$29,0,10*ROW('Water Data'!H115))="","",OFFSET('Water Data'!$H$29,0,10*ROW('Water Data'!H115)))</f>
        <v/>
      </c>
      <c r="CH121" s="392" t="str">
        <f ca="1">+IF(OFFSET('Water Data'!$I$27,0,10*ROW('Water Data'!I115))="","",OFFSET('Water Data'!$I$27,0,10*ROW('Water Data'!I115)))</f>
        <v/>
      </c>
      <c r="CI121" s="392" t="str">
        <f ca="1">+IF(OFFSET('Water Data'!$I$28,0,10*ROW('Water Data'!I115))="","",OFFSET('Water Data'!$I$28,0,10*ROW('Water Data'!I115)))</f>
        <v/>
      </c>
      <c r="CJ121" s="392" t="str">
        <f ca="1">+IF(OFFSET('Water Data'!$I$29,0,10*ROW('Water Data'!I115))="","",OFFSET('Water Data'!$I$29,0,10*ROW('Water Data'!I115)))</f>
        <v/>
      </c>
      <c r="CK121" s="392" t="str">
        <f ca="1">+IF(OFFSET('Sanitation Data'!$D$28,0,10*ROW('Sanitation Data'!D115))="","",OFFSET('Sanitation Data'!$D$28,0,10*ROW('Sanitation Data'!D115)))</f>
        <v/>
      </c>
      <c r="CL121" s="392" t="str">
        <f ca="1">+IF(OFFSET('Sanitation Data'!$D$29,0,10*ROW('Sanitation Data'!D115))="","",OFFSET('Sanitation Data'!$D$29,0,10*ROW('Sanitation Data'!D115)))</f>
        <v/>
      </c>
      <c r="CM121" s="392" t="str">
        <f ca="1">+IF(OFFSET('Sanitation Data'!$D$30,0,10*ROW('Sanitation Data'!D115))="","",OFFSET('Sanitation Data'!$D$30,0,10*ROW('Sanitation Data'!D115)))</f>
        <v/>
      </c>
      <c r="CN121" s="392" t="str">
        <f ca="1">+IF(OFFSET('Sanitation Data'!$D$31,0,10*ROW('Sanitation Data'!D115))="","",OFFSET('Sanitation Data'!$D$31,0,10*ROW('Sanitation Data'!D115)))</f>
        <v/>
      </c>
      <c r="CO121" s="392" t="str">
        <f ca="1">+IF(OFFSET('Sanitation Data'!$D$32,0,10*ROW('Sanitation Data'!D115))="","",OFFSET('Sanitation Data'!$D$32,0,10*ROW('Sanitation Data'!D115)))</f>
        <v/>
      </c>
      <c r="CP121" s="392" t="str">
        <f ca="1">+IF(OFFSET('Sanitation Data'!$E$28,0,10*ROW('Sanitation Data'!E115))="","",OFFSET('Sanitation Data'!$E$28,0,10*ROW('Sanitation Data'!E115)))</f>
        <v/>
      </c>
      <c r="CQ121" s="392" t="str">
        <f ca="1">+IF(OFFSET('Sanitation Data'!$E$29,0,10*ROW('Sanitation Data'!E115))="","",OFFSET('Sanitation Data'!$E$29,0,10*ROW('Sanitation Data'!E115)))</f>
        <v/>
      </c>
      <c r="CR121" s="392" t="str">
        <f ca="1">+IF(OFFSET('Sanitation Data'!$E$30,0,10*ROW('Sanitation Data'!E115))="","",OFFSET('Sanitation Data'!$E$30,0,10*ROW('Sanitation Data'!E115)))</f>
        <v/>
      </c>
      <c r="CS121" s="392" t="str">
        <f ca="1">+IF(OFFSET('Sanitation Data'!$E$31,0,10*ROW('Sanitation Data'!E115))="","",OFFSET('Sanitation Data'!$E$31,0,10*ROW('Sanitation Data'!E115)))</f>
        <v/>
      </c>
      <c r="CT121" s="392" t="str">
        <f ca="1">+IF(OFFSET('Sanitation Data'!$E$32,0,10*ROW('Sanitation Data'!E115))="","",OFFSET('Sanitation Data'!$E$32,0,10*ROW('Sanitation Data'!E115)))</f>
        <v/>
      </c>
      <c r="CU121" s="392" t="str">
        <f ca="1">+IF(OFFSET('Sanitation Data'!$F$28,0,10*ROW('Sanitation Data'!F115))="","",OFFSET('Sanitation Data'!$F$28,0,10*ROW('Sanitation Data'!F115)))</f>
        <v/>
      </c>
      <c r="CV121" s="392" t="str">
        <f ca="1">+IF(OFFSET('Sanitation Data'!$F$29,0,10*ROW('Sanitation Data'!F115))="","",OFFSET('Sanitation Data'!$F$29,0,10*ROW('Sanitation Data'!F115)))</f>
        <v/>
      </c>
      <c r="CW121" s="392" t="str">
        <f ca="1">+IF(OFFSET('Sanitation Data'!$F$30,0,10*ROW('Sanitation Data'!F115))="","",OFFSET('Sanitation Data'!$F$30,0,10*ROW('Sanitation Data'!F115)))</f>
        <v/>
      </c>
      <c r="CX121" s="392" t="str">
        <f ca="1">+IF(OFFSET('Sanitation Data'!$F$31,0,10*ROW('Sanitation Data'!F115))="","",OFFSET('Sanitation Data'!$F$31,0,10*ROW('Sanitation Data'!F115)))</f>
        <v/>
      </c>
      <c r="CY121" s="392" t="str">
        <f ca="1">+IF(OFFSET('Sanitation Data'!$F$32,0,10*ROW('Sanitation Data'!F115))="","",OFFSET('Sanitation Data'!$F$32,0,10*ROW('Sanitation Data'!F115)))</f>
        <v/>
      </c>
      <c r="CZ121" s="392" t="str">
        <f ca="1">+IF(OFFSET('Sanitation Data'!$G$28,0,10*ROW('Sanitation Data'!G115))="","",OFFSET('Sanitation Data'!$G$28,0,10*ROW('Sanitation Data'!G115)))</f>
        <v/>
      </c>
      <c r="DA121" s="392" t="str">
        <f ca="1">+IF(OFFSET('Sanitation Data'!$G$29,0,10*ROW('Sanitation Data'!G115))="","",OFFSET('Sanitation Data'!$G$29,0,10*ROW('Sanitation Data'!G115)))</f>
        <v/>
      </c>
      <c r="DB121" s="392" t="str">
        <f ca="1">+IF(OFFSET('Sanitation Data'!$G$30,0,10*ROW('Sanitation Data'!G115))="","",OFFSET('Sanitation Data'!$G$30,0,10*ROW('Sanitation Data'!G115)))</f>
        <v/>
      </c>
      <c r="DC121" s="392" t="str">
        <f ca="1">+IF(OFFSET('Sanitation Data'!$G$31,0,10*ROW('Sanitation Data'!G115))="","",OFFSET('Sanitation Data'!$G$31,0,10*ROW('Sanitation Data'!G115)))</f>
        <v/>
      </c>
      <c r="DD121" s="392" t="str">
        <f ca="1">+IF(OFFSET('Sanitation Data'!$G$32,0,10*ROW('Sanitation Data'!G115))="","",OFFSET('Sanitation Data'!$G$32,0,10*ROW('Sanitation Data'!G115)))</f>
        <v/>
      </c>
      <c r="DE121" s="392" t="str">
        <f ca="1">+IF(OFFSET('Sanitation Data'!$H$28,0,10*ROW('Sanitation Data'!H115))="","",OFFSET('Sanitation Data'!$H$28,0,10*ROW('Sanitation Data'!H115)))</f>
        <v/>
      </c>
      <c r="DF121" s="392" t="str">
        <f ca="1">+IF(OFFSET('Sanitation Data'!$H$29,0,10*ROW('Sanitation Data'!H115))="","",OFFSET('Sanitation Data'!$H$29,0,10*ROW('Sanitation Data'!H115)))</f>
        <v/>
      </c>
      <c r="DG121" s="392" t="str">
        <f ca="1">+IF(OFFSET('Sanitation Data'!$H$30,0,10*ROW('Sanitation Data'!H115))="","",OFFSET('Sanitation Data'!$H$30,0,10*ROW('Sanitation Data'!H115)))</f>
        <v/>
      </c>
      <c r="DH121" s="392" t="str">
        <f ca="1">+IF(OFFSET('Sanitation Data'!$H$31,0,10*ROW('Sanitation Data'!H115))="","",OFFSET('Sanitation Data'!$H$31,0,10*ROW('Sanitation Data'!H115)))</f>
        <v/>
      </c>
      <c r="DI121" s="392" t="str">
        <f ca="1">+IF(OFFSET('Sanitation Data'!$H$32,0,10*ROW('Sanitation Data'!H115))="","",OFFSET('Sanitation Data'!$H$32,0,10*ROW('Sanitation Data'!H115)))</f>
        <v/>
      </c>
      <c r="DJ121" s="392" t="str">
        <f ca="1">+IF(OFFSET('Sanitation Data'!$I$28,0,10*ROW('Sanitation Data'!I115))="","",OFFSET('Sanitation Data'!$I$28,0,10*ROW('Sanitation Data'!I115)))</f>
        <v/>
      </c>
      <c r="DK121" s="392" t="str">
        <f ca="1">+IF(OFFSET('Sanitation Data'!$I$29,0,10*ROW('Sanitation Data'!I115))="","",OFFSET('Sanitation Data'!$I$29,0,10*ROW('Sanitation Data'!I115)))</f>
        <v/>
      </c>
      <c r="DL121" s="392" t="str">
        <f ca="1">+IF(OFFSET('Sanitation Data'!$I$30,0,10*ROW('Sanitation Data'!I115))="","",OFFSET('Sanitation Data'!$I$30,0,10*ROW('Sanitation Data'!I115)))</f>
        <v/>
      </c>
      <c r="DM121" s="392" t="str">
        <f ca="1">+IF(OFFSET('Sanitation Data'!$I$31,0,10*ROW('Sanitation Data'!I115))="","",OFFSET('Sanitation Data'!$I$31,0,10*ROW('Sanitation Data'!I115)))</f>
        <v/>
      </c>
      <c r="DN121" s="392" t="str">
        <f ca="1">+IF(OFFSET('Sanitation Data'!$I$32,0,10*ROW('Sanitation Data'!I115))="","",OFFSET('Sanitation Data'!$I$32,0,10*ROW('Sanitation Data'!I115)))</f>
        <v/>
      </c>
      <c r="DO121" s="392" t="str">
        <f ca="1">+IF(OFFSET('Hygiene Data'!$D$11,0,10*ROW('Hygiene Data'!D115))="","",OFFSET('Hygiene Data'!$D$11,0,10*ROW('Hygiene Data'!D115)))</f>
        <v/>
      </c>
      <c r="DP121" s="392" t="str">
        <f ca="1">+IF(OFFSET('Hygiene Data'!$D$12,0,10*ROW('Hygiene Data'!D115))="","",OFFSET('Hygiene Data'!$D$12,0,10*ROW('Hygiene Data'!D115)))</f>
        <v/>
      </c>
      <c r="DQ121" s="392" t="str">
        <f ca="1">+IF(OFFSET('Hygiene Data'!$D$13,0,10*ROW('Hygiene Data'!D115))="","",OFFSET('Hygiene Data'!$D$13,0,10*ROW('Hygiene Data'!D115)))</f>
        <v/>
      </c>
      <c r="DR121" s="392" t="str">
        <f ca="1">+IF(OFFSET('Hygiene Data'!$E$11,0,10*ROW('Hygiene Data'!E115))="","",OFFSET('Hygiene Data'!$E$11,0,10*ROW('Hygiene Data'!E115)))</f>
        <v/>
      </c>
      <c r="DS121" s="392" t="str">
        <f ca="1">+IF(OFFSET('Hygiene Data'!$E$12,0,10*ROW('Hygiene Data'!E115))="","",OFFSET('Hygiene Data'!$E$12,0,10*ROW('Hygiene Data'!E115)))</f>
        <v/>
      </c>
      <c r="DT121" s="392" t="str">
        <f ca="1">+IF(OFFSET('Hygiene Data'!$E$13,0,10*ROW('Hygiene Data'!E115))="","",OFFSET('Hygiene Data'!$E$13,0,10*ROW('Hygiene Data'!E115)))</f>
        <v/>
      </c>
      <c r="DU121" s="392" t="str">
        <f ca="1">+IF(OFFSET('Hygiene Data'!$F$11,0,10*ROW('Hygiene Data'!F115))="","",OFFSET('Hygiene Data'!$F$11,0,10*ROW('Hygiene Data'!F115)))</f>
        <v/>
      </c>
      <c r="DV121" s="392" t="str">
        <f ca="1">+IF(OFFSET('Hygiene Data'!$F$12,0,10*ROW('Hygiene Data'!F115))="","",OFFSET('Hygiene Data'!$F$12,0,10*ROW('Hygiene Data'!F115)))</f>
        <v/>
      </c>
      <c r="DW121" s="392" t="str">
        <f ca="1">+IF(OFFSET('Hygiene Data'!$F$13,0,10*ROW('Hygiene Data'!F115))="","",OFFSET('Hygiene Data'!$F$13,0,10*ROW('Hygiene Data'!F115)))</f>
        <v/>
      </c>
      <c r="DX121" s="392" t="str">
        <f ca="1">+IF(OFFSET('Hygiene Data'!$G$11,0,10*ROW('Hygiene Data'!G115))="","",OFFSET('Hygiene Data'!$G$11,0,10*ROW('Hygiene Data'!G115)))</f>
        <v/>
      </c>
      <c r="DY121" s="392" t="str">
        <f ca="1">+IF(OFFSET('Hygiene Data'!$G$12,0,10*ROW('Hygiene Data'!G115))="","",OFFSET('Hygiene Data'!$G$12,0,10*ROW('Hygiene Data'!G115)))</f>
        <v/>
      </c>
      <c r="DZ121" s="392" t="str">
        <f ca="1">+IF(OFFSET('Hygiene Data'!$G$13,0,10*ROW('Hygiene Data'!G115))="","",OFFSET('Hygiene Data'!$G$13,0,10*ROW('Hygiene Data'!G115)))</f>
        <v/>
      </c>
      <c r="EA121" s="392" t="str">
        <f ca="1">+IF(OFFSET('Hygiene Data'!$H$11,0,10*ROW('Hygiene Data'!H115))="","",OFFSET('Hygiene Data'!$H$11,0,10*ROW('Hygiene Data'!H115)))</f>
        <v/>
      </c>
      <c r="EB121" s="392" t="str">
        <f ca="1">+IF(OFFSET('Hygiene Data'!$H$12,0,10*ROW('Hygiene Data'!H115))="","",OFFSET('Hygiene Data'!$H$12,0,10*ROW('Hygiene Data'!H115)))</f>
        <v/>
      </c>
      <c r="EC121" s="392" t="str">
        <f ca="1">+IF(OFFSET('Hygiene Data'!$H$13,0,10*ROW('Hygiene Data'!H115))="","",OFFSET('Hygiene Data'!$H$13,0,10*ROW('Hygiene Data'!H115)))</f>
        <v/>
      </c>
      <c r="ED121" s="392" t="str">
        <f ca="1">+IF(OFFSET('Hygiene Data'!$I$11,0,10*ROW('Hygiene Data'!I115))="","",OFFSET('Hygiene Data'!$I$11,0,10*ROW('Hygiene Data'!I115)))</f>
        <v/>
      </c>
      <c r="EE121" s="392" t="str">
        <f ca="1">+IF(OFFSET('Hygiene Data'!$I$12,0,10*ROW('Hygiene Data'!I115))="","",OFFSET('Hygiene Data'!$I$12,0,10*ROW('Hygiene Data'!I115)))</f>
        <v/>
      </c>
      <c r="EF121" s="392" t="str">
        <f ca="1">+IF(OFFSET('Hygiene Data'!$I$13,0,10*ROW('Hygiene Data'!I115))="","",OFFSET('Hygiene Data'!$I$13,0,10*ROW('Hygiene Data'!I115)))</f>
        <v/>
      </c>
    </row>
    <row r="122" spans="1:136" x14ac:dyDescent="0.25">
      <c r="A122" s="501" t="str">
        <f ca="1">+IF(OFFSET('Water Data'!$B$2,0,10*ROW('Water Data'!E116))="","",OFFSET('Water Data'!$B$2,0,10*ROW('Water Data'!E116)))</f>
        <v/>
      </c>
      <c r="B122" s="50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28" t="str">
        <f t="shared" ca="1" si="1"/>
        <v/>
      </c>
      <c r="D122" s="52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3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3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3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3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3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3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3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3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3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3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3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3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3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3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3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3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3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3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3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3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3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3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3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3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3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3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3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3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3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3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3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0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3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3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3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3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3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3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3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3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3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3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3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3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3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3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3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3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92" t="str">
        <f ca="1">+IF(OFFSET('Water Data'!$D$27,0,10*ROW('Water Data'!D116))="","",OFFSET('Water Data'!$D$27,0,10*ROW('Water Data'!D116)))</f>
        <v/>
      </c>
      <c r="BT122" s="392" t="str">
        <f ca="1">+IF(OFFSET('Water Data'!$D$28,0,10*ROW('Water Data'!D116))="","",OFFSET('Water Data'!$D$28,0,10*ROW('Water Data'!D116)))</f>
        <v/>
      </c>
      <c r="BU122" s="392" t="str">
        <f ca="1">+IF(OFFSET('Water Data'!$D$29,0,10*ROW('Water Data'!D116))="","",OFFSET('Water Data'!$D$29,0,10*ROW('Water Data'!D116)))</f>
        <v/>
      </c>
      <c r="BV122" s="392" t="str">
        <f ca="1">+IF(OFFSET('Water Data'!$E$27,0,10*ROW('Water Data'!E116))="","",OFFSET('Water Data'!$E$27,0,10*ROW('Water Data'!E116)))</f>
        <v/>
      </c>
      <c r="BW122" s="392" t="str">
        <f ca="1">+IF(OFFSET('Water Data'!$E$28,0,10*ROW('Water Data'!E116))="","",OFFSET('Water Data'!$E$28,0,10*ROW('Water Data'!E116)))</f>
        <v/>
      </c>
      <c r="BX122" s="392" t="str">
        <f ca="1">+IF(OFFSET('Water Data'!$E$29,0,10*ROW('Water Data'!E116))="","",OFFSET('Water Data'!$E$29,0,10*ROW('Water Data'!E116)))</f>
        <v/>
      </c>
      <c r="BY122" s="392" t="str">
        <f ca="1">+IF(OFFSET('Water Data'!$F$27,0,10*ROW('Water Data'!F116))="","",OFFSET('Water Data'!$F$27,0,10*ROW('Water Data'!F116)))</f>
        <v/>
      </c>
      <c r="BZ122" s="392" t="str">
        <f ca="1">+IF(OFFSET('Water Data'!$F$28,0,10*ROW('Water Data'!F116))="","",OFFSET('Water Data'!$F$28,0,10*ROW('Water Data'!F116)))</f>
        <v/>
      </c>
      <c r="CA122" s="392" t="str">
        <f ca="1">+IF(OFFSET('Water Data'!$F$29,0,10*ROW('Water Data'!F116))="","",OFFSET('Water Data'!$F$29,0,10*ROW('Water Data'!F116)))</f>
        <v/>
      </c>
      <c r="CB122" s="392" t="str">
        <f ca="1">+IF(OFFSET('Water Data'!$G$27,0,10*ROW('Water Data'!G116))="","",OFFSET('Water Data'!$G$27,0,10*ROW('Water Data'!G116)))</f>
        <v/>
      </c>
      <c r="CC122" s="392" t="str">
        <f ca="1">+IF(OFFSET('Water Data'!$G$28,0,10*ROW('Water Data'!G116))="","",OFFSET('Water Data'!$G$28,0,10*ROW('Water Data'!G116)))</f>
        <v/>
      </c>
      <c r="CD122" s="392" t="str">
        <f ca="1">+IF(OFFSET('Water Data'!$G$29,0,10*ROW('Water Data'!G116))="","",OFFSET('Water Data'!$G$29,0,10*ROW('Water Data'!G116)))</f>
        <v/>
      </c>
      <c r="CE122" s="392" t="str">
        <f ca="1">+IF(OFFSET('Water Data'!$H$27,0,10*ROW('Water Data'!H116))="","",OFFSET('Water Data'!$H$27,0,10*ROW('Water Data'!H116)))</f>
        <v/>
      </c>
      <c r="CF122" s="392" t="str">
        <f ca="1">+IF(OFFSET('Water Data'!$H$28,0,10*ROW('Water Data'!H116))="","",OFFSET('Water Data'!$H$28,0,10*ROW('Water Data'!H116)))</f>
        <v/>
      </c>
      <c r="CG122" s="392" t="str">
        <f ca="1">+IF(OFFSET('Water Data'!$H$29,0,10*ROW('Water Data'!H116))="","",OFFSET('Water Data'!$H$29,0,10*ROW('Water Data'!H116)))</f>
        <v/>
      </c>
      <c r="CH122" s="392" t="str">
        <f ca="1">+IF(OFFSET('Water Data'!$I$27,0,10*ROW('Water Data'!I116))="","",OFFSET('Water Data'!$I$27,0,10*ROW('Water Data'!I116)))</f>
        <v/>
      </c>
      <c r="CI122" s="392" t="str">
        <f ca="1">+IF(OFFSET('Water Data'!$I$28,0,10*ROW('Water Data'!I116))="","",OFFSET('Water Data'!$I$28,0,10*ROW('Water Data'!I116)))</f>
        <v/>
      </c>
      <c r="CJ122" s="392" t="str">
        <f ca="1">+IF(OFFSET('Water Data'!$I$29,0,10*ROW('Water Data'!I116))="","",OFFSET('Water Data'!$I$29,0,10*ROW('Water Data'!I116)))</f>
        <v/>
      </c>
      <c r="CK122" s="392" t="str">
        <f ca="1">+IF(OFFSET('Sanitation Data'!$D$28,0,10*ROW('Sanitation Data'!D116))="","",OFFSET('Sanitation Data'!$D$28,0,10*ROW('Sanitation Data'!D116)))</f>
        <v/>
      </c>
      <c r="CL122" s="392" t="str">
        <f ca="1">+IF(OFFSET('Sanitation Data'!$D$29,0,10*ROW('Sanitation Data'!D116))="","",OFFSET('Sanitation Data'!$D$29,0,10*ROW('Sanitation Data'!D116)))</f>
        <v/>
      </c>
      <c r="CM122" s="392" t="str">
        <f ca="1">+IF(OFFSET('Sanitation Data'!$D$30,0,10*ROW('Sanitation Data'!D116))="","",OFFSET('Sanitation Data'!$D$30,0,10*ROW('Sanitation Data'!D116)))</f>
        <v/>
      </c>
      <c r="CN122" s="392" t="str">
        <f ca="1">+IF(OFFSET('Sanitation Data'!$D$31,0,10*ROW('Sanitation Data'!D116))="","",OFFSET('Sanitation Data'!$D$31,0,10*ROW('Sanitation Data'!D116)))</f>
        <v/>
      </c>
      <c r="CO122" s="392" t="str">
        <f ca="1">+IF(OFFSET('Sanitation Data'!$D$32,0,10*ROW('Sanitation Data'!D116))="","",OFFSET('Sanitation Data'!$D$32,0,10*ROW('Sanitation Data'!D116)))</f>
        <v/>
      </c>
      <c r="CP122" s="392" t="str">
        <f ca="1">+IF(OFFSET('Sanitation Data'!$E$28,0,10*ROW('Sanitation Data'!E116))="","",OFFSET('Sanitation Data'!$E$28,0,10*ROW('Sanitation Data'!E116)))</f>
        <v/>
      </c>
      <c r="CQ122" s="392" t="str">
        <f ca="1">+IF(OFFSET('Sanitation Data'!$E$29,0,10*ROW('Sanitation Data'!E116))="","",OFFSET('Sanitation Data'!$E$29,0,10*ROW('Sanitation Data'!E116)))</f>
        <v/>
      </c>
      <c r="CR122" s="392" t="str">
        <f ca="1">+IF(OFFSET('Sanitation Data'!$E$30,0,10*ROW('Sanitation Data'!E116))="","",OFFSET('Sanitation Data'!$E$30,0,10*ROW('Sanitation Data'!E116)))</f>
        <v/>
      </c>
      <c r="CS122" s="392" t="str">
        <f ca="1">+IF(OFFSET('Sanitation Data'!$E$31,0,10*ROW('Sanitation Data'!E116))="","",OFFSET('Sanitation Data'!$E$31,0,10*ROW('Sanitation Data'!E116)))</f>
        <v/>
      </c>
      <c r="CT122" s="392" t="str">
        <f ca="1">+IF(OFFSET('Sanitation Data'!$E$32,0,10*ROW('Sanitation Data'!E116))="","",OFFSET('Sanitation Data'!$E$32,0,10*ROW('Sanitation Data'!E116)))</f>
        <v/>
      </c>
      <c r="CU122" s="392" t="str">
        <f ca="1">+IF(OFFSET('Sanitation Data'!$F$28,0,10*ROW('Sanitation Data'!F116))="","",OFFSET('Sanitation Data'!$F$28,0,10*ROW('Sanitation Data'!F116)))</f>
        <v/>
      </c>
      <c r="CV122" s="392" t="str">
        <f ca="1">+IF(OFFSET('Sanitation Data'!$F$29,0,10*ROW('Sanitation Data'!F116))="","",OFFSET('Sanitation Data'!$F$29,0,10*ROW('Sanitation Data'!F116)))</f>
        <v/>
      </c>
      <c r="CW122" s="392" t="str">
        <f ca="1">+IF(OFFSET('Sanitation Data'!$F$30,0,10*ROW('Sanitation Data'!F116))="","",OFFSET('Sanitation Data'!$F$30,0,10*ROW('Sanitation Data'!F116)))</f>
        <v/>
      </c>
      <c r="CX122" s="392" t="str">
        <f ca="1">+IF(OFFSET('Sanitation Data'!$F$31,0,10*ROW('Sanitation Data'!F116))="","",OFFSET('Sanitation Data'!$F$31,0,10*ROW('Sanitation Data'!F116)))</f>
        <v/>
      </c>
      <c r="CY122" s="392" t="str">
        <f ca="1">+IF(OFFSET('Sanitation Data'!$F$32,0,10*ROW('Sanitation Data'!F116))="","",OFFSET('Sanitation Data'!$F$32,0,10*ROW('Sanitation Data'!F116)))</f>
        <v/>
      </c>
      <c r="CZ122" s="392" t="str">
        <f ca="1">+IF(OFFSET('Sanitation Data'!$G$28,0,10*ROW('Sanitation Data'!G116))="","",OFFSET('Sanitation Data'!$G$28,0,10*ROW('Sanitation Data'!G116)))</f>
        <v/>
      </c>
      <c r="DA122" s="392" t="str">
        <f ca="1">+IF(OFFSET('Sanitation Data'!$G$29,0,10*ROW('Sanitation Data'!G116))="","",OFFSET('Sanitation Data'!$G$29,0,10*ROW('Sanitation Data'!G116)))</f>
        <v/>
      </c>
      <c r="DB122" s="392" t="str">
        <f ca="1">+IF(OFFSET('Sanitation Data'!$G$30,0,10*ROW('Sanitation Data'!G116))="","",OFFSET('Sanitation Data'!$G$30,0,10*ROW('Sanitation Data'!G116)))</f>
        <v/>
      </c>
      <c r="DC122" s="392" t="str">
        <f ca="1">+IF(OFFSET('Sanitation Data'!$G$31,0,10*ROW('Sanitation Data'!G116))="","",OFFSET('Sanitation Data'!$G$31,0,10*ROW('Sanitation Data'!G116)))</f>
        <v/>
      </c>
      <c r="DD122" s="392" t="str">
        <f ca="1">+IF(OFFSET('Sanitation Data'!$G$32,0,10*ROW('Sanitation Data'!G116))="","",OFFSET('Sanitation Data'!$G$32,0,10*ROW('Sanitation Data'!G116)))</f>
        <v/>
      </c>
      <c r="DE122" s="392" t="str">
        <f ca="1">+IF(OFFSET('Sanitation Data'!$H$28,0,10*ROW('Sanitation Data'!H116))="","",OFFSET('Sanitation Data'!$H$28,0,10*ROW('Sanitation Data'!H116)))</f>
        <v/>
      </c>
      <c r="DF122" s="392" t="str">
        <f ca="1">+IF(OFFSET('Sanitation Data'!$H$29,0,10*ROW('Sanitation Data'!H116))="","",OFFSET('Sanitation Data'!$H$29,0,10*ROW('Sanitation Data'!H116)))</f>
        <v/>
      </c>
      <c r="DG122" s="392" t="str">
        <f ca="1">+IF(OFFSET('Sanitation Data'!$H$30,0,10*ROW('Sanitation Data'!H116))="","",OFFSET('Sanitation Data'!$H$30,0,10*ROW('Sanitation Data'!H116)))</f>
        <v/>
      </c>
      <c r="DH122" s="392" t="str">
        <f ca="1">+IF(OFFSET('Sanitation Data'!$H$31,0,10*ROW('Sanitation Data'!H116))="","",OFFSET('Sanitation Data'!$H$31,0,10*ROW('Sanitation Data'!H116)))</f>
        <v/>
      </c>
      <c r="DI122" s="392" t="str">
        <f ca="1">+IF(OFFSET('Sanitation Data'!$H$32,0,10*ROW('Sanitation Data'!H116))="","",OFFSET('Sanitation Data'!$H$32,0,10*ROW('Sanitation Data'!H116)))</f>
        <v/>
      </c>
      <c r="DJ122" s="392" t="str">
        <f ca="1">+IF(OFFSET('Sanitation Data'!$I$28,0,10*ROW('Sanitation Data'!I116))="","",OFFSET('Sanitation Data'!$I$28,0,10*ROW('Sanitation Data'!I116)))</f>
        <v/>
      </c>
      <c r="DK122" s="392" t="str">
        <f ca="1">+IF(OFFSET('Sanitation Data'!$I$29,0,10*ROW('Sanitation Data'!I116))="","",OFFSET('Sanitation Data'!$I$29,0,10*ROW('Sanitation Data'!I116)))</f>
        <v/>
      </c>
      <c r="DL122" s="392" t="str">
        <f ca="1">+IF(OFFSET('Sanitation Data'!$I$30,0,10*ROW('Sanitation Data'!I116))="","",OFFSET('Sanitation Data'!$I$30,0,10*ROW('Sanitation Data'!I116)))</f>
        <v/>
      </c>
      <c r="DM122" s="392" t="str">
        <f ca="1">+IF(OFFSET('Sanitation Data'!$I$31,0,10*ROW('Sanitation Data'!I116))="","",OFFSET('Sanitation Data'!$I$31,0,10*ROW('Sanitation Data'!I116)))</f>
        <v/>
      </c>
      <c r="DN122" s="392" t="str">
        <f ca="1">+IF(OFFSET('Sanitation Data'!$I$32,0,10*ROW('Sanitation Data'!I116))="","",OFFSET('Sanitation Data'!$I$32,0,10*ROW('Sanitation Data'!I116)))</f>
        <v/>
      </c>
      <c r="DO122" s="392" t="str">
        <f ca="1">+IF(OFFSET('Hygiene Data'!$D$11,0,10*ROW('Hygiene Data'!D116))="","",OFFSET('Hygiene Data'!$D$11,0,10*ROW('Hygiene Data'!D116)))</f>
        <v/>
      </c>
      <c r="DP122" s="392" t="str">
        <f ca="1">+IF(OFFSET('Hygiene Data'!$D$12,0,10*ROW('Hygiene Data'!D116))="","",OFFSET('Hygiene Data'!$D$12,0,10*ROW('Hygiene Data'!D116)))</f>
        <v/>
      </c>
      <c r="DQ122" s="392" t="str">
        <f ca="1">+IF(OFFSET('Hygiene Data'!$D$13,0,10*ROW('Hygiene Data'!D116))="","",OFFSET('Hygiene Data'!$D$13,0,10*ROW('Hygiene Data'!D116)))</f>
        <v/>
      </c>
      <c r="DR122" s="392" t="str">
        <f ca="1">+IF(OFFSET('Hygiene Data'!$E$11,0,10*ROW('Hygiene Data'!E116))="","",OFFSET('Hygiene Data'!$E$11,0,10*ROW('Hygiene Data'!E116)))</f>
        <v/>
      </c>
      <c r="DS122" s="392" t="str">
        <f ca="1">+IF(OFFSET('Hygiene Data'!$E$12,0,10*ROW('Hygiene Data'!E116))="","",OFFSET('Hygiene Data'!$E$12,0,10*ROW('Hygiene Data'!E116)))</f>
        <v/>
      </c>
      <c r="DT122" s="392" t="str">
        <f ca="1">+IF(OFFSET('Hygiene Data'!$E$13,0,10*ROW('Hygiene Data'!E116))="","",OFFSET('Hygiene Data'!$E$13,0,10*ROW('Hygiene Data'!E116)))</f>
        <v/>
      </c>
      <c r="DU122" s="392" t="str">
        <f ca="1">+IF(OFFSET('Hygiene Data'!$F$11,0,10*ROW('Hygiene Data'!F116))="","",OFFSET('Hygiene Data'!$F$11,0,10*ROW('Hygiene Data'!F116)))</f>
        <v/>
      </c>
      <c r="DV122" s="392" t="str">
        <f ca="1">+IF(OFFSET('Hygiene Data'!$F$12,0,10*ROW('Hygiene Data'!F116))="","",OFFSET('Hygiene Data'!$F$12,0,10*ROW('Hygiene Data'!F116)))</f>
        <v/>
      </c>
      <c r="DW122" s="392" t="str">
        <f ca="1">+IF(OFFSET('Hygiene Data'!$F$13,0,10*ROW('Hygiene Data'!F116))="","",OFFSET('Hygiene Data'!$F$13,0,10*ROW('Hygiene Data'!F116)))</f>
        <v/>
      </c>
      <c r="DX122" s="392" t="str">
        <f ca="1">+IF(OFFSET('Hygiene Data'!$G$11,0,10*ROW('Hygiene Data'!G116))="","",OFFSET('Hygiene Data'!$G$11,0,10*ROW('Hygiene Data'!G116)))</f>
        <v/>
      </c>
      <c r="DY122" s="392" t="str">
        <f ca="1">+IF(OFFSET('Hygiene Data'!$G$12,0,10*ROW('Hygiene Data'!G116))="","",OFFSET('Hygiene Data'!$G$12,0,10*ROW('Hygiene Data'!G116)))</f>
        <v/>
      </c>
      <c r="DZ122" s="392" t="str">
        <f ca="1">+IF(OFFSET('Hygiene Data'!$G$13,0,10*ROW('Hygiene Data'!G116))="","",OFFSET('Hygiene Data'!$G$13,0,10*ROW('Hygiene Data'!G116)))</f>
        <v/>
      </c>
      <c r="EA122" s="392" t="str">
        <f ca="1">+IF(OFFSET('Hygiene Data'!$H$11,0,10*ROW('Hygiene Data'!H116))="","",OFFSET('Hygiene Data'!$H$11,0,10*ROW('Hygiene Data'!H116)))</f>
        <v/>
      </c>
      <c r="EB122" s="392" t="str">
        <f ca="1">+IF(OFFSET('Hygiene Data'!$H$12,0,10*ROW('Hygiene Data'!H116))="","",OFFSET('Hygiene Data'!$H$12,0,10*ROW('Hygiene Data'!H116)))</f>
        <v/>
      </c>
      <c r="EC122" s="392" t="str">
        <f ca="1">+IF(OFFSET('Hygiene Data'!$H$13,0,10*ROW('Hygiene Data'!H116))="","",OFFSET('Hygiene Data'!$H$13,0,10*ROW('Hygiene Data'!H116)))</f>
        <v/>
      </c>
      <c r="ED122" s="392" t="str">
        <f ca="1">+IF(OFFSET('Hygiene Data'!$I$11,0,10*ROW('Hygiene Data'!I116))="","",OFFSET('Hygiene Data'!$I$11,0,10*ROW('Hygiene Data'!I116)))</f>
        <v/>
      </c>
      <c r="EE122" s="392" t="str">
        <f ca="1">+IF(OFFSET('Hygiene Data'!$I$12,0,10*ROW('Hygiene Data'!I116))="","",OFFSET('Hygiene Data'!$I$12,0,10*ROW('Hygiene Data'!I116)))</f>
        <v/>
      </c>
      <c r="EF122" s="392" t="str">
        <f ca="1">+IF(OFFSET('Hygiene Data'!$I$13,0,10*ROW('Hygiene Data'!I116))="","",OFFSET('Hygiene Data'!$I$13,0,10*ROW('Hygiene Data'!I116)))</f>
        <v/>
      </c>
    </row>
    <row r="123" spans="1:136" x14ac:dyDescent="0.25">
      <c r="A123" s="501" t="str">
        <f ca="1">+IF(OFFSET('Water Data'!$B$2,0,10*ROW('Water Data'!E117))="","",OFFSET('Water Data'!$B$2,0,10*ROW('Water Data'!E117)))</f>
        <v/>
      </c>
      <c r="B123" s="50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28" t="str">
        <f t="shared" ca="1" si="1"/>
        <v/>
      </c>
      <c r="D123" s="52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3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3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3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3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3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3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3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3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3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3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3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3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3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3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3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3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3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3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3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3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3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3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3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3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3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3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3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3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3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3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3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0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3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3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3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3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3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3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3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3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3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3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3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3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3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3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3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3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92" t="str">
        <f ca="1">+IF(OFFSET('Water Data'!$D$27,0,10*ROW('Water Data'!D117))="","",OFFSET('Water Data'!$D$27,0,10*ROW('Water Data'!D117)))</f>
        <v/>
      </c>
      <c r="BT123" s="392" t="str">
        <f ca="1">+IF(OFFSET('Water Data'!$D$28,0,10*ROW('Water Data'!D117))="","",OFFSET('Water Data'!$D$28,0,10*ROW('Water Data'!D117)))</f>
        <v/>
      </c>
      <c r="BU123" s="392" t="str">
        <f ca="1">+IF(OFFSET('Water Data'!$D$29,0,10*ROW('Water Data'!D117))="","",OFFSET('Water Data'!$D$29,0,10*ROW('Water Data'!D117)))</f>
        <v/>
      </c>
      <c r="BV123" s="392" t="str">
        <f ca="1">+IF(OFFSET('Water Data'!$E$27,0,10*ROW('Water Data'!E117))="","",OFFSET('Water Data'!$E$27,0,10*ROW('Water Data'!E117)))</f>
        <v/>
      </c>
      <c r="BW123" s="392" t="str">
        <f ca="1">+IF(OFFSET('Water Data'!$E$28,0,10*ROW('Water Data'!E117))="","",OFFSET('Water Data'!$E$28,0,10*ROW('Water Data'!E117)))</f>
        <v/>
      </c>
      <c r="BX123" s="392" t="str">
        <f ca="1">+IF(OFFSET('Water Data'!$E$29,0,10*ROW('Water Data'!E117))="","",OFFSET('Water Data'!$E$29,0,10*ROW('Water Data'!E117)))</f>
        <v/>
      </c>
      <c r="BY123" s="392" t="str">
        <f ca="1">+IF(OFFSET('Water Data'!$F$27,0,10*ROW('Water Data'!F117))="","",OFFSET('Water Data'!$F$27,0,10*ROW('Water Data'!F117)))</f>
        <v/>
      </c>
      <c r="BZ123" s="392" t="str">
        <f ca="1">+IF(OFFSET('Water Data'!$F$28,0,10*ROW('Water Data'!F117))="","",OFFSET('Water Data'!$F$28,0,10*ROW('Water Data'!F117)))</f>
        <v/>
      </c>
      <c r="CA123" s="392" t="str">
        <f ca="1">+IF(OFFSET('Water Data'!$F$29,0,10*ROW('Water Data'!F117))="","",OFFSET('Water Data'!$F$29,0,10*ROW('Water Data'!F117)))</f>
        <v/>
      </c>
      <c r="CB123" s="392" t="str">
        <f ca="1">+IF(OFFSET('Water Data'!$G$27,0,10*ROW('Water Data'!G117))="","",OFFSET('Water Data'!$G$27,0,10*ROW('Water Data'!G117)))</f>
        <v/>
      </c>
      <c r="CC123" s="392" t="str">
        <f ca="1">+IF(OFFSET('Water Data'!$G$28,0,10*ROW('Water Data'!G117))="","",OFFSET('Water Data'!$G$28,0,10*ROW('Water Data'!G117)))</f>
        <v/>
      </c>
      <c r="CD123" s="392" t="str">
        <f ca="1">+IF(OFFSET('Water Data'!$G$29,0,10*ROW('Water Data'!G117))="","",OFFSET('Water Data'!$G$29,0,10*ROW('Water Data'!G117)))</f>
        <v/>
      </c>
      <c r="CE123" s="392" t="str">
        <f ca="1">+IF(OFFSET('Water Data'!$H$27,0,10*ROW('Water Data'!H117))="","",OFFSET('Water Data'!$H$27,0,10*ROW('Water Data'!H117)))</f>
        <v/>
      </c>
      <c r="CF123" s="392" t="str">
        <f ca="1">+IF(OFFSET('Water Data'!$H$28,0,10*ROW('Water Data'!H117))="","",OFFSET('Water Data'!$H$28,0,10*ROW('Water Data'!H117)))</f>
        <v/>
      </c>
      <c r="CG123" s="392" t="str">
        <f ca="1">+IF(OFFSET('Water Data'!$H$29,0,10*ROW('Water Data'!H117))="","",OFFSET('Water Data'!$H$29,0,10*ROW('Water Data'!H117)))</f>
        <v/>
      </c>
      <c r="CH123" s="392" t="str">
        <f ca="1">+IF(OFFSET('Water Data'!$I$27,0,10*ROW('Water Data'!I117))="","",OFFSET('Water Data'!$I$27,0,10*ROW('Water Data'!I117)))</f>
        <v/>
      </c>
      <c r="CI123" s="392" t="str">
        <f ca="1">+IF(OFFSET('Water Data'!$I$28,0,10*ROW('Water Data'!I117))="","",OFFSET('Water Data'!$I$28,0,10*ROW('Water Data'!I117)))</f>
        <v/>
      </c>
      <c r="CJ123" s="392" t="str">
        <f ca="1">+IF(OFFSET('Water Data'!$I$29,0,10*ROW('Water Data'!I117))="","",OFFSET('Water Data'!$I$29,0,10*ROW('Water Data'!I117)))</f>
        <v/>
      </c>
      <c r="CK123" s="392" t="str">
        <f ca="1">+IF(OFFSET('Sanitation Data'!$D$28,0,10*ROW('Sanitation Data'!D117))="","",OFFSET('Sanitation Data'!$D$28,0,10*ROW('Sanitation Data'!D117)))</f>
        <v/>
      </c>
      <c r="CL123" s="392" t="str">
        <f ca="1">+IF(OFFSET('Sanitation Data'!$D$29,0,10*ROW('Sanitation Data'!D117))="","",OFFSET('Sanitation Data'!$D$29,0,10*ROW('Sanitation Data'!D117)))</f>
        <v/>
      </c>
      <c r="CM123" s="392" t="str">
        <f ca="1">+IF(OFFSET('Sanitation Data'!$D$30,0,10*ROW('Sanitation Data'!D117))="","",OFFSET('Sanitation Data'!$D$30,0,10*ROW('Sanitation Data'!D117)))</f>
        <v/>
      </c>
      <c r="CN123" s="392" t="str">
        <f ca="1">+IF(OFFSET('Sanitation Data'!$D$31,0,10*ROW('Sanitation Data'!D117))="","",OFFSET('Sanitation Data'!$D$31,0,10*ROW('Sanitation Data'!D117)))</f>
        <v/>
      </c>
      <c r="CO123" s="392" t="str">
        <f ca="1">+IF(OFFSET('Sanitation Data'!$D$32,0,10*ROW('Sanitation Data'!D117))="","",OFFSET('Sanitation Data'!$D$32,0,10*ROW('Sanitation Data'!D117)))</f>
        <v/>
      </c>
      <c r="CP123" s="392" t="str">
        <f ca="1">+IF(OFFSET('Sanitation Data'!$E$28,0,10*ROW('Sanitation Data'!E117))="","",OFFSET('Sanitation Data'!$E$28,0,10*ROW('Sanitation Data'!E117)))</f>
        <v/>
      </c>
      <c r="CQ123" s="392" t="str">
        <f ca="1">+IF(OFFSET('Sanitation Data'!$E$29,0,10*ROW('Sanitation Data'!E117))="","",OFFSET('Sanitation Data'!$E$29,0,10*ROW('Sanitation Data'!E117)))</f>
        <v/>
      </c>
      <c r="CR123" s="392" t="str">
        <f ca="1">+IF(OFFSET('Sanitation Data'!$E$30,0,10*ROW('Sanitation Data'!E117))="","",OFFSET('Sanitation Data'!$E$30,0,10*ROW('Sanitation Data'!E117)))</f>
        <v/>
      </c>
      <c r="CS123" s="392" t="str">
        <f ca="1">+IF(OFFSET('Sanitation Data'!$E$31,0,10*ROW('Sanitation Data'!E117))="","",OFFSET('Sanitation Data'!$E$31,0,10*ROW('Sanitation Data'!E117)))</f>
        <v/>
      </c>
      <c r="CT123" s="392" t="str">
        <f ca="1">+IF(OFFSET('Sanitation Data'!$E$32,0,10*ROW('Sanitation Data'!E117))="","",OFFSET('Sanitation Data'!$E$32,0,10*ROW('Sanitation Data'!E117)))</f>
        <v/>
      </c>
      <c r="CU123" s="392" t="str">
        <f ca="1">+IF(OFFSET('Sanitation Data'!$F$28,0,10*ROW('Sanitation Data'!F117))="","",OFFSET('Sanitation Data'!$F$28,0,10*ROW('Sanitation Data'!F117)))</f>
        <v/>
      </c>
      <c r="CV123" s="392" t="str">
        <f ca="1">+IF(OFFSET('Sanitation Data'!$F$29,0,10*ROW('Sanitation Data'!F117))="","",OFFSET('Sanitation Data'!$F$29,0,10*ROW('Sanitation Data'!F117)))</f>
        <v/>
      </c>
      <c r="CW123" s="392" t="str">
        <f ca="1">+IF(OFFSET('Sanitation Data'!$F$30,0,10*ROW('Sanitation Data'!F117))="","",OFFSET('Sanitation Data'!$F$30,0,10*ROW('Sanitation Data'!F117)))</f>
        <v/>
      </c>
      <c r="CX123" s="392" t="str">
        <f ca="1">+IF(OFFSET('Sanitation Data'!$F$31,0,10*ROW('Sanitation Data'!F117))="","",OFFSET('Sanitation Data'!$F$31,0,10*ROW('Sanitation Data'!F117)))</f>
        <v/>
      </c>
      <c r="CY123" s="392" t="str">
        <f ca="1">+IF(OFFSET('Sanitation Data'!$F$32,0,10*ROW('Sanitation Data'!F117))="","",OFFSET('Sanitation Data'!$F$32,0,10*ROW('Sanitation Data'!F117)))</f>
        <v/>
      </c>
      <c r="CZ123" s="392" t="str">
        <f ca="1">+IF(OFFSET('Sanitation Data'!$G$28,0,10*ROW('Sanitation Data'!G117))="","",OFFSET('Sanitation Data'!$G$28,0,10*ROW('Sanitation Data'!G117)))</f>
        <v/>
      </c>
      <c r="DA123" s="392" t="str">
        <f ca="1">+IF(OFFSET('Sanitation Data'!$G$29,0,10*ROW('Sanitation Data'!G117))="","",OFFSET('Sanitation Data'!$G$29,0,10*ROW('Sanitation Data'!G117)))</f>
        <v/>
      </c>
      <c r="DB123" s="392" t="str">
        <f ca="1">+IF(OFFSET('Sanitation Data'!$G$30,0,10*ROW('Sanitation Data'!G117))="","",OFFSET('Sanitation Data'!$G$30,0,10*ROW('Sanitation Data'!G117)))</f>
        <v/>
      </c>
      <c r="DC123" s="392" t="str">
        <f ca="1">+IF(OFFSET('Sanitation Data'!$G$31,0,10*ROW('Sanitation Data'!G117))="","",OFFSET('Sanitation Data'!$G$31,0,10*ROW('Sanitation Data'!G117)))</f>
        <v/>
      </c>
      <c r="DD123" s="392" t="str">
        <f ca="1">+IF(OFFSET('Sanitation Data'!$G$32,0,10*ROW('Sanitation Data'!G117))="","",OFFSET('Sanitation Data'!$G$32,0,10*ROW('Sanitation Data'!G117)))</f>
        <v/>
      </c>
      <c r="DE123" s="392" t="str">
        <f ca="1">+IF(OFFSET('Sanitation Data'!$H$28,0,10*ROW('Sanitation Data'!H117))="","",OFFSET('Sanitation Data'!$H$28,0,10*ROW('Sanitation Data'!H117)))</f>
        <v/>
      </c>
      <c r="DF123" s="392" t="str">
        <f ca="1">+IF(OFFSET('Sanitation Data'!$H$29,0,10*ROW('Sanitation Data'!H117))="","",OFFSET('Sanitation Data'!$H$29,0,10*ROW('Sanitation Data'!H117)))</f>
        <v/>
      </c>
      <c r="DG123" s="392" t="str">
        <f ca="1">+IF(OFFSET('Sanitation Data'!$H$30,0,10*ROW('Sanitation Data'!H117))="","",OFFSET('Sanitation Data'!$H$30,0,10*ROW('Sanitation Data'!H117)))</f>
        <v/>
      </c>
      <c r="DH123" s="392" t="str">
        <f ca="1">+IF(OFFSET('Sanitation Data'!$H$31,0,10*ROW('Sanitation Data'!H117))="","",OFFSET('Sanitation Data'!$H$31,0,10*ROW('Sanitation Data'!H117)))</f>
        <v/>
      </c>
      <c r="DI123" s="392" t="str">
        <f ca="1">+IF(OFFSET('Sanitation Data'!$H$32,0,10*ROW('Sanitation Data'!H117))="","",OFFSET('Sanitation Data'!$H$32,0,10*ROW('Sanitation Data'!H117)))</f>
        <v/>
      </c>
      <c r="DJ123" s="392" t="str">
        <f ca="1">+IF(OFFSET('Sanitation Data'!$I$28,0,10*ROW('Sanitation Data'!I117))="","",OFFSET('Sanitation Data'!$I$28,0,10*ROW('Sanitation Data'!I117)))</f>
        <v/>
      </c>
      <c r="DK123" s="392" t="str">
        <f ca="1">+IF(OFFSET('Sanitation Data'!$I$29,0,10*ROW('Sanitation Data'!I117))="","",OFFSET('Sanitation Data'!$I$29,0,10*ROW('Sanitation Data'!I117)))</f>
        <v/>
      </c>
      <c r="DL123" s="392" t="str">
        <f ca="1">+IF(OFFSET('Sanitation Data'!$I$30,0,10*ROW('Sanitation Data'!I117))="","",OFFSET('Sanitation Data'!$I$30,0,10*ROW('Sanitation Data'!I117)))</f>
        <v/>
      </c>
      <c r="DM123" s="392" t="str">
        <f ca="1">+IF(OFFSET('Sanitation Data'!$I$31,0,10*ROW('Sanitation Data'!I117))="","",OFFSET('Sanitation Data'!$I$31,0,10*ROW('Sanitation Data'!I117)))</f>
        <v/>
      </c>
      <c r="DN123" s="392" t="str">
        <f ca="1">+IF(OFFSET('Sanitation Data'!$I$32,0,10*ROW('Sanitation Data'!I117))="","",OFFSET('Sanitation Data'!$I$32,0,10*ROW('Sanitation Data'!I117)))</f>
        <v/>
      </c>
      <c r="DO123" s="392" t="str">
        <f ca="1">+IF(OFFSET('Hygiene Data'!$D$11,0,10*ROW('Hygiene Data'!D117))="","",OFFSET('Hygiene Data'!$D$11,0,10*ROW('Hygiene Data'!D117)))</f>
        <v/>
      </c>
      <c r="DP123" s="392" t="str">
        <f ca="1">+IF(OFFSET('Hygiene Data'!$D$12,0,10*ROW('Hygiene Data'!D117))="","",OFFSET('Hygiene Data'!$D$12,0,10*ROW('Hygiene Data'!D117)))</f>
        <v/>
      </c>
      <c r="DQ123" s="392" t="str">
        <f ca="1">+IF(OFFSET('Hygiene Data'!$D$13,0,10*ROW('Hygiene Data'!D117))="","",OFFSET('Hygiene Data'!$D$13,0,10*ROW('Hygiene Data'!D117)))</f>
        <v/>
      </c>
      <c r="DR123" s="392" t="str">
        <f ca="1">+IF(OFFSET('Hygiene Data'!$E$11,0,10*ROW('Hygiene Data'!E117))="","",OFFSET('Hygiene Data'!$E$11,0,10*ROW('Hygiene Data'!E117)))</f>
        <v/>
      </c>
      <c r="DS123" s="392" t="str">
        <f ca="1">+IF(OFFSET('Hygiene Data'!$E$12,0,10*ROW('Hygiene Data'!E117))="","",OFFSET('Hygiene Data'!$E$12,0,10*ROW('Hygiene Data'!E117)))</f>
        <v/>
      </c>
      <c r="DT123" s="392" t="str">
        <f ca="1">+IF(OFFSET('Hygiene Data'!$E$13,0,10*ROW('Hygiene Data'!E117))="","",OFFSET('Hygiene Data'!$E$13,0,10*ROW('Hygiene Data'!E117)))</f>
        <v/>
      </c>
      <c r="DU123" s="392" t="str">
        <f ca="1">+IF(OFFSET('Hygiene Data'!$F$11,0,10*ROW('Hygiene Data'!F117))="","",OFFSET('Hygiene Data'!$F$11,0,10*ROW('Hygiene Data'!F117)))</f>
        <v/>
      </c>
      <c r="DV123" s="392" t="str">
        <f ca="1">+IF(OFFSET('Hygiene Data'!$F$12,0,10*ROW('Hygiene Data'!F117))="","",OFFSET('Hygiene Data'!$F$12,0,10*ROW('Hygiene Data'!F117)))</f>
        <v/>
      </c>
      <c r="DW123" s="392" t="str">
        <f ca="1">+IF(OFFSET('Hygiene Data'!$F$13,0,10*ROW('Hygiene Data'!F117))="","",OFFSET('Hygiene Data'!$F$13,0,10*ROW('Hygiene Data'!F117)))</f>
        <v/>
      </c>
      <c r="DX123" s="392" t="str">
        <f ca="1">+IF(OFFSET('Hygiene Data'!$G$11,0,10*ROW('Hygiene Data'!G117))="","",OFFSET('Hygiene Data'!$G$11,0,10*ROW('Hygiene Data'!G117)))</f>
        <v/>
      </c>
      <c r="DY123" s="392" t="str">
        <f ca="1">+IF(OFFSET('Hygiene Data'!$G$12,0,10*ROW('Hygiene Data'!G117))="","",OFFSET('Hygiene Data'!$G$12,0,10*ROW('Hygiene Data'!G117)))</f>
        <v/>
      </c>
      <c r="DZ123" s="392" t="str">
        <f ca="1">+IF(OFFSET('Hygiene Data'!$G$13,0,10*ROW('Hygiene Data'!G117))="","",OFFSET('Hygiene Data'!$G$13,0,10*ROW('Hygiene Data'!G117)))</f>
        <v/>
      </c>
      <c r="EA123" s="392" t="str">
        <f ca="1">+IF(OFFSET('Hygiene Data'!$H$11,0,10*ROW('Hygiene Data'!H117))="","",OFFSET('Hygiene Data'!$H$11,0,10*ROW('Hygiene Data'!H117)))</f>
        <v/>
      </c>
      <c r="EB123" s="392" t="str">
        <f ca="1">+IF(OFFSET('Hygiene Data'!$H$12,0,10*ROW('Hygiene Data'!H117))="","",OFFSET('Hygiene Data'!$H$12,0,10*ROW('Hygiene Data'!H117)))</f>
        <v/>
      </c>
      <c r="EC123" s="392" t="str">
        <f ca="1">+IF(OFFSET('Hygiene Data'!$H$13,0,10*ROW('Hygiene Data'!H117))="","",OFFSET('Hygiene Data'!$H$13,0,10*ROW('Hygiene Data'!H117)))</f>
        <v/>
      </c>
      <c r="ED123" s="392" t="str">
        <f ca="1">+IF(OFFSET('Hygiene Data'!$I$11,0,10*ROW('Hygiene Data'!I117))="","",OFFSET('Hygiene Data'!$I$11,0,10*ROW('Hygiene Data'!I117)))</f>
        <v/>
      </c>
      <c r="EE123" s="392" t="str">
        <f ca="1">+IF(OFFSET('Hygiene Data'!$I$12,0,10*ROW('Hygiene Data'!I117))="","",OFFSET('Hygiene Data'!$I$12,0,10*ROW('Hygiene Data'!I117)))</f>
        <v/>
      </c>
      <c r="EF123" s="392" t="str">
        <f ca="1">+IF(OFFSET('Hygiene Data'!$I$13,0,10*ROW('Hygiene Data'!I117))="","",OFFSET('Hygiene Data'!$I$13,0,10*ROW('Hygiene Data'!I117)))</f>
        <v/>
      </c>
    </row>
    <row r="124" spans="1:136" x14ac:dyDescent="0.25">
      <c r="A124" s="501" t="str">
        <f ca="1">+IF(OFFSET('Water Data'!$B$2,0,10*ROW('Water Data'!E118))="","",OFFSET('Water Data'!$B$2,0,10*ROW('Water Data'!E118)))</f>
        <v/>
      </c>
      <c r="B124" s="50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28" t="str">
        <f t="shared" ca="1" si="1"/>
        <v/>
      </c>
      <c r="D124" s="52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3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3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3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3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3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3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3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3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3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3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3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3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3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3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3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3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3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3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3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3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3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3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3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3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3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3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3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3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3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3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3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0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3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3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3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3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3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3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3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3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3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3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3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3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3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3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3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3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92" t="str">
        <f ca="1">+IF(OFFSET('Water Data'!$D$27,0,10*ROW('Water Data'!D118))="","",OFFSET('Water Data'!$D$27,0,10*ROW('Water Data'!D118)))</f>
        <v/>
      </c>
      <c r="BT124" s="392" t="str">
        <f ca="1">+IF(OFFSET('Water Data'!$D$28,0,10*ROW('Water Data'!D118))="","",OFFSET('Water Data'!$D$28,0,10*ROW('Water Data'!D118)))</f>
        <v/>
      </c>
      <c r="BU124" s="392" t="str">
        <f ca="1">+IF(OFFSET('Water Data'!$D$29,0,10*ROW('Water Data'!D118))="","",OFFSET('Water Data'!$D$29,0,10*ROW('Water Data'!D118)))</f>
        <v/>
      </c>
      <c r="BV124" s="392" t="str">
        <f ca="1">+IF(OFFSET('Water Data'!$E$27,0,10*ROW('Water Data'!E118))="","",OFFSET('Water Data'!$E$27,0,10*ROW('Water Data'!E118)))</f>
        <v/>
      </c>
      <c r="BW124" s="392" t="str">
        <f ca="1">+IF(OFFSET('Water Data'!$E$28,0,10*ROW('Water Data'!E118))="","",OFFSET('Water Data'!$E$28,0,10*ROW('Water Data'!E118)))</f>
        <v/>
      </c>
      <c r="BX124" s="392" t="str">
        <f ca="1">+IF(OFFSET('Water Data'!$E$29,0,10*ROW('Water Data'!E118))="","",OFFSET('Water Data'!$E$29,0,10*ROW('Water Data'!E118)))</f>
        <v/>
      </c>
      <c r="BY124" s="392" t="str">
        <f ca="1">+IF(OFFSET('Water Data'!$F$27,0,10*ROW('Water Data'!F118))="","",OFFSET('Water Data'!$F$27,0,10*ROW('Water Data'!F118)))</f>
        <v/>
      </c>
      <c r="BZ124" s="392" t="str">
        <f ca="1">+IF(OFFSET('Water Data'!$F$28,0,10*ROW('Water Data'!F118))="","",OFFSET('Water Data'!$F$28,0,10*ROW('Water Data'!F118)))</f>
        <v/>
      </c>
      <c r="CA124" s="392" t="str">
        <f ca="1">+IF(OFFSET('Water Data'!$F$29,0,10*ROW('Water Data'!F118))="","",OFFSET('Water Data'!$F$29,0,10*ROW('Water Data'!F118)))</f>
        <v/>
      </c>
      <c r="CB124" s="392" t="str">
        <f ca="1">+IF(OFFSET('Water Data'!$G$27,0,10*ROW('Water Data'!G118))="","",OFFSET('Water Data'!$G$27,0,10*ROW('Water Data'!G118)))</f>
        <v/>
      </c>
      <c r="CC124" s="392" t="str">
        <f ca="1">+IF(OFFSET('Water Data'!$G$28,0,10*ROW('Water Data'!G118))="","",OFFSET('Water Data'!$G$28,0,10*ROW('Water Data'!G118)))</f>
        <v/>
      </c>
      <c r="CD124" s="392" t="str">
        <f ca="1">+IF(OFFSET('Water Data'!$G$29,0,10*ROW('Water Data'!G118))="","",OFFSET('Water Data'!$G$29,0,10*ROW('Water Data'!G118)))</f>
        <v/>
      </c>
      <c r="CE124" s="392" t="str">
        <f ca="1">+IF(OFFSET('Water Data'!$H$27,0,10*ROW('Water Data'!H118))="","",OFFSET('Water Data'!$H$27,0,10*ROW('Water Data'!H118)))</f>
        <v/>
      </c>
      <c r="CF124" s="392" t="str">
        <f ca="1">+IF(OFFSET('Water Data'!$H$28,0,10*ROW('Water Data'!H118))="","",OFFSET('Water Data'!$H$28,0,10*ROW('Water Data'!H118)))</f>
        <v/>
      </c>
      <c r="CG124" s="392" t="str">
        <f ca="1">+IF(OFFSET('Water Data'!$H$29,0,10*ROW('Water Data'!H118))="","",OFFSET('Water Data'!$H$29,0,10*ROW('Water Data'!H118)))</f>
        <v/>
      </c>
      <c r="CH124" s="392" t="str">
        <f ca="1">+IF(OFFSET('Water Data'!$I$27,0,10*ROW('Water Data'!I118))="","",OFFSET('Water Data'!$I$27,0,10*ROW('Water Data'!I118)))</f>
        <v/>
      </c>
      <c r="CI124" s="392" t="str">
        <f ca="1">+IF(OFFSET('Water Data'!$I$28,0,10*ROW('Water Data'!I118))="","",OFFSET('Water Data'!$I$28,0,10*ROW('Water Data'!I118)))</f>
        <v/>
      </c>
      <c r="CJ124" s="392" t="str">
        <f ca="1">+IF(OFFSET('Water Data'!$I$29,0,10*ROW('Water Data'!I118))="","",OFFSET('Water Data'!$I$29,0,10*ROW('Water Data'!I118)))</f>
        <v/>
      </c>
      <c r="CK124" s="392" t="str">
        <f ca="1">+IF(OFFSET('Sanitation Data'!$D$28,0,10*ROW('Sanitation Data'!D118))="","",OFFSET('Sanitation Data'!$D$28,0,10*ROW('Sanitation Data'!D118)))</f>
        <v/>
      </c>
      <c r="CL124" s="392" t="str">
        <f ca="1">+IF(OFFSET('Sanitation Data'!$D$29,0,10*ROW('Sanitation Data'!D118))="","",OFFSET('Sanitation Data'!$D$29,0,10*ROW('Sanitation Data'!D118)))</f>
        <v/>
      </c>
      <c r="CM124" s="392" t="str">
        <f ca="1">+IF(OFFSET('Sanitation Data'!$D$30,0,10*ROW('Sanitation Data'!D118))="","",OFFSET('Sanitation Data'!$D$30,0,10*ROW('Sanitation Data'!D118)))</f>
        <v/>
      </c>
      <c r="CN124" s="392" t="str">
        <f ca="1">+IF(OFFSET('Sanitation Data'!$D$31,0,10*ROW('Sanitation Data'!D118))="","",OFFSET('Sanitation Data'!$D$31,0,10*ROW('Sanitation Data'!D118)))</f>
        <v/>
      </c>
      <c r="CO124" s="392" t="str">
        <f ca="1">+IF(OFFSET('Sanitation Data'!$D$32,0,10*ROW('Sanitation Data'!D118))="","",OFFSET('Sanitation Data'!$D$32,0,10*ROW('Sanitation Data'!D118)))</f>
        <v/>
      </c>
      <c r="CP124" s="392" t="str">
        <f ca="1">+IF(OFFSET('Sanitation Data'!$E$28,0,10*ROW('Sanitation Data'!E118))="","",OFFSET('Sanitation Data'!$E$28,0,10*ROW('Sanitation Data'!E118)))</f>
        <v/>
      </c>
      <c r="CQ124" s="392" t="str">
        <f ca="1">+IF(OFFSET('Sanitation Data'!$E$29,0,10*ROW('Sanitation Data'!E118))="","",OFFSET('Sanitation Data'!$E$29,0,10*ROW('Sanitation Data'!E118)))</f>
        <v/>
      </c>
      <c r="CR124" s="392" t="str">
        <f ca="1">+IF(OFFSET('Sanitation Data'!$E$30,0,10*ROW('Sanitation Data'!E118))="","",OFFSET('Sanitation Data'!$E$30,0,10*ROW('Sanitation Data'!E118)))</f>
        <v/>
      </c>
      <c r="CS124" s="392" t="str">
        <f ca="1">+IF(OFFSET('Sanitation Data'!$E$31,0,10*ROW('Sanitation Data'!E118))="","",OFFSET('Sanitation Data'!$E$31,0,10*ROW('Sanitation Data'!E118)))</f>
        <v/>
      </c>
      <c r="CT124" s="392" t="str">
        <f ca="1">+IF(OFFSET('Sanitation Data'!$E$32,0,10*ROW('Sanitation Data'!E118))="","",OFFSET('Sanitation Data'!$E$32,0,10*ROW('Sanitation Data'!E118)))</f>
        <v/>
      </c>
      <c r="CU124" s="392" t="str">
        <f ca="1">+IF(OFFSET('Sanitation Data'!$F$28,0,10*ROW('Sanitation Data'!F118))="","",OFFSET('Sanitation Data'!$F$28,0,10*ROW('Sanitation Data'!F118)))</f>
        <v/>
      </c>
      <c r="CV124" s="392" t="str">
        <f ca="1">+IF(OFFSET('Sanitation Data'!$F$29,0,10*ROW('Sanitation Data'!F118))="","",OFFSET('Sanitation Data'!$F$29,0,10*ROW('Sanitation Data'!F118)))</f>
        <v/>
      </c>
      <c r="CW124" s="392" t="str">
        <f ca="1">+IF(OFFSET('Sanitation Data'!$F$30,0,10*ROW('Sanitation Data'!F118))="","",OFFSET('Sanitation Data'!$F$30,0,10*ROW('Sanitation Data'!F118)))</f>
        <v/>
      </c>
      <c r="CX124" s="392" t="str">
        <f ca="1">+IF(OFFSET('Sanitation Data'!$F$31,0,10*ROW('Sanitation Data'!F118))="","",OFFSET('Sanitation Data'!$F$31,0,10*ROW('Sanitation Data'!F118)))</f>
        <v/>
      </c>
      <c r="CY124" s="392" t="str">
        <f ca="1">+IF(OFFSET('Sanitation Data'!$F$32,0,10*ROW('Sanitation Data'!F118))="","",OFFSET('Sanitation Data'!$F$32,0,10*ROW('Sanitation Data'!F118)))</f>
        <v/>
      </c>
      <c r="CZ124" s="392" t="str">
        <f ca="1">+IF(OFFSET('Sanitation Data'!$G$28,0,10*ROW('Sanitation Data'!G118))="","",OFFSET('Sanitation Data'!$G$28,0,10*ROW('Sanitation Data'!G118)))</f>
        <v/>
      </c>
      <c r="DA124" s="392" t="str">
        <f ca="1">+IF(OFFSET('Sanitation Data'!$G$29,0,10*ROW('Sanitation Data'!G118))="","",OFFSET('Sanitation Data'!$G$29,0,10*ROW('Sanitation Data'!G118)))</f>
        <v/>
      </c>
      <c r="DB124" s="392" t="str">
        <f ca="1">+IF(OFFSET('Sanitation Data'!$G$30,0,10*ROW('Sanitation Data'!G118))="","",OFFSET('Sanitation Data'!$G$30,0,10*ROW('Sanitation Data'!G118)))</f>
        <v/>
      </c>
      <c r="DC124" s="392" t="str">
        <f ca="1">+IF(OFFSET('Sanitation Data'!$G$31,0,10*ROW('Sanitation Data'!G118))="","",OFFSET('Sanitation Data'!$G$31,0,10*ROW('Sanitation Data'!G118)))</f>
        <v/>
      </c>
      <c r="DD124" s="392" t="str">
        <f ca="1">+IF(OFFSET('Sanitation Data'!$G$32,0,10*ROW('Sanitation Data'!G118))="","",OFFSET('Sanitation Data'!$G$32,0,10*ROW('Sanitation Data'!G118)))</f>
        <v/>
      </c>
      <c r="DE124" s="392" t="str">
        <f ca="1">+IF(OFFSET('Sanitation Data'!$H$28,0,10*ROW('Sanitation Data'!H118))="","",OFFSET('Sanitation Data'!$H$28,0,10*ROW('Sanitation Data'!H118)))</f>
        <v/>
      </c>
      <c r="DF124" s="392" t="str">
        <f ca="1">+IF(OFFSET('Sanitation Data'!$H$29,0,10*ROW('Sanitation Data'!H118))="","",OFFSET('Sanitation Data'!$H$29,0,10*ROW('Sanitation Data'!H118)))</f>
        <v/>
      </c>
      <c r="DG124" s="392" t="str">
        <f ca="1">+IF(OFFSET('Sanitation Data'!$H$30,0,10*ROW('Sanitation Data'!H118))="","",OFFSET('Sanitation Data'!$H$30,0,10*ROW('Sanitation Data'!H118)))</f>
        <v/>
      </c>
      <c r="DH124" s="392" t="str">
        <f ca="1">+IF(OFFSET('Sanitation Data'!$H$31,0,10*ROW('Sanitation Data'!H118))="","",OFFSET('Sanitation Data'!$H$31,0,10*ROW('Sanitation Data'!H118)))</f>
        <v/>
      </c>
      <c r="DI124" s="392" t="str">
        <f ca="1">+IF(OFFSET('Sanitation Data'!$H$32,0,10*ROW('Sanitation Data'!H118))="","",OFFSET('Sanitation Data'!$H$32,0,10*ROW('Sanitation Data'!H118)))</f>
        <v/>
      </c>
      <c r="DJ124" s="392" t="str">
        <f ca="1">+IF(OFFSET('Sanitation Data'!$I$28,0,10*ROW('Sanitation Data'!I118))="","",OFFSET('Sanitation Data'!$I$28,0,10*ROW('Sanitation Data'!I118)))</f>
        <v/>
      </c>
      <c r="DK124" s="392" t="str">
        <f ca="1">+IF(OFFSET('Sanitation Data'!$I$29,0,10*ROW('Sanitation Data'!I118))="","",OFFSET('Sanitation Data'!$I$29,0,10*ROW('Sanitation Data'!I118)))</f>
        <v/>
      </c>
      <c r="DL124" s="392" t="str">
        <f ca="1">+IF(OFFSET('Sanitation Data'!$I$30,0,10*ROW('Sanitation Data'!I118))="","",OFFSET('Sanitation Data'!$I$30,0,10*ROW('Sanitation Data'!I118)))</f>
        <v/>
      </c>
      <c r="DM124" s="392" t="str">
        <f ca="1">+IF(OFFSET('Sanitation Data'!$I$31,0,10*ROW('Sanitation Data'!I118))="","",OFFSET('Sanitation Data'!$I$31,0,10*ROW('Sanitation Data'!I118)))</f>
        <v/>
      </c>
      <c r="DN124" s="392" t="str">
        <f ca="1">+IF(OFFSET('Sanitation Data'!$I$32,0,10*ROW('Sanitation Data'!I118))="","",OFFSET('Sanitation Data'!$I$32,0,10*ROW('Sanitation Data'!I118)))</f>
        <v/>
      </c>
      <c r="DO124" s="392" t="str">
        <f ca="1">+IF(OFFSET('Hygiene Data'!$D$11,0,10*ROW('Hygiene Data'!D118))="","",OFFSET('Hygiene Data'!$D$11,0,10*ROW('Hygiene Data'!D118)))</f>
        <v/>
      </c>
      <c r="DP124" s="392" t="str">
        <f ca="1">+IF(OFFSET('Hygiene Data'!$D$12,0,10*ROW('Hygiene Data'!D118))="","",OFFSET('Hygiene Data'!$D$12,0,10*ROW('Hygiene Data'!D118)))</f>
        <v/>
      </c>
      <c r="DQ124" s="392" t="str">
        <f ca="1">+IF(OFFSET('Hygiene Data'!$D$13,0,10*ROW('Hygiene Data'!D118))="","",OFFSET('Hygiene Data'!$D$13,0,10*ROW('Hygiene Data'!D118)))</f>
        <v/>
      </c>
      <c r="DR124" s="392" t="str">
        <f ca="1">+IF(OFFSET('Hygiene Data'!$E$11,0,10*ROW('Hygiene Data'!E118))="","",OFFSET('Hygiene Data'!$E$11,0,10*ROW('Hygiene Data'!E118)))</f>
        <v/>
      </c>
      <c r="DS124" s="392" t="str">
        <f ca="1">+IF(OFFSET('Hygiene Data'!$E$12,0,10*ROW('Hygiene Data'!E118))="","",OFFSET('Hygiene Data'!$E$12,0,10*ROW('Hygiene Data'!E118)))</f>
        <v/>
      </c>
      <c r="DT124" s="392" t="str">
        <f ca="1">+IF(OFFSET('Hygiene Data'!$E$13,0,10*ROW('Hygiene Data'!E118))="","",OFFSET('Hygiene Data'!$E$13,0,10*ROW('Hygiene Data'!E118)))</f>
        <v/>
      </c>
      <c r="DU124" s="392" t="str">
        <f ca="1">+IF(OFFSET('Hygiene Data'!$F$11,0,10*ROW('Hygiene Data'!F118))="","",OFFSET('Hygiene Data'!$F$11,0,10*ROW('Hygiene Data'!F118)))</f>
        <v/>
      </c>
      <c r="DV124" s="392" t="str">
        <f ca="1">+IF(OFFSET('Hygiene Data'!$F$12,0,10*ROW('Hygiene Data'!F118))="","",OFFSET('Hygiene Data'!$F$12,0,10*ROW('Hygiene Data'!F118)))</f>
        <v/>
      </c>
      <c r="DW124" s="392" t="str">
        <f ca="1">+IF(OFFSET('Hygiene Data'!$F$13,0,10*ROW('Hygiene Data'!F118))="","",OFFSET('Hygiene Data'!$F$13,0,10*ROW('Hygiene Data'!F118)))</f>
        <v/>
      </c>
      <c r="DX124" s="392" t="str">
        <f ca="1">+IF(OFFSET('Hygiene Data'!$G$11,0,10*ROW('Hygiene Data'!G118))="","",OFFSET('Hygiene Data'!$G$11,0,10*ROW('Hygiene Data'!G118)))</f>
        <v/>
      </c>
      <c r="DY124" s="392" t="str">
        <f ca="1">+IF(OFFSET('Hygiene Data'!$G$12,0,10*ROW('Hygiene Data'!G118))="","",OFFSET('Hygiene Data'!$G$12,0,10*ROW('Hygiene Data'!G118)))</f>
        <v/>
      </c>
      <c r="DZ124" s="392" t="str">
        <f ca="1">+IF(OFFSET('Hygiene Data'!$G$13,0,10*ROW('Hygiene Data'!G118))="","",OFFSET('Hygiene Data'!$G$13,0,10*ROW('Hygiene Data'!G118)))</f>
        <v/>
      </c>
      <c r="EA124" s="392" t="str">
        <f ca="1">+IF(OFFSET('Hygiene Data'!$H$11,0,10*ROW('Hygiene Data'!H118))="","",OFFSET('Hygiene Data'!$H$11,0,10*ROW('Hygiene Data'!H118)))</f>
        <v/>
      </c>
      <c r="EB124" s="392" t="str">
        <f ca="1">+IF(OFFSET('Hygiene Data'!$H$12,0,10*ROW('Hygiene Data'!H118))="","",OFFSET('Hygiene Data'!$H$12,0,10*ROW('Hygiene Data'!H118)))</f>
        <v/>
      </c>
      <c r="EC124" s="392" t="str">
        <f ca="1">+IF(OFFSET('Hygiene Data'!$H$13,0,10*ROW('Hygiene Data'!H118))="","",OFFSET('Hygiene Data'!$H$13,0,10*ROW('Hygiene Data'!H118)))</f>
        <v/>
      </c>
      <c r="ED124" s="392" t="str">
        <f ca="1">+IF(OFFSET('Hygiene Data'!$I$11,0,10*ROW('Hygiene Data'!I118))="","",OFFSET('Hygiene Data'!$I$11,0,10*ROW('Hygiene Data'!I118)))</f>
        <v/>
      </c>
      <c r="EE124" s="392" t="str">
        <f ca="1">+IF(OFFSET('Hygiene Data'!$I$12,0,10*ROW('Hygiene Data'!I118))="","",OFFSET('Hygiene Data'!$I$12,0,10*ROW('Hygiene Data'!I118)))</f>
        <v/>
      </c>
      <c r="EF124" s="392" t="str">
        <f ca="1">+IF(OFFSET('Hygiene Data'!$I$13,0,10*ROW('Hygiene Data'!I118))="","",OFFSET('Hygiene Data'!$I$13,0,10*ROW('Hygiene Data'!I118)))</f>
        <v/>
      </c>
    </row>
    <row r="125" spans="1:136" x14ac:dyDescent="0.25">
      <c r="A125" s="501" t="str">
        <f ca="1">+IF(OFFSET('Water Data'!$B$2,0,10*ROW('Water Data'!E119))="","",OFFSET('Water Data'!$B$2,0,10*ROW('Water Data'!E119)))</f>
        <v/>
      </c>
      <c r="B125" s="50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28" t="str">
        <f t="shared" ca="1" si="1"/>
        <v/>
      </c>
      <c r="D125" s="52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3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3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3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3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3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3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3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3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3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3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3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3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3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3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3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3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3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3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3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3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3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3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3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3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3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3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3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3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3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3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3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0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3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3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3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3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3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3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3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3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3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3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3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3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3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3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3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3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92" t="str">
        <f ca="1">+IF(OFFSET('Water Data'!$D$27,0,10*ROW('Water Data'!D119))="","",OFFSET('Water Data'!$D$27,0,10*ROW('Water Data'!D119)))</f>
        <v/>
      </c>
      <c r="BT125" s="392" t="str">
        <f ca="1">+IF(OFFSET('Water Data'!$D$28,0,10*ROW('Water Data'!D119))="","",OFFSET('Water Data'!$D$28,0,10*ROW('Water Data'!D119)))</f>
        <v/>
      </c>
      <c r="BU125" s="392" t="str">
        <f ca="1">+IF(OFFSET('Water Data'!$D$29,0,10*ROW('Water Data'!D119))="","",OFFSET('Water Data'!$D$29,0,10*ROW('Water Data'!D119)))</f>
        <v/>
      </c>
      <c r="BV125" s="392" t="str">
        <f ca="1">+IF(OFFSET('Water Data'!$E$27,0,10*ROW('Water Data'!E119))="","",OFFSET('Water Data'!$E$27,0,10*ROW('Water Data'!E119)))</f>
        <v/>
      </c>
      <c r="BW125" s="392" t="str">
        <f ca="1">+IF(OFFSET('Water Data'!$E$28,0,10*ROW('Water Data'!E119))="","",OFFSET('Water Data'!$E$28,0,10*ROW('Water Data'!E119)))</f>
        <v/>
      </c>
      <c r="BX125" s="392" t="str">
        <f ca="1">+IF(OFFSET('Water Data'!$E$29,0,10*ROW('Water Data'!E119))="","",OFFSET('Water Data'!$E$29,0,10*ROW('Water Data'!E119)))</f>
        <v/>
      </c>
      <c r="BY125" s="392" t="str">
        <f ca="1">+IF(OFFSET('Water Data'!$F$27,0,10*ROW('Water Data'!F119))="","",OFFSET('Water Data'!$F$27,0,10*ROW('Water Data'!F119)))</f>
        <v/>
      </c>
      <c r="BZ125" s="392" t="str">
        <f ca="1">+IF(OFFSET('Water Data'!$F$28,0,10*ROW('Water Data'!F119))="","",OFFSET('Water Data'!$F$28,0,10*ROW('Water Data'!F119)))</f>
        <v/>
      </c>
      <c r="CA125" s="392" t="str">
        <f ca="1">+IF(OFFSET('Water Data'!$F$29,0,10*ROW('Water Data'!F119))="","",OFFSET('Water Data'!$F$29,0,10*ROW('Water Data'!F119)))</f>
        <v/>
      </c>
      <c r="CB125" s="392" t="str">
        <f ca="1">+IF(OFFSET('Water Data'!$G$27,0,10*ROW('Water Data'!G119))="","",OFFSET('Water Data'!$G$27,0,10*ROW('Water Data'!G119)))</f>
        <v/>
      </c>
      <c r="CC125" s="392" t="str">
        <f ca="1">+IF(OFFSET('Water Data'!$G$28,0,10*ROW('Water Data'!G119))="","",OFFSET('Water Data'!$G$28,0,10*ROW('Water Data'!G119)))</f>
        <v/>
      </c>
      <c r="CD125" s="392" t="str">
        <f ca="1">+IF(OFFSET('Water Data'!$G$29,0,10*ROW('Water Data'!G119))="","",OFFSET('Water Data'!$G$29,0,10*ROW('Water Data'!G119)))</f>
        <v/>
      </c>
      <c r="CE125" s="392" t="str">
        <f ca="1">+IF(OFFSET('Water Data'!$H$27,0,10*ROW('Water Data'!H119))="","",OFFSET('Water Data'!$H$27,0,10*ROW('Water Data'!H119)))</f>
        <v/>
      </c>
      <c r="CF125" s="392" t="str">
        <f ca="1">+IF(OFFSET('Water Data'!$H$28,0,10*ROW('Water Data'!H119))="","",OFFSET('Water Data'!$H$28,0,10*ROW('Water Data'!H119)))</f>
        <v/>
      </c>
      <c r="CG125" s="392" t="str">
        <f ca="1">+IF(OFFSET('Water Data'!$H$29,0,10*ROW('Water Data'!H119))="","",OFFSET('Water Data'!$H$29,0,10*ROW('Water Data'!H119)))</f>
        <v/>
      </c>
      <c r="CH125" s="392" t="str">
        <f ca="1">+IF(OFFSET('Water Data'!$I$27,0,10*ROW('Water Data'!I119))="","",OFFSET('Water Data'!$I$27,0,10*ROW('Water Data'!I119)))</f>
        <v/>
      </c>
      <c r="CI125" s="392" t="str">
        <f ca="1">+IF(OFFSET('Water Data'!$I$28,0,10*ROW('Water Data'!I119))="","",OFFSET('Water Data'!$I$28,0,10*ROW('Water Data'!I119)))</f>
        <v/>
      </c>
      <c r="CJ125" s="392" t="str">
        <f ca="1">+IF(OFFSET('Water Data'!$I$29,0,10*ROW('Water Data'!I119))="","",OFFSET('Water Data'!$I$29,0,10*ROW('Water Data'!I119)))</f>
        <v/>
      </c>
      <c r="CK125" s="392" t="str">
        <f ca="1">+IF(OFFSET('Sanitation Data'!$D$28,0,10*ROW('Sanitation Data'!D119))="","",OFFSET('Sanitation Data'!$D$28,0,10*ROW('Sanitation Data'!D119)))</f>
        <v/>
      </c>
      <c r="CL125" s="392" t="str">
        <f ca="1">+IF(OFFSET('Sanitation Data'!$D$29,0,10*ROW('Sanitation Data'!D119))="","",OFFSET('Sanitation Data'!$D$29,0,10*ROW('Sanitation Data'!D119)))</f>
        <v/>
      </c>
      <c r="CM125" s="392" t="str">
        <f ca="1">+IF(OFFSET('Sanitation Data'!$D$30,0,10*ROW('Sanitation Data'!D119))="","",OFFSET('Sanitation Data'!$D$30,0,10*ROW('Sanitation Data'!D119)))</f>
        <v/>
      </c>
      <c r="CN125" s="392" t="str">
        <f ca="1">+IF(OFFSET('Sanitation Data'!$D$31,0,10*ROW('Sanitation Data'!D119))="","",OFFSET('Sanitation Data'!$D$31,0,10*ROW('Sanitation Data'!D119)))</f>
        <v/>
      </c>
      <c r="CO125" s="392" t="str">
        <f ca="1">+IF(OFFSET('Sanitation Data'!$D$32,0,10*ROW('Sanitation Data'!D119))="","",OFFSET('Sanitation Data'!$D$32,0,10*ROW('Sanitation Data'!D119)))</f>
        <v/>
      </c>
      <c r="CP125" s="392" t="str">
        <f ca="1">+IF(OFFSET('Sanitation Data'!$E$28,0,10*ROW('Sanitation Data'!E119))="","",OFFSET('Sanitation Data'!$E$28,0,10*ROW('Sanitation Data'!E119)))</f>
        <v/>
      </c>
      <c r="CQ125" s="392" t="str">
        <f ca="1">+IF(OFFSET('Sanitation Data'!$E$29,0,10*ROW('Sanitation Data'!E119))="","",OFFSET('Sanitation Data'!$E$29,0,10*ROW('Sanitation Data'!E119)))</f>
        <v/>
      </c>
      <c r="CR125" s="392" t="str">
        <f ca="1">+IF(OFFSET('Sanitation Data'!$E$30,0,10*ROW('Sanitation Data'!E119))="","",OFFSET('Sanitation Data'!$E$30,0,10*ROW('Sanitation Data'!E119)))</f>
        <v/>
      </c>
      <c r="CS125" s="392" t="str">
        <f ca="1">+IF(OFFSET('Sanitation Data'!$E$31,0,10*ROW('Sanitation Data'!E119))="","",OFFSET('Sanitation Data'!$E$31,0,10*ROW('Sanitation Data'!E119)))</f>
        <v/>
      </c>
      <c r="CT125" s="392" t="str">
        <f ca="1">+IF(OFFSET('Sanitation Data'!$E$32,0,10*ROW('Sanitation Data'!E119))="","",OFFSET('Sanitation Data'!$E$32,0,10*ROW('Sanitation Data'!E119)))</f>
        <v/>
      </c>
      <c r="CU125" s="392" t="str">
        <f ca="1">+IF(OFFSET('Sanitation Data'!$F$28,0,10*ROW('Sanitation Data'!F119))="","",OFFSET('Sanitation Data'!$F$28,0,10*ROW('Sanitation Data'!F119)))</f>
        <v/>
      </c>
      <c r="CV125" s="392" t="str">
        <f ca="1">+IF(OFFSET('Sanitation Data'!$F$29,0,10*ROW('Sanitation Data'!F119))="","",OFFSET('Sanitation Data'!$F$29,0,10*ROW('Sanitation Data'!F119)))</f>
        <v/>
      </c>
      <c r="CW125" s="392" t="str">
        <f ca="1">+IF(OFFSET('Sanitation Data'!$F$30,0,10*ROW('Sanitation Data'!F119))="","",OFFSET('Sanitation Data'!$F$30,0,10*ROW('Sanitation Data'!F119)))</f>
        <v/>
      </c>
      <c r="CX125" s="392" t="str">
        <f ca="1">+IF(OFFSET('Sanitation Data'!$F$31,0,10*ROW('Sanitation Data'!F119))="","",OFFSET('Sanitation Data'!$F$31,0,10*ROW('Sanitation Data'!F119)))</f>
        <v/>
      </c>
      <c r="CY125" s="392" t="str">
        <f ca="1">+IF(OFFSET('Sanitation Data'!$F$32,0,10*ROW('Sanitation Data'!F119))="","",OFFSET('Sanitation Data'!$F$32,0,10*ROW('Sanitation Data'!F119)))</f>
        <v/>
      </c>
      <c r="CZ125" s="392" t="str">
        <f ca="1">+IF(OFFSET('Sanitation Data'!$G$28,0,10*ROW('Sanitation Data'!G119))="","",OFFSET('Sanitation Data'!$G$28,0,10*ROW('Sanitation Data'!G119)))</f>
        <v/>
      </c>
      <c r="DA125" s="392" t="str">
        <f ca="1">+IF(OFFSET('Sanitation Data'!$G$29,0,10*ROW('Sanitation Data'!G119))="","",OFFSET('Sanitation Data'!$G$29,0,10*ROW('Sanitation Data'!G119)))</f>
        <v/>
      </c>
      <c r="DB125" s="392" t="str">
        <f ca="1">+IF(OFFSET('Sanitation Data'!$G$30,0,10*ROW('Sanitation Data'!G119))="","",OFFSET('Sanitation Data'!$G$30,0,10*ROW('Sanitation Data'!G119)))</f>
        <v/>
      </c>
      <c r="DC125" s="392" t="str">
        <f ca="1">+IF(OFFSET('Sanitation Data'!$G$31,0,10*ROW('Sanitation Data'!G119))="","",OFFSET('Sanitation Data'!$G$31,0,10*ROW('Sanitation Data'!G119)))</f>
        <v/>
      </c>
      <c r="DD125" s="392" t="str">
        <f ca="1">+IF(OFFSET('Sanitation Data'!$G$32,0,10*ROW('Sanitation Data'!G119))="","",OFFSET('Sanitation Data'!$G$32,0,10*ROW('Sanitation Data'!G119)))</f>
        <v/>
      </c>
      <c r="DE125" s="392" t="str">
        <f ca="1">+IF(OFFSET('Sanitation Data'!$H$28,0,10*ROW('Sanitation Data'!H119))="","",OFFSET('Sanitation Data'!$H$28,0,10*ROW('Sanitation Data'!H119)))</f>
        <v/>
      </c>
      <c r="DF125" s="392" t="str">
        <f ca="1">+IF(OFFSET('Sanitation Data'!$H$29,0,10*ROW('Sanitation Data'!H119))="","",OFFSET('Sanitation Data'!$H$29,0,10*ROW('Sanitation Data'!H119)))</f>
        <v/>
      </c>
      <c r="DG125" s="392" t="str">
        <f ca="1">+IF(OFFSET('Sanitation Data'!$H$30,0,10*ROW('Sanitation Data'!H119))="","",OFFSET('Sanitation Data'!$H$30,0,10*ROW('Sanitation Data'!H119)))</f>
        <v/>
      </c>
      <c r="DH125" s="392" t="str">
        <f ca="1">+IF(OFFSET('Sanitation Data'!$H$31,0,10*ROW('Sanitation Data'!H119))="","",OFFSET('Sanitation Data'!$H$31,0,10*ROW('Sanitation Data'!H119)))</f>
        <v/>
      </c>
      <c r="DI125" s="392" t="str">
        <f ca="1">+IF(OFFSET('Sanitation Data'!$H$32,0,10*ROW('Sanitation Data'!H119))="","",OFFSET('Sanitation Data'!$H$32,0,10*ROW('Sanitation Data'!H119)))</f>
        <v/>
      </c>
      <c r="DJ125" s="392" t="str">
        <f ca="1">+IF(OFFSET('Sanitation Data'!$I$28,0,10*ROW('Sanitation Data'!I119))="","",OFFSET('Sanitation Data'!$I$28,0,10*ROW('Sanitation Data'!I119)))</f>
        <v/>
      </c>
      <c r="DK125" s="392" t="str">
        <f ca="1">+IF(OFFSET('Sanitation Data'!$I$29,0,10*ROW('Sanitation Data'!I119))="","",OFFSET('Sanitation Data'!$I$29,0,10*ROW('Sanitation Data'!I119)))</f>
        <v/>
      </c>
      <c r="DL125" s="392" t="str">
        <f ca="1">+IF(OFFSET('Sanitation Data'!$I$30,0,10*ROW('Sanitation Data'!I119))="","",OFFSET('Sanitation Data'!$I$30,0,10*ROW('Sanitation Data'!I119)))</f>
        <v/>
      </c>
      <c r="DM125" s="392" t="str">
        <f ca="1">+IF(OFFSET('Sanitation Data'!$I$31,0,10*ROW('Sanitation Data'!I119))="","",OFFSET('Sanitation Data'!$I$31,0,10*ROW('Sanitation Data'!I119)))</f>
        <v/>
      </c>
      <c r="DN125" s="392" t="str">
        <f ca="1">+IF(OFFSET('Sanitation Data'!$I$32,0,10*ROW('Sanitation Data'!I119))="","",OFFSET('Sanitation Data'!$I$32,0,10*ROW('Sanitation Data'!I119)))</f>
        <v/>
      </c>
      <c r="DO125" s="392" t="str">
        <f ca="1">+IF(OFFSET('Hygiene Data'!$D$11,0,10*ROW('Hygiene Data'!D119))="","",OFFSET('Hygiene Data'!$D$11,0,10*ROW('Hygiene Data'!D119)))</f>
        <v/>
      </c>
      <c r="DP125" s="392" t="str">
        <f ca="1">+IF(OFFSET('Hygiene Data'!$D$12,0,10*ROW('Hygiene Data'!D119))="","",OFFSET('Hygiene Data'!$D$12,0,10*ROW('Hygiene Data'!D119)))</f>
        <v/>
      </c>
      <c r="DQ125" s="392" t="str">
        <f ca="1">+IF(OFFSET('Hygiene Data'!$D$13,0,10*ROW('Hygiene Data'!D119))="","",OFFSET('Hygiene Data'!$D$13,0,10*ROW('Hygiene Data'!D119)))</f>
        <v/>
      </c>
      <c r="DR125" s="392" t="str">
        <f ca="1">+IF(OFFSET('Hygiene Data'!$E$11,0,10*ROW('Hygiene Data'!E119))="","",OFFSET('Hygiene Data'!$E$11,0,10*ROW('Hygiene Data'!E119)))</f>
        <v/>
      </c>
      <c r="DS125" s="392" t="str">
        <f ca="1">+IF(OFFSET('Hygiene Data'!$E$12,0,10*ROW('Hygiene Data'!E119))="","",OFFSET('Hygiene Data'!$E$12,0,10*ROW('Hygiene Data'!E119)))</f>
        <v/>
      </c>
      <c r="DT125" s="392" t="str">
        <f ca="1">+IF(OFFSET('Hygiene Data'!$E$13,0,10*ROW('Hygiene Data'!E119))="","",OFFSET('Hygiene Data'!$E$13,0,10*ROW('Hygiene Data'!E119)))</f>
        <v/>
      </c>
      <c r="DU125" s="392" t="str">
        <f ca="1">+IF(OFFSET('Hygiene Data'!$F$11,0,10*ROW('Hygiene Data'!F119))="","",OFFSET('Hygiene Data'!$F$11,0,10*ROW('Hygiene Data'!F119)))</f>
        <v/>
      </c>
      <c r="DV125" s="392" t="str">
        <f ca="1">+IF(OFFSET('Hygiene Data'!$F$12,0,10*ROW('Hygiene Data'!F119))="","",OFFSET('Hygiene Data'!$F$12,0,10*ROW('Hygiene Data'!F119)))</f>
        <v/>
      </c>
      <c r="DW125" s="392" t="str">
        <f ca="1">+IF(OFFSET('Hygiene Data'!$F$13,0,10*ROW('Hygiene Data'!F119))="","",OFFSET('Hygiene Data'!$F$13,0,10*ROW('Hygiene Data'!F119)))</f>
        <v/>
      </c>
      <c r="DX125" s="392" t="str">
        <f ca="1">+IF(OFFSET('Hygiene Data'!$G$11,0,10*ROW('Hygiene Data'!G119))="","",OFFSET('Hygiene Data'!$G$11,0,10*ROW('Hygiene Data'!G119)))</f>
        <v/>
      </c>
      <c r="DY125" s="392" t="str">
        <f ca="1">+IF(OFFSET('Hygiene Data'!$G$12,0,10*ROW('Hygiene Data'!G119))="","",OFFSET('Hygiene Data'!$G$12,0,10*ROW('Hygiene Data'!G119)))</f>
        <v/>
      </c>
      <c r="DZ125" s="392" t="str">
        <f ca="1">+IF(OFFSET('Hygiene Data'!$G$13,0,10*ROW('Hygiene Data'!G119))="","",OFFSET('Hygiene Data'!$G$13,0,10*ROW('Hygiene Data'!G119)))</f>
        <v/>
      </c>
      <c r="EA125" s="392" t="str">
        <f ca="1">+IF(OFFSET('Hygiene Data'!$H$11,0,10*ROW('Hygiene Data'!H119))="","",OFFSET('Hygiene Data'!$H$11,0,10*ROW('Hygiene Data'!H119)))</f>
        <v/>
      </c>
      <c r="EB125" s="392" t="str">
        <f ca="1">+IF(OFFSET('Hygiene Data'!$H$12,0,10*ROW('Hygiene Data'!H119))="","",OFFSET('Hygiene Data'!$H$12,0,10*ROW('Hygiene Data'!H119)))</f>
        <v/>
      </c>
      <c r="EC125" s="392" t="str">
        <f ca="1">+IF(OFFSET('Hygiene Data'!$H$13,0,10*ROW('Hygiene Data'!H119))="","",OFFSET('Hygiene Data'!$H$13,0,10*ROW('Hygiene Data'!H119)))</f>
        <v/>
      </c>
      <c r="ED125" s="392" t="str">
        <f ca="1">+IF(OFFSET('Hygiene Data'!$I$11,0,10*ROW('Hygiene Data'!I119))="","",OFFSET('Hygiene Data'!$I$11,0,10*ROW('Hygiene Data'!I119)))</f>
        <v/>
      </c>
      <c r="EE125" s="392" t="str">
        <f ca="1">+IF(OFFSET('Hygiene Data'!$I$12,0,10*ROW('Hygiene Data'!I119))="","",OFFSET('Hygiene Data'!$I$12,0,10*ROW('Hygiene Data'!I119)))</f>
        <v/>
      </c>
      <c r="EF125" s="392" t="str">
        <f ca="1">+IF(OFFSET('Hygiene Data'!$I$13,0,10*ROW('Hygiene Data'!I119))="","",OFFSET('Hygiene Data'!$I$13,0,10*ROW('Hygiene Data'!I119)))</f>
        <v/>
      </c>
    </row>
    <row r="126" spans="1:136" x14ac:dyDescent="0.25">
      <c r="A126" s="501" t="str">
        <f ca="1">+IF(OFFSET('Water Data'!$B$2,0,10*ROW('Water Data'!E120))="","",OFFSET('Water Data'!$B$2,0,10*ROW('Water Data'!E120)))</f>
        <v/>
      </c>
      <c r="B126" s="50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28" t="str">
        <f t="shared" ca="1" si="1"/>
        <v/>
      </c>
      <c r="D126" s="52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3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3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3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3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3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3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3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3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3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3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3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3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3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3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3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3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3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3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3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3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3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3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3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3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3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3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3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3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3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3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3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0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3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3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3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3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3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3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3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3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3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3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3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3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3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3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3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3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92" t="str">
        <f ca="1">+IF(OFFSET('Water Data'!$D$27,0,10*ROW('Water Data'!D120))="","",OFFSET('Water Data'!$D$27,0,10*ROW('Water Data'!D120)))</f>
        <v/>
      </c>
      <c r="BT126" s="392" t="str">
        <f ca="1">+IF(OFFSET('Water Data'!$D$28,0,10*ROW('Water Data'!D120))="","",OFFSET('Water Data'!$D$28,0,10*ROW('Water Data'!D120)))</f>
        <v/>
      </c>
      <c r="BU126" s="392" t="str">
        <f ca="1">+IF(OFFSET('Water Data'!$D$29,0,10*ROW('Water Data'!D120))="","",OFFSET('Water Data'!$D$29,0,10*ROW('Water Data'!D120)))</f>
        <v/>
      </c>
      <c r="BV126" s="392" t="str">
        <f ca="1">+IF(OFFSET('Water Data'!$E$27,0,10*ROW('Water Data'!E120))="","",OFFSET('Water Data'!$E$27,0,10*ROW('Water Data'!E120)))</f>
        <v/>
      </c>
      <c r="BW126" s="392" t="str">
        <f ca="1">+IF(OFFSET('Water Data'!$E$28,0,10*ROW('Water Data'!E120))="","",OFFSET('Water Data'!$E$28,0,10*ROW('Water Data'!E120)))</f>
        <v/>
      </c>
      <c r="BX126" s="392" t="str">
        <f ca="1">+IF(OFFSET('Water Data'!$E$29,0,10*ROW('Water Data'!E120))="","",OFFSET('Water Data'!$E$29,0,10*ROW('Water Data'!E120)))</f>
        <v/>
      </c>
      <c r="BY126" s="392" t="str">
        <f ca="1">+IF(OFFSET('Water Data'!$F$27,0,10*ROW('Water Data'!F120))="","",OFFSET('Water Data'!$F$27,0,10*ROW('Water Data'!F120)))</f>
        <v/>
      </c>
      <c r="BZ126" s="392" t="str">
        <f ca="1">+IF(OFFSET('Water Data'!$F$28,0,10*ROW('Water Data'!F120))="","",OFFSET('Water Data'!$F$28,0,10*ROW('Water Data'!F120)))</f>
        <v/>
      </c>
      <c r="CA126" s="392" t="str">
        <f ca="1">+IF(OFFSET('Water Data'!$F$29,0,10*ROW('Water Data'!F120))="","",OFFSET('Water Data'!$F$29,0,10*ROW('Water Data'!F120)))</f>
        <v/>
      </c>
      <c r="CB126" s="392" t="str">
        <f ca="1">+IF(OFFSET('Water Data'!$G$27,0,10*ROW('Water Data'!G120))="","",OFFSET('Water Data'!$G$27,0,10*ROW('Water Data'!G120)))</f>
        <v/>
      </c>
      <c r="CC126" s="392" t="str">
        <f ca="1">+IF(OFFSET('Water Data'!$G$28,0,10*ROW('Water Data'!G120))="","",OFFSET('Water Data'!$G$28,0,10*ROW('Water Data'!G120)))</f>
        <v/>
      </c>
      <c r="CD126" s="392" t="str">
        <f ca="1">+IF(OFFSET('Water Data'!$G$29,0,10*ROW('Water Data'!G120))="","",OFFSET('Water Data'!$G$29,0,10*ROW('Water Data'!G120)))</f>
        <v/>
      </c>
      <c r="CE126" s="392" t="str">
        <f ca="1">+IF(OFFSET('Water Data'!$H$27,0,10*ROW('Water Data'!H120))="","",OFFSET('Water Data'!$H$27,0,10*ROW('Water Data'!H120)))</f>
        <v/>
      </c>
      <c r="CF126" s="392" t="str">
        <f ca="1">+IF(OFFSET('Water Data'!$H$28,0,10*ROW('Water Data'!H120))="","",OFFSET('Water Data'!$H$28,0,10*ROW('Water Data'!H120)))</f>
        <v/>
      </c>
      <c r="CG126" s="392" t="str">
        <f ca="1">+IF(OFFSET('Water Data'!$H$29,0,10*ROW('Water Data'!H120))="","",OFFSET('Water Data'!$H$29,0,10*ROW('Water Data'!H120)))</f>
        <v/>
      </c>
      <c r="CH126" s="392" t="str">
        <f ca="1">+IF(OFFSET('Water Data'!$I$27,0,10*ROW('Water Data'!I120))="","",OFFSET('Water Data'!$I$27,0,10*ROW('Water Data'!I120)))</f>
        <v/>
      </c>
      <c r="CI126" s="392" t="str">
        <f ca="1">+IF(OFFSET('Water Data'!$I$28,0,10*ROW('Water Data'!I120))="","",OFFSET('Water Data'!$I$28,0,10*ROW('Water Data'!I120)))</f>
        <v/>
      </c>
      <c r="CJ126" s="392" t="str">
        <f ca="1">+IF(OFFSET('Water Data'!$I$29,0,10*ROW('Water Data'!I120))="","",OFFSET('Water Data'!$I$29,0,10*ROW('Water Data'!I120)))</f>
        <v/>
      </c>
      <c r="CK126" s="392" t="str">
        <f ca="1">+IF(OFFSET('Sanitation Data'!$D$28,0,10*ROW('Sanitation Data'!D120))="","",OFFSET('Sanitation Data'!$D$28,0,10*ROW('Sanitation Data'!D120)))</f>
        <v/>
      </c>
      <c r="CL126" s="392" t="str">
        <f ca="1">+IF(OFFSET('Sanitation Data'!$D$29,0,10*ROW('Sanitation Data'!D120))="","",OFFSET('Sanitation Data'!$D$29,0,10*ROW('Sanitation Data'!D120)))</f>
        <v/>
      </c>
      <c r="CM126" s="392" t="str">
        <f ca="1">+IF(OFFSET('Sanitation Data'!$D$30,0,10*ROW('Sanitation Data'!D120))="","",OFFSET('Sanitation Data'!$D$30,0,10*ROW('Sanitation Data'!D120)))</f>
        <v/>
      </c>
      <c r="CN126" s="392" t="str">
        <f ca="1">+IF(OFFSET('Sanitation Data'!$D$31,0,10*ROW('Sanitation Data'!D120))="","",OFFSET('Sanitation Data'!$D$31,0,10*ROW('Sanitation Data'!D120)))</f>
        <v/>
      </c>
      <c r="CO126" s="392" t="str">
        <f ca="1">+IF(OFFSET('Sanitation Data'!$D$32,0,10*ROW('Sanitation Data'!D120))="","",OFFSET('Sanitation Data'!$D$32,0,10*ROW('Sanitation Data'!D120)))</f>
        <v/>
      </c>
      <c r="CP126" s="392" t="str">
        <f ca="1">+IF(OFFSET('Sanitation Data'!$E$28,0,10*ROW('Sanitation Data'!E120))="","",OFFSET('Sanitation Data'!$E$28,0,10*ROW('Sanitation Data'!E120)))</f>
        <v/>
      </c>
      <c r="CQ126" s="392" t="str">
        <f ca="1">+IF(OFFSET('Sanitation Data'!$E$29,0,10*ROW('Sanitation Data'!E120))="","",OFFSET('Sanitation Data'!$E$29,0,10*ROW('Sanitation Data'!E120)))</f>
        <v/>
      </c>
      <c r="CR126" s="392" t="str">
        <f ca="1">+IF(OFFSET('Sanitation Data'!$E$30,0,10*ROW('Sanitation Data'!E120))="","",OFFSET('Sanitation Data'!$E$30,0,10*ROW('Sanitation Data'!E120)))</f>
        <v/>
      </c>
      <c r="CS126" s="392" t="str">
        <f ca="1">+IF(OFFSET('Sanitation Data'!$E$31,0,10*ROW('Sanitation Data'!E120))="","",OFFSET('Sanitation Data'!$E$31,0,10*ROW('Sanitation Data'!E120)))</f>
        <v/>
      </c>
      <c r="CT126" s="392" t="str">
        <f ca="1">+IF(OFFSET('Sanitation Data'!$E$32,0,10*ROW('Sanitation Data'!E120))="","",OFFSET('Sanitation Data'!$E$32,0,10*ROW('Sanitation Data'!E120)))</f>
        <v/>
      </c>
      <c r="CU126" s="392" t="str">
        <f ca="1">+IF(OFFSET('Sanitation Data'!$F$28,0,10*ROW('Sanitation Data'!F120))="","",OFFSET('Sanitation Data'!$F$28,0,10*ROW('Sanitation Data'!F120)))</f>
        <v/>
      </c>
      <c r="CV126" s="392" t="str">
        <f ca="1">+IF(OFFSET('Sanitation Data'!$F$29,0,10*ROW('Sanitation Data'!F120))="","",OFFSET('Sanitation Data'!$F$29,0,10*ROW('Sanitation Data'!F120)))</f>
        <v/>
      </c>
      <c r="CW126" s="392" t="str">
        <f ca="1">+IF(OFFSET('Sanitation Data'!$F$30,0,10*ROW('Sanitation Data'!F120))="","",OFFSET('Sanitation Data'!$F$30,0,10*ROW('Sanitation Data'!F120)))</f>
        <v/>
      </c>
      <c r="CX126" s="392" t="str">
        <f ca="1">+IF(OFFSET('Sanitation Data'!$F$31,0,10*ROW('Sanitation Data'!F120))="","",OFFSET('Sanitation Data'!$F$31,0,10*ROW('Sanitation Data'!F120)))</f>
        <v/>
      </c>
      <c r="CY126" s="392" t="str">
        <f ca="1">+IF(OFFSET('Sanitation Data'!$F$32,0,10*ROW('Sanitation Data'!F120))="","",OFFSET('Sanitation Data'!$F$32,0,10*ROW('Sanitation Data'!F120)))</f>
        <v/>
      </c>
      <c r="CZ126" s="392" t="str">
        <f ca="1">+IF(OFFSET('Sanitation Data'!$G$28,0,10*ROW('Sanitation Data'!G120))="","",OFFSET('Sanitation Data'!$G$28,0,10*ROW('Sanitation Data'!G120)))</f>
        <v/>
      </c>
      <c r="DA126" s="392" t="str">
        <f ca="1">+IF(OFFSET('Sanitation Data'!$G$29,0,10*ROW('Sanitation Data'!G120))="","",OFFSET('Sanitation Data'!$G$29,0,10*ROW('Sanitation Data'!G120)))</f>
        <v/>
      </c>
      <c r="DB126" s="392" t="str">
        <f ca="1">+IF(OFFSET('Sanitation Data'!$G$30,0,10*ROW('Sanitation Data'!G120))="","",OFFSET('Sanitation Data'!$G$30,0,10*ROW('Sanitation Data'!G120)))</f>
        <v/>
      </c>
      <c r="DC126" s="392" t="str">
        <f ca="1">+IF(OFFSET('Sanitation Data'!$G$31,0,10*ROW('Sanitation Data'!G120))="","",OFFSET('Sanitation Data'!$G$31,0,10*ROW('Sanitation Data'!G120)))</f>
        <v/>
      </c>
      <c r="DD126" s="392" t="str">
        <f ca="1">+IF(OFFSET('Sanitation Data'!$G$32,0,10*ROW('Sanitation Data'!G120))="","",OFFSET('Sanitation Data'!$G$32,0,10*ROW('Sanitation Data'!G120)))</f>
        <v/>
      </c>
      <c r="DE126" s="392" t="str">
        <f ca="1">+IF(OFFSET('Sanitation Data'!$H$28,0,10*ROW('Sanitation Data'!H120))="","",OFFSET('Sanitation Data'!$H$28,0,10*ROW('Sanitation Data'!H120)))</f>
        <v/>
      </c>
      <c r="DF126" s="392" t="str">
        <f ca="1">+IF(OFFSET('Sanitation Data'!$H$29,0,10*ROW('Sanitation Data'!H120))="","",OFFSET('Sanitation Data'!$H$29,0,10*ROW('Sanitation Data'!H120)))</f>
        <v/>
      </c>
      <c r="DG126" s="392" t="str">
        <f ca="1">+IF(OFFSET('Sanitation Data'!$H$30,0,10*ROW('Sanitation Data'!H120))="","",OFFSET('Sanitation Data'!$H$30,0,10*ROW('Sanitation Data'!H120)))</f>
        <v/>
      </c>
      <c r="DH126" s="392" t="str">
        <f ca="1">+IF(OFFSET('Sanitation Data'!$H$31,0,10*ROW('Sanitation Data'!H120))="","",OFFSET('Sanitation Data'!$H$31,0,10*ROW('Sanitation Data'!H120)))</f>
        <v/>
      </c>
      <c r="DI126" s="392" t="str">
        <f ca="1">+IF(OFFSET('Sanitation Data'!$H$32,0,10*ROW('Sanitation Data'!H120))="","",OFFSET('Sanitation Data'!$H$32,0,10*ROW('Sanitation Data'!H120)))</f>
        <v/>
      </c>
      <c r="DJ126" s="392" t="str">
        <f ca="1">+IF(OFFSET('Sanitation Data'!$I$28,0,10*ROW('Sanitation Data'!I120))="","",OFFSET('Sanitation Data'!$I$28,0,10*ROW('Sanitation Data'!I120)))</f>
        <v/>
      </c>
      <c r="DK126" s="392" t="str">
        <f ca="1">+IF(OFFSET('Sanitation Data'!$I$29,0,10*ROW('Sanitation Data'!I120))="","",OFFSET('Sanitation Data'!$I$29,0,10*ROW('Sanitation Data'!I120)))</f>
        <v/>
      </c>
      <c r="DL126" s="392" t="str">
        <f ca="1">+IF(OFFSET('Sanitation Data'!$I$30,0,10*ROW('Sanitation Data'!I120))="","",OFFSET('Sanitation Data'!$I$30,0,10*ROW('Sanitation Data'!I120)))</f>
        <v/>
      </c>
      <c r="DM126" s="392" t="str">
        <f ca="1">+IF(OFFSET('Sanitation Data'!$I$31,0,10*ROW('Sanitation Data'!I120))="","",OFFSET('Sanitation Data'!$I$31,0,10*ROW('Sanitation Data'!I120)))</f>
        <v/>
      </c>
      <c r="DN126" s="392" t="str">
        <f ca="1">+IF(OFFSET('Sanitation Data'!$I$32,0,10*ROW('Sanitation Data'!I120))="","",OFFSET('Sanitation Data'!$I$32,0,10*ROW('Sanitation Data'!I120)))</f>
        <v/>
      </c>
      <c r="DO126" s="392" t="str">
        <f ca="1">+IF(OFFSET('Hygiene Data'!$D$11,0,10*ROW('Hygiene Data'!D120))="","",OFFSET('Hygiene Data'!$D$11,0,10*ROW('Hygiene Data'!D120)))</f>
        <v/>
      </c>
      <c r="DP126" s="392" t="str">
        <f ca="1">+IF(OFFSET('Hygiene Data'!$D$12,0,10*ROW('Hygiene Data'!D120))="","",OFFSET('Hygiene Data'!$D$12,0,10*ROW('Hygiene Data'!D120)))</f>
        <v/>
      </c>
      <c r="DQ126" s="392" t="str">
        <f ca="1">+IF(OFFSET('Hygiene Data'!$D$13,0,10*ROW('Hygiene Data'!D120))="","",OFFSET('Hygiene Data'!$D$13,0,10*ROW('Hygiene Data'!D120)))</f>
        <v/>
      </c>
      <c r="DR126" s="392" t="str">
        <f ca="1">+IF(OFFSET('Hygiene Data'!$E$11,0,10*ROW('Hygiene Data'!E120))="","",OFFSET('Hygiene Data'!$E$11,0,10*ROW('Hygiene Data'!E120)))</f>
        <v/>
      </c>
      <c r="DS126" s="392" t="str">
        <f ca="1">+IF(OFFSET('Hygiene Data'!$E$12,0,10*ROW('Hygiene Data'!E120))="","",OFFSET('Hygiene Data'!$E$12,0,10*ROW('Hygiene Data'!E120)))</f>
        <v/>
      </c>
      <c r="DT126" s="392" t="str">
        <f ca="1">+IF(OFFSET('Hygiene Data'!$E$13,0,10*ROW('Hygiene Data'!E120))="","",OFFSET('Hygiene Data'!$E$13,0,10*ROW('Hygiene Data'!E120)))</f>
        <v/>
      </c>
      <c r="DU126" s="392" t="str">
        <f ca="1">+IF(OFFSET('Hygiene Data'!$F$11,0,10*ROW('Hygiene Data'!F120))="","",OFFSET('Hygiene Data'!$F$11,0,10*ROW('Hygiene Data'!F120)))</f>
        <v/>
      </c>
      <c r="DV126" s="392" t="str">
        <f ca="1">+IF(OFFSET('Hygiene Data'!$F$12,0,10*ROW('Hygiene Data'!F120))="","",OFFSET('Hygiene Data'!$F$12,0,10*ROW('Hygiene Data'!F120)))</f>
        <v/>
      </c>
      <c r="DW126" s="392" t="str">
        <f ca="1">+IF(OFFSET('Hygiene Data'!$F$13,0,10*ROW('Hygiene Data'!F120))="","",OFFSET('Hygiene Data'!$F$13,0,10*ROW('Hygiene Data'!F120)))</f>
        <v/>
      </c>
      <c r="DX126" s="392" t="str">
        <f ca="1">+IF(OFFSET('Hygiene Data'!$G$11,0,10*ROW('Hygiene Data'!G120))="","",OFFSET('Hygiene Data'!$G$11,0,10*ROW('Hygiene Data'!G120)))</f>
        <v/>
      </c>
      <c r="DY126" s="392" t="str">
        <f ca="1">+IF(OFFSET('Hygiene Data'!$G$12,0,10*ROW('Hygiene Data'!G120))="","",OFFSET('Hygiene Data'!$G$12,0,10*ROW('Hygiene Data'!G120)))</f>
        <v/>
      </c>
      <c r="DZ126" s="392" t="str">
        <f ca="1">+IF(OFFSET('Hygiene Data'!$G$13,0,10*ROW('Hygiene Data'!G120))="","",OFFSET('Hygiene Data'!$G$13,0,10*ROW('Hygiene Data'!G120)))</f>
        <v/>
      </c>
      <c r="EA126" s="392" t="str">
        <f ca="1">+IF(OFFSET('Hygiene Data'!$H$11,0,10*ROW('Hygiene Data'!H120))="","",OFFSET('Hygiene Data'!$H$11,0,10*ROW('Hygiene Data'!H120)))</f>
        <v/>
      </c>
      <c r="EB126" s="392" t="str">
        <f ca="1">+IF(OFFSET('Hygiene Data'!$H$12,0,10*ROW('Hygiene Data'!H120))="","",OFFSET('Hygiene Data'!$H$12,0,10*ROW('Hygiene Data'!H120)))</f>
        <v/>
      </c>
      <c r="EC126" s="392" t="str">
        <f ca="1">+IF(OFFSET('Hygiene Data'!$H$13,0,10*ROW('Hygiene Data'!H120))="","",OFFSET('Hygiene Data'!$H$13,0,10*ROW('Hygiene Data'!H120)))</f>
        <v/>
      </c>
      <c r="ED126" s="392" t="str">
        <f ca="1">+IF(OFFSET('Hygiene Data'!$I$11,0,10*ROW('Hygiene Data'!I120))="","",OFFSET('Hygiene Data'!$I$11,0,10*ROW('Hygiene Data'!I120)))</f>
        <v/>
      </c>
      <c r="EE126" s="392" t="str">
        <f ca="1">+IF(OFFSET('Hygiene Data'!$I$12,0,10*ROW('Hygiene Data'!I120))="","",OFFSET('Hygiene Data'!$I$12,0,10*ROW('Hygiene Data'!I120)))</f>
        <v/>
      </c>
      <c r="EF126" s="392" t="str">
        <f ca="1">+IF(OFFSET('Hygiene Data'!$I$13,0,10*ROW('Hygiene Data'!I120))="","",OFFSET('Hygiene Data'!$I$13,0,10*ROW('Hygiene Data'!I120)))</f>
        <v/>
      </c>
    </row>
    <row r="127" spans="1:136" x14ac:dyDescent="0.25">
      <c r="A127" s="501" t="str">
        <f ca="1">+IF(OFFSET('Water Data'!$B$2,0,10*ROW('Water Data'!E121))="","",OFFSET('Water Data'!$B$2,0,10*ROW('Water Data'!E121)))</f>
        <v/>
      </c>
      <c r="B127" s="50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28" t="str">
        <f t="shared" ca="1" si="1"/>
        <v/>
      </c>
      <c r="D127" s="52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3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3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3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3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3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3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3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3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3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3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3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3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3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3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3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3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3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3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3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3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3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3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3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3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3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3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3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3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3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3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3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0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3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3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3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3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3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3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3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3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3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3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3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3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3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3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3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3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92" t="str">
        <f ca="1">+IF(OFFSET('Water Data'!$D$27,0,10*ROW('Water Data'!D121))="","",OFFSET('Water Data'!$D$27,0,10*ROW('Water Data'!D121)))</f>
        <v/>
      </c>
      <c r="BT127" s="392" t="str">
        <f ca="1">+IF(OFFSET('Water Data'!$D$28,0,10*ROW('Water Data'!D121))="","",OFFSET('Water Data'!$D$28,0,10*ROW('Water Data'!D121)))</f>
        <v/>
      </c>
      <c r="BU127" s="392" t="str">
        <f ca="1">+IF(OFFSET('Water Data'!$D$29,0,10*ROW('Water Data'!D121))="","",OFFSET('Water Data'!$D$29,0,10*ROW('Water Data'!D121)))</f>
        <v/>
      </c>
      <c r="BV127" s="392" t="str">
        <f ca="1">+IF(OFFSET('Water Data'!$E$27,0,10*ROW('Water Data'!E121))="","",OFFSET('Water Data'!$E$27,0,10*ROW('Water Data'!E121)))</f>
        <v/>
      </c>
      <c r="BW127" s="392" t="str">
        <f ca="1">+IF(OFFSET('Water Data'!$E$28,0,10*ROW('Water Data'!E121))="","",OFFSET('Water Data'!$E$28,0,10*ROW('Water Data'!E121)))</f>
        <v/>
      </c>
      <c r="BX127" s="392" t="str">
        <f ca="1">+IF(OFFSET('Water Data'!$E$29,0,10*ROW('Water Data'!E121))="","",OFFSET('Water Data'!$E$29,0,10*ROW('Water Data'!E121)))</f>
        <v/>
      </c>
      <c r="BY127" s="392" t="str">
        <f ca="1">+IF(OFFSET('Water Data'!$F$27,0,10*ROW('Water Data'!F121))="","",OFFSET('Water Data'!$F$27,0,10*ROW('Water Data'!F121)))</f>
        <v/>
      </c>
      <c r="BZ127" s="392" t="str">
        <f ca="1">+IF(OFFSET('Water Data'!$F$28,0,10*ROW('Water Data'!F121))="","",OFFSET('Water Data'!$F$28,0,10*ROW('Water Data'!F121)))</f>
        <v/>
      </c>
      <c r="CA127" s="392" t="str">
        <f ca="1">+IF(OFFSET('Water Data'!$F$29,0,10*ROW('Water Data'!F121))="","",OFFSET('Water Data'!$F$29,0,10*ROW('Water Data'!F121)))</f>
        <v/>
      </c>
      <c r="CB127" s="392" t="str">
        <f ca="1">+IF(OFFSET('Water Data'!$G$27,0,10*ROW('Water Data'!G121))="","",OFFSET('Water Data'!$G$27,0,10*ROW('Water Data'!G121)))</f>
        <v/>
      </c>
      <c r="CC127" s="392" t="str">
        <f ca="1">+IF(OFFSET('Water Data'!$G$28,0,10*ROW('Water Data'!G121))="","",OFFSET('Water Data'!$G$28,0,10*ROW('Water Data'!G121)))</f>
        <v/>
      </c>
      <c r="CD127" s="392" t="str">
        <f ca="1">+IF(OFFSET('Water Data'!$G$29,0,10*ROW('Water Data'!G121))="","",OFFSET('Water Data'!$G$29,0,10*ROW('Water Data'!G121)))</f>
        <v/>
      </c>
      <c r="CE127" s="392" t="str">
        <f ca="1">+IF(OFFSET('Water Data'!$H$27,0,10*ROW('Water Data'!H121))="","",OFFSET('Water Data'!$H$27,0,10*ROW('Water Data'!H121)))</f>
        <v/>
      </c>
      <c r="CF127" s="392" t="str">
        <f ca="1">+IF(OFFSET('Water Data'!$H$28,0,10*ROW('Water Data'!H121))="","",OFFSET('Water Data'!$H$28,0,10*ROW('Water Data'!H121)))</f>
        <v/>
      </c>
      <c r="CG127" s="392" t="str">
        <f ca="1">+IF(OFFSET('Water Data'!$H$29,0,10*ROW('Water Data'!H121))="","",OFFSET('Water Data'!$H$29,0,10*ROW('Water Data'!H121)))</f>
        <v/>
      </c>
      <c r="CH127" s="392" t="str">
        <f ca="1">+IF(OFFSET('Water Data'!$I$27,0,10*ROW('Water Data'!I121))="","",OFFSET('Water Data'!$I$27,0,10*ROW('Water Data'!I121)))</f>
        <v/>
      </c>
      <c r="CI127" s="392" t="str">
        <f ca="1">+IF(OFFSET('Water Data'!$I$28,0,10*ROW('Water Data'!I121))="","",OFFSET('Water Data'!$I$28,0,10*ROW('Water Data'!I121)))</f>
        <v/>
      </c>
      <c r="CJ127" s="392" t="str">
        <f ca="1">+IF(OFFSET('Water Data'!$I$29,0,10*ROW('Water Data'!I121))="","",OFFSET('Water Data'!$I$29,0,10*ROW('Water Data'!I121)))</f>
        <v/>
      </c>
      <c r="CK127" s="392" t="str">
        <f ca="1">+IF(OFFSET('Sanitation Data'!$D$28,0,10*ROW('Sanitation Data'!D121))="","",OFFSET('Sanitation Data'!$D$28,0,10*ROW('Sanitation Data'!D121)))</f>
        <v/>
      </c>
      <c r="CL127" s="392" t="str">
        <f ca="1">+IF(OFFSET('Sanitation Data'!$D$29,0,10*ROW('Sanitation Data'!D121))="","",OFFSET('Sanitation Data'!$D$29,0,10*ROW('Sanitation Data'!D121)))</f>
        <v/>
      </c>
      <c r="CM127" s="392" t="str">
        <f ca="1">+IF(OFFSET('Sanitation Data'!$D$30,0,10*ROW('Sanitation Data'!D121))="","",OFFSET('Sanitation Data'!$D$30,0,10*ROW('Sanitation Data'!D121)))</f>
        <v/>
      </c>
      <c r="CN127" s="392" t="str">
        <f ca="1">+IF(OFFSET('Sanitation Data'!$D$31,0,10*ROW('Sanitation Data'!D121))="","",OFFSET('Sanitation Data'!$D$31,0,10*ROW('Sanitation Data'!D121)))</f>
        <v/>
      </c>
      <c r="CO127" s="392" t="str">
        <f ca="1">+IF(OFFSET('Sanitation Data'!$D$32,0,10*ROW('Sanitation Data'!D121))="","",OFFSET('Sanitation Data'!$D$32,0,10*ROW('Sanitation Data'!D121)))</f>
        <v/>
      </c>
      <c r="CP127" s="392" t="str">
        <f ca="1">+IF(OFFSET('Sanitation Data'!$E$28,0,10*ROW('Sanitation Data'!E121))="","",OFFSET('Sanitation Data'!$E$28,0,10*ROW('Sanitation Data'!E121)))</f>
        <v/>
      </c>
      <c r="CQ127" s="392" t="str">
        <f ca="1">+IF(OFFSET('Sanitation Data'!$E$29,0,10*ROW('Sanitation Data'!E121))="","",OFFSET('Sanitation Data'!$E$29,0,10*ROW('Sanitation Data'!E121)))</f>
        <v/>
      </c>
      <c r="CR127" s="392" t="str">
        <f ca="1">+IF(OFFSET('Sanitation Data'!$E$30,0,10*ROW('Sanitation Data'!E121))="","",OFFSET('Sanitation Data'!$E$30,0,10*ROW('Sanitation Data'!E121)))</f>
        <v/>
      </c>
      <c r="CS127" s="392" t="str">
        <f ca="1">+IF(OFFSET('Sanitation Data'!$E$31,0,10*ROW('Sanitation Data'!E121))="","",OFFSET('Sanitation Data'!$E$31,0,10*ROW('Sanitation Data'!E121)))</f>
        <v/>
      </c>
      <c r="CT127" s="392" t="str">
        <f ca="1">+IF(OFFSET('Sanitation Data'!$E$32,0,10*ROW('Sanitation Data'!E121))="","",OFFSET('Sanitation Data'!$E$32,0,10*ROW('Sanitation Data'!E121)))</f>
        <v/>
      </c>
      <c r="CU127" s="392" t="str">
        <f ca="1">+IF(OFFSET('Sanitation Data'!$F$28,0,10*ROW('Sanitation Data'!F121))="","",OFFSET('Sanitation Data'!$F$28,0,10*ROW('Sanitation Data'!F121)))</f>
        <v/>
      </c>
      <c r="CV127" s="392" t="str">
        <f ca="1">+IF(OFFSET('Sanitation Data'!$F$29,0,10*ROW('Sanitation Data'!F121))="","",OFFSET('Sanitation Data'!$F$29,0,10*ROW('Sanitation Data'!F121)))</f>
        <v/>
      </c>
      <c r="CW127" s="392" t="str">
        <f ca="1">+IF(OFFSET('Sanitation Data'!$F$30,0,10*ROW('Sanitation Data'!F121))="","",OFFSET('Sanitation Data'!$F$30,0,10*ROW('Sanitation Data'!F121)))</f>
        <v/>
      </c>
      <c r="CX127" s="392" t="str">
        <f ca="1">+IF(OFFSET('Sanitation Data'!$F$31,0,10*ROW('Sanitation Data'!F121))="","",OFFSET('Sanitation Data'!$F$31,0,10*ROW('Sanitation Data'!F121)))</f>
        <v/>
      </c>
      <c r="CY127" s="392" t="str">
        <f ca="1">+IF(OFFSET('Sanitation Data'!$F$32,0,10*ROW('Sanitation Data'!F121))="","",OFFSET('Sanitation Data'!$F$32,0,10*ROW('Sanitation Data'!F121)))</f>
        <v/>
      </c>
      <c r="CZ127" s="392" t="str">
        <f ca="1">+IF(OFFSET('Sanitation Data'!$G$28,0,10*ROW('Sanitation Data'!G121))="","",OFFSET('Sanitation Data'!$G$28,0,10*ROW('Sanitation Data'!G121)))</f>
        <v/>
      </c>
      <c r="DA127" s="392" t="str">
        <f ca="1">+IF(OFFSET('Sanitation Data'!$G$29,0,10*ROW('Sanitation Data'!G121))="","",OFFSET('Sanitation Data'!$G$29,0,10*ROW('Sanitation Data'!G121)))</f>
        <v/>
      </c>
      <c r="DB127" s="392" t="str">
        <f ca="1">+IF(OFFSET('Sanitation Data'!$G$30,0,10*ROW('Sanitation Data'!G121))="","",OFFSET('Sanitation Data'!$G$30,0,10*ROW('Sanitation Data'!G121)))</f>
        <v/>
      </c>
      <c r="DC127" s="392" t="str">
        <f ca="1">+IF(OFFSET('Sanitation Data'!$G$31,0,10*ROW('Sanitation Data'!G121))="","",OFFSET('Sanitation Data'!$G$31,0,10*ROW('Sanitation Data'!G121)))</f>
        <v/>
      </c>
      <c r="DD127" s="392" t="str">
        <f ca="1">+IF(OFFSET('Sanitation Data'!$G$32,0,10*ROW('Sanitation Data'!G121))="","",OFFSET('Sanitation Data'!$G$32,0,10*ROW('Sanitation Data'!G121)))</f>
        <v/>
      </c>
      <c r="DE127" s="392" t="str">
        <f ca="1">+IF(OFFSET('Sanitation Data'!$H$28,0,10*ROW('Sanitation Data'!H121))="","",OFFSET('Sanitation Data'!$H$28,0,10*ROW('Sanitation Data'!H121)))</f>
        <v/>
      </c>
      <c r="DF127" s="392" t="str">
        <f ca="1">+IF(OFFSET('Sanitation Data'!$H$29,0,10*ROW('Sanitation Data'!H121))="","",OFFSET('Sanitation Data'!$H$29,0,10*ROW('Sanitation Data'!H121)))</f>
        <v/>
      </c>
      <c r="DG127" s="392" t="str">
        <f ca="1">+IF(OFFSET('Sanitation Data'!$H$30,0,10*ROW('Sanitation Data'!H121))="","",OFFSET('Sanitation Data'!$H$30,0,10*ROW('Sanitation Data'!H121)))</f>
        <v/>
      </c>
      <c r="DH127" s="392" t="str">
        <f ca="1">+IF(OFFSET('Sanitation Data'!$H$31,0,10*ROW('Sanitation Data'!H121))="","",OFFSET('Sanitation Data'!$H$31,0,10*ROW('Sanitation Data'!H121)))</f>
        <v/>
      </c>
      <c r="DI127" s="392" t="str">
        <f ca="1">+IF(OFFSET('Sanitation Data'!$H$32,0,10*ROW('Sanitation Data'!H121))="","",OFFSET('Sanitation Data'!$H$32,0,10*ROW('Sanitation Data'!H121)))</f>
        <v/>
      </c>
      <c r="DJ127" s="392" t="str">
        <f ca="1">+IF(OFFSET('Sanitation Data'!$I$28,0,10*ROW('Sanitation Data'!I121))="","",OFFSET('Sanitation Data'!$I$28,0,10*ROW('Sanitation Data'!I121)))</f>
        <v/>
      </c>
      <c r="DK127" s="392" t="str">
        <f ca="1">+IF(OFFSET('Sanitation Data'!$I$29,0,10*ROW('Sanitation Data'!I121))="","",OFFSET('Sanitation Data'!$I$29,0,10*ROW('Sanitation Data'!I121)))</f>
        <v/>
      </c>
      <c r="DL127" s="392" t="str">
        <f ca="1">+IF(OFFSET('Sanitation Data'!$I$30,0,10*ROW('Sanitation Data'!I121))="","",OFFSET('Sanitation Data'!$I$30,0,10*ROW('Sanitation Data'!I121)))</f>
        <v/>
      </c>
      <c r="DM127" s="392" t="str">
        <f ca="1">+IF(OFFSET('Sanitation Data'!$I$31,0,10*ROW('Sanitation Data'!I121))="","",OFFSET('Sanitation Data'!$I$31,0,10*ROW('Sanitation Data'!I121)))</f>
        <v/>
      </c>
      <c r="DN127" s="392" t="str">
        <f ca="1">+IF(OFFSET('Sanitation Data'!$I$32,0,10*ROW('Sanitation Data'!I121))="","",OFFSET('Sanitation Data'!$I$32,0,10*ROW('Sanitation Data'!I121)))</f>
        <v/>
      </c>
      <c r="DO127" s="392" t="str">
        <f ca="1">+IF(OFFSET('Hygiene Data'!$D$11,0,10*ROW('Hygiene Data'!D121))="","",OFFSET('Hygiene Data'!$D$11,0,10*ROW('Hygiene Data'!D121)))</f>
        <v/>
      </c>
      <c r="DP127" s="392" t="str">
        <f ca="1">+IF(OFFSET('Hygiene Data'!$D$12,0,10*ROW('Hygiene Data'!D121))="","",OFFSET('Hygiene Data'!$D$12,0,10*ROW('Hygiene Data'!D121)))</f>
        <v/>
      </c>
      <c r="DQ127" s="392" t="str">
        <f ca="1">+IF(OFFSET('Hygiene Data'!$D$13,0,10*ROW('Hygiene Data'!D121))="","",OFFSET('Hygiene Data'!$D$13,0,10*ROW('Hygiene Data'!D121)))</f>
        <v/>
      </c>
      <c r="DR127" s="392" t="str">
        <f ca="1">+IF(OFFSET('Hygiene Data'!$E$11,0,10*ROW('Hygiene Data'!E121))="","",OFFSET('Hygiene Data'!$E$11,0,10*ROW('Hygiene Data'!E121)))</f>
        <v/>
      </c>
      <c r="DS127" s="392" t="str">
        <f ca="1">+IF(OFFSET('Hygiene Data'!$E$12,0,10*ROW('Hygiene Data'!E121))="","",OFFSET('Hygiene Data'!$E$12,0,10*ROW('Hygiene Data'!E121)))</f>
        <v/>
      </c>
      <c r="DT127" s="392" t="str">
        <f ca="1">+IF(OFFSET('Hygiene Data'!$E$13,0,10*ROW('Hygiene Data'!E121))="","",OFFSET('Hygiene Data'!$E$13,0,10*ROW('Hygiene Data'!E121)))</f>
        <v/>
      </c>
      <c r="DU127" s="392" t="str">
        <f ca="1">+IF(OFFSET('Hygiene Data'!$F$11,0,10*ROW('Hygiene Data'!F121))="","",OFFSET('Hygiene Data'!$F$11,0,10*ROW('Hygiene Data'!F121)))</f>
        <v/>
      </c>
      <c r="DV127" s="392" t="str">
        <f ca="1">+IF(OFFSET('Hygiene Data'!$F$12,0,10*ROW('Hygiene Data'!F121))="","",OFFSET('Hygiene Data'!$F$12,0,10*ROW('Hygiene Data'!F121)))</f>
        <v/>
      </c>
      <c r="DW127" s="392" t="str">
        <f ca="1">+IF(OFFSET('Hygiene Data'!$F$13,0,10*ROW('Hygiene Data'!F121))="","",OFFSET('Hygiene Data'!$F$13,0,10*ROW('Hygiene Data'!F121)))</f>
        <v/>
      </c>
      <c r="DX127" s="392" t="str">
        <f ca="1">+IF(OFFSET('Hygiene Data'!$G$11,0,10*ROW('Hygiene Data'!G121))="","",OFFSET('Hygiene Data'!$G$11,0,10*ROW('Hygiene Data'!G121)))</f>
        <v/>
      </c>
      <c r="DY127" s="392" t="str">
        <f ca="1">+IF(OFFSET('Hygiene Data'!$G$12,0,10*ROW('Hygiene Data'!G121))="","",OFFSET('Hygiene Data'!$G$12,0,10*ROW('Hygiene Data'!G121)))</f>
        <v/>
      </c>
      <c r="DZ127" s="392" t="str">
        <f ca="1">+IF(OFFSET('Hygiene Data'!$G$13,0,10*ROW('Hygiene Data'!G121))="","",OFFSET('Hygiene Data'!$G$13,0,10*ROW('Hygiene Data'!G121)))</f>
        <v/>
      </c>
      <c r="EA127" s="392" t="str">
        <f ca="1">+IF(OFFSET('Hygiene Data'!$H$11,0,10*ROW('Hygiene Data'!H121))="","",OFFSET('Hygiene Data'!$H$11,0,10*ROW('Hygiene Data'!H121)))</f>
        <v/>
      </c>
      <c r="EB127" s="392" t="str">
        <f ca="1">+IF(OFFSET('Hygiene Data'!$H$12,0,10*ROW('Hygiene Data'!H121))="","",OFFSET('Hygiene Data'!$H$12,0,10*ROW('Hygiene Data'!H121)))</f>
        <v/>
      </c>
      <c r="EC127" s="392" t="str">
        <f ca="1">+IF(OFFSET('Hygiene Data'!$H$13,0,10*ROW('Hygiene Data'!H121))="","",OFFSET('Hygiene Data'!$H$13,0,10*ROW('Hygiene Data'!H121)))</f>
        <v/>
      </c>
      <c r="ED127" s="392" t="str">
        <f ca="1">+IF(OFFSET('Hygiene Data'!$I$11,0,10*ROW('Hygiene Data'!I121))="","",OFFSET('Hygiene Data'!$I$11,0,10*ROW('Hygiene Data'!I121)))</f>
        <v/>
      </c>
      <c r="EE127" s="392" t="str">
        <f ca="1">+IF(OFFSET('Hygiene Data'!$I$12,0,10*ROW('Hygiene Data'!I121))="","",OFFSET('Hygiene Data'!$I$12,0,10*ROW('Hygiene Data'!I121)))</f>
        <v/>
      </c>
      <c r="EF127" s="392" t="str">
        <f ca="1">+IF(OFFSET('Hygiene Data'!$I$13,0,10*ROW('Hygiene Data'!I121))="","",OFFSET('Hygiene Data'!$I$13,0,10*ROW('Hygiene Data'!I121)))</f>
        <v/>
      </c>
    </row>
    <row r="128" spans="1:136" x14ac:dyDescent="0.25">
      <c r="A128" s="501" t="str">
        <f ca="1">+IF(OFFSET('Water Data'!$B$2,0,10*ROW('Water Data'!E122))="","",OFFSET('Water Data'!$B$2,0,10*ROW('Water Data'!E122)))</f>
        <v/>
      </c>
      <c r="B128" s="50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28" t="str">
        <f t="shared" ca="1" si="1"/>
        <v/>
      </c>
      <c r="D128" s="52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3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3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3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3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3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3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3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3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3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3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3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3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3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3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3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3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3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3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3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3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3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3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3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3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3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3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3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3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3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3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3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0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3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3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3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3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3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3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3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3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3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3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3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3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3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3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3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3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92" t="str">
        <f ca="1">+IF(OFFSET('Water Data'!$D$27,0,10*ROW('Water Data'!D122))="","",OFFSET('Water Data'!$D$27,0,10*ROW('Water Data'!D122)))</f>
        <v/>
      </c>
      <c r="BT128" s="392" t="str">
        <f ca="1">+IF(OFFSET('Water Data'!$D$28,0,10*ROW('Water Data'!D122))="","",OFFSET('Water Data'!$D$28,0,10*ROW('Water Data'!D122)))</f>
        <v/>
      </c>
      <c r="BU128" s="392" t="str">
        <f ca="1">+IF(OFFSET('Water Data'!$D$29,0,10*ROW('Water Data'!D122))="","",OFFSET('Water Data'!$D$29,0,10*ROW('Water Data'!D122)))</f>
        <v/>
      </c>
      <c r="BV128" s="392" t="str">
        <f ca="1">+IF(OFFSET('Water Data'!$E$27,0,10*ROW('Water Data'!E122))="","",OFFSET('Water Data'!$E$27,0,10*ROW('Water Data'!E122)))</f>
        <v/>
      </c>
      <c r="BW128" s="392" t="str">
        <f ca="1">+IF(OFFSET('Water Data'!$E$28,0,10*ROW('Water Data'!E122))="","",OFFSET('Water Data'!$E$28,0,10*ROW('Water Data'!E122)))</f>
        <v/>
      </c>
      <c r="BX128" s="392" t="str">
        <f ca="1">+IF(OFFSET('Water Data'!$E$29,0,10*ROW('Water Data'!E122))="","",OFFSET('Water Data'!$E$29,0,10*ROW('Water Data'!E122)))</f>
        <v/>
      </c>
      <c r="BY128" s="392" t="str">
        <f ca="1">+IF(OFFSET('Water Data'!$F$27,0,10*ROW('Water Data'!F122))="","",OFFSET('Water Data'!$F$27,0,10*ROW('Water Data'!F122)))</f>
        <v/>
      </c>
      <c r="BZ128" s="392" t="str">
        <f ca="1">+IF(OFFSET('Water Data'!$F$28,0,10*ROW('Water Data'!F122))="","",OFFSET('Water Data'!$F$28,0,10*ROW('Water Data'!F122)))</f>
        <v/>
      </c>
      <c r="CA128" s="392" t="str">
        <f ca="1">+IF(OFFSET('Water Data'!$F$29,0,10*ROW('Water Data'!F122))="","",OFFSET('Water Data'!$F$29,0,10*ROW('Water Data'!F122)))</f>
        <v/>
      </c>
      <c r="CB128" s="392" t="str">
        <f ca="1">+IF(OFFSET('Water Data'!$G$27,0,10*ROW('Water Data'!G122))="","",OFFSET('Water Data'!$G$27,0,10*ROW('Water Data'!G122)))</f>
        <v/>
      </c>
      <c r="CC128" s="392" t="str">
        <f ca="1">+IF(OFFSET('Water Data'!$G$28,0,10*ROW('Water Data'!G122))="","",OFFSET('Water Data'!$G$28,0,10*ROW('Water Data'!G122)))</f>
        <v/>
      </c>
      <c r="CD128" s="392" t="str">
        <f ca="1">+IF(OFFSET('Water Data'!$G$29,0,10*ROW('Water Data'!G122))="","",OFFSET('Water Data'!$G$29,0,10*ROW('Water Data'!G122)))</f>
        <v/>
      </c>
      <c r="CE128" s="392" t="str">
        <f ca="1">+IF(OFFSET('Water Data'!$H$27,0,10*ROW('Water Data'!H122))="","",OFFSET('Water Data'!$H$27,0,10*ROW('Water Data'!H122)))</f>
        <v/>
      </c>
      <c r="CF128" s="392" t="str">
        <f ca="1">+IF(OFFSET('Water Data'!$H$28,0,10*ROW('Water Data'!H122))="","",OFFSET('Water Data'!$H$28,0,10*ROW('Water Data'!H122)))</f>
        <v/>
      </c>
      <c r="CG128" s="392" t="str">
        <f ca="1">+IF(OFFSET('Water Data'!$H$29,0,10*ROW('Water Data'!H122))="","",OFFSET('Water Data'!$H$29,0,10*ROW('Water Data'!H122)))</f>
        <v/>
      </c>
      <c r="CH128" s="392" t="str">
        <f ca="1">+IF(OFFSET('Water Data'!$I$27,0,10*ROW('Water Data'!I122))="","",OFFSET('Water Data'!$I$27,0,10*ROW('Water Data'!I122)))</f>
        <v/>
      </c>
      <c r="CI128" s="392" t="str">
        <f ca="1">+IF(OFFSET('Water Data'!$I$28,0,10*ROW('Water Data'!I122))="","",OFFSET('Water Data'!$I$28,0,10*ROW('Water Data'!I122)))</f>
        <v/>
      </c>
      <c r="CJ128" s="392" t="str">
        <f ca="1">+IF(OFFSET('Water Data'!$I$29,0,10*ROW('Water Data'!I122))="","",OFFSET('Water Data'!$I$29,0,10*ROW('Water Data'!I122)))</f>
        <v/>
      </c>
      <c r="CK128" s="392" t="str">
        <f ca="1">+IF(OFFSET('Sanitation Data'!$D$28,0,10*ROW('Sanitation Data'!D122))="","",OFFSET('Sanitation Data'!$D$28,0,10*ROW('Sanitation Data'!D122)))</f>
        <v/>
      </c>
      <c r="CL128" s="392" t="str">
        <f ca="1">+IF(OFFSET('Sanitation Data'!$D$29,0,10*ROW('Sanitation Data'!D122))="","",OFFSET('Sanitation Data'!$D$29,0,10*ROW('Sanitation Data'!D122)))</f>
        <v/>
      </c>
      <c r="CM128" s="392" t="str">
        <f ca="1">+IF(OFFSET('Sanitation Data'!$D$30,0,10*ROW('Sanitation Data'!D122))="","",OFFSET('Sanitation Data'!$D$30,0,10*ROW('Sanitation Data'!D122)))</f>
        <v/>
      </c>
      <c r="CN128" s="392" t="str">
        <f ca="1">+IF(OFFSET('Sanitation Data'!$D$31,0,10*ROW('Sanitation Data'!D122))="","",OFFSET('Sanitation Data'!$D$31,0,10*ROW('Sanitation Data'!D122)))</f>
        <v/>
      </c>
      <c r="CO128" s="392" t="str">
        <f ca="1">+IF(OFFSET('Sanitation Data'!$D$32,0,10*ROW('Sanitation Data'!D122))="","",OFFSET('Sanitation Data'!$D$32,0,10*ROW('Sanitation Data'!D122)))</f>
        <v/>
      </c>
      <c r="CP128" s="392" t="str">
        <f ca="1">+IF(OFFSET('Sanitation Data'!$E$28,0,10*ROW('Sanitation Data'!E122))="","",OFFSET('Sanitation Data'!$E$28,0,10*ROW('Sanitation Data'!E122)))</f>
        <v/>
      </c>
      <c r="CQ128" s="392" t="str">
        <f ca="1">+IF(OFFSET('Sanitation Data'!$E$29,0,10*ROW('Sanitation Data'!E122))="","",OFFSET('Sanitation Data'!$E$29,0,10*ROW('Sanitation Data'!E122)))</f>
        <v/>
      </c>
      <c r="CR128" s="392" t="str">
        <f ca="1">+IF(OFFSET('Sanitation Data'!$E$30,0,10*ROW('Sanitation Data'!E122))="","",OFFSET('Sanitation Data'!$E$30,0,10*ROW('Sanitation Data'!E122)))</f>
        <v/>
      </c>
      <c r="CS128" s="392" t="str">
        <f ca="1">+IF(OFFSET('Sanitation Data'!$E$31,0,10*ROW('Sanitation Data'!E122))="","",OFFSET('Sanitation Data'!$E$31,0,10*ROW('Sanitation Data'!E122)))</f>
        <v/>
      </c>
      <c r="CT128" s="392" t="str">
        <f ca="1">+IF(OFFSET('Sanitation Data'!$E$32,0,10*ROW('Sanitation Data'!E122))="","",OFFSET('Sanitation Data'!$E$32,0,10*ROW('Sanitation Data'!E122)))</f>
        <v/>
      </c>
      <c r="CU128" s="392" t="str">
        <f ca="1">+IF(OFFSET('Sanitation Data'!$F$28,0,10*ROW('Sanitation Data'!F122))="","",OFFSET('Sanitation Data'!$F$28,0,10*ROW('Sanitation Data'!F122)))</f>
        <v/>
      </c>
      <c r="CV128" s="392" t="str">
        <f ca="1">+IF(OFFSET('Sanitation Data'!$F$29,0,10*ROW('Sanitation Data'!F122))="","",OFFSET('Sanitation Data'!$F$29,0,10*ROW('Sanitation Data'!F122)))</f>
        <v/>
      </c>
      <c r="CW128" s="392" t="str">
        <f ca="1">+IF(OFFSET('Sanitation Data'!$F$30,0,10*ROW('Sanitation Data'!F122))="","",OFFSET('Sanitation Data'!$F$30,0,10*ROW('Sanitation Data'!F122)))</f>
        <v/>
      </c>
      <c r="CX128" s="392" t="str">
        <f ca="1">+IF(OFFSET('Sanitation Data'!$F$31,0,10*ROW('Sanitation Data'!F122))="","",OFFSET('Sanitation Data'!$F$31,0,10*ROW('Sanitation Data'!F122)))</f>
        <v/>
      </c>
      <c r="CY128" s="392" t="str">
        <f ca="1">+IF(OFFSET('Sanitation Data'!$F$32,0,10*ROW('Sanitation Data'!F122))="","",OFFSET('Sanitation Data'!$F$32,0,10*ROW('Sanitation Data'!F122)))</f>
        <v/>
      </c>
      <c r="CZ128" s="392" t="str">
        <f ca="1">+IF(OFFSET('Sanitation Data'!$G$28,0,10*ROW('Sanitation Data'!G122))="","",OFFSET('Sanitation Data'!$G$28,0,10*ROW('Sanitation Data'!G122)))</f>
        <v/>
      </c>
      <c r="DA128" s="392" t="str">
        <f ca="1">+IF(OFFSET('Sanitation Data'!$G$29,0,10*ROW('Sanitation Data'!G122))="","",OFFSET('Sanitation Data'!$G$29,0,10*ROW('Sanitation Data'!G122)))</f>
        <v/>
      </c>
      <c r="DB128" s="392" t="str">
        <f ca="1">+IF(OFFSET('Sanitation Data'!$G$30,0,10*ROW('Sanitation Data'!G122))="","",OFFSET('Sanitation Data'!$G$30,0,10*ROW('Sanitation Data'!G122)))</f>
        <v/>
      </c>
      <c r="DC128" s="392" t="str">
        <f ca="1">+IF(OFFSET('Sanitation Data'!$G$31,0,10*ROW('Sanitation Data'!G122))="","",OFFSET('Sanitation Data'!$G$31,0,10*ROW('Sanitation Data'!G122)))</f>
        <v/>
      </c>
      <c r="DD128" s="392" t="str">
        <f ca="1">+IF(OFFSET('Sanitation Data'!$G$32,0,10*ROW('Sanitation Data'!G122))="","",OFFSET('Sanitation Data'!$G$32,0,10*ROW('Sanitation Data'!G122)))</f>
        <v/>
      </c>
      <c r="DE128" s="392" t="str">
        <f ca="1">+IF(OFFSET('Sanitation Data'!$H$28,0,10*ROW('Sanitation Data'!H122))="","",OFFSET('Sanitation Data'!$H$28,0,10*ROW('Sanitation Data'!H122)))</f>
        <v/>
      </c>
      <c r="DF128" s="392" t="str">
        <f ca="1">+IF(OFFSET('Sanitation Data'!$H$29,0,10*ROW('Sanitation Data'!H122))="","",OFFSET('Sanitation Data'!$H$29,0,10*ROW('Sanitation Data'!H122)))</f>
        <v/>
      </c>
      <c r="DG128" s="392" t="str">
        <f ca="1">+IF(OFFSET('Sanitation Data'!$H$30,0,10*ROW('Sanitation Data'!H122))="","",OFFSET('Sanitation Data'!$H$30,0,10*ROW('Sanitation Data'!H122)))</f>
        <v/>
      </c>
      <c r="DH128" s="392" t="str">
        <f ca="1">+IF(OFFSET('Sanitation Data'!$H$31,0,10*ROW('Sanitation Data'!H122))="","",OFFSET('Sanitation Data'!$H$31,0,10*ROW('Sanitation Data'!H122)))</f>
        <v/>
      </c>
      <c r="DI128" s="392" t="str">
        <f ca="1">+IF(OFFSET('Sanitation Data'!$H$32,0,10*ROW('Sanitation Data'!H122))="","",OFFSET('Sanitation Data'!$H$32,0,10*ROW('Sanitation Data'!H122)))</f>
        <v/>
      </c>
      <c r="DJ128" s="392" t="str">
        <f ca="1">+IF(OFFSET('Sanitation Data'!$I$28,0,10*ROW('Sanitation Data'!I122))="","",OFFSET('Sanitation Data'!$I$28,0,10*ROW('Sanitation Data'!I122)))</f>
        <v/>
      </c>
      <c r="DK128" s="392" t="str">
        <f ca="1">+IF(OFFSET('Sanitation Data'!$I$29,0,10*ROW('Sanitation Data'!I122))="","",OFFSET('Sanitation Data'!$I$29,0,10*ROW('Sanitation Data'!I122)))</f>
        <v/>
      </c>
      <c r="DL128" s="392" t="str">
        <f ca="1">+IF(OFFSET('Sanitation Data'!$I$30,0,10*ROW('Sanitation Data'!I122))="","",OFFSET('Sanitation Data'!$I$30,0,10*ROW('Sanitation Data'!I122)))</f>
        <v/>
      </c>
      <c r="DM128" s="392" t="str">
        <f ca="1">+IF(OFFSET('Sanitation Data'!$I$31,0,10*ROW('Sanitation Data'!I122))="","",OFFSET('Sanitation Data'!$I$31,0,10*ROW('Sanitation Data'!I122)))</f>
        <v/>
      </c>
      <c r="DN128" s="392" t="str">
        <f ca="1">+IF(OFFSET('Sanitation Data'!$I$32,0,10*ROW('Sanitation Data'!I122))="","",OFFSET('Sanitation Data'!$I$32,0,10*ROW('Sanitation Data'!I122)))</f>
        <v/>
      </c>
      <c r="DO128" s="392" t="str">
        <f ca="1">+IF(OFFSET('Hygiene Data'!$D$11,0,10*ROW('Hygiene Data'!D122))="","",OFFSET('Hygiene Data'!$D$11,0,10*ROW('Hygiene Data'!D122)))</f>
        <v/>
      </c>
      <c r="DP128" s="392" t="str">
        <f ca="1">+IF(OFFSET('Hygiene Data'!$D$12,0,10*ROW('Hygiene Data'!D122))="","",OFFSET('Hygiene Data'!$D$12,0,10*ROW('Hygiene Data'!D122)))</f>
        <v/>
      </c>
      <c r="DQ128" s="392" t="str">
        <f ca="1">+IF(OFFSET('Hygiene Data'!$D$13,0,10*ROW('Hygiene Data'!D122))="","",OFFSET('Hygiene Data'!$D$13,0,10*ROW('Hygiene Data'!D122)))</f>
        <v/>
      </c>
      <c r="DR128" s="392" t="str">
        <f ca="1">+IF(OFFSET('Hygiene Data'!$E$11,0,10*ROW('Hygiene Data'!E122))="","",OFFSET('Hygiene Data'!$E$11,0,10*ROW('Hygiene Data'!E122)))</f>
        <v/>
      </c>
      <c r="DS128" s="392" t="str">
        <f ca="1">+IF(OFFSET('Hygiene Data'!$E$12,0,10*ROW('Hygiene Data'!E122))="","",OFFSET('Hygiene Data'!$E$12,0,10*ROW('Hygiene Data'!E122)))</f>
        <v/>
      </c>
      <c r="DT128" s="392" t="str">
        <f ca="1">+IF(OFFSET('Hygiene Data'!$E$13,0,10*ROW('Hygiene Data'!E122))="","",OFFSET('Hygiene Data'!$E$13,0,10*ROW('Hygiene Data'!E122)))</f>
        <v/>
      </c>
      <c r="DU128" s="392" t="str">
        <f ca="1">+IF(OFFSET('Hygiene Data'!$F$11,0,10*ROW('Hygiene Data'!F122))="","",OFFSET('Hygiene Data'!$F$11,0,10*ROW('Hygiene Data'!F122)))</f>
        <v/>
      </c>
      <c r="DV128" s="392" t="str">
        <f ca="1">+IF(OFFSET('Hygiene Data'!$F$12,0,10*ROW('Hygiene Data'!F122))="","",OFFSET('Hygiene Data'!$F$12,0,10*ROW('Hygiene Data'!F122)))</f>
        <v/>
      </c>
      <c r="DW128" s="392" t="str">
        <f ca="1">+IF(OFFSET('Hygiene Data'!$F$13,0,10*ROW('Hygiene Data'!F122))="","",OFFSET('Hygiene Data'!$F$13,0,10*ROW('Hygiene Data'!F122)))</f>
        <v/>
      </c>
      <c r="DX128" s="392" t="str">
        <f ca="1">+IF(OFFSET('Hygiene Data'!$G$11,0,10*ROW('Hygiene Data'!G122))="","",OFFSET('Hygiene Data'!$G$11,0,10*ROW('Hygiene Data'!G122)))</f>
        <v/>
      </c>
      <c r="DY128" s="392" t="str">
        <f ca="1">+IF(OFFSET('Hygiene Data'!$G$12,0,10*ROW('Hygiene Data'!G122))="","",OFFSET('Hygiene Data'!$G$12,0,10*ROW('Hygiene Data'!G122)))</f>
        <v/>
      </c>
      <c r="DZ128" s="392" t="str">
        <f ca="1">+IF(OFFSET('Hygiene Data'!$G$13,0,10*ROW('Hygiene Data'!G122))="","",OFFSET('Hygiene Data'!$G$13,0,10*ROW('Hygiene Data'!G122)))</f>
        <v/>
      </c>
      <c r="EA128" s="392" t="str">
        <f ca="1">+IF(OFFSET('Hygiene Data'!$H$11,0,10*ROW('Hygiene Data'!H122))="","",OFFSET('Hygiene Data'!$H$11,0,10*ROW('Hygiene Data'!H122)))</f>
        <v/>
      </c>
      <c r="EB128" s="392" t="str">
        <f ca="1">+IF(OFFSET('Hygiene Data'!$H$12,0,10*ROW('Hygiene Data'!H122))="","",OFFSET('Hygiene Data'!$H$12,0,10*ROW('Hygiene Data'!H122)))</f>
        <v/>
      </c>
      <c r="EC128" s="392" t="str">
        <f ca="1">+IF(OFFSET('Hygiene Data'!$H$13,0,10*ROW('Hygiene Data'!H122))="","",OFFSET('Hygiene Data'!$H$13,0,10*ROW('Hygiene Data'!H122)))</f>
        <v/>
      </c>
      <c r="ED128" s="392" t="str">
        <f ca="1">+IF(OFFSET('Hygiene Data'!$I$11,0,10*ROW('Hygiene Data'!I122))="","",OFFSET('Hygiene Data'!$I$11,0,10*ROW('Hygiene Data'!I122)))</f>
        <v/>
      </c>
      <c r="EE128" s="392" t="str">
        <f ca="1">+IF(OFFSET('Hygiene Data'!$I$12,0,10*ROW('Hygiene Data'!I122))="","",OFFSET('Hygiene Data'!$I$12,0,10*ROW('Hygiene Data'!I122)))</f>
        <v/>
      </c>
      <c r="EF128" s="392" t="str">
        <f ca="1">+IF(OFFSET('Hygiene Data'!$I$13,0,10*ROW('Hygiene Data'!I122))="","",OFFSET('Hygiene Data'!$I$13,0,10*ROW('Hygiene Data'!I122)))</f>
        <v/>
      </c>
    </row>
    <row r="129" spans="1:136" x14ac:dyDescent="0.25">
      <c r="A129" s="501" t="str">
        <f ca="1">+IF(OFFSET('Water Data'!$B$2,0,10*ROW('Water Data'!E123))="","",OFFSET('Water Data'!$B$2,0,10*ROW('Water Data'!E123)))</f>
        <v/>
      </c>
      <c r="B129" s="50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28" t="str">
        <f t="shared" ca="1" si="1"/>
        <v/>
      </c>
      <c r="D129" s="52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3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3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3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3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3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3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3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3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3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3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3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3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3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3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3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3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3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3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3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3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3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3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3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3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3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3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3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3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3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3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3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0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3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3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3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3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3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3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3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3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3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3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3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3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3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3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3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3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92" t="str">
        <f ca="1">+IF(OFFSET('Water Data'!$D$27,0,10*ROW('Water Data'!D123))="","",OFFSET('Water Data'!$D$27,0,10*ROW('Water Data'!D123)))</f>
        <v/>
      </c>
      <c r="BT129" s="392" t="str">
        <f ca="1">+IF(OFFSET('Water Data'!$D$28,0,10*ROW('Water Data'!D123))="","",OFFSET('Water Data'!$D$28,0,10*ROW('Water Data'!D123)))</f>
        <v/>
      </c>
      <c r="BU129" s="392" t="str">
        <f ca="1">+IF(OFFSET('Water Data'!$D$29,0,10*ROW('Water Data'!D123))="","",OFFSET('Water Data'!$D$29,0,10*ROW('Water Data'!D123)))</f>
        <v/>
      </c>
      <c r="BV129" s="392" t="str">
        <f ca="1">+IF(OFFSET('Water Data'!$E$27,0,10*ROW('Water Data'!E123))="","",OFFSET('Water Data'!$E$27,0,10*ROW('Water Data'!E123)))</f>
        <v/>
      </c>
      <c r="BW129" s="392" t="str">
        <f ca="1">+IF(OFFSET('Water Data'!$E$28,0,10*ROW('Water Data'!E123))="","",OFFSET('Water Data'!$E$28,0,10*ROW('Water Data'!E123)))</f>
        <v/>
      </c>
      <c r="BX129" s="392" t="str">
        <f ca="1">+IF(OFFSET('Water Data'!$E$29,0,10*ROW('Water Data'!E123))="","",OFFSET('Water Data'!$E$29,0,10*ROW('Water Data'!E123)))</f>
        <v/>
      </c>
      <c r="BY129" s="392" t="str">
        <f ca="1">+IF(OFFSET('Water Data'!$F$27,0,10*ROW('Water Data'!F123))="","",OFFSET('Water Data'!$F$27,0,10*ROW('Water Data'!F123)))</f>
        <v/>
      </c>
      <c r="BZ129" s="392" t="str">
        <f ca="1">+IF(OFFSET('Water Data'!$F$28,0,10*ROW('Water Data'!F123))="","",OFFSET('Water Data'!$F$28,0,10*ROW('Water Data'!F123)))</f>
        <v/>
      </c>
      <c r="CA129" s="392" t="str">
        <f ca="1">+IF(OFFSET('Water Data'!$F$29,0,10*ROW('Water Data'!F123))="","",OFFSET('Water Data'!$F$29,0,10*ROW('Water Data'!F123)))</f>
        <v/>
      </c>
      <c r="CB129" s="392" t="str">
        <f ca="1">+IF(OFFSET('Water Data'!$G$27,0,10*ROW('Water Data'!G123))="","",OFFSET('Water Data'!$G$27,0,10*ROW('Water Data'!G123)))</f>
        <v/>
      </c>
      <c r="CC129" s="392" t="str">
        <f ca="1">+IF(OFFSET('Water Data'!$G$28,0,10*ROW('Water Data'!G123))="","",OFFSET('Water Data'!$G$28,0,10*ROW('Water Data'!G123)))</f>
        <v/>
      </c>
      <c r="CD129" s="392" t="str">
        <f ca="1">+IF(OFFSET('Water Data'!$G$29,0,10*ROW('Water Data'!G123))="","",OFFSET('Water Data'!$G$29,0,10*ROW('Water Data'!G123)))</f>
        <v/>
      </c>
      <c r="CE129" s="392" t="str">
        <f ca="1">+IF(OFFSET('Water Data'!$H$27,0,10*ROW('Water Data'!H123))="","",OFFSET('Water Data'!$H$27,0,10*ROW('Water Data'!H123)))</f>
        <v/>
      </c>
      <c r="CF129" s="392" t="str">
        <f ca="1">+IF(OFFSET('Water Data'!$H$28,0,10*ROW('Water Data'!H123))="","",OFFSET('Water Data'!$H$28,0,10*ROW('Water Data'!H123)))</f>
        <v/>
      </c>
      <c r="CG129" s="392" t="str">
        <f ca="1">+IF(OFFSET('Water Data'!$H$29,0,10*ROW('Water Data'!H123))="","",OFFSET('Water Data'!$H$29,0,10*ROW('Water Data'!H123)))</f>
        <v/>
      </c>
      <c r="CH129" s="392" t="str">
        <f ca="1">+IF(OFFSET('Water Data'!$I$27,0,10*ROW('Water Data'!I123))="","",OFFSET('Water Data'!$I$27,0,10*ROW('Water Data'!I123)))</f>
        <v/>
      </c>
      <c r="CI129" s="392" t="str">
        <f ca="1">+IF(OFFSET('Water Data'!$I$28,0,10*ROW('Water Data'!I123))="","",OFFSET('Water Data'!$I$28,0,10*ROW('Water Data'!I123)))</f>
        <v/>
      </c>
      <c r="CJ129" s="392" t="str">
        <f ca="1">+IF(OFFSET('Water Data'!$I$29,0,10*ROW('Water Data'!I123))="","",OFFSET('Water Data'!$I$29,0,10*ROW('Water Data'!I123)))</f>
        <v/>
      </c>
      <c r="CK129" s="392" t="str">
        <f ca="1">+IF(OFFSET('Sanitation Data'!$D$28,0,10*ROW('Sanitation Data'!D123))="","",OFFSET('Sanitation Data'!$D$28,0,10*ROW('Sanitation Data'!D123)))</f>
        <v/>
      </c>
      <c r="CL129" s="392" t="str">
        <f ca="1">+IF(OFFSET('Sanitation Data'!$D$29,0,10*ROW('Sanitation Data'!D123))="","",OFFSET('Sanitation Data'!$D$29,0,10*ROW('Sanitation Data'!D123)))</f>
        <v/>
      </c>
      <c r="CM129" s="392" t="str">
        <f ca="1">+IF(OFFSET('Sanitation Data'!$D$30,0,10*ROW('Sanitation Data'!D123))="","",OFFSET('Sanitation Data'!$D$30,0,10*ROW('Sanitation Data'!D123)))</f>
        <v/>
      </c>
      <c r="CN129" s="392" t="str">
        <f ca="1">+IF(OFFSET('Sanitation Data'!$D$31,0,10*ROW('Sanitation Data'!D123))="","",OFFSET('Sanitation Data'!$D$31,0,10*ROW('Sanitation Data'!D123)))</f>
        <v/>
      </c>
      <c r="CO129" s="392" t="str">
        <f ca="1">+IF(OFFSET('Sanitation Data'!$D$32,0,10*ROW('Sanitation Data'!D123))="","",OFFSET('Sanitation Data'!$D$32,0,10*ROW('Sanitation Data'!D123)))</f>
        <v/>
      </c>
      <c r="CP129" s="392" t="str">
        <f ca="1">+IF(OFFSET('Sanitation Data'!$E$28,0,10*ROW('Sanitation Data'!E123))="","",OFFSET('Sanitation Data'!$E$28,0,10*ROW('Sanitation Data'!E123)))</f>
        <v/>
      </c>
      <c r="CQ129" s="392" t="str">
        <f ca="1">+IF(OFFSET('Sanitation Data'!$E$29,0,10*ROW('Sanitation Data'!E123))="","",OFFSET('Sanitation Data'!$E$29,0,10*ROW('Sanitation Data'!E123)))</f>
        <v/>
      </c>
      <c r="CR129" s="392" t="str">
        <f ca="1">+IF(OFFSET('Sanitation Data'!$E$30,0,10*ROW('Sanitation Data'!E123))="","",OFFSET('Sanitation Data'!$E$30,0,10*ROW('Sanitation Data'!E123)))</f>
        <v/>
      </c>
      <c r="CS129" s="392" t="str">
        <f ca="1">+IF(OFFSET('Sanitation Data'!$E$31,0,10*ROW('Sanitation Data'!E123))="","",OFFSET('Sanitation Data'!$E$31,0,10*ROW('Sanitation Data'!E123)))</f>
        <v/>
      </c>
      <c r="CT129" s="392" t="str">
        <f ca="1">+IF(OFFSET('Sanitation Data'!$E$32,0,10*ROW('Sanitation Data'!E123))="","",OFFSET('Sanitation Data'!$E$32,0,10*ROW('Sanitation Data'!E123)))</f>
        <v/>
      </c>
      <c r="CU129" s="392" t="str">
        <f ca="1">+IF(OFFSET('Sanitation Data'!$F$28,0,10*ROW('Sanitation Data'!F123))="","",OFFSET('Sanitation Data'!$F$28,0,10*ROW('Sanitation Data'!F123)))</f>
        <v/>
      </c>
      <c r="CV129" s="392" t="str">
        <f ca="1">+IF(OFFSET('Sanitation Data'!$F$29,0,10*ROW('Sanitation Data'!F123))="","",OFFSET('Sanitation Data'!$F$29,0,10*ROW('Sanitation Data'!F123)))</f>
        <v/>
      </c>
      <c r="CW129" s="392" t="str">
        <f ca="1">+IF(OFFSET('Sanitation Data'!$F$30,0,10*ROW('Sanitation Data'!F123))="","",OFFSET('Sanitation Data'!$F$30,0,10*ROW('Sanitation Data'!F123)))</f>
        <v/>
      </c>
      <c r="CX129" s="392" t="str">
        <f ca="1">+IF(OFFSET('Sanitation Data'!$F$31,0,10*ROW('Sanitation Data'!F123))="","",OFFSET('Sanitation Data'!$F$31,0,10*ROW('Sanitation Data'!F123)))</f>
        <v/>
      </c>
      <c r="CY129" s="392" t="str">
        <f ca="1">+IF(OFFSET('Sanitation Data'!$F$32,0,10*ROW('Sanitation Data'!F123))="","",OFFSET('Sanitation Data'!$F$32,0,10*ROW('Sanitation Data'!F123)))</f>
        <v/>
      </c>
      <c r="CZ129" s="392" t="str">
        <f ca="1">+IF(OFFSET('Sanitation Data'!$G$28,0,10*ROW('Sanitation Data'!G123))="","",OFFSET('Sanitation Data'!$G$28,0,10*ROW('Sanitation Data'!G123)))</f>
        <v/>
      </c>
      <c r="DA129" s="392" t="str">
        <f ca="1">+IF(OFFSET('Sanitation Data'!$G$29,0,10*ROW('Sanitation Data'!G123))="","",OFFSET('Sanitation Data'!$G$29,0,10*ROW('Sanitation Data'!G123)))</f>
        <v/>
      </c>
      <c r="DB129" s="392" t="str">
        <f ca="1">+IF(OFFSET('Sanitation Data'!$G$30,0,10*ROW('Sanitation Data'!G123))="","",OFFSET('Sanitation Data'!$G$30,0,10*ROW('Sanitation Data'!G123)))</f>
        <v/>
      </c>
      <c r="DC129" s="392" t="str">
        <f ca="1">+IF(OFFSET('Sanitation Data'!$G$31,0,10*ROW('Sanitation Data'!G123))="","",OFFSET('Sanitation Data'!$G$31,0,10*ROW('Sanitation Data'!G123)))</f>
        <v/>
      </c>
      <c r="DD129" s="392" t="str">
        <f ca="1">+IF(OFFSET('Sanitation Data'!$G$32,0,10*ROW('Sanitation Data'!G123))="","",OFFSET('Sanitation Data'!$G$32,0,10*ROW('Sanitation Data'!G123)))</f>
        <v/>
      </c>
      <c r="DE129" s="392" t="str">
        <f ca="1">+IF(OFFSET('Sanitation Data'!$H$28,0,10*ROW('Sanitation Data'!H123))="","",OFFSET('Sanitation Data'!$H$28,0,10*ROW('Sanitation Data'!H123)))</f>
        <v/>
      </c>
      <c r="DF129" s="392" t="str">
        <f ca="1">+IF(OFFSET('Sanitation Data'!$H$29,0,10*ROW('Sanitation Data'!H123))="","",OFFSET('Sanitation Data'!$H$29,0,10*ROW('Sanitation Data'!H123)))</f>
        <v/>
      </c>
      <c r="DG129" s="392" t="str">
        <f ca="1">+IF(OFFSET('Sanitation Data'!$H$30,0,10*ROW('Sanitation Data'!H123))="","",OFFSET('Sanitation Data'!$H$30,0,10*ROW('Sanitation Data'!H123)))</f>
        <v/>
      </c>
      <c r="DH129" s="392" t="str">
        <f ca="1">+IF(OFFSET('Sanitation Data'!$H$31,0,10*ROW('Sanitation Data'!H123))="","",OFFSET('Sanitation Data'!$H$31,0,10*ROW('Sanitation Data'!H123)))</f>
        <v/>
      </c>
      <c r="DI129" s="392" t="str">
        <f ca="1">+IF(OFFSET('Sanitation Data'!$H$32,0,10*ROW('Sanitation Data'!H123))="","",OFFSET('Sanitation Data'!$H$32,0,10*ROW('Sanitation Data'!H123)))</f>
        <v/>
      </c>
      <c r="DJ129" s="392" t="str">
        <f ca="1">+IF(OFFSET('Sanitation Data'!$I$28,0,10*ROW('Sanitation Data'!I123))="","",OFFSET('Sanitation Data'!$I$28,0,10*ROW('Sanitation Data'!I123)))</f>
        <v/>
      </c>
      <c r="DK129" s="392" t="str">
        <f ca="1">+IF(OFFSET('Sanitation Data'!$I$29,0,10*ROW('Sanitation Data'!I123))="","",OFFSET('Sanitation Data'!$I$29,0,10*ROW('Sanitation Data'!I123)))</f>
        <v/>
      </c>
      <c r="DL129" s="392" t="str">
        <f ca="1">+IF(OFFSET('Sanitation Data'!$I$30,0,10*ROW('Sanitation Data'!I123))="","",OFFSET('Sanitation Data'!$I$30,0,10*ROW('Sanitation Data'!I123)))</f>
        <v/>
      </c>
      <c r="DM129" s="392" t="str">
        <f ca="1">+IF(OFFSET('Sanitation Data'!$I$31,0,10*ROW('Sanitation Data'!I123))="","",OFFSET('Sanitation Data'!$I$31,0,10*ROW('Sanitation Data'!I123)))</f>
        <v/>
      </c>
      <c r="DN129" s="392" t="str">
        <f ca="1">+IF(OFFSET('Sanitation Data'!$I$32,0,10*ROW('Sanitation Data'!I123))="","",OFFSET('Sanitation Data'!$I$32,0,10*ROW('Sanitation Data'!I123)))</f>
        <v/>
      </c>
      <c r="DO129" s="392" t="str">
        <f ca="1">+IF(OFFSET('Hygiene Data'!$D$11,0,10*ROW('Hygiene Data'!D123))="","",OFFSET('Hygiene Data'!$D$11,0,10*ROW('Hygiene Data'!D123)))</f>
        <v/>
      </c>
      <c r="DP129" s="392" t="str">
        <f ca="1">+IF(OFFSET('Hygiene Data'!$D$12,0,10*ROW('Hygiene Data'!D123))="","",OFFSET('Hygiene Data'!$D$12,0,10*ROW('Hygiene Data'!D123)))</f>
        <v/>
      </c>
      <c r="DQ129" s="392" t="str">
        <f ca="1">+IF(OFFSET('Hygiene Data'!$D$13,0,10*ROW('Hygiene Data'!D123))="","",OFFSET('Hygiene Data'!$D$13,0,10*ROW('Hygiene Data'!D123)))</f>
        <v/>
      </c>
      <c r="DR129" s="392" t="str">
        <f ca="1">+IF(OFFSET('Hygiene Data'!$E$11,0,10*ROW('Hygiene Data'!E123))="","",OFFSET('Hygiene Data'!$E$11,0,10*ROW('Hygiene Data'!E123)))</f>
        <v/>
      </c>
      <c r="DS129" s="392" t="str">
        <f ca="1">+IF(OFFSET('Hygiene Data'!$E$12,0,10*ROW('Hygiene Data'!E123))="","",OFFSET('Hygiene Data'!$E$12,0,10*ROW('Hygiene Data'!E123)))</f>
        <v/>
      </c>
      <c r="DT129" s="392" t="str">
        <f ca="1">+IF(OFFSET('Hygiene Data'!$E$13,0,10*ROW('Hygiene Data'!E123))="","",OFFSET('Hygiene Data'!$E$13,0,10*ROW('Hygiene Data'!E123)))</f>
        <v/>
      </c>
      <c r="DU129" s="392" t="str">
        <f ca="1">+IF(OFFSET('Hygiene Data'!$F$11,0,10*ROW('Hygiene Data'!F123))="","",OFFSET('Hygiene Data'!$F$11,0,10*ROW('Hygiene Data'!F123)))</f>
        <v/>
      </c>
      <c r="DV129" s="392" t="str">
        <f ca="1">+IF(OFFSET('Hygiene Data'!$F$12,0,10*ROW('Hygiene Data'!F123))="","",OFFSET('Hygiene Data'!$F$12,0,10*ROW('Hygiene Data'!F123)))</f>
        <v/>
      </c>
      <c r="DW129" s="392" t="str">
        <f ca="1">+IF(OFFSET('Hygiene Data'!$F$13,0,10*ROW('Hygiene Data'!F123))="","",OFFSET('Hygiene Data'!$F$13,0,10*ROW('Hygiene Data'!F123)))</f>
        <v/>
      </c>
      <c r="DX129" s="392" t="str">
        <f ca="1">+IF(OFFSET('Hygiene Data'!$G$11,0,10*ROW('Hygiene Data'!G123))="","",OFFSET('Hygiene Data'!$G$11,0,10*ROW('Hygiene Data'!G123)))</f>
        <v/>
      </c>
      <c r="DY129" s="392" t="str">
        <f ca="1">+IF(OFFSET('Hygiene Data'!$G$12,0,10*ROW('Hygiene Data'!G123))="","",OFFSET('Hygiene Data'!$G$12,0,10*ROW('Hygiene Data'!G123)))</f>
        <v/>
      </c>
      <c r="DZ129" s="392" t="str">
        <f ca="1">+IF(OFFSET('Hygiene Data'!$G$13,0,10*ROW('Hygiene Data'!G123))="","",OFFSET('Hygiene Data'!$G$13,0,10*ROW('Hygiene Data'!G123)))</f>
        <v/>
      </c>
      <c r="EA129" s="392" t="str">
        <f ca="1">+IF(OFFSET('Hygiene Data'!$H$11,0,10*ROW('Hygiene Data'!H123))="","",OFFSET('Hygiene Data'!$H$11,0,10*ROW('Hygiene Data'!H123)))</f>
        <v/>
      </c>
      <c r="EB129" s="392" t="str">
        <f ca="1">+IF(OFFSET('Hygiene Data'!$H$12,0,10*ROW('Hygiene Data'!H123))="","",OFFSET('Hygiene Data'!$H$12,0,10*ROW('Hygiene Data'!H123)))</f>
        <v/>
      </c>
      <c r="EC129" s="392" t="str">
        <f ca="1">+IF(OFFSET('Hygiene Data'!$H$13,0,10*ROW('Hygiene Data'!H123))="","",OFFSET('Hygiene Data'!$H$13,0,10*ROW('Hygiene Data'!H123)))</f>
        <v/>
      </c>
      <c r="ED129" s="392" t="str">
        <f ca="1">+IF(OFFSET('Hygiene Data'!$I$11,0,10*ROW('Hygiene Data'!I123))="","",OFFSET('Hygiene Data'!$I$11,0,10*ROW('Hygiene Data'!I123)))</f>
        <v/>
      </c>
      <c r="EE129" s="392" t="str">
        <f ca="1">+IF(OFFSET('Hygiene Data'!$I$12,0,10*ROW('Hygiene Data'!I123))="","",OFFSET('Hygiene Data'!$I$12,0,10*ROW('Hygiene Data'!I123)))</f>
        <v/>
      </c>
      <c r="EF129" s="392" t="str">
        <f ca="1">+IF(OFFSET('Hygiene Data'!$I$13,0,10*ROW('Hygiene Data'!I123))="","",OFFSET('Hygiene Data'!$I$13,0,10*ROW('Hygiene Data'!I123)))</f>
        <v/>
      </c>
    </row>
    <row r="130" spans="1:136" x14ac:dyDescent="0.25">
      <c r="A130" s="501" t="str">
        <f ca="1">+IF(OFFSET('Water Data'!$B$2,0,10*ROW('Water Data'!E124))="","",OFFSET('Water Data'!$B$2,0,10*ROW('Water Data'!E124)))</f>
        <v/>
      </c>
      <c r="B130" s="50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28" t="str">
        <f t="shared" ca="1" si="1"/>
        <v/>
      </c>
      <c r="D130" s="52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3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3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3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3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3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3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3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3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3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3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3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3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3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3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3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3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3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3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3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3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3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3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3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3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3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3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3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3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3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3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3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0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3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3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3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3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3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3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3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3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3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3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3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3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3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3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3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3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92" t="str">
        <f ca="1">+IF(OFFSET('Water Data'!$D$27,0,10*ROW('Water Data'!D124))="","",OFFSET('Water Data'!$D$27,0,10*ROW('Water Data'!D124)))</f>
        <v/>
      </c>
      <c r="BT130" s="392" t="str">
        <f ca="1">+IF(OFFSET('Water Data'!$D$28,0,10*ROW('Water Data'!D124))="","",OFFSET('Water Data'!$D$28,0,10*ROW('Water Data'!D124)))</f>
        <v/>
      </c>
      <c r="BU130" s="392" t="str">
        <f ca="1">+IF(OFFSET('Water Data'!$D$29,0,10*ROW('Water Data'!D124))="","",OFFSET('Water Data'!$D$29,0,10*ROW('Water Data'!D124)))</f>
        <v/>
      </c>
      <c r="BV130" s="392" t="str">
        <f ca="1">+IF(OFFSET('Water Data'!$E$27,0,10*ROW('Water Data'!E124))="","",OFFSET('Water Data'!$E$27,0,10*ROW('Water Data'!E124)))</f>
        <v/>
      </c>
      <c r="BW130" s="392" t="str">
        <f ca="1">+IF(OFFSET('Water Data'!$E$28,0,10*ROW('Water Data'!E124))="","",OFFSET('Water Data'!$E$28,0,10*ROW('Water Data'!E124)))</f>
        <v/>
      </c>
      <c r="BX130" s="392" t="str">
        <f ca="1">+IF(OFFSET('Water Data'!$E$29,0,10*ROW('Water Data'!E124))="","",OFFSET('Water Data'!$E$29,0,10*ROW('Water Data'!E124)))</f>
        <v/>
      </c>
      <c r="BY130" s="392" t="str">
        <f ca="1">+IF(OFFSET('Water Data'!$F$27,0,10*ROW('Water Data'!F124))="","",OFFSET('Water Data'!$F$27,0,10*ROW('Water Data'!F124)))</f>
        <v/>
      </c>
      <c r="BZ130" s="392" t="str">
        <f ca="1">+IF(OFFSET('Water Data'!$F$28,0,10*ROW('Water Data'!F124))="","",OFFSET('Water Data'!$F$28,0,10*ROW('Water Data'!F124)))</f>
        <v/>
      </c>
      <c r="CA130" s="392" t="str">
        <f ca="1">+IF(OFFSET('Water Data'!$F$29,0,10*ROW('Water Data'!F124))="","",OFFSET('Water Data'!$F$29,0,10*ROW('Water Data'!F124)))</f>
        <v/>
      </c>
      <c r="CB130" s="392" t="str">
        <f ca="1">+IF(OFFSET('Water Data'!$G$27,0,10*ROW('Water Data'!G124))="","",OFFSET('Water Data'!$G$27,0,10*ROW('Water Data'!G124)))</f>
        <v/>
      </c>
      <c r="CC130" s="392" t="str">
        <f ca="1">+IF(OFFSET('Water Data'!$G$28,0,10*ROW('Water Data'!G124))="","",OFFSET('Water Data'!$G$28,0,10*ROW('Water Data'!G124)))</f>
        <v/>
      </c>
      <c r="CD130" s="392" t="str">
        <f ca="1">+IF(OFFSET('Water Data'!$G$29,0,10*ROW('Water Data'!G124))="","",OFFSET('Water Data'!$G$29,0,10*ROW('Water Data'!G124)))</f>
        <v/>
      </c>
      <c r="CE130" s="392" t="str">
        <f ca="1">+IF(OFFSET('Water Data'!$H$27,0,10*ROW('Water Data'!H124))="","",OFFSET('Water Data'!$H$27,0,10*ROW('Water Data'!H124)))</f>
        <v/>
      </c>
      <c r="CF130" s="392" t="str">
        <f ca="1">+IF(OFFSET('Water Data'!$H$28,0,10*ROW('Water Data'!H124))="","",OFFSET('Water Data'!$H$28,0,10*ROW('Water Data'!H124)))</f>
        <v/>
      </c>
      <c r="CG130" s="392" t="str">
        <f ca="1">+IF(OFFSET('Water Data'!$H$29,0,10*ROW('Water Data'!H124))="","",OFFSET('Water Data'!$H$29,0,10*ROW('Water Data'!H124)))</f>
        <v/>
      </c>
      <c r="CH130" s="392" t="str">
        <f ca="1">+IF(OFFSET('Water Data'!$I$27,0,10*ROW('Water Data'!I124))="","",OFFSET('Water Data'!$I$27,0,10*ROW('Water Data'!I124)))</f>
        <v/>
      </c>
      <c r="CI130" s="392" t="str">
        <f ca="1">+IF(OFFSET('Water Data'!$I$28,0,10*ROW('Water Data'!I124))="","",OFFSET('Water Data'!$I$28,0,10*ROW('Water Data'!I124)))</f>
        <v/>
      </c>
      <c r="CJ130" s="392" t="str">
        <f ca="1">+IF(OFFSET('Water Data'!$I$29,0,10*ROW('Water Data'!I124))="","",OFFSET('Water Data'!$I$29,0,10*ROW('Water Data'!I124)))</f>
        <v/>
      </c>
      <c r="CK130" s="392" t="str">
        <f ca="1">+IF(OFFSET('Sanitation Data'!$D$28,0,10*ROW('Sanitation Data'!D124))="","",OFFSET('Sanitation Data'!$D$28,0,10*ROW('Sanitation Data'!D124)))</f>
        <v/>
      </c>
      <c r="CL130" s="392" t="str">
        <f ca="1">+IF(OFFSET('Sanitation Data'!$D$29,0,10*ROW('Sanitation Data'!D124))="","",OFFSET('Sanitation Data'!$D$29,0,10*ROW('Sanitation Data'!D124)))</f>
        <v/>
      </c>
      <c r="CM130" s="392" t="str">
        <f ca="1">+IF(OFFSET('Sanitation Data'!$D$30,0,10*ROW('Sanitation Data'!D124))="","",OFFSET('Sanitation Data'!$D$30,0,10*ROW('Sanitation Data'!D124)))</f>
        <v/>
      </c>
      <c r="CN130" s="392" t="str">
        <f ca="1">+IF(OFFSET('Sanitation Data'!$D$31,0,10*ROW('Sanitation Data'!D124))="","",OFFSET('Sanitation Data'!$D$31,0,10*ROW('Sanitation Data'!D124)))</f>
        <v/>
      </c>
      <c r="CO130" s="392" t="str">
        <f ca="1">+IF(OFFSET('Sanitation Data'!$D$32,0,10*ROW('Sanitation Data'!D124))="","",OFFSET('Sanitation Data'!$D$32,0,10*ROW('Sanitation Data'!D124)))</f>
        <v/>
      </c>
      <c r="CP130" s="392" t="str">
        <f ca="1">+IF(OFFSET('Sanitation Data'!$E$28,0,10*ROW('Sanitation Data'!E124))="","",OFFSET('Sanitation Data'!$E$28,0,10*ROW('Sanitation Data'!E124)))</f>
        <v/>
      </c>
      <c r="CQ130" s="392" t="str">
        <f ca="1">+IF(OFFSET('Sanitation Data'!$E$29,0,10*ROW('Sanitation Data'!E124))="","",OFFSET('Sanitation Data'!$E$29,0,10*ROW('Sanitation Data'!E124)))</f>
        <v/>
      </c>
      <c r="CR130" s="392" t="str">
        <f ca="1">+IF(OFFSET('Sanitation Data'!$E$30,0,10*ROW('Sanitation Data'!E124))="","",OFFSET('Sanitation Data'!$E$30,0,10*ROW('Sanitation Data'!E124)))</f>
        <v/>
      </c>
      <c r="CS130" s="392" t="str">
        <f ca="1">+IF(OFFSET('Sanitation Data'!$E$31,0,10*ROW('Sanitation Data'!E124))="","",OFFSET('Sanitation Data'!$E$31,0,10*ROW('Sanitation Data'!E124)))</f>
        <v/>
      </c>
      <c r="CT130" s="392" t="str">
        <f ca="1">+IF(OFFSET('Sanitation Data'!$E$32,0,10*ROW('Sanitation Data'!E124))="","",OFFSET('Sanitation Data'!$E$32,0,10*ROW('Sanitation Data'!E124)))</f>
        <v/>
      </c>
      <c r="CU130" s="392" t="str">
        <f ca="1">+IF(OFFSET('Sanitation Data'!$F$28,0,10*ROW('Sanitation Data'!F124))="","",OFFSET('Sanitation Data'!$F$28,0,10*ROW('Sanitation Data'!F124)))</f>
        <v/>
      </c>
      <c r="CV130" s="392" t="str">
        <f ca="1">+IF(OFFSET('Sanitation Data'!$F$29,0,10*ROW('Sanitation Data'!F124))="","",OFFSET('Sanitation Data'!$F$29,0,10*ROW('Sanitation Data'!F124)))</f>
        <v/>
      </c>
      <c r="CW130" s="392" t="str">
        <f ca="1">+IF(OFFSET('Sanitation Data'!$F$30,0,10*ROW('Sanitation Data'!F124))="","",OFFSET('Sanitation Data'!$F$30,0,10*ROW('Sanitation Data'!F124)))</f>
        <v/>
      </c>
      <c r="CX130" s="392" t="str">
        <f ca="1">+IF(OFFSET('Sanitation Data'!$F$31,0,10*ROW('Sanitation Data'!F124))="","",OFFSET('Sanitation Data'!$F$31,0,10*ROW('Sanitation Data'!F124)))</f>
        <v/>
      </c>
      <c r="CY130" s="392" t="str">
        <f ca="1">+IF(OFFSET('Sanitation Data'!$F$32,0,10*ROW('Sanitation Data'!F124))="","",OFFSET('Sanitation Data'!$F$32,0,10*ROW('Sanitation Data'!F124)))</f>
        <v/>
      </c>
      <c r="CZ130" s="392" t="str">
        <f ca="1">+IF(OFFSET('Sanitation Data'!$G$28,0,10*ROW('Sanitation Data'!G124))="","",OFFSET('Sanitation Data'!$G$28,0,10*ROW('Sanitation Data'!G124)))</f>
        <v/>
      </c>
      <c r="DA130" s="392" t="str">
        <f ca="1">+IF(OFFSET('Sanitation Data'!$G$29,0,10*ROW('Sanitation Data'!G124))="","",OFFSET('Sanitation Data'!$G$29,0,10*ROW('Sanitation Data'!G124)))</f>
        <v/>
      </c>
      <c r="DB130" s="392" t="str">
        <f ca="1">+IF(OFFSET('Sanitation Data'!$G$30,0,10*ROW('Sanitation Data'!G124))="","",OFFSET('Sanitation Data'!$G$30,0,10*ROW('Sanitation Data'!G124)))</f>
        <v/>
      </c>
      <c r="DC130" s="392" t="str">
        <f ca="1">+IF(OFFSET('Sanitation Data'!$G$31,0,10*ROW('Sanitation Data'!G124))="","",OFFSET('Sanitation Data'!$G$31,0,10*ROW('Sanitation Data'!G124)))</f>
        <v/>
      </c>
      <c r="DD130" s="392" t="str">
        <f ca="1">+IF(OFFSET('Sanitation Data'!$G$32,0,10*ROW('Sanitation Data'!G124))="","",OFFSET('Sanitation Data'!$G$32,0,10*ROW('Sanitation Data'!G124)))</f>
        <v/>
      </c>
      <c r="DE130" s="392" t="str">
        <f ca="1">+IF(OFFSET('Sanitation Data'!$H$28,0,10*ROW('Sanitation Data'!H124))="","",OFFSET('Sanitation Data'!$H$28,0,10*ROW('Sanitation Data'!H124)))</f>
        <v/>
      </c>
      <c r="DF130" s="392" t="str">
        <f ca="1">+IF(OFFSET('Sanitation Data'!$H$29,0,10*ROW('Sanitation Data'!H124))="","",OFFSET('Sanitation Data'!$H$29,0,10*ROW('Sanitation Data'!H124)))</f>
        <v/>
      </c>
      <c r="DG130" s="392" t="str">
        <f ca="1">+IF(OFFSET('Sanitation Data'!$H$30,0,10*ROW('Sanitation Data'!H124))="","",OFFSET('Sanitation Data'!$H$30,0,10*ROW('Sanitation Data'!H124)))</f>
        <v/>
      </c>
      <c r="DH130" s="392" t="str">
        <f ca="1">+IF(OFFSET('Sanitation Data'!$H$31,0,10*ROW('Sanitation Data'!H124))="","",OFFSET('Sanitation Data'!$H$31,0,10*ROW('Sanitation Data'!H124)))</f>
        <v/>
      </c>
      <c r="DI130" s="392" t="str">
        <f ca="1">+IF(OFFSET('Sanitation Data'!$H$32,0,10*ROW('Sanitation Data'!H124))="","",OFFSET('Sanitation Data'!$H$32,0,10*ROW('Sanitation Data'!H124)))</f>
        <v/>
      </c>
      <c r="DJ130" s="392" t="str">
        <f ca="1">+IF(OFFSET('Sanitation Data'!$I$28,0,10*ROW('Sanitation Data'!I124))="","",OFFSET('Sanitation Data'!$I$28,0,10*ROW('Sanitation Data'!I124)))</f>
        <v/>
      </c>
      <c r="DK130" s="392" t="str">
        <f ca="1">+IF(OFFSET('Sanitation Data'!$I$29,0,10*ROW('Sanitation Data'!I124))="","",OFFSET('Sanitation Data'!$I$29,0,10*ROW('Sanitation Data'!I124)))</f>
        <v/>
      </c>
      <c r="DL130" s="392" t="str">
        <f ca="1">+IF(OFFSET('Sanitation Data'!$I$30,0,10*ROW('Sanitation Data'!I124))="","",OFFSET('Sanitation Data'!$I$30,0,10*ROW('Sanitation Data'!I124)))</f>
        <v/>
      </c>
      <c r="DM130" s="392" t="str">
        <f ca="1">+IF(OFFSET('Sanitation Data'!$I$31,0,10*ROW('Sanitation Data'!I124))="","",OFFSET('Sanitation Data'!$I$31,0,10*ROW('Sanitation Data'!I124)))</f>
        <v/>
      </c>
      <c r="DN130" s="392" t="str">
        <f ca="1">+IF(OFFSET('Sanitation Data'!$I$32,0,10*ROW('Sanitation Data'!I124))="","",OFFSET('Sanitation Data'!$I$32,0,10*ROW('Sanitation Data'!I124)))</f>
        <v/>
      </c>
      <c r="DO130" s="392" t="str">
        <f ca="1">+IF(OFFSET('Hygiene Data'!$D$11,0,10*ROW('Hygiene Data'!D124))="","",OFFSET('Hygiene Data'!$D$11,0,10*ROW('Hygiene Data'!D124)))</f>
        <v/>
      </c>
      <c r="DP130" s="392" t="str">
        <f ca="1">+IF(OFFSET('Hygiene Data'!$D$12,0,10*ROW('Hygiene Data'!D124))="","",OFFSET('Hygiene Data'!$D$12,0,10*ROW('Hygiene Data'!D124)))</f>
        <v/>
      </c>
      <c r="DQ130" s="392" t="str">
        <f ca="1">+IF(OFFSET('Hygiene Data'!$D$13,0,10*ROW('Hygiene Data'!D124))="","",OFFSET('Hygiene Data'!$D$13,0,10*ROW('Hygiene Data'!D124)))</f>
        <v/>
      </c>
      <c r="DR130" s="392" t="str">
        <f ca="1">+IF(OFFSET('Hygiene Data'!$E$11,0,10*ROW('Hygiene Data'!E124))="","",OFFSET('Hygiene Data'!$E$11,0,10*ROW('Hygiene Data'!E124)))</f>
        <v/>
      </c>
      <c r="DS130" s="392" t="str">
        <f ca="1">+IF(OFFSET('Hygiene Data'!$E$12,0,10*ROW('Hygiene Data'!E124))="","",OFFSET('Hygiene Data'!$E$12,0,10*ROW('Hygiene Data'!E124)))</f>
        <v/>
      </c>
      <c r="DT130" s="392" t="str">
        <f ca="1">+IF(OFFSET('Hygiene Data'!$E$13,0,10*ROW('Hygiene Data'!E124))="","",OFFSET('Hygiene Data'!$E$13,0,10*ROW('Hygiene Data'!E124)))</f>
        <v/>
      </c>
      <c r="DU130" s="392" t="str">
        <f ca="1">+IF(OFFSET('Hygiene Data'!$F$11,0,10*ROW('Hygiene Data'!F124))="","",OFFSET('Hygiene Data'!$F$11,0,10*ROW('Hygiene Data'!F124)))</f>
        <v/>
      </c>
      <c r="DV130" s="392" t="str">
        <f ca="1">+IF(OFFSET('Hygiene Data'!$F$12,0,10*ROW('Hygiene Data'!F124))="","",OFFSET('Hygiene Data'!$F$12,0,10*ROW('Hygiene Data'!F124)))</f>
        <v/>
      </c>
      <c r="DW130" s="392" t="str">
        <f ca="1">+IF(OFFSET('Hygiene Data'!$F$13,0,10*ROW('Hygiene Data'!F124))="","",OFFSET('Hygiene Data'!$F$13,0,10*ROW('Hygiene Data'!F124)))</f>
        <v/>
      </c>
      <c r="DX130" s="392" t="str">
        <f ca="1">+IF(OFFSET('Hygiene Data'!$G$11,0,10*ROW('Hygiene Data'!G124))="","",OFFSET('Hygiene Data'!$G$11,0,10*ROW('Hygiene Data'!G124)))</f>
        <v/>
      </c>
      <c r="DY130" s="392" t="str">
        <f ca="1">+IF(OFFSET('Hygiene Data'!$G$12,0,10*ROW('Hygiene Data'!G124))="","",OFFSET('Hygiene Data'!$G$12,0,10*ROW('Hygiene Data'!G124)))</f>
        <v/>
      </c>
      <c r="DZ130" s="392" t="str">
        <f ca="1">+IF(OFFSET('Hygiene Data'!$G$13,0,10*ROW('Hygiene Data'!G124))="","",OFFSET('Hygiene Data'!$G$13,0,10*ROW('Hygiene Data'!G124)))</f>
        <v/>
      </c>
      <c r="EA130" s="392" t="str">
        <f ca="1">+IF(OFFSET('Hygiene Data'!$H$11,0,10*ROW('Hygiene Data'!H124))="","",OFFSET('Hygiene Data'!$H$11,0,10*ROW('Hygiene Data'!H124)))</f>
        <v/>
      </c>
      <c r="EB130" s="392" t="str">
        <f ca="1">+IF(OFFSET('Hygiene Data'!$H$12,0,10*ROW('Hygiene Data'!H124))="","",OFFSET('Hygiene Data'!$H$12,0,10*ROW('Hygiene Data'!H124)))</f>
        <v/>
      </c>
      <c r="EC130" s="392" t="str">
        <f ca="1">+IF(OFFSET('Hygiene Data'!$H$13,0,10*ROW('Hygiene Data'!H124))="","",OFFSET('Hygiene Data'!$H$13,0,10*ROW('Hygiene Data'!H124)))</f>
        <v/>
      </c>
      <c r="ED130" s="392" t="str">
        <f ca="1">+IF(OFFSET('Hygiene Data'!$I$11,0,10*ROW('Hygiene Data'!I124))="","",OFFSET('Hygiene Data'!$I$11,0,10*ROW('Hygiene Data'!I124)))</f>
        <v/>
      </c>
      <c r="EE130" s="392" t="str">
        <f ca="1">+IF(OFFSET('Hygiene Data'!$I$12,0,10*ROW('Hygiene Data'!I124))="","",OFFSET('Hygiene Data'!$I$12,0,10*ROW('Hygiene Data'!I124)))</f>
        <v/>
      </c>
      <c r="EF130" s="392" t="str">
        <f ca="1">+IF(OFFSET('Hygiene Data'!$I$13,0,10*ROW('Hygiene Data'!I124))="","",OFFSET('Hygiene Data'!$I$13,0,10*ROW('Hygiene Data'!I124)))</f>
        <v/>
      </c>
    </row>
    <row r="131" spans="1:136" x14ac:dyDescent="0.25">
      <c r="A131" s="501" t="str">
        <f ca="1">+IF(OFFSET('Water Data'!$B$2,0,10*ROW('Water Data'!E125))="","",OFFSET('Water Data'!$B$2,0,10*ROW('Water Data'!E125)))</f>
        <v/>
      </c>
      <c r="B131" s="50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28" t="str">
        <f t="shared" ca="1" si="1"/>
        <v/>
      </c>
      <c r="D131" s="52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3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3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3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3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3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3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3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3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3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3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3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3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3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3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3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3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3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3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3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3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3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3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3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3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3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3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3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3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3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3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3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0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3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3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3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3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3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3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3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3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3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3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3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3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3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3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3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3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92" t="str">
        <f ca="1">+IF(OFFSET('Water Data'!$D$27,0,10*ROW('Water Data'!D125))="","",OFFSET('Water Data'!$D$27,0,10*ROW('Water Data'!D125)))</f>
        <v/>
      </c>
      <c r="BT131" s="392" t="str">
        <f ca="1">+IF(OFFSET('Water Data'!$D$28,0,10*ROW('Water Data'!D125))="","",OFFSET('Water Data'!$D$28,0,10*ROW('Water Data'!D125)))</f>
        <v/>
      </c>
      <c r="BU131" s="392" t="str">
        <f ca="1">+IF(OFFSET('Water Data'!$D$29,0,10*ROW('Water Data'!D125))="","",OFFSET('Water Data'!$D$29,0,10*ROW('Water Data'!D125)))</f>
        <v/>
      </c>
      <c r="BV131" s="392" t="str">
        <f ca="1">+IF(OFFSET('Water Data'!$E$27,0,10*ROW('Water Data'!E125))="","",OFFSET('Water Data'!$E$27,0,10*ROW('Water Data'!E125)))</f>
        <v/>
      </c>
      <c r="BW131" s="392" t="str">
        <f ca="1">+IF(OFFSET('Water Data'!$E$28,0,10*ROW('Water Data'!E125))="","",OFFSET('Water Data'!$E$28,0,10*ROW('Water Data'!E125)))</f>
        <v/>
      </c>
      <c r="BX131" s="392" t="str">
        <f ca="1">+IF(OFFSET('Water Data'!$E$29,0,10*ROW('Water Data'!E125))="","",OFFSET('Water Data'!$E$29,0,10*ROW('Water Data'!E125)))</f>
        <v/>
      </c>
      <c r="BY131" s="392" t="str">
        <f ca="1">+IF(OFFSET('Water Data'!$F$27,0,10*ROW('Water Data'!F125))="","",OFFSET('Water Data'!$F$27,0,10*ROW('Water Data'!F125)))</f>
        <v/>
      </c>
      <c r="BZ131" s="392" t="str">
        <f ca="1">+IF(OFFSET('Water Data'!$F$28,0,10*ROW('Water Data'!F125))="","",OFFSET('Water Data'!$F$28,0,10*ROW('Water Data'!F125)))</f>
        <v/>
      </c>
      <c r="CA131" s="392" t="str">
        <f ca="1">+IF(OFFSET('Water Data'!$F$29,0,10*ROW('Water Data'!F125))="","",OFFSET('Water Data'!$F$29,0,10*ROW('Water Data'!F125)))</f>
        <v/>
      </c>
      <c r="CB131" s="392" t="str">
        <f ca="1">+IF(OFFSET('Water Data'!$G$27,0,10*ROW('Water Data'!G125))="","",OFFSET('Water Data'!$G$27,0,10*ROW('Water Data'!G125)))</f>
        <v/>
      </c>
      <c r="CC131" s="392" t="str">
        <f ca="1">+IF(OFFSET('Water Data'!$G$28,0,10*ROW('Water Data'!G125))="","",OFFSET('Water Data'!$G$28,0,10*ROW('Water Data'!G125)))</f>
        <v/>
      </c>
      <c r="CD131" s="392" t="str">
        <f ca="1">+IF(OFFSET('Water Data'!$G$29,0,10*ROW('Water Data'!G125))="","",OFFSET('Water Data'!$G$29,0,10*ROW('Water Data'!G125)))</f>
        <v/>
      </c>
      <c r="CE131" s="392" t="str">
        <f ca="1">+IF(OFFSET('Water Data'!$H$27,0,10*ROW('Water Data'!H125))="","",OFFSET('Water Data'!$H$27,0,10*ROW('Water Data'!H125)))</f>
        <v/>
      </c>
      <c r="CF131" s="392" t="str">
        <f ca="1">+IF(OFFSET('Water Data'!$H$28,0,10*ROW('Water Data'!H125))="","",OFFSET('Water Data'!$H$28,0,10*ROW('Water Data'!H125)))</f>
        <v/>
      </c>
      <c r="CG131" s="392" t="str">
        <f ca="1">+IF(OFFSET('Water Data'!$H$29,0,10*ROW('Water Data'!H125))="","",OFFSET('Water Data'!$H$29,0,10*ROW('Water Data'!H125)))</f>
        <v/>
      </c>
      <c r="CH131" s="392" t="str">
        <f ca="1">+IF(OFFSET('Water Data'!$I$27,0,10*ROW('Water Data'!I125))="","",OFFSET('Water Data'!$I$27,0,10*ROW('Water Data'!I125)))</f>
        <v/>
      </c>
      <c r="CI131" s="392" t="str">
        <f ca="1">+IF(OFFSET('Water Data'!$I$28,0,10*ROW('Water Data'!I125))="","",OFFSET('Water Data'!$I$28,0,10*ROW('Water Data'!I125)))</f>
        <v/>
      </c>
      <c r="CJ131" s="392" t="str">
        <f ca="1">+IF(OFFSET('Water Data'!$I$29,0,10*ROW('Water Data'!I125))="","",OFFSET('Water Data'!$I$29,0,10*ROW('Water Data'!I125)))</f>
        <v/>
      </c>
      <c r="CK131" s="392" t="str">
        <f ca="1">+IF(OFFSET('Sanitation Data'!$D$28,0,10*ROW('Sanitation Data'!D125))="","",OFFSET('Sanitation Data'!$D$28,0,10*ROW('Sanitation Data'!D125)))</f>
        <v/>
      </c>
      <c r="CL131" s="392" t="str">
        <f ca="1">+IF(OFFSET('Sanitation Data'!$D$29,0,10*ROW('Sanitation Data'!D125))="","",OFFSET('Sanitation Data'!$D$29,0,10*ROW('Sanitation Data'!D125)))</f>
        <v/>
      </c>
      <c r="CM131" s="392" t="str">
        <f ca="1">+IF(OFFSET('Sanitation Data'!$D$30,0,10*ROW('Sanitation Data'!D125))="","",OFFSET('Sanitation Data'!$D$30,0,10*ROW('Sanitation Data'!D125)))</f>
        <v/>
      </c>
      <c r="CN131" s="392" t="str">
        <f ca="1">+IF(OFFSET('Sanitation Data'!$D$31,0,10*ROW('Sanitation Data'!D125))="","",OFFSET('Sanitation Data'!$D$31,0,10*ROW('Sanitation Data'!D125)))</f>
        <v/>
      </c>
      <c r="CO131" s="392" t="str">
        <f ca="1">+IF(OFFSET('Sanitation Data'!$D$32,0,10*ROW('Sanitation Data'!D125))="","",OFFSET('Sanitation Data'!$D$32,0,10*ROW('Sanitation Data'!D125)))</f>
        <v/>
      </c>
      <c r="CP131" s="392" t="str">
        <f ca="1">+IF(OFFSET('Sanitation Data'!$E$28,0,10*ROW('Sanitation Data'!E125))="","",OFFSET('Sanitation Data'!$E$28,0,10*ROW('Sanitation Data'!E125)))</f>
        <v/>
      </c>
      <c r="CQ131" s="392" t="str">
        <f ca="1">+IF(OFFSET('Sanitation Data'!$E$29,0,10*ROW('Sanitation Data'!E125))="","",OFFSET('Sanitation Data'!$E$29,0,10*ROW('Sanitation Data'!E125)))</f>
        <v/>
      </c>
      <c r="CR131" s="392" t="str">
        <f ca="1">+IF(OFFSET('Sanitation Data'!$E$30,0,10*ROW('Sanitation Data'!E125))="","",OFFSET('Sanitation Data'!$E$30,0,10*ROW('Sanitation Data'!E125)))</f>
        <v/>
      </c>
      <c r="CS131" s="392" t="str">
        <f ca="1">+IF(OFFSET('Sanitation Data'!$E$31,0,10*ROW('Sanitation Data'!E125))="","",OFFSET('Sanitation Data'!$E$31,0,10*ROW('Sanitation Data'!E125)))</f>
        <v/>
      </c>
      <c r="CT131" s="392" t="str">
        <f ca="1">+IF(OFFSET('Sanitation Data'!$E$32,0,10*ROW('Sanitation Data'!E125))="","",OFFSET('Sanitation Data'!$E$32,0,10*ROW('Sanitation Data'!E125)))</f>
        <v/>
      </c>
      <c r="CU131" s="392" t="str">
        <f ca="1">+IF(OFFSET('Sanitation Data'!$F$28,0,10*ROW('Sanitation Data'!F125))="","",OFFSET('Sanitation Data'!$F$28,0,10*ROW('Sanitation Data'!F125)))</f>
        <v/>
      </c>
      <c r="CV131" s="392" t="str">
        <f ca="1">+IF(OFFSET('Sanitation Data'!$F$29,0,10*ROW('Sanitation Data'!F125))="","",OFFSET('Sanitation Data'!$F$29,0,10*ROW('Sanitation Data'!F125)))</f>
        <v/>
      </c>
      <c r="CW131" s="392" t="str">
        <f ca="1">+IF(OFFSET('Sanitation Data'!$F$30,0,10*ROW('Sanitation Data'!F125))="","",OFFSET('Sanitation Data'!$F$30,0,10*ROW('Sanitation Data'!F125)))</f>
        <v/>
      </c>
      <c r="CX131" s="392" t="str">
        <f ca="1">+IF(OFFSET('Sanitation Data'!$F$31,0,10*ROW('Sanitation Data'!F125))="","",OFFSET('Sanitation Data'!$F$31,0,10*ROW('Sanitation Data'!F125)))</f>
        <v/>
      </c>
      <c r="CY131" s="392" t="str">
        <f ca="1">+IF(OFFSET('Sanitation Data'!$F$32,0,10*ROW('Sanitation Data'!F125))="","",OFFSET('Sanitation Data'!$F$32,0,10*ROW('Sanitation Data'!F125)))</f>
        <v/>
      </c>
      <c r="CZ131" s="392" t="str">
        <f ca="1">+IF(OFFSET('Sanitation Data'!$G$28,0,10*ROW('Sanitation Data'!G125))="","",OFFSET('Sanitation Data'!$G$28,0,10*ROW('Sanitation Data'!G125)))</f>
        <v/>
      </c>
      <c r="DA131" s="392" t="str">
        <f ca="1">+IF(OFFSET('Sanitation Data'!$G$29,0,10*ROW('Sanitation Data'!G125))="","",OFFSET('Sanitation Data'!$G$29,0,10*ROW('Sanitation Data'!G125)))</f>
        <v/>
      </c>
      <c r="DB131" s="392" t="str">
        <f ca="1">+IF(OFFSET('Sanitation Data'!$G$30,0,10*ROW('Sanitation Data'!G125))="","",OFFSET('Sanitation Data'!$G$30,0,10*ROW('Sanitation Data'!G125)))</f>
        <v/>
      </c>
      <c r="DC131" s="392" t="str">
        <f ca="1">+IF(OFFSET('Sanitation Data'!$G$31,0,10*ROW('Sanitation Data'!G125))="","",OFFSET('Sanitation Data'!$G$31,0,10*ROW('Sanitation Data'!G125)))</f>
        <v/>
      </c>
      <c r="DD131" s="392" t="str">
        <f ca="1">+IF(OFFSET('Sanitation Data'!$G$32,0,10*ROW('Sanitation Data'!G125))="","",OFFSET('Sanitation Data'!$G$32,0,10*ROW('Sanitation Data'!G125)))</f>
        <v/>
      </c>
      <c r="DE131" s="392" t="str">
        <f ca="1">+IF(OFFSET('Sanitation Data'!$H$28,0,10*ROW('Sanitation Data'!H125))="","",OFFSET('Sanitation Data'!$H$28,0,10*ROW('Sanitation Data'!H125)))</f>
        <v/>
      </c>
      <c r="DF131" s="392" t="str">
        <f ca="1">+IF(OFFSET('Sanitation Data'!$H$29,0,10*ROW('Sanitation Data'!H125))="","",OFFSET('Sanitation Data'!$H$29,0,10*ROW('Sanitation Data'!H125)))</f>
        <v/>
      </c>
      <c r="DG131" s="392" t="str">
        <f ca="1">+IF(OFFSET('Sanitation Data'!$H$30,0,10*ROW('Sanitation Data'!H125))="","",OFFSET('Sanitation Data'!$H$30,0,10*ROW('Sanitation Data'!H125)))</f>
        <v/>
      </c>
      <c r="DH131" s="392" t="str">
        <f ca="1">+IF(OFFSET('Sanitation Data'!$H$31,0,10*ROW('Sanitation Data'!H125))="","",OFFSET('Sanitation Data'!$H$31,0,10*ROW('Sanitation Data'!H125)))</f>
        <v/>
      </c>
      <c r="DI131" s="392" t="str">
        <f ca="1">+IF(OFFSET('Sanitation Data'!$H$32,0,10*ROW('Sanitation Data'!H125))="","",OFFSET('Sanitation Data'!$H$32,0,10*ROW('Sanitation Data'!H125)))</f>
        <v/>
      </c>
      <c r="DJ131" s="392" t="str">
        <f ca="1">+IF(OFFSET('Sanitation Data'!$I$28,0,10*ROW('Sanitation Data'!I125))="","",OFFSET('Sanitation Data'!$I$28,0,10*ROW('Sanitation Data'!I125)))</f>
        <v/>
      </c>
      <c r="DK131" s="392" t="str">
        <f ca="1">+IF(OFFSET('Sanitation Data'!$I$29,0,10*ROW('Sanitation Data'!I125))="","",OFFSET('Sanitation Data'!$I$29,0,10*ROW('Sanitation Data'!I125)))</f>
        <v/>
      </c>
      <c r="DL131" s="392" t="str">
        <f ca="1">+IF(OFFSET('Sanitation Data'!$I$30,0,10*ROW('Sanitation Data'!I125))="","",OFFSET('Sanitation Data'!$I$30,0,10*ROW('Sanitation Data'!I125)))</f>
        <v/>
      </c>
      <c r="DM131" s="392" t="str">
        <f ca="1">+IF(OFFSET('Sanitation Data'!$I$31,0,10*ROW('Sanitation Data'!I125))="","",OFFSET('Sanitation Data'!$I$31,0,10*ROW('Sanitation Data'!I125)))</f>
        <v/>
      </c>
      <c r="DN131" s="392" t="str">
        <f ca="1">+IF(OFFSET('Sanitation Data'!$I$32,0,10*ROW('Sanitation Data'!I125))="","",OFFSET('Sanitation Data'!$I$32,0,10*ROW('Sanitation Data'!I125)))</f>
        <v/>
      </c>
      <c r="DO131" s="392" t="str">
        <f ca="1">+IF(OFFSET('Hygiene Data'!$D$11,0,10*ROW('Hygiene Data'!D125))="","",OFFSET('Hygiene Data'!$D$11,0,10*ROW('Hygiene Data'!D125)))</f>
        <v/>
      </c>
      <c r="DP131" s="392" t="str">
        <f ca="1">+IF(OFFSET('Hygiene Data'!$D$12,0,10*ROW('Hygiene Data'!D125))="","",OFFSET('Hygiene Data'!$D$12,0,10*ROW('Hygiene Data'!D125)))</f>
        <v/>
      </c>
      <c r="DQ131" s="392" t="str">
        <f ca="1">+IF(OFFSET('Hygiene Data'!$D$13,0,10*ROW('Hygiene Data'!D125))="","",OFFSET('Hygiene Data'!$D$13,0,10*ROW('Hygiene Data'!D125)))</f>
        <v/>
      </c>
      <c r="DR131" s="392" t="str">
        <f ca="1">+IF(OFFSET('Hygiene Data'!$E$11,0,10*ROW('Hygiene Data'!E125))="","",OFFSET('Hygiene Data'!$E$11,0,10*ROW('Hygiene Data'!E125)))</f>
        <v/>
      </c>
      <c r="DS131" s="392" t="str">
        <f ca="1">+IF(OFFSET('Hygiene Data'!$E$12,0,10*ROW('Hygiene Data'!E125))="","",OFFSET('Hygiene Data'!$E$12,0,10*ROW('Hygiene Data'!E125)))</f>
        <v/>
      </c>
      <c r="DT131" s="392" t="str">
        <f ca="1">+IF(OFFSET('Hygiene Data'!$E$13,0,10*ROW('Hygiene Data'!E125))="","",OFFSET('Hygiene Data'!$E$13,0,10*ROW('Hygiene Data'!E125)))</f>
        <v/>
      </c>
      <c r="DU131" s="392" t="str">
        <f ca="1">+IF(OFFSET('Hygiene Data'!$F$11,0,10*ROW('Hygiene Data'!F125))="","",OFFSET('Hygiene Data'!$F$11,0,10*ROW('Hygiene Data'!F125)))</f>
        <v/>
      </c>
      <c r="DV131" s="392" t="str">
        <f ca="1">+IF(OFFSET('Hygiene Data'!$F$12,0,10*ROW('Hygiene Data'!F125))="","",OFFSET('Hygiene Data'!$F$12,0,10*ROW('Hygiene Data'!F125)))</f>
        <v/>
      </c>
      <c r="DW131" s="392" t="str">
        <f ca="1">+IF(OFFSET('Hygiene Data'!$F$13,0,10*ROW('Hygiene Data'!F125))="","",OFFSET('Hygiene Data'!$F$13,0,10*ROW('Hygiene Data'!F125)))</f>
        <v/>
      </c>
      <c r="DX131" s="392" t="str">
        <f ca="1">+IF(OFFSET('Hygiene Data'!$G$11,0,10*ROW('Hygiene Data'!G125))="","",OFFSET('Hygiene Data'!$G$11,0,10*ROW('Hygiene Data'!G125)))</f>
        <v/>
      </c>
      <c r="DY131" s="392" t="str">
        <f ca="1">+IF(OFFSET('Hygiene Data'!$G$12,0,10*ROW('Hygiene Data'!G125))="","",OFFSET('Hygiene Data'!$G$12,0,10*ROW('Hygiene Data'!G125)))</f>
        <v/>
      </c>
      <c r="DZ131" s="392" t="str">
        <f ca="1">+IF(OFFSET('Hygiene Data'!$G$13,0,10*ROW('Hygiene Data'!G125))="","",OFFSET('Hygiene Data'!$G$13,0,10*ROW('Hygiene Data'!G125)))</f>
        <v/>
      </c>
      <c r="EA131" s="392" t="str">
        <f ca="1">+IF(OFFSET('Hygiene Data'!$H$11,0,10*ROW('Hygiene Data'!H125))="","",OFFSET('Hygiene Data'!$H$11,0,10*ROW('Hygiene Data'!H125)))</f>
        <v/>
      </c>
      <c r="EB131" s="392" t="str">
        <f ca="1">+IF(OFFSET('Hygiene Data'!$H$12,0,10*ROW('Hygiene Data'!H125))="","",OFFSET('Hygiene Data'!$H$12,0,10*ROW('Hygiene Data'!H125)))</f>
        <v/>
      </c>
      <c r="EC131" s="392" t="str">
        <f ca="1">+IF(OFFSET('Hygiene Data'!$H$13,0,10*ROW('Hygiene Data'!H125))="","",OFFSET('Hygiene Data'!$H$13,0,10*ROW('Hygiene Data'!H125)))</f>
        <v/>
      </c>
      <c r="ED131" s="392" t="str">
        <f ca="1">+IF(OFFSET('Hygiene Data'!$I$11,0,10*ROW('Hygiene Data'!I125))="","",OFFSET('Hygiene Data'!$I$11,0,10*ROW('Hygiene Data'!I125)))</f>
        <v/>
      </c>
      <c r="EE131" s="392" t="str">
        <f ca="1">+IF(OFFSET('Hygiene Data'!$I$12,0,10*ROW('Hygiene Data'!I125))="","",OFFSET('Hygiene Data'!$I$12,0,10*ROW('Hygiene Data'!I125)))</f>
        <v/>
      </c>
      <c r="EF131" s="392" t="str">
        <f ca="1">+IF(OFFSET('Hygiene Data'!$I$13,0,10*ROW('Hygiene Data'!I125))="","",OFFSET('Hygiene Data'!$I$13,0,10*ROW('Hygiene Data'!I125)))</f>
        <v/>
      </c>
    </row>
    <row r="132" spans="1:136" x14ac:dyDescent="0.25">
      <c r="A132" s="501" t="str">
        <f ca="1">+IF(OFFSET('Water Data'!$B$2,0,10*ROW('Water Data'!E126))="","",OFFSET('Water Data'!$B$2,0,10*ROW('Water Data'!E126)))</f>
        <v/>
      </c>
      <c r="B132" s="50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28" t="str">
        <f t="shared" ca="1" si="1"/>
        <v/>
      </c>
      <c r="D132" s="52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3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3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3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3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3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3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3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3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3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3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3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3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3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3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3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3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3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3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3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3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3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3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3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3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3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3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3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3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3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3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3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0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3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3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3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3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3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3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3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3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3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3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3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3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3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3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3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3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92" t="str">
        <f ca="1">+IF(OFFSET('Water Data'!$D$27,0,10*ROW('Water Data'!D126))="","",OFFSET('Water Data'!$D$27,0,10*ROW('Water Data'!D126)))</f>
        <v/>
      </c>
      <c r="BT132" s="392" t="str">
        <f ca="1">+IF(OFFSET('Water Data'!$D$28,0,10*ROW('Water Data'!D126))="","",OFFSET('Water Data'!$D$28,0,10*ROW('Water Data'!D126)))</f>
        <v/>
      </c>
      <c r="BU132" s="392" t="str">
        <f ca="1">+IF(OFFSET('Water Data'!$D$29,0,10*ROW('Water Data'!D126))="","",OFFSET('Water Data'!$D$29,0,10*ROW('Water Data'!D126)))</f>
        <v/>
      </c>
      <c r="BV132" s="392" t="str">
        <f ca="1">+IF(OFFSET('Water Data'!$E$27,0,10*ROW('Water Data'!E126))="","",OFFSET('Water Data'!$E$27,0,10*ROW('Water Data'!E126)))</f>
        <v/>
      </c>
      <c r="BW132" s="392" t="str">
        <f ca="1">+IF(OFFSET('Water Data'!$E$28,0,10*ROW('Water Data'!E126))="","",OFFSET('Water Data'!$E$28,0,10*ROW('Water Data'!E126)))</f>
        <v/>
      </c>
      <c r="BX132" s="392" t="str">
        <f ca="1">+IF(OFFSET('Water Data'!$E$29,0,10*ROW('Water Data'!E126))="","",OFFSET('Water Data'!$E$29,0,10*ROW('Water Data'!E126)))</f>
        <v/>
      </c>
      <c r="BY132" s="392" t="str">
        <f ca="1">+IF(OFFSET('Water Data'!$F$27,0,10*ROW('Water Data'!F126))="","",OFFSET('Water Data'!$F$27,0,10*ROW('Water Data'!F126)))</f>
        <v/>
      </c>
      <c r="BZ132" s="392" t="str">
        <f ca="1">+IF(OFFSET('Water Data'!$F$28,0,10*ROW('Water Data'!F126))="","",OFFSET('Water Data'!$F$28,0,10*ROW('Water Data'!F126)))</f>
        <v/>
      </c>
      <c r="CA132" s="392" t="str">
        <f ca="1">+IF(OFFSET('Water Data'!$F$29,0,10*ROW('Water Data'!F126))="","",OFFSET('Water Data'!$F$29,0,10*ROW('Water Data'!F126)))</f>
        <v/>
      </c>
      <c r="CB132" s="392" t="str">
        <f ca="1">+IF(OFFSET('Water Data'!$G$27,0,10*ROW('Water Data'!G126))="","",OFFSET('Water Data'!$G$27,0,10*ROW('Water Data'!G126)))</f>
        <v/>
      </c>
      <c r="CC132" s="392" t="str">
        <f ca="1">+IF(OFFSET('Water Data'!$G$28,0,10*ROW('Water Data'!G126))="","",OFFSET('Water Data'!$G$28,0,10*ROW('Water Data'!G126)))</f>
        <v/>
      </c>
      <c r="CD132" s="392" t="str">
        <f ca="1">+IF(OFFSET('Water Data'!$G$29,0,10*ROW('Water Data'!G126))="","",OFFSET('Water Data'!$G$29,0,10*ROW('Water Data'!G126)))</f>
        <v/>
      </c>
      <c r="CE132" s="392" t="str">
        <f ca="1">+IF(OFFSET('Water Data'!$H$27,0,10*ROW('Water Data'!H126))="","",OFFSET('Water Data'!$H$27,0,10*ROW('Water Data'!H126)))</f>
        <v/>
      </c>
      <c r="CF132" s="392" t="str">
        <f ca="1">+IF(OFFSET('Water Data'!$H$28,0,10*ROW('Water Data'!H126))="","",OFFSET('Water Data'!$H$28,0,10*ROW('Water Data'!H126)))</f>
        <v/>
      </c>
      <c r="CG132" s="392" t="str">
        <f ca="1">+IF(OFFSET('Water Data'!$H$29,0,10*ROW('Water Data'!H126))="","",OFFSET('Water Data'!$H$29,0,10*ROW('Water Data'!H126)))</f>
        <v/>
      </c>
      <c r="CH132" s="392" t="str">
        <f ca="1">+IF(OFFSET('Water Data'!$I$27,0,10*ROW('Water Data'!I126))="","",OFFSET('Water Data'!$I$27,0,10*ROW('Water Data'!I126)))</f>
        <v/>
      </c>
      <c r="CI132" s="392" t="str">
        <f ca="1">+IF(OFFSET('Water Data'!$I$28,0,10*ROW('Water Data'!I126))="","",OFFSET('Water Data'!$I$28,0,10*ROW('Water Data'!I126)))</f>
        <v/>
      </c>
      <c r="CJ132" s="392" t="str">
        <f ca="1">+IF(OFFSET('Water Data'!$I$29,0,10*ROW('Water Data'!I126))="","",OFFSET('Water Data'!$I$29,0,10*ROW('Water Data'!I126)))</f>
        <v/>
      </c>
      <c r="CK132" s="392" t="str">
        <f ca="1">+IF(OFFSET('Sanitation Data'!$D$28,0,10*ROW('Sanitation Data'!D126))="","",OFFSET('Sanitation Data'!$D$28,0,10*ROW('Sanitation Data'!D126)))</f>
        <v/>
      </c>
      <c r="CL132" s="392" t="str">
        <f ca="1">+IF(OFFSET('Sanitation Data'!$D$29,0,10*ROW('Sanitation Data'!D126))="","",OFFSET('Sanitation Data'!$D$29,0,10*ROW('Sanitation Data'!D126)))</f>
        <v/>
      </c>
      <c r="CM132" s="392" t="str">
        <f ca="1">+IF(OFFSET('Sanitation Data'!$D$30,0,10*ROW('Sanitation Data'!D126))="","",OFFSET('Sanitation Data'!$D$30,0,10*ROW('Sanitation Data'!D126)))</f>
        <v/>
      </c>
      <c r="CN132" s="392" t="str">
        <f ca="1">+IF(OFFSET('Sanitation Data'!$D$31,0,10*ROW('Sanitation Data'!D126))="","",OFFSET('Sanitation Data'!$D$31,0,10*ROW('Sanitation Data'!D126)))</f>
        <v/>
      </c>
      <c r="CO132" s="392" t="str">
        <f ca="1">+IF(OFFSET('Sanitation Data'!$D$32,0,10*ROW('Sanitation Data'!D126))="","",OFFSET('Sanitation Data'!$D$32,0,10*ROW('Sanitation Data'!D126)))</f>
        <v/>
      </c>
      <c r="CP132" s="392" t="str">
        <f ca="1">+IF(OFFSET('Sanitation Data'!$E$28,0,10*ROW('Sanitation Data'!E126))="","",OFFSET('Sanitation Data'!$E$28,0,10*ROW('Sanitation Data'!E126)))</f>
        <v/>
      </c>
      <c r="CQ132" s="392" t="str">
        <f ca="1">+IF(OFFSET('Sanitation Data'!$E$29,0,10*ROW('Sanitation Data'!E126))="","",OFFSET('Sanitation Data'!$E$29,0,10*ROW('Sanitation Data'!E126)))</f>
        <v/>
      </c>
      <c r="CR132" s="392" t="str">
        <f ca="1">+IF(OFFSET('Sanitation Data'!$E$30,0,10*ROW('Sanitation Data'!E126))="","",OFFSET('Sanitation Data'!$E$30,0,10*ROW('Sanitation Data'!E126)))</f>
        <v/>
      </c>
      <c r="CS132" s="392" t="str">
        <f ca="1">+IF(OFFSET('Sanitation Data'!$E$31,0,10*ROW('Sanitation Data'!E126))="","",OFFSET('Sanitation Data'!$E$31,0,10*ROW('Sanitation Data'!E126)))</f>
        <v/>
      </c>
      <c r="CT132" s="392" t="str">
        <f ca="1">+IF(OFFSET('Sanitation Data'!$E$32,0,10*ROW('Sanitation Data'!E126))="","",OFFSET('Sanitation Data'!$E$32,0,10*ROW('Sanitation Data'!E126)))</f>
        <v/>
      </c>
      <c r="CU132" s="392" t="str">
        <f ca="1">+IF(OFFSET('Sanitation Data'!$F$28,0,10*ROW('Sanitation Data'!F126))="","",OFFSET('Sanitation Data'!$F$28,0,10*ROW('Sanitation Data'!F126)))</f>
        <v/>
      </c>
      <c r="CV132" s="392" t="str">
        <f ca="1">+IF(OFFSET('Sanitation Data'!$F$29,0,10*ROW('Sanitation Data'!F126))="","",OFFSET('Sanitation Data'!$F$29,0,10*ROW('Sanitation Data'!F126)))</f>
        <v/>
      </c>
      <c r="CW132" s="392" t="str">
        <f ca="1">+IF(OFFSET('Sanitation Data'!$F$30,0,10*ROW('Sanitation Data'!F126))="","",OFFSET('Sanitation Data'!$F$30,0,10*ROW('Sanitation Data'!F126)))</f>
        <v/>
      </c>
      <c r="CX132" s="392" t="str">
        <f ca="1">+IF(OFFSET('Sanitation Data'!$F$31,0,10*ROW('Sanitation Data'!F126))="","",OFFSET('Sanitation Data'!$F$31,0,10*ROW('Sanitation Data'!F126)))</f>
        <v/>
      </c>
      <c r="CY132" s="392" t="str">
        <f ca="1">+IF(OFFSET('Sanitation Data'!$F$32,0,10*ROW('Sanitation Data'!F126))="","",OFFSET('Sanitation Data'!$F$32,0,10*ROW('Sanitation Data'!F126)))</f>
        <v/>
      </c>
      <c r="CZ132" s="392" t="str">
        <f ca="1">+IF(OFFSET('Sanitation Data'!$G$28,0,10*ROW('Sanitation Data'!G126))="","",OFFSET('Sanitation Data'!$G$28,0,10*ROW('Sanitation Data'!G126)))</f>
        <v/>
      </c>
      <c r="DA132" s="392" t="str">
        <f ca="1">+IF(OFFSET('Sanitation Data'!$G$29,0,10*ROW('Sanitation Data'!G126))="","",OFFSET('Sanitation Data'!$G$29,0,10*ROW('Sanitation Data'!G126)))</f>
        <v/>
      </c>
      <c r="DB132" s="392" t="str">
        <f ca="1">+IF(OFFSET('Sanitation Data'!$G$30,0,10*ROW('Sanitation Data'!G126))="","",OFFSET('Sanitation Data'!$G$30,0,10*ROW('Sanitation Data'!G126)))</f>
        <v/>
      </c>
      <c r="DC132" s="392" t="str">
        <f ca="1">+IF(OFFSET('Sanitation Data'!$G$31,0,10*ROW('Sanitation Data'!G126))="","",OFFSET('Sanitation Data'!$G$31,0,10*ROW('Sanitation Data'!G126)))</f>
        <v/>
      </c>
      <c r="DD132" s="392" t="str">
        <f ca="1">+IF(OFFSET('Sanitation Data'!$G$32,0,10*ROW('Sanitation Data'!G126))="","",OFFSET('Sanitation Data'!$G$32,0,10*ROW('Sanitation Data'!G126)))</f>
        <v/>
      </c>
      <c r="DE132" s="392" t="str">
        <f ca="1">+IF(OFFSET('Sanitation Data'!$H$28,0,10*ROW('Sanitation Data'!H126))="","",OFFSET('Sanitation Data'!$H$28,0,10*ROW('Sanitation Data'!H126)))</f>
        <v/>
      </c>
      <c r="DF132" s="392" t="str">
        <f ca="1">+IF(OFFSET('Sanitation Data'!$H$29,0,10*ROW('Sanitation Data'!H126))="","",OFFSET('Sanitation Data'!$H$29,0,10*ROW('Sanitation Data'!H126)))</f>
        <v/>
      </c>
      <c r="DG132" s="392" t="str">
        <f ca="1">+IF(OFFSET('Sanitation Data'!$H$30,0,10*ROW('Sanitation Data'!H126))="","",OFFSET('Sanitation Data'!$H$30,0,10*ROW('Sanitation Data'!H126)))</f>
        <v/>
      </c>
      <c r="DH132" s="392" t="str">
        <f ca="1">+IF(OFFSET('Sanitation Data'!$H$31,0,10*ROW('Sanitation Data'!H126))="","",OFFSET('Sanitation Data'!$H$31,0,10*ROW('Sanitation Data'!H126)))</f>
        <v/>
      </c>
      <c r="DI132" s="392" t="str">
        <f ca="1">+IF(OFFSET('Sanitation Data'!$H$32,0,10*ROW('Sanitation Data'!H126))="","",OFFSET('Sanitation Data'!$H$32,0,10*ROW('Sanitation Data'!H126)))</f>
        <v/>
      </c>
      <c r="DJ132" s="392" t="str">
        <f ca="1">+IF(OFFSET('Sanitation Data'!$I$28,0,10*ROW('Sanitation Data'!I126))="","",OFFSET('Sanitation Data'!$I$28,0,10*ROW('Sanitation Data'!I126)))</f>
        <v/>
      </c>
      <c r="DK132" s="392" t="str">
        <f ca="1">+IF(OFFSET('Sanitation Data'!$I$29,0,10*ROW('Sanitation Data'!I126))="","",OFFSET('Sanitation Data'!$I$29,0,10*ROW('Sanitation Data'!I126)))</f>
        <v/>
      </c>
      <c r="DL132" s="392" t="str">
        <f ca="1">+IF(OFFSET('Sanitation Data'!$I$30,0,10*ROW('Sanitation Data'!I126))="","",OFFSET('Sanitation Data'!$I$30,0,10*ROW('Sanitation Data'!I126)))</f>
        <v/>
      </c>
      <c r="DM132" s="392" t="str">
        <f ca="1">+IF(OFFSET('Sanitation Data'!$I$31,0,10*ROW('Sanitation Data'!I126))="","",OFFSET('Sanitation Data'!$I$31,0,10*ROW('Sanitation Data'!I126)))</f>
        <v/>
      </c>
      <c r="DN132" s="392" t="str">
        <f ca="1">+IF(OFFSET('Sanitation Data'!$I$32,0,10*ROW('Sanitation Data'!I126))="","",OFFSET('Sanitation Data'!$I$32,0,10*ROW('Sanitation Data'!I126)))</f>
        <v/>
      </c>
      <c r="DO132" s="392" t="str">
        <f ca="1">+IF(OFFSET('Hygiene Data'!$D$11,0,10*ROW('Hygiene Data'!D126))="","",OFFSET('Hygiene Data'!$D$11,0,10*ROW('Hygiene Data'!D126)))</f>
        <v/>
      </c>
      <c r="DP132" s="392" t="str">
        <f ca="1">+IF(OFFSET('Hygiene Data'!$D$12,0,10*ROW('Hygiene Data'!D126))="","",OFFSET('Hygiene Data'!$D$12,0,10*ROW('Hygiene Data'!D126)))</f>
        <v/>
      </c>
      <c r="DQ132" s="392" t="str">
        <f ca="1">+IF(OFFSET('Hygiene Data'!$D$13,0,10*ROW('Hygiene Data'!D126))="","",OFFSET('Hygiene Data'!$D$13,0,10*ROW('Hygiene Data'!D126)))</f>
        <v/>
      </c>
      <c r="DR132" s="392" t="str">
        <f ca="1">+IF(OFFSET('Hygiene Data'!$E$11,0,10*ROW('Hygiene Data'!E126))="","",OFFSET('Hygiene Data'!$E$11,0,10*ROW('Hygiene Data'!E126)))</f>
        <v/>
      </c>
      <c r="DS132" s="392" t="str">
        <f ca="1">+IF(OFFSET('Hygiene Data'!$E$12,0,10*ROW('Hygiene Data'!E126))="","",OFFSET('Hygiene Data'!$E$12,0,10*ROW('Hygiene Data'!E126)))</f>
        <v/>
      </c>
      <c r="DT132" s="392" t="str">
        <f ca="1">+IF(OFFSET('Hygiene Data'!$E$13,0,10*ROW('Hygiene Data'!E126))="","",OFFSET('Hygiene Data'!$E$13,0,10*ROW('Hygiene Data'!E126)))</f>
        <v/>
      </c>
      <c r="DU132" s="392" t="str">
        <f ca="1">+IF(OFFSET('Hygiene Data'!$F$11,0,10*ROW('Hygiene Data'!F126))="","",OFFSET('Hygiene Data'!$F$11,0,10*ROW('Hygiene Data'!F126)))</f>
        <v/>
      </c>
      <c r="DV132" s="392" t="str">
        <f ca="1">+IF(OFFSET('Hygiene Data'!$F$12,0,10*ROW('Hygiene Data'!F126))="","",OFFSET('Hygiene Data'!$F$12,0,10*ROW('Hygiene Data'!F126)))</f>
        <v/>
      </c>
      <c r="DW132" s="392" t="str">
        <f ca="1">+IF(OFFSET('Hygiene Data'!$F$13,0,10*ROW('Hygiene Data'!F126))="","",OFFSET('Hygiene Data'!$F$13,0,10*ROW('Hygiene Data'!F126)))</f>
        <v/>
      </c>
      <c r="DX132" s="392" t="str">
        <f ca="1">+IF(OFFSET('Hygiene Data'!$G$11,0,10*ROW('Hygiene Data'!G126))="","",OFFSET('Hygiene Data'!$G$11,0,10*ROW('Hygiene Data'!G126)))</f>
        <v/>
      </c>
      <c r="DY132" s="392" t="str">
        <f ca="1">+IF(OFFSET('Hygiene Data'!$G$12,0,10*ROW('Hygiene Data'!G126))="","",OFFSET('Hygiene Data'!$G$12,0,10*ROW('Hygiene Data'!G126)))</f>
        <v/>
      </c>
      <c r="DZ132" s="392" t="str">
        <f ca="1">+IF(OFFSET('Hygiene Data'!$G$13,0,10*ROW('Hygiene Data'!G126))="","",OFFSET('Hygiene Data'!$G$13,0,10*ROW('Hygiene Data'!G126)))</f>
        <v/>
      </c>
      <c r="EA132" s="392" t="str">
        <f ca="1">+IF(OFFSET('Hygiene Data'!$H$11,0,10*ROW('Hygiene Data'!H126))="","",OFFSET('Hygiene Data'!$H$11,0,10*ROW('Hygiene Data'!H126)))</f>
        <v/>
      </c>
      <c r="EB132" s="392" t="str">
        <f ca="1">+IF(OFFSET('Hygiene Data'!$H$12,0,10*ROW('Hygiene Data'!H126))="","",OFFSET('Hygiene Data'!$H$12,0,10*ROW('Hygiene Data'!H126)))</f>
        <v/>
      </c>
      <c r="EC132" s="392" t="str">
        <f ca="1">+IF(OFFSET('Hygiene Data'!$H$13,0,10*ROW('Hygiene Data'!H126))="","",OFFSET('Hygiene Data'!$H$13,0,10*ROW('Hygiene Data'!H126)))</f>
        <v/>
      </c>
      <c r="ED132" s="392" t="str">
        <f ca="1">+IF(OFFSET('Hygiene Data'!$I$11,0,10*ROW('Hygiene Data'!I126))="","",OFFSET('Hygiene Data'!$I$11,0,10*ROW('Hygiene Data'!I126)))</f>
        <v/>
      </c>
      <c r="EE132" s="392" t="str">
        <f ca="1">+IF(OFFSET('Hygiene Data'!$I$12,0,10*ROW('Hygiene Data'!I126))="","",OFFSET('Hygiene Data'!$I$12,0,10*ROW('Hygiene Data'!I126)))</f>
        <v/>
      </c>
      <c r="EF132" s="392" t="str">
        <f ca="1">+IF(OFFSET('Hygiene Data'!$I$13,0,10*ROW('Hygiene Data'!I126))="","",OFFSET('Hygiene Data'!$I$13,0,10*ROW('Hygiene Data'!I126)))</f>
        <v/>
      </c>
    </row>
    <row r="133" spans="1:136" x14ac:dyDescent="0.25">
      <c r="A133" s="501" t="str">
        <f ca="1">+IF(OFFSET('Water Data'!$B$2,0,10*ROW('Water Data'!E127))="","",OFFSET('Water Data'!$B$2,0,10*ROW('Water Data'!E127)))</f>
        <v/>
      </c>
      <c r="B133" s="50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28" t="str">
        <f t="shared" ca="1" si="1"/>
        <v/>
      </c>
      <c r="D133" s="52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3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3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3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3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3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3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3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3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3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3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3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3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3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3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3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3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3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3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3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3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3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3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3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3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3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3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3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3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3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3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3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0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3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3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3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3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3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3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3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3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3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3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3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3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3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3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3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3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92" t="str">
        <f ca="1">+IF(OFFSET('Water Data'!$D$27,0,10*ROW('Water Data'!D127))="","",OFFSET('Water Data'!$D$27,0,10*ROW('Water Data'!D127)))</f>
        <v/>
      </c>
      <c r="BT133" s="392" t="str">
        <f ca="1">+IF(OFFSET('Water Data'!$D$28,0,10*ROW('Water Data'!D127))="","",OFFSET('Water Data'!$D$28,0,10*ROW('Water Data'!D127)))</f>
        <v/>
      </c>
      <c r="BU133" s="392" t="str">
        <f ca="1">+IF(OFFSET('Water Data'!$D$29,0,10*ROW('Water Data'!D127))="","",OFFSET('Water Data'!$D$29,0,10*ROW('Water Data'!D127)))</f>
        <v/>
      </c>
      <c r="BV133" s="392" t="str">
        <f ca="1">+IF(OFFSET('Water Data'!$E$27,0,10*ROW('Water Data'!E127))="","",OFFSET('Water Data'!$E$27,0,10*ROW('Water Data'!E127)))</f>
        <v/>
      </c>
      <c r="BW133" s="392" t="str">
        <f ca="1">+IF(OFFSET('Water Data'!$E$28,0,10*ROW('Water Data'!E127))="","",OFFSET('Water Data'!$E$28,0,10*ROW('Water Data'!E127)))</f>
        <v/>
      </c>
      <c r="BX133" s="392" t="str">
        <f ca="1">+IF(OFFSET('Water Data'!$E$29,0,10*ROW('Water Data'!E127))="","",OFFSET('Water Data'!$E$29,0,10*ROW('Water Data'!E127)))</f>
        <v/>
      </c>
      <c r="BY133" s="392" t="str">
        <f ca="1">+IF(OFFSET('Water Data'!$F$27,0,10*ROW('Water Data'!F127))="","",OFFSET('Water Data'!$F$27,0,10*ROW('Water Data'!F127)))</f>
        <v/>
      </c>
      <c r="BZ133" s="392" t="str">
        <f ca="1">+IF(OFFSET('Water Data'!$F$28,0,10*ROW('Water Data'!F127))="","",OFFSET('Water Data'!$F$28,0,10*ROW('Water Data'!F127)))</f>
        <v/>
      </c>
      <c r="CA133" s="392" t="str">
        <f ca="1">+IF(OFFSET('Water Data'!$F$29,0,10*ROW('Water Data'!F127))="","",OFFSET('Water Data'!$F$29,0,10*ROW('Water Data'!F127)))</f>
        <v/>
      </c>
      <c r="CB133" s="392" t="str">
        <f ca="1">+IF(OFFSET('Water Data'!$G$27,0,10*ROW('Water Data'!G127))="","",OFFSET('Water Data'!$G$27,0,10*ROW('Water Data'!G127)))</f>
        <v/>
      </c>
      <c r="CC133" s="392" t="str">
        <f ca="1">+IF(OFFSET('Water Data'!$G$28,0,10*ROW('Water Data'!G127))="","",OFFSET('Water Data'!$G$28,0,10*ROW('Water Data'!G127)))</f>
        <v/>
      </c>
      <c r="CD133" s="392" t="str">
        <f ca="1">+IF(OFFSET('Water Data'!$G$29,0,10*ROW('Water Data'!G127))="","",OFFSET('Water Data'!$G$29,0,10*ROW('Water Data'!G127)))</f>
        <v/>
      </c>
      <c r="CE133" s="392" t="str">
        <f ca="1">+IF(OFFSET('Water Data'!$H$27,0,10*ROW('Water Data'!H127))="","",OFFSET('Water Data'!$H$27,0,10*ROW('Water Data'!H127)))</f>
        <v/>
      </c>
      <c r="CF133" s="392" t="str">
        <f ca="1">+IF(OFFSET('Water Data'!$H$28,0,10*ROW('Water Data'!H127))="","",OFFSET('Water Data'!$H$28,0,10*ROW('Water Data'!H127)))</f>
        <v/>
      </c>
      <c r="CG133" s="392" t="str">
        <f ca="1">+IF(OFFSET('Water Data'!$H$29,0,10*ROW('Water Data'!H127))="","",OFFSET('Water Data'!$H$29,0,10*ROW('Water Data'!H127)))</f>
        <v/>
      </c>
      <c r="CH133" s="392" t="str">
        <f ca="1">+IF(OFFSET('Water Data'!$I$27,0,10*ROW('Water Data'!I127))="","",OFFSET('Water Data'!$I$27,0,10*ROW('Water Data'!I127)))</f>
        <v/>
      </c>
      <c r="CI133" s="392" t="str">
        <f ca="1">+IF(OFFSET('Water Data'!$I$28,0,10*ROW('Water Data'!I127))="","",OFFSET('Water Data'!$I$28,0,10*ROW('Water Data'!I127)))</f>
        <v/>
      </c>
      <c r="CJ133" s="392" t="str">
        <f ca="1">+IF(OFFSET('Water Data'!$I$29,0,10*ROW('Water Data'!I127))="","",OFFSET('Water Data'!$I$29,0,10*ROW('Water Data'!I127)))</f>
        <v/>
      </c>
      <c r="CK133" s="392" t="str">
        <f ca="1">+IF(OFFSET('Sanitation Data'!$D$28,0,10*ROW('Sanitation Data'!D127))="","",OFFSET('Sanitation Data'!$D$28,0,10*ROW('Sanitation Data'!D127)))</f>
        <v/>
      </c>
      <c r="CL133" s="392" t="str">
        <f ca="1">+IF(OFFSET('Sanitation Data'!$D$29,0,10*ROW('Sanitation Data'!D127))="","",OFFSET('Sanitation Data'!$D$29,0,10*ROW('Sanitation Data'!D127)))</f>
        <v/>
      </c>
      <c r="CM133" s="392" t="str">
        <f ca="1">+IF(OFFSET('Sanitation Data'!$D$30,0,10*ROW('Sanitation Data'!D127))="","",OFFSET('Sanitation Data'!$D$30,0,10*ROW('Sanitation Data'!D127)))</f>
        <v/>
      </c>
      <c r="CN133" s="392" t="str">
        <f ca="1">+IF(OFFSET('Sanitation Data'!$D$31,0,10*ROW('Sanitation Data'!D127))="","",OFFSET('Sanitation Data'!$D$31,0,10*ROW('Sanitation Data'!D127)))</f>
        <v/>
      </c>
      <c r="CO133" s="392" t="str">
        <f ca="1">+IF(OFFSET('Sanitation Data'!$D$32,0,10*ROW('Sanitation Data'!D127))="","",OFFSET('Sanitation Data'!$D$32,0,10*ROW('Sanitation Data'!D127)))</f>
        <v/>
      </c>
      <c r="CP133" s="392" t="str">
        <f ca="1">+IF(OFFSET('Sanitation Data'!$E$28,0,10*ROW('Sanitation Data'!E127))="","",OFFSET('Sanitation Data'!$E$28,0,10*ROW('Sanitation Data'!E127)))</f>
        <v/>
      </c>
      <c r="CQ133" s="392" t="str">
        <f ca="1">+IF(OFFSET('Sanitation Data'!$E$29,0,10*ROW('Sanitation Data'!E127))="","",OFFSET('Sanitation Data'!$E$29,0,10*ROW('Sanitation Data'!E127)))</f>
        <v/>
      </c>
      <c r="CR133" s="392" t="str">
        <f ca="1">+IF(OFFSET('Sanitation Data'!$E$30,0,10*ROW('Sanitation Data'!E127))="","",OFFSET('Sanitation Data'!$E$30,0,10*ROW('Sanitation Data'!E127)))</f>
        <v/>
      </c>
      <c r="CS133" s="392" t="str">
        <f ca="1">+IF(OFFSET('Sanitation Data'!$E$31,0,10*ROW('Sanitation Data'!E127))="","",OFFSET('Sanitation Data'!$E$31,0,10*ROW('Sanitation Data'!E127)))</f>
        <v/>
      </c>
      <c r="CT133" s="392" t="str">
        <f ca="1">+IF(OFFSET('Sanitation Data'!$E$32,0,10*ROW('Sanitation Data'!E127))="","",OFFSET('Sanitation Data'!$E$32,0,10*ROW('Sanitation Data'!E127)))</f>
        <v/>
      </c>
      <c r="CU133" s="392" t="str">
        <f ca="1">+IF(OFFSET('Sanitation Data'!$F$28,0,10*ROW('Sanitation Data'!F127))="","",OFFSET('Sanitation Data'!$F$28,0,10*ROW('Sanitation Data'!F127)))</f>
        <v/>
      </c>
      <c r="CV133" s="392" t="str">
        <f ca="1">+IF(OFFSET('Sanitation Data'!$F$29,0,10*ROW('Sanitation Data'!F127))="","",OFFSET('Sanitation Data'!$F$29,0,10*ROW('Sanitation Data'!F127)))</f>
        <v/>
      </c>
      <c r="CW133" s="392" t="str">
        <f ca="1">+IF(OFFSET('Sanitation Data'!$F$30,0,10*ROW('Sanitation Data'!F127))="","",OFFSET('Sanitation Data'!$F$30,0,10*ROW('Sanitation Data'!F127)))</f>
        <v/>
      </c>
      <c r="CX133" s="392" t="str">
        <f ca="1">+IF(OFFSET('Sanitation Data'!$F$31,0,10*ROW('Sanitation Data'!F127))="","",OFFSET('Sanitation Data'!$F$31,0,10*ROW('Sanitation Data'!F127)))</f>
        <v/>
      </c>
      <c r="CY133" s="392" t="str">
        <f ca="1">+IF(OFFSET('Sanitation Data'!$F$32,0,10*ROW('Sanitation Data'!F127))="","",OFFSET('Sanitation Data'!$F$32,0,10*ROW('Sanitation Data'!F127)))</f>
        <v/>
      </c>
      <c r="CZ133" s="392" t="str">
        <f ca="1">+IF(OFFSET('Sanitation Data'!$G$28,0,10*ROW('Sanitation Data'!G127))="","",OFFSET('Sanitation Data'!$G$28,0,10*ROW('Sanitation Data'!G127)))</f>
        <v/>
      </c>
      <c r="DA133" s="392" t="str">
        <f ca="1">+IF(OFFSET('Sanitation Data'!$G$29,0,10*ROW('Sanitation Data'!G127))="","",OFFSET('Sanitation Data'!$G$29,0,10*ROW('Sanitation Data'!G127)))</f>
        <v/>
      </c>
      <c r="DB133" s="392" t="str">
        <f ca="1">+IF(OFFSET('Sanitation Data'!$G$30,0,10*ROW('Sanitation Data'!G127))="","",OFFSET('Sanitation Data'!$G$30,0,10*ROW('Sanitation Data'!G127)))</f>
        <v/>
      </c>
      <c r="DC133" s="392" t="str">
        <f ca="1">+IF(OFFSET('Sanitation Data'!$G$31,0,10*ROW('Sanitation Data'!G127))="","",OFFSET('Sanitation Data'!$G$31,0,10*ROW('Sanitation Data'!G127)))</f>
        <v/>
      </c>
      <c r="DD133" s="392" t="str">
        <f ca="1">+IF(OFFSET('Sanitation Data'!$G$32,0,10*ROW('Sanitation Data'!G127))="","",OFFSET('Sanitation Data'!$G$32,0,10*ROW('Sanitation Data'!G127)))</f>
        <v/>
      </c>
      <c r="DE133" s="392" t="str">
        <f ca="1">+IF(OFFSET('Sanitation Data'!$H$28,0,10*ROW('Sanitation Data'!H127))="","",OFFSET('Sanitation Data'!$H$28,0,10*ROW('Sanitation Data'!H127)))</f>
        <v/>
      </c>
      <c r="DF133" s="392" t="str">
        <f ca="1">+IF(OFFSET('Sanitation Data'!$H$29,0,10*ROW('Sanitation Data'!H127))="","",OFFSET('Sanitation Data'!$H$29,0,10*ROW('Sanitation Data'!H127)))</f>
        <v/>
      </c>
      <c r="DG133" s="392" t="str">
        <f ca="1">+IF(OFFSET('Sanitation Data'!$H$30,0,10*ROW('Sanitation Data'!H127))="","",OFFSET('Sanitation Data'!$H$30,0,10*ROW('Sanitation Data'!H127)))</f>
        <v/>
      </c>
      <c r="DH133" s="392" t="str">
        <f ca="1">+IF(OFFSET('Sanitation Data'!$H$31,0,10*ROW('Sanitation Data'!H127))="","",OFFSET('Sanitation Data'!$H$31,0,10*ROW('Sanitation Data'!H127)))</f>
        <v/>
      </c>
      <c r="DI133" s="392" t="str">
        <f ca="1">+IF(OFFSET('Sanitation Data'!$H$32,0,10*ROW('Sanitation Data'!H127))="","",OFFSET('Sanitation Data'!$H$32,0,10*ROW('Sanitation Data'!H127)))</f>
        <v/>
      </c>
      <c r="DJ133" s="392" t="str">
        <f ca="1">+IF(OFFSET('Sanitation Data'!$I$28,0,10*ROW('Sanitation Data'!I127))="","",OFFSET('Sanitation Data'!$I$28,0,10*ROW('Sanitation Data'!I127)))</f>
        <v/>
      </c>
      <c r="DK133" s="392" t="str">
        <f ca="1">+IF(OFFSET('Sanitation Data'!$I$29,0,10*ROW('Sanitation Data'!I127))="","",OFFSET('Sanitation Data'!$I$29,0,10*ROW('Sanitation Data'!I127)))</f>
        <v/>
      </c>
      <c r="DL133" s="392" t="str">
        <f ca="1">+IF(OFFSET('Sanitation Data'!$I$30,0,10*ROW('Sanitation Data'!I127))="","",OFFSET('Sanitation Data'!$I$30,0,10*ROW('Sanitation Data'!I127)))</f>
        <v/>
      </c>
      <c r="DM133" s="392" t="str">
        <f ca="1">+IF(OFFSET('Sanitation Data'!$I$31,0,10*ROW('Sanitation Data'!I127))="","",OFFSET('Sanitation Data'!$I$31,0,10*ROW('Sanitation Data'!I127)))</f>
        <v/>
      </c>
      <c r="DN133" s="392" t="str">
        <f ca="1">+IF(OFFSET('Sanitation Data'!$I$32,0,10*ROW('Sanitation Data'!I127))="","",OFFSET('Sanitation Data'!$I$32,0,10*ROW('Sanitation Data'!I127)))</f>
        <v/>
      </c>
      <c r="DO133" s="392" t="str">
        <f ca="1">+IF(OFFSET('Hygiene Data'!$D$11,0,10*ROW('Hygiene Data'!D127))="","",OFFSET('Hygiene Data'!$D$11,0,10*ROW('Hygiene Data'!D127)))</f>
        <v/>
      </c>
      <c r="DP133" s="392" t="str">
        <f ca="1">+IF(OFFSET('Hygiene Data'!$D$12,0,10*ROW('Hygiene Data'!D127))="","",OFFSET('Hygiene Data'!$D$12,0,10*ROW('Hygiene Data'!D127)))</f>
        <v/>
      </c>
      <c r="DQ133" s="392" t="str">
        <f ca="1">+IF(OFFSET('Hygiene Data'!$D$13,0,10*ROW('Hygiene Data'!D127))="","",OFFSET('Hygiene Data'!$D$13,0,10*ROW('Hygiene Data'!D127)))</f>
        <v/>
      </c>
      <c r="DR133" s="392" t="str">
        <f ca="1">+IF(OFFSET('Hygiene Data'!$E$11,0,10*ROW('Hygiene Data'!E127))="","",OFFSET('Hygiene Data'!$E$11,0,10*ROW('Hygiene Data'!E127)))</f>
        <v/>
      </c>
      <c r="DS133" s="392" t="str">
        <f ca="1">+IF(OFFSET('Hygiene Data'!$E$12,0,10*ROW('Hygiene Data'!E127))="","",OFFSET('Hygiene Data'!$E$12,0,10*ROW('Hygiene Data'!E127)))</f>
        <v/>
      </c>
      <c r="DT133" s="392" t="str">
        <f ca="1">+IF(OFFSET('Hygiene Data'!$E$13,0,10*ROW('Hygiene Data'!E127))="","",OFFSET('Hygiene Data'!$E$13,0,10*ROW('Hygiene Data'!E127)))</f>
        <v/>
      </c>
      <c r="DU133" s="392" t="str">
        <f ca="1">+IF(OFFSET('Hygiene Data'!$F$11,0,10*ROW('Hygiene Data'!F127))="","",OFFSET('Hygiene Data'!$F$11,0,10*ROW('Hygiene Data'!F127)))</f>
        <v/>
      </c>
      <c r="DV133" s="392" t="str">
        <f ca="1">+IF(OFFSET('Hygiene Data'!$F$12,0,10*ROW('Hygiene Data'!F127))="","",OFFSET('Hygiene Data'!$F$12,0,10*ROW('Hygiene Data'!F127)))</f>
        <v/>
      </c>
      <c r="DW133" s="392" t="str">
        <f ca="1">+IF(OFFSET('Hygiene Data'!$F$13,0,10*ROW('Hygiene Data'!F127))="","",OFFSET('Hygiene Data'!$F$13,0,10*ROW('Hygiene Data'!F127)))</f>
        <v/>
      </c>
      <c r="DX133" s="392" t="str">
        <f ca="1">+IF(OFFSET('Hygiene Data'!$G$11,0,10*ROW('Hygiene Data'!G127))="","",OFFSET('Hygiene Data'!$G$11,0,10*ROW('Hygiene Data'!G127)))</f>
        <v/>
      </c>
      <c r="DY133" s="392" t="str">
        <f ca="1">+IF(OFFSET('Hygiene Data'!$G$12,0,10*ROW('Hygiene Data'!G127))="","",OFFSET('Hygiene Data'!$G$12,0,10*ROW('Hygiene Data'!G127)))</f>
        <v/>
      </c>
      <c r="DZ133" s="392" t="str">
        <f ca="1">+IF(OFFSET('Hygiene Data'!$G$13,0,10*ROW('Hygiene Data'!G127))="","",OFFSET('Hygiene Data'!$G$13,0,10*ROW('Hygiene Data'!G127)))</f>
        <v/>
      </c>
      <c r="EA133" s="392" t="str">
        <f ca="1">+IF(OFFSET('Hygiene Data'!$H$11,0,10*ROW('Hygiene Data'!H127))="","",OFFSET('Hygiene Data'!$H$11,0,10*ROW('Hygiene Data'!H127)))</f>
        <v/>
      </c>
      <c r="EB133" s="392" t="str">
        <f ca="1">+IF(OFFSET('Hygiene Data'!$H$12,0,10*ROW('Hygiene Data'!H127))="","",OFFSET('Hygiene Data'!$H$12,0,10*ROW('Hygiene Data'!H127)))</f>
        <v/>
      </c>
      <c r="EC133" s="392" t="str">
        <f ca="1">+IF(OFFSET('Hygiene Data'!$H$13,0,10*ROW('Hygiene Data'!H127))="","",OFFSET('Hygiene Data'!$H$13,0,10*ROW('Hygiene Data'!H127)))</f>
        <v/>
      </c>
      <c r="ED133" s="392" t="str">
        <f ca="1">+IF(OFFSET('Hygiene Data'!$I$11,0,10*ROW('Hygiene Data'!I127))="","",OFFSET('Hygiene Data'!$I$11,0,10*ROW('Hygiene Data'!I127)))</f>
        <v/>
      </c>
      <c r="EE133" s="392" t="str">
        <f ca="1">+IF(OFFSET('Hygiene Data'!$I$12,0,10*ROW('Hygiene Data'!I127))="","",OFFSET('Hygiene Data'!$I$12,0,10*ROW('Hygiene Data'!I127)))</f>
        <v/>
      </c>
      <c r="EF133" s="392" t="str">
        <f ca="1">+IF(OFFSET('Hygiene Data'!$I$13,0,10*ROW('Hygiene Data'!I127))="","",OFFSET('Hygiene Data'!$I$13,0,10*ROW('Hygiene Data'!I127)))</f>
        <v/>
      </c>
    </row>
    <row r="134" spans="1:136" x14ac:dyDescent="0.25">
      <c r="A134" s="501" t="str">
        <f ca="1">+IF(OFFSET('Water Data'!$B$2,0,10*ROW('Water Data'!E128))="","",OFFSET('Water Data'!$B$2,0,10*ROW('Water Data'!E128)))</f>
        <v/>
      </c>
      <c r="B134" s="50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28" t="str">
        <f t="shared" ca="1" si="1"/>
        <v/>
      </c>
      <c r="D134" s="52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3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3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3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3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3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3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3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3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3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3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3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3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3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3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3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3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3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3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3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3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3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3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3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3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3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3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3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3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3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3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3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0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3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3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3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3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3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3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3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3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3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3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3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3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3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3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3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3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92" t="str">
        <f ca="1">+IF(OFFSET('Water Data'!$D$27,0,10*ROW('Water Data'!D128))="","",OFFSET('Water Data'!$D$27,0,10*ROW('Water Data'!D128)))</f>
        <v/>
      </c>
      <c r="BT134" s="392" t="str">
        <f ca="1">+IF(OFFSET('Water Data'!$D$28,0,10*ROW('Water Data'!D128))="","",OFFSET('Water Data'!$D$28,0,10*ROW('Water Data'!D128)))</f>
        <v/>
      </c>
      <c r="BU134" s="392" t="str">
        <f ca="1">+IF(OFFSET('Water Data'!$D$29,0,10*ROW('Water Data'!D128))="","",OFFSET('Water Data'!$D$29,0,10*ROW('Water Data'!D128)))</f>
        <v/>
      </c>
      <c r="BV134" s="392" t="str">
        <f ca="1">+IF(OFFSET('Water Data'!$E$27,0,10*ROW('Water Data'!E128))="","",OFFSET('Water Data'!$E$27,0,10*ROW('Water Data'!E128)))</f>
        <v/>
      </c>
      <c r="BW134" s="392" t="str">
        <f ca="1">+IF(OFFSET('Water Data'!$E$28,0,10*ROW('Water Data'!E128))="","",OFFSET('Water Data'!$E$28,0,10*ROW('Water Data'!E128)))</f>
        <v/>
      </c>
      <c r="BX134" s="392" t="str">
        <f ca="1">+IF(OFFSET('Water Data'!$E$29,0,10*ROW('Water Data'!E128))="","",OFFSET('Water Data'!$E$29,0,10*ROW('Water Data'!E128)))</f>
        <v/>
      </c>
      <c r="BY134" s="392" t="str">
        <f ca="1">+IF(OFFSET('Water Data'!$F$27,0,10*ROW('Water Data'!F128))="","",OFFSET('Water Data'!$F$27,0,10*ROW('Water Data'!F128)))</f>
        <v/>
      </c>
      <c r="BZ134" s="392" t="str">
        <f ca="1">+IF(OFFSET('Water Data'!$F$28,0,10*ROW('Water Data'!F128))="","",OFFSET('Water Data'!$F$28,0,10*ROW('Water Data'!F128)))</f>
        <v/>
      </c>
      <c r="CA134" s="392" t="str">
        <f ca="1">+IF(OFFSET('Water Data'!$F$29,0,10*ROW('Water Data'!F128))="","",OFFSET('Water Data'!$F$29,0,10*ROW('Water Data'!F128)))</f>
        <v/>
      </c>
      <c r="CB134" s="392" t="str">
        <f ca="1">+IF(OFFSET('Water Data'!$G$27,0,10*ROW('Water Data'!G128))="","",OFFSET('Water Data'!$G$27,0,10*ROW('Water Data'!G128)))</f>
        <v/>
      </c>
      <c r="CC134" s="392" t="str">
        <f ca="1">+IF(OFFSET('Water Data'!$G$28,0,10*ROW('Water Data'!G128))="","",OFFSET('Water Data'!$G$28,0,10*ROW('Water Data'!G128)))</f>
        <v/>
      </c>
      <c r="CD134" s="392" t="str">
        <f ca="1">+IF(OFFSET('Water Data'!$G$29,0,10*ROW('Water Data'!G128))="","",OFFSET('Water Data'!$G$29,0,10*ROW('Water Data'!G128)))</f>
        <v/>
      </c>
      <c r="CE134" s="392" t="str">
        <f ca="1">+IF(OFFSET('Water Data'!$H$27,0,10*ROW('Water Data'!H128))="","",OFFSET('Water Data'!$H$27,0,10*ROW('Water Data'!H128)))</f>
        <v/>
      </c>
      <c r="CF134" s="392" t="str">
        <f ca="1">+IF(OFFSET('Water Data'!$H$28,0,10*ROW('Water Data'!H128))="","",OFFSET('Water Data'!$H$28,0,10*ROW('Water Data'!H128)))</f>
        <v/>
      </c>
      <c r="CG134" s="392" t="str">
        <f ca="1">+IF(OFFSET('Water Data'!$H$29,0,10*ROW('Water Data'!H128))="","",OFFSET('Water Data'!$H$29,0,10*ROW('Water Data'!H128)))</f>
        <v/>
      </c>
      <c r="CH134" s="392" t="str">
        <f ca="1">+IF(OFFSET('Water Data'!$I$27,0,10*ROW('Water Data'!I128))="","",OFFSET('Water Data'!$I$27,0,10*ROW('Water Data'!I128)))</f>
        <v/>
      </c>
      <c r="CI134" s="392" t="str">
        <f ca="1">+IF(OFFSET('Water Data'!$I$28,0,10*ROW('Water Data'!I128))="","",OFFSET('Water Data'!$I$28,0,10*ROW('Water Data'!I128)))</f>
        <v/>
      </c>
      <c r="CJ134" s="392" t="str">
        <f ca="1">+IF(OFFSET('Water Data'!$I$29,0,10*ROW('Water Data'!I128))="","",OFFSET('Water Data'!$I$29,0,10*ROW('Water Data'!I128)))</f>
        <v/>
      </c>
      <c r="CK134" s="392" t="str">
        <f ca="1">+IF(OFFSET('Sanitation Data'!$D$28,0,10*ROW('Sanitation Data'!D128))="","",OFFSET('Sanitation Data'!$D$28,0,10*ROW('Sanitation Data'!D128)))</f>
        <v/>
      </c>
      <c r="CL134" s="392" t="str">
        <f ca="1">+IF(OFFSET('Sanitation Data'!$D$29,0,10*ROW('Sanitation Data'!D128))="","",OFFSET('Sanitation Data'!$D$29,0,10*ROW('Sanitation Data'!D128)))</f>
        <v/>
      </c>
      <c r="CM134" s="392" t="str">
        <f ca="1">+IF(OFFSET('Sanitation Data'!$D$30,0,10*ROW('Sanitation Data'!D128))="","",OFFSET('Sanitation Data'!$D$30,0,10*ROW('Sanitation Data'!D128)))</f>
        <v/>
      </c>
      <c r="CN134" s="392" t="str">
        <f ca="1">+IF(OFFSET('Sanitation Data'!$D$31,0,10*ROW('Sanitation Data'!D128))="","",OFFSET('Sanitation Data'!$D$31,0,10*ROW('Sanitation Data'!D128)))</f>
        <v/>
      </c>
      <c r="CO134" s="392" t="str">
        <f ca="1">+IF(OFFSET('Sanitation Data'!$D$32,0,10*ROW('Sanitation Data'!D128))="","",OFFSET('Sanitation Data'!$D$32,0,10*ROW('Sanitation Data'!D128)))</f>
        <v/>
      </c>
      <c r="CP134" s="392" t="str">
        <f ca="1">+IF(OFFSET('Sanitation Data'!$E$28,0,10*ROW('Sanitation Data'!E128))="","",OFFSET('Sanitation Data'!$E$28,0,10*ROW('Sanitation Data'!E128)))</f>
        <v/>
      </c>
      <c r="CQ134" s="392" t="str">
        <f ca="1">+IF(OFFSET('Sanitation Data'!$E$29,0,10*ROW('Sanitation Data'!E128))="","",OFFSET('Sanitation Data'!$E$29,0,10*ROW('Sanitation Data'!E128)))</f>
        <v/>
      </c>
      <c r="CR134" s="392" t="str">
        <f ca="1">+IF(OFFSET('Sanitation Data'!$E$30,0,10*ROW('Sanitation Data'!E128))="","",OFFSET('Sanitation Data'!$E$30,0,10*ROW('Sanitation Data'!E128)))</f>
        <v/>
      </c>
      <c r="CS134" s="392" t="str">
        <f ca="1">+IF(OFFSET('Sanitation Data'!$E$31,0,10*ROW('Sanitation Data'!E128))="","",OFFSET('Sanitation Data'!$E$31,0,10*ROW('Sanitation Data'!E128)))</f>
        <v/>
      </c>
      <c r="CT134" s="392" t="str">
        <f ca="1">+IF(OFFSET('Sanitation Data'!$E$32,0,10*ROW('Sanitation Data'!E128))="","",OFFSET('Sanitation Data'!$E$32,0,10*ROW('Sanitation Data'!E128)))</f>
        <v/>
      </c>
      <c r="CU134" s="392" t="str">
        <f ca="1">+IF(OFFSET('Sanitation Data'!$F$28,0,10*ROW('Sanitation Data'!F128))="","",OFFSET('Sanitation Data'!$F$28,0,10*ROW('Sanitation Data'!F128)))</f>
        <v/>
      </c>
      <c r="CV134" s="392" t="str">
        <f ca="1">+IF(OFFSET('Sanitation Data'!$F$29,0,10*ROW('Sanitation Data'!F128))="","",OFFSET('Sanitation Data'!$F$29,0,10*ROW('Sanitation Data'!F128)))</f>
        <v/>
      </c>
      <c r="CW134" s="392" t="str">
        <f ca="1">+IF(OFFSET('Sanitation Data'!$F$30,0,10*ROW('Sanitation Data'!F128))="","",OFFSET('Sanitation Data'!$F$30,0,10*ROW('Sanitation Data'!F128)))</f>
        <v/>
      </c>
      <c r="CX134" s="392" t="str">
        <f ca="1">+IF(OFFSET('Sanitation Data'!$F$31,0,10*ROW('Sanitation Data'!F128))="","",OFFSET('Sanitation Data'!$F$31,0,10*ROW('Sanitation Data'!F128)))</f>
        <v/>
      </c>
      <c r="CY134" s="392" t="str">
        <f ca="1">+IF(OFFSET('Sanitation Data'!$F$32,0,10*ROW('Sanitation Data'!F128))="","",OFFSET('Sanitation Data'!$F$32,0,10*ROW('Sanitation Data'!F128)))</f>
        <v/>
      </c>
      <c r="CZ134" s="392" t="str">
        <f ca="1">+IF(OFFSET('Sanitation Data'!$G$28,0,10*ROW('Sanitation Data'!G128))="","",OFFSET('Sanitation Data'!$G$28,0,10*ROW('Sanitation Data'!G128)))</f>
        <v/>
      </c>
      <c r="DA134" s="392" t="str">
        <f ca="1">+IF(OFFSET('Sanitation Data'!$G$29,0,10*ROW('Sanitation Data'!G128))="","",OFFSET('Sanitation Data'!$G$29,0,10*ROW('Sanitation Data'!G128)))</f>
        <v/>
      </c>
      <c r="DB134" s="392" t="str">
        <f ca="1">+IF(OFFSET('Sanitation Data'!$G$30,0,10*ROW('Sanitation Data'!G128))="","",OFFSET('Sanitation Data'!$G$30,0,10*ROW('Sanitation Data'!G128)))</f>
        <v/>
      </c>
      <c r="DC134" s="392" t="str">
        <f ca="1">+IF(OFFSET('Sanitation Data'!$G$31,0,10*ROW('Sanitation Data'!G128))="","",OFFSET('Sanitation Data'!$G$31,0,10*ROW('Sanitation Data'!G128)))</f>
        <v/>
      </c>
      <c r="DD134" s="392" t="str">
        <f ca="1">+IF(OFFSET('Sanitation Data'!$G$32,0,10*ROW('Sanitation Data'!G128))="","",OFFSET('Sanitation Data'!$G$32,0,10*ROW('Sanitation Data'!G128)))</f>
        <v/>
      </c>
      <c r="DE134" s="392" t="str">
        <f ca="1">+IF(OFFSET('Sanitation Data'!$H$28,0,10*ROW('Sanitation Data'!H128))="","",OFFSET('Sanitation Data'!$H$28,0,10*ROW('Sanitation Data'!H128)))</f>
        <v/>
      </c>
      <c r="DF134" s="392" t="str">
        <f ca="1">+IF(OFFSET('Sanitation Data'!$H$29,0,10*ROW('Sanitation Data'!H128))="","",OFFSET('Sanitation Data'!$H$29,0,10*ROW('Sanitation Data'!H128)))</f>
        <v/>
      </c>
      <c r="DG134" s="392" t="str">
        <f ca="1">+IF(OFFSET('Sanitation Data'!$H$30,0,10*ROW('Sanitation Data'!H128))="","",OFFSET('Sanitation Data'!$H$30,0,10*ROW('Sanitation Data'!H128)))</f>
        <v/>
      </c>
      <c r="DH134" s="392" t="str">
        <f ca="1">+IF(OFFSET('Sanitation Data'!$H$31,0,10*ROW('Sanitation Data'!H128))="","",OFFSET('Sanitation Data'!$H$31,0,10*ROW('Sanitation Data'!H128)))</f>
        <v/>
      </c>
      <c r="DI134" s="392" t="str">
        <f ca="1">+IF(OFFSET('Sanitation Data'!$H$32,0,10*ROW('Sanitation Data'!H128))="","",OFFSET('Sanitation Data'!$H$32,0,10*ROW('Sanitation Data'!H128)))</f>
        <v/>
      </c>
      <c r="DJ134" s="392" t="str">
        <f ca="1">+IF(OFFSET('Sanitation Data'!$I$28,0,10*ROW('Sanitation Data'!I128))="","",OFFSET('Sanitation Data'!$I$28,0,10*ROW('Sanitation Data'!I128)))</f>
        <v/>
      </c>
      <c r="DK134" s="392" t="str">
        <f ca="1">+IF(OFFSET('Sanitation Data'!$I$29,0,10*ROW('Sanitation Data'!I128))="","",OFFSET('Sanitation Data'!$I$29,0,10*ROW('Sanitation Data'!I128)))</f>
        <v/>
      </c>
      <c r="DL134" s="392" t="str">
        <f ca="1">+IF(OFFSET('Sanitation Data'!$I$30,0,10*ROW('Sanitation Data'!I128))="","",OFFSET('Sanitation Data'!$I$30,0,10*ROW('Sanitation Data'!I128)))</f>
        <v/>
      </c>
      <c r="DM134" s="392" t="str">
        <f ca="1">+IF(OFFSET('Sanitation Data'!$I$31,0,10*ROW('Sanitation Data'!I128))="","",OFFSET('Sanitation Data'!$I$31,0,10*ROW('Sanitation Data'!I128)))</f>
        <v/>
      </c>
      <c r="DN134" s="392" t="str">
        <f ca="1">+IF(OFFSET('Sanitation Data'!$I$32,0,10*ROW('Sanitation Data'!I128))="","",OFFSET('Sanitation Data'!$I$32,0,10*ROW('Sanitation Data'!I128)))</f>
        <v/>
      </c>
      <c r="DO134" s="392" t="str">
        <f ca="1">+IF(OFFSET('Hygiene Data'!$D$11,0,10*ROW('Hygiene Data'!D128))="","",OFFSET('Hygiene Data'!$D$11,0,10*ROW('Hygiene Data'!D128)))</f>
        <v/>
      </c>
      <c r="DP134" s="392" t="str">
        <f ca="1">+IF(OFFSET('Hygiene Data'!$D$12,0,10*ROW('Hygiene Data'!D128))="","",OFFSET('Hygiene Data'!$D$12,0,10*ROW('Hygiene Data'!D128)))</f>
        <v/>
      </c>
      <c r="DQ134" s="392" t="str">
        <f ca="1">+IF(OFFSET('Hygiene Data'!$D$13,0,10*ROW('Hygiene Data'!D128))="","",OFFSET('Hygiene Data'!$D$13,0,10*ROW('Hygiene Data'!D128)))</f>
        <v/>
      </c>
      <c r="DR134" s="392" t="str">
        <f ca="1">+IF(OFFSET('Hygiene Data'!$E$11,0,10*ROW('Hygiene Data'!E128))="","",OFFSET('Hygiene Data'!$E$11,0,10*ROW('Hygiene Data'!E128)))</f>
        <v/>
      </c>
      <c r="DS134" s="392" t="str">
        <f ca="1">+IF(OFFSET('Hygiene Data'!$E$12,0,10*ROW('Hygiene Data'!E128))="","",OFFSET('Hygiene Data'!$E$12,0,10*ROW('Hygiene Data'!E128)))</f>
        <v/>
      </c>
      <c r="DT134" s="392" t="str">
        <f ca="1">+IF(OFFSET('Hygiene Data'!$E$13,0,10*ROW('Hygiene Data'!E128))="","",OFFSET('Hygiene Data'!$E$13,0,10*ROW('Hygiene Data'!E128)))</f>
        <v/>
      </c>
      <c r="DU134" s="392" t="str">
        <f ca="1">+IF(OFFSET('Hygiene Data'!$F$11,0,10*ROW('Hygiene Data'!F128))="","",OFFSET('Hygiene Data'!$F$11,0,10*ROW('Hygiene Data'!F128)))</f>
        <v/>
      </c>
      <c r="DV134" s="392" t="str">
        <f ca="1">+IF(OFFSET('Hygiene Data'!$F$12,0,10*ROW('Hygiene Data'!F128))="","",OFFSET('Hygiene Data'!$F$12,0,10*ROW('Hygiene Data'!F128)))</f>
        <v/>
      </c>
      <c r="DW134" s="392" t="str">
        <f ca="1">+IF(OFFSET('Hygiene Data'!$F$13,0,10*ROW('Hygiene Data'!F128))="","",OFFSET('Hygiene Data'!$F$13,0,10*ROW('Hygiene Data'!F128)))</f>
        <v/>
      </c>
      <c r="DX134" s="392" t="str">
        <f ca="1">+IF(OFFSET('Hygiene Data'!$G$11,0,10*ROW('Hygiene Data'!G128))="","",OFFSET('Hygiene Data'!$G$11,0,10*ROW('Hygiene Data'!G128)))</f>
        <v/>
      </c>
      <c r="DY134" s="392" t="str">
        <f ca="1">+IF(OFFSET('Hygiene Data'!$G$12,0,10*ROW('Hygiene Data'!G128))="","",OFFSET('Hygiene Data'!$G$12,0,10*ROW('Hygiene Data'!G128)))</f>
        <v/>
      </c>
      <c r="DZ134" s="392" t="str">
        <f ca="1">+IF(OFFSET('Hygiene Data'!$G$13,0,10*ROW('Hygiene Data'!G128))="","",OFFSET('Hygiene Data'!$G$13,0,10*ROW('Hygiene Data'!G128)))</f>
        <v/>
      </c>
      <c r="EA134" s="392" t="str">
        <f ca="1">+IF(OFFSET('Hygiene Data'!$H$11,0,10*ROW('Hygiene Data'!H128))="","",OFFSET('Hygiene Data'!$H$11,0,10*ROW('Hygiene Data'!H128)))</f>
        <v/>
      </c>
      <c r="EB134" s="392" t="str">
        <f ca="1">+IF(OFFSET('Hygiene Data'!$H$12,0,10*ROW('Hygiene Data'!H128))="","",OFFSET('Hygiene Data'!$H$12,0,10*ROW('Hygiene Data'!H128)))</f>
        <v/>
      </c>
      <c r="EC134" s="392" t="str">
        <f ca="1">+IF(OFFSET('Hygiene Data'!$H$13,0,10*ROW('Hygiene Data'!H128))="","",OFFSET('Hygiene Data'!$H$13,0,10*ROW('Hygiene Data'!H128)))</f>
        <v/>
      </c>
      <c r="ED134" s="392" t="str">
        <f ca="1">+IF(OFFSET('Hygiene Data'!$I$11,0,10*ROW('Hygiene Data'!I128))="","",OFFSET('Hygiene Data'!$I$11,0,10*ROW('Hygiene Data'!I128)))</f>
        <v/>
      </c>
      <c r="EE134" s="392" t="str">
        <f ca="1">+IF(OFFSET('Hygiene Data'!$I$12,0,10*ROW('Hygiene Data'!I128))="","",OFFSET('Hygiene Data'!$I$12,0,10*ROW('Hygiene Data'!I128)))</f>
        <v/>
      </c>
      <c r="EF134" s="392" t="str">
        <f ca="1">+IF(OFFSET('Hygiene Data'!$I$13,0,10*ROW('Hygiene Data'!I128))="","",OFFSET('Hygiene Data'!$I$13,0,10*ROW('Hygiene Data'!I128)))</f>
        <v/>
      </c>
    </row>
    <row r="135" spans="1:136" x14ac:dyDescent="0.25">
      <c r="A135" s="501" t="str">
        <f ca="1">+IF(OFFSET('Water Data'!$B$2,0,10*ROW('Water Data'!E129))="","",OFFSET('Water Data'!$B$2,0,10*ROW('Water Data'!E129)))</f>
        <v/>
      </c>
      <c r="B135" s="50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28" t="str">
        <f t="shared" ref="C135:C198" ca="1" si="2">+IF(ISNUMBER(VALUE(MID(A135,5,4))), VALUE(MID(A135, 5,4)),"")</f>
        <v/>
      </c>
      <c r="D135" s="52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3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3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3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3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3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3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3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3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3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3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3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3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3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3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3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3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3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3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3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3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3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3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3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3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3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3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3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3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3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3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3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0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3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3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3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3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3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3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3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3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3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3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3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3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3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3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3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3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92" t="str">
        <f ca="1">+IF(OFFSET('Water Data'!$D$27,0,10*ROW('Water Data'!D129))="","",OFFSET('Water Data'!$D$27,0,10*ROW('Water Data'!D129)))</f>
        <v/>
      </c>
      <c r="BT135" s="392" t="str">
        <f ca="1">+IF(OFFSET('Water Data'!$D$28,0,10*ROW('Water Data'!D129))="","",OFFSET('Water Data'!$D$28,0,10*ROW('Water Data'!D129)))</f>
        <v/>
      </c>
      <c r="BU135" s="392" t="str">
        <f ca="1">+IF(OFFSET('Water Data'!$D$29,0,10*ROW('Water Data'!D129))="","",OFFSET('Water Data'!$D$29,0,10*ROW('Water Data'!D129)))</f>
        <v/>
      </c>
      <c r="BV135" s="392" t="str">
        <f ca="1">+IF(OFFSET('Water Data'!$E$27,0,10*ROW('Water Data'!E129))="","",OFFSET('Water Data'!$E$27,0,10*ROW('Water Data'!E129)))</f>
        <v/>
      </c>
      <c r="BW135" s="392" t="str">
        <f ca="1">+IF(OFFSET('Water Data'!$E$28,0,10*ROW('Water Data'!E129))="","",OFFSET('Water Data'!$E$28,0,10*ROW('Water Data'!E129)))</f>
        <v/>
      </c>
      <c r="BX135" s="392" t="str">
        <f ca="1">+IF(OFFSET('Water Data'!$E$29,0,10*ROW('Water Data'!E129))="","",OFFSET('Water Data'!$E$29,0,10*ROW('Water Data'!E129)))</f>
        <v/>
      </c>
      <c r="BY135" s="392" t="str">
        <f ca="1">+IF(OFFSET('Water Data'!$F$27,0,10*ROW('Water Data'!F129))="","",OFFSET('Water Data'!$F$27,0,10*ROW('Water Data'!F129)))</f>
        <v/>
      </c>
      <c r="BZ135" s="392" t="str">
        <f ca="1">+IF(OFFSET('Water Data'!$F$28,0,10*ROW('Water Data'!F129))="","",OFFSET('Water Data'!$F$28,0,10*ROW('Water Data'!F129)))</f>
        <v/>
      </c>
      <c r="CA135" s="392" t="str">
        <f ca="1">+IF(OFFSET('Water Data'!$F$29,0,10*ROW('Water Data'!F129))="","",OFFSET('Water Data'!$F$29,0,10*ROW('Water Data'!F129)))</f>
        <v/>
      </c>
      <c r="CB135" s="392" t="str">
        <f ca="1">+IF(OFFSET('Water Data'!$G$27,0,10*ROW('Water Data'!G129))="","",OFFSET('Water Data'!$G$27,0,10*ROW('Water Data'!G129)))</f>
        <v/>
      </c>
      <c r="CC135" s="392" t="str">
        <f ca="1">+IF(OFFSET('Water Data'!$G$28,0,10*ROW('Water Data'!G129))="","",OFFSET('Water Data'!$G$28,0,10*ROW('Water Data'!G129)))</f>
        <v/>
      </c>
      <c r="CD135" s="392" t="str">
        <f ca="1">+IF(OFFSET('Water Data'!$G$29,0,10*ROW('Water Data'!G129))="","",OFFSET('Water Data'!$G$29,0,10*ROW('Water Data'!G129)))</f>
        <v/>
      </c>
      <c r="CE135" s="392" t="str">
        <f ca="1">+IF(OFFSET('Water Data'!$H$27,0,10*ROW('Water Data'!H129))="","",OFFSET('Water Data'!$H$27,0,10*ROW('Water Data'!H129)))</f>
        <v/>
      </c>
      <c r="CF135" s="392" t="str">
        <f ca="1">+IF(OFFSET('Water Data'!$H$28,0,10*ROW('Water Data'!H129))="","",OFFSET('Water Data'!$H$28,0,10*ROW('Water Data'!H129)))</f>
        <v/>
      </c>
      <c r="CG135" s="392" t="str">
        <f ca="1">+IF(OFFSET('Water Data'!$H$29,0,10*ROW('Water Data'!H129))="","",OFFSET('Water Data'!$H$29,0,10*ROW('Water Data'!H129)))</f>
        <v/>
      </c>
      <c r="CH135" s="392" t="str">
        <f ca="1">+IF(OFFSET('Water Data'!$I$27,0,10*ROW('Water Data'!I129))="","",OFFSET('Water Data'!$I$27,0,10*ROW('Water Data'!I129)))</f>
        <v/>
      </c>
      <c r="CI135" s="392" t="str">
        <f ca="1">+IF(OFFSET('Water Data'!$I$28,0,10*ROW('Water Data'!I129))="","",OFFSET('Water Data'!$I$28,0,10*ROW('Water Data'!I129)))</f>
        <v/>
      </c>
      <c r="CJ135" s="392" t="str">
        <f ca="1">+IF(OFFSET('Water Data'!$I$29,0,10*ROW('Water Data'!I129))="","",OFFSET('Water Data'!$I$29,0,10*ROW('Water Data'!I129)))</f>
        <v/>
      </c>
      <c r="CK135" s="392" t="str">
        <f ca="1">+IF(OFFSET('Sanitation Data'!$D$28,0,10*ROW('Sanitation Data'!D129))="","",OFFSET('Sanitation Data'!$D$28,0,10*ROW('Sanitation Data'!D129)))</f>
        <v/>
      </c>
      <c r="CL135" s="392" t="str">
        <f ca="1">+IF(OFFSET('Sanitation Data'!$D$29,0,10*ROW('Sanitation Data'!D129))="","",OFFSET('Sanitation Data'!$D$29,0,10*ROW('Sanitation Data'!D129)))</f>
        <v/>
      </c>
      <c r="CM135" s="392" t="str">
        <f ca="1">+IF(OFFSET('Sanitation Data'!$D$30,0,10*ROW('Sanitation Data'!D129))="","",OFFSET('Sanitation Data'!$D$30,0,10*ROW('Sanitation Data'!D129)))</f>
        <v/>
      </c>
      <c r="CN135" s="392" t="str">
        <f ca="1">+IF(OFFSET('Sanitation Data'!$D$31,0,10*ROW('Sanitation Data'!D129))="","",OFFSET('Sanitation Data'!$D$31,0,10*ROW('Sanitation Data'!D129)))</f>
        <v/>
      </c>
      <c r="CO135" s="392" t="str">
        <f ca="1">+IF(OFFSET('Sanitation Data'!$D$32,0,10*ROW('Sanitation Data'!D129))="","",OFFSET('Sanitation Data'!$D$32,0,10*ROW('Sanitation Data'!D129)))</f>
        <v/>
      </c>
      <c r="CP135" s="392" t="str">
        <f ca="1">+IF(OFFSET('Sanitation Data'!$E$28,0,10*ROW('Sanitation Data'!E129))="","",OFFSET('Sanitation Data'!$E$28,0,10*ROW('Sanitation Data'!E129)))</f>
        <v/>
      </c>
      <c r="CQ135" s="392" t="str">
        <f ca="1">+IF(OFFSET('Sanitation Data'!$E$29,0,10*ROW('Sanitation Data'!E129))="","",OFFSET('Sanitation Data'!$E$29,0,10*ROW('Sanitation Data'!E129)))</f>
        <v/>
      </c>
      <c r="CR135" s="392" t="str">
        <f ca="1">+IF(OFFSET('Sanitation Data'!$E$30,0,10*ROW('Sanitation Data'!E129))="","",OFFSET('Sanitation Data'!$E$30,0,10*ROW('Sanitation Data'!E129)))</f>
        <v/>
      </c>
      <c r="CS135" s="392" t="str">
        <f ca="1">+IF(OFFSET('Sanitation Data'!$E$31,0,10*ROW('Sanitation Data'!E129))="","",OFFSET('Sanitation Data'!$E$31,0,10*ROW('Sanitation Data'!E129)))</f>
        <v/>
      </c>
      <c r="CT135" s="392" t="str">
        <f ca="1">+IF(OFFSET('Sanitation Data'!$E$32,0,10*ROW('Sanitation Data'!E129))="","",OFFSET('Sanitation Data'!$E$32,0,10*ROW('Sanitation Data'!E129)))</f>
        <v/>
      </c>
      <c r="CU135" s="392" t="str">
        <f ca="1">+IF(OFFSET('Sanitation Data'!$F$28,0,10*ROW('Sanitation Data'!F129))="","",OFFSET('Sanitation Data'!$F$28,0,10*ROW('Sanitation Data'!F129)))</f>
        <v/>
      </c>
      <c r="CV135" s="392" t="str">
        <f ca="1">+IF(OFFSET('Sanitation Data'!$F$29,0,10*ROW('Sanitation Data'!F129))="","",OFFSET('Sanitation Data'!$F$29,0,10*ROW('Sanitation Data'!F129)))</f>
        <v/>
      </c>
      <c r="CW135" s="392" t="str">
        <f ca="1">+IF(OFFSET('Sanitation Data'!$F$30,0,10*ROW('Sanitation Data'!F129))="","",OFFSET('Sanitation Data'!$F$30,0,10*ROW('Sanitation Data'!F129)))</f>
        <v/>
      </c>
      <c r="CX135" s="392" t="str">
        <f ca="1">+IF(OFFSET('Sanitation Data'!$F$31,0,10*ROW('Sanitation Data'!F129))="","",OFFSET('Sanitation Data'!$F$31,0,10*ROW('Sanitation Data'!F129)))</f>
        <v/>
      </c>
      <c r="CY135" s="392" t="str">
        <f ca="1">+IF(OFFSET('Sanitation Data'!$F$32,0,10*ROW('Sanitation Data'!F129))="","",OFFSET('Sanitation Data'!$F$32,0,10*ROW('Sanitation Data'!F129)))</f>
        <v/>
      </c>
      <c r="CZ135" s="392" t="str">
        <f ca="1">+IF(OFFSET('Sanitation Data'!$G$28,0,10*ROW('Sanitation Data'!G129))="","",OFFSET('Sanitation Data'!$G$28,0,10*ROW('Sanitation Data'!G129)))</f>
        <v/>
      </c>
      <c r="DA135" s="392" t="str">
        <f ca="1">+IF(OFFSET('Sanitation Data'!$G$29,0,10*ROW('Sanitation Data'!G129))="","",OFFSET('Sanitation Data'!$G$29,0,10*ROW('Sanitation Data'!G129)))</f>
        <v/>
      </c>
      <c r="DB135" s="392" t="str">
        <f ca="1">+IF(OFFSET('Sanitation Data'!$G$30,0,10*ROW('Sanitation Data'!G129))="","",OFFSET('Sanitation Data'!$G$30,0,10*ROW('Sanitation Data'!G129)))</f>
        <v/>
      </c>
      <c r="DC135" s="392" t="str">
        <f ca="1">+IF(OFFSET('Sanitation Data'!$G$31,0,10*ROW('Sanitation Data'!G129))="","",OFFSET('Sanitation Data'!$G$31,0,10*ROW('Sanitation Data'!G129)))</f>
        <v/>
      </c>
      <c r="DD135" s="392" t="str">
        <f ca="1">+IF(OFFSET('Sanitation Data'!$G$32,0,10*ROW('Sanitation Data'!G129))="","",OFFSET('Sanitation Data'!$G$32,0,10*ROW('Sanitation Data'!G129)))</f>
        <v/>
      </c>
      <c r="DE135" s="392" t="str">
        <f ca="1">+IF(OFFSET('Sanitation Data'!$H$28,0,10*ROW('Sanitation Data'!H129))="","",OFFSET('Sanitation Data'!$H$28,0,10*ROW('Sanitation Data'!H129)))</f>
        <v/>
      </c>
      <c r="DF135" s="392" t="str">
        <f ca="1">+IF(OFFSET('Sanitation Data'!$H$29,0,10*ROW('Sanitation Data'!H129))="","",OFFSET('Sanitation Data'!$H$29,0,10*ROW('Sanitation Data'!H129)))</f>
        <v/>
      </c>
      <c r="DG135" s="392" t="str">
        <f ca="1">+IF(OFFSET('Sanitation Data'!$H$30,0,10*ROW('Sanitation Data'!H129))="","",OFFSET('Sanitation Data'!$H$30,0,10*ROW('Sanitation Data'!H129)))</f>
        <v/>
      </c>
      <c r="DH135" s="392" t="str">
        <f ca="1">+IF(OFFSET('Sanitation Data'!$H$31,0,10*ROW('Sanitation Data'!H129))="","",OFFSET('Sanitation Data'!$H$31,0,10*ROW('Sanitation Data'!H129)))</f>
        <v/>
      </c>
      <c r="DI135" s="392" t="str">
        <f ca="1">+IF(OFFSET('Sanitation Data'!$H$32,0,10*ROW('Sanitation Data'!H129))="","",OFFSET('Sanitation Data'!$H$32,0,10*ROW('Sanitation Data'!H129)))</f>
        <v/>
      </c>
      <c r="DJ135" s="392" t="str">
        <f ca="1">+IF(OFFSET('Sanitation Data'!$I$28,0,10*ROW('Sanitation Data'!I129))="","",OFFSET('Sanitation Data'!$I$28,0,10*ROW('Sanitation Data'!I129)))</f>
        <v/>
      </c>
      <c r="DK135" s="392" t="str">
        <f ca="1">+IF(OFFSET('Sanitation Data'!$I$29,0,10*ROW('Sanitation Data'!I129))="","",OFFSET('Sanitation Data'!$I$29,0,10*ROW('Sanitation Data'!I129)))</f>
        <v/>
      </c>
      <c r="DL135" s="392" t="str">
        <f ca="1">+IF(OFFSET('Sanitation Data'!$I$30,0,10*ROW('Sanitation Data'!I129))="","",OFFSET('Sanitation Data'!$I$30,0,10*ROW('Sanitation Data'!I129)))</f>
        <v/>
      </c>
      <c r="DM135" s="392" t="str">
        <f ca="1">+IF(OFFSET('Sanitation Data'!$I$31,0,10*ROW('Sanitation Data'!I129))="","",OFFSET('Sanitation Data'!$I$31,0,10*ROW('Sanitation Data'!I129)))</f>
        <v/>
      </c>
      <c r="DN135" s="392" t="str">
        <f ca="1">+IF(OFFSET('Sanitation Data'!$I$32,0,10*ROW('Sanitation Data'!I129))="","",OFFSET('Sanitation Data'!$I$32,0,10*ROW('Sanitation Data'!I129)))</f>
        <v/>
      </c>
      <c r="DO135" s="392" t="str">
        <f ca="1">+IF(OFFSET('Hygiene Data'!$D$11,0,10*ROW('Hygiene Data'!D129))="","",OFFSET('Hygiene Data'!$D$11,0,10*ROW('Hygiene Data'!D129)))</f>
        <v/>
      </c>
      <c r="DP135" s="392" t="str">
        <f ca="1">+IF(OFFSET('Hygiene Data'!$D$12,0,10*ROW('Hygiene Data'!D129))="","",OFFSET('Hygiene Data'!$D$12,0,10*ROW('Hygiene Data'!D129)))</f>
        <v/>
      </c>
      <c r="DQ135" s="392" t="str">
        <f ca="1">+IF(OFFSET('Hygiene Data'!$D$13,0,10*ROW('Hygiene Data'!D129))="","",OFFSET('Hygiene Data'!$D$13,0,10*ROW('Hygiene Data'!D129)))</f>
        <v/>
      </c>
      <c r="DR135" s="392" t="str">
        <f ca="1">+IF(OFFSET('Hygiene Data'!$E$11,0,10*ROW('Hygiene Data'!E129))="","",OFFSET('Hygiene Data'!$E$11,0,10*ROW('Hygiene Data'!E129)))</f>
        <v/>
      </c>
      <c r="DS135" s="392" t="str">
        <f ca="1">+IF(OFFSET('Hygiene Data'!$E$12,0,10*ROW('Hygiene Data'!E129))="","",OFFSET('Hygiene Data'!$E$12,0,10*ROW('Hygiene Data'!E129)))</f>
        <v/>
      </c>
      <c r="DT135" s="392" t="str">
        <f ca="1">+IF(OFFSET('Hygiene Data'!$E$13,0,10*ROW('Hygiene Data'!E129))="","",OFFSET('Hygiene Data'!$E$13,0,10*ROW('Hygiene Data'!E129)))</f>
        <v/>
      </c>
      <c r="DU135" s="392" t="str">
        <f ca="1">+IF(OFFSET('Hygiene Data'!$F$11,0,10*ROW('Hygiene Data'!F129))="","",OFFSET('Hygiene Data'!$F$11,0,10*ROW('Hygiene Data'!F129)))</f>
        <v/>
      </c>
      <c r="DV135" s="392" t="str">
        <f ca="1">+IF(OFFSET('Hygiene Data'!$F$12,0,10*ROW('Hygiene Data'!F129))="","",OFFSET('Hygiene Data'!$F$12,0,10*ROW('Hygiene Data'!F129)))</f>
        <v/>
      </c>
      <c r="DW135" s="392" t="str">
        <f ca="1">+IF(OFFSET('Hygiene Data'!$F$13,0,10*ROW('Hygiene Data'!F129))="","",OFFSET('Hygiene Data'!$F$13,0,10*ROW('Hygiene Data'!F129)))</f>
        <v/>
      </c>
      <c r="DX135" s="392" t="str">
        <f ca="1">+IF(OFFSET('Hygiene Data'!$G$11,0,10*ROW('Hygiene Data'!G129))="","",OFFSET('Hygiene Data'!$G$11,0,10*ROW('Hygiene Data'!G129)))</f>
        <v/>
      </c>
      <c r="DY135" s="392" t="str">
        <f ca="1">+IF(OFFSET('Hygiene Data'!$G$12,0,10*ROW('Hygiene Data'!G129))="","",OFFSET('Hygiene Data'!$G$12,0,10*ROW('Hygiene Data'!G129)))</f>
        <v/>
      </c>
      <c r="DZ135" s="392" t="str">
        <f ca="1">+IF(OFFSET('Hygiene Data'!$G$13,0,10*ROW('Hygiene Data'!G129))="","",OFFSET('Hygiene Data'!$G$13,0,10*ROW('Hygiene Data'!G129)))</f>
        <v/>
      </c>
      <c r="EA135" s="392" t="str">
        <f ca="1">+IF(OFFSET('Hygiene Data'!$H$11,0,10*ROW('Hygiene Data'!H129))="","",OFFSET('Hygiene Data'!$H$11,0,10*ROW('Hygiene Data'!H129)))</f>
        <v/>
      </c>
      <c r="EB135" s="392" t="str">
        <f ca="1">+IF(OFFSET('Hygiene Data'!$H$12,0,10*ROW('Hygiene Data'!H129))="","",OFFSET('Hygiene Data'!$H$12,0,10*ROW('Hygiene Data'!H129)))</f>
        <v/>
      </c>
      <c r="EC135" s="392" t="str">
        <f ca="1">+IF(OFFSET('Hygiene Data'!$H$13,0,10*ROW('Hygiene Data'!H129))="","",OFFSET('Hygiene Data'!$H$13,0,10*ROW('Hygiene Data'!H129)))</f>
        <v/>
      </c>
      <c r="ED135" s="392" t="str">
        <f ca="1">+IF(OFFSET('Hygiene Data'!$I$11,0,10*ROW('Hygiene Data'!I129))="","",OFFSET('Hygiene Data'!$I$11,0,10*ROW('Hygiene Data'!I129)))</f>
        <v/>
      </c>
      <c r="EE135" s="392" t="str">
        <f ca="1">+IF(OFFSET('Hygiene Data'!$I$12,0,10*ROW('Hygiene Data'!I129))="","",OFFSET('Hygiene Data'!$I$12,0,10*ROW('Hygiene Data'!I129)))</f>
        <v/>
      </c>
      <c r="EF135" s="392" t="str">
        <f ca="1">+IF(OFFSET('Hygiene Data'!$I$13,0,10*ROW('Hygiene Data'!I129))="","",OFFSET('Hygiene Data'!$I$13,0,10*ROW('Hygiene Data'!I129)))</f>
        <v/>
      </c>
    </row>
    <row r="136" spans="1:136" x14ac:dyDescent="0.25">
      <c r="A136" s="501" t="str">
        <f ca="1">+IF(OFFSET('Water Data'!$B$2,0,10*ROW('Water Data'!E130))="","",OFFSET('Water Data'!$B$2,0,10*ROW('Water Data'!E130)))</f>
        <v/>
      </c>
      <c r="B136" s="50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28" t="str">
        <f t="shared" ca="1" si="2"/>
        <v/>
      </c>
      <c r="D136" s="52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3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3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3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3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3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3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3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3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3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3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3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3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3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3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3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3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3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3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3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3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3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3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3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3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3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3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3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3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3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3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3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0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3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3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3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3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3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3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3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3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3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3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3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3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3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3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3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3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92" t="str">
        <f ca="1">+IF(OFFSET('Water Data'!$D$27,0,10*ROW('Water Data'!D130))="","",OFFSET('Water Data'!$D$27,0,10*ROW('Water Data'!D130)))</f>
        <v/>
      </c>
      <c r="BT136" s="392" t="str">
        <f ca="1">+IF(OFFSET('Water Data'!$D$28,0,10*ROW('Water Data'!D130))="","",OFFSET('Water Data'!$D$28,0,10*ROW('Water Data'!D130)))</f>
        <v/>
      </c>
      <c r="BU136" s="392" t="str">
        <f ca="1">+IF(OFFSET('Water Data'!$D$29,0,10*ROW('Water Data'!D130))="","",OFFSET('Water Data'!$D$29,0,10*ROW('Water Data'!D130)))</f>
        <v/>
      </c>
      <c r="BV136" s="392" t="str">
        <f ca="1">+IF(OFFSET('Water Data'!$E$27,0,10*ROW('Water Data'!E130))="","",OFFSET('Water Data'!$E$27,0,10*ROW('Water Data'!E130)))</f>
        <v/>
      </c>
      <c r="BW136" s="392" t="str">
        <f ca="1">+IF(OFFSET('Water Data'!$E$28,0,10*ROW('Water Data'!E130))="","",OFFSET('Water Data'!$E$28,0,10*ROW('Water Data'!E130)))</f>
        <v/>
      </c>
      <c r="BX136" s="392" t="str">
        <f ca="1">+IF(OFFSET('Water Data'!$E$29,0,10*ROW('Water Data'!E130))="","",OFFSET('Water Data'!$E$29,0,10*ROW('Water Data'!E130)))</f>
        <v/>
      </c>
      <c r="BY136" s="392" t="str">
        <f ca="1">+IF(OFFSET('Water Data'!$F$27,0,10*ROW('Water Data'!F130))="","",OFFSET('Water Data'!$F$27,0,10*ROW('Water Data'!F130)))</f>
        <v/>
      </c>
      <c r="BZ136" s="392" t="str">
        <f ca="1">+IF(OFFSET('Water Data'!$F$28,0,10*ROW('Water Data'!F130))="","",OFFSET('Water Data'!$F$28,0,10*ROW('Water Data'!F130)))</f>
        <v/>
      </c>
      <c r="CA136" s="392" t="str">
        <f ca="1">+IF(OFFSET('Water Data'!$F$29,0,10*ROW('Water Data'!F130))="","",OFFSET('Water Data'!$F$29,0,10*ROW('Water Data'!F130)))</f>
        <v/>
      </c>
      <c r="CB136" s="392" t="str">
        <f ca="1">+IF(OFFSET('Water Data'!$G$27,0,10*ROW('Water Data'!G130))="","",OFFSET('Water Data'!$G$27,0,10*ROW('Water Data'!G130)))</f>
        <v/>
      </c>
      <c r="CC136" s="392" t="str">
        <f ca="1">+IF(OFFSET('Water Data'!$G$28,0,10*ROW('Water Data'!G130))="","",OFFSET('Water Data'!$G$28,0,10*ROW('Water Data'!G130)))</f>
        <v/>
      </c>
      <c r="CD136" s="392" t="str">
        <f ca="1">+IF(OFFSET('Water Data'!$G$29,0,10*ROW('Water Data'!G130))="","",OFFSET('Water Data'!$G$29,0,10*ROW('Water Data'!G130)))</f>
        <v/>
      </c>
      <c r="CE136" s="392" t="str">
        <f ca="1">+IF(OFFSET('Water Data'!$H$27,0,10*ROW('Water Data'!H130))="","",OFFSET('Water Data'!$H$27,0,10*ROW('Water Data'!H130)))</f>
        <v/>
      </c>
      <c r="CF136" s="392" t="str">
        <f ca="1">+IF(OFFSET('Water Data'!$H$28,0,10*ROW('Water Data'!H130))="","",OFFSET('Water Data'!$H$28,0,10*ROW('Water Data'!H130)))</f>
        <v/>
      </c>
      <c r="CG136" s="392" t="str">
        <f ca="1">+IF(OFFSET('Water Data'!$H$29,0,10*ROW('Water Data'!H130))="","",OFFSET('Water Data'!$H$29,0,10*ROW('Water Data'!H130)))</f>
        <v/>
      </c>
      <c r="CH136" s="392" t="str">
        <f ca="1">+IF(OFFSET('Water Data'!$I$27,0,10*ROW('Water Data'!I130))="","",OFFSET('Water Data'!$I$27,0,10*ROW('Water Data'!I130)))</f>
        <v/>
      </c>
      <c r="CI136" s="392" t="str">
        <f ca="1">+IF(OFFSET('Water Data'!$I$28,0,10*ROW('Water Data'!I130))="","",OFFSET('Water Data'!$I$28,0,10*ROW('Water Data'!I130)))</f>
        <v/>
      </c>
      <c r="CJ136" s="392" t="str">
        <f ca="1">+IF(OFFSET('Water Data'!$I$29,0,10*ROW('Water Data'!I130))="","",OFFSET('Water Data'!$I$29,0,10*ROW('Water Data'!I130)))</f>
        <v/>
      </c>
      <c r="CK136" s="392" t="str">
        <f ca="1">+IF(OFFSET('Sanitation Data'!$D$28,0,10*ROW('Sanitation Data'!D130))="","",OFFSET('Sanitation Data'!$D$28,0,10*ROW('Sanitation Data'!D130)))</f>
        <v/>
      </c>
      <c r="CL136" s="392" t="str">
        <f ca="1">+IF(OFFSET('Sanitation Data'!$D$29,0,10*ROW('Sanitation Data'!D130))="","",OFFSET('Sanitation Data'!$D$29,0,10*ROW('Sanitation Data'!D130)))</f>
        <v/>
      </c>
      <c r="CM136" s="392" t="str">
        <f ca="1">+IF(OFFSET('Sanitation Data'!$D$30,0,10*ROW('Sanitation Data'!D130))="","",OFFSET('Sanitation Data'!$D$30,0,10*ROW('Sanitation Data'!D130)))</f>
        <v/>
      </c>
      <c r="CN136" s="392" t="str">
        <f ca="1">+IF(OFFSET('Sanitation Data'!$D$31,0,10*ROW('Sanitation Data'!D130))="","",OFFSET('Sanitation Data'!$D$31,0,10*ROW('Sanitation Data'!D130)))</f>
        <v/>
      </c>
      <c r="CO136" s="392" t="str">
        <f ca="1">+IF(OFFSET('Sanitation Data'!$D$32,0,10*ROW('Sanitation Data'!D130))="","",OFFSET('Sanitation Data'!$D$32,0,10*ROW('Sanitation Data'!D130)))</f>
        <v/>
      </c>
      <c r="CP136" s="392" t="str">
        <f ca="1">+IF(OFFSET('Sanitation Data'!$E$28,0,10*ROW('Sanitation Data'!E130))="","",OFFSET('Sanitation Data'!$E$28,0,10*ROW('Sanitation Data'!E130)))</f>
        <v/>
      </c>
      <c r="CQ136" s="392" t="str">
        <f ca="1">+IF(OFFSET('Sanitation Data'!$E$29,0,10*ROW('Sanitation Data'!E130))="","",OFFSET('Sanitation Data'!$E$29,0,10*ROW('Sanitation Data'!E130)))</f>
        <v/>
      </c>
      <c r="CR136" s="392" t="str">
        <f ca="1">+IF(OFFSET('Sanitation Data'!$E$30,0,10*ROW('Sanitation Data'!E130))="","",OFFSET('Sanitation Data'!$E$30,0,10*ROW('Sanitation Data'!E130)))</f>
        <v/>
      </c>
      <c r="CS136" s="392" t="str">
        <f ca="1">+IF(OFFSET('Sanitation Data'!$E$31,0,10*ROW('Sanitation Data'!E130))="","",OFFSET('Sanitation Data'!$E$31,0,10*ROW('Sanitation Data'!E130)))</f>
        <v/>
      </c>
      <c r="CT136" s="392" t="str">
        <f ca="1">+IF(OFFSET('Sanitation Data'!$E$32,0,10*ROW('Sanitation Data'!E130))="","",OFFSET('Sanitation Data'!$E$32,0,10*ROW('Sanitation Data'!E130)))</f>
        <v/>
      </c>
      <c r="CU136" s="392" t="str">
        <f ca="1">+IF(OFFSET('Sanitation Data'!$F$28,0,10*ROW('Sanitation Data'!F130))="","",OFFSET('Sanitation Data'!$F$28,0,10*ROW('Sanitation Data'!F130)))</f>
        <v/>
      </c>
      <c r="CV136" s="392" t="str">
        <f ca="1">+IF(OFFSET('Sanitation Data'!$F$29,0,10*ROW('Sanitation Data'!F130))="","",OFFSET('Sanitation Data'!$F$29,0,10*ROW('Sanitation Data'!F130)))</f>
        <v/>
      </c>
      <c r="CW136" s="392" t="str">
        <f ca="1">+IF(OFFSET('Sanitation Data'!$F$30,0,10*ROW('Sanitation Data'!F130))="","",OFFSET('Sanitation Data'!$F$30,0,10*ROW('Sanitation Data'!F130)))</f>
        <v/>
      </c>
      <c r="CX136" s="392" t="str">
        <f ca="1">+IF(OFFSET('Sanitation Data'!$F$31,0,10*ROW('Sanitation Data'!F130))="","",OFFSET('Sanitation Data'!$F$31,0,10*ROW('Sanitation Data'!F130)))</f>
        <v/>
      </c>
      <c r="CY136" s="392" t="str">
        <f ca="1">+IF(OFFSET('Sanitation Data'!$F$32,0,10*ROW('Sanitation Data'!F130))="","",OFFSET('Sanitation Data'!$F$32,0,10*ROW('Sanitation Data'!F130)))</f>
        <v/>
      </c>
      <c r="CZ136" s="392" t="str">
        <f ca="1">+IF(OFFSET('Sanitation Data'!$G$28,0,10*ROW('Sanitation Data'!G130))="","",OFFSET('Sanitation Data'!$G$28,0,10*ROW('Sanitation Data'!G130)))</f>
        <v/>
      </c>
      <c r="DA136" s="392" t="str">
        <f ca="1">+IF(OFFSET('Sanitation Data'!$G$29,0,10*ROW('Sanitation Data'!G130))="","",OFFSET('Sanitation Data'!$G$29,0,10*ROW('Sanitation Data'!G130)))</f>
        <v/>
      </c>
      <c r="DB136" s="392" t="str">
        <f ca="1">+IF(OFFSET('Sanitation Data'!$G$30,0,10*ROW('Sanitation Data'!G130))="","",OFFSET('Sanitation Data'!$G$30,0,10*ROW('Sanitation Data'!G130)))</f>
        <v/>
      </c>
      <c r="DC136" s="392" t="str">
        <f ca="1">+IF(OFFSET('Sanitation Data'!$G$31,0,10*ROW('Sanitation Data'!G130))="","",OFFSET('Sanitation Data'!$G$31,0,10*ROW('Sanitation Data'!G130)))</f>
        <v/>
      </c>
      <c r="DD136" s="392" t="str">
        <f ca="1">+IF(OFFSET('Sanitation Data'!$G$32,0,10*ROW('Sanitation Data'!G130))="","",OFFSET('Sanitation Data'!$G$32,0,10*ROW('Sanitation Data'!G130)))</f>
        <v/>
      </c>
      <c r="DE136" s="392" t="str">
        <f ca="1">+IF(OFFSET('Sanitation Data'!$H$28,0,10*ROW('Sanitation Data'!H130))="","",OFFSET('Sanitation Data'!$H$28,0,10*ROW('Sanitation Data'!H130)))</f>
        <v/>
      </c>
      <c r="DF136" s="392" t="str">
        <f ca="1">+IF(OFFSET('Sanitation Data'!$H$29,0,10*ROW('Sanitation Data'!H130))="","",OFFSET('Sanitation Data'!$H$29,0,10*ROW('Sanitation Data'!H130)))</f>
        <v/>
      </c>
      <c r="DG136" s="392" t="str">
        <f ca="1">+IF(OFFSET('Sanitation Data'!$H$30,0,10*ROW('Sanitation Data'!H130))="","",OFFSET('Sanitation Data'!$H$30,0,10*ROW('Sanitation Data'!H130)))</f>
        <v/>
      </c>
      <c r="DH136" s="392" t="str">
        <f ca="1">+IF(OFFSET('Sanitation Data'!$H$31,0,10*ROW('Sanitation Data'!H130))="","",OFFSET('Sanitation Data'!$H$31,0,10*ROW('Sanitation Data'!H130)))</f>
        <v/>
      </c>
      <c r="DI136" s="392" t="str">
        <f ca="1">+IF(OFFSET('Sanitation Data'!$H$32,0,10*ROW('Sanitation Data'!H130))="","",OFFSET('Sanitation Data'!$H$32,0,10*ROW('Sanitation Data'!H130)))</f>
        <v/>
      </c>
      <c r="DJ136" s="392" t="str">
        <f ca="1">+IF(OFFSET('Sanitation Data'!$I$28,0,10*ROW('Sanitation Data'!I130))="","",OFFSET('Sanitation Data'!$I$28,0,10*ROW('Sanitation Data'!I130)))</f>
        <v/>
      </c>
      <c r="DK136" s="392" t="str">
        <f ca="1">+IF(OFFSET('Sanitation Data'!$I$29,0,10*ROW('Sanitation Data'!I130))="","",OFFSET('Sanitation Data'!$I$29,0,10*ROW('Sanitation Data'!I130)))</f>
        <v/>
      </c>
      <c r="DL136" s="392" t="str">
        <f ca="1">+IF(OFFSET('Sanitation Data'!$I$30,0,10*ROW('Sanitation Data'!I130))="","",OFFSET('Sanitation Data'!$I$30,0,10*ROW('Sanitation Data'!I130)))</f>
        <v/>
      </c>
      <c r="DM136" s="392" t="str">
        <f ca="1">+IF(OFFSET('Sanitation Data'!$I$31,0,10*ROW('Sanitation Data'!I130))="","",OFFSET('Sanitation Data'!$I$31,0,10*ROW('Sanitation Data'!I130)))</f>
        <v/>
      </c>
      <c r="DN136" s="392" t="str">
        <f ca="1">+IF(OFFSET('Sanitation Data'!$I$32,0,10*ROW('Sanitation Data'!I130))="","",OFFSET('Sanitation Data'!$I$32,0,10*ROW('Sanitation Data'!I130)))</f>
        <v/>
      </c>
      <c r="DO136" s="392" t="str">
        <f ca="1">+IF(OFFSET('Hygiene Data'!$D$11,0,10*ROW('Hygiene Data'!D130))="","",OFFSET('Hygiene Data'!$D$11,0,10*ROW('Hygiene Data'!D130)))</f>
        <v/>
      </c>
      <c r="DP136" s="392" t="str">
        <f ca="1">+IF(OFFSET('Hygiene Data'!$D$12,0,10*ROW('Hygiene Data'!D130))="","",OFFSET('Hygiene Data'!$D$12,0,10*ROW('Hygiene Data'!D130)))</f>
        <v/>
      </c>
      <c r="DQ136" s="392" t="str">
        <f ca="1">+IF(OFFSET('Hygiene Data'!$D$13,0,10*ROW('Hygiene Data'!D130))="","",OFFSET('Hygiene Data'!$D$13,0,10*ROW('Hygiene Data'!D130)))</f>
        <v/>
      </c>
      <c r="DR136" s="392" t="str">
        <f ca="1">+IF(OFFSET('Hygiene Data'!$E$11,0,10*ROW('Hygiene Data'!E130))="","",OFFSET('Hygiene Data'!$E$11,0,10*ROW('Hygiene Data'!E130)))</f>
        <v/>
      </c>
      <c r="DS136" s="392" t="str">
        <f ca="1">+IF(OFFSET('Hygiene Data'!$E$12,0,10*ROW('Hygiene Data'!E130))="","",OFFSET('Hygiene Data'!$E$12,0,10*ROW('Hygiene Data'!E130)))</f>
        <v/>
      </c>
      <c r="DT136" s="392" t="str">
        <f ca="1">+IF(OFFSET('Hygiene Data'!$E$13,0,10*ROW('Hygiene Data'!E130))="","",OFFSET('Hygiene Data'!$E$13,0,10*ROW('Hygiene Data'!E130)))</f>
        <v/>
      </c>
      <c r="DU136" s="392" t="str">
        <f ca="1">+IF(OFFSET('Hygiene Data'!$F$11,0,10*ROW('Hygiene Data'!F130))="","",OFFSET('Hygiene Data'!$F$11,0,10*ROW('Hygiene Data'!F130)))</f>
        <v/>
      </c>
      <c r="DV136" s="392" t="str">
        <f ca="1">+IF(OFFSET('Hygiene Data'!$F$12,0,10*ROW('Hygiene Data'!F130))="","",OFFSET('Hygiene Data'!$F$12,0,10*ROW('Hygiene Data'!F130)))</f>
        <v/>
      </c>
      <c r="DW136" s="392" t="str">
        <f ca="1">+IF(OFFSET('Hygiene Data'!$F$13,0,10*ROW('Hygiene Data'!F130))="","",OFFSET('Hygiene Data'!$F$13,0,10*ROW('Hygiene Data'!F130)))</f>
        <v/>
      </c>
      <c r="DX136" s="392" t="str">
        <f ca="1">+IF(OFFSET('Hygiene Data'!$G$11,0,10*ROW('Hygiene Data'!G130))="","",OFFSET('Hygiene Data'!$G$11,0,10*ROW('Hygiene Data'!G130)))</f>
        <v/>
      </c>
      <c r="DY136" s="392" t="str">
        <f ca="1">+IF(OFFSET('Hygiene Data'!$G$12,0,10*ROW('Hygiene Data'!G130))="","",OFFSET('Hygiene Data'!$G$12,0,10*ROW('Hygiene Data'!G130)))</f>
        <v/>
      </c>
      <c r="DZ136" s="392" t="str">
        <f ca="1">+IF(OFFSET('Hygiene Data'!$G$13,0,10*ROW('Hygiene Data'!G130))="","",OFFSET('Hygiene Data'!$G$13,0,10*ROW('Hygiene Data'!G130)))</f>
        <v/>
      </c>
      <c r="EA136" s="392" t="str">
        <f ca="1">+IF(OFFSET('Hygiene Data'!$H$11,0,10*ROW('Hygiene Data'!H130))="","",OFFSET('Hygiene Data'!$H$11,0,10*ROW('Hygiene Data'!H130)))</f>
        <v/>
      </c>
      <c r="EB136" s="392" t="str">
        <f ca="1">+IF(OFFSET('Hygiene Data'!$H$12,0,10*ROW('Hygiene Data'!H130))="","",OFFSET('Hygiene Data'!$H$12,0,10*ROW('Hygiene Data'!H130)))</f>
        <v/>
      </c>
      <c r="EC136" s="392" t="str">
        <f ca="1">+IF(OFFSET('Hygiene Data'!$H$13,0,10*ROW('Hygiene Data'!H130))="","",OFFSET('Hygiene Data'!$H$13,0,10*ROW('Hygiene Data'!H130)))</f>
        <v/>
      </c>
      <c r="ED136" s="392" t="str">
        <f ca="1">+IF(OFFSET('Hygiene Data'!$I$11,0,10*ROW('Hygiene Data'!I130))="","",OFFSET('Hygiene Data'!$I$11,0,10*ROW('Hygiene Data'!I130)))</f>
        <v/>
      </c>
      <c r="EE136" s="392" t="str">
        <f ca="1">+IF(OFFSET('Hygiene Data'!$I$12,0,10*ROW('Hygiene Data'!I130))="","",OFFSET('Hygiene Data'!$I$12,0,10*ROW('Hygiene Data'!I130)))</f>
        <v/>
      </c>
      <c r="EF136" s="392" t="str">
        <f ca="1">+IF(OFFSET('Hygiene Data'!$I$13,0,10*ROW('Hygiene Data'!I130))="","",OFFSET('Hygiene Data'!$I$13,0,10*ROW('Hygiene Data'!I130)))</f>
        <v/>
      </c>
    </row>
    <row r="137" spans="1:136" x14ac:dyDescent="0.25">
      <c r="A137" s="501" t="str">
        <f ca="1">+IF(OFFSET('Water Data'!$B$2,0,10*ROW('Water Data'!E131))="","",OFFSET('Water Data'!$B$2,0,10*ROW('Water Data'!E131)))</f>
        <v/>
      </c>
      <c r="B137" s="50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28" t="str">
        <f t="shared" ca="1" si="2"/>
        <v/>
      </c>
      <c r="D137" s="52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3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3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3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3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3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3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3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3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3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3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3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3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3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3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3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3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3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3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3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3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3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3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3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3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3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3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3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3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3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3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3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0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3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3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3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3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3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3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3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3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3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3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3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3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3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3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3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3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92" t="str">
        <f ca="1">+IF(OFFSET('Water Data'!$D$27,0,10*ROW('Water Data'!D131))="","",OFFSET('Water Data'!$D$27,0,10*ROW('Water Data'!D131)))</f>
        <v/>
      </c>
      <c r="BT137" s="392" t="str">
        <f ca="1">+IF(OFFSET('Water Data'!$D$28,0,10*ROW('Water Data'!D131))="","",OFFSET('Water Data'!$D$28,0,10*ROW('Water Data'!D131)))</f>
        <v/>
      </c>
      <c r="BU137" s="392" t="str">
        <f ca="1">+IF(OFFSET('Water Data'!$D$29,0,10*ROW('Water Data'!D131))="","",OFFSET('Water Data'!$D$29,0,10*ROW('Water Data'!D131)))</f>
        <v/>
      </c>
      <c r="BV137" s="392" t="str">
        <f ca="1">+IF(OFFSET('Water Data'!$E$27,0,10*ROW('Water Data'!E131))="","",OFFSET('Water Data'!$E$27,0,10*ROW('Water Data'!E131)))</f>
        <v/>
      </c>
      <c r="BW137" s="392" t="str">
        <f ca="1">+IF(OFFSET('Water Data'!$E$28,0,10*ROW('Water Data'!E131))="","",OFFSET('Water Data'!$E$28,0,10*ROW('Water Data'!E131)))</f>
        <v/>
      </c>
      <c r="BX137" s="392" t="str">
        <f ca="1">+IF(OFFSET('Water Data'!$E$29,0,10*ROW('Water Data'!E131))="","",OFFSET('Water Data'!$E$29,0,10*ROW('Water Data'!E131)))</f>
        <v/>
      </c>
      <c r="BY137" s="392" t="str">
        <f ca="1">+IF(OFFSET('Water Data'!$F$27,0,10*ROW('Water Data'!F131))="","",OFFSET('Water Data'!$F$27,0,10*ROW('Water Data'!F131)))</f>
        <v/>
      </c>
      <c r="BZ137" s="392" t="str">
        <f ca="1">+IF(OFFSET('Water Data'!$F$28,0,10*ROW('Water Data'!F131))="","",OFFSET('Water Data'!$F$28,0,10*ROW('Water Data'!F131)))</f>
        <v/>
      </c>
      <c r="CA137" s="392" t="str">
        <f ca="1">+IF(OFFSET('Water Data'!$F$29,0,10*ROW('Water Data'!F131))="","",OFFSET('Water Data'!$F$29,0,10*ROW('Water Data'!F131)))</f>
        <v/>
      </c>
      <c r="CB137" s="392" t="str">
        <f ca="1">+IF(OFFSET('Water Data'!$G$27,0,10*ROW('Water Data'!G131))="","",OFFSET('Water Data'!$G$27,0,10*ROW('Water Data'!G131)))</f>
        <v/>
      </c>
      <c r="CC137" s="392" t="str">
        <f ca="1">+IF(OFFSET('Water Data'!$G$28,0,10*ROW('Water Data'!G131))="","",OFFSET('Water Data'!$G$28,0,10*ROW('Water Data'!G131)))</f>
        <v/>
      </c>
      <c r="CD137" s="392" t="str">
        <f ca="1">+IF(OFFSET('Water Data'!$G$29,0,10*ROW('Water Data'!G131))="","",OFFSET('Water Data'!$G$29,0,10*ROW('Water Data'!G131)))</f>
        <v/>
      </c>
      <c r="CE137" s="392" t="str">
        <f ca="1">+IF(OFFSET('Water Data'!$H$27,0,10*ROW('Water Data'!H131))="","",OFFSET('Water Data'!$H$27,0,10*ROW('Water Data'!H131)))</f>
        <v/>
      </c>
      <c r="CF137" s="392" t="str">
        <f ca="1">+IF(OFFSET('Water Data'!$H$28,0,10*ROW('Water Data'!H131))="","",OFFSET('Water Data'!$H$28,0,10*ROW('Water Data'!H131)))</f>
        <v/>
      </c>
      <c r="CG137" s="392" t="str">
        <f ca="1">+IF(OFFSET('Water Data'!$H$29,0,10*ROW('Water Data'!H131))="","",OFFSET('Water Data'!$H$29,0,10*ROW('Water Data'!H131)))</f>
        <v/>
      </c>
      <c r="CH137" s="392" t="str">
        <f ca="1">+IF(OFFSET('Water Data'!$I$27,0,10*ROW('Water Data'!I131))="","",OFFSET('Water Data'!$I$27,0,10*ROW('Water Data'!I131)))</f>
        <v/>
      </c>
      <c r="CI137" s="392" t="str">
        <f ca="1">+IF(OFFSET('Water Data'!$I$28,0,10*ROW('Water Data'!I131))="","",OFFSET('Water Data'!$I$28,0,10*ROW('Water Data'!I131)))</f>
        <v/>
      </c>
      <c r="CJ137" s="392" t="str">
        <f ca="1">+IF(OFFSET('Water Data'!$I$29,0,10*ROW('Water Data'!I131))="","",OFFSET('Water Data'!$I$29,0,10*ROW('Water Data'!I131)))</f>
        <v/>
      </c>
      <c r="CK137" s="392" t="str">
        <f ca="1">+IF(OFFSET('Sanitation Data'!$D$28,0,10*ROW('Sanitation Data'!D131))="","",OFFSET('Sanitation Data'!$D$28,0,10*ROW('Sanitation Data'!D131)))</f>
        <v/>
      </c>
      <c r="CL137" s="392" t="str">
        <f ca="1">+IF(OFFSET('Sanitation Data'!$D$29,0,10*ROW('Sanitation Data'!D131))="","",OFFSET('Sanitation Data'!$D$29,0,10*ROW('Sanitation Data'!D131)))</f>
        <v/>
      </c>
      <c r="CM137" s="392" t="str">
        <f ca="1">+IF(OFFSET('Sanitation Data'!$D$30,0,10*ROW('Sanitation Data'!D131))="","",OFFSET('Sanitation Data'!$D$30,0,10*ROW('Sanitation Data'!D131)))</f>
        <v/>
      </c>
      <c r="CN137" s="392" t="str">
        <f ca="1">+IF(OFFSET('Sanitation Data'!$D$31,0,10*ROW('Sanitation Data'!D131))="","",OFFSET('Sanitation Data'!$D$31,0,10*ROW('Sanitation Data'!D131)))</f>
        <v/>
      </c>
      <c r="CO137" s="392" t="str">
        <f ca="1">+IF(OFFSET('Sanitation Data'!$D$32,0,10*ROW('Sanitation Data'!D131))="","",OFFSET('Sanitation Data'!$D$32,0,10*ROW('Sanitation Data'!D131)))</f>
        <v/>
      </c>
      <c r="CP137" s="392" t="str">
        <f ca="1">+IF(OFFSET('Sanitation Data'!$E$28,0,10*ROW('Sanitation Data'!E131))="","",OFFSET('Sanitation Data'!$E$28,0,10*ROW('Sanitation Data'!E131)))</f>
        <v/>
      </c>
      <c r="CQ137" s="392" t="str">
        <f ca="1">+IF(OFFSET('Sanitation Data'!$E$29,0,10*ROW('Sanitation Data'!E131))="","",OFFSET('Sanitation Data'!$E$29,0,10*ROW('Sanitation Data'!E131)))</f>
        <v/>
      </c>
      <c r="CR137" s="392" t="str">
        <f ca="1">+IF(OFFSET('Sanitation Data'!$E$30,0,10*ROW('Sanitation Data'!E131))="","",OFFSET('Sanitation Data'!$E$30,0,10*ROW('Sanitation Data'!E131)))</f>
        <v/>
      </c>
      <c r="CS137" s="392" t="str">
        <f ca="1">+IF(OFFSET('Sanitation Data'!$E$31,0,10*ROW('Sanitation Data'!E131))="","",OFFSET('Sanitation Data'!$E$31,0,10*ROW('Sanitation Data'!E131)))</f>
        <v/>
      </c>
      <c r="CT137" s="392" t="str">
        <f ca="1">+IF(OFFSET('Sanitation Data'!$E$32,0,10*ROW('Sanitation Data'!E131))="","",OFFSET('Sanitation Data'!$E$32,0,10*ROW('Sanitation Data'!E131)))</f>
        <v/>
      </c>
      <c r="CU137" s="392" t="str">
        <f ca="1">+IF(OFFSET('Sanitation Data'!$F$28,0,10*ROW('Sanitation Data'!F131))="","",OFFSET('Sanitation Data'!$F$28,0,10*ROW('Sanitation Data'!F131)))</f>
        <v/>
      </c>
      <c r="CV137" s="392" t="str">
        <f ca="1">+IF(OFFSET('Sanitation Data'!$F$29,0,10*ROW('Sanitation Data'!F131))="","",OFFSET('Sanitation Data'!$F$29,0,10*ROW('Sanitation Data'!F131)))</f>
        <v/>
      </c>
      <c r="CW137" s="392" t="str">
        <f ca="1">+IF(OFFSET('Sanitation Data'!$F$30,0,10*ROW('Sanitation Data'!F131))="","",OFFSET('Sanitation Data'!$F$30,0,10*ROW('Sanitation Data'!F131)))</f>
        <v/>
      </c>
      <c r="CX137" s="392" t="str">
        <f ca="1">+IF(OFFSET('Sanitation Data'!$F$31,0,10*ROW('Sanitation Data'!F131))="","",OFFSET('Sanitation Data'!$F$31,0,10*ROW('Sanitation Data'!F131)))</f>
        <v/>
      </c>
      <c r="CY137" s="392" t="str">
        <f ca="1">+IF(OFFSET('Sanitation Data'!$F$32,0,10*ROW('Sanitation Data'!F131))="","",OFFSET('Sanitation Data'!$F$32,0,10*ROW('Sanitation Data'!F131)))</f>
        <v/>
      </c>
      <c r="CZ137" s="392" t="str">
        <f ca="1">+IF(OFFSET('Sanitation Data'!$G$28,0,10*ROW('Sanitation Data'!G131))="","",OFFSET('Sanitation Data'!$G$28,0,10*ROW('Sanitation Data'!G131)))</f>
        <v/>
      </c>
      <c r="DA137" s="392" t="str">
        <f ca="1">+IF(OFFSET('Sanitation Data'!$G$29,0,10*ROW('Sanitation Data'!G131))="","",OFFSET('Sanitation Data'!$G$29,0,10*ROW('Sanitation Data'!G131)))</f>
        <v/>
      </c>
      <c r="DB137" s="392" t="str">
        <f ca="1">+IF(OFFSET('Sanitation Data'!$G$30,0,10*ROW('Sanitation Data'!G131))="","",OFFSET('Sanitation Data'!$G$30,0,10*ROW('Sanitation Data'!G131)))</f>
        <v/>
      </c>
      <c r="DC137" s="392" t="str">
        <f ca="1">+IF(OFFSET('Sanitation Data'!$G$31,0,10*ROW('Sanitation Data'!G131))="","",OFFSET('Sanitation Data'!$G$31,0,10*ROW('Sanitation Data'!G131)))</f>
        <v/>
      </c>
      <c r="DD137" s="392" t="str">
        <f ca="1">+IF(OFFSET('Sanitation Data'!$G$32,0,10*ROW('Sanitation Data'!G131))="","",OFFSET('Sanitation Data'!$G$32,0,10*ROW('Sanitation Data'!G131)))</f>
        <v/>
      </c>
      <c r="DE137" s="392" t="str">
        <f ca="1">+IF(OFFSET('Sanitation Data'!$H$28,0,10*ROW('Sanitation Data'!H131))="","",OFFSET('Sanitation Data'!$H$28,0,10*ROW('Sanitation Data'!H131)))</f>
        <v/>
      </c>
      <c r="DF137" s="392" t="str">
        <f ca="1">+IF(OFFSET('Sanitation Data'!$H$29,0,10*ROW('Sanitation Data'!H131))="","",OFFSET('Sanitation Data'!$H$29,0,10*ROW('Sanitation Data'!H131)))</f>
        <v/>
      </c>
      <c r="DG137" s="392" t="str">
        <f ca="1">+IF(OFFSET('Sanitation Data'!$H$30,0,10*ROW('Sanitation Data'!H131))="","",OFFSET('Sanitation Data'!$H$30,0,10*ROW('Sanitation Data'!H131)))</f>
        <v/>
      </c>
      <c r="DH137" s="392" t="str">
        <f ca="1">+IF(OFFSET('Sanitation Data'!$H$31,0,10*ROW('Sanitation Data'!H131))="","",OFFSET('Sanitation Data'!$H$31,0,10*ROW('Sanitation Data'!H131)))</f>
        <v/>
      </c>
      <c r="DI137" s="392" t="str">
        <f ca="1">+IF(OFFSET('Sanitation Data'!$H$32,0,10*ROW('Sanitation Data'!H131))="","",OFFSET('Sanitation Data'!$H$32,0,10*ROW('Sanitation Data'!H131)))</f>
        <v/>
      </c>
      <c r="DJ137" s="392" t="str">
        <f ca="1">+IF(OFFSET('Sanitation Data'!$I$28,0,10*ROW('Sanitation Data'!I131))="","",OFFSET('Sanitation Data'!$I$28,0,10*ROW('Sanitation Data'!I131)))</f>
        <v/>
      </c>
      <c r="DK137" s="392" t="str">
        <f ca="1">+IF(OFFSET('Sanitation Data'!$I$29,0,10*ROW('Sanitation Data'!I131))="","",OFFSET('Sanitation Data'!$I$29,0,10*ROW('Sanitation Data'!I131)))</f>
        <v/>
      </c>
      <c r="DL137" s="392" t="str">
        <f ca="1">+IF(OFFSET('Sanitation Data'!$I$30,0,10*ROW('Sanitation Data'!I131))="","",OFFSET('Sanitation Data'!$I$30,0,10*ROW('Sanitation Data'!I131)))</f>
        <v/>
      </c>
      <c r="DM137" s="392" t="str">
        <f ca="1">+IF(OFFSET('Sanitation Data'!$I$31,0,10*ROW('Sanitation Data'!I131))="","",OFFSET('Sanitation Data'!$I$31,0,10*ROW('Sanitation Data'!I131)))</f>
        <v/>
      </c>
      <c r="DN137" s="392" t="str">
        <f ca="1">+IF(OFFSET('Sanitation Data'!$I$32,0,10*ROW('Sanitation Data'!I131))="","",OFFSET('Sanitation Data'!$I$32,0,10*ROW('Sanitation Data'!I131)))</f>
        <v/>
      </c>
      <c r="DO137" s="392" t="str">
        <f ca="1">+IF(OFFSET('Hygiene Data'!$D$11,0,10*ROW('Hygiene Data'!D131))="","",OFFSET('Hygiene Data'!$D$11,0,10*ROW('Hygiene Data'!D131)))</f>
        <v/>
      </c>
      <c r="DP137" s="392" t="str">
        <f ca="1">+IF(OFFSET('Hygiene Data'!$D$12,0,10*ROW('Hygiene Data'!D131))="","",OFFSET('Hygiene Data'!$D$12,0,10*ROW('Hygiene Data'!D131)))</f>
        <v/>
      </c>
      <c r="DQ137" s="392" t="str">
        <f ca="1">+IF(OFFSET('Hygiene Data'!$D$13,0,10*ROW('Hygiene Data'!D131))="","",OFFSET('Hygiene Data'!$D$13,0,10*ROW('Hygiene Data'!D131)))</f>
        <v/>
      </c>
      <c r="DR137" s="392" t="str">
        <f ca="1">+IF(OFFSET('Hygiene Data'!$E$11,0,10*ROW('Hygiene Data'!E131))="","",OFFSET('Hygiene Data'!$E$11,0,10*ROW('Hygiene Data'!E131)))</f>
        <v/>
      </c>
      <c r="DS137" s="392" t="str">
        <f ca="1">+IF(OFFSET('Hygiene Data'!$E$12,0,10*ROW('Hygiene Data'!E131))="","",OFFSET('Hygiene Data'!$E$12,0,10*ROW('Hygiene Data'!E131)))</f>
        <v/>
      </c>
      <c r="DT137" s="392" t="str">
        <f ca="1">+IF(OFFSET('Hygiene Data'!$E$13,0,10*ROW('Hygiene Data'!E131))="","",OFFSET('Hygiene Data'!$E$13,0,10*ROW('Hygiene Data'!E131)))</f>
        <v/>
      </c>
      <c r="DU137" s="392" t="str">
        <f ca="1">+IF(OFFSET('Hygiene Data'!$F$11,0,10*ROW('Hygiene Data'!F131))="","",OFFSET('Hygiene Data'!$F$11,0,10*ROW('Hygiene Data'!F131)))</f>
        <v/>
      </c>
      <c r="DV137" s="392" t="str">
        <f ca="1">+IF(OFFSET('Hygiene Data'!$F$12,0,10*ROW('Hygiene Data'!F131))="","",OFFSET('Hygiene Data'!$F$12,0,10*ROW('Hygiene Data'!F131)))</f>
        <v/>
      </c>
      <c r="DW137" s="392" t="str">
        <f ca="1">+IF(OFFSET('Hygiene Data'!$F$13,0,10*ROW('Hygiene Data'!F131))="","",OFFSET('Hygiene Data'!$F$13,0,10*ROW('Hygiene Data'!F131)))</f>
        <v/>
      </c>
      <c r="DX137" s="392" t="str">
        <f ca="1">+IF(OFFSET('Hygiene Data'!$G$11,0,10*ROW('Hygiene Data'!G131))="","",OFFSET('Hygiene Data'!$G$11,0,10*ROW('Hygiene Data'!G131)))</f>
        <v/>
      </c>
      <c r="DY137" s="392" t="str">
        <f ca="1">+IF(OFFSET('Hygiene Data'!$G$12,0,10*ROW('Hygiene Data'!G131))="","",OFFSET('Hygiene Data'!$G$12,0,10*ROW('Hygiene Data'!G131)))</f>
        <v/>
      </c>
      <c r="DZ137" s="392" t="str">
        <f ca="1">+IF(OFFSET('Hygiene Data'!$G$13,0,10*ROW('Hygiene Data'!G131))="","",OFFSET('Hygiene Data'!$G$13,0,10*ROW('Hygiene Data'!G131)))</f>
        <v/>
      </c>
      <c r="EA137" s="392" t="str">
        <f ca="1">+IF(OFFSET('Hygiene Data'!$H$11,0,10*ROW('Hygiene Data'!H131))="","",OFFSET('Hygiene Data'!$H$11,0,10*ROW('Hygiene Data'!H131)))</f>
        <v/>
      </c>
      <c r="EB137" s="392" t="str">
        <f ca="1">+IF(OFFSET('Hygiene Data'!$H$12,0,10*ROW('Hygiene Data'!H131))="","",OFFSET('Hygiene Data'!$H$12,0,10*ROW('Hygiene Data'!H131)))</f>
        <v/>
      </c>
      <c r="EC137" s="392" t="str">
        <f ca="1">+IF(OFFSET('Hygiene Data'!$H$13,0,10*ROW('Hygiene Data'!H131))="","",OFFSET('Hygiene Data'!$H$13,0,10*ROW('Hygiene Data'!H131)))</f>
        <v/>
      </c>
      <c r="ED137" s="392" t="str">
        <f ca="1">+IF(OFFSET('Hygiene Data'!$I$11,0,10*ROW('Hygiene Data'!I131))="","",OFFSET('Hygiene Data'!$I$11,0,10*ROW('Hygiene Data'!I131)))</f>
        <v/>
      </c>
      <c r="EE137" s="392" t="str">
        <f ca="1">+IF(OFFSET('Hygiene Data'!$I$12,0,10*ROW('Hygiene Data'!I131))="","",OFFSET('Hygiene Data'!$I$12,0,10*ROW('Hygiene Data'!I131)))</f>
        <v/>
      </c>
      <c r="EF137" s="392" t="str">
        <f ca="1">+IF(OFFSET('Hygiene Data'!$I$13,0,10*ROW('Hygiene Data'!I131))="","",OFFSET('Hygiene Data'!$I$13,0,10*ROW('Hygiene Data'!I131)))</f>
        <v/>
      </c>
    </row>
    <row r="138" spans="1:136" x14ac:dyDescent="0.25">
      <c r="A138" s="501" t="str">
        <f ca="1">+IF(OFFSET('Water Data'!$B$2,0,10*ROW('Water Data'!E132))="","",OFFSET('Water Data'!$B$2,0,10*ROW('Water Data'!E132)))</f>
        <v/>
      </c>
      <c r="B138" s="50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28" t="str">
        <f t="shared" ca="1" si="2"/>
        <v/>
      </c>
      <c r="D138" s="52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3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3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3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3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3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3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3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3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3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3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3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3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3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3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3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3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3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3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3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3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3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3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3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3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3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3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3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3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3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3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3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0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3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3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3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3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3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3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3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3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3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3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3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3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3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3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3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3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92" t="str">
        <f ca="1">+IF(OFFSET('Water Data'!$D$27,0,10*ROW('Water Data'!D132))="","",OFFSET('Water Data'!$D$27,0,10*ROW('Water Data'!D132)))</f>
        <v/>
      </c>
      <c r="BT138" s="392" t="str">
        <f ca="1">+IF(OFFSET('Water Data'!$D$28,0,10*ROW('Water Data'!D132))="","",OFFSET('Water Data'!$D$28,0,10*ROW('Water Data'!D132)))</f>
        <v/>
      </c>
      <c r="BU138" s="392" t="str">
        <f ca="1">+IF(OFFSET('Water Data'!$D$29,0,10*ROW('Water Data'!D132))="","",OFFSET('Water Data'!$D$29,0,10*ROW('Water Data'!D132)))</f>
        <v/>
      </c>
      <c r="BV138" s="392" t="str">
        <f ca="1">+IF(OFFSET('Water Data'!$E$27,0,10*ROW('Water Data'!E132))="","",OFFSET('Water Data'!$E$27,0,10*ROW('Water Data'!E132)))</f>
        <v/>
      </c>
      <c r="BW138" s="392" t="str">
        <f ca="1">+IF(OFFSET('Water Data'!$E$28,0,10*ROW('Water Data'!E132))="","",OFFSET('Water Data'!$E$28,0,10*ROW('Water Data'!E132)))</f>
        <v/>
      </c>
      <c r="BX138" s="392" t="str">
        <f ca="1">+IF(OFFSET('Water Data'!$E$29,0,10*ROW('Water Data'!E132))="","",OFFSET('Water Data'!$E$29,0,10*ROW('Water Data'!E132)))</f>
        <v/>
      </c>
      <c r="BY138" s="392" t="str">
        <f ca="1">+IF(OFFSET('Water Data'!$F$27,0,10*ROW('Water Data'!F132))="","",OFFSET('Water Data'!$F$27,0,10*ROW('Water Data'!F132)))</f>
        <v/>
      </c>
      <c r="BZ138" s="392" t="str">
        <f ca="1">+IF(OFFSET('Water Data'!$F$28,0,10*ROW('Water Data'!F132))="","",OFFSET('Water Data'!$F$28,0,10*ROW('Water Data'!F132)))</f>
        <v/>
      </c>
      <c r="CA138" s="392" t="str">
        <f ca="1">+IF(OFFSET('Water Data'!$F$29,0,10*ROW('Water Data'!F132))="","",OFFSET('Water Data'!$F$29,0,10*ROW('Water Data'!F132)))</f>
        <v/>
      </c>
      <c r="CB138" s="392" t="str">
        <f ca="1">+IF(OFFSET('Water Data'!$G$27,0,10*ROW('Water Data'!G132))="","",OFFSET('Water Data'!$G$27,0,10*ROW('Water Data'!G132)))</f>
        <v/>
      </c>
      <c r="CC138" s="392" t="str">
        <f ca="1">+IF(OFFSET('Water Data'!$G$28,0,10*ROW('Water Data'!G132))="","",OFFSET('Water Data'!$G$28,0,10*ROW('Water Data'!G132)))</f>
        <v/>
      </c>
      <c r="CD138" s="392" t="str">
        <f ca="1">+IF(OFFSET('Water Data'!$G$29,0,10*ROW('Water Data'!G132))="","",OFFSET('Water Data'!$G$29,0,10*ROW('Water Data'!G132)))</f>
        <v/>
      </c>
      <c r="CE138" s="392" t="str">
        <f ca="1">+IF(OFFSET('Water Data'!$H$27,0,10*ROW('Water Data'!H132))="","",OFFSET('Water Data'!$H$27,0,10*ROW('Water Data'!H132)))</f>
        <v/>
      </c>
      <c r="CF138" s="392" t="str">
        <f ca="1">+IF(OFFSET('Water Data'!$H$28,0,10*ROW('Water Data'!H132))="","",OFFSET('Water Data'!$H$28,0,10*ROW('Water Data'!H132)))</f>
        <v/>
      </c>
      <c r="CG138" s="392" t="str">
        <f ca="1">+IF(OFFSET('Water Data'!$H$29,0,10*ROW('Water Data'!H132))="","",OFFSET('Water Data'!$H$29,0,10*ROW('Water Data'!H132)))</f>
        <v/>
      </c>
      <c r="CH138" s="392" t="str">
        <f ca="1">+IF(OFFSET('Water Data'!$I$27,0,10*ROW('Water Data'!I132))="","",OFFSET('Water Data'!$I$27,0,10*ROW('Water Data'!I132)))</f>
        <v/>
      </c>
      <c r="CI138" s="392" t="str">
        <f ca="1">+IF(OFFSET('Water Data'!$I$28,0,10*ROW('Water Data'!I132))="","",OFFSET('Water Data'!$I$28,0,10*ROW('Water Data'!I132)))</f>
        <v/>
      </c>
      <c r="CJ138" s="392" t="str">
        <f ca="1">+IF(OFFSET('Water Data'!$I$29,0,10*ROW('Water Data'!I132))="","",OFFSET('Water Data'!$I$29,0,10*ROW('Water Data'!I132)))</f>
        <v/>
      </c>
      <c r="CK138" s="392" t="str">
        <f ca="1">+IF(OFFSET('Sanitation Data'!$D$28,0,10*ROW('Sanitation Data'!D132))="","",OFFSET('Sanitation Data'!$D$28,0,10*ROW('Sanitation Data'!D132)))</f>
        <v/>
      </c>
      <c r="CL138" s="392" t="str">
        <f ca="1">+IF(OFFSET('Sanitation Data'!$D$29,0,10*ROW('Sanitation Data'!D132))="","",OFFSET('Sanitation Data'!$D$29,0,10*ROW('Sanitation Data'!D132)))</f>
        <v/>
      </c>
      <c r="CM138" s="392" t="str">
        <f ca="1">+IF(OFFSET('Sanitation Data'!$D$30,0,10*ROW('Sanitation Data'!D132))="","",OFFSET('Sanitation Data'!$D$30,0,10*ROW('Sanitation Data'!D132)))</f>
        <v/>
      </c>
      <c r="CN138" s="392" t="str">
        <f ca="1">+IF(OFFSET('Sanitation Data'!$D$31,0,10*ROW('Sanitation Data'!D132))="","",OFFSET('Sanitation Data'!$D$31,0,10*ROW('Sanitation Data'!D132)))</f>
        <v/>
      </c>
      <c r="CO138" s="392" t="str">
        <f ca="1">+IF(OFFSET('Sanitation Data'!$D$32,0,10*ROW('Sanitation Data'!D132))="","",OFFSET('Sanitation Data'!$D$32,0,10*ROW('Sanitation Data'!D132)))</f>
        <v/>
      </c>
      <c r="CP138" s="392" t="str">
        <f ca="1">+IF(OFFSET('Sanitation Data'!$E$28,0,10*ROW('Sanitation Data'!E132))="","",OFFSET('Sanitation Data'!$E$28,0,10*ROW('Sanitation Data'!E132)))</f>
        <v/>
      </c>
      <c r="CQ138" s="392" t="str">
        <f ca="1">+IF(OFFSET('Sanitation Data'!$E$29,0,10*ROW('Sanitation Data'!E132))="","",OFFSET('Sanitation Data'!$E$29,0,10*ROW('Sanitation Data'!E132)))</f>
        <v/>
      </c>
      <c r="CR138" s="392" t="str">
        <f ca="1">+IF(OFFSET('Sanitation Data'!$E$30,0,10*ROW('Sanitation Data'!E132))="","",OFFSET('Sanitation Data'!$E$30,0,10*ROW('Sanitation Data'!E132)))</f>
        <v/>
      </c>
      <c r="CS138" s="392" t="str">
        <f ca="1">+IF(OFFSET('Sanitation Data'!$E$31,0,10*ROW('Sanitation Data'!E132))="","",OFFSET('Sanitation Data'!$E$31,0,10*ROW('Sanitation Data'!E132)))</f>
        <v/>
      </c>
      <c r="CT138" s="392" t="str">
        <f ca="1">+IF(OFFSET('Sanitation Data'!$E$32,0,10*ROW('Sanitation Data'!E132))="","",OFFSET('Sanitation Data'!$E$32,0,10*ROW('Sanitation Data'!E132)))</f>
        <v/>
      </c>
      <c r="CU138" s="392" t="str">
        <f ca="1">+IF(OFFSET('Sanitation Data'!$F$28,0,10*ROW('Sanitation Data'!F132))="","",OFFSET('Sanitation Data'!$F$28,0,10*ROW('Sanitation Data'!F132)))</f>
        <v/>
      </c>
      <c r="CV138" s="392" t="str">
        <f ca="1">+IF(OFFSET('Sanitation Data'!$F$29,0,10*ROW('Sanitation Data'!F132))="","",OFFSET('Sanitation Data'!$F$29,0,10*ROW('Sanitation Data'!F132)))</f>
        <v/>
      </c>
      <c r="CW138" s="392" t="str">
        <f ca="1">+IF(OFFSET('Sanitation Data'!$F$30,0,10*ROW('Sanitation Data'!F132))="","",OFFSET('Sanitation Data'!$F$30,0,10*ROW('Sanitation Data'!F132)))</f>
        <v/>
      </c>
      <c r="CX138" s="392" t="str">
        <f ca="1">+IF(OFFSET('Sanitation Data'!$F$31,0,10*ROW('Sanitation Data'!F132))="","",OFFSET('Sanitation Data'!$F$31,0,10*ROW('Sanitation Data'!F132)))</f>
        <v/>
      </c>
      <c r="CY138" s="392" t="str">
        <f ca="1">+IF(OFFSET('Sanitation Data'!$F$32,0,10*ROW('Sanitation Data'!F132))="","",OFFSET('Sanitation Data'!$F$32,0,10*ROW('Sanitation Data'!F132)))</f>
        <v/>
      </c>
      <c r="CZ138" s="392" t="str">
        <f ca="1">+IF(OFFSET('Sanitation Data'!$G$28,0,10*ROW('Sanitation Data'!G132))="","",OFFSET('Sanitation Data'!$G$28,0,10*ROW('Sanitation Data'!G132)))</f>
        <v/>
      </c>
      <c r="DA138" s="392" t="str">
        <f ca="1">+IF(OFFSET('Sanitation Data'!$G$29,0,10*ROW('Sanitation Data'!G132))="","",OFFSET('Sanitation Data'!$G$29,0,10*ROW('Sanitation Data'!G132)))</f>
        <v/>
      </c>
      <c r="DB138" s="392" t="str">
        <f ca="1">+IF(OFFSET('Sanitation Data'!$G$30,0,10*ROW('Sanitation Data'!G132))="","",OFFSET('Sanitation Data'!$G$30,0,10*ROW('Sanitation Data'!G132)))</f>
        <v/>
      </c>
      <c r="DC138" s="392" t="str">
        <f ca="1">+IF(OFFSET('Sanitation Data'!$G$31,0,10*ROW('Sanitation Data'!G132))="","",OFFSET('Sanitation Data'!$G$31,0,10*ROW('Sanitation Data'!G132)))</f>
        <v/>
      </c>
      <c r="DD138" s="392" t="str">
        <f ca="1">+IF(OFFSET('Sanitation Data'!$G$32,0,10*ROW('Sanitation Data'!G132))="","",OFFSET('Sanitation Data'!$G$32,0,10*ROW('Sanitation Data'!G132)))</f>
        <v/>
      </c>
      <c r="DE138" s="392" t="str">
        <f ca="1">+IF(OFFSET('Sanitation Data'!$H$28,0,10*ROW('Sanitation Data'!H132))="","",OFFSET('Sanitation Data'!$H$28,0,10*ROW('Sanitation Data'!H132)))</f>
        <v/>
      </c>
      <c r="DF138" s="392" t="str">
        <f ca="1">+IF(OFFSET('Sanitation Data'!$H$29,0,10*ROW('Sanitation Data'!H132))="","",OFFSET('Sanitation Data'!$H$29,0,10*ROW('Sanitation Data'!H132)))</f>
        <v/>
      </c>
      <c r="DG138" s="392" t="str">
        <f ca="1">+IF(OFFSET('Sanitation Data'!$H$30,0,10*ROW('Sanitation Data'!H132))="","",OFFSET('Sanitation Data'!$H$30,0,10*ROW('Sanitation Data'!H132)))</f>
        <v/>
      </c>
      <c r="DH138" s="392" t="str">
        <f ca="1">+IF(OFFSET('Sanitation Data'!$H$31,0,10*ROW('Sanitation Data'!H132))="","",OFFSET('Sanitation Data'!$H$31,0,10*ROW('Sanitation Data'!H132)))</f>
        <v/>
      </c>
      <c r="DI138" s="392" t="str">
        <f ca="1">+IF(OFFSET('Sanitation Data'!$H$32,0,10*ROW('Sanitation Data'!H132))="","",OFFSET('Sanitation Data'!$H$32,0,10*ROW('Sanitation Data'!H132)))</f>
        <v/>
      </c>
      <c r="DJ138" s="392" t="str">
        <f ca="1">+IF(OFFSET('Sanitation Data'!$I$28,0,10*ROW('Sanitation Data'!I132))="","",OFFSET('Sanitation Data'!$I$28,0,10*ROW('Sanitation Data'!I132)))</f>
        <v/>
      </c>
      <c r="DK138" s="392" t="str">
        <f ca="1">+IF(OFFSET('Sanitation Data'!$I$29,0,10*ROW('Sanitation Data'!I132))="","",OFFSET('Sanitation Data'!$I$29,0,10*ROW('Sanitation Data'!I132)))</f>
        <v/>
      </c>
      <c r="DL138" s="392" t="str">
        <f ca="1">+IF(OFFSET('Sanitation Data'!$I$30,0,10*ROW('Sanitation Data'!I132))="","",OFFSET('Sanitation Data'!$I$30,0,10*ROW('Sanitation Data'!I132)))</f>
        <v/>
      </c>
      <c r="DM138" s="392" t="str">
        <f ca="1">+IF(OFFSET('Sanitation Data'!$I$31,0,10*ROW('Sanitation Data'!I132))="","",OFFSET('Sanitation Data'!$I$31,0,10*ROW('Sanitation Data'!I132)))</f>
        <v/>
      </c>
      <c r="DN138" s="392" t="str">
        <f ca="1">+IF(OFFSET('Sanitation Data'!$I$32,0,10*ROW('Sanitation Data'!I132))="","",OFFSET('Sanitation Data'!$I$32,0,10*ROW('Sanitation Data'!I132)))</f>
        <v/>
      </c>
      <c r="DO138" s="392" t="str">
        <f ca="1">+IF(OFFSET('Hygiene Data'!$D$11,0,10*ROW('Hygiene Data'!D132))="","",OFFSET('Hygiene Data'!$D$11,0,10*ROW('Hygiene Data'!D132)))</f>
        <v/>
      </c>
      <c r="DP138" s="392" t="str">
        <f ca="1">+IF(OFFSET('Hygiene Data'!$D$12,0,10*ROW('Hygiene Data'!D132))="","",OFFSET('Hygiene Data'!$D$12,0,10*ROW('Hygiene Data'!D132)))</f>
        <v/>
      </c>
      <c r="DQ138" s="392" t="str">
        <f ca="1">+IF(OFFSET('Hygiene Data'!$D$13,0,10*ROW('Hygiene Data'!D132))="","",OFFSET('Hygiene Data'!$D$13,0,10*ROW('Hygiene Data'!D132)))</f>
        <v/>
      </c>
      <c r="DR138" s="392" t="str">
        <f ca="1">+IF(OFFSET('Hygiene Data'!$E$11,0,10*ROW('Hygiene Data'!E132))="","",OFFSET('Hygiene Data'!$E$11,0,10*ROW('Hygiene Data'!E132)))</f>
        <v/>
      </c>
      <c r="DS138" s="392" t="str">
        <f ca="1">+IF(OFFSET('Hygiene Data'!$E$12,0,10*ROW('Hygiene Data'!E132))="","",OFFSET('Hygiene Data'!$E$12,0,10*ROW('Hygiene Data'!E132)))</f>
        <v/>
      </c>
      <c r="DT138" s="392" t="str">
        <f ca="1">+IF(OFFSET('Hygiene Data'!$E$13,0,10*ROW('Hygiene Data'!E132))="","",OFFSET('Hygiene Data'!$E$13,0,10*ROW('Hygiene Data'!E132)))</f>
        <v/>
      </c>
      <c r="DU138" s="392" t="str">
        <f ca="1">+IF(OFFSET('Hygiene Data'!$F$11,0,10*ROW('Hygiene Data'!F132))="","",OFFSET('Hygiene Data'!$F$11,0,10*ROW('Hygiene Data'!F132)))</f>
        <v/>
      </c>
      <c r="DV138" s="392" t="str">
        <f ca="1">+IF(OFFSET('Hygiene Data'!$F$12,0,10*ROW('Hygiene Data'!F132))="","",OFFSET('Hygiene Data'!$F$12,0,10*ROW('Hygiene Data'!F132)))</f>
        <v/>
      </c>
      <c r="DW138" s="392" t="str">
        <f ca="1">+IF(OFFSET('Hygiene Data'!$F$13,0,10*ROW('Hygiene Data'!F132))="","",OFFSET('Hygiene Data'!$F$13,0,10*ROW('Hygiene Data'!F132)))</f>
        <v/>
      </c>
      <c r="DX138" s="392" t="str">
        <f ca="1">+IF(OFFSET('Hygiene Data'!$G$11,0,10*ROW('Hygiene Data'!G132))="","",OFFSET('Hygiene Data'!$G$11,0,10*ROW('Hygiene Data'!G132)))</f>
        <v/>
      </c>
      <c r="DY138" s="392" t="str">
        <f ca="1">+IF(OFFSET('Hygiene Data'!$G$12,0,10*ROW('Hygiene Data'!G132))="","",OFFSET('Hygiene Data'!$G$12,0,10*ROW('Hygiene Data'!G132)))</f>
        <v/>
      </c>
      <c r="DZ138" s="392" t="str">
        <f ca="1">+IF(OFFSET('Hygiene Data'!$G$13,0,10*ROW('Hygiene Data'!G132))="","",OFFSET('Hygiene Data'!$G$13,0,10*ROW('Hygiene Data'!G132)))</f>
        <v/>
      </c>
      <c r="EA138" s="392" t="str">
        <f ca="1">+IF(OFFSET('Hygiene Data'!$H$11,0,10*ROW('Hygiene Data'!H132))="","",OFFSET('Hygiene Data'!$H$11,0,10*ROW('Hygiene Data'!H132)))</f>
        <v/>
      </c>
      <c r="EB138" s="392" t="str">
        <f ca="1">+IF(OFFSET('Hygiene Data'!$H$12,0,10*ROW('Hygiene Data'!H132))="","",OFFSET('Hygiene Data'!$H$12,0,10*ROW('Hygiene Data'!H132)))</f>
        <v/>
      </c>
      <c r="EC138" s="392" t="str">
        <f ca="1">+IF(OFFSET('Hygiene Data'!$H$13,0,10*ROW('Hygiene Data'!H132))="","",OFFSET('Hygiene Data'!$H$13,0,10*ROW('Hygiene Data'!H132)))</f>
        <v/>
      </c>
      <c r="ED138" s="392" t="str">
        <f ca="1">+IF(OFFSET('Hygiene Data'!$I$11,0,10*ROW('Hygiene Data'!I132))="","",OFFSET('Hygiene Data'!$I$11,0,10*ROW('Hygiene Data'!I132)))</f>
        <v/>
      </c>
      <c r="EE138" s="392" t="str">
        <f ca="1">+IF(OFFSET('Hygiene Data'!$I$12,0,10*ROW('Hygiene Data'!I132))="","",OFFSET('Hygiene Data'!$I$12,0,10*ROW('Hygiene Data'!I132)))</f>
        <v/>
      </c>
      <c r="EF138" s="392" t="str">
        <f ca="1">+IF(OFFSET('Hygiene Data'!$I$13,0,10*ROW('Hygiene Data'!I132))="","",OFFSET('Hygiene Data'!$I$13,0,10*ROW('Hygiene Data'!I132)))</f>
        <v/>
      </c>
    </row>
    <row r="139" spans="1:136" x14ac:dyDescent="0.25">
      <c r="A139" s="501" t="str">
        <f ca="1">+IF(OFFSET('Water Data'!$B$2,0,10*ROW('Water Data'!E133))="","",OFFSET('Water Data'!$B$2,0,10*ROW('Water Data'!E133)))</f>
        <v/>
      </c>
      <c r="B139" s="50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28" t="str">
        <f t="shared" ca="1" si="2"/>
        <v/>
      </c>
      <c r="D139" s="52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3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3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3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3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3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3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3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3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3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3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3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3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3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3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3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3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3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3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3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3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3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3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3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3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3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3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3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3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3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3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3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0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3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3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3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3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3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3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3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3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3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3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3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3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3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3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3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3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92" t="str">
        <f ca="1">+IF(OFFSET('Water Data'!$D$27,0,10*ROW('Water Data'!D133))="","",OFFSET('Water Data'!$D$27,0,10*ROW('Water Data'!D133)))</f>
        <v/>
      </c>
      <c r="BT139" s="392" t="str">
        <f ca="1">+IF(OFFSET('Water Data'!$D$28,0,10*ROW('Water Data'!D133))="","",OFFSET('Water Data'!$D$28,0,10*ROW('Water Data'!D133)))</f>
        <v/>
      </c>
      <c r="BU139" s="392" t="str">
        <f ca="1">+IF(OFFSET('Water Data'!$D$29,0,10*ROW('Water Data'!D133))="","",OFFSET('Water Data'!$D$29,0,10*ROW('Water Data'!D133)))</f>
        <v/>
      </c>
      <c r="BV139" s="392" t="str">
        <f ca="1">+IF(OFFSET('Water Data'!$E$27,0,10*ROW('Water Data'!E133))="","",OFFSET('Water Data'!$E$27,0,10*ROW('Water Data'!E133)))</f>
        <v/>
      </c>
      <c r="BW139" s="392" t="str">
        <f ca="1">+IF(OFFSET('Water Data'!$E$28,0,10*ROW('Water Data'!E133))="","",OFFSET('Water Data'!$E$28,0,10*ROW('Water Data'!E133)))</f>
        <v/>
      </c>
      <c r="BX139" s="392" t="str">
        <f ca="1">+IF(OFFSET('Water Data'!$E$29,0,10*ROW('Water Data'!E133))="","",OFFSET('Water Data'!$E$29,0,10*ROW('Water Data'!E133)))</f>
        <v/>
      </c>
      <c r="BY139" s="392" t="str">
        <f ca="1">+IF(OFFSET('Water Data'!$F$27,0,10*ROW('Water Data'!F133))="","",OFFSET('Water Data'!$F$27,0,10*ROW('Water Data'!F133)))</f>
        <v/>
      </c>
      <c r="BZ139" s="392" t="str">
        <f ca="1">+IF(OFFSET('Water Data'!$F$28,0,10*ROW('Water Data'!F133))="","",OFFSET('Water Data'!$F$28,0,10*ROW('Water Data'!F133)))</f>
        <v/>
      </c>
      <c r="CA139" s="392" t="str">
        <f ca="1">+IF(OFFSET('Water Data'!$F$29,0,10*ROW('Water Data'!F133))="","",OFFSET('Water Data'!$F$29,0,10*ROW('Water Data'!F133)))</f>
        <v/>
      </c>
      <c r="CB139" s="392" t="str">
        <f ca="1">+IF(OFFSET('Water Data'!$G$27,0,10*ROW('Water Data'!G133))="","",OFFSET('Water Data'!$G$27,0,10*ROW('Water Data'!G133)))</f>
        <v/>
      </c>
      <c r="CC139" s="392" t="str">
        <f ca="1">+IF(OFFSET('Water Data'!$G$28,0,10*ROW('Water Data'!G133))="","",OFFSET('Water Data'!$G$28,0,10*ROW('Water Data'!G133)))</f>
        <v/>
      </c>
      <c r="CD139" s="392" t="str">
        <f ca="1">+IF(OFFSET('Water Data'!$G$29,0,10*ROW('Water Data'!G133))="","",OFFSET('Water Data'!$G$29,0,10*ROW('Water Data'!G133)))</f>
        <v/>
      </c>
      <c r="CE139" s="392" t="str">
        <f ca="1">+IF(OFFSET('Water Data'!$H$27,0,10*ROW('Water Data'!H133))="","",OFFSET('Water Data'!$H$27,0,10*ROW('Water Data'!H133)))</f>
        <v/>
      </c>
      <c r="CF139" s="392" t="str">
        <f ca="1">+IF(OFFSET('Water Data'!$H$28,0,10*ROW('Water Data'!H133))="","",OFFSET('Water Data'!$H$28,0,10*ROW('Water Data'!H133)))</f>
        <v/>
      </c>
      <c r="CG139" s="392" t="str">
        <f ca="1">+IF(OFFSET('Water Data'!$H$29,0,10*ROW('Water Data'!H133))="","",OFFSET('Water Data'!$H$29,0,10*ROW('Water Data'!H133)))</f>
        <v/>
      </c>
      <c r="CH139" s="392" t="str">
        <f ca="1">+IF(OFFSET('Water Data'!$I$27,0,10*ROW('Water Data'!I133))="","",OFFSET('Water Data'!$I$27,0,10*ROW('Water Data'!I133)))</f>
        <v/>
      </c>
      <c r="CI139" s="392" t="str">
        <f ca="1">+IF(OFFSET('Water Data'!$I$28,0,10*ROW('Water Data'!I133))="","",OFFSET('Water Data'!$I$28,0,10*ROW('Water Data'!I133)))</f>
        <v/>
      </c>
      <c r="CJ139" s="392" t="str">
        <f ca="1">+IF(OFFSET('Water Data'!$I$29,0,10*ROW('Water Data'!I133))="","",OFFSET('Water Data'!$I$29,0,10*ROW('Water Data'!I133)))</f>
        <v/>
      </c>
      <c r="CK139" s="392" t="str">
        <f ca="1">+IF(OFFSET('Sanitation Data'!$D$28,0,10*ROW('Sanitation Data'!D133))="","",OFFSET('Sanitation Data'!$D$28,0,10*ROW('Sanitation Data'!D133)))</f>
        <v/>
      </c>
      <c r="CL139" s="392" t="str">
        <f ca="1">+IF(OFFSET('Sanitation Data'!$D$29,0,10*ROW('Sanitation Data'!D133))="","",OFFSET('Sanitation Data'!$D$29,0,10*ROW('Sanitation Data'!D133)))</f>
        <v/>
      </c>
      <c r="CM139" s="392" t="str">
        <f ca="1">+IF(OFFSET('Sanitation Data'!$D$30,0,10*ROW('Sanitation Data'!D133))="","",OFFSET('Sanitation Data'!$D$30,0,10*ROW('Sanitation Data'!D133)))</f>
        <v/>
      </c>
      <c r="CN139" s="392" t="str">
        <f ca="1">+IF(OFFSET('Sanitation Data'!$D$31,0,10*ROW('Sanitation Data'!D133))="","",OFFSET('Sanitation Data'!$D$31,0,10*ROW('Sanitation Data'!D133)))</f>
        <v/>
      </c>
      <c r="CO139" s="392" t="str">
        <f ca="1">+IF(OFFSET('Sanitation Data'!$D$32,0,10*ROW('Sanitation Data'!D133))="","",OFFSET('Sanitation Data'!$D$32,0,10*ROW('Sanitation Data'!D133)))</f>
        <v/>
      </c>
      <c r="CP139" s="392" t="str">
        <f ca="1">+IF(OFFSET('Sanitation Data'!$E$28,0,10*ROW('Sanitation Data'!E133))="","",OFFSET('Sanitation Data'!$E$28,0,10*ROW('Sanitation Data'!E133)))</f>
        <v/>
      </c>
      <c r="CQ139" s="392" t="str">
        <f ca="1">+IF(OFFSET('Sanitation Data'!$E$29,0,10*ROW('Sanitation Data'!E133))="","",OFFSET('Sanitation Data'!$E$29,0,10*ROW('Sanitation Data'!E133)))</f>
        <v/>
      </c>
      <c r="CR139" s="392" t="str">
        <f ca="1">+IF(OFFSET('Sanitation Data'!$E$30,0,10*ROW('Sanitation Data'!E133))="","",OFFSET('Sanitation Data'!$E$30,0,10*ROW('Sanitation Data'!E133)))</f>
        <v/>
      </c>
      <c r="CS139" s="392" t="str">
        <f ca="1">+IF(OFFSET('Sanitation Data'!$E$31,0,10*ROW('Sanitation Data'!E133))="","",OFFSET('Sanitation Data'!$E$31,0,10*ROW('Sanitation Data'!E133)))</f>
        <v/>
      </c>
      <c r="CT139" s="392" t="str">
        <f ca="1">+IF(OFFSET('Sanitation Data'!$E$32,0,10*ROW('Sanitation Data'!E133))="","",OFFSET('Sanitation Data'!$E$32,0,10*ROW('Sanitation Data'!E133)))</f>
        <v/>
      </c>
      <c r="CU139" s="392" t="str">
        <f ca="1">+IF(OFFSET('Sanitation Data'!$F$28,0,10*ROW('Sanitation Data'!F133))="","",OFFSET('Sanitation Data'!$F$28,0,10*ROW('Sanitation Data'!F133)))</f>
        <v/>
      </c>
      <c r="CV139" s="392" t="str">
        <f ca="1">+IF(OFFSET('Sanitation Data'!$F$29,0,10*ROW('Sanitation Data'!F133))="","",OFFSET('Sanitation Data'!$F$29,0,10*ROW('Sanitation Data'!F133)))</f>
        <v/>
      </c>
      <c r="CW139" s="392" t="str">
        <f ca="1">+IF(OFFSET('Sanitation Data'!$F$30,0,10*ROW('Sanitation Data'!F133))="","",OFFSET('Sanitation Data'!$F$30,0,10*ROW('Sanitation Data'!F133)))</f>
        <v/>
      </c>
      <c r="CX139" s="392" t="str">
        <f ca="1">+IF(OFFSET('Sanitation Data'!$F$31,0,10*ROW('Sanitation Data'!F133))="","",OFFSET('Sanitation Data'!$F$31,0,10*ROW('Sanitation Data'!F133)))</f>
        <v/>
      </c>
      <c r="CY139" s="392" t="str">
        <f ca="1">+IF(OFFSET('Sanitation Data'!$F$32,0,10*ROW('Sanitation Data'!F133))="","",OFFSET('Sanitation Data'!$F$32,0,10*ROW('Sanitation Data'!F133)))</f>
        <v/>
      </c>
      <c r="CZ139" s="392" t="str">
        <f ca="1">+IF(OFFSET('Sanitation Data'!$G$28,0,10*ROW('Sanitation Data'!G133))="","",OFFSET('Sanitation Data'!$G$28,0,10*ROW('Sanitation Data'!G133)))</f>
        <v/>
      </c>
      <c r="DA139" s="392" t="str">
        <f ca="1">+IF(OFFSET('Sanitation Data'!$G$29,0,10*ROW('Sanitation Data'!G133))="","",OFFSET('Sanitation Data'!$G$29,0,10*ROW('Sanitation Data'!G133)))</f>
        <v/>
      </c>
      <c r="DB139" s="392" t="str">
        <f ca="1">+IF(OFFSET('Sanitation Data'!$G$30,0,10*ROW('Sanitation Data'!G133))="","",OFFSET('Sanitation Data'!$G$30,0,10*ROW('Sanitation Data'!G133)))</f>
        <v/>
      </c>
      <c r="DC139" s="392" t="str">
        <f ca="1">+IF(OFFSET('Sanitation Data'!$G$31,0,10*ROW('Sanitation Data'!G133))="","",OFFSET('Sanitation Data'!$G$31,0,10*ROW('Sanitation Data'!G133)))</f>
        <v/>
      </c>
      <c r="DD139" s="392" t="str">
        <f ca="1">+IF(OFFSET('Sanitation Data'!$G$32,0,10*ROW('Sanitation Data'!G133))="","",OFFSET('Sanitation Data'!$G$32,0,10*ROW('Sanitation Data'!G133)))</f>
        <v/>
      </c>
      <c r="DE139" s="392" t="str">
        <f ca="1">+IF(OFFSET('Sanitation Data'!$H$28,0,10*ROW('Sanitation Data'!H133))="","",OFFSET('Sanitation Data'!$H$28,0,10*ROW('Sanitation Data'!H133)))</f>
        <v/>
      </c>
      <c r="DF139" s="392" t="str">
        <f ca="1">+IF(OFFSET('Sanitation Data'!$H$29,0,10*ROW('Sanitation Data'!H133))="","",OFFSET('Sanitation Data'!$H$29,0,10*ROW('Sanitation Data'!H133)))</f>
        <v/>
      </c>
      <c r="DG139" s="392" t="str">
        <f ca="1">+IF(OFFSET('Sanitation Data'!$H$30,0,10*ROW('Sanitation Data'!H133))="","",OFFSET('Sanitation Data'!$H$30,0,10*ROW('Sanitation Data'!H133)))</f>
        <v/>
      </c>
      <c r="DH139" s="392" t="str">
        <f ca="1">+IF(OFFSET('Sanitation Data'!$H$31,0,10*ROW('Sanitation Data'!H133))="","",OFFSET('Sanitation Data'!$H$31,0,10*ROW('Sanitation Data'!H133)))</f>
        <v/>
      </c>
      <c r="DI139" s="392" t="str">
        <f ca="1">+IF(OFFSET('Sanitation Data'!$H$32,0,10*ROW('Sanitation Data'!H133))="","",OFFSET('Sanitation Data'!$H$32,0,10*ROW('Sanitation Data'!H133)))</f>
        <v/>
      </c>
      <c r="DJ139" s="392" t="str">
        <f ca="1">+IF(OFFSET('Sanitation Data'!$I$28,0,10*ROW('Sanitation Data'!I133))="","",OFFSET('Sanitation Data'!$I$28,0,10*ROW('Sanitation Data'!I133)))</f>
        <v/>
      </c>
      <c r="DK139" s="392" t="str">
        <f ca="1">+IF(OFFSET('Sanitation Data'!$I$29,0,10*ROW('Sanitation Data'!I133))="","",OFFSET('Sanitation Data'!$I$29,0,10*ROW('Sanitation Data'!I133)))</f>
        <v/>
      </c>
      <c r="DL139" s="392" t="str">
        <f ca="1">+IF(OFFSET('Sanitation Data'!$I$30,0,10*ROW('Sanitation Data'!I133))="","",OFFSET('Sanitation Data'!$I$30,0,10*ROW('Sanitation Data'!I133)))</f>
        <v/>
      </c>
      <c r="DM139" s="392" t="str">
        <f ca="1">+IF(OFFSET('Sanitation Data'!$I$31,0,10*ROW('Sanitation Data'!I133))="","",OFFSET('Sanitation Data'!$I$31,0,10*ROW('Sanitation Data'!I133)))</f>
        <v/>
      </c>
      <c r="DN139" s="392" t="str">
        <f ca="1">+IF(OFFSET('Sanitation Data'!$I$32,0,10*ROW('Sanitation Data'!I133))="","",OFFSET('Sanitation Data'!$I$32,0,10*ROW('Sanitation Data'!I133)))</f>
        <v/>
      </c>
      <c r="DO139" s="392" t="str">
        <f ca="1">+IF(OFFSET('Hygiene Data'!$D$11,0,10*ROW('Hygiene Data'!D133))="","",OFFSET('Hygiene Data'!$D$11,0,10*ROW('Hygiene Data'!D133)))</f>
        <v/>
      </c>
      <c r="DP139" s="392" t="str">
        <f ca="1">+IF(OFFSET('Hygiene Data'!$D$12,0,10*ROW('Hygiene Data'!D133))="","",OFFSET('Hygiene Data'!$D$12,0,10*ROW('Hygiene Data'!D133)))</f>
        <v/>
      </c>
      <c r="DQ139" s="392" t="str">
        <f ca="1">+IF(OFFSET('Hygiene Data'!$D$13,0,10*ROW('Hygiene Data'!D133))="","",OFFSET('Hygiene Data'!$D$13,0,10*ROW('Hygiene Data'!D133)))</f>
        <v/>
      </c>
      <c r="DR139" s="392" t="str">
        <f ca="1">+IF(OFFSET('Hygiene Data'!$E$11,0,10*ROW('Hygiene Data'!E133))="","",OFFSET('Hygiene Data'!$E$11,0,10*ROW('Hygiene Data'!E133)))</f>
        <v/>
      </c>
      <c r="DS139" s="392" t="str">
        <f ca="1">+IF(OFFSET('Hygiene Data'!$E$12,0,10*ROW('Hygiene Data'!E133))="","",OFFSET('Hygiene Data'!$E$12,0,10*ROW('Hygiene Data'!E133)))</f>
        <v/>
      </c>
      <c r="DT139" s="392" t="str">
        <f ca="1">+IF(OFFSET('Hygiene Data'!$E$13,0,10*ROW('Hygiene Data'!E133))="","",OFFSET('Hygiene Data'!$E$13,0,10*ROW('Hygiene Data'!E133)))</f>
        <v/>
      </c>
      <c r="DU139" s="392" t="str">
        <f ca="1">+IF(OFFSET('Hygiene Data'!$F$11,0,10*ROW('Hygiene Data'!F133))="","",OFFSET('Hygiene Data'!$F$11,0,10*ROW('Hygiene Data'!F133)))</f>
        <v/>
      </c>
      <c r="DV139" s="392" t="str">
        <f ca="1">+IF(OFFSET('Hygiene Data'!$F$12,0,10*ROW('Hygiene Data'!F133))="","",OFFSET('Hygiene Data'!$F$12,0,10*ROW('Hygiene Data'!F133)))</f>
        <v/>
      </c>
      <c r="DW139" s="392" t="str">
        <f ca="1">+IF(OFFSET('Hygiene Data'!$F$13,0,10*ROW('Hygiene Data'!F133))="","",OFFSET('Hygiene Data'!$F$13,0,10*ROW('Hygiene Data'!F133)))</f>
        <v/>
      </c>
      <c r="DX139" s="392" t="str">
        <f ca="1">+IF(OFFSET('Hygiene Data'!$G$11,0,10*ROW('Hygiene Data'!G133))="","",OFFSET('Hygiene Data'!$G$11,0,10*ROW('Hygiene Data'!G133)))</f>
        <v/>
      </c>
      <c r="DY139" s="392" t="str">
        <f ca="1">+IF(OFFSET('Hygiene Data'!$G$12,0,10*ROW('Hygiene Data'!G133))="","",OFFSET('Hygiene Data'!$G$12,0,10*ROW('Hygiene Data'!G133)))</f>
        <v/>
      </c>
      <c r="DZ139" s="392" t="str">
        <f ca="1">+IF(OFFSET('Hygiene Data'!$G$13,0,10*ROW('Hygiene Data'!G133))="","",OFFSET('Hygiene Data'!$G$13,0,10*ROW('Hygiene Data'!G133)))</f>
        <v/>
      </c>
      <c r="EA139" s="392" t="str">
        <f ca="1">+IF(OFFSET('Hygiene Data'!$H$11,0,10*ROW('Hygiene Data'!H133))="","",OFFSET('Hygiene Data'!$H$11,0,10*ROW('Hygiene Data'!H133)))</f>
        <v/>
      </c>
      <c r="EB139" s="392" t="str">
        <f ca="1">+IF(OFFSET('Hygiene Data'!$H$12,0,10*ROW('Hygiene Data'!H133))="","",OFFSET('Hygiene Data'!$H$12,0,10*ROW('Hygiene Data'!H133)))</f>
        <v/>
      </c>
      <c r="EC139" s="392" t="str">
        <f ca="1">+IF(OFFSET('Hygiene Data'!$H$13,0,10*ROW('Hygiene Data'!H133))="","",OFFSET('Hygiene Data'!$H$13,0,10*ROW('Hygiene Data'!H133)))</f>
        <v/>
      </c>
      <c r="ED139" s="392" t="str">
        <f ca="1">+IF(OFFSET('Hygiene Data'!$I$11,0,10*ROW('Hygiene Data'!I133))="","",OFFSET('Hygiene Data'!$I$11,0,10*ROW('Hygiene Data'!I133)))</f>
        <v/>
      </c>
      <c r="EE139" s="392" t="str">
        <f ca="1">+IF(OFFSET('Hygiene Data'!$I$12,0,10*ROW('Hygiene Data'!I133))="","",OFFSET('Hygiene Data'!$I$12,0,10*ROW('Hygiene Data'!I133)))</f>
        <v/>
      </c>
      <c r="EF139" s="392" t="str">
        <f ca="1">+IF(OFFSET('Hygiene Data'!$I$13,0,10*ROW('Hygiene Data'!I133))="","",OFFSET('Hygiene Data'!$I$13,0,10*ROW('Hygiene Data'!I133)))</f>
        <v/>
      </c>
    </row>
    <row r="140" spans="1:136" x14ac:dyDescent="0.25">
      <c r="A140" s="501" t="str">
        <f ca="1">+IF(OFFSET('Water Data'!$B$2,0,10*ROW('Water Data'!E134))="","",OFFSET('Water Data'!$B$2,0,10*ROW('Water Data'!E134)))</f>
        <v/>
      </c>
      <c r="B140" s="50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28" t="str">
        <f t="shared" ca="1" si="2"/>
        <v/>
      </c>
      <c r="D140" s="52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3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3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3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3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3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3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3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3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3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3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3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3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3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3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3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3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3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3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3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3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3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3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3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3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3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3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3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3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3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3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3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0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3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3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3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3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3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3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3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3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3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3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3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3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3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3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3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3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92" t="str">
        <f ca="1">+IF(OFFSET('Water Data'!$D$27,0,10*ROW('Water Data'!D134))="","",OFFSET('Water Data'!$D$27,0,10*ROW('Water Data'!D134)))</f>
        <v/>
      </c>
      <c r="BT140" s="392" t="str">
        <f ca="1">+IF(OFFSET('Water Data'!$D$28,0,10*ROW('Water Data'!D134))="","",OFFSET('Water Data'!$D$28,0,10*ROW('Water Data'!D134)))</f>
        <v/>
      </c>
      <c r="BU140" s="392" t="str">
        <f ca="1">+IF(OFFSET('Water Data'!$D$29,0,10*ROW('Water Data'!D134))="","",OFFSET('Water Data'!$D$29,0,10*ROW('Water Data'!D134)))</f>
        <v/>
      </c>
      <c r="BV140" s="392" t="str">
        <f ca="1">+IF(OFFSET('Water Data'!$E$27,0,10*ROW('Water Data'!E134))="","",OFFSET('Water Data'!$E$27,0,10*ROW('Water Data'!E134)))</f>
        <v/>
      </c>
      <c r="BW140" s="392" t="str">
        <f ca="1">+IF(OFFSET('Water Data'!$E$28,0,10*ROW('Water Data'!E134))="","",OFFSET('Water Data'!$E$28,0,10*ROW('Water Data'!E134)))</f>
        <v/>
      </c>
      <c r="BX140" s="392" t="str">
        <f ca="1">+IF(OFFSET('Water Data'!$E$29,0,10*ROW('Water Data'!E134))="","",OFFSET('Water Data'!$E$29,0,10*ROW('Water Data'!E134)))</f>
        <v/>
      </c>
      <c r="BY140" s="392" t="str">
        <f ca="1">+IF(OFFSET('Water Data'!$F$27,0,10*ROW('Water Data'!F134))="","",OFFSET('Water Data'!$F$27,0,10*ROW('Water Data'!F134)))</f>
        <v/>
      </c>
      <c r="BZ140" s="392" t="str">
        <f ca="1">+IF(OFFSET('Water Data'!$F$28,0,10*ROW('Water Data'!F134))="","",OFFSET('Water Data'!$F$28,0,10*ROW('Water Data'!F134)))</f>
        <v/>
      </c>
      <c r="CA140" s="392" t="str">
        <f ca="1">+IF(OFFSET('Water Data'!$F$29,0,10*ROW('Water Data'!F134))="","",OFFSET('Water Data'!$F$29,0,10*ROW('Water Data'!F134)))</f>
        <v/>
      </c>
      <c r="CB140" s="392" t="str">
        <f ca="1">+IF(OFFSET('Water Data'!$G$27,0,10*ROW('Water Data'!G134))="","",OFFSET('Water Data'!$G$27,0,10*ROW('Water Data'!G134)))</f>
        <v/>
      </c>
      <c r="CC140" s="392" t="str">
        <f ca="1">+IF(OFFSET('Water Data'!$G$28,0,10*ROW('Water Data'!G134))="","",OFFSET('Water Data'!$G$28,0,10*ROW('Water Data'!G134)))</f>
        <v/>
      </c>
      <c r="CD140" s="392" t="str">
        <f ca="1">+IF(OFFSET('Water Data'!$G$29,0,10*ROW('Water Data'!G134))="","",OFFSET('Water Data'!$G$29,0,10*ROW('Water Data'!G134)))</f>
        <v/>
      </c>
      <c r="CE140" s="392" t="str">
        <f ca="1">+IF(OFFSET('Water Data'!$H$27,0,10*ROW('Water Data'!H134))="","",OFFSET('Water Data'!$H$27,0,10*ROW('Water Data'!H134)))</f>
        <v/>
      </c>
      <c r="CF140" s="392" t="str">
        <f ca="1">+IF(OFFSET('Water Data'!$H$28,0,10*ROW('Water Data'!H134))="","",OFFSET('Water Data'!$H$28,0,10*ROW('Water Data'!H134)))</f>
        <v/>
      </c>
      <c r="CG140" s="392" t="str">
        <f ca="1">+IF(OFFSET('Water Data'!$H$29,0,10*ROW('Water Data'!H134))="","",OFFSET('Water Data'!$H$29,0,10*ROW('Water Data'!H134)))</f>
        <v/>
      </c>
      <c r="CH140" s="392" t="str">
        <f ca="1">+IF(OFFSET('Water Data'!$I$27,0,10*ROW('Water Data'!I134))="","",OFFSET('Water Data'!$I$27,0,10*ROW('Water Data'!I134)))</f>
        <v/>
      </c>
      <c r="CI140" s="392" t="str">
        <f ca="1">+IF(OFFSET('Water Data'!$I$28,0,10*ROW('Water Data'!I134))="","",OFFSET('Water Data'!$I$28,0,10*ROW('Water Data'!I134)))</f>
        <v/>
      </c>
      <c r="CJ140" s="392" t="str">
        <f ca="1">+IF(OFFSET('Water Data'!$I$29,0,10*ROW('Water Data'!I134))="","",OFFSET('Water Data'!$I$29,0,10*ROW('Water Data'!I134)))</f>
        <v/>
      </c>
      <c r="CK140" s="392" t="str">
        <f ca="1">+IF(OFFSET('Sanitation Data'!$D$28,0,10*ROW('Sanitation Data'!D134))="","",OFFSET('Sanitation Data'!$D$28,0,10*ROW('Sanitation Data'!D134)))</f>
        <v/>
      </c>
      <c r="CL140" s="392" t="str">
        <f ca="1">+IF(OFFSET('Sanitation Data'!$D$29,0,10*ROW('Sanitation Data'!D134))="","",OFFSET('Sanitation Data'!$D$29,0,10*ROW('Sanitation Data'!D134)))</f>
        <v/>
      </c>
      <c r="CM140" s="392" t="str">
        <f ca="1">+IF(OFFSET('Sanitation Data'!$D$30,0,10*ROW('Sanitation Data'!D134))="","",OFFSET('Sanitation Data'!$D$30,0,10*ROW('Sanitation Data'!D134)))</f>
        <v/>
      </c>
      <c r="CN140" s="392" t="str">
        <f ca="1">+IF(OFFSET('Sanitation Data'!$D$31,0,10*ROW('Sanitation Data'!D134))="","",OFFSET('Sanitation Data'!$D$31,0,10*ROW('Sanitation Data'!D134)))</f>
        <v/>
      </c>
      <c r="CO140" s="392" t="str">
        <f ca="1">+IF(OFFSET('Sanitation Data'!$D$32,0,10*ROW('Sanitation Data'!D134))="","",OFFSET('Sanitation Data'!$D$32,0,10*ROW('Sanitation Data'!D134)))</f>
        <v/>
      </c>
      <c r="CP140" s="392" t="str">
        <f ca="1">+IF(OFFSET('Sanitation Data'!$E$28,0,10*ROW('Sanitation Data'!E134))="","",OFFSET('Sanitation Data'!$E$28,0,10*ROW('Sanitation Data'!E134)))</f>
        <v/>
      </c>
      <c r="CQ140" s="392" t="str">
        <f ca="1">+IF(OFFSET('Sanitation Data'!$E$29,0,10*ROW('Sanitation Data'!E134))="","",OFFSET('Sanitation Data'!$E$29,0,10*ROW('Sanitation Data'!E134)))</f>
        <v/>
      </c>
      <c r="CR140" s="392" t="str">
        <f ca="1">+IF(OFFSET('Sanitation Data'!$E$30,0,10*ROW('Sanitation Data'!E134))="","",OFFSET('Sanitation Data'!$E$30,0,10*ROW('Sanitation Data'!E134)))</f>
        <v/>
      </c>
      <c r="CS140" s="392" t="str">
        <f ca="1">+IF(OFFSET('Sanitation Data'!$E$31,0,10*ROW('Sanitation Data'!E134))="","",OFFSET('Sanitation Data'!$E$31,0,10*ROW('Sanitation Data'!E134)))</f>
        <v/>
      </c>
      <c r="CT140" s="392" t="str">
        <f ca="1">+IF(OFFSET('Sanitation Data'!$E$32,0,10*ROW('Sanitation Data'!E134))="","",OFFSET('Sanitation Data'!$E$32,0,10*ROW('Sanitation Data'!E134)))</f>
        <v/>
      </c>
      <c r="CU140" s="392" t="str">
        <f ca="1">+IF(OFFSET('Sanitation Data'!$F$28,0,10*ROW('Sanitation Data'!F134))="","",OFFSET('Sanitation Data'!$F$28,0,10*ROW('Sanitation Data'!F134)))</f>
        <v/>
      </c>
      <c r="CV140" s="392" t="str">
        <f ca="1">+IF(OFFSET('Sanitation Data'!$F$29,0,10*ROW('Sanitation Data'!F134))="","",OFFSET('Sanitation Data'!$F$29,0,10*ROW('Sanitation Data'!F134)))</f>
        <v/>
      </c>
      <c r="CW140" s="392" t="str">
        <f ca="1">+IF(OFFSET('Sanitation Data'!$F$30,0,10*ROW('Sanitation Data'!F134))="","",OFFSET('Sanitation Data'!$F$30,0,10*ROW('Sanitation Data'!F134)))</f>
        <v/>
      </c>
      <c r="CX140" s="392" t="str">
        <f ca="1">+IF(OFFSET('Sanitation Data'!$F$31,0,10*ROW('Sanitation Data'!F134))="","",OFFSET('Sanitation Data'!$F$31,0,10*ROW('Sanitation Data'!F134)))</f>
        <v/>
      </c>
      <c r="CY140" s="392" t="str">
        <f ca="1">+IF(OFFSET('Sanitation Data'!$F$32,0,10*ROW('Sanitation Data'!F134))="","",OFFSET('Sanitation Data'!$F$32,0,10*ROW('Sanitation Data'!F134)))</f>
        <v/>
      </c>
      <c r="CZ140" s="392" t="str">
        <f ca="1">+IF(OFFSET('Sanitation Data'!$G$28,0,10*ROW('Sanitation Data'!G134))="","",OFFSET('Sanitation Data'!$G$28,0,10*ROW('Sanitation Data'!G134)))</f>
        <v/>
      </c>
      <c r="DA140" s="392" t="str">
        <f ca="1">+IF(OFFSET('Sanitation Data'!$G$29,0,10*ROW('Sanitation Data'!G134))="","",OFFSET('Sanitation Data'!$G$29,0,10*ROW('Sanitation Data'!G134)))</f>
        <v/>
      </c>
      <c r="DB140" s="392" t="str">
        <f ca="1">+IF(OFFSET('Sanitation Data'!$G$30,0,10*ROW('Sanitation Data'!G134))="","",OFFSET('Sanitation Data'!$G$30,0,10*ROW('Sanitation Data'!G134)))</f>
        <v/>
      </c>
      <c r="DC140" s="392" t="str">
        <f ca="1">+IF(OFFSET('Sanitation Data'!$G$31,0,10*ROW('Sanitation Data'!G134))="","",OFFSET('Sanitation Data'!$G$31,0,10*ROW('Sanitation Data'!G134)))</f>
        <v/>
      </c>
      <c r="DD140" s="392" t="str">
        <f ca="1">+IF(OFFSET('Sanitation Data'!$G$32,0,10*ROW('Sanitation Data'!G134))="","",OFFSET('Sanitation Data'!$G$32,0,10*ROW('Sanitation Data'!G134)))</f>
        <v/>
      </c>
      <c r="DE140" s="392" t="str">
        <f ca="1">+IF(OFFSET('Sanitation Data'!$H$28,0,10*ROW('Sanitation Data'!H134))="","",OFFSET('Sanitation Data'!$H$28,0,10*ROW('Sanitation Data'!H134)))</f>
        <v/>
      </c>
      <c r="DF140" s="392" t="str">
        <f ca="1">+IF(OFFSET('Sanitation Data'!$H$29,0,10*ROW('Sanitation Data'!H134))="","",OFFSET('Sanitation Data'!$H$29,0,10*ROW('Sanitation Data'!H134)))</f>
        <v/>
      </c>
      <c r="DG140" s="392" t="str">
        <f ca="1">+IF(OFFSET('Sanitation Data'!$H$30,0,10*ROW('Sanitation Data'!H134))="","",OFFSET('Sanitation Data'!$H$30,0,10*ROW('Sanitation Data'!H134)))</f>
        <v/>
      </c>
      <c r="DH140" s="392" t="str">
        <f ca="1">+IF(OFFSET('Sanitation Data'!$H$31,0,10*ROW('Sanitation Data'!H134))="","",OFFSET('Sanitation Data'!$H$31,0,10*ROW('Sanitation Data'!H134)))</f>
        <v/>
      </c>
      <c r="DI140" s="392" t="str">
        <f ca="1">+IF(OFFSET('Sanitation Data'!$H$32,0,10*ROW('Sanitation Data'!H134))="","",OFFSET('Sanitation Data'!$H$32,0,10*ROW('Sanitation Data'!H134)))</f>
        <v/>
      </c>
      <c r="DJ140" s="392" t="str">
        <f ca="1">+IF(OFFSET('Sanitation Data'!$I$28,0,10*ROW('Sanitation Data'!I134))="","",OFFSET('Sanitation Data'!$I$28,0,10*ROW('Sanitation Data'!I134)))</f>
        <v/>
      </c>
      <c r="DK140" s="392" t="str">
        <f ca="1">+IF(OFFSET('Sanitation Data'!$I$29,0,10*ROW('Sanitation Data'!I134))="","",OFFSET('Sanitation Data'!$I$29,0,10*ROW('Sanitation Data'!I134)))</f>
        <v/>
      </c>
      <c r="DL140" s="392" t="str">
        <f ca="1">+IF(OFFSET('Sanitation Data'!$I$30,0,10*ROW('Sanitation Data'!I134))="","",OFFSET('Sanitation Data'!$I$30,0,10*ROW('Sanitation Data'!I134)))</f>
        <v/>
      </c>
      <c r="DM140" s="392" t="str">
        <f ca="1">+IF(OFFSET('Sanitation Data'!$I$31,0,10*ROW('Sanitation Data'!I134))="","",OFFSET('Sanitation Data'!$I$31,0,10*ROW('Sanitation Data'!I134)))</f>
        <v/>
      </c>
      <c r="DN140" s="392" t="str">
        <f ca="1">+IF(OFFSET('Sanitation Data'!$I$32,0,10*ROW('Sanitation Data'!I134))="","",OFFSET('Sanitation Data'!$I$32,0,10*ROW('Sanitation Data'!I134)))</f>
        <v/>
      </c>
      <c r="DO140" s="392" t="str">
        <f ca="1">+IF(OFFSET('Hygiene Data'!$D$11,0,10*ROW('Hygiene Data'!D134))="","",OFFSET('Hygiene Data'!$D$11,0,10*ROW('Hygiene Data'!D134)))</f>
        <v/>
      </c>
      <c r="DP140" s="392" t="str">
        <f ca="1">+IF(OFFSET('Hygiene Data'!$D$12,0,10*ROW('Hygiene Data'!D134))="","",OFFSET('Hygiene Data'!$D$12,0,10*ROW('Hygiene Data'!D134)))</f>
        <v/>
      </c>
      <c r="DQ140" s="392" t="str">
        <f ca="1">+IF(OFFSET('Hygiene Data'!$D$13,0,10*ROW('Hygiene Data'!D134))="","",OFFSET('Hygiene Data'!$D$13,0,10*ROW('Hygiene Data'!D134)))</f>
        <v/>
      </c>
      <c r="DR140" s="392" t="str">
        <f ca="1">+IF(OFFSET('Hygiene Data'!$E$11,0,10*ROW('Hygiene Data'!E134))="","",OFFSET('Hygiene Data'!$E$11,0,10*ROW('Hygiene Data'!E134)))</f>
        <v/>
      </c>
      <c r="DS140" s="392" t="str">
        <f ca="1">+IF(OFFSET('Hygiene Data'!$E$12,0,10*ROW('Hygiene Data'!E134))="","",OFFSET('Hygiene Data'!$E$12,0,10*ROW('Hygiene Data'!E134)))</f>
        <v/>
      </c>
      <c r="DT140" s="392" t="str">
        <f ca="1">+IF(OFFSET('Hygiene Data'!$E$13,0,10*ROW('Hygiene Data'!E134))="","",OFFSET('Hygiene Data'!$E$13,0,10*ROW('Hygiene Data'!E134)))</f>
        <v/>
      </c>
      <c r="DU140" s="392" t="str">
        <f ca="1">+IF(OFFSET('Hygiene Data'!$F$11,0,10*ROW('Hygiene Data'!F134))="","",OFFSET('Hygiene Data'!$F$11,0,10*ROW('Hygiene Data'!F134)))</f>
        <v/>
      </c>
      <c r="DV140" s="392" t="str">
        <f ca="1">+IF(OFFSET('Hygiene Data'!$F$12,0,10*ROW('Hygiene Data'!F134))="","",OFFSET('Hygiene Data'!$F$12,0,10*ROW('Hygiene Data'!F134)))</f>
        <v/>
      </c>
      <c r="DW140" s="392" t="str">
        <f ca="1">+IF(OFFSET('Hygiene Data'!$F$13,0,10*ROW('Hygiene Data'!F134))="","",OFFSET('Hygiene Data'!$F$13,0,10*ROW('Hygiene Data'!F134)))</f>
        <v/>
      </c>
      <c r="DX140" s="392" t="str">
        <f ca="1">+IF(OFFSET('Hygiene Data'!$G$11,0,10*ROW('Hygiene Data'!G134))="","",OFFSET('Hygiene Data'!$G$11,0,10*ROW('Hygiene Data'!G134)))</f>
        <v/>
      </c>
      <c r="DY140" s="392" t="str">
        <f ca="1">+IF(OFFSET('Hygiene Data'!$G$12,0,10*ROW('Hygiene Data'!G134))="","",OFFSET('Hygiene Data'!$G$12,0,10*ROW('Hygiene Data'!G134)))</f>
        <v/>
      </c>
      <c r="DZ140" s="392" t="str">
        <f ca="1">+IF(OFFSET('Hygiene Data'!$G$13,0,10*ROW('Hygiene Data'!G134))="","",OFFSET('Hygiene Data'!$G$13,0,10*ROW('Hygiene Data'!G134)))</f>
        <v/>
      </c>
      <c r="EA140" s="392" t="str">
        <f ca="1">+IF(OFFSET('Hygiene Data'!$H$11,0,10*ROW('Hygiene Data'!H134))="","",OFFSET('Hygiene Data'!$H$11,0,10*ROW('Hygiene Data'!H134)))</f>
        <v/>
      </c>
      <c r="EB140" s="392" t="str">
        <f ca="1">+IF(OFFSET('Hygiene Data'!$H$12,0,10*ROW('Hygiene Data'!H134))="","",OFFSET('Hygiene Data'!$H$12,0,10*ROW('Hygiene Data'!H134)))</f>
        <v/>
      </c>
      <c r="EC140" s="392" t="str">
        <f ca="1">+IF(OFFSET('Hygiene Data'!$H$13,0,10*ROW('Hygiene Data'!H134))="","",OFFSET('Hygiene Data'!$H$13,0,10*ROW('Hygiene Data'!H134)))</f>
        <v/>
      </c>
      <c r="ED140" s="392" t="str">
        <f ca="1">+IF(OFFSET('Hygiene Data'!$I$11,0,10*ROW('Hygiene Data'!I134))="","",OFFSET('Hygiene Data'!$I$11,0,10*ROW('Hygiene Data'!I134)))</f>
        <v/>
      </c>
      <c r="EE140" s="392" t="str">
        <f ca="1">+IF(OFFSET('Hygiene Data'!$I$12,0,10*ROW('Hygiene Data'!I134))="","",OFFSET('Hygiene Data'!$I$12,0,10*ROW('Hygiene Data'!I134)))</f>
        <v/>
      </c>
      <c r="EF140" s="392" t="str">
        <f ca="1">+IF(OFFSET('Hygiene Data'!$I$13,0,10*ROW('Hygiene Data'!I134))="","",OFFSET('Hygiene Data'!$I$13,0,10*ROW('Hygiene Data'!I134)))</f>
        <v/>
      </c>
    </row>
    <row r="141" spans="1:136" x14ac:dyDescent="0.25">
      <c r="A141" s="501" t="str">
        <f ca="1">+IF(OFFSET('Water Data'!$B$2,0,10*ROW('Water Data'!E135))="","",OFFSET('Water Data'!$B$2,0,10*ROW('Water Data'!E135)))</f>
        <v/>
      </c>
      <c r="B141" s="50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28" t="str">
        <f t="shared" ca="1" si="2"/>
        <v/>
      </c>
      <c r="D141" s="52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3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3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3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3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3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3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3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3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3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3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3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3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3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3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3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3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3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3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3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3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3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3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3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3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3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3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3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3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3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3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3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0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3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3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3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3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3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3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3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3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3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3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3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3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3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3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3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3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92" t="str">
        <f ca="1">+IF(OFFSET('Water Data'!$D$27,0,10*ROW('Water Data'!D135))="","",OFFSET('Water Data'!$D$27,0,10*ROW('Water Data'!D135)))</f>
        <v/>
      </c>
      <c r="BT141" s="392" t="str">
        <f ca="1">+IF(OFFSET('Water Data'!$D$28,0,10*ROW('Water Data'!D135))="","",OFFSET('Water Data'!$D$28,0,10*ROW('Water Data'!D135)))</f>
        <v/>
      </c>
      <c r="BU141" s="392" t="str">
        <f ca="1">+IF(OFFSET('Water Data'!$D$29,0,10*ROW('Water Data'!D135))="","",OFFSET('Water Data'!$D$29,0,10*ROW('Water Data'!D135)))</f>
        <v/>
      </c>
      <c r="BV141" s="392" t="str">
        <f ca="1">+IF(OFFSET('Water Data'!$E$27,0,10*ROW('Water Data'!E135))="","",OFFSET('Water Data'!$E$27,0,10*ROW('Water Data'!E135)))</f>
        <v/>
      </c>
      <c r="BW141" s="392" t="str">
        <f ca="1">+IF(OFFSET('Water Data'!$E$28,0,10*ROW('Water Data'!E135))="","",OFFSET('Water Data'!$E$28,0,10*ROW('Water Data'!E135)))</f>
        <v/>
      </c>
      <c r="BX141" s="392" t="str">
        <f ca="1">+IF(OFFSET('Water Data'!$E$29,0,10*ROW('Water Data'!E135))="","",OFFSET('Water Data'!$E$29,0,10*ROW('Water Data'!E135)))</f>
        <v/>
      </c>
      <c r="BY141" s="392" t="str">
        <f ca="1">+IF(OFFSET('Water Data'!$F$27,0,10*ROW('Water Data'!F135))="","",OFFSET('Water Data'!$F$27,0,10*ROW('Water Data'!F135)))</f>
        <v/>
      </c>
      <c r="BZ141" s="392" t="str">
        <f ca="1">+IF(OFFSET('Water Data'!$F$28,0,10*ROW('Water Data'!F135))="","",OFFSET('Water Data'!$F$28,0,10*ROW('Water Data'!F135)))</f>
        <v/>
      </c>
      <c r="CA141" s="392" t="str">
        <f ca="1">+IF(OFFSET('Water Data'!$F$29,0,10*ROW('Water Data'!F135))="","",OFFSET('Water Data'!$F$29,0,10*ROW('Water Data'!F135)))</f>
        <v/>
      </c>
      <c r="CB141" s="392" t="str">
        <f ca="1">+IF(OFFSET('Water Data'!$G$27,0,10*ROW('Water Data'!G135))="","",OFFSET('Water Data'!$G$27,0,10*ROW('Water Data'!G135)))</f>
        <v/>
      </c>
      <c r="CC141" s="392" t="str">
        <f ca="1">+IF(OFFSET('Water Data'!$G$28,0,10*ROW('Water Data'!G135))="","",OFFSET('Water Data'!$G$28,0,10*ROW('Water Data'!G135)))</f>
        <v/>
      </c>
      <c r="CD141" s="392" t="str">
        <f ca="1">+IF(OFFSET('Water Data'!$G$29,0,10*ROW('Water Data'!G135))="","",OFFSET('Water Data'!$G$29,0,10*ROW('Water Data'!G135)))</f>
        <v/>
      </c>
      <c r="CE141" s="392" t="str">
        <f ca="1">+IF(OFFSET('Water Data'!$H$27,0,10*ROW('Water Data'!H135))="","",OFFSET('Water Data'!$H$27,0,10*ROW('Water Data'!H135)))</f>
        <v/>
      </c>
      <c r="CF141" s="392" t="str">
        <f ca="1">+IF(OFFSET('Water Data'!$H$28,0,10*ROW('Water Data'!H135))="","",OFFSET('Water Data'!$H$28,0,10*ROW('Water Data'!H135)))</f>
        <v/>
      </c>
      <c r="CG141" s="392" t="str">
        <f ca="1">+IF(OFFSET('Water Data'!$H$29,0,10*ROW('Water Data'!H135))="","",OFFSET('Water Data'!$H$29,0,10*ROW('Water Data'!H135)))</f>
        <v/>
      </c>
      <c r="CH141" s="392" t="str">
        <f ca="1">+IF(OFFSET('Water Data'!$I$27,0,10*ROW('Water Data'!I135))="","",OFFSET('Water Data'!$I$27,0,10*ROW('Water Data'!I135)))</f>
        <v/>
      </c>
      <c r="CI141" s="392" t="str">
        <f ca="1">+IF(OFFSET('Water Data'!$I$28,0,10*ROW('Water Data'!I135))="","",OFFSET('Water Data'!$I$28,0,10*ROW('Water Data'!I135)))</f>
        <v/>
      </c>
      <c r="CJ141" s="392" t="str">
        <f ca="1">+IF(OFFSET('Water Data'!$I$29,0,10*ROW('Water Data'!I135))="","",OFFSET('Water Data'!$I$29,0,10*ROW('Water Data'!I135)))</f>
        <v/>
      </c>
      <c r="CK141" s="392" t="str">
        <f ca="1">+IF(OFFSET('Sanitation Data'!$D$28,0,10*ROW('Sanitation Data'!D135))="","",OFFSET('Sanitation Data'!$D$28,0,10*ROW('Sanitation Data'!D135)))</f>
        <v/>
      </c>
      <c r="CL141" s="392" t="str">
        <f ca="1">+IF(OFFSET('Sanitation Data'!$D$29,0,10*ROW('Sanitation Data'!D135))="","",OFFSET('Sanitation Data'!$D$29,0,10*ROW('Sanitation Data'!D135)))</f>
        <v/>
      </c>
      <c r="CM141" s="392" t="str">
        <f ca="1">+IF(OFFSET('Sanitation Data'!$D$30,0,10*ROW('Sanitation Data'!D135))="","",OFFSET('Sanitation Data'!$D$30,0,10*ROW('Sanitation Data'!D135)))</f>
        <v/>
      </c>
      <c r="CN141" s="392" t="str">
        <f ca="1">+IF(OFFSET('Sanitation Data'!$D$31,0,10*ROW('Sanitation Data'!D135))="","",OFFSET('Sanitation Data'!$D$31,0,10*ROW('Sanitation Data'!D135)))</f>
        <v/>
      </c>
      <c r="CO141" s="392" t="str">
        <f ca="1">+IF(OFFSET('Sanitation Data'!$D$32,0,10*ROW('Sanitation Data'!D135))="","",OFFSET('Sanitation Data'!$D$32,0,10*ROW('Sanitation Data'!D135)))</f>
        <v/>
      </c>
      <c r="CP141" s="392" t="str">
        <f ca="1">+IF(OFFSET('Sanitation Data'!$E$28,0,10*ROW('Sanitation Data'!E135))="","",OFFSET('Sanitation Data'!$E$28,0,10*ROW('Sanitation Data'!E135)))</f>
        <v/>
      </c>
      <c r="CQ141" s="392" t="str">
        <f ca="1">+IF(OFFSET('Sanitation Data'!$E$29,0,10*ROW('Sanitation Data'!E135))="","",OFFSET('Sanitation Data'!$E$29,0,10*ROW('Sanitation Data'!E135)))</f>
        <v/>
      </c>
      <c r="CR141" s="392" t="str">
        <f ca="1">+IF(OFFSET('Sanitation Data'!$E$30,0,10*ROW('Sanitation Data'!E135))="","",OFFSET('Sanitation Data'!$E$30,0,10*ROW('Sanitation Data'!E135)))</f>
        <v/>
      </c>
      <c r="CS141" s="392" t="str">
        <f ca="1">+IF(OFFSET('Sanitation Data'!$E$31,0,10*ROW('Sanitation Data'!E135))="","",OFFSET('Sanitation Data'!$E$31,0,10*ROW('Sanitation Data'!E135)))</f>
        <v/>
      </c>
      <c r="CT141" s="392" t="str">
        <f ca="1">+IF(OFFSET('Sanitation Data'!$E$32,0,10*ROW('Sanitation Data'!E135))="","",OFFSET('Sanitation Data'!$E$32,0,10*ROW('Sanitation Data'!E135)))</f>
        <v/>
      </c>
      <c r="CU141" s="392" t="str">
        <f ca="1">+IF(OFFSET('Sanitation Data'!$F$28,0,10*ROW('Sanitation Data'!F135))="","",OFFSET('Sanitation Data'!$F$28,0,10*ROW('Sanitation Data'!F135)))</f>
        <v/>
      </c>
      <c r="CV141" s="392" t="str">
        <f ca="1">+IF(OFFSET('Sanitation Data'!$F$29,0,10*ROW('Sanitation Data'!F135))="","",OFFSET('Sanitation Data'!$F$29,0,10*ROW('Sanitation Data'!F135)))</f>
        <v/>
      </c>
      <c r="CW141" s="392" t="str">
        <f ca="1">+IF(OFFSET('Sanitation Data'!$F$30,0,10*ROW('Sanitation Data'!F135))="","",OFFSET('Sanitation Data'!$F$30,0,10*ROW('Sanitation Data'!F135)))</f>
        <v/>
      </c>
      <c r="CX141" s="392" t="str">
        <f ca="1">+IF(OFFSET('Sanitation Data'!$F$31,0,10*ROW('Sanitation Data'!F135))="","",OFFSET('Sanitation Data'!$F$31,0,10*ROW('Sanitation Data'!F135)))</f>
        <v/>
      </c>
      <c r="CY141" s="392" t="str">
        <f ca="1">+IF(OFFSET('Sanitation Data'!$F$32,0,10*ROW('Sanitation Data'!F135))="","",OFFSET('Sanitation Data'!$F$32,0,10*ROW('Sanitation Data'!F135)))</f>
        <v/>
      </c>
      <c r="CZ141" s="392" t="str">
        <f ca="1">+IF(OFFSET('Sanitation Data'!$G$28,0,10*ROW('Sanitation Data'!G135))="","",OFFSET('Sanitation Data'!$G$28,0,10*ROW('Sanitation Data'!G135)))</f>
        <v/>
      </c>
      <c r="DA141" s="392" t="str">
        <f ca="1">+IF(OFFSET('Sanitation Data'!$G$29,0,10*ROW('Sanitation Data'!G135))="","",OFFSET('Sanitation Data'!$G$29,0,10*ROW('Sanitation Data'!G135)))</f>
        <v/>
      </c>
      <c r="DB141" s="392" t="str">
        <f ca="1">+IF(OFFSET('Sanitation Data'!$G$30,0,10*ROW('Sanitation Data'!G135))="","",OFFSET('Sanitation Data'!$G$30,0,10*ROW('Sanitation Data'!G135)))</f>
        <v/>
      </c>
      <c r="DC141" s="392" t="str">
        <f ca="1">+IF(OFFSET('Sanitation Data'!$G$31,0,10*ROW('Sanitation Data'!G135))="","",OFFSET('Sanitation Data'!$G$31,0,10*ROW('Sanitation Data'!G135)))</f>
        <v/>
      </c>
      <c r="DD141" s="392" t="str">
        <f ca="1">+IF(OFFSET('Sanitation Data'!$G$32,0,10*ROW('Sanitation Data'!G135))="","",OFFSET('Sanitation Data'!$G$32,0,10*ROW('Sanitation Data'!G135)))</f>
        <v/>
      </c>
      <c r="DE141" s="392" t="str">
        <f ca="1">+IF(OFFSET('Sanitation Data'!$H$28,0,10*ROW('Sanitation Data'!H135))="","",OFFSET('Sanitation Data'!$H$28,0,10*ROW('Sanitation Data'!H135)))</f>
        <v/>
      </c>
      <c r="DF141" s="392" t="str">
        <f ca="1">+IF(OFFSET('Sanitation Data'!$H$29,0,10*ROW('Sanitation Data'!H135))="","",OFFSET('Sanitation Data'!$H$29,0,10*ROW('Sanitation Data'!H135)))</f>
        <v/>
      </c>
      <c r="DG141" s="392" t="str">
        <f ca="1">+IF(OFFSET('Sanitation Data'!$H$30,0,10*ROW('Sanitation Data'!H135))="","",OFFSET('Sanitation Data'!$H$30,0,10*ROW('Sanitation Data'!H135)))</f>
        <v/>
      </c>
      <c r="DH141" s="392" t="str">
        <f ca="1">+IF(OFFSET('Sanitation Data'!$H$31,0,10*ROW('Sanitation Data'!H135))="","",OFFSET('Sanitation Data'!$H$31,0,10*ROW('Sanitation Data'!H135)))</f>
        <v/>
      </c>
      <c r="DI141" s="392" t="str">
        <f ca="1">+IF(OFFSET('Sanitation Data'!$H$32,0,10*ROW('Sanitation Data'!H135))="","",OFFSET('Sanitation Data'!$H$32,0,10*ROW('Sanitation Data'!H135)))</f>
        <v/>
      </c>
      <c r="DJ141" s="392" t="str">
        <f ca="1">+IF(OFFSET('Sanitation Data'!$I$28,0,10*ROW('Sanitation Data'!I135))="","",OFFSET('Sanitation Data'!$I$28,0,10*ROW('Sanitation Data'!I135)))</f>
        <v/>
      </c>
      <c r="DK141" s="392" t="str">
        <f ca="1">+IF(OFFSET('Sanitation Data'!$I$29,0,10*ROW('Sanitation Data'!I135))="","",OFFSET('Sanitation Data'!$I$29,0,10*ROW('Sanitation Data'!I135)))</f>
        <v/>
      </c>
      <c r="DL141" s="392" t="str">
        <f ca="1">+IF(OFFSET('Sanitation Data'!$I$30,0,10*ROW('Sanitation Data'!I135))="","",OFFSET('Sanitation Data'!$I$30,0,10*ROW('Sanitation Data'!I135)))</f>
        <v/>
      </c>
      <c r="DM141" s="392" t="str">
        <f ca="1">+IF(OFFSET('Sanitation Data'!$I$31,0,10*ROW('Sanitation Data'!I135))="","",OFFSET('Sanitation Data'!$I$31,0,10*ROW('Sanitation Data'!I135)))</f>
        <v/>
      </c>
      <c r="DN141" s="392" t="str">
        <f ca="1">+IF(OFFSET('Sanitation Data'!$I$32,0,10*ROW('Sanitation Data'!I135))="","",OFFSET('Sanitation Data'!$I$32,0,10*ROW('Sanitation Data'!I135)))</f>
        <v/>
      </c>
      <c r="DO141" s="392" t="str">
        <f ca="1">+IF(OFFSET('Hygiene Data'!$D$11,0,10*ROW('Hygiene Data'!D135))="","",OFFSET('Hygiene Data'!$D$11,0,10*ROW('Hygiene Data'!D135)))</f>
        <v/>
      </c>
      <c r="DP141" s="392" t="str">
        <f ca="1">+IF(OFFSET('Hygiene Data'!$D$12,0,10*ROW('Hygiene Data'!D135))="","",OFFSET('Hygiene Data'!$D$12,0,10*ROW('Hygiene Data'!D135)))</f>
        <v/>
      </c>
      <c r="DQ141" s="392" t="str">
        <f ca="1">+IF(OFFSET('Hygiene Data'!$D$13,0,10*ROW('Hygiene Data'!D135))="","",OFFSET('Hygiene Data'!$D$13,0,10*ROW('Hygiene Data'!D135)))</f>
        <v/>
      </c>
      <c r="DR141" s="392" t="str">
        <f ca="1">+IF(OFFSET('Hygiene Data'!$E$11,0,10*ROW('Hygiene Data'!E135))="","",OFFSET('Hygiene Data'!$E$11,0,10*ROW('Hygiene Data'!E135)))</f>
        <v/>
      </c>
      <c r="DS141" s="392" t="str">
        <f ca="1">+IF(OFFSET('Hygiene Data'!$E$12,0,10*ROW('Hygiene Data'!E135))="","",OFFSET('Hygiene Data'!$E$12,0,10*ROW('Hygiene Data'!E135)))</f>
        <v/>
      </c>
      <c r="DT141" s="392" t="str">
        <f ca="1">+IF(OFFSET('Hygiene Data'!$E$13,0,10*ROW('Hygiene Data'!E135))="","",OFFSET('Hygiene Data'!$E$13,0,10*ROW('Hygiene Data'!E135)))</f>
        <v/>
      </c>
      <c r="DU141" s="392" t="str">
        <f ca="1">+IF(OFFSET('Hygiene Data'!$F$11,0,10*ROW('Hygiene Data'!F135))="","",OFFSET('Hygiene Data'!$F$11,0,10*ROW('Hygiene Data'!F135)))</f>
        <v/>
      </c>
      <c r="DV141" s="392" t="str">
        <f ca="1">+IF(OFFSET('Hygiene Data'!$F$12,0,10*ROW('Hygiene Data'!F135))="","",OFFSET('Hygiene Data'!$F$12,0,10*ROW('Hygiene Data'!F135)))</f>
        <v/>
      </c>
      <c r="DW141" s="392" t="str">
        <f ca="1">+IF(OFFSET('Hygiene Data'!$F$13,0,10*ROW('Hygiene Data'!F135))="","",OFFSET('Hygiene Data'!$F$13,0,10*ROW('Hygiene Data'!F135)))</f>
        <v/>
      </c>
      <c r="DX141" s="392" t="str">
        <f ca="1">+IF(OFFSET('Hygiene Data'!$G$11,0,10*ROW('Hygiene Data'!G135))="","",OFFSET('Hygiene Data'!$G$11,0,10*ROW('Hygiene Data'!G135)))</f>
        <v/>
      </c>
      <c r="DY141" s="392" t="str">
        <f ca="1">+IF(OFFSET('Hygiene Data'!$G$12,0,10*ROW('Hygiene Data'!G135))="","",OFFSET('Hygiene Data'!$G$12,0,10*ROW('Hygiene Data'!G135)))</f>
        <v/>
      </c>
      <c r="DZ141" s="392" t="str">
        <f ca="1">+IF(OFFSET('Hygiene Data'!$G$13,0,10*ROW('Hygiene Data'!G135))="","",OFFSET('Hygiene Data'!$G$13,0,10*ROW('Hygiene Data'!G135)))</f>
        <v/>
      </c>
      <c r="EA141" s="392" t="str">
        <f ca="1">+IF(OFFSET('Hygiene Data'!$H$11,0,10*ROW('Hygiene Data'!H135))="","",OFFSET('Hygiene Data'!$H$11,0,10*ROW('Hygiene Data'!H135)))</f>
        <v/>
      </c>
      <c r="EB141" s="392" t="str">
        <f ca="1">+IF(OFFSET('Hygiene Data'!$H$12,0,10*ROW('Hygiene Data'!H135))="","",OFFSET('Hygiene Data'!$H$12,0,10*ROW('Hygiene Data'!H135)))</f>
        <v/>
      </c>
      <c r="EC141" s="392" t="str">
        <f ca="1">+IF(OFFSET('Hygiene Data'!$H$13,0,10*ROW('Hygiene Data'!H135))="","",OFFSET('Hygiene Data'!$H$13,0,10*ROW('Hygiene Data'!H135)))</f>
        <v/>
      </c>
      <c r="ED141" s="392" t="str">
        <f ca="1">+IF(OFFSET('Hygiene Data'!$I$11,0,10*ROW('Hygiene Data'!I135))="","",OFFSET('Hygiene Data'!$I$11,0,10*ROW('Hygiene Data'!I135)))</f>
        <v/>
      </c>
      <c r="EE141" s="392" t="str">
        <f ca="1">+IF(OFFSET('Hygiene Data'!$I$12,0,10*ROW('Hygiene Data'!I135))="","",OFFSET('Hygiene Data'!$I$12,0,10*ROW('Hygiene Data'!I135)))</f>
        <v/>
      </c>
      <c r="EF141" s="392" t="str">
        <f ca="1">+IF(OFFSET('Hygiene Data'!$I$13,0,10*ROW('Hygiene Data'!I135))="","",OFFSET('Hygiene Data'!$I$13,0,10*ROW('Hygiene Data'!I135)))</f>
        <v/>
      </c>
    </row>
    <row r="142" spans="1:136" x14ac:dyDescent="0.25">
      <c r="A142" s="501" t="str">
        <f ca="1">+IF(OFFSET('Water Data'!$B$2,0,10*ROW('Water Data'!E136))="","",OFFSET('Water Data'!$B$2,0,10*ROW('Water Data'!E136)))</f>
        <v/>
      </c>
      <c r="B142" s="50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28" t="str">
        <f t="shared" ca="1" si="2"/>
        <v/>
      </c>
      <c r="D142" s="52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3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3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3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3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3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3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3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3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3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3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3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3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3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3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3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3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3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3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3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3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3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3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3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3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3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3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3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3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3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3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3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0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3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3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3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3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3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3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3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3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3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3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3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3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3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3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3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3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92" t="str">
        <f ca="1">+IF(OFFSET('Water Data'!$D$27,0,10*ROW('Water Data'!D136))="","",OFFSET('Water Data'!$D$27,0,10*ROW('Water Data'!D136)))</f>
        <v/>
      </c>
      <c r="BT142" s="392" t="str">
        <f ca="1">+IF(OFFSET('Water Data'!$D$28,0,10*ROW('Water Data'!D136))="","",OFFSET('Water Data'!$D$28,0,10*ROW('Water Data'!D136)))</f>
        <v/>
      </c>
      <c r="BU142" s="392" t="str">
        <f ca="1">+IF(OFFSET('Water Data'!$D$29,0,10*ROW('Water Data'!D136))="","",OFFSET('Water Data'!$D$29,0,10*ROW('Water Data'!D136)))</f>
        <v/>
      </c>
      <c r="BV142" s="392" t="str">
        <f ca="1">+IF(OFFSET('Water Data'!$E$27,0,10*ROW('Water Data'!E136))="","",OFFSET('Water Data'!$E$27,0,10*ROW('Water Data'!E136)))</f>
        <v/>
      </c>
      <c r="BW142" s="392" t="str">
        <f ca="1">+IF(OFFSET('Water Data'!$E$28,0,10*ROW('Water Data'!E136))="","",OFFSET('Water Data'!$E$28,0,10*ROW('Water Data'!E136)))</f>
        <v/>
      </c>
      <c r="BX142" s="392" t="str">
        <f ca="1">+IF(OFFSET('Water Data'!$E$29,0,10*ROW('Water Data'!E136))="","",OFFSET('Water Data'!$E$29,0,10*ROW('Water Data'!E136)))</f>
        <v/>
      </c>
      <c r="BY142" s="392" t="str">
        <f ca="1">+IF(OFFSET('Water Data'!$F$27,0,10*ROW('Water Data'!F136))="","",OFFSET('Water Data'!$F$27,0,10*ROW('Water Data'!F136)))</f>
        <v/>
      </c>
      <c r="BZ142" s="392" t="str">
        <f ca="1">+IF(OFFSET('Water Data'!$F$28,0,10*ROW('Water Data'!F136))="","",OFFSET('Water Data'!$F$28,0,10*ROW('Water Data'!F136)))</f>
        <v/>
      </c>
      <c r="CA142" s="392" t="str">
        <f ca="1">+IF(OFFSET('Water Data'!$F$29,0,10*ROW('Water Data'!F136))="","",OFFSET('Water Data'!$F$29,0,10*ROW('Water Data'!F136)))</f>
        <v/>
      </c>
      <c r="CB142" s="392" t="str">
        <f ca="1">+IF(OFFSET('Water Data'!$G$27,0,10*ROW('Water Data'!G136))="","",OFFSET('Water Data'!$G$27,0,10*ROW('Water Data'!G136)))</f>
        <v/>
      </c>
      <c r="CC142" s="392" t="str">
        <f ca="1">+IF(OFFSET('Water Data'!$G$28,0,10*ROW('Water Data'!G136))="","",OFFSET('Water Data'!$G$28,0,10*ROW('Water Data'!G136)))</f>
        <v/>
      </c>
      <c r="CD142" s="392" t="str">
        <f ca="1">+IF(OFFSET('Water Data'!$G$29,0,10*ROW('Water Data'!G136))="","",OFFSET('Water Data'!$G$29,0,10*ROW('Water Data'!G136)))</f>
        <v/>
      </c>
      <c r="CE142" s="392" t="str">
        <f ca="1">+IF(OFFSET('Water Data'!$H$27,0,10*ROW('Water Data'!H136))="","",OFFSET('Water Data'!$H$27,0,10*ROW('Water Data'!H136)))</f>
        <v/>
      </c>
      <c r="CF142" s="392" t="str">
        <f ca="1">+IF(OFFSET('Water Data'!$H$28,0,10*ROW('Water Data'!H136))="","",OFFSET('Water Data'!$H$28,0,10*ROW('Water Data'!H136)))</f>
        <v/>
      </c>
      <c r="CG142" s="392" t="str">
        <f ca="1">+IF(OFFSET('Water Data'!$H$29,0,10*ROW('Water Data'!H136))="","",OFFSET('Water Data'!$H$29,0,10*ROW('Water Data'!H136)))</f>
        <v/>
      </c>
      <c r="CH142" s="392" t="str">
        <f ca="1">+IF(OFFSET('Water Data'!$I$27,0,10*ROW('Water Data'!I136))="","",OFFSET('Water Data'!$I$27,0,10*ROW('Water Data'!I136)))</f>
        <v/>
      </c>
      <c r="CI142" s="392" t="str">
        <f ca="1">+IF(OFFSET('Water Data'!$I$28,0,10*ROW('Water Data'!I136))="","",OFFSET('Water Data'!$I$28,0,10*ROW('Water Data'!I136)))</f>
        <v/>
      </c>
      <c r="CJ142" s="392" t="str">
        <f ca="1">+IF(OFFSET('Water Data'!$I$29,0,10*ROW('Water Data'!I136))="","",OFFSET('Water Data'!$I$29,0,10*ROW('Water Data'!I136)))</f>
        <v/>
      </c>
      <c r="CK142" s="392" t="str">
        <f ca="1">+IF(OFFSET('Sanitation Data'!$D$28,0,10*ROW('Sanitation Data'!D136))="","",OFFSET('Sanitation Data'!$D$28,0,10*ROW('Sanitation Data'!D136)))</f>
        <v/>
      </c>
      <c r="CL142" s="392" t="str">
        <f ca="1">+IF(OFFSET('Sanitation Data'!$D$29,0,10*ROW('Sanitation Data'!D136))="","",OFFSET('Sanitation Data'!$D$29,0,10*ROW('Sanitation Data'!D136)))</f>
        <v/>
      </c>
      <c r="CM142" s="392" t="str">
        <f ca="1">+IF(OFFSET('Sanitation Data'!$D$30,0,10*ROW('Sanitation Data'!D136))="","",OFFSET('Sanitation Data'!$D$30,0,10*ROW('Sanitation Data'!D136)))</f>
        <v/>
      </c>
      <c r="CN142" s="392" t="str">
        <f ca="1">+IF(OFFSET('Sanitation Data'!$D$31,0,10*ROW('Sanitation Data'!D136))="","",OFFSET('Sanitation Data'!$D$31,0,10*ROW('Sanitation Data'!D136)))</f>
        <v/>
      </c>
      <c r="CO142" s="392" t="str">
        <f ca="1">+IF(OFFSET('Sanitation Data'!$D$32,0,10*ROW('Sanitation Data'!D136))="","",OFFSET('Sanitation Data'!$D$32,0,10*ROW('Sanitation Data'!D136)))</f>
        <v/>
      </c>
      <c r="CP142" s="392" t="str">
        <f ca="1">+IF(OFFSET('Sanitation Data'!$E$28,0,10*ROW('Sanitation Data'!E136))="","",OFFSET('Sanitation Data'!$E$28,0,10*ROW('Sanitation Data'!E136)))</f>
        <v/>
      </c>
      <c r="CQ142" s="392" t="str">
        <f ca="1">+IF(OFFSET('Sanitation Data'!$E$29,0,10*ROW('Sanitation Data'!E136))="","",OFFSET('Sanitation Data'!$E$29,0,10*ROW('Sanitation Data'!E136)))</f>
        <v/>
      </c>
      <c r="CR142" s="392" t="str">
        <f ca="1">+IF(OFFSET('Sanitation Data'!$E$30,0,10*ROW('Sanitation Data'!E136))="","",OFFSET('Sanitation Data'!$E$30,0,10*ROW('Sanitation Data'!E136)))</f>
        <v/>
      </c>
      <c r="CS142" s="392" t="str">
        <f ca="1">+IF(OFFSET('Sanitation Data'!$E$31,0,10*ROW('Sanitation Data'!E136))="","",OFFSET('Sanitation Data'!$E$31,0,10*ROW('Sanitation Data'!E136)))</f>
        <v/>
      </c>
      <c r="CT142" s="392" t="str">
        <f ca="1">+IF(OFFSET('Sanitation Data'!$E$32,0,10*ROW('Sanitation Data'!E136))="","",OFFSET('Sanitation Data'!$E$32,0,10*ROW('Sanitation Data'!E136)))</f>
        <v/>
      </c>
      <c r="CU142" s="392" t="str">
        <f ca="1">+IF(OFFSET('Sanitation Data'!$F$28,0,10*ROW('Sanitation Data'!F136))="","",OFFSET('Sanitation Data'!$F$28,0,10*ROW('Sanitation Data'!F136)))</f>
        <v/>
      </c>
      <c r="CV142" s="392" t="str">
        <f ca="1">+IF(OFFSET('Sanitation Data'!$F$29,0,10*ROW('Sanitation Data'!F136))="","",OFFSET('Sanitation Data'!$F$29,0,10*ROW('Sanitation Data'!F136)))</f>
        <v/>
      </c>
      <c r="CW142" s="392" t="str">
        <f ca="1">+IF(OFFSET('Sanitation Data'!$F$30,0,10*ROW('Sanitation Data'!F136))="","",OFFSET('Sanitation Data'!$F$30,0,10*ROW('Sanitation Data'!F136)))</f>
        <v/>
      </c>
      <c r="CX142" s="392" t="str">
        <f ca="1">+IF(OFFSET('Sanitation Data'!$F$31,0,10*ROW('Sanitation Data'!F136))="","",OFFSET('Sanitation Data'!$F$31,0,10*ROW('Sanitation Data'!F136)))</f>
        <v/>
      </c>
      <c r="CY142" s="392" t="str">
        <f ca="1">+IF(OFFSET('Sanitation Data'!$F$32,0,10*ROW('Sanitation Data'!F136))="","",OFFSET('Sanitation Data'!$F$32,0,10*ROW('Sanitation Data'!F136)))</f>
        <v/>
      </c>
      <c r="CZ142" s="392" t="str">
        <f ca="1">+IF(OFFSET('Sanitation Data'!$G$28,0,10*ROW('Sanitation Data'!G136))="","",OFFSET('Sanitation Data'!$G$28,0,10*ROW('Sanitation Data'!G136)))</f>
        <v/>
      </c>
      <c r="DA142" s="392" t="str">
        <f ca="1">+IF(OFFSET('Sanitation Data'!$G$29,0,10*ROW('Sanitation Data'!G136))="","",OFFSET('Sanitation Data'!$G$29,0,10*ROW('Sanitation Data'!G136)))</f>
        <v/>
      </c>
      <c r="DB142" s="392" t="str">
        <f ca="1">+IF(OFFSET('Sanitation Data'!$G$30,0,10*ROW('Sanitation Data'!G136))="","",OFFSET('Sanitation Data'!$G$30,0,10*ROW('Sanitation Data'!G136)))</f>
        <v/>
      </c>
      <c r="DC142" s="392" t="str">
        <f ca="1">+IF(OFFSET('Sanitation Data'!$G$31,0,10*ROW('Sanitation Data'!G136))="","",OFFSET('Sanitation Data'!$G$31,0,10*ROW('Sanitation Data'!G136)))</f>
        <v/>
      </c>
      <c r="DD142" s="392" t="str">
        <f ca="1">+IF(OFFSET('Sanitation Data'!$G$32,0,10*ROW('Sanitation Data'!G136))="","",OFFSET('Sanitation Data'!$G$32,0,10*ROW('Sanitation Data'!G136)))</f>
        <v/>
      </c>
      <c r="DE142" s="392" t="str">
        <f ca="1">+IF(OFFSET('Sanitation Data'!$H$28,0,10*ROW('Sanitation Data'!H136))="","",OFFSET('Sanitation Data'!$H$28,0,10*ROW('Sanitation Data'!H136)))</f>
        <v/>
      </c>
      <c r="DF142" s="392" t="str">
        <f ca="1">+IF(OFFSET('Sanitation Data'!$H$29,0,10*ROW('Sanitation Data'!H136))="","",OFFSET('Sanitation Data'!$H$29,0,10*ROW('Sanitation Data'!H136)))</f>
        <v/>
      </c>
      <c r="DG142" s="392" t="str">
        <f ca="1">+IF(OFFSET('Sanitation Data'!$H$30,0,10*ROW('Sanitation Data'!H136))="","",OFFSET('Sanitation Data'!$H$30,0,10*ROW('Sanitation Data'!H136)))</f>
        <v/>
      </c>
      <c r="DH142" s="392" t="str">
        <f ca="1">+IF(OFFSET('Sanitation Data'!$H$31,0,10*ROW('Sanitation Data'!H136))="","",OFFSET('Sanitation Data'!$H$31,0,10*ROW('Sanitation Data'!H136)))</f>
        <v/>
      </c>
      <c r="DI142" s="392" t="str">
        <f ca="1">+IF(OFFSET('Sanitation Data'!$H$32,0,10*ROW('Sanitation Data'!H136))="","",OFFSET('Sanitation Data'!$H$32,0,10*ROW('Sanitation Data'!H136)))</f>
        <v/>
      </c>
      <c r="DJ142" s="392" t="str">
        <f ca="1">+IF(OFFSET('Sanitation Data'!$I$28,0,10*ROW('Sanitation Data'!I136))="","",OFFSET('Sanitation Data'!$I$28,0,10*ROW('Sanitation Data'!I136)))</f>
        <v/>
      </c>
      <c r="DK142" s="392" t="str">
        <f ca="1">+IF(OFFSET('Sanitation Data'!$I$29,0,10*ROW('Sanitation Data'!I136))="","",OFFSET('Sanitation Data'!$I$29,0,10*ROW('Sanitation Data'!I136)))</f>
        <v/>
      </c>
      <c r="DL142" s="392" t="str">
        <f ca="1">+IF(OFFSET('Sanitation Data'!$I$30,0,10*ROW('Sanitation Data'!I136))="","",OFFSET('Sanitation Data'!$I$30,0,10*ROW('Sanitation Data'!I136)))</f>
        <v/>
      </c>
      <c r="DM142" s="392" t="str">
        <f ca="1">+IF(OFFSET('Sanitation Data'!$I$31,0,10*ROW('Sanitation Data'!I136))="","",OFFSET('Sanitation Data'!$I$31,0,10*ROW('Sanitation Data'!I136)))</f>
        <v/>
      </c>
      <c r="DN142" s="392" t="str">
        <f ca="1">+IF(OFFSET('Sanitation Data'!$I$32,0,10*ROW('Sanitation Data'!I136))="","",OFFSET('Sanitation Data'!$I$32,0,10*ROW('Sanitation Data'!I136)))</f>
        <v/>
      </c>
      <c r="DO142" s="392" t="str">
        <f ca="1">+IF(OFFSET('Hygiene Data'!$D$11,0,10*ROW('Hygiene Data'!D136))="","",OFFSET('Hygiene Data'!$D$11,0,10*ROW('Hygiene Data'!D136)))</f>
        <v/>
      </c>
      <c r="DP142" s="392" t="str">
        <f ca="1">+IF(OFFSET('Hygiene Data'!$D$12,0,10*ROW('Hygiene Data'!D136))="","",OFFSET('Hygiene Data'!$D$12,0,10*ROW('Hygiene Data'!D136)))</f>
        <v/>
      </c>
      <c r="DQ142" s="392" t="str">
        <f ca="1">+IF(OFFSET('Hygiene Data'!$D$13,0,10*ROW('Hygiene Data'!D136))="","",OFFSET('Hygiene Data'!$D$13,0,10*ROW('Hygiene Data'!D136)))</f>
        <v/>
      </c>
      <c r="DR142" s="392" t="str">
        <f ca="1">+IF(OFFSET('Hygiene Data'!$E$11,0,10*ROW('Hygiene Data'!E136))="","",OFFSET('Hygiene Data'!$E$11,0,10*ROW('Hygiene Data'!E136)))</f>
        <v/>
      </c>
      <c r="DS142" s="392" t="str">
        <f ca="1">+IF(OFFSET('Hygiene Data'!$E$12,0,10*ROW('Hygiene Data'!E136))="","",OFFSET('Hygiene Data'!$E$12,0,10*ROW('Hygiene Data'!E136)))</f>
        <v/>
      </c>
      <c r="DT142" s="392" t="str">
        <f ca="1">+IF(OFFSET('Hygiene Data'!$E$13,0,10*ROW('Hygiene Data'!E136))="","",OFFSET('Hygiene Data'!$E$13,0,10*ROW('Hygiene Data'!E136)))</f>
        <v/>
      </c>
      <c r="DU142" s="392" t="str">
        <f ca="1">+IF(OFFSET('Hygiene Data'!$F$11,0,10*ROW('Hygiene Data'!F136))="","",OFFSET('Hygiene Data'!$F$11,0,10*ROW('Hygiene Data'!F136)))</f>
        <v/>
      </c>
      <c r="DV142" s="392" t="str">
        <f ca="1">+IF(OFFSET('Hygiene Data'!$F$12,0,10*ROW('Hygiene Data'!F136))="","",OFFSET('Hygiene Data'!$F$12,0,10*ROW('Hygiene Data'!F136)))</f>
        <v/>
      </c>
      <c r="DW142" s="392" t="str">
        <f ca="1">+IF(OFFSET('Hygiene Data'!$F$13,0,10*ROW('Hygiene Data'!F136))="","",OFFSET('Hygiene Data'!$F$13,0,10*ROW('Hygiene Data'!F136)))</f>
        <v/>
      </c>
      <c r="DX142" s="392" t="str">
        <f ca="1">+IF(OFFSET('Hygiene Data'!$G$11,0,10*ROW('Hygiene Data'!G136))="","",OFFSET('Hygiene Data'!$G$11,0,10*ROW('Hygiene Data'!G136)))</f>
        <v/>
      </c>
      <c r="DY142" s="392" t="str">
        <f ca="1">+IF(OFFSET('Hygiene Data'!$G$12,0,10*ROW('Hygiene Data'!G136))="","",OFFSET('Hygiene Data'!$G$12,0,10*ROW('Hygiene Data'!G136)))</f>
        <v/>
      </c>
      <c r="DZ142" s="392" t="str">
        <f ca="1">+IF(OFFSET('Hygiene Data'!$G$13,0,10*ROW('Hygiene Data'!G136))="","",OFFSET('Hygiene Data'!$G$13,0,10*ROW('Hygiene Data'!G136)))</f>
        <v/>
      </c>
      <c r="EA142" s="392" t="str">
        <f ca="1">+IF(OFFSET('Hygiene Data'!$H$11,0,10*ROW('Hygiene Data'!H136))="","",OFFSET('Hygiene Data'!$H$11,0,10*ROW('Hygiene Data'!H136)))</f>
        <v/>
      </c>
      <c r="EB142" s="392" t="str">
        <f ca="1">+IF(OFFSET('Hygiene Data'!$H$12,0,10*ROW('Hygiene Data'!H136))="","",OFFSET('Hygiene Data'!$H$12,0,10*ROW('Hygiene Data'!H136)))</f>
        <v/>
      </c>
      <c r="EC142" s="392" t="str">
        <f ca="1">+IF(OFFSET('Hygiene Data'!$H$13,0,10*ROW('Hygiene Data'!H136))="","",OFFSET('Hygiene Data'!$H$13,0,10*ROW('Hygiene Data'!H136)))</f>
        <v/>
      </c>
      <c r="ED142" s="392" t="str">
        <f ca="1">+IF(OFFSET('Hygiene Data'!$I$11,0,10*ROW('Hygiene Data'!I136))="","",OFFSET('Hygiene Data'!$I$11,0,10*ROW('Hygiene Data'!I136)))</f>
        <v/>
      </c>
      <c r="EE142" s="392" t="str">
        <f ca="1">+IF(OFFSET('Hygiene Data'!$I$12,0,10*ROW('Hygiene Data'!I136))="","",OFFSET('Hygiene Data'!$I$12,0,10*ROW('Hygiene Data'!I136)))</f>
        <v/>
      </c>
      <c r="EF142" s="392" t="str">
        <f ca="1">+IF(OFFSET('Hygiene Data'!$I$13,0,10*ROW('Hygiene Data'!I136))="","",OFFSET('Hygiene Data'!$I$13,0,10*ROW('Hygiene Data'!I136)))</f>
        <v/>
      </c>
    </row>
    <row r="143" spans="1:136" x14ac:dyDescent="0.25">
      <c r="A143" s="501" t="str">
        <f ca="1">+IF(OFFSET('Water Data'!$B$2,0,10*ROW('Water Data'!E137))="","",OFFSET('Water Data'!$B$2,0,10*ROW('Water Data'!E137)))</f>
        <v/>
      </c>
      <c r="B143" s="50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28" t="str">
        <f t="shared" ca="1" si="2"/>
        <v/>
      </c>
      <c r="D143" s="52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3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3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3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3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3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3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3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3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3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3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3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3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3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3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3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3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3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3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3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3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3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3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3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3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3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3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3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3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3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3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3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0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3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3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3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3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3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3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3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3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3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3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3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3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3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3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3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3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92" t="str">
        <f ca="1">+IF(OFFSET('Water Data'!$D$27,0,10*ROW('Water Data'!D137))="","",OFFSET('Water Data'!$D$27,0,10*ROW('Water Data'!D137)))</f>
        <v/>
      </c>
      <c r="BT143" s="392" t="str">
        <f ca="1">+IF(OFFSET('Water Data'!$D$28,0,10*ROW('Water Data'!D137))="","",OFFSET('Water Data'!$D$28,0,10*ROW('Water Data'!D137)))</f>
        <v/>
      </c>
      <c r="BU143" s="392" t="str">
        <f ca="1">+IF(OFFSET('Water Data'!$D$29,0,10*ROW('Water Data'!D137))="","",OFFSET('Water Data'!$D$29,0,10*ROW('Water Data'!D137)))</f>
        <v/>
      </c>
      <c r="BV143" s="392" t="str">
        <f ca="1">+IF(OFFSET('Water Data'!$E$27,0,10*ROW('Water Data'!E137))="","",OFFSET('Water Data'!$E$27,0,10*ROW('Water Data'!E137)))</f>
        <v/>
      </c>
      <c r="BW143" s="392" t="str">
        <f ca="1">+IF(OFFSET('Water Data'!$E$28,0,10*ROW('Water Data'!E137))="","",OFFSET('Water Data'!$E$28,0,10*ROW('Water Data'!E137)))</f>
        <v/>
      </c>
      <c r="BX143" s="392" t="str">
        <f ca="1">+IF(OFFSET('Water Data'!$E$29,0,10*ROW('Water Data'!E137))="","",OFFSET('Water Data'!$E$29,0,10*ROW('Water Data'!E137)))</f>
        <v/>
      </c>
      <c r="BY143" s="392" t="str">
        <f ca="1">+IF(OFFSET('Water Data'!$F$27,0,10*ROW('Water Data'!F137))="","",OFFSET('Water Data'!$F$27,0,10*ROW('Water Data'!F137)))</f>
        <v/>
      </c>
      <c r="BZ143" s="392" t="str">
        <f ca="1">+IF(OFFSET('Water Data'!$F$28,0,10*ROW('Water Data'!F137))="","",OFFSET('Water Data'!$F$28,0,10*ROW('Water Data'!F137)))</f>
        <v/>
      </c>
      <c r="CA143" s="392" t="str">
        <f ca="1">+IF(OFFSET('Water Data'!$F$29,0,10*ROW('Water Data'!F137))="","",OFFSET('Water Data'!$F$29,0,10*ROW('Water Data'!F137)))</f>
        <v/>
      </c>
      <c r="CB143" s="392" t="str">
        <f ca="1">+IF(OFFSET('Water Data'!$G$27,0,10*ROW('Water Data'!G137))="","",OFFSET('Water Data'!$G$27,0,10*ROW('Water Data'!G137)))</f>
        <v/>
      </c>
      <c r="CC143" s="392" t="str">
        <f ca="1">+IF(OFFSET('Water Data'!$G$28,0,10*ROW('Water Data'!G137))="","",OFFSET('Water Data'!$G$28,0,10*ROW('Water Data'!G137)))</f>
        <v/>
      </c>
      <c r="CD143" s="392" t="str">
        <f ca="1">+IF(OFFSET('Water Data'!$G$29,0,10*ROW('Water Data'!G137))="","",OFFSET('Water Data'!$G$29,0,10*ROW('Water Data'!G137)))</f>
        <v/>
      </c>
      <c r="CE143" s="392" t="str">
        <f ca="1">+IF(OFFSET('Water Data'!$H$27,0,10*ROW('Water Data'!H137))="","",OFFSET('Water Data'!$H$27,0,10*ROW('Water Data'!H137)))</f>
        <v/>
      </c>
      <c r="CF143" s="392" t="str">
        <f ca="1">+IF(OFFSET('Water Data'!$H$28,0,10*ROW('Water Data'!H137))="","",OFFSET('Water Data'!$H$28,0,10*ROW('Water Data'!H137)))</f>
        <v/>
      </c>
      <c r="CG143" s="392" t="str">
        <f ca="1">+IF(OFFSET('Water Data'!$H$29,0,10*ROW('Water Data'!H137))="","",OFFSET('Water Data'!$H$29,0,10*ROW('Water Data'!H137)))</f>
        <v/>
      </c>
      <c r="CH143" s="392" t="str">
        <f ca="1">+IF(OFFSET('Water Data'!$I$27,0,10*ROW('Water Data'!I137))="","",OFFSET('Water Data'!$I$27,0,10*ROW('Water Data'!I137)))</f>
        <v/>
      </c>
      <c r="CI143" s="392" t="str">
        <f ca="1">+IF(OFFSET('Water Data'!$I$28,0,10*ROW('Water Data'!I137))="","",OFFSET('Water Data'!$I$28,0,10*ROW('Water Data'!I137)))</f>
        <v/>
      </c>
      <c r="CJ143" s="392" t="str">
        <f ca="1">+IF(OFFSET('Water Data'!$I$29,0,10*ROW('Water Data'!I137))="","",OFFSET('Water Data'!$I$29,0,10*ROW('Water Data'!I137)))</f>
        <v/>
      </c>
      <c r="CK143" s="392" t="str">
        <f ca="1">+IF(OFFSET('Sanitation Data'!$D$28,0,10*ROW('Sanitation Data'!D137))="","",OFFSET('Sanitation Data'!$D$28,0,10*ROW('Sanitation Data'!D137)))</f>
        <v/>
      </c>
      <c r="CL143" s="392" t="str">
        <f ca="1">+IF(OFFSET('Sanitation Data'!$D$29,0,10*ROW('Sanitation Data'!D137))="","",OFFSET('Sanitation Data'!$D$29,0,10*ROW('Sanitation Data'!D137)))</f>
        <v/>
      </c>
      <c r="CM143" s="392" t="str">
        <f ca="1">+IF(OFFSET('Sanitation Data'!$D$30,0,10*ROW('Sanitation Data'!D137))="","",OFFSET('Sanitation Data'!$D$30,0,10*ROW('Sanitation Data'!D137)))</f>
        <v/>
      </c>
      <c r="CN143" s="392" t="str">
        <f ca="1">+IF(OFFSET('Sanitation Data'!$D$31,0,10*ROW('Sanitation Data'!D137))="","",OFFSET('Sanitation Data'!$D$31,0,10*ROW('Sanitation Data'!D137)))</f>
        <v/>
      </c>
      <c r="CO143" s="392" t="str">
        <f ca="1">+IF(OFFSET('Sanitation Data'!$D$32,0,10*ROW('Sanitation Data'!D137))="","",OFFSET('Sanitation Data'!$D$32,0,10*ROW('Sanitation Data'!D137)))</f>
        <v/>
      </c>
      <c r="CP143" s="392" t="str">
        <f ca="1">+IF(OFFSET('Sanitation Data'!$E$28,0,10*ROW('Sanitation Data'!E137))="","",OFFSET('Sanitation Data'!$E$28,0,10*ROW('Sanitation Data'!E137)))</f>
        <v/>
      </c>
      <c r="CQ143" s="392" t="str">
        <f ca="1">+IF(OFFSET('Sanitation Data'!$E$29,0,10*ROW('Sanitation Data'!E137))="","",OFFSET('Sanitation Data'!$E$29,0,10*ROW('Sanitation Data'!E137)))</f>
        <v/>
      </c>
      <c r="CR143" s="392" t="str">
        <f ca="1">+IF(OFFSET('Sanitation Data'!$E$30,0,10*ROW('Sanitation Data'!E137))="","",OFFSET('Sanitation Data'!$E$30,0,10*ROW('Sanitation Data'!E137)))</f>
        <v/>
      </c>
      <c r="CS143" s="392" t="str">
        <f ca="1">+IF(OFFSET('Sanitation Data'!$E$31,0,10*ROW('Sanitation Data'!E137))="","",OFFSET('Sanitation Data'!$E$31,0,10*ROW('Sanitation Data'!E137)))</f>
        <v/>
      </c>
      <c r="CT143" s="392" t="str">
        <f ca="1">+IF(OFFSET('Sanitation Data'!$E$32,0,10*ROW('Sanitation Data'!E137))="","",OFFSET('Sanitation Data'!$E$32,0,10*ROW('Sanitation Data'!E137)))</f>
        <v/>
      </c>
      <c r="CU143" s="392" t="str">
        <f ca="1">+IF(OFFSET('Sanitation Data'!$F$28,0,10*ROW('Sanitation Data'!F137))="","",OFFSET('Sanitation Data'!$F$28,0,10*ROW('Sanitation Data'!F137)))</f>
        <v/>
      </c>
      <c r="CV143" s="392" t="str">
        <f ca="1">+IF(OFFSET('Sanitation Data'!$F$29,0,10*ROW('Sanitation Data'!F137))="","",OFFSET('Sanitation Data'!$F$29,0,10*ROW('Sanitation Data'!F137)))</f>
        <v/>
      </c>
      <c r="CW143" s="392" t="str">
        <f ca="1">+IF(OFFSET('Sanitation Data'!$F$30,0,10*ROW('Sanitation Data'!F137))="","",OFFSET('Sanitation Data'!$F$30,0,10*ROW('Sanitation Data'!F137)))</f>
        <v/>
      </c>
      <c r="CX143" s="392" t="str">
        <f ca="1">+IF(OFFSET('Sanitation Data'!$F$31,0,10*ROW('Sanitation Data'!F137))="","",OFFSET('Sanitation Data'!$F$31,0,10*ROW('Sanitation Data'!F137)))</f>
        <v/>
      </c>
      <c r="CY143" s="392" t="str">
        <f ca="1">+IF(OFFSET('Sanitation Data'!$F$32,0,10*ROW('Sanitation Data'!F137))="","",OFFSET('Sanitation Data'!$F$32,0,10*ROW('Sanitation Data'!F137)))</f>
        <v/>
      </c>
      <c r="CZ143" s="392" t="str">
        <f ca="1">+IF(OFFSET('Sanitation Data'!$G$28,0,10*ROW('Sanitation Data'!G137))="","",OFFSET('Sanitation Data'!$G$28,0,10*ROW('Sanitation Data'!G137)))</f>
        <v/>
      </c>
      <c r="DA143" s="392" t="str">
        <f ca="1">+IF(OFFSET('Sanitation Data'!$G$29,0,10*ROW('Sanitation Data'!G137))="","",OFFSET('Sanitation Data'!$G$29,0,10*ROW('Sanitation Data'!G137)))</f>
        <v/>
      </c>
      <c r="DB143" s="392" t="str">
        <f ca="1">+IF(OFFSET('Sanitation Data'!$G$30,0,10*ROW('Sanitation Data'!G137))="","",OFFSET('Sanitation Data'!$G$30,0,10*ROW('Sanitation Data'!G137)))</f>
        <v/>
      </c>
      <c r="DC143" s="392" t="str">
        <f ca="1">+IF(OFFSET('Sanitation Data'!$G$31,0,10*ROW('Sanitation Data'!G137))="","",OFFSET('Sanitation Data'!$G$31,0,10*ROW('Sanitation Data'!G137)))</f>
        <v/>
      </c>
      <c r="DD143" s="392" t="str">
        <f ca="1">+IF(OFFSET('Sanitation Data'!$G$32,0,10*ROW('Sanitation Data'!G137))="","",OFFSET('Sanitation Data'!$G$32,0,10*ROW('Sanitation Data'!G137)))</f>
        <v/>
      </c>
      <c r="DE143" s="392" t="str">
        <f ca="1">+IF(OFFSET('Sanitation Data'!$H$28,0,10*ROW('Sanitation Data'!H137))="","",OFFSET('Sanitation Data'!$H$28,0,10*ROW('Sanitation Data'!H137)))</f>
        <v/>
      </c>
      <c r="DF143" s="392" t="str">
        <f ca="1">+IF(OFFSET('Sanitation Data'!$H$29,0,10*ROW('Sanitation Data'!H137))="","",OFFSET('Sanitation Data'!$H$29,0,10*ROW('Sanitation Data'!H137)))</f>
        <v/>
      </c>
      <c r="DG143" s="392" t="str">
        <f ca="1">+IF(OFFSET('Sanitation Data'!$H$30,0,10*ROW('Sanitation Data'!H137))="","",OFFSET('Sanitation Data'!$H$30,0,10*ROW('Sanitation Data'!H137)))</f>
        <v/>
      </c>
      <c r="DH143" s="392" t="str">
        <f ca="1">+IF(OFFSET('Sanitation Data'!$H$31,0,10*ROW('Sanitation Data'!H137))="","",OFFSET('Sanitation Data'!$H$31,0,10*ROW('Sanitation Data'!H137)))</f>
        <v/>
      </c>
      <c r="DI143" s="392" t="str">
        <f ca="1">+IF(OFFSET('Sanitation Data'!$H$32,0,10*ROW('Sanitation Data'!H137))="","",OFFSET('Sanitation Data'!$H$32,0,10*ROW('Sanitation Data'!H137)))</f>
        <v/>
      </c>
      <c r="DJ143" s="392" t="str">
        <f ca="1">+IF(OFFSET('Sanitation Data'!$I$28,0,10*ROW('Sanitation Data'!I137))="","",OFFSET('Sanitation Data'!$I$28,0,10*ROW('Sanitation Data'!I137)))</f>
        <v/>
      </c>
      <c r="DK143" s="392" t="str">
        <f ca="1">+IF(OFFSET('Sanitation Data'!$I$29,0,10*ROW('Sanitation Data'!I137))="","",OFFSET('Sanitation Data'!$I$29,0,10*ROW('Sanitation Data'!I137)))</f>
        <v/>
      </c>
      <c r="DL143" s="392" t="str">
        <f ca="1">+IF(OFFSET('Sanitation Data'!$I$30,0,10*ROW('Sanitation Data'!I137))="","",OFFSET('Sanitation Data'!$I$30,0,10*ROW('Sanitation Data'!I137)))</f>
        <v/>
      </c>
      <c r="DM143" s="392" t="str">
        <f ca="1">+IF(OFFSET('Sanitation Data'!$I$31,0,10*ROW('Sanitation Data'!I137))="","",OFFSET('Sanitation Data'!$I$31,0,10*ROW('Sanitation Data'!I137)))</f>
        <v/>
      </c>
      <c r="DN143" s="392" t="str">
        <f ca="1">+IF(OFFSET('Sanitation Data'!$I$32,0,10*ROW('Sanitation Data'!I137))="","",OFFSET('Sanitation Data'!$I$32,0,10*ROW('Sanitation Data'!I137)))</f>
        <v/>
      </c>
      <c r="DO143" s="392" t="str">
        <f ca="1">+IF(OFFSET('Hygiene Data'!$D$11,0,10*ROW('Hygiene Data'!D137))="","",OFFSET('Hygiene Data'!$D$11,0,10*ROW('Hygiene Data'!D137)))</f>
        <v/>
      </c>
      <c r="DP143" s="392" t="str">
        <f ca="1">+IF(OFFSET('Hygiene Data'!$D$12,0,10*ROW('Hygiene Data'!D137))="","",OFFSET('Hygiene Data'!$D$12,0,10*ROW('Hygiene Data'!D137)))</f>
        <v/>
      </c>
      <c r="DQ143" s="392" t="str">
        <f ca="1">+IF(OFFSET('Hygiene Data'!$D$13,0,10*ROW('Hygiene Data'!D137))="","",OFFSET('Hygiene Data'!$D$13,0,10*ROW('Hygiene Data'!D137)))</f>
        <v/>
      </c>
      <c r="DR143" s="392" t="str">
        <f ca="1">+IF(OFFSET('Hygiene Data'!$E$11,0,10*ROW('Hygiene Data'!E137))="","",OFFSET('Hygiene Data'!$E$11,0,10*ROW('Hygiene Data'!E137)))</f>
        <v/>
      </c>
      <c r="DS143" s="392" t="str">
        <f ca="1">+IF(OFFSET('Hygiene Data'!$E$12,0,10*ROW('Hygiene Data'!E137))="","",OFFSET('Hygiene Data'!$E$12,0,10*ROW('Hygiene Data'!E137)))</f>
        <v/>
      </c>
      <c r="DT143" s="392" t="str">
        <f ca="1">+IF(OFFSET('Hygiene Data'!$E$13,0,10*ROW('Hygiene Data'!E137))="","",OFFSET('Hygiene Data'!$E$13,0,10*ROW('Hygiene Data'!E137)))</f>
        <v/>
      </c>
      <c r="DU143" s="392" t="str">
        <f ca="1">+IF(OFFSET('Hygiene Data'!$F$11,0,10*ROW('Hygiene Data'!F137))="","",OFFSET('Hygiene Data'!$F$11,0,10*ROW('Hygiene Data'!F137)))</f>
        <v/>
      </c>
      <c r="DV143" s="392" t="str">
        <f ca="1">+IF(OFFSET('Hygiene Data'!$F$12,0,10*ROW('Hygiene Data'!F137))="","",OFFSET('Hygiene Data'!$F$12,0,10*ROW('Hygiene Data'!F137)))</f>
        <v/>
      </c>
      <c r="DW143" s="392" t="str">
        <f ca="1">+IF(OFFSET('Hygiene Data'!$F$13,0,10*ROW('Hygiene Data'!F137))="","",OFFSET('Hygiene Data'!$F$13,0,10*ROW('Hygiene Data'!F137)))</f>
        <v/>
      </c>
      <c r="DX143" s="392" t="str">
        <f ca="1">+IF(OFFSET('Hygiene Data'!$G$11,0,10*ROW('Hygiene Data'!G137))="","",OFFSET('Hygiene Data'!$G$11,0,10*ROW('Hygiene Data'!G137)))</f>
        <v/>
      </c>
      <c r="DY143" s="392" t="str">
        <f ca="1">+IF(OFFSET('Hygiene Data'!$G$12,0,10*ROW('Hygiene Data'!G137))="","",OFFSET('Hygiene Data'!$G$12,0,10*ROW('Hygiene Data'!G137)))</f>
        <v/>
      </c>
      <c r="DZ143" s="392" t="str">
        <f ca="1">+IF(OFFSET('Hygiene Data'!$G$13,0,10*ROW('Hygiene Data'!G137))="","",OFFSET('Hygiene Data'!$G$13,0,10*ROW('Hygiene Data'!G137)))</f>
        <v/>
      </c>
      <c r="EA143" s="392" t="str">
        <f ca="1">+IF(OFFSET('Hygiene Data'!$H$11,0,10*ROW('Hygiene Data'!H137))="","",OFFSET('Hygiene Data'!$H$11,0,10*ROW('Hygiene Data'!H137)))</f>
        <v/>
      </c>
      <c r="EB143" s="392" t="str">
        <f ca="1">+IF(OFFSET('Hygiene Data'!$H$12,0,10*ROW('Hygiene Data'!H137))="","",OFFSET('Hygiene Data'!$H$12,0,10*ROW('Hygiene Data'!H137)))</f>
        <v/>
      </c>
      <c r="EC143" s="392" t="str">
        <f ca="1">+IF(OFFSET('Hygiene Data'!$H$13,0,10*ROW('Hygiene Data'!H137))="","",OFFSET('Hygiene Data'!$H$13,0,10*ROW('Hygiene Data'!H137)))</f>
        <v/>
      </c>
      <c r="ED143" s="392" t="str">
        <f ca="1">+IF(OFFSET('Hygiene Data'!$I$11,0,10*ROW('Hygiene Data'!I137))="","",OFFSET('Hygiene Data'!$I$11,0,10*ROW('Hygiene Data'!I137)))</f>
        <v/>
      </c>
      <c r="EE143" s="392" t="str">
        <f ca="1">+IF(OFFSET('Hygiene Data'!$I$12,0,10*ROW('Hygiene Data'!I137))="","",OFFSET('Hygiene Data'!$I$12,0,10*ROW('Hygiene Data'!I137)))</f>
        <v/>
      </c>
      <c r="EF143" s="392" t="str">
        <f ca="1">+IF(OFFSET('Hygiene Data'!$I$13,0,10*ROW('Hygiene Data'!I137))="","",OFFSET('Hygiene Data'!$I$13,0,10*ROW('Hygiene Data'!I137)))</f>
        <v/>
      </c>
    </row>
    <row r="144" spans="1:136" x14ac:dyDescent="0.25">
      <c r="A144" s="501" t="str">
        <f ca="1">+IF(OFFSET('Water Data'!$B$2,0,10*ROW('Water Data'!E138))="","",OFFSET('Water Data'!$B$2,0,10*ROW('Water Data'!E138)))</f>
        <v/>
      </c>
      <c r="B144" s="50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28" t="str">
        <f t="shared" ca="1" si="2"/>
        <v/>
      </c>
      <c r="D144" s="52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3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3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3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3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3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3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3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3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3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3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3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3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3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3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3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3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3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3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3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3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3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3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3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3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3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3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3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3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3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3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3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0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3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3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3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3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3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3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3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3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3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3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3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3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3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3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3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3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92" t="str">
        <f ca="1">+IF(OFFSET('Water Data'!$D$27,0,10*ROW('Water Data'!D138))="","",OFFSET('Water Data'!$D$27,0,10*ROW('Water Data'!D138)))</f>
        <v/>
      </c>
      <c r="BT144" s="392" t="str">
        <f ca="1">+IF(OFFSET('Water Data'!$D$28,0,10*ROW('Water Data'!D138))="","",OFFSET('Water Data'!$D$28,0,10*ROW('Water Data'!D138)))</f>
        <v/>
      </c>
      <c r="BU144" s="392" t="str">
        <f ca="1">+IF(OFFSET('Water Data'!$D$29,0,10*ROW('Water Data'!D138))="","",OFFSET('Water Data'!$D$29,0,10*ROW('Water Data'!D138)))</f>
        <v/>
      </c>
      <c r="BV144" s="392" t="str">
        <f ca="1">+IF(OFFSET('Water Data'!$E$27,0,10*ROW('Water Data'!E138))="","",OFFSET('Water Data'!$E$27,0,10*ROW('Water Data'!E138)))</f>
        <v/>
      </c>
      <c r="BW144" s="392" t="str">
        <f ca="1">+IF(OFFSET('Water Data'!$E$28,0,10*ROW('Water Data'!E138))="","",OFFSET('Water Data'!$E$28,0,10*ROW('Water Data'!E138)))</f>
        <v/>
      </c>
      <c r="BX144" s="392" t="str">
        <f ca="1">+IF(OFFSET('Water Data'!$E$29,0,10*ROW('Water Data'!E138))="","",OFFSET('Water Data'!$E$29,0,10*ROW('Water Data'!E138)))</f>
        <v/>
      </c>
      <c r="BY144" s="392" t="str">
        <f ca="1">+IF(OFFSET('Water Data'!$F$27,0,10*ROW('Water Data'!F138))="","",OFFSET('Water Data'!$F$27,0,10*ROW('Water Data'!F138)))</f>
        <v/>
      </c>
      <c r="BZ144" s="392" t="str">
        <f ca="1">+IF(OFFSET('Water Data'!$F$28,0,10*ROW('Water Data'!F138))="","",OFFSET('Water Data'!$F$28,0,10*ROW('Water Data'!F138)))</f>
        <v/>
      </c>
      <c r="CA144" s="392" t="str">
        <f ca="1">+IF(OFFSET('Water Data'!$F$29,0,10*ROW('Water Data'!F138))="","",OFFSET('Water Data'!$F$29,0,10*ROW('Water Data'!F138)))</f>
        <v/>
      </c>
      <c r="CB144" s="392" t="str">
        <f ca="1">+IF(OFFSET('Water Data'!$G$27,0,10*ROW('Water Data'!G138))="","",OFFSET('Water Data'!$G$27,0,10*ROW('Water Data'!G138)))</f>
        <v/>
      </c>
      <c r="CC144" s="392" t="str">
        <f ca="1">+IF(OFFSET('Water Data'!$G$28,0,10*ROW('Water Data'!G138))="","",OFFSET('Water Data'!$G$28,0,10*ROW('Water Data'!G138)))</f>
        <v/>
      </c>
      <c r="CD144" s="392" t="str">
        <f ca="1">+IF(OFFSET('Water Data'!$G$29,0,10*ROW('Water Data'!G138))="","",OFFSET('Water Data'!$G$29,0,10*ROW('Water Data'!G138)))</f>
        <v/>
      </c>
      <c r="CE144" s="392" t="str">
        <f ca="1">+IF(OFFSET('Water Data'!$H$27,0,10*ROW('Water Data'!H138))="","",OFFSET('Water Data'!$H$27,0,10*ROW('Water Data'!H138)))</f>
        <v/>
      </c>
      <c r="CF144" s="392" t="str">
        <f ca="1">+IF(OFFSET('Water Data'!$H$28,0,10*ROW('Water Data'!H138))="","",OFFSET('Water Data'!$H$28,0,10*ROW('Water Data'!H138)))</f>
        <v/>
      </c>
      <c r="CG144" s="392" t="str">
        <f ca="1">+IF(OFFSET('Water Data'!$H$29,0,10*ROW('Water Data'!H138))="","",OFFSET('Water Data'!$H$29,0,10*ROW('Water Data'!H138)))</f>
        <v/>
      </c>
      <c r="CH144" s="392" t="str">
        <f ca="1">+IF(OFFSET('Water Data'!$I$27,0,10*ROW('Water Data'!I138))="","",OFFSET('Water Data'!$I$27,0,10*ROW('Water Data'!I138)))</f>
        <v/>
      </c>
      <c r="CI144" s="392" t="str">
        <f ca="1">+IF(OFFSET('Water Data'!$I$28,0,10*ROW('Water Data'!I138))="","",OFFSET('Water Data'!$I$28,0,10*ROW('Water Data'!I138)))</f>
        <v/>
      </c>
      <c r="CJ144" s="392" t="str">
        <f ca="1">+IF(OFFSET('Water Data'!$I$29,0,10*ROW('Water Data'!I138))="","",OFFSET('Water Data'!$I$29,0,10*ROW('Water Data'!I138)))</f>
        <v/>
      </c>
      <c r="CK144" s="392" t="str">
        <f ca="1">+IF(OFFSET('Sanitation Data'!$D$28,0,10*ROW('Sanitation Data'!D138))="","",OFFSET('Sanitation Data'!$D$28,0,10*ROW('Sanitation Data'!D138)))</f>
        <v/>
      </c>
      <c r="CL144" s="392" t="str">
        <f ca="1">+IF(OFFSET('Sanitation Data'!$D$29,0,10*ROW('Sanitation Data'!D138))="","",OFFSET('Sanitation Data'!$D$29,0,10*ROW('Sanitation Data'!D138)))</f>
        <v/>
      </c>
      <c r="CM144" s="392" t="str">
        <f ca="1">+IF(OFFSET('Sanitation Data'!$D$30,0,10*ROW('Sanitation Data'!D138))="","",OFFSET('Sanitation Data'!$D$30,0,10*ROW('Sanitation Data'!D138)))</f>
        <v/>
      </c>
      <c r="CN144" s="392" t="str">
        <f ca="1">+IF(OFFSET('Sanitation Data'!$D$31,0,10*ROW('Sanitation Data'!D138))="","",OFFSET('Sanitation Data'!$D$31,0,10*ROW('Sanitation Data'!D138)))</f>
        <v/>
      </c>
      <c r="CO144" s="392" t="str">
        <f ca="1">+IF(OFFSET('Sanitation Data'!$D$32,0,10*ROW('Sanitation Data'!D138))="","",OFFSET('Sanitation Data'!$D$32,0,10*ROW('Sanitation Data'!D138)))</f>
        <v/>
      </c>
      <c r="CP144" s="392" t="str">
        <f ca="1">+IF(OFFSET('Sanitation Data'!$E$28,0,10*ROW('Sanitation Data'!E138))="","",OFFSET('Sanitation Data'!$E$28,0,10*ROW('Sanitation Data'!E138)))</f>
        <v/>
      </c>
      <c r="CQ144" s="392" t="str">
        <f ca="1">+IF(OFFSET('Sanitation Data'!$E$29,0,10*ROW('Sanitation Data'!E138))="","",OFFSET('Sanitation Data'!$E$29,0,10*ROW('Sanitation Data'!E138)))</f>
        <v/>
      </c>
      <c r="CR144" s="392" t="str">
        <f ca="1">+IF(OFFSET('Sanitation Data'!$E$30,0,10*ROW('Sanitation Data'!E138))="","",OFFSET('Sanitation Data'!$E$30,0,10*ROW('Sanitation Data'!E138)))</f>
        <v/>
      </c>
      <c r="CS144" s="392" t="str">
        <f ca="1">+IF(OFFSET('Sanitation Data'!$E$31,0,10*ROW('Sanitation Data'!E138))="","",OFFSET('Sanitation Data'!$E$31,0,10*ROW('Sanitation Data'!E138)))</f>
        <v/>
      </c>
      <c r="CT144" s="392" t="str">
        <f ca="1">+IF(OFFSET('Sanitation Data'!$E$32,0,10*ROW('Sanitation Data'!E138))="","",OFFSET('Sanitation Data'!$E$32,0,10*ROW('Sanitation Data'!E138)))</f>
        <v/>
      </c>
      <c r="CU144" s="392" t="str">
        <f ca="1">+IF(OFFSET('Sanitation Data'!$F$28,0,10*ROW('Sanitation Data'!F138))="","",OFFSET('Sanitation Data'!$F$28,0,10*ROW('Sanitation Data'!F138)))</f>
        <v/>
      </c>
      <c r="CV144" s="392" t="str">
        <f ca="1">+IF(OFFSET('Sanitation Data'!$F$29,0,10*ROW('Sanitation Data'!F138))="","",OFFSET('Sanitation Data'!$F$29,0,10*ROW('Sanitation Data'!F138)))</f>
        <v/>
      </c>
      <c r="CW144" s="392" t="str">
        <f ca="1">+IF(OFFSET('Sanitation Data'!$F$30,0,10*ROW('Sanitation Data'!F138))="","",OFFSET('Sanitation Data'!$F$30,0,10*ROW('Sanitation Data'!F138)))</f>
        <v/>
      </c>
      <c r="CX144" s="392" t="str">
        <f ca="1">+IF(OFFSET('Sanitation Data'!$F$31,0,10*ROW('Sanitation Data'!F138))="","",OFFSET('Sanitation Data'!$F$31,0,10*ROW('Sanitation Data'!F138)))</f>
        <v/>
      </c>
      <c r="CY144" s="392" t="str">
        <f ca="1">+IF(OFFSET('Sanitation Data'!$F$32,0,10*ROW('Sanitation Data'!F138))="","",OFFSET('Sanitation Data'!$F$32,0,10*ROW('Sanitation Data'!F138)))</f>
        <v/>
      </c>
      <c r="CZ144" s="392" t="str">
        <f ca="1">+IF(OFFSET('Sanitation Data'!$G$28,0,10*ROW('Sanitation Data'!G138))="","",OFFSET('Sanitation Data'!$G$28,0,10*ROW('Sanitation Data'!G138)))</f>
        <v/>
      </c>
      <c r="DA144" s="392" t="str">
        <f ca="1">+IF(OFFSET('Sanitation Data'!$G$29,0,10*ROW('Sanitation Data'!G138))="","",OFFSET('Sanitation Data'!$G$29,0,10*ROW('Sanitation Data'!G138)))</f>
        <v/>
      </c>
      <c r="DB144" s="392" t="str">
        <f ca="1">+IF(OFFSET('Sanitation Data'!$G$30,0,10*ROW('Sanitation Data'!G138))="","",OFFSET('Sanitation Data'!$G$30,0,10*ROW('Sanitation Data'!G138)))</f>
        <v/>
      </c>
      <c r="DC144" s="392" t="str">
        <f ca="1">+IF(OFFSET('Sanitation Data'!$G$31,0,10*ROW('Sanitation Data'!G138))="","",OFFSET('Sanitation Data'!$G$31,0,10*ROW('Sanitation Data'!G138)))</f>
        <v/>
      </c>
      <c r="DD144" s="392" t="str">
        <f ca="1">+IF(OFFSET('Sanitation Data'!$G$32,0,10*ROW('Sanitation Data'!G138))="","",OFFSET('Sanitation Data'!$G$32,0,10*ROW('Sanitation Data'!G138)))</f>
        <v/>
      </c>
      <c r="DE144" s="392" t="str">
        <f ca="1">+IF(OFFSET('Sanitation Data'!$H$28,0,10*ROW('Sanitation Data'!H138))="","",OFFSET('Sanitation Data'!$H$28,0,10*ROW('Sanitation Data'!H138)))</f>
        <v/>
      </c>
      <c r="DF144" s="392" t="str">
        <f ca="1">+IF(OFFSET('Sanitation Data'!$H$29,0,10*ROW('Sanitation Data'!H138))="","",OFFSET('Sanitation Data'!$H$29,0,10*ROW('Sanitation Data'!H138)))</f>
        <v/>
      </c>
      <c r="DG144" s="392" t="str">
        <f ca="1">+IF(OFFSET('Sanitation Data'!$H$30,0,10*ROW('Sanitation Data'!H138))="","",OFFSET('Sanitation Data'!$H$30,0,10*ROW('Sanitation Data'!H138)))</f>
        <v/>
      </c>
      <c r="DH144" s="392" t="str">
        <f ca="1">+IF(OFFSET('Sanitation Data'!$H$31,0,10*ROW('Sanitation Data'!H138))="","",OFFSET('Sanitation Data'!$H$31,0,10*ROW('Sanitation Data'!H138)))</f>
        <v/>
      </c>
      <c r="DI144" s="392" t="str">
        <f ca="1">+IF(OFFSET('Sanitation Data'!$H$32,0,10*ROW('Sanitation Data'!H138))="","",OFFSET('Sanitation Data'!$H$32,0,10*ROW('Sanitation Data'!H138)))</f>
        <v/>
      </c>
      <c r="DJ144" s="392" t="str">
        <f ca="1">+IF(OFFSET('Sanitation Data'!$I$28,0,10*ROW('Sanitation Data'!I138))="","",OFFSET('Sanitation Data'!$I$28,0,10*ROW('Sanitation Data'!I138)))</f>
        <v/>
      </c>
      <c r="DK144" s="392" t="str">
        <f ca="1">+IF(OFFSET('Sanitation Data'!$I$29,0,10*ROW('Sanitation Data'!I138))="","",OFFSET('Sanitation Data'!$I$29,0,10*ROW('Sanitation Data'!I138)))</f>
        <v/>
      </c>
      <c r="DL144" s="392" t="str">
        <f ca="1">+IF(OFFSET('Sanitation Data'!$I$30,0,10*ROW('Sanitation Data'!I138))="","",OFFSET('Sanitation Data'!$I$30,0,10*ROW('Sanitation Data'!I138)))</f>
        <v/>
      </c>
      <c r="DM144" s="392" t="str">
        <f ca="1">+IF(OFFSET('Sanitation Data'!$I$31,0,10*ROW('Sanitation Data'!I138))="","",OFFSET('Sanitation Data'!$I$31,0,10*ROW('Sanitation Data'!I138)))</f>
        <v/>
      </c>
      <c r="DN144" s="392" t="str">
        <f ca="1">+IF(OFFSET('Sanitation Data'!$I$32,0,10*ROW('Sanitation Data'!I138))="","",OFFSET('Sanitation Data'!$I$32,0,10*ROW('Sanitation Data'!I138)))</f>
        <v/>
      </c>
      <c r="DO144" s="392" t="str">
        <f ca="1">+IF(OFFSET('Hygiene Data'!$D$11,0,10*ROW('Hygiene Data'!D138))="","",OFFSET('Hygiene Data'!$D$11,0,10*ROW('Hygiene Data'!D138)))</f>
        <v/>
      </c>
      <c r="DP144" s="392" t="str">
        <f ca="1">+IF(OFFSET('Hygiene Data'!$D$12,0,10*ROW('Hygiene Data'!D138))="","",OFFSET('Hygiene Data'!$D$12,0,10*ROW('Hygiene Data'!D138)))</f>
        <v/>
      </c>
      <c r="DQ144" s="392" t="str">
        <f ca="1">+IF(OFFSET('Hygiene Data'!$D$13,0,10*ROW('Hygiene Data'!D138))="","",OFFSET('Hygiene Data'!$D$13,0,10*ROW('Hygiene Data'!D138)))</f>
        <v/>
      </c>
      <c r="DR144" s="392" t="str">
        <f ca="1">+IF(OFFSET('Hygiene Data'!$E$11,0,10*ROW('Hygiene Data'!E138))="","",OFFSET('Hygiene Data'!$E$11,0,10*ROW('Hygiene Data'!E138)))</f>
        <v/>
      </c>
      <c r="DS144" s="392" t="str">
        <f ca="1">+IF(OFFSET('Hygiene Data'!$E$12,0,10*ROW('Hygiene Data'!E138))="","",OFFSET('Hygiene Data'!$E$12,0,10*ROW('Hygiene Data'!E138)))</f>
        <v/>
      </c>
      <c r="DT144" s="392" t="str">
        <f ca="1">+IF(OFFSET('Hygiene Data'!$E$13,0,10*ROW('Hygiene Data'!E138))="","",OFFSET('Hygiene Data'!$E$13,0,10*ROW('Hygiene Data'!E138)))</f>
        <v/>
      </c>
      <c r="DU144" s="392" t="str">
        <f ca="1">+IF(OFFSET('Hygiene Data'!$F$11,0,10*ROW('Hygiene Data'!F138))="","",OFFSET('Hygiene Data'!$F$11,0,10*ROW('Hygiene Data'!F138)))</f>
        <v/>
      </c>
      <c r="DV144" s="392" t="str">
        <f ca="1">+IF(OFFSET('Hygiene Data'!$F$12,0,10*ROW('Hygiene Data'!F138))="","",OFFSET('Hygiene Data'!$F$12,0,10*ROW('Hygiene Data'!F138)))</f>
        <v/>
      </c>
      <c r="DW144" s="392" t="str">
        <f ca="1">+IF(OFFSET('Hygiene Data'!$F$13,0,10*ROW('Hygiene Data'!F138))="","",OFFSET('Hygiene Data'!$F$13,0,10*ROW('Hygiene Data'!F138)))</f>
        <v/>
      </c>
      <c r="DX144" s="392" t="str">
        <f ca="1">+IF(OFFSET('Hygiene Data'!$G$11,0,10*ROW('Hygiene Data'!G138))="","",OFFSET('Hygiene Data'!$G$11,0,10*ROW('Hygiene Data'!G138)))</f>
        <v/>
      </c>
      <c r="DY144" s="392" t="str">
        <f ca="1">+IF(OFFSET('Hygiene Data'!$G$12,0,10*ROW('Hygiene Data'!G138))="","",OFFSET('Hygiene Data'!$G$12,0,10*ROW('Hygiene Data'!G138)))</f>
        <v/>
      </c>
      <c r="DZ144" s="392" t="str">
        <f ca="1">+IF(OFFSET('Hygiene Data'!$G$13,0,10*ROW('Hygiene Data'!G138))="","",OFFSET('Hygiene Data'!$G$13,0,10*ROW('Hygiene Data'!G138)))</f>
        <v/>
      </c>
      <c r="EA144" s="392" t="str">
        <f ca="1">+IF(OFFSET('Hygiene Data'!$H$11,0,10*ROW('Hygiene Data'!H138))="","",OFFSET('Hygiene Data'!$H$11,0,10*ROW('Hygiene Data'!H138)))</f>
        <v/>
      </c>
      <c r="EB144" s="392" t="str">
        <f ca="1">+IF(OFFSET('Hygiene Data'!$H$12,0,10*ROW('Hygiene Data'!H138))="","",OFFSET('Hygiene Data'!$H$12,0,10*ROW('Hygiene Data'!H138)))</f>
        <v/>
      </c>
      <c r="EC144" s="392" t="str">
        <f ca="1">+IF(OFFSET('Hygiene Data'!$H$13,0,10*ROW('Hygiene Data'!H138))="","",OFFSET('Hygiene Data'!$H$13,0,10*ROW('Hygiene Data'!H138)))</f>
        <v/>
      </c>
      <c r="ED144" s="392" t="str">
        <f ca="1">+IF(OFFSET('Hygiene Data'!$I$11,0,10*ROW('Hygiene Data'!I138))="","",OFFSET('Hygiene Data'!$I$11,0,10*ROW('Hygiene Data'!I138)))</f>
        <v/>
      </c>
      <c r="EE144" s="392" t="str">
        <f ca="1">+IF(OFFSET('Hygiene Data'!$I$12,0,10*ROW('Hygiene Data'!I138))="","",OFFSET('Hygiene Data'!$I$12,0,10*ROW('Hygiene Data'!I138)))</f>
        <v/>
      </c>
      <c r="EF144" s="392" t="str">
        <f ca="1">+IF(OFFSET('Hygiene Data'!$I$13,0,10*ROW('Hygiene Data'!I138))="","",OFFSET('Hygiene Data'!$I$13,0,10*ROW('Hygiene Data'!I138)))</f>
        <v/>
      </c>
    </row>
    <row r="145" spans="1:136" x14ac:dyDescent="0.25">
      <c r="A145" s="501" t="str">
        <f ca="1">+IF(OFFSET('Water Data'!$B$2,0,10*ROW('Water Data'!E139))="","",OFFSET('Water Data'!$B$2,0,10*ROW('Water Data'!E139)))</f>
        <v/>
      </c>
      <c r="B145" s="50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28" t="str">
        <f t="shared" ca="1" si="2"/>
        <v/>
      </c>
      <c r="D145" s="52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3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3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3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3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3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3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3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3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3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3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3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3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3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3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3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3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3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3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3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3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3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3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3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3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3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3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3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3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3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3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3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0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3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3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3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3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3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3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3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3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3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3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3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3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3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3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3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3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92" t="str">
        <f ca="1">+IF(OFFSET('Water Data'!$D$27,0,10*ROW('Water Data'!D139))="","",OFFSET('Water Data'!$D$27,0,10*ROW('Water Data'!D139)))</f>
        <v/>
      </c>
      <c r="BT145" s="392" t="str">
        <f ca="1">+IF(OFFSET('Water Data'!$D$28,0,10*ROW('Water Data'!D139))="","",OFFSET('Water Data'!$D$28,0,10*ROW('Water Data'!D139)))</f>
        <v/>
      </c>
      <c r="BU145" s="392" t="str">
        <f ca="1">+IF(OFFSET('Water Data'!$D$29,0,10*ROW('Water Data'!D139))="","",OFFSET('Water Data'!$D$29,0,10*ROW('Water Data'!D139)))</f>
        <v/>
      </c>
      <c r="BV145" s="392" t="str">
        <f ca="1">+IF(OFFSET('Water Data'!$E$27,0,10*ROW('Water Data'!E139))="","",OFFSET('Water Data'!$E$27,0,10*ROW('Water Data'!E139)))</f>
        <v/>
      </c>
      <c r="BW145" s="392" t="str">
        <f ca="1">+IF(OFFSET('Water Data'!$E$28,0,10*ROW('Water Data'!E139))="","",OFFSET('Water Data'!$E$28,0,10*ROW('Water Data'!E139)))</f>
        <v/>
      </c>
      <c r="BX145" s="392" t="str">
        <f ca="1">+IF(OFFSET('Water Data'!$E$29,0,10*ROW('Water Data'!E139))="","",OFFSET('Water Data'!$E$29,0,10*ROW('Water Data'!E139)))</f>
        <v/>
      </c>
      <c r="BY145" s="392" t="str">
        <f ca="1">+IF(OFFSET('Water Data'!$F$27,0,10*ROW('Water Data'!F139))="","",OFFSET('Water Data'!$F$27,0,10*ROW('Water Data'!F139)))</f>
        <v/>
      </c>
      <c r="BZ145" s="392" t="str">
        <f ca="1">+IF(OFFSET('Water Data'!$F$28,0,10*ROW('Water Data'!F139))="","",OFFSET('Water Data'!$F$28,0,10*ROW('Water Data'!F139)))</f>
        <v/>
      </c>
      <c r="CA145" s="392" t="str">
        <f ca="1">+IF(OFFSET('Water Data'!$F$29,0,10*ROW('Water Data'!F139))="","",OFFSET('Water Data'!$F$29,0,10*ROW('Water Data'!F139)))</f>
        <v/>
      </c>
      <c r="CB145" s="392" t="str">
        <f ca="1">+IF(OFFSET('Water Data'!$G$27,0,10*ROW('Water Data'!G139))="","",OFFSET('Water Data'!$G$27,0,10*ROW('Water Data'!G139)))</f>
        <v/>
      </c>
      <c r="CC145" s="392" t="str">
        <f ca="1">+IF(OFFSET('Water Data'!$G$28,0,10*ROW('Water Data'!G139))="","",OFFSET('Water Data'!$G$28,0,10*ROW('Water Data'!G139)))</f>
        <v/>
      </c>
      <c r="CD145" s="392" t="str">
        <f ca="1">+IF(OFFSET('Water Data'!$G$29,0,10*ROW('Water Data'!G139))="","",OFFSET('Water Data'!$G$29,0,10*ROW('Water Data'!G139)))</f>
        <v/>
      </c>
      <c r="CE145" s="392" t="str">
        <f ca="1">+IF(OFFSET('Water Data'!$H$27,0,10*ROW('Water Data'!H139))="","",OFFSET('Water Data'!$H$27,0,10*ROW('Water Data'!H139)))</f>
        <v/>
      </c>
      <c r="CF145" s="392" t="str">
        <f ca="1">+IF(OFFSET('Water Data'!$H$28,0,10*ROW('Water Data'!H139))="","",OFFSET('Water Data'!$H$28,0,10*ROW('Water Data'!H139)))</f>
        <v/>
      </c>
      <c r="CG145" s="392" t="str">
        <f ca="1">+IF(OFFSET('Water Data'!$H$29,0,10*ROW('Water Data'!H139))="","",OFFSET('Water Data'!$H$29,0,10*ROW('Water Data'!H139)))</f>
        <v/>
      </c>
      <c r="CH145" s="392" t="str">
        <f ca="1">+IF(OFFSET('Water Data'!$I$27,0,10*ROW('Water Data'!I139))="","",OFFSET('Water Data'!$I$27,0,10*ROW('Water Data'!I139)))</f>
        <v/>
      </c>
      <c r="CI145" s="392" t="str">
        <f ca="1">+IF(OFFSET('Water Data'!$I$28,0,10*ROW('Water Data'!I139))="","",OFFSET('Water Data'!$I$28,0,10*ROW('Water Data'!I139)))</f>
        <v/>
      </c>
      <c r="CJ145" s="392" t="str">
        <f ca="1">+IF(OFFSET('Water Data'!$I$29,0,10*ROW('Water Data'!I139))="","",OFFSET('Water Data'!$I$29,0,10*ROW('Water Data'!I139)))</f>
        <v/>
      </c>
      <c r="CK145" s="392" t="str">
        <f ca="1">+IF(OFFSET('Sanitation Data'!$D$28,0,10*ROW('Sanitation Data'!D139))="","",OFFSET('Sanitation Data'!$D$28,0,10*ROW('Sanitation Data'!D139)))</f>
        <v/>
      </c>
      <c r="CL145" s="392" t="str">
        <f ca="1">+IF(OFFSET('Sanitation Data'!$D$29,0,10*ROW('Sanitation Data'!D139))="","",OFFSET('Sanitation Data'!$D$29,0,10*ROW('Sanitation Data'!D139)))</f>
        <v/>
      </c>
      <c r="CM145" s="392" t="str">
        <f ca="1">+IF(OFFSET('Sanitation Data'!$D$30,0,10*ROW('Sanitation Data'!D139))="","",OFFSET('Sanitation Data'!$D$30,0,10*ROW('Sanitation Data'!D139)))</f>
        <v/>
      </c>
      <c r="CN145" s="392" t="str">
        <f ca="1">+IF(OFFSET('Sanitation Data'!$D$31,0,10*ROW('Sanitation Data'!D139))="","",OFFSET('Sanitation Data'!$D$31,0,10*ROW('Sanitation Data'!D139)))</f>
        <v/>
      </c>
      <c r="CO145" s="392" t="str">
        <f ca="1">+IF(OFFSET('Sanitation Data'!$D$32,0,10*ROW('Sanitation Data'!D139))="","",OFFSET('Sanitation Data'!$D$32,0,10*ROW('Sanitation Data'!D139)))</f>
        <v/>
      </c>
      <c r="CP145" s="392" t="str">
        <f ca="1">+IF(OFFSET('Sanitation Data'!$E$28,0,10*ROW('Sanitation Data'!E139))="","",OFFSET('Sanitation Data'!$E$28,0,10*ROW('Sanitation Data'!E139)))</f>
        <v/>
      </c>
      <c r="CQ145" s="392" t="str">
        <f ca="1">+IF(OFFSET('Sanitation Data'!$E$29,0,10*ROW('Sanitation Data'!E139))="","",OFFSET('Sanitation Data'!$E$29,0,10*ROW('Sanitation Data'!E139)))</f>
        <v/>
      </c>
      <c r="CR145" s="392" t="str">
        <f ca="1">+IF(OFFSET('Sanitation Data'!$E$30,0,10*ROW('Sanitation Data'!E139))="","",OFFSET('Sanitation Data'!$E$30,0,10*ROW('Sanitation Data'!E139)))</f>
        <v/>
      </c>
      <c r="CS145" s="392" t="str">
        <f ca="1">+IF(OFFSET('Sanitation Data'!$E$31,0,10*ROW('Sanitation Data'!E139))="","",OFFSET('Sanitation Data'!$E$31,0,10*ROW('Sanitation Data'!E139)))</f>
        <v/>
      </c>
      <c r="CT145" s="392" t="str">
        <f ca="1">+IF(OFFSET('Sanitation Data'!$E$32,0,10*ROW('Sanitation Data'!E139))="","",OFFSET('Sanitation Data'!$E$32,0,10*ROW('Sanitation Data'!E139)))</f>
        <v/>
      </c>
      <c r="CU145" s="392" t="str">
        <f ca="1">+IF(OFFSET('Sanitation Data'!$F$28,0,10*ROW('Sanitation Data'!F139))="","",OFFSET('Sanitation Data'!$F$28,0,10*ROW('Sanitation Data'!F139)))</f>
        <v/>
      </c>
      <c r="CV145" s="392" t="str">
        <f ca="1">+IF(OFFSET('Sanitation Data'!$F$29,0,10*ROW('Sanitation Data'!F139))="","",OFFSET('Sanitation Data'!$F$29,0,10*ROW('Sanitation Data'!F139)))</f>
        <v/>
      </c>
      <c r="CW145" s="392" t="str">
        <f ca="1">+IF(OFFSET('Sanitation Data'!$F$30,0,10*ROW('Sanitation Data'!F139))="","",OFFSET('Sanitation Data'!$F$30,0,10*ROW('Sanitation Data'!F139)))</f>
        <v/>
      </c>
      <c r="CX145" s="392" t="str">
        <f ca="1">+IF(OFFSET('Sanitation Data'!$F$31,0,10*ROW('Sanitation Data'!F139))="","",OFFSET('Sanitation Data'!$F$31,0,10*ROW('Sanitation Data'!F139)))</f>
        <v/>
      </c>
      <c r="CY145" s="392" t="str">
        <f ca="1">+IF(OFFSET('Sanitation Data'!$F$32,0,10*ROW('Sanitation Data'!F139))="","",OFFSET('Sanitation Data'!$F$32,0,10*ROW('Sanitation Data'!F139)))</f>
        <v/>
      </c>
      <c r="CZ145" s="392" t="str">
        <f ca="1">+IF(OFFSET('Sanitation Data'!$G$28,0,10*ROW('Sanitation Data'!G139))="","",OFFSET('Sanitation Data'!$G$28,0,10*ROW('Sanitation Data'!G139)))</f>
        <v/>
      </c>
      <c r="DA145" s="392" t="str">
        <f ca="1">+IF(OFFSET('Sanitation Data'!$G$29,0,10*ROW('Sanitation Data'!G139))="","",OFFSET('Sanitation Data'!$G$29,0,10*ROW('Sanitation Data'!G139)))</f>
        <v/>
      </c>
      <c r="DB145" s="392" t="str">
        <f ca="1">+IF(OFFSET('Sanitation Data'!$G$30,0,10*ROW('Sanitation Data'!G139))="","",OFFSET('Sanitation Data'!$G$30,0,10*ROW('Sanitation Data'!G139)))</f>
        <v/>
      </c>
      <c r="DC145" s="392" t="str">
        <f ca="1">+IF(OFFSET('Sanitation Data'!$G$31,0,10*ROW('Sanitation Data'!G139))="","",OFFSET('Sanitation Data'!$G$31,0,10*ROW('Sanitation Data'!G139)))</f>
        <v/>
      </c>
      <c r="DD145" s="392" t="str">
        <f ca="1">+IF(OFFSET('Sanitation Data'!$G$32,0,10*ROW('Sanitation Data'!G139))="","",OFFSET('Sanitation Data'!$G$32,0,10*ROW('Sanitation Data'!G139)))</f>
        <v/>
      </c>
      <c r="DE145" s="392" t="str">
        <f ca="1">+IF(OFFSET('Sanitation Data'!$H$28,0,10*ROW('Sanitation Data'!H139))="","",OFFSET('Sanitation Data'!$H$28,0,10*ROW('Sanitation Data'!H139)))</f>
        <v/>
      </c>
      <c r="DF145" s="392" t="str">
        <f ca="1">+IF(OFFSET('Sanitation Data'!$H$29,0,10*ROW('Sanitation Data'!H139))="","",OFFSET('Sanitation Data'!$H$29,0,10*ROW('Sanitation Data'!H139)))</f>
        <v/>
      </c>
      <c r="DG145" s="392" t="str">
        <f ca="1">+IF(OFFSET('Sanitation Data'!$H$30,0,10*ROW('Sanitation Data'!H139))="","",OFFSET('Sanitation Data'!$H$30,0,10*ROW('Sanitation Data'!H139)))</f>
        <v/>
      </c>
      <c r="DH145" s="392" t="str">
        <f ca="1">+IF(OFFSET('Sanitation Data'!$H$31,0,10*ROW('Sanitation Data'!H139))="","",OFFSET('Sanitation Data'!$H$31,0,10*ROW('Sanitation Data'!H139)))</f>
        <v/>
      </c>
      <c r="DI145" s="392" t="str">
        <f ca="1">+IF(OFFSET('Sanitation Data'!$H$32,0,10*ROW('Sanitation Data'!H139))="","",OFFSET('Sanitation Data'!$H$32,0,10*ROW('Sanitation Data'!H139)))</f>
        <v/>
      </c>
      <c r="DJ145" s="392" t="str">
        <f ca="1">+IF(OFFSET('Sanitation Data'!$I$28,0,10*ROW('Sanitation Data'!I139))="","",OFFSET('Sanitation Data'!$I$28,0,10*ROW('Sanitation Data'!I139)))</f>
        <v/>
      </c>
      <c r="DK145" s="392" t="str">
        <f ca="1">+IF(OFFSET('Sanitation Data'!$I$29,0,10*ROW('Sanitation Data'!I139))="","",OFFSET('Sanitation Data'!$I$29,0,10*ROW('Sanitation Data'!I139)))</f>
        <v/>
      </c>
      <c r="DL145" s="392" t="str">
        <f ca="1">+IF(OFFSET('Sanitation Data'!$I$30,0,10*ROW('Sanitation Data'!I139))="","",OFFSET('Sanitation Data'!$I$30,0,10*ROW('Sanitation Data'!I139)))</f>
        <v/>
      </c>
      <c r="DM145" s="392" t="str">
        <f ca="1">+IF(OFFSET('Sanitation Data'!$I$31,0,10*ROW('Sanitation Data'!I139))="","",OFFSET('Sanitation Data'!$I$31,0,10*ROW('Sanitation Data'!I139)))</f>
        <v/>
      </c>
      <c r="DN145" s="392" t="str">
        <f ca="1">+IF(OFFSET('Sanitation Data'!$I$32,0,10*ROW('Sanitation Data'!I139))="","",OFFSET('Sanitation Data'!$I$32,0,10*ROW('Sanitation Data'!I139)))</f>
        <v/>
      </c>
      <c r="DO145" s="392" t="str">
        <f ca="1">+IF(OFFSET('Hygiene Data'!$D$11,0,10*ROW('Hygiene Data'!D139))="","",OFFSET('Hygiene Data'!$D$11,0,10*ROW('Hygiene Data'!D139)))</f>
        <v/>
      </c>
      <c r="DP145" s="392" t="str">
        <f ca="1">+IF(OFFSET('Hygiene Data'!$D$12,0,10*ROW('Hygiene Data'!D139))="","",OFFSET('Hygiene Data'!$D$12,0,10*ROW('Hygiene Data'!D139)))</f>
        <v/>
      </c>
      <c r="DQ145" s="392" t="str">
        <f ca="1">+IF(OFFSET('Hygiene Data'!$D$13,0,10*ROW('Hygiene Data'!D139))="","",OFFSET('Hygiene Data'!$D$13,0,10*ROW('Hygiene Data'!D139)))</f>
        <v/>
      </c>
      <c r="DR145" s="392" t="str">
        <f ca="1">+IF(OFFSET('Hygiene Data'!$E$11,0,10*ROW('Hygiene Data'!E139))="","",OFFSET('Hygiene Data'!$E$11,0,10*ROW('Hygiene Data'!E139)))</f>
        <v/>
      </c>
      <c r="DS145" s="392" t="str">
        <f ca="1">+IF(OFFSET('Hygiene Data'!$E$12,0,10*ROW('Hygiene Data'!E139))="","",OFFSET('Hygiene Data'!$E$12,0,10*ROW('Hygiene Data'!E139)))</f>
        <v/>
      </c>
      <c r="DT145" s="392" t="str">
        <f ca="1">+IF(OFFSET('Hygiene Data'!$E$13,0,10*ROW('Hygiene Data'!E139))="","",OFFSET('Hygiene Data'!$E$13,0,10*ROW('Hygiene Data'!E139)))</f>
        <v/>
      </c>
      <c r="DU145" s="392" t="str">
        <f ca="1">+IF(OFFSET('Hygiene Data'!$F$11,0,10*ROW('Hygiene Data'!F139))="","",OFFSET('Hygiene Data'!$F$11,0,10*ROW('Hygiene Data'!F139)))</f>
        <v/>
      </c>
      <c r="DV145" s="392" t="str">
        <f ca="1">+IF(OFFSET('Hygiene Data'!$F$12,0,10*ROW('Hygiene Data'!F139))="","",OFFSET('Hygiene Data'!$F$12,0,10*ROW('Hygiene Data'!F139)))</f>
        <v/>
      </c>
      <c r="DW145" s="392" t="str">
        <f ca="1">+IF(OFFSET('Hygiene Data'!$F$13,0,10*ROW('Hygiene Data'!F139))="","",OFFSET('Hygiene Data'!$F$13,0,10*ROW('Hygiene Data'!F139)))</f>
        <v/>
      </c>
      <c r="DX145" s="392" t="str">
        <f ca="1">+IF(OFFSET('Hygiene Data'!$G$11,0,10*ROW('Hygiene Data'!G139))="","",OFFSET('Hygiene Data'!$G$11,0,10*ROW('Hygiene Data'!G139)))</f>
        <v/>
      </c>
      <c r="DY145" s="392" t="str">
        <f ca="1">+IF(OFFSET('Hygiene Data'!$G$12,0,10*ROW('Hygiene Data'!G139))="","",OFFSET('Hygiene Data'!$G$12,0,10*ROW('Hygiene Data'!G139)))</f>
        <v/>
      </c>
      <c r="DZ145" s="392" t="str">
        <f ca="1">+IF(OFFSET('Hygiene Data'!$G$13,0,10*ROW('Hygiene Data'!G139))="","",OFFSET('Hygiene Data'!$G$13,0,10*ROW('Hygiene Data'!G139)))</f>
        <v/>
      </c>
      <c r="EA145" s="392" t="str">
        <f ca="1">+IF(OFFSET('Hygiene Data'!$H$11,0,10*ROW('Hygiene Data'!H139))="","",OFFSET('Hygiene Data'!$H$11,0,10*ROW('Hygiene Data'!H139)))</f>
        <v/>
      </c>
      <c r="EB145" s="392" t="str">
        <f ca="1">+IF(OFFSET('Hygiene Data'!$H$12,0,10*ROW('Hygiene Data'!H139))="","",OFFSET('Hygiene Data'!$H$12,0,10*ROW('Hygiene Data'!H139)))</f>
        <v/>
      </c>
      <c r="EC145" s="392" t="str">
        <f ca="1">+IF(OFFSET('Hygiene Data'!$H$13,0,10*ROW('Hygiene Data'!H139))="","",OFFSET('Hygiene Data'!$H$13,0,10*ROW('Hygiene Data'!H139)))</f>
        <v/>
      </c>
      <c r="ED145" s="392" t="str">
        <f ca="1">+IF(OFFSET('Hygiene Data'!$I$11,0,10*ROW('Hygiene Data'!I139))="","",OFFSET('Hygiene Data'!$I$11,0,10*ROW('Hygiene Data'!I139)))</f>
        <v/>
      </c>
      <c r="EE145" s="392" t="str">
        <f ca="1">+IF(OFFSET('Hygiene Data'!$I$12,0,10*ROW('Hygiene Data'!I139))="","",OFFSET('Hygiene Data'!$I$12,0,10*ROW('Hygiene Data'!I139)))</f>
        <v/>
      </c>
      <c r="EF145" s="392" t="str">
        <f ca="1">+IF(OFFSET('Hygiene Data'!$I$13,0,10*ROW('Hygiene Data'!I139))="","",OFFSET('Hygiene Data'!$I$13,0,10*ROW('Hygiene Data'!I139)))</f>
        <v/>
      </c>
    </row>
    <row r="146" spans="1:136" x14ac:dyDescent="0.25">
      <c r="A146" s="501" t="str">
        <f ca="1">+IF(OFFSET('Water Data'!$B$2,0,10*ROW('Water Data'!E140))="","",OFFSET('Water Data'!$B$2,0,10*ROW('Water Data'!E140)))</f>
        <v/>
      </c>
      <c r="B146" s="50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28" t="str">
        <f t="shared" ca="1" si="2"/>
        <v/>
      </c>
      <c r="D146" s="52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3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3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3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3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3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3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3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3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3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3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3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3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3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3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3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3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3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3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3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3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3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3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3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3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3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3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3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3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3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3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3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0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3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3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3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3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3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3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3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3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3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3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3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3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3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3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3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3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92" t="str">
        <f ca="1">+IF(OFFSET('Water Data'!$D$27,0,10*ROW('Water Data'!D140))="","",OFFSET('Water Data'!$D$27,0,10*ROW('Water Data'!D140)))</f>
        <v/>
      </c>
      <c r="BT146" s="392" t="str">
        <f ca="1">+IF(OFFSET('Water Data'!$D$28,0,10*ROW('Water Data'!D140))="","",OFFSET('Water Data'!$D$28,0,10*ROW('Water Data'!D140)))</f>
        <v/>
      </c>
      <c r="BU146" s="392" t="str">
        <f ca="1">+IF(OFFSET('Water Data'!$D$29,0,10*ROW('Water Data'!D140))="","",OFFSET('Water Data'!$D$29,0,10*ROW('Water Data'!D140)))</f>
        <v/>
      </c>
      <c r="BV146" s="392" t="str">
        <f ca="1">+IF(OFFSET('Water Data'!$E$27,0,10*ROW('Water Data'!E140))="","",OFFSET('Water Data'!$E$27,0,10*ROW('Water Data'!E140)))</f>
        <v/>
      </c>
      <c r="BW146" s="392" t="str">
        <f ca="1">+IF(OFFSET('Water Data'!$E$28,0,10*ROW('Water Data'!E140))="","",OFFSET('Water Data'!$E$28,0,10*ROW('Water Data'!E140)))</f>
        <v/>
      </c>
      <c r="BX146" s="392" t="str">
        <f ca="1">+IF(OFFSET('Water Data'!$E$29,0,10*ROW('Water Data'!E140))="","",OFFSET('Water Data'!$E$29,0,10*ROW('Water Data'!E140)))</f>
        <v/>
      </c>
      <c r="BY146" s="392" t="str">
        <f ca="1">+IF(OFFSET('Water Data'!$F$27,0,10*ROW('Water Data'!F140))="","",OFFSET('Water Data'!$F$27,0,10*ROW('Water Data'!F140)))</f>
        <v/>
      </c>
      <c r="BZ146" s="392" t="str">
        <f ca="1">+IF(OFFSET('Water Data'!$F$28,0,10*ROW('Water Data'!F140))="","",OFFSET('Water Data'!$F$28,0,10*ROW('Water Data'!F140)))</f>
        <v/>
      </c>
      <c r="CA146" s="392" t="str">
        <f ca="1">+IF(OFFSET('Water Data'!$F$29,0,10*ROW('Water Data'!F140))="","",OFFSET('Water Data'!$F$29,0,10*ROW('Water Data'!F140)))</f>
        <v/>
      </c>
      <c r="CB146" s="392" t="str">
        <f ca="1">+IF(OFFSET('Water Data'!$G$27,0,10*ROW('Water Data'!G140))="","",OFFSET('Water Data'!$G$27,0,10*ROW('Water Data'!G140)))</f>
        <v/>
      </c>
      <c r="CC146" s="392" t="str">
        <f ca="1">+IF(OFFSET('Water Data'!$G$28,0,10*ROW('Water Data'!G140))="","",OFFSET('Water Data'!$G$28,0,10*ROW('Water Data'!G140)))</f>
        <v/>
      </c>
      <c r="CD146" s="392" t="str">
        <f ca="1">+IF(OFFSET('Water Data'!$G$29,0,10*ROW('Water Data'!G140))="","",OFFSET('Water Data'!$G$29,0,10*ROW('Water Data'!G140)))</f>
        <v/>
      </c>
      <c r="CE146" s="392" t="str">
        <f ca="1">+IF(OFFSET('Water Data'!$H$27,0,10*ROW('Water Data'!H140))="","",OFFSET('Water Data'!$H$27,0,10*ROW('Water Data'!H140)))</f>
        <v/>
      </c>
      <c r="CF146" s="392" t="str">
        <f ca="1">+IF(OFFSET('Water Data'!$H$28,0,10*ROW('Water Data'!H140))="","",OFFSET('Water Data'!$H$28,0,10*ROW('Water Data'!H140)))</f>
        <v/>
      </c>
      <c r="CG146" s="392" t="str">
        <f ca="1">+IF(OFFSET('Water Data'!$H$29,0,10*ROW('Water Data'!H140))="","",OFFSET('Water Data'!$H$29,0,10*ROW('Water Data'!H140)))</f>
        <v/>
      </c>
      <c r="CH146" s="392" t="str">
        <f ca="1">+IF(OFFSET('Water Data'!$I$27,0,10*ROW('Water Data'!I140))="","",OFFSET('Water Data'!$I$27,0,10*ROW('Water Data'!I140)))</f>
        <v/>
      </c>
      <c r="CI146" s="392" t="str">
        <f ca="1">+IF(OFFSET('Water Data'!$I$28,0,10*ROW('Water Data'!I140))="","",OFFSET('Water Data'!$I$28,0,10*ROW('Water Data'!I140)))</f>
        <v/>
      </c>
      <c r="CJ146" s="392" t="str">
        <f ca="1">+IF(OFFSET('Water Data'!$I$29,0,10*ROW('Water Data'!I140))="","",OFFSET('Water Data'!$I$29,0,10*ROW('Water Data'!I140)))</f>
        <v/>
      </c>
      <c r="CK146" s="392" t="str">
        <f ca="1">+IF(OFFSET('Sanitation Data'!$D$28,0,10*ROW('Sanitation Data'!D140))="","",OFFSET('Sanitation Data'!$D$28,0,10*ROW('Sanitation Data'!D140)))</f>
        <v/>
      </c>
      <c r="CL146" s="392" t="str">
        <f ca="1">+IF(OFFSET('Sanitation Data'!$D$29,0,10*ROW('Sanitation Data'!D140))="","",OFFSET('Sanitation Data'!$D$29,0,10*ROW('Sanitation Data'!D140)))</f>
        <v/>
      </c>
      <c r="CM146" s="392" t="str">
        <f ca="1">+IF(OFFSET('Sanitation Data'!$D$30,0,10*ROW('Sanitation Data'!D140))="","",OFFSET('Sanitation Data'!$D$30,0,10*ROW('Sanitation Data'!D140)))</f>
        <v/>
      </c>
      <c r="CN146" s="392" t="str">
        <f ca="1">+IF(OFFSET('Sanitation Data'!$D$31,0,10*ROW('Sanitation Data'!D140))="","",OFFSET('Sanitation Data'!$D$31,0,10*ROW('Sanitation Data'!D140)))</f>
        <v/>
      </c>
      <c r="CO146" s="392" t="str">
        <f ca="1">+IF(OFFSET('Sanitation Data'!$D$32,0,10*ROW('Sanitation Data'!D140))="","",OFFSET('Sanitation Data'!$D$32,0,10*ROW('Sanitation Data'!D140)))</f>
        <v/>
      </c>
      <c r="CP146" s="392" t="str">
        <f ca="1">+IF(OFFSET('Sanitation Data'!$E$28,0,10*ROW('Sanitation Data'!E140))="","",OFFSET('Sanitation Data'!$E$28,0,10*ROW('Sanitation Data'!E140)))</f>
        <v/>
      </c>
      <c r="CQ146" s="392" t="str">
        <f ca="1">+IF(OFFSET('Sanitation Data'!$E$29,0,10*ROW('Sanitation Data'!E140))="","",OFFSET('Sanitation Data'!$E$29,0,10*ROW('Sanitation Data'!E140)))</f>
        <v/>
      </c>
      <c r="CR146" s="392" t="str">
        <f ca="1">+IF(OFFSET('Sanitation Data'!$E$30,0,10*ROW('Sanitation Data'!E140))="","",OFFSET('Sanitation Data'!$E$30,0,10*ROW('Sanitation Data'!E140)))</f>
        <v/>
      </c>
      <c r="CS146" s="392" t="str">
        <f ca="1">+IF(OFFSET('Sanitation Data'!$E$31,0,10*ROW('Sanitation Data'!E140))="","",OFFSET('Sanitation Data'!$E$31,0,10*ROW('Sanitation Data'!E140)))</f>
        <v/>
      </c>
      <c r="CT146" s="392" t="str">
        <f ca="1">+IF(OFFSET('Sanitation Data'!$E$32,0,10*ROW('Sanitation Data'!E140))="","",OFFSET('Sanitation Data'!$E$32,0,10*ROW('Sanitation Data'!E140)))</f>
        <v/>
      </c>
      <c r="CU146" s="392" t="str">
        <f ca="1">+IF(OFFSET('Sanitation Data'!$F$28,0,10*ROW('Sanitation Data'!F140))="","",OFFSET('Sanitation Data'!$F$28,0,10*ROW('Sanitation Data'!F140)))</f>
        <v/>
      </c>
      <c r="CV146" s="392" t="str">
        <f ca="1">+IF(OFFSET('Sanitation Data'!$F$29,0,10*ROW('Sanitation Data'!F140))="","",OFFSET('Sanitation Data'!$F$29,0,10*ROW('Sanitation Data'!F140)))</f>
        <v/>
      </c>
      <c r="CW146" s="392" t="str">
        <f ca="1">+IF(OFFSET('Sanitation Data'!$F$30,0,10*ROW('Sanitation Data'!F140))="","",OFFSET('Sanitation Data'!$F$30,0,10*ROW('Sanitation Data'!F140)))</f>
        <v/>
      </c>
      <c r="CX146" s="392" t="str">
        <f ca="1">+IF(OFFSET('Sanitation Data'!$F$31,0,10*ROW('Sanitation Data'!F140))="","",OFFSET('Sanitation Data'!$F$31,0,10*ROW('Sanitation Data'!F140)))</f>
        <v/>
      </c>
      <c r="CY146" s="392" t="str">
        <f ca="1">+IF(OFFSET('Sanitation Data'!$F$32,0,10*ROW('Sanitation Data'!F140))="","",OFFSET('Sanitation Data'!$F$32,0,10*ROW('Sanitation Data'!F140)))</f>
        <v/>
      </c>
      <c r="CZ146" s="392" t="str">
        <f ca="1">+IF(OFFSET('Sanitation Data'!$G$28,0,10*ROW('Sanitation Data'!G140))="","",OFFSET('Sanitation Data'!$G$28,0,10*ROW('Sanitation Data'!G140)))</f>
        <v/>
      </c>
      <c r="DA146" s="392" t="str">
        <f ca="1">+IF(OFFSET('Sanitation Data'!$G$29,0,10*ROW('Sanitation Data'!G140))="","",OFFSET('Sanitation Data'!$G$29,0,10*ROW('Sanitation Data'!G140)))</f>
        <v/>
      </c>
      <c r="DB146" s="392" t="str">
        <f ca="1">+IF(OFFSET('Sanitation Data'!$G$30,0,10*ROW('Sanitation Data'!G140))="","",OFFSET('Sanitation Data'!$G$30,0,10*ROW('Sanitation Data'!G140)))</f>
        <v/>
      </c>
      <c r="DC146" s="392" t="str">
        <f ca="1">+IF(OFFSET('Sanitation Data'!$G$31,0,10*ROW('Sanitation Data'!G140))="","",OFFSET('Sanitation Data'!$G$31,0,10*ROW('Sanitation Data'!G140)))</f>
        <v/>
      </c>
      <c r="DD146" s="392" t="str">
        <f ca="1">+IF(OFFSET('Sanitation Data'!$G$32,0,10*ROW('Sanitation Data'!G140))="","",OFFSET('Sanitation Data'!$G$32,0,10*ROW('Sanitation Data'!G140)))</f>
        <v/>
      </c>
      <c r="DE146" s="392" t="str">
        <f ca="1">+IF(OFFSET('Sanitation Data'!$H$28,0,10*ROW('Sanitation Data'!H140))="","",OFFSET('Sanitation Data'!$H$28,0,10*ROW('Sanitation Data'!H140)))</f>
        <v/>
      </c>
      <c r="DF146" s="392" t="str">
        <f ca="1">+IF(OFFSET('Sanitation Data'!$H$29,0,10*ROW('Sanitation Data'!H140))="","",OFFSET('Sanitation Data'!$H$29,0,10*ROW('Sanitation Data'!H140)))</f>
        <v/>
      </c>
      <c r="DG146" s="392" t="str">
        <f ca="1">+IF(OFFSET('Sanitation Data'!$H$30,0,10*ROW('Sanitation Data'!H140))="","",OFFSET('Sanitation Data'!$H$30,0,10*ROW('Sanitation Data'!H140)))</f>
        <v/>
      </c>
      <c r="DH146" s="392" t="str">
        <f ca="1">+IF(OFFSET('Sanitation Data'!$H$31,0,10*ROW('Sanitation Data'!H140))="","",OFFSET('Sanitation Data'!$H$31,0,10*ROW('Sanitation Data'!H140)))</f>
        <v/>
      </c>
      <c r="DI146" s="392" t="str">
        <f ca="1">+IF(OFFSET('Sanitation Data'!$H$32,0,10*ROW('Sanitation Data'!H140))="","",OFFSET('Sanitation Data'!$H$32,0,10*ROW('Sanitation Data'!H140)))</f>
        <v/>
      </c>
      <c r="DJ146" s="392" t="str">
        <f ca="1">+IF(OFFSET('Sanitation Data'!$I$28,0,10*ROW('Sanitation Data'!I140))="","",OFFSET('Sanitation Data'!$I$28,0,10*ROW('Sanitation Data'!I140)))</f>
        <v/>
      </c>
      <c r="DK146" s="392" t="str">
        <f ca="1">+IF(OFFSET('Sanitation Data'!$I$29,0,10*ROW('Sanitation Data'!I140))="","",OFFSET('Sanitation Data'!$I$29,0,10*ROW('Sanitation Data'!I140)))</f>
        <v/>
      </c>
      <c r="DL146" s="392" t="str">
        <f ca="1">+IF(OFFSET('Sanitation Data'!$I$30,0,10*ROW('Sanitation Data'!I140))="","",OFFSET('Sanitation Data'!$I$30,0,10*ROW('Sanitation Data'!I140)))</f>
        <v/>
      </c>
      <c r="DM146" s="392" t="str">
        <f ca="1">+IF(OFFSET('Sanitation Data'!$I$31,0,10*ROW('Sanitation Data'!I140))="","",OFFSET('Sanitation Data'!$I$31,0,10*ROW('Sanitation Data'!I140)))</f>
        <v/>
      </c>
      <c r="DN146" s="392" t="str">
        <f ca="1">+IF(OFFSET('Sanitation Data'!$I$32,0,10*ROW('Sanitation Data'!I140))="","",OFFSET('Sanitation Data'!$I$32,0,10*ROW('Sanitation Data'!I140)))</f>
        <v/>
      </c>
      <c r="DO146" s="392" t="str">
        <f ca="1">+IF(OFFSET('Hygiene Data'!$D$11,0,10*ROW('Hygiene Data'!D140))="","",OFFSET('Hygiene Data'!$D$11,0,10*ROW('Hygiene Data'!D140)))</f>
        <v/>
      </c>
      <c r="DP146" s="392" t="str">
        <f ca="1">+IF(OFFSET('Hygiene Data'!$D$12,0,10*ROW('Hygiene Data'!D140))="","",OFFSET('Hygiene Data'!$D$12,0,10*ROW('Hygiene Data'!D140)))</f>
        <v/>
      </c>
      <c r="DQ146" s="392" t="str">
        <f ca="1">+IF(OFFSET('Hygiene Data'!$D$13,0,10*ROW('Hygiene Data'!D140))="","",OFFSET('Hygiene Data'!$D$13,0,10*ROW('Hygiene Data'!D140)))</f>
        <v/>
      </c>
      <c r="DR146" s="392" t="str">
        <f ca="1">+IF(OFFSET('Hygiene Data'!$E$11,0,10*ROW('Hygiene Data'!E140))="","",OFFSET('Hygiene Data'!$E$11,0,10*ROW('Hygiene Data'!E140)))</f>
        <v/>
      </c>
      <c r="DS146" s="392" t="str">
        <f ca="1">+IF(OFFSET('Hygiene Data'!$E$12,0,10*ROW('Hygiene Data'!E140))="","",OFFSET('Hygiene Data'!$E$12,0,10*ROW('Hygiene Data'!E140)))</f>
        <v/>
      </c>
      <c r="DT146" s="392" t="str">
        <f ca="1">+IF(OFFSET('Hygiene Data'!$E$13,0,10*ROW('Hygiene Data'!E140))="","",OFFSET('Hygiene Data'!$E$13,0,10*ROW('Hygiene Data'!E140)))</f>
        <v/>
      </c>
      <c r="DU146" s="392" t="str">
        <f ca="1">+IF(OFFSET('Hygiene Data'!$F$11,0,10*ROW('Hygiene Data'!F140))="","",OFFSET('Hygiene Data'!$F$11,0,10*ROW('Hygiene Data'!F140)))</f>
        <v/>
      </c>
      <c r="DV146" s="392" t="str">
        <f ca="1">+IF(OFFSET('Hygiene Data'!$F$12,0,10*ROW('Hygiene Data'!F140))="","",OFFSET('Hygiene Data'!$F$12,0,10*ROW('Hygiene Data'!F140)))</f>
        <v/>
      </c>
      <c r="DW146" s="392" t="str">
        <f ca="1">+IF(OFFSET('Hygiene Data'!$F$13,0,10*ROW('Hygiene Data'!F140))="","",OFFSET('Hygiene Data'!$F$13,0,10*ROW('Hygiene Data'!F140)))</f>
        <v/>
      </c>
      <c r="DX146" s="392" t="str">
        <f ca="1">+IF(OFFSET('Hygiene Data'!$G$11,0,10*ROW('Hygiene Data'!G140))="","",OFFSET('Hygiene Data'!$G$11,0,10*ROW('Hygiene Data'!G140)))</f>
        <v/>
      </c>
      <c r="DY146" s="392" t="str">
        <f ca="1">+IF(OFFSET('Hygiene Data'!$G$12,0,10*ROW('Hygiene Data'!G140))="","",OFFSET('Hygiene Data'!$G$12,0,10*ROW('Hygiene Data'!G140)))</f>
        <v/>
      </c>
      <c r="DZ146" s="392" t="str">
        <f ca="1">+IF(OFFSET('Hygiene Data'!$G$13,0,10*ROW('Hygiene Data'!G140))="","",OFFSET('Hygiene Data'!$G$13,0,10*ROW('Hygiene Data'!G140)))</f>
        <v/>
      </c>
      <c r="EA146" s="392" t="str">
        <f ca="1">+IF(OFFSET('Hygiene Data'!$H$11,0,10*ROW('Hygiene Data'!H140))="","",OFFSET('Hygiene Data'!$H$11,0,10*ROW('Hygiene Data'!H140)))</f>
        <v/>
      </c>
      <c r="EB146" s="392" t="str">
        <f ca="1">+IF(OFFSET('Hygiene Data'!$H$12,0,10*ROW('Hygiene Data'!H140))="","",OFFSET('Hygiene Data'!$H$12,0,10*ROW('Hygiene Data'!H140)))</f>
        <v/>
      </c>
      <c r="EC146" s="392" t="str">
        <f ca="1">+IF(OFFSET('Hygiene Data'!$H$13,0,10*ROW('Hygiene Data'!H140))="","",OFFSET('Hygiene Data'!$H$13,0,10*ROW('Hygiene Data'!H140)))</f>
        <v/>
      </c>
      <c r="ED146" s="392" t="str">
        <f ca="1">+IF(OFFSET('Hygiene Data'!$I$11,0,10*ROW('Hygiene Data'!I140))="","",OFFSET('Hygiene Data'!$I$11,0,10*ROW('Hygiene Data'!I140)))</f>
        <v/>
      </c>
      <c r="EE146" s="392" t="str">
        <f ca="1">+IF(OFFSET('Hygiene Data'!$I$12,0,10*ROW('Hygiene Data'!I140))="","",OFFSET('Hygiene Data'!$I$12,0,10*ROW('Hygiene Data'!I140)))</f>
        <v/>
      </c>
      <c r="EF146" s="392" t="str">
        <f ca="1">+IF(OFFSET('Hygiene Data'!$I$13,0,10*ROW('Hygiene Data'!I140))="","",OFFSET('Hygiene Data'!$I$13,0,10*ROW('Hygiene Data'!I140)))</f>
        <v/>
      </c>
    </row>
    <row r="147" spans="1:136" x14ac:dyDescent="0.25">
      <c r="A147" s="501" t="str">
        <f ca="1">+IF(OFFSET('Water Data'!$B$2,0,10*ROW('Water Data'!E141))="","",OFFSET('Water Data'!$B$2,0,10*ROW('Water Data'!E141)))</f>
        <v/>
      </c>
      <c r="B147" s="50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28" t="str">
        <f t="shared" ca="1" si="2"/>
        <v/>
      </c>
      <c r="D147" s="52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3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3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3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3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3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3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3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3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3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3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3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3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3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3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3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3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3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3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3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3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3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3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3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3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3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3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3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3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3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3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3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0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3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3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3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3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3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3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3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3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3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3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3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3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3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3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3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3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92" t="str">
        <f ca="1">+IF(OFFSET('Water Data'!$D$27,0,10*ROW('Water Data'!D141))="","",OFFSET('Water Data'!$D$27,0,10*ROW('Water Data'!D141)))</f>
        <v/>
      </c>
      <c r="BT147" s="392" t="str">
        <f ca="1">+IF(OFFSET('Water Data'!$D$28,0,10*ROW('Water Data'!D141))="","",OFFSET('Water Data'!$D$28,0,10*ROW('Water Data'!D141)))</f>
        <v/>
      </c>
      <c r="BU147" s="392" t="str">
        <f ca="1">+IF(OFFSET('Water Data'!$D$29,0,10*ROW('Water Data'!D141))="","",OFFSET('Water Data'!$D$29,0,10*ROW('Water Data'!D141)))</f>
        <v/>
      </c>
      <c r="BV147" s="392" t="str">
        <f ca="1">+IF(OFFSET('Water Data'!$E$27,0,10*ROW('Water Data'!E141))="","",OFFSET('Water Data'!$E$27,0,10*ROW('Water Data'!E141)))</f>
        <v/>
      </c>
      <c r="BW147" s="392" t="str">
        <f ca="1">+IF(OFFSET('Water Data'!$E$28,0,10*ROW('Water Data'!E141))="","",OFFSET('Water Data'!$E$28,0,10*ROW('Water Data'!E141)))</f>
        <v/>
      </c>
      <c r="BX147" s="392" t="str">
        <f ca="1">+IF(OFFSET('Water Data'!$E$29,0,10*ROW('Water Data'!E141))="","",OFFSET('Water Data'!$E$29,0,10*ROW('Water Data'!E141)))</f>
        <v/>
      </c>
      <c r="BY147" s="392" t="str">
        <f ca="1">+IF(OFFSET('Water Data'!$F$27,0,10*ROW('Water Data'!F141))="","",OFFSET('Water Data'!$F$27,0,10*ROW('Water Data'!F141)))</f>
        <v/>
      </c>
      <c r="BZ147" s="392" t="str">
        <f ca="1">+IF(OFFSET('Water Data'!$F$28,0,10*ROW('Water Data'!F141))="","",OFFSET('Water Data'!$F$28,0,10*ROW('Water Data'!F141)))</f>
        <v/>
      </c>
      <c r="CA147" s="392" t="str">
        <f ca="1">+IF(OFFSET('Water Data'!$F$29,0,10*ROW('Water Data'!F141))="","",OFFSET('Water Data'!$F$29,0,10*ROW('Water Data'!F141)))</f>
        <v/>
      </c>
      <c r="CB147" s="392" t="str">
        <f ca="1">+IF(OFFSET('Water Data'!$G$27,0,10*ROW('Water Data'!G141))="","",OFFSET('Water Data'!$G$27,0,10*ROW('Water Data'!G141)))</f>
        <v/>
      </c>
      <c r="CC147" s="392" t="str">
        <f ca="1">+IF(OFFSET('Water Data'!$G$28,0,10*ROW('Water Data'!G141))="","",OFFSET('Water Data'!$G$28,0,10*ROW('Water Data'!G141)))</f>
        <v/>
      </c>
      <c r="CD147" s="392" t="str">
        <f ca="1">+IF(OFFSET('Water Data'!$G$29,0,10*ROW('Water Data'!G141))="","",OFFSET('Water Data'!$G$29,0,10*ROW('Water Data'!G141)))</f>
        <v/>
      </c>
      <c r="CE147" s="392" t="str">
        <f ca="1">+IF(OFFSET('Water Data'!$H$27,0,10*ROW('Water Data'!H141))="","",OFFSET('Water Data'!$H$27,0,10*ROW('Water Data'!H141)))</f>
        <v/>
      </c>
      <c r="CF147" s="392" t="str">
        <f ca="1">+IF(OFFSET('Water Data'!$H$28,0,10*ROW('Water Data'!H141))="","",OFFSET('Water Data'!$H$28,0,10*ROW('Water Data'!H141)))</f>
        <v/>
      </c>
      <c r="CG147" s="392" t="str">
        <f ca="1">+IF(OFFSET('Water Data'!$H$29,0,10*ROW('Water Data'!H141))="","",OFFSET('Water Data'!$H$29,0,10*ROW('Water Data'!H141)))</f>
        <v/>
      </c>
      <c r="CH147" s="392" t="str">
        <f ca="1">+IF(OFFSET('Water Data'!$I$27,0,10*ROW('Water Data'!I141))="","",OFFSET('Water Data'!$I$27,0,10*ROW('Water Data'!I141)))</f>
        <v/>
      </c>
      <c r="CI147" s="392" t="str">
        <f ca="1">+IF(OFFSET('Water Data'!$I$28,0,10*ROW('Water Data'!I141))="","",OFFSET('Water Data'!$I$28,0,10*ROW('Water Data'!I141)))</f>
        <v/>
      </c>
      <c r="CJ147" s="392" t="str">
        <f ca="1">+IF(OFFSET('Water Data'!$I$29,0,10*ROW('Water Data'!I141))="","",OFFSET('Water Data'!$I$29,0,10*ROW('Water Data'!I141)))</f>
        <v/>
      </c>
      <c r="CK147" s="392" t="str">
        <f ca="1">+IF(OFFSET('Sanitation Data'!$D$28,0,10*ROW('Sanitation Data'!D141))="","",OFFSET('Sanitation Data'!$D$28,0,10*ROW('Sanitation Data'!D141)))</f>
        <v/>
      </c>
      <c r="CL147" s="392" t="str">
        <f ca="1">+IF(OFFSET('Sanitation Data'!$D$29,0,10*ROW('Sanitation Data'!D141))="","",OFFSET('Sanitation Data'!$D$29,0,10*ROW('Sanitation Data'!D141)))</f>
        <v/>
      </c>
      <c r="CM147" s="392" t="str">
        <f ca="1">+IF(OFFSET('Sanitation Data'!$D$30,0,10*ROW('Sanitation Data'!D141))="","",OFFSET('Sanitation Data'!$D$30,0,10*ROW('Sanitation Data'!D141)))</f>
        <v/>
      </c>
      <c r="CN147" s="392" t="str">
        <f ca="1">+IF(OFFSET('Sanitation Data'!$D$31,0,10*ROW('Sanitation Data'!D141))="","",OFFSET('Sanitation Data'!$D$31,0,10*ROW('Sanitation Data'!D141)))</f>
        <v/>
      </c>
      <c r="CO147" s="392" t="str">
        <f ca="1">+IF(OFFSET('Sanitation Data'!$D$32,0,10*ROW('Sanitation Data'!D141))="","",OFFSET('Sanitation Data'!$D$32,0,10*ROW('Sanitation Data'!D141)))</f>
        <v/>
      </c>
      <c r="CP147" s="392" t="str">
        <f ca="1">+IF(OFFSET('Sanitation Data'!$E$28,0,10*ROW('Sanitation Data'!E141))="","",OFFSET('Sanitation Data'!$E$28,0,10*ROW('Sanitation Data'!E141)))</f>
        <v/>
      </c>
      <c r="CQ147" s="392" t="str">
        <f ca="1">+IF(OFFSET('Sanitation Data'!$E$29,0,10*ROW('Sanitation Data'!E141))="","",OFFSET('Sanitation Data'!$E$29,0,10*ROW('Sanitation Data'!E141)))</f>
        <v/>
      </c>
      <c r="CR147" s="392" t="str">
        <f ca="1">+IF(OFFSET('Sanitation Data'!$E$30,0,10*ROW('Sanitation Data'!E141))="","",OFFSET('Sanitation Data'!$E$30,0,10*ROW('Sanitation Data'!E141)))</f>
        <v/>
      </c>
      <c r="CS147" s="392" t="str">
        <f ca="1">+IF(OFFSET('Sanitation Data'!$E$31,0,10*ROW('Sanitation Data'!E141))="","",OFFSET('Sanitation Data'!$E$31,0,10*ROW('Sanitation Data'!E141)))</f>
        <v/>
      </c>
      <c r="CT147" s="392" t="str">
        <f ca="1">+IF(OFFSET('Sanitation Data'!$E$32,0,10*ROW('Sanitation Data'!E141))="","",OFFSET('Sanitation Data'!$E$32,0,10*ROW('Sanitation Data'!E141)))</f>
        <v/>
      </c>
      <c r="CU147" s="392" t="str">
        <f ca="1">+IF(OFFSET('Sanitation Data'!$F$28,0,10*ROW('Sanitation Data'!F141))="","",OFFSET('Sanitation Data'!$F$28,0,10*ROW('Sanitation Data'!F141)))</f>
        <v/>
      </c>
      <c r="CV147" s="392" t="str">
        <f ca="1">+IF(OFFSET('Sanitation Data'!$F$29,0,10*ROW('Sanitation Data'!F141))="","",OFFSET('Sanitation Data'!$F$29,0,10*ROW('Sanitation Data'!F141)))</f>
        <v/>
      </c>
      <c r="CW147" s="392" t="str">
        <f ca="1">+IF(OFFSET('Sanitation Data'!$F$30,0,10*ROW('Sanitation Data'!F141))="","",OFFSET('Sanitation Data'!$F$30,0,10*ROW('Sanitation Data'!F141)))</f>
        <v/>
      </c>
      <c r="CX147" s="392" t="str">
        <f ca="1">+IF(OFFSET('Sanitation Data'!$F$31,0,10*ROW('Sanitation Data'!F141))="","",OFFSET('Sanitation Data'!$F$31,0,10*ROW('Sanitation Data'!F141)))</f>
        <v/>
      </c>
      <c r="CY147" s="392" t="str">
        <f ca="1">+IF(OFFSET('Sanitation Data'!$F$32,0,10*ROW('Sanitation Data'!F141))="","",OFFSET('Sanitation Data'!$F$32,0,10*ROW('Sanitation Data'!F141)))</f>
        <v/>
      </c>
      <c r="CZ147" s="392" t="str">
        <f ca="1">+IF(OFFSET('Sanitation Data'!$G$28,0,10*ROW('Sanitation Data'!G141))="","",OFFSET('Sanitation Data'!$G$28,0,10*ROW('Sanitation Data'!G141)))</f>
        <v/>
      </c>
      <c r="DA147" s="392" t="str">
        <f ca="1">+IF(OFFSET('Sanitation Data'!$G$29,0,10*ROW('Sanitation Data'!G141))="","",OFFSET('Sanitation Data'!$G$29,0,10*ROW('Sanitation Data'!G141)))</f>
        <v/>
      </c>
      <c r="DB147" s="392" t="str">
        <f ca="1">+IF(OFFSET('Sanitation Data'!$G$30,0,10*ROW('Sanitation Data'!G141))="","",OFFSET('Sanitation Data'!$G$30,0,10*ROW('Sanitation Data'!G141)))</f>
        <v/>
      </c>
      <c r="DC147" s="392" t="str">
        <f ca="1">+IF(OFFSET('Sanitation Data'!$G$31,0,10*ROW('Sanitation Data'!G141))="","",OFFSET('Sanitation Data'!$G$31,0,10*ROW('Sanitation Data'!G141)))</f>
        <v/>
      </c>
      <c r="DD147" s="392" t="str">
        <f ca="1">+IF(OFFSET('Sanitation Data'!$G$32,0,10*ROW('Sanitation Data'!G141))="","",OFFSET('Sanitation Data'!$G$32,0,10*ROW('Sanitation Data'!G141)))</f>
        <v/>
      </c>
      <c r="DE147" s="392" t="str">
        <f ca="1">+IF(OFFSET('Sanitation Data'!$H$28,0,10*ROW('Sanitation Data'!H141))="","",OFFSET('Sanitation Data'!$H$28,0,10*ROW('Sanitation Data'!H141)))</f>
        <v/>
      </c>
      <c r="DF147" s="392" t="str">
        <f ca="1">+IF(OFFSET('Sanitation Data'!$H$29,0,10*ROW('Sanitation Data'!H141))="","",OFFSET('Sanitation Data'!$H$29,0,10*ROW('Sanitation Data'!H141)))</f>
        <v/>
      </c>
      <c r="DG147" s="392" t="str">
        <f ca="1">+IF(OFFSET('Sanitation Data'!$H$30,0,10*ROW('Sanitation Data'!H141))="","",OFFSET('Sanitation Data'!$H$30,0,10*ROW('Sanitation Data'!H141)))</f>
        <v/>
      </c>
      <c r="DH147" s="392" t="str">
        <f ca="1">+IF(OFFSET('Sanitation Data'!$H$31,0,10*ROW('Sanitation Data'!H141))="","",OFFSET('Sanitation Data'!$H$31,0,10*ROW('Sanitation Data'!H141)))</f>
        <v/>
      </c>
      <c r="DI147" s="392" t="str">
        <f ca="1">+IF(OFFSET('Sanitation Data'!$H$32,0,10*ROW('Sanitation Data'!H141))="","",OFFSET('Sanitation Data'!$H$32,0,10*ROW('Sanitation Data'!H141)))</f>
        <v/>
      </c>
      <c r="DJ147" s="392" t="str">
        <f ca="1">+IF(OFFSET('Sanitation Data'!$I$28,0,10*ROW('Sanitation Data'!I141))="","",OFFSET('Sanitation Data'!$I$28,0,10*ROW('Sanitation Data'!I141)))</f>
        <v/>
      </c>
      <c r="DK147" s="392" t="str">
        <f ca="1">+IF(OFFSET('Sanitation Data'!$I$29,0,10*ROW('Sanitation Data'!I141))="","",OFFSET('Sanitation Data'!$I$29,0,10*ROW('Sanitation Data'!I141)))</f>
        <v/>
      </c>
      <c r="DL147" s="392" t="str">
        <f ca="1">+IF(OFFSET('Sanitation Data'!$I$30,0,10*ROW('Sanitation Data'!I141))="","",OFFSET('Sanitation Data'!$I$30,0,10*ROW('Sanitation Data'!I141)))</f>
        <v/>
      </c>
      <c r="DM147" s="392" t="str">
        <f ca="1">+IF(OFFSET('Sanitation Data'!$I$31,0,10*ROW('Sanitation Data'!I141))="","",OFFSET('Sanitation Data'!$I$31,0,10*ROW('Sanitation Data'!I141)))</f>
        <v/>
      </c>
      <c r="DN147" s="392" t="str">
        <f ca="1">+IF(OFFSET('Sanitation Data'!$I$32,0,10*ROW('Sanitation Data'!I141))="","",OFFSET('Sanitation Data'!$I$32,0,10*ROW('Sanitation Data'!I141)))</f>
        <v/>
      </c>
      <c r="DO147" s="392" t="str">
        <f ca="1">+IF(OFFSET('Hygiene Data'!$D$11,0,10*ROW('Hygiene Data'!D141))="","",OFFSET('Hygiene Data'!$D$11,0,10*ROW('Hygiene Data'!D141)))</f>
        <v/>
      </c>
      <c r="DP147" s="392" t="str">
        <f ca="1">+IF(OFFSET('Hygiene Data'!$D$12,0,10*ROW('Hygiene Data'!D141))="","",OFFSET('Hygiene Data'!$D$12,0,10*ROW('Hygiene Data'!D141)))</f>
        <v/>
      </c>
      <c r="DQ147" s="392" t="str">
        <f ca="1">+IF(OFFSET('Hygiene Data'!$D$13,0,10*ROW('Hygiene Data'!D141))="","",OFFSET('Hygiene Data'!$D$13,0,10*ROW('Hygiene Data'!D141)))</f>
        <v/>
      </c>
      <c r="DR147" s="392" t="str">
        <f ca="1">+IF(OFFSET('Hygiene Data'!$E$11,0,10*ROW('Hygiene Data'!E141))="","",OFFSET('Hygiene Data'!$E$11,0,10*ROW('Hygiene Data'!E141)))</f>
        <v/>
      </c>
      <c r="DS147" s="392" t="str">
        <f ca="1">+IF(OFFSET('Hygiene Data'!$E$12,0,10*ROW('Hygiene Data'!E141))="","",OFFSET('Hygiene Data'!$E$12,0,10*ROW('Hygiene Data'!E141)))</f>
        <v/>
      </c>
      <c r="DT147" s="392" t="str">
        <f ca="1">+IF(OFFSET('Hygiene Data'!$E$13,0,10*ROW('Hygiene Data'!E141))="","",OFFSET('Hygiene Data'!$E$13,0,10*ROW('Hygiene Data'!E141)))</f>
        <v/>
      </c>
      <c r="DU147" s="392" t="str">
        <f ca="1">+IF(OFFSET('Hygiene Data'!$F$11,0,10*ROW('Hygiene Data'!F141))="","",OFFSET('Hygiene Data'!$F$11,0,10*ROW('Hygiene Data'!F141)))</f>
        <v/>
      </c>
      <c r="DV147" s="392" t="str">
        <f ca="1">+IF(OFFSET('Hygiene Data'!$F$12,0,10*ROW('Hygiene Data'!F141))="","",OFFSET('Hygiene Data'!$F$12,0,10*ROW('Hygiene Data'!F141)))</f>
        <v/>
      </c>
      <c r="DW147" s="392" t="str">
        <f ca="1">+IF(OFFSET('Hygiene Data'!$F$13,0,10*ROW('Hygiene Data'!F141))="","",OFFSET('Hygiene Data'!$F$13,0,10*ROW('Hygiene Data'!F141)))</f>
        <v/>
      </c>
      <c r="DX147" s="392" t="str">
        <f ca="1">+IF(OFFSET('Hygiene Data'!$G$11,0,10*ROW('Hygiene Data'!G141))="","",OFFSET('Hygiene Data'!$G$11,0,10*ROW('Hygiene Data'!G141)))</f>
        <v/>
      </c>
      <c r="DY147" s="392" t="str">
        <f ca="1">+IF(OFFSET('Hygiene Data'!$G$12,0,10*ROW('Hygiene Data'!G141))="","",OFFSET('Hygiene Data'!$G$12,0,10*ROW('Hygiene Data'!G141)))</f>
        <v/>
      </c>
      <c r="DZ147" s="392" t="str">
        <f ca="1">+IF(OFFSET('Hygiene Data'!$G$13,0,10*ROW('Hygiene Data'!G141))="","",OFFSET('Hygiene Data'!$G$13,0,10*ROW('Hygiene Data'!G141)))</f>
        <v/>
      </c>
      <c r="EA147" s="392" t="str">
        <f ca="1">+IF(OFFSET('Hygiene Data'!$H$11,0,10*ROW('Hygiene Data'!H141))="","",OFFSET('Hygiene Data'!$H$11,0,10*ROW('Hygiene Data'!H141)))</f>
        <v/>
      </c>
      <c r="EB147" s="392" t="str">
        <f ca="1">+IF(OFFSET('Hygiene Data'!$H$12,0,10*ROW('Hygiene Data'!H141))="","",OFFSET('Hygiene Data'!$H$12,0,10*ROW('Hygiene Data'!H141)))</f>
        <v/>
      </c>
      <c r="EC147" s="392" t="str">
        <f ca="1">+IF(OFFSET('Hygiene Data'!$H$13,0,10*ROW('Hygiene Data'!H141))="","",OFFSET('Hygiene Data'!$H$13,0,10*ROW('Hygiene Data'!H141)))</f>
        <v/>
      </c>
      <c r="ED147" s="392" t="str">
        <f ca="1">+IF(OFFSET('Hygiene Data'!$I$11,0,10*ROW('Hygiene Data'!I141))="","",OFFSET('Hygiene Data'!$I$11,0,10*ROW('Hygiene Data'!I141)))</f>
        <v/>
      </c>
      <c r="EE147" s="392" t="str">
        <f ca="1">+IF(OFFSET('Hygiene Data'!$I$12,0,10*ROW('Hygiene Data'!I141))="","",OFFSET('Hygiene Data'!$I$12,0,10*ROW('Hygiene Data'!I141)))</f>
        <v/>
      </c>
      <c r="EF147" s="392" t="str">
        <f ca="1">+IF(OFFSET('Hygiene Data'!$I$13,0,10*ROW('Hygiene Data'!I141))="","",OFFSET('Hygiene Data'!$I$13,0,10*ROW('Hygiene Data'!I141)))</f>
        <v/>
      </c>
    </row>
    <row r="148" spans="1:136" x14ac:dyDescent="0.25">
      <c r="A148" s="501" t="str">
        <f ca="1">+IF(OFFSET('Water Data'!$B$2,0,10*ROW('Water Data'!E142))="","",OFFSET('Water Data'!$B$2,0,10*ROW('Water Data'!E142)))</f>
        <v/>
      </c>
      <c r="B148" s="50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28" t="str">
        <f t="shared" ca="1" si="2"/>
        <v/>
      </c>
      <c r="D148" s="52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3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3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3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3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3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3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3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3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3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3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3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3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3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3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3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3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3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3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3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3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3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3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3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3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3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3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3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3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3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3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3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0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3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3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3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3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3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3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3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3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3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3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3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3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3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3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3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3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92" t="str">
        <f ca="1">+IF(OFFSET('Water Data'!$D$27,0,10*ROW('Water Data'!D142))="","",OFFSET('Water Data'!$D$27,0,10*ROW('Water Data'!D142)))</f>
        <v/>
      </c>
      <c r="BT148" s="392" t="str">
        <f ca="1">+IF(OFFSET('Water Data'!$D$28,0,10*ROW('Water Data'!D142))="","",OFFSET('Water Data'!$D$28,0,10*ROW('Water Data'!D142)))</f>
        <v/>
      </c>
      <c r="BU148" s="392" t="str">
        <f ca="1">+IF(OFFSET('Water Data'!$D$29,0,10*ROW('Water Data'!D142))="","",OFFSET('Water Data'!$D$29,0,10*ROW('Water Data'!D142)))</f>
        <v/>
      </c>
      <c r="BV148" s="392" t="str">
        <f ca="1">+IF(OFFSET('Water Data'!$E$27,0,10*ROW('Water Data'!E142))="","",OFFSET('Water Data'!$E$27,0,10*ROW('Water Data'!E142)))</f>
        <v/>
      </c>
      <c r="BW148" s="392" t="str">
        <f ca="1">+IF(OFFSET('Water Data'!$E$28,0,10*ROW('Water Data'!E142))="","",OFFSET('Water Data'!$E$28,0,10*ROW('Water Data'!E142)))</f>
        <v/>
      </c>
      <c r="BX148" s="392" t="str">
        <f ca="1">+IF(OFFSET('Water Data'!$E$29,0,10*ROW('Water Data'!E142))="","",OFFSET('Water Data'!$E$29,0,10*ROW('Water Data'!E142)))</f>
        <v/>
      </c>
      <c r="BY148" s="392" t="str">
        <f ca="1">+IF(OFFSET('Water Data'!$F$27,0,10*ROW('Water Data'!F142))="","",OFFSET('Water Data'!$F$27,0,10*ROW('Water Data'!F142)))</f>
        <v/>
      </c>
      <c r="BZ148" s="392" t="str">
        <f ca="1">+IF(OFFSET('Water Data'!$F$28,0,10*ROW('Water Data'!F142))="","",OFFSET('Water Data'!$F$28,0,10*ROW('Water Data'!F142)))</f>
        <v/>
      </c>
      <c r="CA148" s="392" t="str">
        <f ca="1">+IF(OFFSET('Water Data'!$F$29,0,10*ROW('Water Data'!F142))="","",OFFSET('Water Data'!$F$29,0,10*ROW('Water Data'!F142)))</f>
        <v/>
      </c>
      <c r="CB148" s="392" t="str">
        <f ca="1">+IF(OFFSET('Water Data'!$G$27,0,10*ROW('Water Data'!G142))="","",OFFSET('Water Data'!$G$27,0,10*ROW('Water Data'!G142)))</f>
        <v/>
      </c>
      <c r="CC148" s="392" t="str">
        <f ca="1">+IF(OFFSET('Water Data'!$G$28,0,10*ROW('Water Data'!G142))="","",OFFSET('Water Data'!$G$28,0,10*ROW('Water Data'!G142)))</f>
        <v/>
      </c>
      <c r="CD148" s="392" t="str">
        <f ca="1">+IF(OFFSET('Water Data'!$G$29,0,10*ROW('Water Data'!G142))="","",OFFSET('Water Data'!$G$29,0,10*ROW('Water Data'!G142)))</f>
        <v/>
      </c>
      <c r="CE148" s="392" t="str">
        <f ca="1">+IF(OFFSET('Water Data'!$H$27,0,10*ROW('Water Data'!H142))="","",OFFSET('Water Data'!$H$27,0,10*ROW('Water Data'!H142)))</f>
        <v/>
      </c>
      <c r="CF148" s="392" t="str">
        <f ca="1">+IF(OFFSET('Water Data'!$H$28,0,10*ROW('Water Data'!H142))="","",OFFSET('Water Data'!$H$28,0,10*ROW('Water Data'!H142)))</f>
        <v/>
      </c>
      <c r="CG148" s="392" t="str">
        <f ca="1">+IF(OFFSET('Water Data'!$H$29,0,10*ROW('Water Data'!H142))="","",OFFSET('Water Data'!$H$29,0,10*ROW('Water Data'!H142)))</f>
        <v/>
      </c>
      <c r="CH148" s="392" t="str">
        <f ca="1">+IF(OFFSET('Water Data'!$I$27,0,10*ROW('Water Data'!I142))="","",OFFSET('Water Data'!$I$27,0,10*ROW('Water Data'!I142)))</f>
        <v/>
      </c>
      <c r="CI148" s="392" t="str">
        <f ca="1">+IF(OFFSET('Water Data'!$I$28,0,10*ROW('Water Data'!I142))="","",OFFSET('Water Data'!$I$28,0,10*ROW('Water Data'!I142)))</f>
        <v/>
      </c>
      <c r="CJ148" s="392" t="str">
        <f ca="1">+IF(OFFSET('Water Data'!$I$29,0,10*ROW('Water Data'!I142))="","",OFFSET('Water Data'!$I$29,0,10*ROW('Water Data'!I142)))</f>
        <v/>
      </c>
      <c r="CK148" s="392" t="str">
        <f ca="1">+IF(OFFSET('Sanitation Data'!$D$28,0,10*ROW('Sanitation Data'!D142))="","",OFFSET('Sanitation Data'!$D$28,0,10*ROW('Sanitation Data'!D142)))</f>
        <v/>
      </c>
      <c r="CL148" s="392" t="str">
        <f ca="1">+IF(OFFSET('Sanitation Data'!$D$29,0,10*ROW('Sanitation Data'!D142))="","",OFFSET('Sanitation Data'!$D$29,0,10*ROW('Sanitation Data'!D142)))</f>
        <v/>
      </c>
      <c r="CM148" s="392" t="str">
        <f ca="1">+IF(OFFSET('Sanitation Data'!$D$30,0,10*ROW('Sanitation Data'!D142))="","",OFFSET('Sanitation Data'!$D$30,0,10*ROW('Sanitation Data'!D142)))</f>
        <v/>
      </c>
      <c r="CN148" s="392" t="str">
        <f ca="1">+IF(OFFSET('Sanitation Data'!$D$31,0,10*ROW('Sanitation Data'!D142))="","",OFFSET('Sanitation Data'!$D$31,0,10*ROW('Sanitation Data'!D142)))</f>
        <v/>
      </c>
      <c r="CO148" s="392" t="str">
        <f ca="1">+IF(OFFSET('Sanitation Data'!$D$32,0,10*ROW('Sanitation Data'!D142))="","",OFFSET('Sanitation Data'!$D$32,0,10*ROW('Sanitation Data'!D142)))</f>
        <v/>
      </c>
      <c r="CP148" s="392" t="str">
        <f ca="1">+IF(OFFSET('Sanitation Data'!$E$28,0,10*ROW('Sanitation Data'!E142))="","",OFFSET('Sanitation Data'!$E$28,0,10*ROW('Sanitation Data'!E142)))</f>
        <v/>
      </c>
      <c r="CQ148" s="392" t="str">
        <f ca="1">+IF(OFFSET('Sanitation Data'!$E$29,0,10*ROW('Sanitation Data'!E142))="","",OFFSET('Sanitation Data'!$E$29,0,10*ROW('Sanitation Data'!E142)))</f>
        <v/>
      </c>
      <c r="CR148" s="392" t="str">
        <f ca="1">+IF(OFFSET('Sanitation Data'!$E$30,0,10*ROW('Sanitation Data'!E142))="","",OFFSET('Sanitation Data'!$E$30,0,10*ROW('Sanitation Data'!E142)))</f>
        <v/>
      </c>
      <c r="CS148" s="392" t="str">
        <f ca="1">+IF(OFFSET('Sanitation Data'!$E$31,0,10*ROW('Sanitation Data'!E142))="","",OFFSET('Sanitation Data'!$E$31,0,10*ROW('Sanitation Data'!E142)))</f>
        <v/>
      </c>
      <c r="CT148" s="392" t="str">
        <f ca="1">+IF(OFFSET('Sanitation Data'!$E$32,0,10*ROW('Sanitation Data'!E142))="","",OFFSET('Sanitation Data'!$E$32,0,10*ROW('Sanitation Data'!E142)))</f>
        <v/>
      </c>
      <c r="CU148" s="392" t="str">
        <f ca="1">+IF(OFFSET('Sanitation Data'!$F$28,0,10*ROW('Sanitation Data'!F142))="","",OFFSET('Sanitation Data'!$F$28,0,10*ROW('Sanitation Data'!F142)))</f>
        <v/>
      </c>
      <c r="CV148" s="392" t="str">
        <f ca="1">+IF(OFFSET('Sanitation Data'!$F$29,0,10*ROW('Sanitation Data'!F142))="","",OFFSET('Sanitation Data'!$F$29,0,10*ROW('Sanitation Data'!F142)))</f>
        <v/>
      </c>
      <c r="CW148" s="392" t="str">
        <f ca="1">+IF(OFFSET('Sanitation Data'!$F$30,0,10*ROW('Sanitation Data'!F142))="","",OFFSET('Sanitation Data'!$F$30,0,10*ROW('Sanitation Data'!F142)))</f>
        <v/>
      </c>
      <c r="CX148" s="392" t="str">
        <f ca="1">+IF(OFFSET('Sanitation Data'!$F$31,0,10*ROW('Sanitation Data'!F142))="","",OFFSET('Sanitation Data'!$F$31,0,10*ROW('Sanitation Data'!F142)))</f>
        <v/>
      </c>
      <c r="CY148" s="392" t="str">
        <f ca="1">+IF(OFFSET('Sanitation Data'!$F$32,0,10*ROW('Sanitation Data'!F142))="","",OFFSET('Sanitation Data'!$F$32,0,10*ROW('Sanitation Data'!F142)))</f>
        <v/>
      </c>
      <c r="CZ148" s="392" t="str">
        <f ca="1">+IF(OFFSET('Sanitation Data'!$G$28,0,10*ROW('Sanitation Data'!G142))="","",OFFSET('Sanitation Data'!$G$28,0,10*ROW('Sanitation Data'!G142)))</f>
        <v/>
      </c>
      <c r="DA148" s="392" t="str">
        <f ca="1">+IF(OFFSET('Sanitation Data'!$G$29,0,10*ROW('Sanitation Data'!G142))="","",OFFSET('Sanitation Data'!$G$29,0,10*ROW('Sanitation Data'!G142)))</f>
        <v/>
      </c>
      <c r="DB148" s="392" t="str">
        <f ca="1">+IF(OFFSET('Sanitation Data'!$G$30,0,10*ROW('Sanitation Data'!G142))="","",OFFSET('Sanitation Data'!$G$30,0,10*ROW('Sanitation Data'!G142)))</f>
        <v/>
      </c>
      <c r="DC148" s="392" t="str">
        <f ca="1">+IF(OFFSET('Sanitation Data'!$G$31,0,10*ROW('Sanitation Data'!G142))="","",OFFSET('Sanitation Data'!$G$31,0,10*ROW('Sanitation Data'!G142)))</f>
        <v/>
      </c>
      <c r="DD148" s="392" t="str">
        <f ca="1">+IF(OFFSET('Sanitation Data'!$G$32,0,10*ROW('Sanitation Data'!G142))="","",OFFSET('Sanitation Data'!$G$32,0,10*ROW('Sanitation Data'!G142)))</f>
        <v/>
      </c>
      <c r="DE148" s="392" t="str">
        <f ca="1">+IF(OFFSET('Sanitation Data'!$H$28,0,10*ROW('Sanitation Data'!H142))="","",OFFSET('Sanitation Data'!$H$28,0,10*ROW('Sanitation Data'!H142)))</f>
        <v/>
      </c>
      <c r="DF148" s="392" t="str">
        <f ca="1">+IF(OFFSET('Sanitation Data'!$H$29,0,10*ROW('Sanitation Data'!H142))="","",OFFSET('Sanitation Data'!$H$29,0,10*ROW('Sanitation Data'!H142)))</f>
        <v/>
      </c>
      <c r="DG148" s="392" t="str">
        <f ca="1">+IF(OFFSET('Sanitation Data'!$H$30,0,10*ROW('Sanitation Data'!H142))="","",OFFSET('Sanitation Data'!$H$30,0,10*ROW('Sanitation Data'!H142)))</f>
        <v/>
      </c>
      <c r="DH148" s="392" t="str">
        <f ca="1">+IF(OFFSET('Sanitation Data'!$H$31,0,10*ROW('Sanitation Data'!H142))="","",OFFSET('Sanitation Data'!$H$31,0,10*ROW('Sanitation Data'!H142)))</f>
        <v/>
      </c>
      <c r="DI148" s="392" t="str">
        <f ca="1">+IF(OFFSET('Sanitation Data'!$H$32,0,10*ROW('Sanitation Data'!H142))="","",OFFSET('Sanitation Data'!$H$32,0,10*ROW('Sanitation Data'!H142)))</f>
        <v/>
      </c>
      <c r="DJ148" s="392" t="str">
        <f ca="1">+IF(OFFSET('Sanitation Data'!$I$28,0,10*ROW('Sanitation Data'!I142))="","",OFFSET('Sanitation Data'!$I$28,0,10*ROW('Sanitation Data'!I142)))</f>
        <v/>
      </c>
      <c r="DK148" s="392" t="str">
        <f ca="1">+IF(OFFSET('Sanitation Data'!$I$29,0,10*ROW('Sanitation Data'!I142))="","",OFFSET('Sanitation Data'!$I$29,0,10*ROW('Sanitation Data'!I142)))</f>
        <v/>
      </c>
      <c r="DL148" s="392" t="str">
        <f ca="1">+IF(OFFSET('Sanitation Data'!$I$30,0,10*ROW('Sanitation Data'!I142))="","",OFFSET('Sanitation Data'!$I$30,0,10*ROW('Sanitation Data'!I142)))</f>
        <v/>
      </c>
      <c r="DM148" s="392" t="str">
        <f ca="1">+IF(OFFSET('Sanitation Data'!$I$31,0,10*ROW('Sanitation Data'!I142))="","",OFFSET('Sanitation Data'!$I$31,0,10*ROW('Sanitation Data'!I142)))</f>
        <v/>
      </c>
      <c r="DN148" s="392" t="str">
        <f ca="1">+IF(OFFSET('Sanitation Data'!$I$32,0,10*ROW('Sanitation Data'!I142))="","",OFFSET('Sanitation Data'!$I$32,0,10*ROW('Sanitation Data'!I142)))</f>
        <v/>
      </c>
      <c r="DO148" s="392" t="str">
        <f ca="1">+IF(OFFSET('Hygiene Data'!$D$11,0,10*ROW('Hygiene Data'!D142))="","",OFFSET('Hygiene Data'!$D$11,0,10*ROW('Hygiene Data'!D142)))</f>
        <v/>
      </c>
      <c r="DP148" s="392" t="str">
        <f ca="1">+IF(OFFSET('Hygiene Data'!$D$12,0,10*ROW('Hygiene Data'!D142))="","",OFFSET('Hygiene Data'!$D$12,0,10*ROW('Hygiene Data'!D142)))</f>
        <v/>
      </c>
      <c r="DQ148" s="392" t="str">
        <f ca="1">+IF(OFFSET('Hygiene Data'!$D$13,0,10*ROW('Hygiene Data'!D142))="","",OFFSET('Hygiene Data'!$D$13,0,10*ROW('Hygiene Data'!D142)))</f>
        <v/>
      </c>
      <c r="DR148" s="392" t="str">
        <f ca="1">+IF(OFFSET('Hygiene Data'!$E$11,0,10*ROW('Hygiene Data'!E142))="","",OFFSET('Hygiene Data'!$E$11,0,10*ROW('Hygiene Data'!E142)))</f>
        <v/>
      </c>
      <c r="DS148" s="392" t="str">
        <f ca="1">+IF(OFFSET('Hygiene Data'!$E$12,0,10*ROW('Hygiene Data'!E142))="","",OFFSET('Hygiene Data'!$E$12,0,10*ROW('Hygiene Data'!E142)))</f>
        <v/>
      </c>
      <c r="DT148" s="392" t="str">
        <f ca="1">+IF(OFFSET('Hygiene Data'!$E$13,0,10*ROW('Hygiene Data'!E142))="","",OFFSET('Hygiene Data'!$E$13,0,10*ROW('Hygiene Data'!E142)))</f>
        <v/>
      </c>
      <c r="DU148" s="392" t="str">
        <f ca="1">+IF(OFFSET('Hygiene Data'!$F$11,0,10*ROW('Hygiene Data'!F142))="","",OFFSET('Hygiene Data'!$F$11,0,10*ROW('Hygiene Data'!F142)))</f>
        <v/>
      </c>
      <c r="DV148" s="392" t="str">
        <f ca="1">+IF(OFFSET('Hygiene Data'!$F$12,0,10*ROW('Hygiene Data'!F142))="","",OFFSET('Hygiene Data'!$F$12,0,10*ROW('Hygiene Data'!F142)))</f>
        <v/>
      </c>
      <c r="DW148" s="392" t="str">
        <f ca="1">+IF(OFFSET('Hygiene Data'!$F$13,0,10*ROW('Hygiene Data'!F142))="","",OFFSET('Hygiene Data'!$F$13,0,10*ROW('Hygiene Data'!F142)))</f>
        <v/>
      </c>
      <c r="DX148" s="392" t="str">
        <f ca="1">+IF(OFFSET('Hygiene Data'!$G$11,0,10*ROW('Hygiene Data'!G142))="","",OFFSET('Hygiene Data'!$G$11,0,10*ROW('Hygiene Data'!G142)))</f>
        <v/>
      </c>
      <c r="DY148" s="392" t="str">
        <f ca="1">+IF(OFFSET('Hygiene Data'!$G$12,0,10*ROW('Hygiene Data'!G142))="","",OFFSET('Hygiene Data'!$G$12,0,10*ROW('Hygiene Data'!G142)))</f>
        <v/>
      </c>
      <c r="DZ148" s="392" t="str">
        <f ca="1">+IF(OFFSET('Hygiene Data'!$G$13,0,10*ROW('Hygiene Data'!G142))="","",OFFSET('Hygiene Data'!$G$13,0,10*ROW('Hygiene Data'!G142)))</f>
        <v/>
      </c>
      <c r="EA148" s="392" t="str">
        <f ca="1">+IF(OFFSET('Hygiene Data'!$H$11,0,10*ROW('Hygiene Data'!H142))="","",OFFSET('Hygiene Data'!$H$11,0,10*ROW('Hygiene Data'!H142)))</f>
        <v/>
      </c>
      <c r="EB148" s="392" t="str">
        <f ca="1">+IF(OFFSET('Hygiene Data'!$H$12,0,10*ROW('Hygiene Data'!H142))="","",OFFSET('Hygiene Data'!$H$12,0,10*ROW('Hygiene Data'!H142)))</f>
        <v/>
      </c>
      <c r="EC148" s="392" t="str">
        <f ca="1">+IF(OFFSET('Hygiene Data'!$H$13,0,10*ROW('Hygiene Data'!H142))="","",OFFSET('Hygiene Data'!$H$13,0,10*ROW('Hygiene Data'!H142)))</f>
        <v/>
      </c>
      <c r="ED148" s="392" t="str">
        <f ca="1">+IF(OFFSET('Hygiene Data'!$I$11,0,10*ROW('Hygiene Data'!I142))="","",OFFSET('Hygiene Data'!$I$11,0,10*ROW('Hygiene Data'!I142)))</f>
        <v/>
      </c>
      <c r="EE148" s="392" t="str">
        <f ca="1">+IF(OFFSET('Hygiene Data'!$I$12,0,10*ROW('Hygiene Data'!I142))="","",OFFSET('Hygiene Data'!$I$12,0,10*ROW('Hygiene Data'!I142)))</f>
        <v/>
      </c>
      <c r="EF148" s="392" t="str">
        <f ca="1">+IF(OFFSET('Hygiene Data'!$I$13,0,10*ROW('Hygiene Data'!I142))="","",OFFSET('Hygiene Data'!$I$13,0,10*ROW('Hygiene Data'!I142)))</f>
        <v/>
      </c>
    </row>
    <row r="149" spans="1:136" x14ac:dyDescent="0.25">
      <c r="A149" s="501" t="str">
        <f ca="1">+IF(OFFSET('Water Data'!$B$2,0,10*ROW('Water Data'!E143))="","",OFFSET('Water Data'!$B$2,0,10*ROW('Water Data'!E143)))</f>
        <v/>
      </c>
      <c r="B149" s="50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28" t="str">
        <f t="shared" ca="1" si="2"/>
        <v/>
      </c>
      <c r="D149" s="52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3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3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3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3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3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3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3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3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3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3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3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3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3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3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3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3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3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3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3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3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3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3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3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3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3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3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3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3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3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3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3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0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3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3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3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3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3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3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3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3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3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3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3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3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3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3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3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3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92" t="str">
        <f ca="1">+IF(OFFSET('Water Data'!$D$27,0,10*ROW('Water Data'!D143))="","",OFFSET('Water Data'!$D$27,0,10*ROW('Water Data'!D143)))</f>
        <v/>
      </c>
      <c r="BT149" s="392" t="str">
        <f ca="1">+IF(OFFSET('Water Data'!$D$28,0,10*ROW('Water Data'!D143))="","",OFFSET('Water Data'!$D$28,0,10*ROW('Water Data'!D143)))</f>
        <v/>
      </c>
      <c r="BU149" s="392" t="str">
        <f ca="1">+IF(OFFSET('Water Data'!$D$29,0,10*ROW('Water Data'!D143))="","",OFFSET('Water Data'!$D$29,0,10*ROW('Water Data'!D143)))</f>
        <v/>
      </c>
      <c r="BV149" s="392" t="str">
        <f ca="1">+IF(OFFSET('Water Data'!$E$27,0,10*ROW('Water Data'!E143))="","",OFFSET('Water Data'!$E$27,0,10*ROW('Water Data'!E143)))</f>
        <v/>
      </c>
      <c r="BW149" s="392" t="str">
        <f ca="1">+IF(OFFSET('Water Data'!$E$28,0,10*ROW('Water Data'!E143))="","",OFFSET('Water Data'!$E$28,0,10*ROW('Water Data'!E143)))</f>
        <v/>
      </c>
      <c r="BX149" s="392" t="str">
        <f ca="1">+IF(OFFSET('Water Data'!$E$29,0,10*ROW('Water Data'!E143))="","",OFFSET('Water Data'!$E$29,0,10*ROW('Water Data'!E143)))</f>
        <v/>
      </c>
      <c r="BY149" s="392" t="str">
        <f ca="1">+IF(OFFSET('Water Data'!$F$27,0,10*ROW('Water Data'!F143))="","",OFFSET('Water Data'!$F$27,0,10*ROW('Water Data'!F143)))</f>
        <v/>
      </c>
      <c r="BZ149" s="392" t="str">
        <f ca="1">+IF(OFFSET('Water Data'!$F$28,0,10*ROW('Water Data'!F143))="","",OFFSET('Water Data'!$F$28,0,10*ROW('Water Data'!F143)))</f>
        <v/>
      </c>
      <c r="CA149" s="392" t="str">
        <f ca="1">+IF(OFFSET('Water Data'!$F$29,0,10*ROW('Water Data'!F143))="","",OFFSET('Water Data'!$F$29,0,10*ROW('Water Data'!F143)))</f>
        <v/>
      </c>
      <c r="CB149" s="392" t="str">
        <f ca="1">+IF(OFFSET('Water Data'!$G$27,0,10*ROW('Water Data'!G143))="","",OFFSET('Water Data'!$G$27,0,10*ROW('Water Data'!G143)))</f>
        <v/>
      </c>
      <c r="CC149" s="392" t="str">
        <f ca="1">+IF(OFFSET('Water Data'!$G$28,0,10*ROW('Water Data'!G143))="","",OFFSET('Water Data'!$G$28,0,10*ROW('Water Data'!G143)))</f>
        <v/>
      </c>
      <c r="CD149" s="392" t="str">
        <f ca="1">+IF(OFFSET('Water Data'!$G$29,0,10*ROW('Water Data'!G143))="","",OFFSET('Water Data'!$G$29,0,10*ROW('Water Data'!G143)))</f>
        <v/>
      </c>
      <c r="CE149" s="392" t="str">
        <f ca="1">+IF(OFFSET('Water Data'!$H$27,0,10*ROW('Water Data'!H143))="","",OFFSET('Water Data'!$H$27,0,10*ROW('Water Data'!H143)))</f>
        <v/>
      </c>
      <c r="CF149" s="392" t="str">
        <f ca="1">+IF(OFFSET('Water Data'!$H$28,0,10*ROW('Water Data'!H143))="","",OFFSET('Water Data'!$H$28,0,10*ROW('Water Data'!H143)))</f>
        <v/>
      </c>
      <c r="CG149" s="392" t="str">
        <f ca="1">+IF(OFFSET('Water Data'!$H$29,0,10*ROW('Water Data'!H143))="","",OFFSET('Water Data'!$H$29,0,10*ROW('Water Data'!H143)))</f>
        <v/>
      </c>
      <c r="CH149" s="392" t="str">
        <f ca="1">+IF(OFFSET('Water Data'!$I$27,0,10*ROW('Water Data'!I143))="","",OFFSET('Water Data'!$I$27,0,10*ROW('Water Data'!I143)))</f>
        <v/>
      </c>
      <c r="CI149" s="392" t="str">
        <f ca="1">+IF(OFFSET('Water Data'!$I$28,0,10*ROW('Water Data'!I143))="","",OFFSET('Water Data'!$I$28,0,10*ROW('Water Data'!I143)))</f>
        <v/>
      </c>
      <c r="CJ149" s="392" t="str">
        <f ca="1">+IF(OFFSET('Water Data'!$I$29,0,10*ROW('Water Data'!I143))="","",OFFSET('Water Data'!$I$29,0,10*ROW('Water Data'!I143)))</f>
        <v/>
      </c>
      <c r="CK149" s="392" t="str">
        <f ca="1">+IF(OFFSET('Sanitation Data'!$D$28,0,10*ROW('Sanitation Data'!D143))="","",OFFSET('Sanitation Data'!$D$28,0,10*ROW('Sanitation Data'!D143)))</f>
        <v/>
      </c>
      <c r="CL149" s="392" t="str">
        <f ca="1">+IF(OFFSET('Sanitation Data'!$D$29,0,10*ROW('Sanitation Data'!D143))="","",OFFSET('Sanitation Data'!$D$29,0,10*ROW('Sanitation Data'!D143)))</f>
        <v/>
      </c>
      <c r="CM149" s="392" t="str">
        <f ca="1">+IF(OFFSET('Sanitation Data'!$D$30,0,10*ROW('Sanitation Data'!D143))="","",OFFSET('Sanitation Data'!$D$30,0,10*ROW('Sanitation Data'!D143)))</f>
        <v/>
      </c>
      <c r="CN149" s="392" t="str">
        <f ca="1">+IF(OFFSET('Sanitation Data'!$D$31,0,10*ROW('Sanitation Data'!D143))="","",OFFSET('Sanitation Data'!$D$31,0,10*ROW('Sanitation Data'!D143)))</f>
        <v/>
      </c>
      <c r="CO149" s="392" t="str">
        <f ca="1">+IF(OFFSET('Sanitation Data'!$D$32,0,10*ROW('Sanitation Data'!D143))="","",OFFSET('Sanitation Data'!$D$32,0,10*ROW('Sanitation Data'!D143)))</f>
        <v/>
      </c>
      <c r="CP149" s="392" t="str">
        <f ca="1">+IF(OFFSET('Sanitation Data'!$E$28,0,10*ROW('Sanitation Data'!E143))="","",OFFSET('Sanitation Data'!$E$28,0,10*ROW('Sanitation Data'!E143)))</f>
        <v/>
      </c>
      <c r="CQ149" s="392" t="str">
        <f ca="1">+IF(OFFSET('Sanitation Data'!$E$29,0,10*ROW('Sanitation Data'!E143))="","",OFFSET('Sanitation Data'!$E$29,0,10*ROW('Sanitation Data'!E143)))</f>
        <v/>
      </c>
      <c r="CR149" s="392" t="str">
        <f ca="1">+IF(OFFSET('Sanitation Data'!$E$30,0,10*ROW('Sanitation Data'!E143))="","",OFFSET('Sanitation Data'!$E$30,0,10*ROW('Sanitation Data'!E143)))</f>
        <v/>
      </c>
      <c r="CS149" s="392" t="str">
        <f ca="1">+IF(OFFSET('Sanitation Data'!$E$31,0,10*ROW('Sanitation Data'!E143))="","",OFFSET('Sanitation Data'!$E$31,0,10*ROW('Sanitation Data'!E143)))</f>
        <v/>
      </c>
      <c r="CT149" s="392" t="str">
        <f ca="1">+IF(OFFSET('Sanitation Data'!$E$32,0,10*ROW('Sanitation Data'!E143))="","",OFFSET('Sanitation Data'!$E$32,0,10*ROW('Sanitation Data'!E143)))</f>
        <v/>
      </c>
      <c r="CU149" s="392" t="str">
        <f ca="1">+IF(OFFSET('Sanitation Data'!$F$28,0,10*ROW('Sanitation Data'!F143))="","",OFFSET('Sanitation Data'!$F$28,0,10*ROW('Sanitation Data'!F143)))</f>
        <v/>
      </c>
      <c r="CV149" s="392" t="str">
        <f ca="1">+IF(OFFSET('Sanitation Data'!$F$29,0,10*ROW('Sanitation Data'!F143))="","",OFFSET('Sanitation Data'!$F$29,0,10*ROW('Sanitation Data'!F143)))</f>
        <v/>
      </c>
      <c r="CW149" s="392" t="str">
        <f ca="1">+IF(OFFSET('Sanitation Data'!$F$30,0,10*ROW('Sanitation Data'!F143))="","",OFFSET('Sanitation Data'!$F$30,0,10*ROW('Sanitation Data'!F143)))</f>
        <v/>
      </c>
      <c r="CX149" s="392" t="str">
        <f ca="1">+IF(OFFSET('Sanitation Data'!$F$31,0,10*ROW('Sanitation Data'!F143))="","",OFFSET('Sanitation Data'!$F$31,0,10*ROW('Sanitation Data'!F143)))</f>
        <v/>
      </c>
      <c r="CY149" s="392" t="str">
        <f ca="1">+IF(OFFSET('Sanitation Data'!$F$32,0,10*ROW('Sanitation Data'!F143))="","",OFFSET('Sanitation Data'!$F$32,0,10*ROW('Sanitation Data'!F143)))</f>
        <v/>
      </c>
      <c r="CZ149" s="392" t="str">
        <f ca="1">+IF(OFFSET('Sanitation Data'!$G$28,0,10*ROW('Sanitation Data'!G143))="","",OFFSET('Sanitation Data'!$G$28,0,10*ROW('Sanitation Data'!G143)))</f>
        <v/>
      </c>
      <c r="DA149" s="392" t="str">
        <f ca="1">+IF(OFFSET('Sanitation Data'!$G$29,0,10*ROW('Sanitation Data'!G143))="","",OFFSET('Sanitation Data'!$G$29,0,10*ROW('Sanitation Data'!G143)))</f>
        <v/>
      </c>
      <c r="DB149" s="392" t="str">
        <f ca="1">+IF(OFFSET('Sanitation Data'!$G$30,0,10*ROW('Sanitation Data'!G143))="","",OFFSET('Sanitation Data'!$G$30,0,10*ROW('Sanitation Data'!G143)))</f>
        <v/>
      </c>
      <c r="DC149" s="392" t="str">
        <f ca="1">+IF(OFFSET('Sanitation Data'!$G$31,0,10*ROW('Sanitation Data'!G143))="","",OFFSET('Sanitation Data'!$G$31,0,10*ROW('Sanitation Data'!G143)))</f>
        <v/>
      </c>
      <c r="DD149" s="392" t="str">
        <f ca="1">+IF(OFFSET('Sanitation Data'!$G$32,0,10*ROW('Sanitation Data'!G143))="","",OFFSET('Sanitation Data'!$G$32,0,10*ROW('Sanitation Data'!G143)))</f>
        <v/>
      </c>
      <c r="DE149" s="392" t="str">
        <f ca="1">+IF(OFFSET('Sanitation Data'!$H$28,0,10*ROW('Sanitation Data'!H143))="","",OFFSET('Sanitation Data'!$H$28,0,10*ROW('Sanitation Data'!H143)))</f>
        <v/>
      </c>
      <c r="DF149" s="392" t="str">
        <f ca="1">+IF(OFFSET('Sanitation Data'!$H$29,0,10*ROW('Sanitation Data'!H143))="","",OFFSET('Sanitation Data'!$H$29,0,10*ROW('Sanitation Data'!H143)))</f>
        <v/>
      </c>
      <c r="DG149" s="392" t="str">
        <f ca="1">+IF(OFFSET('Sanitation Data'!$H$30,0,10*ROW('Sanitation Data'!H143))="","",OFFSET('Sanitation Data'!$H$30,0,10*ROW('Sanitation Data'!H143)))</f>
        <v/>
      </c>
      <c r="DH149" s="392" t="str">
        <f ca="1">+IF(OFFSET('Sanitation Data'!$H$31,0,10*ROW('Sanitation Data'!H143))="","",OFFSET('Sanitation Data'!$H$31,0,10*ROW('Sanitation Data'!H143)))</f>
        <v/>
      </c>
      <c r="DI149" s="392" t="str">
        <f ca="1">+IF(OFFSET('Sanitation Data'!$H$32,0,10*ROW('Sanitation Data'!H143))="","",OFFSET('Sanitation Data'!$H$32,0,10*ROW('Sanitation Data'!H143)))</f>
        <v/>
      </c>
      <c r="DJ149" s="392" t="str">
        <f ca="1">+IF(OFFSET('Sanitation Data'!$I$28,0,10*ROW('Sanitation Data'!I143))="","",OFFSET('Sanitation Data'!$I$28,0,10*ROW('Sanitation Data'!I143)))</f>
        <v/>
      </c>
      <c r="DK149" s="392" t="str">
        <f ca="1">+IF(OFFSET('Sanitation Data'!$I$29,0,10*ROW('Sanitation Data'!I143))="","",OFFSET('Sanitation Data'!$I$29,0,10*ROW('Sanitation Data'!I143)))</f>
        <v/>
      </c>
      <c r="DL149" s="392" t="str">
        <f ca="1">+IF(OFFSET('Sanitation Data'!$I$30,0,10*ROW('Sanitation Data'!I143))="","",OFFSET('Sanitation Data'!$I$30,0,10*ROW('Sanitation Data'!I143)))</f>
        <v/>
      </c>
      <c r="DM149" s="392" t="str">
        <f ca="1">+IF(OFFSET('Sanitation Data'!$I$31,0,10*ROW('Sanitation Data'!I143))="","",OFFSET('Sanitation Data'!$I$31,0,10*ROW('Sanitation Data'!I143)))</f>
        <v/>
      </c>
      <c r="DN149" s="392" t="str">
        <f ca="1">+IF(OFFSET('Sanitation Data'!$I$32,0,10*ROW('Sanitation Data'!I143))="","",OFFSET('Sanitation Data'!$I$32,0,10*ROW('Sanitation Data'!I143)))</f>
        <v/>
      </c>
      <c r="DO149" s="392" t="str">
        <f ca="1">+IF(OFFSET('Hygiene Data'!$D$11,0,10*ROW('Hygiene Data'!D143))="","",OFFSET('Hygiene Data'!$D$11,0,10*ROW('Hygiene Data'!D143)))</f>
        <v/>
      </c>
      <c r="DP149" s="392" t="str">
        <f ca="1">+IF(OFFSET('Hygiene Data'!$D$12,0,10*ROW('Hygiene Data'!D143))="","",OFFSET('Hygiene Data'!$D$12,0,10*ROW('Hygiene Data'!D143)))</f>
        <v/>
      </c>
      <c r="DQ149" s="392" t="str">
        <f ca="1">+IF(OFFSET('Hygiene Data'!$D$13,0,10*ROW('Hygiene Data'!D143))="","",OFFSET('Hygiene Data'!$D$13,0,10*ROW('Hygiene Data'!D143)))</f>
        <v/>
      </c>
      <c r="DR149" s="392" t="str">
        <f ca="1">+IF(OFFSET('Hygiene Data'!$E$11,0,10*ROW('Hygiene Data'!E143))="","",OFFSET('Hygiene Data'!$E$11,0,10*ROW('Hygiene Data'!E143)))</f>
        <v/>
      </c>
      <c r="DS149" s="392" t="str">
        <f ca="1">+IF(OFFSET('Hygiene Data'!$E$12,0,10*ROW('Hygiene Data'!E143))="","",OFFSET('Hygiene Data'!$E$12,0,10*ROW('Hygiene Data'!E143)))</f>
        <v/>
      </c>
      <c r="DT149" s="392" t="str">
        <f ca="1">+IF(OFFSET('Hygiene Data'!$E$13,0,10*ROW('Hygiene Data'!E143))="","",OFFSET('Hygiene Data'!$E$13,0,10*ROW('Hygiene Data'!E143)))</f>
        <v/>
      </c>
      <c r="DU149" s="392" t="str">
        <f ca="1">+IF(OFFSET('Hygiene Data'!$F$11,0,10*ROW('Hygiene Data'!F143))="","",OFFSET('Hygiene Data'!$F$11,0,10*ROW('Hygiene Data'!F143)))</f>
        <v/>
      </c>
      <c r="DV149" s="392" t="str">
        <f ca="1">+IF(OFFSET('Hygiene Data'!$F$12,0,10*ROW('Hygiene Data'!F143))="","",OFFSET('Hygiene Data'!$F$12,0,10*ROW('Hygiene Data'!F143)))</f>
        <v/>
      </c>
      <c r="DW149" s="392" t="str">
        <f ca="1">+IF(OFFSET('Hygiene Data'!$F$13,0,10*ROW('Hygiene Data'!F143))="","",OFFSET('Hygiene Data'!$F$13,0,10*ROW('Hygiene Data'!F143)))</f>
        <v/>
      </c>
      <c r="DX149" s="392" t="str">
        <f ca="1">+IF(OFFSET('Hygiene Data'!$G$11,0,10*ROW('Hygiene Data'!G143))="","",OFFSET('Hygiene Data'!$G$11,0,10*ROW('Hygiene Data'!G143)))</f>
        <v/>
      </c>
      <c r="DY149" s="392" t="str">
        <f ca="1">+IF(OFFSET('Hygiene Data'!$G$12,0,10*ROW('Hygiene Data'!G143))="","",OFFSET('Hygiene Data'!$G$12,0,10*ROW('Hygiene Data'!G143)))</f>
        <v/>
      </c>
      <c r="DZ149" s="392" t="str">
        <f ca="1">+IF(OFFSET('Hygiene Data'!$G$13,0,10*ROW('Hygiene Data'!G143))="","",OFFSET('Hygiene Data'!$G$13,0,10*ROW('Hygiene Data'!G143)))</f>
        <v/>
      </c>
      <c r="EA149" s="392" t="str">
        <f ca="1">+IF(OFFSET('Hygiene Data'!$H$11,0,10*ROW('Hygiene Data'!H143))="","",OFFSET('Hygiene Data'!$H$11,0,10*ROW('Hygiene Data'!H143)))</f>
        <v/>
      </c>
      <c r="EB149" s="392" t="str">
        <f ca="1">+IF(OFFSET('Hygiene Data'!$H$12,0,10*ROW('Hygiene Data'!H143))="","",OFFSET('Hygiene Data'!$H$12,0,10*ROW('Hygiene Data'!H143)))</f>
        <v/>
      </c>
      <c r="EC149" s="392" t="str">
        <f ca="1">+IF(OFFSET('Hygiene Data'!$H$13,0,10*ROW('Hygiene Data'!H143))="","",OFFSET('Hygiene Data'!$H$13,0,10*ROW('Hygiene Data'!H143)))</f>
        <v/>
      </c>
      <c r="ED149" s="392" t="str">
        <f ca="1">+IF(OFFSET('Hygiene Data'!$I$11,0,10*ROW('Hygiene Data'!I143))="","",OFFSET('Hygiene Data'!$I$11,0,10*ROW('Hygiene Data'!I143)))</f>
        <v/>
      </c>
      <c r="EE149" s="392" t="str">
        <f ca="1">+IF(OFFSET('Hygiene Data'!$I$12,0,10*ROW('Hygiene Data'!I143))="","",OFFSET('Hygiene Data'!$I$12,0,10*ROW('Hygiene Data'!I143)))</f>
        <v/>
      </c>
      <c r="EF149" s="392" t="str">
        <f ca="1">+IF(OFFSET('Hygiene Data'!$I$13,0,10*ROW('Hygiene Data'!I143))="","",OFFSET('Hygiene Data'!$I$13,0,10*ROW('Hygiene Data'!I143)))</f>
        <v/>
      </c>
    </row>
    <row r="150" spans="1:136" x14ac:dyDescent="0.25">
      <c r="A150" s="501" t="str">
        <f ca="1">+IF(OFFSET('Water Data'!$B$2,0,10*ROW('Water Data'!E144))="","",OFFSET('Water Data'!$B$2,0,10*ROW('Water Data'!E144)))</f>
        <v/>
      </c>
      <c r="B150" s="50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28" t="str">
        <f t="shared" ca="1" si="2"/>
        <v/>
      </c>
      <c r="D150" s="52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3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3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3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3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3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3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3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3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3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3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3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3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3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3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3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3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3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3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3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3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3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3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3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3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3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3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3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3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3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3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3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0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3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3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3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3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3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3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3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3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3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3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3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3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3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3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3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3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92" t="str">
        <f ca="1">+IF(OFFSET('Water Data'!$D$27,0,10*ROW('Water Data'!D144))="","",OFFSET('Water Data'!$D$27,0,10*ROW('Water Data'!D144)))</f>
        <v/>
      </c>
      <c r="BT150" s="392" t="str">
        <f ca="1">+IF(OFFSET('Water Data'!$D$28,0,10*ROW('Water Data'!D144))="","",OFFSET('Water Data'!$D$28,0,10*ROW('Water Data'!D144)))</f>
        <v/>
      </c>
      <c r="BU150" s="392" t="str">
        <f ca="1">+IF(OFFSET('Water Data'!$D$29,0,10*ROW('Water Data'!D144))="","",OFFSET('Water Data'!$D$29,0,10*ROW('Water Data'!D144)))</f>
        <v/>
      </c>
      <c r="BV150" s="392" t="str">
        <f ca="1">+IF(OFFSET('Water Data'!$E$27,0,10*ROW('Water Data'!E144))="","",OFFSET('Water Data'!$E$27,0,10*ROW('Water Data'!E144)))</f>
        <v/>
      </c>
      <c r="BW150" s="392" t="str">
        <f ca="1">+IF(OFFSET('Water Data'!$E$28,0,10*ROW('Water Data'!E144))="","",OFFSET('Water Data'!$E$28,0,10*ROW('Water Data'!E144)))</f>
        <v/>
      </c>
      <c r="BX150" s="392" t="str">
        <f ca="1">+IF(OFFSET('Water Data'!$E$29,0,10*ROW('Water Data'!E144))="","",OFFSET('Water Data'!$E$29,0,10*ROW('Water Data'!E144)))</f>
        <v/>
      </c>
      <c r="BY150" s="392" t="str">
        <f ca="1">+IF(OFFSET('Water Data'!$F$27,0,10*ROW('Water Data'!F144))="","",OFFSET('Water Data'!$F$27,0,10*ROW('Water Data'!F144)))</f>
        <v/>
      </c>
      <c r="BZ150" s="392" t="str">
        <f ca="1">+IF(OFFSET('Water Data'!$F$28,0,10*ROW('Water Data'!F144))="","",OFFSET('Water Data'!$F$28,0,10*ROW('Water Data'!F144)))</f>
        <v/>
      </c>
      <c r="CA150" s="392" t="str">
        <f ca="1">+IF(OFFSET('Water Data'!$F$29,0,10*ROW('Water Data'!F144))="","",OFFSET('Water Data'!$F$29,0,10*ROW('Water Data'!F144)))</f>
        <v/>
      </c>
      <c r="CB150" s="392" t="str">
        <f ca="1">+IF(OFFSET('Water Data'!$G$27,0,10*ROW('Water Data'!G144))="","",OFFSET('Water Data'!$G$27,0,10*ROW('Water Data'!G144)))</f>
        <v/>
      </c>
      <c r="CC150" s="392" t="str">
        <f ca="1">+IF(OFFSET('Water Data'!$G$28,0,10*ROW('Water Data'!G144))="","",OFFSET('Water Data'!$G$28,0,10*ROW('Water Data'!G144)))</f>
        <v/>
      </c>
      <c r="CD150" s="392" t="str">
        <f ca="1">+IF(OFFSET('Water Data'!$G$29,0,10*ROW('Water Data'!G144))="","",OFFSET('Water Data'!$G$29,0,10*ROW('Water Data'!G144)))</f>
        <v/>
      </c>
      <c r="CE150" s="392" t="str">
        <f ca="1">+IF(OFFSET('Water Data'!$H$27,0,10*ROW('Water Data'!H144))="","",OFFSET('Water Data'!$H$27,0,10*ROW('Water Data'!H144)))</f>
        <v/>
      </c>
      <c r="CF150" s="392" t="str">
        <f ca="1">+IF(OFFSET('Water Data'!$H$28,0,10*ROW('Water Data'!H144))="","",OFFSET('Water Data'!$H$28,0,10*ROW('Water Data'!H144)))</f>
        <v/>
      </c>
      <c r="CG150" s="392" t="str">
        <f ca="1">+IF(OFFSET('Water Data'!$H$29,0,10*ROW('Water Data'!H144))="","",OFFSET('Water Data'!$H$29,0,10*ROW('Water Data'!H144)))</f>
        <v/>
      </c>
      <c r="CH150" s="392" t="str">
        <f ca="1">+IF(OFFSET('Water Data'!$I$27,0,10*ROW('Water Data'!I144))="","",OFFSET('Water Data'!$I$27,0,10*ROW('Water Data'!I144)))</f>
        <v/>
      </c>
      <c r="CI150" s="392" t="str">
        <f ca="1">+IF(OFFSET('Water Data'!$I$28,0,10*ROW('Water Data'!I144))="","",OFFSET('Water Data'!$I$28,0,10*ROW('Water Data'!I144)))</f>
        <v/>
      </c>
      <c r="CJ150" s="392" t="str">
        <f ca="1">+IF(OFFSET('Water Data'!$I$29,0,10*ROW('Water Data'!I144))="","",OFFSET('Water Data'!$I$29,0,10*ROW('Water Data'!I144)))</f>
        <v/>
      </c>
      <c r="CK150" s="392" t="str">
        <f ca="1">+IF(OFFSET('Sanitation Data'!$D$28,0,10*ROW('Sanitation Data'!D144))="","",OFFSET('Sanitation Data'!$D$28,0,10*ROW('Sanitation Data'!D144)))</f>
        <v/>
      </c>
      <c r="CL150" s="392" t="str">
        <f ca="1">+IF(OFFSET('Sanitation Data'!$D$29,0,10*ROW('Sanitation Data'!D144))="","",OFFSET('Sanitation Data'!$D$29,0,10*ROW('Sanitation Data'!D144)))</f>
        <v/>
      </c>
      <c r="CM150" s="392" t="str">
        <f ca="1">+IF(OFFSET('Sanitation Data'!$D$30,0,10*ROW('Sanitation Data'!D144))="","",OFFSET('Sanitation Data'!$D$30,0,10*ROW('Sanitation Data'!D144)))</f>
        <v/>
      </c>
      <c r="CN150" s="392" t="str">
        <f ca="1">+IF(OFFSET('Sanitation Data'!$D$31,0,10*ROW('Sanitation Data'!D144))="","",OFFSET('Sanitation Data'!$D$31,0,10*ROW('Sanitation Data'!D144)))</f>
        <v/>
      </c>
      <c r="CO150" s="392" t="str">
        <f ca="1">+IF(OFFSET('Sanitation Data'!$D$32,0,10*ROW('Sanitation Data'!D144))="","",OFFSET('Sanitation Data'!$D$32,0,10*ROW('Sanitation Data'!D144)))</f>
        <v/>
      </c>
      <c r="CP150" s="392" t="str">
        <f ca="1">+IF(OFFSET('Sanitation Data'!$E$28,0,10*ROW('Sanitation Data'!E144))="","",OFFSET('Sanitation Data'!$E$28,0,10*ROW('Sanitation Data'!E144)))</f>
        <v/>
      </c>
      <c r="CQ150" s="392" t="str">
        <f ca="1">+IF(OFFSET('Sanitation Data'!$E$29,0,10*ROW('Sanitation Data'!E144))="","",OFFSET('Sanitation Data'!$E$29,0,10*ROW('Sanitation Data'!E144)))</f>
        <v/>
      </c>
      <c r="CR150" s="392" t="str">
        <f ca="1">+IF(OFFSET('Sanitation Data'!$E$30,0,10*ROW('Sanitation Data'!E144))="","",OFFSET('Sanitation Data'!$E$30,0,10*ROW('Sanitation Data'!E144)))</f>
        <v/>
      </c>
      <c r="CS150" s="392" t="str">
        <f ca="1">+IF(OFFSET('Sanitation Data'!$E$31,0,10*ROW('Sanitation Data'!E144))="","",OFFSET('Sanitation Data'!$E$31,0,10*ROW('Sanitation Data'!E144)))</f>
        <v/>
      </c>
      <c r="CT150" s="392" t="str">
        <f ca="1">+IF(OFFSET('Sanitation Data'!$E$32,0,10*ROW('Sanitation Data'!E144))="","",OFFSET('Sanitation Data'!$E$32,0,10*ROW('Sanitation Data'!E144)))</f>
        <v/>
      </c>
      <c r="CU150" s="392" t="str">
        <f ca="1">+IF(OFFSET('Sanitation Data'!$F$28,0,10*ROW('Sanitation Data'!F144))="","",OFFSET('Sanitation Data'!$F$28,0,10*ROW('Sanitation Data'!F144)))</f>
        <v/>
      </c>
      <c r="CV150" s="392" t="str">
        <f ca="1">+IF(OFFSET('Sanitation Data'!$F$29,0,10*ROW('Sanitation Data'!F144))="","",OFFSET('Sanitation Data'!$F$29,0,10*ROW('Sanitation Data'!F144)))</f>
        <v/>
      </c>
      <c r="CW150" s="392" t="str">
        <f ca="1">+IF(OFFSET('Sanitation Data'!$F$30,0,10*ROW('Sanitation Data'!F144))="","",OFFSET('Sanitation Data'!$F$30,0,10*ROW('Sanitation Data'!F144)))</f>
        <v/>
      </c>
      <c r="CX150" s="392" t="str">
        <f ca="1">+IF(OFFSET('Sanitation Data'!$F$31,0,10*ROW('Sanitation Data'!F144))="","",OFFSET('Sanitation Data'!$F$31,0,10*ROW('Sanitation Data'!F144)))</f>
        <v/>
      </c>
      <c r="CY150" s="392" t="str">
        <f ca="1">+IF(OFFSET('Sanitation Data'!$F$32,0,10*ROW('Sanitation Data'!F144))="","",OFFSET('Sanitation Data'!$F$32,0,10*ROW('Sanitation Data'!F144)))</f>
        <v/>
      </c>
      <c r="CZ150" s="392" t="str">
        <f ca="1">+IF(OFFSET('Sanitation Data'!$G$28,0,10*ROW('Sanitation Data'!G144))="","",OFFSET('Sanitation Data'!$G$28,0,10*ROW('Sanitation Data'!G144)))</f>
        <v/>
      </c>
      <c r="DA150" s="392" t="str">
        <f ca="1">+IF(OFFSET('Sanitation Data'!$G$29,0,10*ROW('Sanitation Data'!G144))="","",OFFSET('Sanitation Data'!$G$29,0,10*ROW('Sanitation Data'!G144)))</f>
        <v/>
      </c>
      <c r="DB150" s="392" t="str">
        <f ca="1">+IF(OFFSET('Sanitation Data'!$G$30,0,10*ROW('Sanitation Data'!G144))="","",OFFSET('Sanitation Data'!$G$30,0,10*ROW('Sanitation Data'!G144)))</f>
        <v/>
      </c>
      <c r="DC150" s="392" t="str">
        <f ca="1">+IF(OFFSET('Sanitation Data'!$G$31,0,10*ROW('Sanitation Data'!G144))="","",OFFSET('Sanitation Data'!$G$31,0,10*ROW('Sanitation Data'!G144)))</f>
        <v/>
      </c>
      <c r="DD150" s="392" t="str">
        <f ca="1">+IF(OFFSET('Sanitation Data'!$G$32,0,10*ROW('Sanitation Data'!G144))="","",OFFSET('Sanitation Data'!$G$32,0,10*ROW('Sanitation Data'!G144)))</f>
        <v/>
      </c>
      <c r="DE150" s="392" t="str">
        <f ca="1">+IF(OFFSET('Sanitation Data'!$H$28,0,10*ROW('Sanitation Data'!H144))="","",OFFSET('Sanitation Data'!$H$28,0,10*ROW('Sanitation Data'!H144)))</f>
        <v/>
      </c>
      <c r="DF150" s="392" t="str">
        <f ca="1">+IF(OFFSET('Sanitation Data'!$H$29,0,10*ROW('Sanitation Data'!H144))="","",OFFSET('Sanitation Data'!$H$29,0,10*ROW('Sanitation Data'!H144)))</f>
        <v/>
      </c>
      <c r="DG150" s="392" t="str">
        <f ca="1">+IF(OFFSET('Sanitation Data'!$H$30,0,10*ROW('Sanitation Data'!H144))="","",OFFSET('Sanitation Data'!$H$30,0,10*ROW('Sanitation Data'!H144)))</f>
        <v/>
      </c>
      <c r="DH150" s="392" t="str">
        <f ca="1">+IF(OFFSET('Sanitation Data'!$H$31,0,10*ROW('Sanitation Data'!H144))="","",OFFSET('Sanitation Data'!$H$31,0,10*ROW('Sanitation Data'!H144)))</f>
        <v/>
      </c>
      <c r="DI150" s="392" t="str">
        <f ca="1">+IF(OFFSET('Sanitation Data'!$H$32,0,10*ROW('Sanitation Data'!H144))="","",OFFSET('Sanitation Data'!$H$32,0,10*ROW('Sanitation Data'!H144)))</f>
        <v/>
      </c>
      <c r="DJ150" s="392" t="str">
        <f ca="1">+IF(OFFSET('Sanitation Data'!$I$28,0,10*ROW('Sanitation Data'!I144))="","",OFFSET('Sanitation Data'!$I$28,0,10*ROW('Sanitation Data'!I144)))</f>
        <v/>
      </c>
      <c r="DK150" s="392" t="str">
        <f ca="1">+IF(OFFSET('Sanitation Data'!$I$29,0,10*ROW('Sanitation Data'!I144))="","",OFFSET('Sanitation Data'!$I$29,0,10*ROW('Sanitation Data'!I144)))</f>
        <v/>
      </c>
      <c r="DL150" s="392" t="str">
        <f ca="1">+IF(OFFSET('Sanitation Data'!$I$30,0,10*ROW('Sanitation Data'!I144))="","",OFFSET('Sanitation Data'!$I$30,0,10*ROW('Sanitation Data'!I144)))</f>
        <v/>
      </c>
      <c r="DM150" s="392" t="str">
        <f ca="1">+IF(OFFSET('Sanitation Data'!$I$31,0,10*ROW('Sanitation Data'!I144))="","",OFFSET('Sanitation Data'!$I$31,0,10*ROW('Sanitation Data'!I144)))</f>
        <v/>
      </c>
      <c r="DN150" s="392" t="str">
        <f ca="1">+IF(OFFSET('Sanitation Data'!$I$32,0,10*ROW('Sanitation Data'!I144))="","",OFFSET('Sanitation Data'!$I$32,0,10*ROW('Sanitation Data'!I144)))</f>
        <v/>
      </c>
      <c r="DO150" s="392" t="str">
        <f ca="1">+IF(OFFSET('Hygiene Data'!$D$11,0,10*ROW('Hygiene Data'!D144))="","",OFFSET('Hygiene Data'!$D$11,0,10*ROW('Hygiene Data'!D144)))</f>
        <v/>
      </c>
      <c r="DP150" s="392" t="str">
        <f ca="1">+IF(OFFSET('Hygiene Data'!$D$12,0,10*ROW('Hygiene Data'!D144))="","",OFFSET('Hygiene Data'!$D$12,0,10*ROW('Hygiene Data'!D144)))</f>
        <v/>
      </c>
      <c r="DQ150" s="392" t="str">
        <f ca="1">+IF(OFFSET('Hygiene Data'!$D$13,0,10*ROW('Hygiene Data'!D144))="","",OFFSET('Hygiene Data'!$D$13,0,10*ROW('Hygiene Data'!D144)))</f>
        <v/>
      </c>
      <c r="DR150" s="392" t="str">
        <f ca="1">+IF(OFFSET('Hygiene Data'!$E$11,0,10*ROW('Hygiene Data'!E144))="","",OFFSET('Hygiene Data'!$E$11,0,10*ROW('Hygiene Data'!E144)))</f>
        <v/>
      </c>
      <c r="DS150" s="392" t="str">
        <f ca="1">+IF(OFFSET('Hygiene Data'!$E$12,0,10*ROW('Hygiene Data'!E144))="","",OFFSET('Hygiene Data'!$E$12,0,10*ROW('Hygiene Data'!E144)))</f>
        <v/>
      </c>
      <c r="DT150" s="392" t="str">
        <f ca="1">+IF(OFFSET('Hygiene Data'!$E$13,0,10*ROW('Hygiene Data'!E144))="","",OFFSET('Hygiene Data'!$E$13,0,10*ROW('Hygiene Data'!E144)))</f>
        <v/>
      </c>
      <c r="DU150" s="392" t="str">
        <f ca="1">+IF(OFFSET('Hygiene Data'!$F$11,0,10*ROW('Hygiene Data'!F144))="","",OFFSET('Hygiene Data'!$F$11,0,10*ROW('Hygiene Data'!F144)))</f>
        <v/>
      </c>
      <c r="DV150" s="392" t="str">
        <f ca="1">+IF(OFFSET('Hygiene Data'!$F$12,0,10*ROW('Hygiene Data'!F144))="","",OFFSET('Hygiene Data'!$F$12,0,10*ROW('Hygiene Data'!F144)))</f>
        <v/>
      </c>
      <c r="DW150" s="392" t="str">
        <f ca="1">+IF(OFFSET('Hygiene Data'!$F$13,0,10*ROW('Hygiene Data'!F144))="","",OFFSET('Hygiene Data'!$F$13,0,10*ROW('Hygiene Data'!F144)))</f>
        <v/>
      </c>
      <c r="DX150" s="392" t="str">
        <f ca="1">+IF(OFFSET('Hygiene Data'!$G$11,0,10*ROW('Hygiene Data'!G144))="","",OFFSET('Hygiene Data'!$G$11,0,10*ROW('Hygiene Data'!G144)))</f>
        <v/>
      </c>
      <c r="DY150" s="392" t="str">
        <f ca="1">+IF(OFFSET('Hygiene Data'!$G$12,0,10*ROW('Hygiene Data'!G144))="","",OFFSET('Hygiene Data'!$G$12,0,10*ROW('Hygiene Data'!G144)))</f>
        <v/>
      </c>
      <c r="DZ150" s="392" t="str">
        <f ca="1">+IF(OFFSET('Hygiene Data'!$G$13,0,10*ROW('Hygiene Data'!G144))="","",OFFSET('Hygiene Data'!$G$13,0,10*ROW('Hygiene Data'!G144)))</f>
        <v/>
      </c>
      <c r="EA150" s="392" t="str">
        <f ca="1">+IF(OFFSET('Hygiene Data'!$H$11,0,10*ROW('Hygiene Data'!H144))="","",OFFSET('Hygiene Data'!$H$11,0,10*ROW('Hygiene Data'!H144)))</f>
        <v/>
      </c>
      <c r="EB150" s="392" t="str">
        <f ca="1">+IF(OFFSET('Hygiene Data'!$H$12,0,10*ROW('Hygiene Data'!H144))="","",OFFSET('Hygiene Data'!$H$12,0,10*ROW('Hygiene Data'!H144)))</f>
        <v/>
      </c>
      <c r="EC150" s="392" t="str">
        <f ca="1">+IF(OFFSET('Hygiene Data'!$H$13,0,10*ROW('Hygiene Data'!H144))="","",OFFSET('Hygiene Data'!$H$13,0,10*ROW('Hygiene Data'!H144)))</f>
        <v/>
      </c>
      <c r="ED150" s="392" t="str">
        <f ca="1">+IF(OFFSET('Hygiene Data'!$I$11,0,10*ROW('Hygiene Data'!I144))="","",OFFSET('Hygiene Data'!$I$11,0,10*ROW('Hygiene Data'!I144)))</f>
        <v/>
      </c>
      <c r="EE150" s="392" t="str">
        <f ca="1">+IF(OFFSET('Hygiene Data'!$I$12,0,10*ROW('Hygiene Data'!I144))="","",OFFSET('Hygiene Data'!$I$12,0,10*ROW('Hygiene Data'!I144)))</f>
        <v/>
      </c>
      <c r="EF150" s="392" t="str">
        <f ca="1">+IF(OFFSET('Hygiene Data'!$I$13,0,10*ROW('Hygiene Data'!I144))="","",OFFSET('Hygiene Data'!$I$13,0,10*ROW('Hygiene Data'!I144)))</f>
        <v/>
      </c>
    </row>
    <row r="151" spans="1:136" x14ac:dyDescent="0.25">
      <c r="A151" s="501" t="str">
        <f ca="1">+IF(OFFSET('Water Data'!$B$2,0,10*ROW('Water Data'!E145))="","",OFFSET('Water Data'!$B$2,0,10*ROW('Water Data'!E145)))</f>
        <v/>
      </c>
      <c r="B151" s="50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28" t="str">
        <f t="shared" ca="1" si="2"/>
        <v/>
      </c>
      <c r="D151" s="52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3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3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3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3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3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3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3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3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3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3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3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3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3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3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3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3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3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3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3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3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3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3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3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3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3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3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3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3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3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3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3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0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3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3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3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3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3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3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3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3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3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3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3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3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3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3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3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3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92" t="str">
        <f ca="1">+IF(OFFSET('Water Data'!$D$27,0,10*ROW('Water Data'!D145))="","",OFFSET('Water Data'!$D$27,0,10*ROW('Water Data'!D145)))</f>
        <v/>
      </c>
      <c r="BT151" s="392" t="str">
        <f ca="1">+IF(OFFSET('Water Data'!$D$28,0,10*ROW('Water Data'!D145))="","",OFFSET('Water Data'!$D$28,0,10*ROW('Water Data'!D145)))</f>
        <v/>
      </c>
      <c r="BU151" s="392" t="str">
        <f ca="1">+IF(OFFSET('Water Data'!$D$29,0,10*ROW('Water Data'!D145))="","",OFFSET('Water Data'!$D$29,0,10*ROW('Water Data'!D145)))</f>
        <v/>
      </c>
      <c r="BV151" s="392" t="str">
        <f ca="1">+IF(OFFSET('Water Data'!$E$27,0,10*ROW('Water Data'!E145))="","",OFFSET('Water Data'!$E$27,0,10*ROW('Water Data'!E145)))</f>
        <v/>
      </c>
      <c r="BW151" s="392" t="str">
        <f ca="1">+IF(OFFSET('Water Data'!$E$28,0,10*ROW('Water Data'!E145))="","",OFFSET('Water Data'!$E$28,0,10*ROW('Water Data'!E145)))</f>
        <v/>
      </c>
      <c r="BX151" s="392" t="str">
        <f ca="1">+IF(OFFSET('Water Data'!$E$29,0,10*ROW('Water Data'!E145))="","",OFFSET('Water Data'!$E$29,0,10*ROW('Water Data'!E145)))</f>
        <v/>
      </c>
      <c r="BY151" s="392" t="str">
        <f ca="1">+IF(OFFSET('Water Data'!$F$27,0,10*ROW('Water Data'!F145))="","",OFFSET('Water Data'!$F$27,0,10*ROW('Water Data'!F145)))</f>
        <v/>
      </c>
      <c r="BZ151" s="392" t="str">
        <f ca="1">+IF(OFFSET('Water Data'!$F$28,0,10*ROW('Water Data'!F145))="","",OFFSET('Water Data'!$F$28,0,10*ROW('Water Data'!F145)))</f>
        <v/>
      </c>
      <c r="CA151" s="392" t="str">
        <f ca="1">+IF(OFFSET('Water Data'!$F$29,0,10*ROW('Water Data'!F145))="","",OFFSET('Water Data'!$F$29,0,10*ROW('Water Data'!F145)))</f>
        <v/>
      </c>
      <c r="CB151" s="392" t="str">
        <f ca="1">+IF(OFFSET('Water Data'!$G$27,0,10*ROW('Water Data'!G145))="","",OFFSET('Water Data'!$G$27,0,10*ROW('Water Data'!G145)))</f>
        <v/>
      </c>
      <c r="CC151" s="392" t="str">
        <f ca="1">+IF(OFFSET('Water Data'!$G$28,0,10*ROW('Water Data'!G145))="","",OFFSET('Water Data'!$G$28,0,10*ROW('Water Data'!G145)))</f>
        <v/>
      </c>
      <c r="CD151" s="392" t="str">
        <f ca="1">+IF(OFFSET('Water Data'!$G$29,0,10*ROW('Water Data'!G145))="","",OFFSET('Water Data'!$G$29,0,10*ROW('Water Data'!G145)))</f>
        <v/>
      </c>
      <c r="CE151" s="392" t="str">
        <f ca="1">+IF(OFFSET('Water Data'!$H$27,0,10*ROW('Water Data'!H145))="","",OFFSET('Water Data'!$H$27,0,10*ROW('Water Data'!H145)))</f>
        <v/>
      </c>
      <c r="CF151" s="392" t="str">
        <f ca="1">+IF(OFFSET('Water Data'!$H$28,0,10*ROW('Water Data'!H145))="","",OFFSET('Water Data'!$H$28,0,10*ROW('Water Data'!H145)))</f>
        <v/>
      </c>
      <c r="CG151" s="392" t="str">
        <f ca="1">+IF(OFFSET('Water Data'!$H$29,0,10*ROW('Water Data'!H145))="","",OFFSET('Water Data'!$H$29,0,10*ROW('Water Data'!H145)))</f>
        <v/>
      </c>
      <c r="CH151" s="392" t="str">
        <f ca="1">+IF(OFFSET('Water Data'!$I$27,0,10*ROW('Water Data'!I145))="","",OFFSET('Water Data'!$I$27,0,10*ROW('Water Data'!I145)))</f>
        <v/>
      </c>
      <c r="CI151" s="392" t="str">
        <f ca="1">+IF(OFFSET('Water Data'!$I$28,0,10*ROW('Water Data'!I145))="","",OFFSET('Water Data'!$I$28,0,10*ROW('Water Data'!I145)))</f>
        <v/>
      </c>
      <c r="CJ151" s="392" t="str">
        <f ca="1">+IF(OFFSET('Water Data'!$I$29,0,10*ROW('Water Data'!I145))="","",OFFSET('Water Data'!$I$29,0,10*ROW('Water Data'!I145)))</f>
        <v/>
      </c>
      <c r="CK151" s="392" t="str">
        <f ca="1">+IF(OFFSET('Sanitation Data'!$D$28,0,10*ROW('Sanitation Data'!D145))="","",OFFSET('Sanitation Data'!$D$28,0,10*ROW('Sanitation Data'!D145)))</f>
        <v/>
      </c>
      <c r="CL151" s="392" t="str">
        <f ca="1">+IF(OFFSET('Sanitation Data'!$D$29,0,10*ROW('Sanitation Data'!D145))="","",OFFSET('Sanitation Data'!$D$29,0,10*ROW('Sanitation Data'!D145)))</f>
        <v/>
      </c>
      <c r="CM151" s="392" t="str">
        <f ca="1">+IF(OFFSET('Sanitation Data'!$D$30,0,10*ROW('Sanitation Data'!D145))="","",OFFSET('Sanitation Data'!$D$30,0,10*ROW('Sanitation Data'!D145)))</f>
        <v/>
      </c>
      <c r="CN151" s="392" t="str">
        <f ca="1">+IF(OFFSET('Sanitation Data'!$D$31,0,10*ROW('Sanitation Data'!D145))="","",OFFSET('Sanitation Data'!$D$31,0,10*ROW('Sanitation Data'!D145)))</f>
        <v/>
      </c>
      <c r="CO151" s="392" t="str">
        <f ca="1">+IF(OFFSET('Sanitation Data'!$D$32,0,10*ROW('Sanitation Data'!D145))="","",OFFSET('Sanitation Data'!$D$32,0,10*ROW('Sanitation Data'!D145)))</f>
        <v/>
      </c>
      <c r="CP151" s="392" t="str">
        <f ca="1">+IF(OFFSET('Sanitation Data'!$E$28,0,10*ROW('Sanitation Data'!E145))="","",OFFSET('Sanitation Data'!$E$28,0,10*ROW('Sanitation Data'!E145)))</f>
        <v/>
      </c>
      <c r="CQ151" s="392" t="str">
        <f ca="1">+IF(OFFSET('Sanitation Data'!$E$29,0,10*ROW('Sanitation Data'!E145))="","",OFFSET('Sanitation Data'!$E$29,0,10*ROW('Sanitation Data'!E145)))</f>
        <v/>
      </c>
      <c r="CR151" s="392" t="str">
        <f ca="1">+IF(OFFSET('Sanitation Data'!$E$30,0,10*ROW('Sanitation Data'!E145))="","",OFFSET('Sanitation Data'!$E$30,0,10*ROW('Sanitation Data'!E145)))</f>
        <v/>
      </c>
      <c r="CS151" s="392" t="str">
        <f ca="1">+IF(OFFSET('Sanitation Data'!$E$31,0,10*ROW('Sanitation Data'!E145))="","",OFFSET('Sanitation Data'!$E$31,0,10*ROW('Sanitation Data'!E145)))</f>
        <v/>
      </c>
      <c r="CT151" s="392" t="str">
        <f ca="1">+IF(OFFSET('Sanitation Data'!$E$32,0,10*ROW('Sanitation Data'!E145))="","",OFFSET('Sanitation Data'!$E$32,0,10*ROW('Sanitation Data'!E145)))</f>
        <v/>
      </c>
      <c r="CU151" s="392" t="str">
        <f ca="1">+IF(OFFSET('Sanitation Data'!$F$28,0,10*ROW('Sanitation Data'!F145))="","",OFFSET('Sanitation Data'!$F$28,0,10*ROW('Sanitation Data'!F145)))</f>
        <v/>
      </c>
      <c r="CV151" s="392" t="str">
        <f ca="1">+IF(OFFSET('Sanitation Data'!$F$29,0,10*ROW('Sanitation Data'!F145))="","",OFFSET('Sanitation Data'!$F$29,0,10*ROW('Sanitation Data'!F145)))</f>
        <v/>
      </c>
      <c r="CW151" s="392" t="str">
        <f ca="1">+IF(OFFSET('Sanitation Data'!$F$30,0,10*ROW('Sanitation Data'!F145))="","",OFFSET('Sanitation Data'!$F$30,0,10*ROW('Sanitation Data'!F145)))</f>
        <v/>
      </c>
      <c r="CX151" s="392" t="str">
        <f ca="1">+IF(OFFSET('Sanitation Data'!$F$31,0,10*ROW('Sanitation Data'!F145))="","",OFFSET('Sanitation Data'!$F$31,0,10*ROW('Sanitation Data'!F145)))</f>
        <v/>
      </c>
      <c r="CY151" s="392" t="str">
        <f ca="1">+IF(OFFSET('Sanitation Data'!$F$32,0,10*ROW('Sanitation Data'!F145))="","",OFFSET('Sanitation Data'!$F$32,0,10*ROW('Sanitation Data'!F145)))</f>
        <v/>
      </c>
      <c r="CZ151" s="392" t="str">
        <f ca="1">+IF(OFFSET('Sanitation Data'!$G$28,0,10*ROW('Sanitation Data'!G145))="","",OFFSET('Sanitation Data'!$G$28,0,10*ROW('Sanitation Data'!G145)))</f>
        <v/>
      </c>
      <c r="DA151" s="392" t="str">
        <f ca="1">+IF(OFFSET('Sanitation Data'!$G$29,0,10*ROW('Sanitation Data'!G145))="","",OFFSET('Sanitation Data'!$G$29,0,10*ROW('Sanitation Data'!G145)))</f>
        <v/>
      </c>
      <c r="DB151" s="392" t="str">
        <f ca="1">+IF(OFFSET('Sanitation Data'!$G$30,0,10*ROW('Sanitation Data'!G145))="","",OFFSET('Sanitation Data'!$G$30,0,10*ROW('Sanitation Data'!G145)))</f>
        <v/>
      </c>
      <c r="DC151" s="392" t="str">
        <f ca="1">+IF(OFFSET('Sanitation Data'!$G$31,0,10*ROW('Sanitation Data'!G145))="","",OFFSET('Sanitation Data'!$G$31,0,10*ROW('Sanitation Data'!G145)))</f>
        <v/>
      </c>
      <c r="DD151" s="392" t="str">
        <f ca="1">+IF(OFFSET('Sanitation Data'!$G$32,0,10*ROW('Sanitation Data'!G145))="","",OFFSET('Sanitation Data'!$G$32,0,10*ROW('Sanitation Data'!G145)))</f>
        <v/>
      </c>
      <c r="DE151" s="392" t="str">
        <f ca="1">+IF(OFFSET('Sanitation Data'!$H$28,0,10*ROW('Sanitation Data'!H145))="","",OFFSET('Sanitation Data'!$H$28,0,10*ROW('Sanitation Data'!H145)))</f>
        <v/>
      </c>
      <c r="DF151" s="392" t="str">
        <f ca="1">+IF(OFFSET('Sanitation Data'!$H$29,0,10*ROW('Sanitation Data'!H145))="","",OFFSET('Sanitation Data'!$H$29,0,10*ROW('Sanitation Data'!H145)))</f>
        <v/>
      </c>
      <c r="DG151" s="392" t="str">
        <f ca="1">+IF(OFFSET('Sanitation Data'!$H$30,0,10*ROW('Sanitation Data'!H145))="","",OFFSET('Sanitation Data'!$H$30,0,10*ROW('Sanitation Data'!H145)))</f>
        <v/>
      </c>
      <c r="DH151" s="392" t="str">
        <f ca="1">+IF(OFFSET('Sanitation Data'!$H$31,0,10*ROW('Sanitation Data'!H145))="","",OFFSET('Sanitation Data'!$H$31,0,10*ROW('Sanitation Data'!H145)))</f>
        <v/>
      </c>
      <c r="DI151" s="392" t="str">
        <f ca="1">+IF(OFFSET('Sanitation Data'!$H$32,0,10*ROW('Sanitation Data'!H145))="","",OFFSET('Sanitation Data'!$H$32,0,10*ROW('Sanitation Data'!H145)))</f>
        <v/>
      </c>
      <c r="DJ151" s="392" t="str">
        <f ca="1">+IF(OFFSET('Sanitation Data'!$I$28,0,10*ROW('Sanitation Data'!I145))="","",OFFSET('Sanitation Data'!$I$28,0,10*ROW('Sanitation Data'!I145)))</f>
        <v/>
      </c>
      <c r="DK151" s="392" t="str">
        <f ca="1">+IF(OFFSET('Sanitation Data'!$I$29,0,10*ROW('Sanitation Data'!I145))="","",OFFSET('Sanitation Data'!$I$29,0,10*ROW('Sanitation Data'!I145)))</f>
        <v/>
      </c>
      <c r="DL151" s="392" t="str">
        <f ca="1">+IF(OFFSET('Sanitation Data'!$I$30,0,10*ROW('Sanitation Data'!I145))="","",OFFSET('Sanitation Data'!$I$30,0,10*ROW('Sanitation Data'!I145)))</f>
        <v/>
      </c>
      <c r="DM151" s="392" t="str">
        <f ca="1">+IF(OFFSET('Sanitation Data'!$I$31,0,10*ROW('Sanitation Data'!I145))="","",OFFSET('Sanitation Data'!$I$31,0,10*ROW('Sanitation Data'!I145)))</f>
        <v/>
      </c>
      <c r="DN151" s="392" t="str">
        <f ca="1">+IF(OFFSET('Sanitation Data'!$I$32,0,10*ROW('Sanitation Data'!I145))="","",OFFSET('Sanitation Data'!$I$32,0,10*ROW('Sanitation Data'!I145)))</f>
        <v/>
      </c>
      <c r="DO151" s="392" t="str">
        <f ca="1">+IF(OFFSET('Hygiene Data'!$D$11,0,10*ROW('Hygiene Data'!D145))="","",OFFSET('Hygiene Data'!$D$11,0,10*ROW('Hygiene Data'!D145)))</f>
        <v/>
      </c>
      <c r="DP151" s="392" t="str">
        <f ca="1">+IF(OFFSET('Hygiene Data'!$D$12,0,10*ROW('Hygiene Data'!D145))="","",OFFSET('Hygiene Data'!$D$12,0,10*ROW('Hygiene Data'!D145)))</f>
        <v/>
      </c>
      <c r="DQ151" s="392" t="str">
        <f ca="1">+IF(OFFSET('Hygiene Data'!$D$13,0,10*ROW('Hygiene Data'!D145))="","",OFFSET('Hygiene Data'!$D$13,0,10*ROW('Hygiene Data'!D145)))</f>
        <v/>
      </c>
      <c r="DR151" s="392" t="str">
        <f ca="1">+IF(OFFSET('Hygiene Data'!$E$11,0,10*ROW('Hygiene Data'!E145))="","",OFFSET('Hygiene Data'!$E$11,0,10*ROW('Hygiene Data'!E145)))</f>
        <v/>
      </c>
      <c r="DS151" s="392" t="str">
        <f ca="1">+IF(OFFSET('Hygiene Data'!$E$12,0,10*ROW('Hygiene Data'!E145))="","",OFFSET('Hygiene Data'!$E$12,0,10*ROW('Hygiene Data'!E145)))</f>
        <v/>
      </c>
      <c r="DT151" s="392" t="str">
        <f ca="1">+IF(OFFSET('Hygiene Data'!$E$13,0,10*ROW('Hygiene Data'!E145))="","",OFFSET('Hygiene Data'!$E$13,0,10*ROW('Hygiene Data'!E145)))</f>
        <v/>
      </c>
      <c r="DU151" s="392" t="str">
        <f ca="1">+IF(OFFSET('Hygiene Data'!$F$11,0,10*ROW('Hygiene Data'!F145))="","",OFFSET('Hygiene Data'!$F$11,0,10*ROW('Hygiene Data'!F145)))</f>
        <v/>
      </c>
      <c r="DV151" s="392" t="str">
        <f ca="1">+IF(OFFSET('Hygiene Data'!$F$12,0,10*ROW('Hygiene Data'!F145))="","",OFFSET('Hygiene Data'!$F$12,0,10*ROW('Hygiene Data'!F145)))</f>
        <v/>
      </c>
      <c r="DW151" s="392" t="str">
        <f ca="1">+IF(OFFSET('Hygiene Data'!$F$13,0,10*ROW('Hygiene Data'!F145))="","",OFFSET('Hygiene Data'!$F$13,0,10*ROW('Hygiene Data'!F145)))</f>
        <v/>
      </c>
      <c r="DX151" s="392" t="str">
        <f ca="1">+IF(OFFSET('Hygiene Data'!$G$11,0,10*ROW('Hygiene Data'!G145))="","",OFFSET('Hygiene Data'!$G$11,0,10*ROW('Hygiene Data'!G145)))</f>
        <v/>
      </c>
      <c r="DY151" s="392" t="str">
        <f ca="1">+IF(OFFSET('Hygiene Data'!$G$12,0,10*ROW('Hygiene Data'!G145))="","",OFFSET('Hygiene Data'!$G$12,0,10*ROW('Hygiene Data'!G145)))</f>
        <v/>
      </c>
      <c r="DZ151" s="392" t="str">
        <f ca="1">+IF(OFFSET('Hygiene Data'!$G$13,0,10*ROW('Hygiene Data'!G145))="","",OFFSET('Hygiene Data'!$G$13,0,10*ROW('Hygiene Data'!G145)))</f>
        <v/>
      </c>
      <c r="EA151" s="392" t="str">
        <f ca="1">+IF(OFFSET('Hygiene Data'!$H$11,0,10*ROW('Hygiene Data'!H145))="","",OFFSET('Hygiene Data'!$H$11,0,10*ROW('Hygiene Data'!H145)))</f>
        <v/>
      </c>
      <c r="EB151" s="392" t="str">
        <f ca="1">+IF(OFFSET('Hygiene Data'!$H$12,0,10*ROW('Hygiene Data'!H145))="","",OFFSET('Hygiene Data'!$H$12,0,10*ROW('Hygiene Data'!H145)))</f>
        <v/>
      </c>
      <c r="EC151" s="392" t="str">
        <f ca="1">+IF(OFFSET('Hygiene Data'!$H$13,0,10*ROW('Hygiene Data'!H145))="","",OFFSET('Hygiene Data'!$H$13,0,10*ROW('Hygiene Data'!H145)))</f>
        <v/>
      </c>
      <c r="ED151" s="392" t="str">
        <f ca="1">+IF(OFFSET('Hygiene Data'!$I$11,0,10*ROW('Hygiene Data'!I145))="","",OFFSET('Hygiene Data'!$I$11,0,10*ROW('Hygiene Data'!I145)))</f>
        <v/>
      </c>
      <c r="EE151" s="392" t="str">
        <f ca="1">+IF(OFFSET('Hygiene Data'!$I$12,0,10*ROW('Hygiene Data'!I145))="","",OFFSET('Hygiene Data'!$I$12,0,10*ROW('Hygiene Data'!I145)))</f>
        <v/>
      </c>
      <c r="EF151" s="392" t="str">
        <f ca="1">+IF(OFFSET('Hygiene Data'!$I$13,0,10*ROW('Hygiene Data'!I145))="","",OFFSET('Hygiene Data'!$I$13,0,10*ROW('Hygiene Data'!I145)))</f>
        <v/>
      </c>
    </row>
    <row r="152" spans="1:136" x14ac:dyDescent="0.25">
      <c r="A152" s="501" t="str">
        <f ca="1">+IF(OFFSET('Water Data'!$B$2,0,10*ROW('Water Data'!E146))="","",OFFSET('Water Data'!$B$2,0,10*ROW('Water Data'!E146)))</f>
        <v/>
      </c>
      <c r="B152" s="50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28" t="str">
        <f t="shared" ca="1" si="2"/>
        <v/>
      </c>
      <c r="D152" s="52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3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3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3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3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3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3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3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3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3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3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3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3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3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3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3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3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3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3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3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3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3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3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3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3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3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3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3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3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3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3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3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0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3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3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3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3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3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3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3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3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3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3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3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3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3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3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3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3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92" t="str">
        <f ca="1">+IF(OFFSET('Water Data'!$D$27,0,10*ROW('Water Data'!D146))="","",OFFSET('Water Data'!$D$27,0,10*ROW('Water Data'!D146)))</f>
        <v/>
      </c>
      <c r="BT152" s="392" t="str">
        <f ca="1">+IF(OFFSET('Water Data'!$D$28,0,10*ROW('Water Data'!D146))="","",OFFSET('Water Data'!$D$28,0,10*ROW('Water Data'!D146)))</f>
        <v/>
      </c>
      <c r="BU152" s="392" t="str">
        <f ca="1">+IF(OFFSET('Water Data'!$D$29,0,10*ROW('Water Data'!D146))="","",OFFSET('Water Data'!$D$29,0,10*ROW('Water Data'!D146)))</f>
        <v/>
      </c>
      <c r="BV152" s="392" t="str">
        <f ca="1">+IF(OFFSET('Water Data'!$E$27,0,10*ROW('Water Data'!E146))="","",OFFSET('Water Data'!$E$27,0,10*ROW('Water Data'!E146)))</f>
        <v/>
      </c>
      <c r="BW152" s="392" t="str">
        <f ca="1">+IF(OFFSET('Water Data'!$E$28,0,10*ROW('Water Data'!E146))="","",OFFSET('Water Data'!$E$28,0,10*ROW('Water Data'!E146)))</f>
        <v/>
      </c>
      <c r="BX152" s="392" t="str">
        <f ca="1">+IF(OFFSET('Water Data'!$E$29,0,10*ROW('Water Data'!E146))="","",OFFSET('Water Data'!$E$29,0,10*ROW('Water Data'!E146)))</f>
        <v/>
      </c>
      <c r="BY152" s="392" t="str">
        <f ca="1">+IF(OFFSET('Water Data'!$F$27,0,10*ROW('Water Data'!F146))="","",OFFSET('Water Data'!$F$27,0,10*ROW('Water Data'!F146)))</f>
        <v/>
      </c>
      <c r="BZ152" s="392" t="str">
        <f ca="1">+IF(OFFSET('Water Data'!$F$28,0,10*ROW('Water Data'!F146))="","",OFFSET('Water Data'!$F$28,0,10*ROW('Water Data'!F146)))</f>
        <v/>
      </c>
      <c r="CA152" s="392" t="str">
        <f ca="1">+IF(OFFSET('Water Data'!$F$29,0,10*ROW('Water Data'!F146))="","",OFFSET('Water Data'!$F$29,0,10*ROW('Water Data'!F146)))</f>
        <v/>
      </c>
      <c r="CB152" s="392" t="str">
        <f ca="1">+IF(OFFSET('Water Data'!$G$27,0,10*ROW('Water Data'!G146))="","",OFFSET('Water Data'!$G$27,0,10*ROW('Water Data'!G146)))</f>
        <v/>
      </c>
      <c r="CC152" s="392" t="str">
        <f ca="1">+IF(OFFSET('Water Data'!$G$28,0,10*ROW('Water Data'!G146))="","",OFFSET('Water Data'!$G$28,0,10*ROW('Water Data'!G146)))</f>
        <v/>
      </c>
      <c r="CD152" s="392" t="str">
        <f ca="1">+IF(OFFSET('Water Data'!$G$29,0,10*ROW('Water Data'!G146))="","",OFFSET('Water Data'!$G$29,0,10*ROW('Water Data'!G146)))</f>
        <v/>
      </c>
      <c r="CE152" s="392" t="str">
        <f ca="1">+IF(OFFSET('Water Data'!$H$27,0,10*ROW('Water Data'!H146))="","",OFFSET('Water Data'!$H$27,0,10*ROW('Water Data'!H146)))</f>
        <v/>
      </c>
      <c r="CF152" s="392" t="str">
        <f ca="1">+IF(OFFSET('Water Data'!$H$28,0,10*ROW('Water Data'!H146))="","",OFFSET('Water Data'!$H$28,0,10*ROW('Water Data'!H146)))</f>
        <v/>
      </c>
      <c r="CG152" s="392" t="str">
        <f ca="1">+IF(OFFSET('Water Data'!$H$29,0,10*ROW('Water Data'!H146))="","",OFFSET('Water Data'!$H$29,0,10*ROW('Water Data'!H146)))</f>
        <v/>
      </c>
      <c r="CH152" s="392" t="str">
        <f ca="1">+IF(OFFSET('Water Data'!$I$27,0,10*ROW('Water Data'!I146))="","",OFFSET('Water Data'!$I$27,0,10*ROW('Water Data'!I146)))</f>
        <v/>
      </c>
      <c r="CI152" s="392" t="str">
        <f ca="1">+IF(OFFSET('Water Data'!$I$28,0,10*ROW('Water Data'!I146))="","",OFFSET('Water Data'!$I$28,0,10*ROW('Water Data'!I146)))</f>
        <v/>
      </c>
      <c r="CJ152" s="392" t="str">
        <f ca="1">+IF(OFFSET('Water Data'!$I$29,0,10*ROW('Water Data'!I146))="","",OFFSET('Water Data'!$I$29,0,10*ROW('Water Data'!I146)))</f>
        <v/>
      </c>
      <c r="CK152" s="392" t="str">
        <f ca="1">+IF(OFFSET('Sanitation Data'!$D$28,0,10*ROW('Sanitation Data'!D146))="","",OFFSET('Sanitation Data'!$D$28,0,10*ROW('Sanitation Data'!D146)))</f>
        <v/>
      </c>
      <c r="CL152" s="392" t="str">
        <f ca="1">+IF(OFFSET('Sanitation Data'!$D$29,0,10*ROW('Sanitation Data'!D146))="","",OFFSET('Sanitation Data'!$D$29,0,10*ROW('Sanitation Data'!D146)))</f>
        <v/>
      </c>
      <c r="CM152" s="392" t="str">
        <f ca="1">+IF(OFFSET('Sanitation Data'!$D$30,0,10*ROW('Sanitation Data'!D146))="","",OFFSET('Sanitation Data'!$D$30,0,10*ROW('Sanitation Data'!D146)))</f>
        <v/>
      </c>
      <c r="CN152" s="392" t="str">
        <f ca="1">+IF(OFFSET('Sanitation Data'!$D$31,0,10*ROW('Sanitation Data'!D146))="","",OFFSET('Sanitation Data'!$D$31,0,10*ROW('Sanitation Data'!D146)))</f>
        <v/>
      </c>
      <c r="CO152" s="392" t="str">
        <f ca="1">+IF(OFFSET('Sanitation Data'!$D$32,0,10*ROW('Sanitation Data'!D146))="","",OFFSET('Sanitation Data'!$D$32,0,10*ROW('Sanitation Data'!D146)))</f>
        <v/>
      </c>
      <c r="CP152" s="392" t="str">
        <f ca="1">+IF(OFFSET('Sanitation Data'!$E$28,0,10*ROW('Sanitation Data'!E146))="","",OFFSET('Sanitation Data'!$E$28,0,10*ROW('Sanitation Data'!E146)))</f>
        <v/>
      </c>
      <c r="CQ152" s="392" t="str">
        <f ca="1">+IF(OFFSET('Sanitation Data'!$E$29,0,10*ROW('Sanitation Data'!E146))="","",OFFSET('Sanitation Data'!$E$29,0,10*ROW('Sanitation Data'!E146)))</f>
        <v/>
      </c>
      <c r="CR152" s="392" t="str">
        <f ca="1">+IF(OFFSET('Sanitation Data'!$E$30,0,10*ROW('Sanitation Data'!E146))="","",OFFSET('Sanitation Data'!$E$30,0,10*ROW('Sanitation Data'!E146)))</f>
        <v/>
      </c>
      <c r="CS152" s="392" t="str">
        <f ca="1">+IF(OFFSET('Sanitation Data'!$E$31,0,10*ROW('Sanitation Data'!E146))="","",OFFSET('Sanitation Data'!$E$31,0,10*ROW('Sanitation Data'!E146)))</f>
        <v/>
      </c>
      <c r="CT152" s="392" t="str">
        <f ca="1">+IF(OFFSET('Sanitation Data'!$E$32,0,10*ROW('Sanitation Data'!E146))="","",OFFSET('Sanitation Data'!$E$32,0,10*ROW('Sanitation Data'!E146)))</f>
        <v/>
      </c>
      <c r="CU152" s="392" t="str">
        <f ca="1">+IF(OFFSET('Sanitation Data'!$F$28,0,10*ROW('Sanitation Data'!F146))="","",OFFSET('Sanitation Data'!$F$28,0,10*ROW('Sanitation Data'!F146)))</f>
        <v/>
      </c>
      <c r="CV152" s="392" t="str">
        <f ca="1">+IF(OFFSET('Sanitation Data'!$F$29,0,10*ROW('Sanitation Data'!F146))="","",OFFSET('Sanitation Data'!$F$29,0,10*ROW('Sanitation Data'!F146)))</f>
        <v/>
      </c>
      <c r="CW152" s="392" t="str">
        <f ca="1">+IF(OFFSET('Sanitation Data'!$F$30,0,10*ROW('Sanitation Data'!F146))="","",OFFSET('Sanitation Data'!$F$30,0,10*ROW('Sanitation Data'!F146)))</f>
        <v/>
      </c>
      <c r="CX152" s="392" t="str">
        <f ca="1">+IF(OFFSET('Sanitation Data'!$F$31,0,10*ROW('Sanitation Data'!F146))="","",OFFSET('Sanitation Data'!$F$31,0,10*ROW('Sanitation Data'!F146)))</f>
        <v/>
      </c>
      <c r="CY152" s="392" t="str">
        <f ca="1">+IF(OFFSET('Sanitation Data'!$F$32,0,10*ROW('Sanitation Data'!F146))="","",OFFSET('Sanitation Data'!$F$32,0,10*ROW('Sanitation Data'!F146)))</f>
        <v/>
      </c>
      <c r="CZ152" s="392" t="str">
        <f ca="1">+IF(OFFSET('Sanitation Data'!$G$28,0,10*ROW('Sanitation Data'!G146))="","",OFFSET('Sanitation Data'!$G$28,0,10*ROW('Sanitation Data'!G146)))</f>
        <v/>
      </c>
      <c r="DA152" s="392" t="str">
        <f ca="1">+IF(OFFSET('Sanitation Data'!$G$29,0,10*ROW('Sanitation Data'!G146))="","",OFFSET('Sanitation Data'!$G$29,0,10*ROW('Sanitation Data'!G146)))</f>
        <v/>
      </c>
      <c r="DB152" s="392" t="str">
        <f ca="1">+IF(OFFSET('Sanitation Data'!$G$30,0,10*ROW('Sanitation Data'!G146))="","",OFFSET('Sanitation Data'!$G$30,0,10*ROW('Sanitation Data'!G146)))</f>
        <v/>
      </c>
      <c r="DC152" s="392" t="str">
        <f ca="1">+IF(OFFSET('Sanitation Data'!$G$31,0,10*ROW('Sanitation Data'!G146))="","",OFFSET('Sanitation Data'!$G$31,0,10*ROW('Sanitation Data'!G146)))</f>
        <v/>
      </c>
      <c r="DD152" s="392" t="str">
        <f ca="1">+IF(OFFSET('Sanitation Data'!$G$32,0,10*ROW('Sanitation Data'!G146))="","",OFFSET('Sanitation Data'!$G$32,0,10*ROW('Sanitation Data'!G146)))</f>
        <v/>
      </c>
      <c r="DE152" s="392" t="str">
        <f ca="1">+IF(OFFSET('Sanitation Data'!$H$28,0,10*ROW('Sanitation Data'!H146))="","",OFFSET('Sanitation Data'!$H$28,0,10*ROW('Sanitation Data'!H146)))</f>
        <v/>
      </c>
      <c r="DF152" s="392" t="str">
        <f ca="1">+IF(OFFSET('Sanitation Data'!$H$29,0,10*ROW('Sanitation Data'!H146))="","",OFFSET('Sanitation Data'!$H$29,0,10*ROW('Sanitation Data'!H146)))</f>
        <v/>
      </c>
      <c r="DG152" s="392" t="str">
        <f ca="1">+IF(OFFSET('Sanitation Data'!$H$30,0,10*ROW('Sanitation Data'!H146))="","",OFFSET('Sanitation Data'!$H$30,0,10*ROW('Sanitation Data'!H146)))</f>
        <v/>
      </c>
      <c r="DH152" s="392" t="str">
        <f ca="1">+IF(OFFSET('Sanitation Data'!$H$31,0,10*ROW('Sanitation Data'!H146))="","",OFFSET('Sanitation Data'!$H$31,0,10*ROW('Sanitation Data'!H146)))</f>
        <v/>
      </c>
      <c r="DI152" s="392" t="str">
        <f ca="1">+IF(OFFSET('Sanitation Data'!$H$32,0,10*ROW('Sanitation Data'!H146))="","",OFFSET('Sanitation Data'!$H$32,0,10*ROW('Sanitation Data'!H146)))</f>
        <v/>
      </c>
      <c r="DJ152" s="392" t="str">
        <f ca="1">+IF(OFFSET('Sanitation Data'!$I$28,0,10*ROW('Sanitation Data'!I146))="","",OFFSET('Sanitation Data'!$I$28,0,10*ROW('Sanitation Data'!I146)))</f>
        <v/>
      </c>
      <c r="DK152" s="392" t="str">
        <f ca="1">+IF(OFFSET('Sanitation Data'!$I$29,0,10*ROW('Sanitation Data'!I146))="","",OFFSET('Sanitation Data'!$I$29,0,10*ROW('Sanitation Data'!I146)))</f>
        <v/>
      </c>
      <c r="DL152" s="392" t="str">
        <f ca="1">+IF(OFFSET('Sanitation Data'!$I$30,0,10*ROW('Sanitation Data'!I146))="","",OFFSET('Sanitation Data'!$I$30,0,10*ROW('Sanitation Data'!I146)))</f>
        <v/>
      </c>
      <c r="DM152" s="392" t="str">
        <f ca="1">+IF(OFFSET('Sanitation Data'!$I$31,0,10*ROW('Sanitation Data'!I146))="","",OFFSET('Sanitation Data'!$I$31,0,10*ROW('Sanitation Data'!I146)))</f>
        <v/>
      </c>
      <c r="DN152" s="392" t="str">
        <f ca="1">+IF(OFFSET('Sanitation Data'!$I$32,0,10*ROW('Sanitation Data'!I146))="","",OFFSET('Sanitation Data'!$I$32,0,10*ROW('Sanitation Data'!I146)))</f>
        <v/>
      </c>
      <c r="DO152" s="392" t="str">
        <f ca="1">+IF(OFFSET('Hygiene Data'!$D$11,0,10*ROW('Hygiene Data'!D146))="","",OFFSET('Hygiene Data'!$D$11,0,10*ROW('Hygiene Data'!D146)))</f>
        <v/>
      </c>
      <c r="DP152" s="392" t="str">
        <f ca="1">+IF(OFFSET('Hygiene Data'!$D$12,0,10*ROW('Hygiene Data'!D146))="","",OFFSET('Hygiene Data'!$D$12,0,10*ROW('Hygiene Data'!D146)))</f>
        <v/>
      </c>
      <c r="DQ152" s="392" t="str">
        <f ca="1">+IF(OFFSET('Hygiene Data'!$D$13,0,10*ROW('Hygiene Data'!D146))="","",OFFSET('Hygiene Data'!$D$13,0,10*ROW('Hygiene Data'!D146)))</f>
        <v/>
      </c>
      <c r="DR152" s="392" t="str">
        <f ca="1">+IF(OFFSET('Hygiene Data'!$E$11,0,10*ROW('Hygiene Data'!E146))="","",OFFSET('Hygiene Data'!$E$11,0,10*ROW('Hygiene Data'!E146)))</f>
        <v/>
      </c>
      <c r="DS152" s="392" t="str">
        <f ca="1">+IF(OFFSET('Hygiene Data'!$E$12,0,10*ROW('Hygiene Data'!E146))="","",OFFSET('Hygiene Data'!$E$12,0,10*ROW('Hygiene Data'!E146)))</f>
        <v/>
      </c>
      <c r="DT152" s="392" t="str">
        <f ca="1">+IF(OFFSET('Hygiene Data'!$E$13,0,10*ROW('Hygiene Data'!E146))="","",OFFSET('Hygiene Data'!$E$13,0,10*ROW('Hygiene Data'!E146)))</f>
        <v/>
      </c>
      <c r="DU152" s="392" t="str">
        <f ca="1">+IF(OFFSET('Hygiene Data'!$F$11,0,10*ROW('Hygiene Data'!F146))="","",OFFSET('Hygiene Data'!$F$11,0,10*ROW('Hygiene Data'!F146)))</f>
        <v/>
      </c>
      <c r="DV152" s="392" t="str">
        <f ca="1">+IF(OFFSET('Hygiene Data'!$F$12,0,10*ROW('Hygiene Data'!F146))="","",OFFSET('Hygiene Data'!$F$12,0,10*ROW('Hygiene Data'!F146)))</f>
        <v/>
      </c>
      <c r="DW152" s="392" t="str">
        <f ca="1">+IF(OFFSET('Hygiene Data'!$F$13,0,10*ROW('Hygiene Data'!F146))="","",OFFSET('Hygiene Data'!$F$13,0,10*ROW('Hygiene Data'!F146)))</f>
        <v/>
      </c>
      <c r="DX152" s="392" t="str">
        <f ca="1">+IF(OFFSET('Hygiene Data'!$G$11,0,10*ROW('Hygiene Data'!G146))="","",OFFSET('Hygiene Data'!$G$11,0,10*ROW('Hygiene Data'!G146)))</f>
        <v/>
      </c>
      <c r="DY152" s="392" t="str">
        <f ca="1">+IF(OFFSET('Hygiene Data'!$G$12,0,10*ROW('Hygiene Data'!G146))="","",OFFSET('Hygiene Data'!$G$12,0,10*ROW('Hygiene Data'!G146)))</f>
        <v/>
      </c>
      <c r="DZ152" s="392" t="str">
        <f ca="1">+IF(OFFSET('Hygiene Data'!$G$13,0,10*ROW('Hygiene Data'!G146))="","",OFFSET('Hygiene Data'!$G$13,0,10*ROW('Hygiene Data'!G146)))</f>
        <v/>
      </c>
      <c r="EA152" s="392" t="str">
        <f ca="1">+IF(OFFSET('Hygiene Data'!$H$11,0,10*ROW('Hygiene Data'!H146))="","",OFFSET('Hygiene Data'!$H$11,0,10*ROW('Hygiene Data'!H146)))</f>
        <v/>
      </c>
      <c r="EB152" s="392" t="str">
        <f ca="1">+IF(OFFSET('Hygiene Data'!$H$12,0,10*ROW('Hygiene Data'!H146))="","",OFFSET('Hygiene Data'!$H$12,0,10*ROW('Hygiene Data'!H146)))</f>
        <v/>
      </c>
      <c r="EC152" s="392" t="str">
        <f ca="1">+IF(OFFSET('Hygiene Data'!$H$13,0,10*ROW('Hygiene Data'!H146))="","",OFFSET('Hygiene Data'!$H$13,0,10*ROW('Hygiene Data'!H146)))</f>
        <v/>
      </c>
      <c r="ED152" s="392" t="str">
        <f ca="1">+IF(OFFSET('Hygiene Data'!$I$11,0,10*ROW('Hygiene Data'!I146))="","",OFFSET('Hygiene Data'!$I$11,0,10*ROW('Hygiene Data'!I146)))</f>
        <v/>
      </c>
      <c r="EE152" s="392" t="str">
        <f ca="1">+IF(OFFSET('Hygiene Data'!$I$12,0,10*ROW('Hygiene Data'!I146))="","",OFFSET('Hygiene Data'!$I$12,0,10*ROW('Hygiene Data'!I146)))</f>
        <v/>
      </c>
      <c r="EF152" s="392" t="str">
        <f ca="1">+IF(OFFSET('Hygiene Data'!$I$13,0,10*ROW('Hygiene Data'!I146))="","",OFFSET('Hygiene Data'!$I$13,0,10*ROW('Hygiene Data'!I146)))</f>
        <v/>
      </c>
    </row>
    <row r="153" spans="1:136" x14ac:dyDescent="0.25">
      <c r="A153" s="501" t="str">
        <f ca="1">+IF(OFFSET('Water Data'!$B$2,0,10*ROW('Water Data'!E147))="","",OFFSET('Water Data'!$B$2,0,10*ROW('Water Data'!E147)))</f>
        <v/>
      </c>
      <c r="B153" s="50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28" t="str">
        <f t="shared" ca="1" si="2"/>
        <v/>
      </c>
      <c r="D153" s="52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3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3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3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3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3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3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3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3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3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3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3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3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3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3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3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3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3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3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3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3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3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3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3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3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3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3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3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3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3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3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3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0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3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3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3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3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3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3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3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3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3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3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3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3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3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3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3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3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92" t="str">
        <f ca="1">+IF(OFFSET('Water Data'!$D$27,0,10*ROW('Water Data'!D147))="","",OFFSET('Water Data'!$D$27,0,10*ROW('Water Data'!D147)))</f>
        <v/>
      </c>
      <c r="BT153" s="392" t="str">
        <f ca="1">+IF(OFFSET('Water Data'!$D$28,0,10*ROW('Water Data'!D147))="","",OFFSET('Water Data'!$D$28,0,10*ROW('Water Data'!D147)))</f>
        <v/>
      </c>
      <c r="BU153" s="392" t="str">
        <f ca="1">+IF(OFFSET('Water Data'!$D$29,0,10*ROW('Water Data'!D147))="","",OFFSET('Water Data'!$D$29,0,10*ROW('Water Data'!D147)))</f>
        <v/>
      </c>
      <c r="BV153" s="392" t="str">
        <f ca="1">+IF(OFFSET('Water Data'!$E$27,0,10*ROW('Water Data'!E147))="","",OFFSET('Water Data'!$E$27,0,10*ROW('Water Data'!E147)))</f>
        <v/>
      </c>
      <c r="BW153" s="392" t="str">
        <f ca="1">+IF(OFFSET('Water Data'!$E$28,0,10*ROW('Water Data'!E147))="","",OFFSET('Water Data'!$E$28,0,10*ROW('Water Data'!E147)))</f>
        <v/>
      </c>
      <c r="BX153" s="392" t="str">
        <f ca="1">+IF(OFFSET('Water Data'!$E$29,0,10*ROW('Water Data'!E147))="","",OFFSET('Water Data'!$E$29,0,10*ROW('Water Data'!E147)))</f>
        <v/>
      </c>
      <c r="BY153" s="392" t="str">
        <f ca="1">+IF(OFFSET('Water Data'!$F$27,0,10*ROW('Water Data'!F147))="","",OFFSET('Water Data'!$F$27,0,10*ROW('Water Data'!F147)))</f>
        <v/>
      </c>
      <c r="BZ153" s="392" t="str">
        <f ca="1">+IF(OFFSET('Water Data'!$F$28,0,10*ROW('Water Data'!F147))="","",OFFSET('Water Data'!$F$28,0,10*ROW('Water Data'!F147)))</f>
        <v/>
      </c>
      <c r="CA153" s="392" t="str">
        <f ca="1">+IF(OFFSET('Water Data'!$F$29,0,10*ROW('Water Data'!F147))="","",OFFSET('Water Data'!$F$29,0,10*ROW('Water Data'!F147)))</f>
        <v/>
      </c>
      <c r="CB153" s="392" t="str">
        <f ca="1">+IF(OFFSET('Water Data'!$G$27,0,10*ROW('Water Data'!G147))="","",OFFSET('Water Data'!$G$27,0,10*ROW('Water Data'!G147)))</f>
        <v/>
      </c>
      <c r="CC153" s="392" t="str">
        <f ca="1">+IF(OFFSET('Water Data'!$G$28,0,10*ROW('Water Data'!G147))="","",OFFSET('Water Data'!$G$28,0,10*ROW('Water Data'!G147)))</f>
        <v/>
      </c>
      <c r="CD153" s="392" t="str">
        <f ca="1">+IF(OFFSET('Water Data'!$G$29,0,10*ROW('Water Data'!G147))="","",OFFSET('Water Data'!$G$29,0,10*ROW('Water Data'!G147)))</f>
        <v/>
      </c>
      <c r="CE153" s="392" t="str">
        <f ca="1">+IF(OFFSET('Water Data'!$H$27,0,10*ROW('Water Data'!H147))="","",OFFSET('Water Data'!$H$27,0,10*ROW('Water Data'!H147)))</f>
        <v/>
      </c>
      <c r="CF153" s="392" t="str">
        <f ca="1">+IF(OFFSET('Water Data'!$H$28,0,10*ROW('Water Data'!H147))="","",OFFSET('Water Data'!$H$28,0,10*ROW('Water Data'!H147)))</f>
        <v/>
      </c>
      <c r="CG153" s="392" t="str">
        <f ca="1">+IF(OFFSET('Water Data'!$H$29,0,10*ROW('Water Data'!H147))="","",OFFSET('Water Data'!$H$29,0,10*ROW('Water Data'!H147)))</f>
        <v/>
      </c>
      <c r="CH153" s="392" t="str">
        <f ca="1">+IF(OFFSET('Water Data'!$I$27,0,10*ROW('Water Data'!I147))="","",OFFSET('Water Data'!$I$27,0,10*ROW('Water Data'!I147)))</f>
        <v/>
      </c>
      <c r="CI153" s="392" t="str">
        <f ca="1">+IF(OFFSET('Water Data'!$I$28,0,10*ROW('Water Data'!I147))="","",OFFSET('Water Data'!$I$28,0,10*ROW('Water Data'!I147)))</f>
        <v/>
      </c>
      <c r="CJ153" s="392" t="str">
        <f ca="1">+IF(OFFSET('Water Data'!$I$29,0,10*ROW('Water Data'!I147))="","",OFFSET('Water Data'!$I$29,0,10*ROW('Water Data'!I147)))</f>
        <v/>
      </c>
      <c r="CK153" s="392" t="str">
        <f ca="1">+IF(OFFSET('Sanitation Data'!$D$28,0,10*ROW('Sanitation Data'!D147))="","",OFFSET('Sanitation Data'!$D$28,0,10*ROW('Sanitation Data'!D147)))</f>
        <v/>
      </c>
      <c r="CL153" s="392" t="str">
        <f ca="1">+IF(OFFSET('Sanitation Data'!$D$29,0,10*ROW('Sanitation Data'!D147))="","",OFFSET('Sanitation Data'!$D$29,0,10*ROW('Sanitation Data'!D147)))</f>
        <v/>
      </c>
      <c r="CM153" s="392" t="str">
        <f ca="1">+IF(OFFSET('Sanitation Data'!$D$30,0,10*ROW('Sanitation Data'!D147))="","",OFFSET('Sanitation Data'!$D$30,0,10*ROW('Sanitation Data'!D147)))</f>
        <v/>
      </c>
      <c r="CN153" s="392" t="str">
        <f ca="1">+IF(OFFSET('Sanitation Data'!$D$31,0,10*ROW('Sanitation Data'!D147))="","",OFFSET('Sanitation Data'!$D$31,0,10*ROW('Sanitation Data'!D147)))</f>
        <v/>
      </c>
      <c r="CO153" s="392" t="str">
        <f ca="1">+IF(OFFSET('Sanitation Data'!$D$32,0,10*ROW('Sanitation Data'!D147))="","",OFFSET('Sanitation Data'!$D$32,0,10*ROW('Sanitation Data'!D147)))</f>
        <v/>
      </c>
      <c r="CP153" s="392" t="str">
        <f ca="1">+IF(OFFSET('Sanitation Data'!$E$28,0,10*ROW('Sanitation Data'!E147))="","",OFFSET('Sanitation Data'!$E$28,0,10*ROW('Sanitation Data'!E147)))</f>
        <v/>
      </c>
      <c r="CQ153" s="392" t="str">
        <f ca="1">+IF(OFFSET('Sanitation Data'!$E$29,0,10*ROW('Sanitation Data'!E147))="","",OFFSET('Sanitation Data'!$E$29,0,10*ROW('Sanitation Data'!E147)))</f>
        <v/>
      </c>
      <c r="CR153" s="392" t="str">
        <f ca="1">+IF(OFFSET('Sanitation Data'!$E$30,0,10*ROW('Sanitation Data'!E147))="","",OFFSET('Sanitation Data'!$E$30,0,10*ROW('Sanitation Data'!E147)))</f>
        <v/>
      </c>
      <c r="CS153" s="392" t="str">
        <f ca="1">+IF(OFFSET('Sanitation Data'!$E$31,0,10*ROW('Sanitation Data'!E147))="","",OFFSET('Sanitation Data'!$E$31,0,10*ROW('Sanitation Data'!E147)))</f>
        <v/>
      </c>
      <c r="CT153" s="392" t="str">
        <f ca="1">+IF(OFFSET('Sanitation Data'!$E$32,0,10*ROW('Sanitation Data'!E147))="","",OFFSET('Sanitation Data'!$E$32,0,10*ROW('Sanitation Data'!E147)))</f>
        <v/>
      </c>
      <c r="CU153" s="392" t="str">
        <f ca="1">+IF(OFFSET('Sanitation Data'!$F$28,0,10*ROW('Sanitation Data'!F147))="","",OFFSET('Sanitation Data'!$F$28,0,10*ROW('Sanitation Data'!F147)))</f>
        <v/>
      </c>
      <c r="CV153" s="392" t="str">
        <f ca="1">+IF(OFFSET('Sanitation Data'!$F$29,0,10*ROW('Sanitation Data'!F147))="","",OFFSET('Sanitation Data'!$F$29,0,10*ROW('Sanitation Data'!F147)))</f>
        <v/>
      </c>
      <c r="CW153" s="392" t="str">
        <f ca="1">+IF(OFFSET('Sanitation Data'!$F$30,0,10*ROW('Sanitation Data'!F147))="","",OFFSET('Sanitation Data'!$F$30,0,10*ROW('Sanitation Data'!F147)))</f>
        <v/>
      </c>
      <c r="CX153" s="392" t="str">
        <f ca="1">+IF(OFFSET('Sanitation Data'!$F$31,0,10*ROW('Sanitation Data'!F147))="","",OFFSET('Sanitation Data'!$F$31,0,10*ROW('Sanitation Data'!F147)))</f>
        <v/>
      </c>
      <c r="CY153" s="392" t="str">
        <f ca="1">+IF(OFFSET('Sanitation Data'!$F$32,0,10*ROW('Sanitation Data'!F147))="","",OFFSET('Sanitation Data'!$F$32,0,10*ROW('Sanitation Data'!F147)))</f>
        <v/>
      </c>
      <c r="CZ153" s="392" t="str">
        <f ca="1">+IF(OFFSET('Sanitation Data'!$G$28,0,10*ROW('Sanitation Data'!G147))="","",OFFSET('Sanitation Data'!$G$28,0,10*ROW('Sanitation Data'!G147)))</f>
        <v/>
      </c>
      <c r="DA153" s="392" t="str">
        <f ca="1">+IF(OFFSET('Sanitation Data'!$G$29,0,10*ROW('Sanitation Data'!G147))="","",OFFSET('Sanitation Data'!$G$29,0,10*ROW('Sanitation Data'!G147)))</f>
        <v/>
      </c>
      <c r="DB153" s="392" t="str">
        <f ca="1">+IF(OFFSET('Sanitation Data'!$G$30,0,10*ROW('Sanitation Data'!G147))="","",OFFSET('Sanitation Data'!$G$30,0,10*ROW('Sanitation Data'!G147)))</f>
        <v/>
      </c>
      <c r="DC153" s="392" t="str">
        <f ca="1">+IF(OFFSET('Sanitation Data'!$G$31,0,10*ROW('Sanitation Data'!G147))="","",OFFSET('Sanitation Data'!$G$31,0,10*ROW('Sanitation Data'!G147)))</f>
        <v/>
      </c>
      <c r="DD153" s="392" t="str">
        <f ca="1">+IF(OFFSET('Sanitation Data'!$G$32,0,10*ROW('Sanitation Data'!G147))="","",OFFSET('Sanitation Data'!$G$32,0,10*ROW('Sanitation Data'!G147)))</f>
        <v/>
      </c>
      <c r="DE153" s="392" t="str">
        <f ca="1">+IF(OFFSET('Sanitation Data'!$H$28,0,10*ROW('Sanitation Data'!H147))="","",OFFSET('Sanitation Data'!$H$28,0,10*ROW('Sanitation Data'!H147)))</f>
        <v/>
      </c>
      <c r="DF153" s="392" t="str">
        <f ca="1">+IF(OFFSET('Sanitation Data'!$H$29,0,10*ROW('Sanitation Data'!H147))="","",OFFSET('Sanitation Data'!$H$29,0,10*ROW('Sanitation Data'!H147)))</f>
        <v/>
      </c>
      <c r="DG153" s="392" t="str">
        <f ca="1">+IF(OFFSET('Sanitation Data'!$H$30,0,10*ROW('Sanitation Data'!H147))="","",OFFSET('Sanitation Data'!$H$30,0,10*ROW('Sanitation Data'!H147)))</f>
        <v/>
      </c>
      <c r="DH153" s="392" t="str">
        <f ca="1">+IF(OFFSET('Sanitation Data'!$H$31,0,10*ROW('Sanitation Data'!H147))="","",OFFSET('Sanitation Data'!$H$31,0,10*ROW('Sanitation Data'!H147)))</f>
        <v/>
      </c>
      <c r="DI153" s="392" t="str">
        <f ca="1">+IF(OFFSET('Sanitation Data'!$H$32,0,10*ROW('Sanitation Data'!H147))="","",OFFSET('Sanitation Data'!$H$32,0,10*ROW('Sanitation Data'!H147)))</f>
        <v/>
      </c>
      <c r="DJ153" s="392" t="str">
        <f ca="1">+IF(OFFSET('Sanitation Data'!$I$28,0,10*ROW('Sanitation Data'!I147))="","",OFFSET('Sanitation Data'!$I$28,0,10*ROW('Sanitation Data'!I147)))</f>
        <v/>
      </c>
      <c r="DK153" s="392" t="str">
        <f ca="1">+IF(OFFSET('Sanitation Data'!$I$29,0,10*ROW('Sanitation Data'!I147))="","",OFFSET('Sanitation Data'!$I$29,0,10*ROW('Sanitation Data'!I147)))</f>
        <v/>
      </c>
      <c r="DL153" s="392" t="str">
        <f ca="1">+IF(OFFSET('Sanitation Data'!$I$30,0,10*ROW('Sanitation Data'!I147))="","",OFFSET('Sanitation Data'!$I$30,0,10*ROW('Sanitation Data'!I147)))</f>
        <v/>
      </c>
      <c r="DM153" s="392" t="str">
        <f ca="1">+IF(OFFSET('Sanitation Data'!$I$31,0,10*ROW('Sanitation Data'!I147))="","",OFFSET('Sanitation Data'!$I$31,0,10*ROW('Sanitation Data'!I147)))</f>
        <v/>
      </c>
      <c r="DN153" s="392" t="str">
        <f ca="1">+IF(OFFSET('Sanitation Data'!$I$32,0,10*ROW('Sanitation Data'!I147))="","",OFFSET('Sanitation Data'!$I$32,0,10*ROW('Sanitation Data'!I147)))</f>
        <v/>
      </c>
      <c r="DO153" s="392" t="str">
        <f ca="1">+IF(OFFSET('Hygiene Data'!$D$11,0,10*ROW('Hygiene Data'!D147))="","",OFFSET('Hygiene Data'!$D$11,0,10*ROW('Hygiene Data'!D147)))</f>
        <v/>
      </c>
      <c r="DP153" s="392" t="str">
        <f ca="1">+IF(OFFSET('Hygiene Data'!$D$12,0,10*ROW('Hygiene Data'!D147))="","",OFFSET('Hygiene Data'!$D$12,0,10*ROW('Hygiene Data'!D147)))</f>
        <v/>
      </c>
      <c r="DQ153" s="392" t="str">
        <f ca="1">+IF(OFFSET('Hygiene Data'!$D$13,0,10*ROW('Hygiene Data'!D147))="","",OFFSET('Hygiene Data'!$D$13,0,10*ROW('Hygiene Data'!D147)))</f>
        <v/>
      </c>
      <c r="DR153" s="392" t="str">
        <f ca="1">+IF(OFFSET('Hygiene Data'!$E$11,0,10*ROW('Hygiene Data'!E147))="","",OFFSET('Hygiene Data'!$E$11,0,10*ROW('Hygiene Data'!E147)))</f>
        <v/>
      </c>
      <c r="DS153" s="392" t="str">
        <f ca="1">+IF(OFFSET('Hygiene Data'!$E$12,0,10*ROW('Hygiene Data'!E147))="","",OFFSET('Hygiene Data'!$E$12,0,10*ROW('Hygiene Data'!E147)))</f>
        <v/>
      </c>
      <c r="DT153" s="392" t="str">
        <f ca="1">+IF(OFFSET('Hygiene Data'!$E$13,0,10*ROW('Hygiene Data'!E147))="","",OFFSET('Hygiene Data'!$E$13,0,10*ROW('Hygiene Data'!E147)))</f>
        <v/>
      </c>
      <c r="DU153" s="392" t="str">
        <f ca="1">+IF(OFFSET('Hygiene Data'!$F$11,0,10*ROW('Hygiene Data'!F147))="","",OFFSET('Hygiene Data'!$F$11,0,10*ROW('Hygiene Data'!F147)))</f>
        <v/>
      </c>
      <c r="DV153" s="392" t="str">
        <f ca="1">+IF(OFFSET('Hygiene Data'!$F$12,0,10*ROW('Hygiene Data'!F147))="","",OFFSET('Hygiene Data'!$F$12,0,10*ROW('Hygiene Data'!F147)))</f>
        <v/>
      </c>
      <c r="DW153" s="392" t="str">
        <f ca="1">+IF(OFFSET('Hygiene Data'!$F$13,0,10*ROW('Hygiene Data'!F147))="","",OFFSET('Hygiene Data'!$F$13,0,10*ROW('Hygiene Data'!F147)))</f>
        <v/>
      </c>
      <c r="DX153" s="392" t="str">
        <f ca="1">+IF(OFFSET('Hygiene Data'!$G$11,0,10*ROW('Hygiene Data'!G147))="","",OFFSET('Hygiene Data'!$G$11,0,10*ROW('Hygiene Data'!G147)))</f>
        <v/>
      </c>
      <c r="DY153" s="392" t="str">
        <f ca="1">+IF(OFFSET('Hygiene Data'!$G$12,0,10*ROW('Hygiene Data'!G147))="","",OFFSET('Hygiene Data'!$G$12,0,10*ROW('Hygiene Data'!G147)))</f>
        <v/>
      </c>
      <c r="DZ153" s="392" t="str">
        <f ca="1">+IF(OFFSET('Hygiene Data'!$G$13,0,10*ROW('Hygiene Data'!G147))="","",OFFSET('Hygiene Data'!$G$13,0,10*ROW('Hygiene Data'!G147)))</f>
        <v/>
      </c>
      <c r="EA153" s="392" t="str">
        <f ca="1">+IF(OFFSET('Hygiene Data'!$H$11,0,10*ROW('Hygiene Data'!H147))="","",OFFSET('Hygiene Data'!$H$11,0,10*ROW('Hygiene Data'!H147)))</f>
        <v/>
      </c>
      <c r="EB153" s="392" t="str">
        <f ca="1">+IF(OFFSET('Hygiene Data'!$H$12,0,10*ROW('Hygiene Data'!H147))="","",OFFSET('Hygiene Data'!$H$12,0,10*ROW('Hygiene Data'!H147)))</f>
        <v/>
      </c>
      <c r="EC153" s="392" t="str">
        <f ca="1">+IF(OFFSET('Hygiene Data'!$H$13,0,10*ROW('Hygiene Data'!H147))="","",OFFSET('Hygiene Data'!$H$13,0,10*ROW('Hygiene Data'!H147)))</f>
        <v/>
      </c>
      <c r="ED153" s="392" t="str">
        <f ca="1">+IF(OFFSET('Hygiene Data'!$I$11,0,10*ROW('Hygiene Data'!I147))="","",OFFSET('Hygiene Data'!$I$11,0,10*ROW('Hygiene Data'!I147)))</f>
        <v/>
      </c>
      <c r="EE153" s="392" t="str">
        <f ca="1">+IF(OFFSET('Hygiene Data'!$I$12,0,10*ROW('Hygiene Data'!I147))="","",OFFSET('Hygiene Data'!$I$12,0,10*ROW('Hygiene Data'!I147)))</f>
        <v/>
      </c>
      <c r="EF153" s="392" t="str">
        <f ca="1">+IF(OFFSET('Hygiene Data'!$I$13,0,10*ROW('Hygiene Data'!I147))="","",OFFSET('Hygiene Data'!$I$13,0,10*ROW('Hygiene Data'!I147)))</f>
        <v/>
      </c>
    </row>
    <row r="154" spans="1:136" x14ac:dyDescent="0.25">
      <c r="A154" s="501" t="str">
        <f ca="1">+IF(OFFSET('Water Data'!$B$2,0,10*ROW('Water Data'!E148))="","",OFFSET('Water Data'!$B$2,0,10*ROW('Water Data'!E148)))</f>
        <v/>
      </c>
      <c r="B154" s="50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28" t="str">
        <f t="shared" ca="1" si="2"/>
        <v/>
      </c>
      <c r="D154" s="52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3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3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3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3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3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3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3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3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3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3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3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3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3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3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3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3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3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3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3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3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3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3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3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3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3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3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3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3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3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3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3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0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3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3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3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3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3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3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3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3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3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3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3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3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3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3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3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3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92" t="str">
        <f ca="1">+IF(OFFSET('Water Data'!$D$27,0,10*ROW('Water Data'!D148))="","",OFFSET('Water Data'!$D$27,0,10*ROW('Water Data'!D148)))</f>
        <v/>
      </c>
      <c r="BT154" s="392" t="str">
        <f ca="1">+IF(OFFSET('Water Data'!$D$28,0,10*ROW('Water Data'!D148))="","",OFFSET('Water Data'!$D$28,0,10*ROW('Water Data'!D148)))</f>
        <v/>
      </c>
      <c r="BU154" s="392" t="str">
        <f ca="1">+IF(OFFSET('Water Data'!$D$29,0,10*ROW('Water Data'!D148))="","",OFFSET('Water Data'!$D$29,0,10*ROW('Water Data'!D148)))</f>
        <v/>
      </c>
      <c r="BV154" s="392" t="str">
        <f ca="1">+IF(OFFSET('Water Data'!$E$27,0,10*ROW('Water Data'!E148))="","",OFFSET('Water Data'!$E$27,0,10*ROW('Water Data'!E148)))</f>
        <v/>
      </c>
      <c r="BW154" s="392" t="str">
        <f ca="1">+IF(OFFSET('Water Data'!$E$28,0,10*ROW('Water Data'!E148))="","",OFFSET('Water Data'!$E$28,0,10*ROW('Water Data'!E148)))</f>
        <v/>
      </c>
      <c r="BX154" s="392" t="str">
        <f ca="1">+IF(OFFSET('Water Data'!$E$29,0,10*ROW('Water Data'!E148))="","",OFFSET('Water Data'!$E$29,0,10*ROW('Water Data'!E148)))</f>
        <v/>
      </c>
      <c r="BY154" s="392" t="str">
        <f ca="1">+IF(OFFSET('Water Data'!$F$27,0,10*ROW('Water Data'!F148))="","",OFFSET('Water Data'!$F$27,0,10*ROW('Water Data'!F148)))</f>
        <v/>
      </c>
      <c r="BZ154" s="392" t="str">
        <f ca="1">+IF(OFFSET('Water Data'!$F$28,0,10*ROW('Water Data'!F148))="","",OFFSET('Water Data'!$F$28,0,10*ROW('Water Data'!F148)))</f>
        <v/>
      </c>
      <c r="CA154" s="392" t="str">
        <f ca="1">+IF(OFFSET('Water Data'!$F$29,0,10*ROW('Water Data'!F148))="","",OFFSET('Water Data'!$F$29,0,10*ROW('Water Data'!F148)))</f>
        <v/>
      </c>
      <c r="CB154" s="392" t="str">
        <f ca="1">+IF(OFFSET('Water Data'!$G$27,0,10*ROW('Water Data'!G148))="","",OFFSET('Water Data'!$G$27,0,10*ROW('Water Data'!G148)))</f>
        <v/>
      </c>
      <c r="CC154" s="392" t="str">
        <f ca="1">+IF(OFFSET('Water Data'!$G$28,0,10*ROW('Water Data'!G148))="","",OFFSET('Water Data'!$G$28,0,10*ROW('Water Data'!G148)))</f>
        <v/>
      </c>
      <c r="CD154" s="392" t="str">
        <f ca="1">+IF(OFFSET('Water Data'!$G$29,0,10*ROW('Water Data'!G148))="","",OFFSET('Water Data'!$G$29,0,10*ROW('Water Data'!G148)))</f>
        <v/>
      </c>
      <c r="CE154" s="392" t="str">
        <f ca="1">+IF(OFFSET('Water Data'!$H$27,0,10*ROW('Water Data'!H148))="","",OFFSET('Water Data'!$H$27,0,10*ROW('Water Data'!H148)))</f>
        <v/>
      </c>
      <c r="CF154" s="392" t="str">
        <f ca="1">+IF(OFFSET('Water Data'!$H$28,0,10*ROW('Water Data'!H148))="","",OFFSET('Water Data'!$H$28,0,10*ROW('Water Data'!H148)))</f>
        <v/>
      </c>
      <c r="CG154" s="392" t="str">
        <f ca="1">+IF(OFFSET('Water Data'!$H$29,0,10*ROW('Water Data'!H148))="","",OFFSET('Water Data'!$H$29,0,10*ROW('Water Data'!H148)))</f>
        <v/>
      </c>
      <c r="CH154" s="392" t="str">
        <f ca="1">+IF(OFFSET('Water Data'!$I$27,0,10*ROW('Water Data'!I148))="","",OFFSET('Water Data'!$I$27,0,10*ROW('Water Data'!I148)))</f>
        <v/>
      </c>
      <c r="CI154" s="392" t="str">
        <f ca="1">+IF(OFFSET('Water Data'!$I$28,0,10*ROW('Water Data'!I148))="","",OFFSET('Water Data'!$I$28,0,10*ROW('Water Data'!I148)))</f>
        <v/>
      </c>
      <c r="CJ154" s="392" t="str">
        <f ca="1">+IF(OFFSET('Water Data'!$I$29,0,10*ROW('Water Data'!I148))="","",OFFSET('Water Data'!$I$29,0,10*ROW('Water Data'!I148)))</f>
        <v/>
      </c>
      <c r="CK154" s="392" t="str">
        <f ca="1">+IF(OFFSET('Sanitation Data'!$D$28,0,10*ROW('Sanitation Data'!D148))="","",OFFSET('Sanitation Data'!$D$28,0,10*ROW('Sanitation Data'!D148)))</f>
        <v/>
      </c>
      <c r="CL154" s="392" t="str">
        <f ca="1">+IF(OFFSET('Sanitation Data'!$D$29,0,10*ROW('Sanitation Data'!D148))="","",OFFSET('Sanitation Data'!$D$29,0,10*ROW('Sanitation Data'!D148)))</f>
        <v/>
      </c>
      <c r="CM154" s="392" t="str">
        <f ca="1">+IF(OFFSET('Sanitation Data'!$D$30,0,10*ROW('Sanitation Data'!D148))="","",OFFSET('Sanitation Data'!$D$30,0,10*ROW('Sanitation Data'!D148)))</f>
        <v/>
      </c>
      <c r="CN154" s="392" t="str">
        <f ca="1">+IF(OFFSET('Sanitation Data'!$D$31,0,10*ROW('Sanitation Data'!D148))="","",OFFSET('Sanitation Data'!$D$31,0,10*ROW('Sanitation Data'!D148)))</f>
        <v/>
      </c>
      <c r="CO154" s="392" t="str">
        <f ca="1">+IF(OFFSET('Sanitation Data'!$D$32,0,10*ROW('Sanitation Data'!D148))="","",OFFSET('Sanitation Data'!$D$32,0,10*ROW('Sanitation Data'!D148)))</f>
        <v/>
      </c>
      <c r="CP154" s="392" t="str">
        <f ca="1">+IF(OFFSET('Sanitation Data'!$E$28,0,10*ROW('Sanitation Data'!E148))="","",OFFSET('Sanitation Data'!$E$28,0,10*ROW('Sanitation Data'!E148)))</f>
        <v/>
      </c>
      <c r="CQ154" s="392" t="str">
        <f ca="1">+IF(OFFSET('Sanitation Data'!$E$29,0,10*ROW('Sanitation Data'!E148))="","",OFFSET('Sanitation Data'!$E$29,0,10*ROW('Sanitation Data'!E148)))</f>
        <v/>
      </c>
      <c r="CR154" s="392" t="str">
        <f ca="1">+IF(OFFSET('Sanitation Data'!$E$30,0,10*ROW('Sanitation Data'!E148))="","",OFFSET('Sanitation Data'!$E$30,0,10*ROW('Sanitation Data'!E148)))</f>
        <v/>
      </c>
      <c r="CS154" s="392" t="str">
        <f ca="1">+IF(OFFSET('Sanitation Data'!$E$31,0,10*ROW('Sanitation Data'!E148))="","",OFFSET('Sanitation Data'!$E$31,0,10*ROW('Sanitation Data'!E148)))</f>
        <v/>
      </c>
      <c r="CT154" s="392" t="str">
        <f ca="1">+IF(OFFSET('Sanitation Data'!$E$32,0,10*ROW('Sanitation Data'!E148))="","",OFFSET('Sanitation Data'!$E$32,0,10*ROW('Sanitation Data'!E148)))</f>
        <v/>
      </c>
      <c r="CU154" s="392" t="str">
        <f ca="1">+IF(OFFSET('Sanitation Data'!$F$28,0,10*ROW('Sanitation Data'!F148))="","",OFFSET('Sanitation Data'!$F$28,0,10*ROW('Sanitation Data'!F148)))</f>
        <v/>
      </c>
      <c r="CV154" s="392" t="str">
        <f ca="1">+IF(OFFSET('Sanitation Data'!$F$29,0,10*ROW('Sanitation Data'!F148))="","",OFFSET('Sanitation Data'!$F$29,0,10*ROW('Sanitation Data'!F148)))</f>
        <v/>
      </c>
      <c r="CW154" s="392" t="str">
        <f ca="1">+IF(OFFSET('Sanitation Data'!$F$30,0,10*ROW('Sanitation Data'!F148))="","",OFFSET('Sanitation Data'!$F$30,0,10*ROW('Sanitation Data'!F148)))</f>
        <v/>
      </c>
      <c r="CX154" s="392" t="str">
        <f ca="1">+IF(OFFSET('Sanitation Data'!$F$31,0,10*ROW('Sanitation Data'!F148))="","",OFFSET('Sanitation Data'!$F$31,0,10*ROW('Sanitation Data'!F148)))</f>
        <v/>
      </c>
      <c r="CY154" s="392" t="str">
        <f ca="1">+IF(OFFSET('Sanitation Data'!$F$32,0,10*ROW('Sanitation Data'!F148))="","",OFFSET('Sanitation Data'!$F$32,0,10*ROW('Sanitation Data'!F148)))</f>
        <v/>
      </c>
      <c r="CZ154" s="392" t="str">
        <f ca="1">+IF(OFFSET('Sanitation Data'!$G$28,0,10*ROW('Sanitation Data'!G148))="","",OFFSET('Sanitation Data'!$G$28,0,10*ROW('Sanitation Data'!G148)))</f>
        <v/>
      </c>
      <c r="DA154" s="392" t="str">
        <f ca="1">+IF(OFFSET('Sanitation Data'!$G$29,0,10*ROW('Sanitation Data'!G148))="","",OFFSET('Sanitation Data'!$G$29,0,10*ROW('Sanitation Data'!G148)))</f>
        <v/>
      </c>
      <c r="DB154" s="392" t="str">
        <f ca="1">+IF(OFFSET('Sanitation Data'!$G$30,0,10*ROW('Sanitation Data'!G148))="","",OFFSET('Sanitation Data'!$G$30,0,10*ROW('Sanitation Data'!G148)))</f>
        <v/>
      </c>
      <c r="DC154" s="392" t="str">
        <f ca="1">+IF(OFFSET('Sanitation Data'!$G$31,0,10*ROW('Sanitation Data'!G148))="","",OFFSET('Sanitation Data'!$G$31,0,10*ROW('Sanitation Data'!G148)))</f>
        <v/>
      </c>
      <c r="DD154" s="392" t="str">
        <f ca="1">+IF(OFFSET('Sanitation Data'!$G$32,0,10*ROW('Sanitation Data'!G148))="","",OFFSET('Sanitation Data'!$G$32,0,10*ROW('Sanitation Data'!G148)))</f>
        <v/>
      </c>
      <c r="DE154" s="392" t="str">
        <f ca="1">+IF(OFFSET('Sanitation Data'!$H$28,0,10*ROW('Sanitation Data'!H148))="","",OFFSET('Sanitation Data'!$H$28,0,10*ROW('Sanitation Data'!H148)))</f>
        <v/>
      </c>
      <c r="DF154" s="392" t="str">
        <f ca="1">+IF(OFFSET('Sanitation Data'!$H$29,0,10*ROW('Sanitation Data'!H148))="","",OFFSET('Sanitation Data'!$H$29,0,10*ROW('Sanitation Data'!H148)))</f>
        <v/>
      </c>
      <c r="DG154" s="392" t="str">
        <f ca="1">+IF(OFFSET('Sanitation Data'!$H$30,0,10*ROW('Sanitation Data'!H148))="","",OFFSET('Sanitation Data'!$H$30,0,10*ROW('Sanitation Data'!H148)))</f>
        <v/>
      </c>
      <c r="DH154" s="392" t="str">
        <f ca="1">+IF(OFFSET('Sanitation Data'!$H$31,0,10*ROW('Sanitation Data'!H148))="","",OFFSET('Sanitation Data'!$H$31,0,10*ROW('Sanitation Data'!H148)))</f>
        <v/>
      </c>
      <c r="DI154" s="392" t="str">
        <f ca="1">+IF(OFFSET('Sanitation Data'!$H$32,0,10*ROW('Sanitation Data'!H148))="","",OFFSET('Sanitation Data'!$H$32,0,10*ROW('Sanitation Data'!H148)))</f>
        <v/>
      </c>
      <c r="DJ154" s="392" t="str">
        <f ca="1">+IF(OFFSET('Sanitation Data'!$I$28,0,10*ROW('Sanitation Data'!I148))="","",OFFSET('Sanitation Data'!$I$28,0,10*ROW('Sanitation Data'!I148)))</f>
        <v/>
      </c>
      <c r="DK154" s="392" t="str">
        <f ca="1">+IF(OFFSET('Sanitation Data'!$I$29,0,10*ROW('Sanitation Data'!I148))="","",OFFSET('Sanitation Data'!$I$29,0,10*ROW('Sanitation Data'!I148)))</f>
        <v/>
      </c>
      <c r="DL154" s="392" t="str">
        <f ca="1">+IF(OFFSET('Sanitation Data'!$I$30,0,10*ROW('Sanitation Data'!I148))="","",OFFSET('Sanitation Data'!$I$30,0,10*ROW('Sanitation Data'!I148)))</f>
        <v/>
      </c>
      <c r="DM154" s="392" t="str">
        <f ca="1">+IF(OFFSET('Sanitation Data'!$I$31,0,10*ROW('Sanitation Data'!I148))="","",OFFSET('Sanitation Data'!$I$31,0,10*ROW('Sanitation Data'!I148)))</f>
        <v/>
      </c>
      <c r="DN154" s="392" t="str">
        <f ca="1">+IF(OFFSET('Sanitation Data'!$I$32,0,10*ROW('Sanitation Data'!I148))="","",OFFSET('Sanitation Data'!$I$32,0,10*ROW('Sanitation Data'!I148)))</f>
        <v/>
      </c>
      <c r="DO154" s="392" t="str">
        <f ca="1">+IF(OFFSET('Hygiene Data'!$D$11,0,10*ROW('Hygiene Data'!D148))="","",OFFSET('Hygiene Data'!$D$11,0,10*ROW('Hygiene Data'!D148)))</f>
        <v/>
      </c>
      <c r="DP154" s="392" t="str">
        <f ca="1">+IF(OFFSET('Hygiene Data'!$D$12,0,10*ROW('Hygiene Data'!D148))="","",OFFSET('Hygiene Data'!$D$12,0,10*ROW('Hygiene Data'!D148)))</f>
        <v/>
      </c>
      <c r="DQ154" s="392" t="str">
        <f ca="1">+IF(OFFSET('Hygiene Data'!$D$13,0,10*ROW('Hygiene Data'!D148))="","",OFFSET('Hygiene Data'!$D$13,0,10*ROW('Hygiene Data'!D148)))</f>
        <v/>
      </c>
      <c r="DR154" s="392" t="str">
        <f ca="1">+IF(OFFSET('Hygiene Data'!$E$11,0,10*ROW('Hygiene Data'!E148))="","",OFFSET('Hygiene Data'!$E$11,0,10*ROW('Hygiene Data'!E148)))</f>
        <v/>
      </c>
      <c r="DS154" s="392" t="str">
        <f ca="1">+IF(OFFSET('Hygiene Data'!$E$12,0,10*ROW('Hygiene Data'!E148))="","",OFFSET('Hygiene Data'!$E$12,0,10*ROW('Hygiene Data'!E148)))</f>
        <v/>
      </c>
      <c r="DT154" s="392" t="str">
        <f ca="1">+IF(OFFSET('Hygiene Data'!$E$13,0,10*ROW('Hygiene Data'!E148))="","",OFFSET('Hygiene Data'!$E$13,0,10*ROW('Hygiene Data'!E148)))</f>
        <v/>
      </c>
      <c r="DU154" s="392" t="str">
        <f ca="1">+IF(OFFSET('Hygiene Data'!$F$11,0,10*ROW('Hygiene Data'!F148))="","",OFFSET('Hygiene Data'!$F$11,0,10*ROW('Hygiene Data'!F148)))</f>
        <v/>
      </c>
      <c r="DV154" s="392" t="str">
        <f ca="1">+IF(OFFSET('Hygiene Data'!$F$12,0,10*ROW('Hygiene Data'!F148))="","",OFFSET('Hygiene Data'!$F$12,0,10*ROW('Hygiene Data'!F148)))</f>
        <v/>
      </c>
      <c r="DW154" s="392" t="str">
        <f ca="1">+IF(OFFSET('Hygiene Data'!$F$13,0,10*ROW('Hygiene Data'!F148))="","",OFFSET('Hygiene Data'!$F$13,0,10*ROW('Hygiene Data'!F148)))</f>
        <v/>
      </c>
      <c r="DX154" s="392" t="str">
        <f ca="1">+IF(OFFSET('Hygiene Data'!$G$11,0,10*ROW('Hygiene Data'!G148))="","",OFFSET('Hygiene Data'!$G$11,0,10*ROW('Hygiene Data'!G148)))</f>
        <v/>
      </c>
      <c r="DY154" s="392" t="str">
        <f ca="1">+IF(OFFSET('Hygiene Data'!$G$12,0,10*ROW('Hygiene Data'!G148))="","",OFFSET('Hygiene Data'!$G$12,0,10*ROW('Hygiene Data'!G148)))</f>
        <v/>
      </c>
      <c r="DZ154" s="392" t="str">
        <f ca="1">+IF(OFFSET('Hygiene Data'!$G$13,0,10*ROW('Hygiene Data'!G148))="","",OFFSET('Hygiene Data'!$G$13,0,10*ROW('Hygiene Data'!G148)))</f>
        <v/>
      </c>
      <c r="EA154" s="392" t="str">
        <f ca="1">+IF(OFFSET('Hygiene Data'!$H$11,0,10*ROW('Hygiene Data'!H148))="","",OFFSET('Hygiene Data'!$H$11,0,10*ROW('Hygiene Data'!H148)))</f>
        <v/>
      </c>
      <c r="EB154" s="392" t="str">
        <f ca="1">+IF(OFFSET('Hygiene Data'!$H$12,0,10*ROW('Hygiene Data'!H148))="","",OFFSET('Hygiene Data'!$H$12,0,10*ROW('Hygiene Data'!H148)))</f>
        <v/>
      </c>
      <c r="EC154" s="392" t="str">
        <f ca="1">+IF(OFFSET('Hygiene Data'!$H$13,0,10*ROW('Hygiene Data'!H148))="","",OFFSET('Hygiene Data'!$H$13,0,10*ROW('Hygiene Data'!H148)))</f>
        <v/>
      </c>
      <c r="ED154" s="392" t="str">
        <f ca="1">+IF(OFFSET('Hygiene Data'!$I$11,0,10*ROW('Hygiene Data'!I148))="","",OFFSET('Hygiene Data'!$I$11,0,10*ROW('Hygiene Data'!I148)))</f>
        <v/>
      </c>
      <c r="EE154" s="392" t="str">
        <f ca="1">+IF(OFFSET('Hygiene Data'!$I$12,0,10*ROW('Hygiene Data'!I148))="","",OFFSET('Hygiene Data'!$I$12,0,10*ROW('Hygiene Data'!I148)))</f>
        <v/>
      </c>
      <c r="EF154" s="392" t="str">
        <f ca="1">+IF(OFFSET('Hygiene Data'!$I$13,0,10*ROW('Hygiene Data'!I148))="","",OFFSET('Hygiene Data'!$I$13,0,10*ROW('Hygiene Data'!I148)))</f>
        <v/>
      </c>
    </row>
    <row r="155" spans="1:136" x14ac:dyDescent="0.25">
      <c r="A155" s="501" t="str">
        <f ca="1">+IF(OFFSET('Water Data'!$B$2,0,10*ROW('Water Data'!E149))="","",OFFSET('Water Data'!$B$2,0,10*ROW('Water Data'!E149)))</f>
        <v/>
      </c>
      <c r="B155" s="50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28" t="str">
        <f t="shared" ca="1" si="2"/>
        <v/>
      </c>
      <c r="D155" s="52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3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3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3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3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3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3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3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3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3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3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3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3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3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3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3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3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3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3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3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3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3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3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3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3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3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3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3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3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3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3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3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0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3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3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3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3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3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3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3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3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3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3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3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3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3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3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3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3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92" t="str">
        <f ca="1">+IF(OFFSET('Water Data'!$D$27,0,10*ROW('Water Data'!D149))="","",OFFSET('Water Data'!$D$27,0,10*ROW('Water Data'!D149)))</f>
        <v/>
      </c>
      <c r="BT155" s="392" t="str">
        <f ca="1">+IF(OFFSET('Water Data'!$D$28,0,10*ROW('Water Data'!D149))="","",OFFSET('Water Data'!$D$28,0,10*ROW('Water Data'!D149)))</f>
        <v/>
      </c>
      <c r="BU155" s="392" t="str">
        <f ca="1">+IF(OFFSET('Water Data'!$D$29,0,10*ROW('Water Data'!D149))="","",OFFSET('Water Data'!$D$29,0,10*ROW('Water Data'!D149)))</f>
        <v/>
      </c>
      <c r="BV155" s="392" t="str">
        <f ca="1">+IF(OFFSET('Water Data'!$E$27,0,10*ROW('Water Data'!E149))="","",OFFSET('Water Data'!$E$27,0,10*ROW('Water Data'!E149)))</f>
        <v/>
      </c>
      <c r="BW155" s="392" t="str">
        <f ca="1">+IF(OFFSET('Water Data'!$E$28,0,10*ROW('Water Data'!E149))="","",OFFSET('Water Data'!$E$28,0,10*ROW('Water Data'!E149)))</f>
        <v/>
      </c>
      <c r="BX155" s="392" t="str">
        <f ca="1">+IF(OFFSET('Water Data'!$E$29,0,10*ROW('Water Data'!E149))="","",OFFSET('Water Data'!$E$29,0,10*ROW('Water Data'!E149)))</f>
        <v/>
      </c>
      <c r="BY155" s="392" t="str">
        <f ca="1">+IF(OFFSET('Water Data'!$F$27,0,10*ROW('Water Data'!F149))="","",OFFSET('Water Data'!$F$27,0,10*ROW('Water Data'!F149)))</f>
        <v/>
      </c>
      <c r="BZ155" s="392" t="str">
        <f ca="1">+IF(OFFSET('Water Data'!$F$28,0,10*ROW('Water Data'!F149))="","",OFFSET('Water Data'!$F$28,0,10*ROW('Water Data'!F149)))</f>
        <v/>
      </c>
      <c r="CA155" s="392" t="str">
        <f ca="1">+IF(OFFSET('Water Data'!$F$29,0,10*ROW('Water Data'!F149))="","",OFFSET('Water Data'!$F$29,0,10*ROW('Water Data'!F149)))</f>
        <v/>
      </c>
      <c r="CB155" s="392" t="str">
        <f ca="1">+IF(OFFSET('Water Data'!$G$27,0,10*ROW('Water Data'!G149))="","",OFFSET('Water Data'!$G$27,0,10*ROW('Water Data'!G149)))</f>
        <v/>
      </c>
      <c r="CC155" s="392" t="str">
        <f ca="1">+IF(OFFSET('Water Data'!$G$28,0,10*ROW('Water Data'!G149))="","",OFFSET('Water Data'!$G$28,0,10*ROW('Water Data'!G149)))</f>
        <v/>
      </c>
      <c r="CD155" s="392" t="str">
        <f ca="1">+IF(OFFSET('Water Data'!$G$29,0,10*ROW('Water Data'!G149))="","",OFFSET('Water Data'!$G$29,0,10*ROW('Water Data'!G149)))</f>
        <v/>
      </c>
      <c r="CE155" s="392" t="str">
        <f ca="1">+IF(OFFSET('Water Data'!$H$27,0,10*ROW('Water Data'!H149))="","",OFFSET('Water Data'!$H$27,0,10*ROW('Water Data'!H149)))</f>
        <v/>
      </c>
      <c r="CF155" s="392" t="str">
        <f ca="1">+IF(OFFSET('Water Data'!$H$28,0,10*ROW('Water Data'!H149))="","",OFFSET('Water Data'!$H$28,0,10*ROW('Water Data'!H149)))</f>
        <v/>
      </c>
      <c r="CG155" s="392" t="str">
        <f ca="1">+IF(OFFSET('Water Data'!$H$29,0,10*ROW('Water Data'!H149))="","",OFFSET('Water Data'!$H$29,0,10*ROW('Water Data'!H149)))</f>
        <v/>
      </c>
      <c r="CH155" s="392" t="str">
        <f ca="1">+IF(OFFSET('Water Data'!$I$27,0,10*ROW('Water Data'!I149))="","",OFFSET('Water Data'!$I$27,0,10*ROW('Water Data'!I149)))</f>
        <v/>
      </c>
      <c r="CI155" s="392" t="str">
        <f ca="1">+IF(OFFSET('Water Data'!$I$28,0,10*ROW('Water Data'!I149))="","",OFFSET('Water Data'!$I$28,0,10*ROW('Water Data'!I149)))</f>
        <v/>
      </c>
      <c r="CJ155" s="392" t="str">
        <f ca="1">+IF(OFFSET('Water Data'!$I$29,0,10*ROW('Water Data'!I149))="","",OFFSET('Water Data'!$I$29,0,10*ROW('Water Data'!I149)))</f>
        <v/>
      </c>
      <c r="CK155" s="392" t="str">
        <f ca="1">+IF(OFFSET('Sanitation Data'!$D$28,0,10*ROW('Sanitation Data'!D149))="","",OFFSET('Sanitation Data'!$D$28,0,10*ROW('Sanitation Data'!D149)))</f>
        <v/>
      </c>
      <c r="CL155" s="392" t="str">
        <f ca="1">+IF(OFFSET('Sanitation Data'!$D$29,0,10*ROW('Sanitation Data'!D149))="","",OFFSET('Sanitation Data'!$D$29,0,10*ROW('Sanitation Data'!D149)))</f>
        <v/>
      </c>
      <c r="CM155" s="392" t="str">
        <f ca="1">+IF(OFFSET('Sanitation Data'!$D$30,0,10*ROW('Sanitation Data'!D149))="","",OFFSET('Sanitation Data'!$D$30,0,10*ROW('Sanitation Data'!D149)))</f>
        <v/>
      </c>
      <c r="CN155" s="392" t="str">
        <f ca="1">+IF(OFFSET('Sanitation Data'!$D$31,0,10*ROW('Sanitation Data'!D149))="","",OFFSET('Sanitation Data'!$D$31,0,10*ROW('Sanitation Data'!D149)))</f>
        <v/>
      </c>
      <c r="CO155" s="392" t="str">
        <f ca="1">+IF(OFFSET('Sanitation Data'!$D$32,0,10*ROW('Sanitation Data'!D149))="","",OFFSET('Sanitation Data'!$D$32,0,10*ROW('Sanitation Data'!D149)))</f>
        <v/>
      </c>
      <c r="CP155" s="392" t="str">
        <f ca="1">+IF(OFFSET('Sanitation Data'!$E$28,0,10*ROW('Sanitation Data'!E149))="","",OFFSET('Sanitation Data'!$E$28,0,10*ROW('Sanitation Data'!E149)))</f>
        <v/>
      </c>
      <c r="CQ155" s="392" t="str">
        <f ca="1">+IF(OFFSET('Sanitation Data'!$E$29,0,10*ROW('Sanitation Data'!E149))="","",OFFSET('Sanitation Data'!$E$29,0,10*ROW('Sanitation Data'!E149)))</f>
        <v/>
      </c>
      <c r="CR155" s="392" t="str">
        <f ca="1">+IF(OFFSET('Sanitation Data'!$E$30,0,10*ROW('Sanitation Data'!E149))="","",OFFSET('Sanitation Data'!$E$30,0,10*ROW('Sanitation Data'!E149)))</f>
        <v/>
      </c>
      <c r="CS155" s="392" t="str">
        <f ca="1">+IF(OFFSET('Sanitation Data'!$E$31,0,10*ROW('Sanitation Data'!E149))="","",OFFSET('Sanitation Data'!$E$31,0,10*ROW('Sanitation Data'!E149)))</f>
        <v/>
      </c>
      <c r="CT155" s="392" t="str">
        <f ca="1">+IF(OFFSET('Sanitation Data'!$E$32,0,10*ROW('Sanitation Data'!E149))="","",OFFSET('Sanitation Data'!$E$32,0,10*ROW('Sanitation Data'!E149)))</f>
        <v/>
      </c>
      <c r="CU155" s="392" t="str">
        <f ca="1">+IF(OFFSET('Sanitation Data'!$F$28,0,10*ROW('Sanitation Data'!F149))="","",OFFSET('Sanitation Data'!$F$28,0,10*ROW('Sanitation Data'!F149)))</f>
        <v/>
      </c>
      <c r="CV155" s="392" t="str">
        <f ca="1">+IF(OFFSET('Sanitation Data'!$F$29,0,10*ROW('Sanitation Data'!F149))="","",OFFSET('Sanitation Data'!$F$29,0,10*ROW('Sanitation Data'!F149)))</f>
        <v/>
      </c>
      <c r="CW155" s="392" t="str">
        <f ca="1">+IF(OFFSET('Sanitation Data'!$F$30,0,10*ROW('Sanitation Data'!F149))="","",OFFSET('Sanitation Data'!$F$30,0,10*ROW('Sanitation Data'!F149)))</f>
        <v/>
      </c>
      <c r="CX155" s="392" t="str">
        <f ca="1">+IF(OFFSET('Sanitation Data'!$F$31,0,10*ROW('Sanitation Data'!F149))="","",OFFSET('Sanitation Data'!$F$31,0,10*ROW('Sanitation Data'!F149)))</f>
        <v/>
      </c>
      <c r="CY155" s="392" t="str">
        <f ca="1">+IF(OFFSET('Sanitation Data'!$F$32,0,10*ROW('Sanitation Data'!F149))="","",OFFSET('Sanitation Data'!$F$32,0,10*ROW('Sanitation Data'!F149)))</f>
        <v/>
      </c>
      <c r="CZ155" s="392" t="str">
        <f ca="1">+IF(OFFSET('Sanitation Data'!$G$28,0,10*ROW('Sanitation Data'!G149))="","",OFFSET('Sanitation Data'!$G$28,0,10*ROW('Sanitation Data'!G149)))</f>
        <v/>
      </c>
      <c r="DA155" s="392" t="str">
        <f ca="1">+IF(OFFSET('Sanitation Data'!$G$29,0,10*ROW('Sanitation Data'!G149))="","",OFFSET('Sanitation Data'!$G$29,0,10*ROW('Sanitation Data'!G149)))</f>
        <v/>
      </c>
      <c r="DB155" s="392" t="str">
        <f ca="1">+IF(OFFSET('Sanitation Data'!$G$30,0,10*ROW('Sanitation Data'!G149))="","",OFFSET('Sanitation Data'!$G$30,0,10*ROW('Sanitation Data'!G149)))</f>
        <v/>
      </c>
      <c r="DC155" s="392" t="str">
        <f ca="1">+IF(OFFSET('Sanitation Data'!$G$31,0,10*ROW('Sanitation Data'!G149))="","",OFFSET('Sanitation Data'!$G$31,0,10*ROW('Sanitation Data'!G149)))</f>
        <v/>
      </c>
      <c r="DD155" s="392" t="str">
        <f ca="1">+IF(OFFSET('Sanitation Data'!$G$32,0,10*ROW('Sanitation Data'!G149))="","",OFFSET('Sanitation Data'!$G$32,0,10*ROW('Sanitation Data'!G149)))</f>
        <v/>
      </c>
      <c r="DE155" s="392" t="str">
        <f ca="1">+IF(OFFSET('Sanitation Data'!$H$28,0,10*ROW('Sanitation Data'!H149))="","",OFFSET('Sanitation Data'!$H$28,0,10*ROW('Sanitation Data'!H149)))</f>
        <v/>
      </c>
      <c r="DF155" s="392" t="str">
        <f ca="1">+IF(OFFSET('Sanitation Data'!$H$29,0,10*ROW('Sanitation Data'!H149))="","",OFFSET('Sanitation Data'!$H$29,0,10*ROW('Sanitation Data'!H149)))</f>
        <v/>
      </c>
      <c r="DG155" s="392" t="str">
        <f ca="1">+IF(OFFSET('Sanitation Data'!$H$30,0,10*ROW('Sanitation Data'!H149))="","",OFFSET('Sanitation Data'!$H$30,0,10*ROW('Sanitation Data'!H149)))</f>
        <v/>
      </c>
      <c r="DH155" s="392" t="str">
        <f ca="1">+IF(OFFSET('Sanitation Data'!$H$31,0,10*ROW('Sanitation Data'!H149))="","",OFFSET('Sanitation Data'!$H$31,0,10*ROW('Sanitation Data'!H149)))</f>
        <v/>
      </c>
      <c r="DI155" s="392" t="str">
        <f ca="1">+IF(OFFSET('Sanitation Data'!$H$32,0,10*ROW('Sanitation Data'!H149))="","",OFFSET('Sanitation Data'!$H$32,0,10*ROW('Sanitation Data'!H149)))</f>
        <v/>
      </c>
      <c r="DJ155" s="392" t="str">
        <f ca="1">+IF(OFFSET('Sanitation Data'!$I$28,0,10*ROW('Sanitation Data'!I149))="","",OFFSET('Sanitation Data'!$I$28,0,10*ROW('Sanitation Data'!I149)))</f>
        <v/>
      </c>
      <c r="DK155" s="392" t="str">
        <f ca="1">+IF(OFFSET('Sanitation Data'!$I$29,0,10*ROW('Sanitation Data'!I149))="","",OFFSET('Sanitation Data'!$I$29,0,10*ROW('Sanitation Data'!I149)))</f>
        <v/>
      </c>
      <c r="DL155" s="392" t="str">
        <f ca="1">+IF(OFFSET('Sanitation Data'!$I$30,0,10*ROW('Sanitation Data'!I149))="","",OFFSET('Sanitation Data'!$I$30,0,10*ROW('Sanitation Data'!I149)))</f>
        <v/>
      </c>
      <c r="DM155" s="392" t="str">
        <f ca="1">+IF(OFFSET('Sanitation Data'!$I$31,0,10*ROW('Sanitation Data'!I149))="","",OFFSET('Sanitation Data'!$I$31,0,10*ROW('Sanitation Data'!I149)))</f>
        <v/>
      </c>
      <c r="DN155" s="392" t="str">
        <f ca="1">+IF(OFFSET('Sanitation Data'!$I$32,0,10*ROW('Sanitation Data'!I149))="","",OFFSET('Sanitation Data'!$I$32,0,10*ROW('Sanitation Data'!I149)))</f>
        <v/>
      </c>
      <c r="DO155" s="392" t="str">
        <f ca="1">+IF(OFFSET('Hygiene Data'!$D$11,0,10*ROW('Hygiene Data'!D149))="","",OFFSET('Hygiene Data'!$D$11,0,10*ROW('Hygiene Data'!D149)))</f>
        <v/>
      </c>
      <c r="DP155" s="392" t="str">
        <f ca="1">+IF(OFFSET('Hygiene Data'!$D$12,0,10*ROW('Hygiene Data'!D149))="","",OFFSET('Hygiene Data'!$D$12,0,10*ROW('Hygiene Data'!D149)))</f>
        <v/>
      </c>
      <c r="DQ155" s="392" t="str">
        <f ca="1">+IF(OFFSET('Hygiene Data'!$D$13,0,10*ROW('Hygiene Data'!D149))="","",OFFSET('Hygiene Data'!$D$13,0,10*ROW('Hygiene Data'!D149)))</f>
        <v/>
      </c>
      <c r="DR155" s="392" t="str">
        <f ca="1">+IF(OFFSET('Hygiene Data'!$E$11,0,10*ROW('Hygiene Data'!E149))="","",OFFSET('Hygiene Data'!$E$11,0,10*ROW('Hygiene Data'!E149)))</f>
        <v/>
      </c>
      <c r="DS155" s="392" t="str">
        <f ca="1">+IF(OFFSET('Hygiene Data'!$E$12,0,10*ROW('Hygiene Data'!E149))="","",OFFSET('Hygiene Data'!$E$12,0,10*ROW('Hygiene Data'!E149)))</f>
        <v/>
      </c>
      <c r="DT155" s="392" t="str">
        <f ca="1">+IF(OFFSET('Hygiene Data'!$E$13,0,10*ROW('Hygiene Data'!E149))="","",OFFSET('Hygiene Data'!$E$13,0,10*ROW('Hygiene Data'!E149)))</f>
        <v/>
      </c>
      <c r="DU155" s="392" t="str">
        <f ca="1">+IF(OFFSET('Hygiene Data'!$F$11,0,10*ROW('Hygiene Data'!F149))="","",OFFSET('Hygiene Data'!$F$11,0,10*ROW('Hygiene Data'!F149)))</f>
        <v/>
      </c>
      <c r="DV155" s="392" t="str">
        <f ca="1">+IF(OFFSET('Hygiene Data'!$F$12,0,10*ROW('Hygiene Data'!F149))="","",OFFSET('Hygiene Data'!$F$12,0,10*ROW('Hygiene Data'!F149)))</f>
        <v/>
      </c>
      <c r="DW155" s="392" t="str">
        <f ca="1">+IF(OFFSET('Hygiene Data'!$F$13,0,10*ROW('Hygiene Data'!F149))="","",OFFSET('Hygiene Data'!$F$13,0,10*ROW('Hygiene Data'!F149)))</f>
        <v/>
      </c>
      <c r="DX155" s="392" t="str">
        <f ca="1">+IF(OFFSET('Hygiene Data'!$G$11,0,10*ROW('Hygiene Data'!G149))="","",OFFSET('Hygiene Data'!$G$11,0,10*ROW('Hygiene Data'!G149)))</f>
        <v/>
      </c>
      <c r="DY155" s="392" t="str">
        <f ca="1">+IF(OFFSET('Hygiene Data'!$G$12,0,10*ROW('Hygiene Data'!G149))="","",OFFSET('Hygiene Data'!$G$12,0,10*ROW('Hygiene Data'!G149)))</f>
        <v/>
      </c>
      <c r="DZ155" s="392" t="str">
        <f ca="1">+IF(OFFSET('Hygiene Data'!$G$13,0,10*ROW('Hygiene Data'!G149))="","",OFFSET('Hygiene Data'!$G$13,0,10*ROW('Hygiene Data'!G149)))</f>
        <v/>
      </c>
      <c r="EA155" s="392" t="str">
        <f ca="1">+IF(OFFSET('Hygiene Data'!$H$11,0,10*ROW('Hygiene Data'!H149))="","",OFFSET('Hygiene Data'!$H$11,0,10*ROW('Hygiene Data'!H149)))</f>
        <v/>
      </c>
      <c r="EB155" s="392" t="str">
        <f ca="1">+IF(OFFSET('Hygiene Data'!$H$12,0,10*ROW('Hygiene Data'!H149))="","",OFFSET('Hygiene Data'!$H$12,0,10*ROW('Hygiene Data'!H149)))</f>
        <v/>
      </c>
      <c r="EC155" s="392" t="str">
        <f ca="1">+IF(OFFSET('Hygiene Data'!$H$13,0,10*ROW('Hygiene Data'!H149))="","",OFFSET('Hygiene Data'!$H$13,0,10*ROW('Hygiene Data'!H149)))</f>
        <v/>
      </c>
      <c r="ED155" s="392" t="str">
        <f ca="1">+IF(OFFSET('Hygiene Data'!$I$11,0,10*ROW('Hygiene Data'!I149))="","",OFFSET('Hygiene Data'!$I$11,0,10*ROW('Hygiene Data'!I149)))</f>
        <v/>
      </c>
      <c r="EE155" s="392" t="str">
        <f ca="1">+IF(OFFSET('Hygiene Data'!$I$12,0,10*ROW('Hygiene Data'!I149))="","",OFFSET('Hygiene Data'!$I$12,0,10*ROW('Hygiene Data'!I149)))</f>
        <v/>
      </c>
      <c r="EF155" s="392" t="str">
        <f ca="1">+IF(OFFSET('Hygiene Data'!$I$13,0,10*ROW('Hygiene Data'!I149))="","",OFFSET('Hygiene Data'!$I$13,0,10*ROW('Hygiene Data'!I149)))</f>
        <v/>
      </c>
    </row>
    <row r="156" spans="1:136" x14ac:dyDescent="0.25">
      <c r="A156" s="501" t="str">
        <f ca="1">+IF(OFFSET('Water Data'!$B$2,0,10*ROW('Water Data'!E150))="","",OFFSET('Water Data'!$B$2,0,10*ROW('Water Data'!E150)))</f>
        <v/>
      </c>
      <c r="B156" s="50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28" t="str">
        <f t="shared" ca="1" si="2"/>
        <v/>
      </c>
      <c r="D156" s="52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3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3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3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3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3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3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3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3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3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3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3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3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3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3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3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3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3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3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3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3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3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3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3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3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3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3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3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3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3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3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3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0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3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3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3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3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3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3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3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3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3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3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3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3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3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3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3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3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92" t="str">
        <f ca="1">+IF(OFFSET('Water Data'!$D$27,0,10*ROW('Water Data'!D150))="","",OFFSET('Water Data'!$D$27,0,10*ROW('Water Data'!D150)))</f>
        <v/>
      </c>
      <c r="BT156" s="392" t="str">
        <f ca="1">+IF(OFFSET('Water Data'!$D$28,0,10*ROW('Water Data'!D150))="","",OFFSET('Water Data'!$D$28,0,10*ROW('Water Data'!D150)))</f>
        <v/>
      </c>
      <c r="BU156" s="392" t="str">
        <f ca="1">+IF(OFFSET('Water Data'!$D$29,0,10*ROW('Water Data'!D150))="","",OFFSET('Water Data'!$D$29,0,10*ROW('Water Data'!D150)))</f>
        <v/>
      </c>
      <c r="BV156" s="392" t="str">
        <f ca="1">+IF(OFFSET('Water Data'!$E$27,0,10*ROW('Water Data'!E150))="","",OFFSET('Water Data'!$E$27,0,10*ROW('Water Data'!E150)))</f>
        <v/>
      </c>
      <c r="BW156" s="392" t="str">
        <f ca="1">+IF(OFFSET('Water Data'!$E$28,0,10*ROW('Water Data'!E150))="","",OFFSET('Water Data'!$E$28,0,10*ROW('Water Data'!E150)))</f>
        <v/>
      </c>
      <c r="BX156" s="392" t="str">
        <f ca="1">+IF(OFFSET('Water Data'!$E$29,0,10*ROW('Water Data'!E150))="","",OFFSET('Water Data'!$E$29,0,10*ROW('Water Data'!E150)))</f>
        <v/>
      </c>
      <c r="BY156" s="392" t="str">
        <f ca="1">+IF(OFFSET('Water Data'!$F$27,0,10*ROW('Water Data'!F150))="","",OFFSET('Water Data'!$F$27,0,10*ROW('Water Data'!F150)))</f>
        <v/>
      </c>
      <c r="BZ156" s="392" t="str">
        <f ca="1">+IF(OFFSET('Water Data'!$F$28,0,10*ROW('Water Data'!F150))="","",OFFSET('Water Data'!$F$28,0,10*ROW('Water Data'!F150)))</f>
        <v/>
      </c>
      <c r="CA156" s="392" t="str">
        <f ca="1">+IF(OFFSET('Water Data'!$F$29,0,10*ROW('Water Data'!F150))="","",OFFSET('Water Data'!$F$29,0,10*ROW('Water Data'!F150)))</f>
        <v/>
      </c>
      <c r="CB156" s="392" t="str">
        <f ca="1">+IF(OFFSET('Water Data'!$G$27,0,10*ROW('Water Data'!G150))="","",OFFSET('Water Data'!$G$27,0,10*ROW('Water Data'!G150)))</f>
        <v/>
      </c>
      <c r="CC156" s="392" t="str">
        <f ca="1">+IF(OFFSET('Water Data'!$G$28,0,10*ROW('Water Data'!G150))="","",OFFSET('Water Data'!$G$28,0,10*ROW('Water Data'!G150)))</f>
        <v/>
      </c>
      <c r="CD156" s="392" t="str">
        <f ca="1">+IF(OFFSET('Water Data'!$G$29,0,10*ROW('Water Data'!G150))="","",OFFSET('Water Data'!$G$29,0,10*ROW('Water Data'!G150)))</f>
        <v/>
      </c>
      <c r="CE156" s="392" t="str">
        <f ca="1">+IF(OFFSET('Water Data'!$H$27,0,10*ROW('Water Data'!H150))="","",OFFSET('Water Data'!$H$27,0,10*ROW('Water Data'!H150)))</f>
        <v/>
      </c>
      <c r="CF156" s="392" t="str">
        <f ca="1">+IF(OFFSET('Water Data'!$H$28,0,10*ROW('Water Data'!H150))="","",OFFSET('Water Data'!$H$28,0,10*ROW('Water Data'!H150)))</f>
        <v/>
      </c>
      <c r="CG156" s="392" t="str">
        <f ca="1">+IF(OFFSET('Water Data'!$H$29,0,10*ROW('Water Data'!H150))="","",OFFSET('Water Data'!$H$29,0,10*ROW('Water Data'!H150)))</f>
        <v/>
      </c>
      <c r="CH156" s="392" t="str">
        <f ca="1">+IF(OFFSET('Water Data'!$I$27,0,10*ROW('Water Data'!I150))="","",OFFSET('Water Data'!$I$27,0,10*ROW('Water Data'!I150)))</f>
        <v/>
      </c>
      <c r="CI156" s="392" t="str">
        <f ca="1">+IF(OFFSET('Water Data'!$I$28,0,10*ROW('Water Data'!I150))="","",OFFSET('Water Data'!$I$28,0,10*ROW('Water Data'!I150)))</f>
        <v/>
      </c>
      <c r="CJ156" s="392" t="str">
        <f ca="1">+IF(OFFSET('Water Data'!$I$29,0,10*ROW('Water Data'!I150))="","",OFFSET('Water Data'!$I$29,0,10*ROW('Water Data'!I150)))</f>
        <v/>
      </c>
      <c r="CK156" s="392" t="str">
        <f ca="1">+IF(OFFSET('Sanitation Data'!$D$28,0,10*ROW('Sanitation Data'!D150))="","",OFFSET('Sanitation Data'!$D$28,0,10*ROW('Sanitation Data'!D150)))</f>
        <v/>
      </c>
      <c r="CL156" s="392" t="str">
        <f ca="1">+IF(OFFSET('Sanitation Data'!$D$29,0,10*ROW('Sanitation Data'!D150))="","",OFFSET('Sanitation Data'!$D$29,0,10*ROW('Sanitation Data'!D150)))</f>
        <v/>
      </c>
      <c r="CM156" s="392" t="str">
        <f ca="1">+IF(OFFSET('Sanitation Data'!$D$30,0,10*ROW('Sanitation Data'!D150))="","",OFFSET('Sanitation Data'!$D$30,0,10*ROW('Sanitation Data'!D150)))</f>
        <v/>
      </c>
      <c r="CN156" s="392" t="str">
        <f ca="1">+IF(OFFSET('Sanitation Data'!$D$31,0,10*ROW('Sanitation Data'!D150))="","",OFFSET('Sanitation Data'!$D$31,0,10*ROW('Sanitation Data'!D150)))</f>
        <v/>
      </c>
      <c r="CO156" s="392" t="str">
        <f ca="1">+IF(OFFSET('Sanitation Data'!$D$32,0,10*ROW('Sanitation Data'!D150))="","",OFFSET('Sanitation Data'!$D$32,0,10*ROW('Sanitation Data'!D150)))</f>
        <v/>
      </c>
      <c r="CP156" s="392" t="str">
        <f ca="1">+IF(OFFSET('Sanitation Data'!$E$28,0,10*ROW('Sanitation Data'!E150))="","",OFFSET('Sanitation Data'!$E$28,0,10*ROW('Sanitation Data'!E150)))</f>
        <v/>
      </c>
      <c r="CQ156" s="392" t="str">
        <f ca="1">+IF(OFFSET('Sanitation Data'!$E$29,0,10*ROW('Sanitation Data'!E150))="","",OFFSET('Sanitation Data'!$E$29,0,10*ROW('Sanitation Data'!E150)))</f>
        <v/>
      </c>
      <c r="CR156" s="392" t="str">
        <f ca="1">+IF(OFFSET('Sanitation Data'!$E$30,0,10*ROW('Sanitation Data'!E150))="","",OFFSET('Sanitation Data'!$E$30,0,10*ROW('Sanitation Data'!E150)))</f>
        <v/>
      </c>
      <c r="CS156" s="392" t="str">
        <f ca="1">+IF(OFFSET('Sanitation Data'!$E$31,0,10*ROW('Sanitation Data'!E150))="","",OFFSET('Sanitation Data'!$E$31,0,10*ROW('Sanitation Data'!E150)))</f>
        <v/>
      </c>
      <c r="CT156" s="392" t="str">
        <f ca="1">+IF(OFFSET('Sanitation Data'!$E$32,0,10*ROW('Sanitation Data'!E150))="","",OFFSET('Sanitation Data'!$E$32,0,10*ROW('Sanitation Data'!E150)))</f>
        <v/>
      </c>
      <c r="CU156" s="392" t="str">
        <f ca="1">+IF(OFFSET('Sanitation Data'!$F$28,0,10*ROW('Sanitation Data'!F150))="","",OFFSET('Sanitation Data'!$F$28,0,10*ROW('Sanitation Data'!F150)))</f>
        <v/>
      </c>
      <c r="CV156" s="392" t="str">
        <f ca="1">+IF(OFFSET('Sanitation Data'!$F$29,0,10*ROW('Sanitation Data'!F150))="","",OFFSET('Sanitation Data'!$F$29,0,10*ROW('Sanitation Data'!F150)))</f>
        <v/>
      </c>
      <c r="CW156" s="392" t="str">
        <f ca="1">+IF(OFFSET('Sanitation Data'!$F$30,0,10*ROW('Sanitation Data'!F150))="","",OFFSET('Sanitation Data'!$F$30,0,10*ROW('Sanitation Data'!F150)))</f>
        <v/>
      </c>
      <c r="CX156" s="392" t="str">
        <f ca="1">+IF(OFFSET('Sanitation Data'!$F$31,0,10*ROW('Sanitation Data'!F150))="","",OFFSET('Sanitation Data'!$F$31,0,10*ROW('Sanitation Data'!F150)))</f>
        <v/>
      </c>
      <c r="CY156" s="392" t="str">
        <f ca="1">+IF(OFFSET('Sanitation Data'!$F$32,0,10*ROW('Sanitation Data'!F150))="","",OFFSET('Sanitation Data'!$F$32,0,10*ROW('Sanitation Data'!F150)))</f>
        <v/>
      </c>
      <c r="CZ156" s="392" t="str">
        <f ca="1">+IF(OFFSET('Sanitation Data'!$G$28,0,10*ROW('Sanitation Data'!G150))="","",OFFSET('Sanitation Data'!$G$28,0,10*ROW('Sanitation Data'!G150)))</f>
        <v/>
      </c>
      <c r="DA156" s="392" t="str">
        <f ca="1">+IF(OFFSET('Sanitation Data'!$G$29,0,10*ROW('Sanitation Data'!G150))="","",OFFSET('Sanitation Data'!$G$29,0,10*ROW('Sanitation Data'!G150)))</f>
        <v/>
      </c>
      <c r="DB156" s="392" t="str">
        <f ca="1">+IF(OFFSET('Sanitation Data'!$G$30,0,10*ROW('Sanitation Data'!G150))="","",OFFSET('Sanitation Data'!$G$30,0,10*ROW('Sanitation Data'!G150)))</f>
        <v/>
      </c>
      <c r="DC156" s="392" t="str">
        <f ca="1">+IF(OFFSET('Sanitation Data'!$G$31,0,10*ROW('Sanitation Data'!G150))="","",OFFSET('Sanitation Data'!$G$31,0,10*ROW('Sanitation Data'!G150)))</f>
        <v/>
      </c>
      <c r="DD156" s="392" t="str">
        <f ca="1">+IF(OFFSET('Sanitation Data'!$G$32,0,10*ROW('Sanitation Data'!G150))="","",OFFSET('Sanitation Data'!$G$32,0,10*ROW('Sanitation Data'!G150)))</f>
        <v/>
      </c>
      <c r="DE156" s="392" t="str">
        <f ca="1">+IF(OFFSET('Sanitation Data'!$H$28,0,10*ROW('Sanitation Data'!H150))="","",OFFSET('Sanitation Data'!$H$28,0,10*ROW('Sanitation Data'!H150)))</f>
        <v/>
      </c>
      <c r="DF156" s="392" t="str">
        <f ca="1">+IF(OFFSET('Sanitation Data'!$H$29,0,10*ROW('Sanitation Data'!H150))="","",OFFSET('Sanitation Data'!$H$29,0,10*ROW('Sanitation Data'!H150)))</f>
        <v/>
      </c>
      <c r="DG156" s="392" t="str">
        <f ca="1">+IF(OFFSET('Sanitation Data'!$H$30,0,10*ROW('Sanitation Data'!H150))="","",OFFSET('Sanitation Data'!$H$30,0,10*ROW('Sanitation Data'!H150)))</f>
        <v/>
      </c>
      <c r="DH156" s="392" t="str">
        <f ca="1">+IF(OFFSET('Sanitation Data'!$H$31,0,10*ROW('Sanitation Data'!H150))="","",OFFSET('Sanitation Data'!$H$31,0,10*ROW('Sanitation Data'!H150)))</f>
        <v/>
      </c>
      <c r="DI156" s="392" t="str">
        <f ca="1">+IF(OFFSET('Sanitation Data'!$H$32,0,10*ROW('Sanitation Data'!H150))="","",OFFSET('Sanitation Data'!$H$32,0,10*ROW('Sanitation Data'!H150)))</f>
        <v/>
      </c>
      <c r="DJ156" s="392" t="str">
        <f ca="1">+IF(OFFSET('Sanitation Data'!$I$28,0,10*ROW('Sanitation Data'!I150))="","",OFFSET('Sanitation Data'!$I$28,0,10*ROW('Sanitation Data'!I150)))</f>
        <v/>
      </c>
      <c r="DK156" s="392" t="str">
        <f ca="1">+IF(OFFSET('Sanitation Data'!$I$29,0,10*ROW('Sanitation Data'!I150))="","",OFFSET('Sanitation Data'!$I$29,0,10*ROW('Sanitation Data'!I150)))</f>
        <v/>
      </c>
      <c r="DL156" s="392" t="str">
        <f ca="1">+IF(OFFSET('Sanitation Data'!$I$30,0,10*ROW('Sanitation Data'!I150))="","",OFFSET('Sanitation Data'!$I$30,0,10*ROW('Sanitation Data'!I150)))</f>
        <v/>
      </c>
      <c r="DM156" s="392" t="str">
        <f ca="1">+IF(OFFSET('Sanitation Data'!$I$31,0,10*ROW('Sanitation Data'!I150))="","",OFFSET('Sanitation Data'!$I$31,0,10*ROW('Sanitation Data'!I150)))</f>
        <v/>
      </c>
      <c r="DN156" s="392" t="str">
        <f ca="1">+IF(OFFSET('Sanitation Data'!$I$32,0,10*ROW('Sanitation Data'!I150))="","",OFFSET('Sanitation Data'!$I$32,0,10*ROW('Sanitation Data'!I150)))</f>
        <v/>
      </c>
      <c r="DO156" s="392" t="str">
        <f ca="1">+IF(OFFSET('Hygiene Data'!$D$11,0,10*ROW('Hygiene Data'!D150))="","",OFFSET('Hygiene Data'!$D$11,0,10*ROW('Hygiene Data'!D150)))</f>
        <v/>
      </c>
      <c r="DP156" s="392" t="str">
        <f ca="1">+IF(OFFSET('Hygiene Data'!$D$12,0,10*ROW('Hygiene Data'!D150))="","",OFFSET('Hygiene Data'!$D$12,0,10*ROW('Hygiene Data'!D150)))</f>
        <v/>
      </c>
      <c r="DQ156" s="392" t="str">
        <f ca="1">+IF(OFFSET('Hygiene Data'!$D$13,0,10*ROW('Hygiene Data'!D150))="","",OFFSET('Hygiene Data'!$D$13,0,10*ROW('Hygiene Data'!D150)))</f>
        <v/>
      </c>
      <c r="DR156" s="392" t="str">
        <f ca="1">+IF(OFFSET('Hygiene Data'!$E$11,0,10*ROW('Hygiene Data'!E150))="","",OFFSET('Hygiene Data'!$E$11,0,10*ROW('Hygiene Data'!E150)))</f>
        <v/>
      </c>
      <c r="DS156" s="392" t="str">
        <f ca="1">+IF(OFFSET('Hygiene Data'!$E$12,0,10*ROW('Hygiene Data'!E150))="","",OFFSET('Hygiene Data'!$E$12,0,10*ROW('Hygiene Data'!E150)))</f>
        <v/>
      </c>
      <c r="DT156" s="392" t="str">
        <f ca="1">+IF(OFFSET('Hygiene Data'!$E$13,0,10*ROW('Hygiene Data'!E150))="","",OFFSET('Hygiene Data'!$E$13,0,10*ROW('Hygiene Data'!E150)))</f>
        <v/>
      </c>
      <c r="DU156" s="392" t="str">
        <f ca="1">+IF(OFFSET('Hygiene Data'!$F$11,0,10*ROW('Hygiene Data'!F150))="","",OFFSET('Hygiene Data'!$F$11,0,10*ROW('Hygiene Data'!F150)))</f>
        <v/>
      </c>
      <c r="DV156" s="392" t="str">
        <f ca="1">+IF(OFFSET('Hygiene Data'!$F$12,0,10*ROW('Hygiene Data'!F150))="","",OFFSET('Hygiene Data'!$F$12,0,10*ROW('Hygiene Data'!F150)))</f>
        <v/>
      </c>
      <c r="DW156" s="392" t="str">
        <f ca="1">+IF(OFFSET('Hygiene Data'!$F$13,0,10*ROW('Hygiene Data'!F150))="","",OFFSET('Hygiene Data'!$F$13,0,10*ROW('Hygiene Data'!F150)))</f>
        <v/>
      </c>
      <c r="DX156" s="392" t="str">
        <f ca="1">+IF(OFFSET('Hygiene Data'!$G$11,0,10*ROW('Hygiene Data'!G150))="","",OFFSET('Hygiene Data'!$G$11,0,10*ROW('Hygiene Data'!G150)))</f>
        <v/>
      </c>
      <c r="DY156" s="392" t="str">
        <f ca="1">+IF(OFFSET('Hygiene Data'!$G$12,0,10*ROW('Hygiene Data'!G150))="","",OFFSET('Hygiene Data'!$G$12,0,10*ROW('Hygiene Data'!G150)))</f>
        <v/>
      </c>
      <c r="DZ156" s="392" t="str">
        <f ca="1">+IF(OFFSET('Hygiene Data'!$G$13,0,10*ROW('Hygiene Data'!G150))="","",OFFSET('Hygiene Data'!$G$13,0,10*ROW('Hygiene Data'!G150)))</f>
        <v/>
      </c>
      <c r="EA156" s="392" t="str">
        <f ca="1">+IF(OFFSET('Hygiene Data'!$H$11,0,10*ROW('Hygiene Data'!H150))="","",OFFSET('Hygiene Data'!$H$11,0,10*ROW('Hygiene Data'!H150)))</f>
        <v/>
      </c>
      <c r="EB156" s="392" t="str">
        <f ca="1">+IF(OFFSET('Hygiene Data'!$H$12,0,10*ROW('Hygiene Data'!H150))="","",OFFSET('Hygiene Data'!$H$12,0,10*ROW('Hygiene Data'!H150)))</f>
        <v/>
      </c>
      <c r="EC156" s="392" t="str">
        <f ca="1">+IF(OFFSET('Hygiene Data'!$H$13,0,10*ROW('Hygiene Data'!H150))="","",OFFSET('Hygiene Data'!$H$13,0,10*ROW('Hygiene Data'!H150)))</f>
        <v/>
      </c>
      <c r="ED156" s="392" t="str">
        <f ca="1">+IF(OFFSET('Hygiene Data'!$I$11,0,10*ROW('Hygiene Data'!I150))="","",OFFSET('Hygiene Data'!$I$11,0,10*ROW('Hygiene Data'!I150)))</f>
        <v/>
      </c>
      <c r="EE156" s="392" t="str">
        <f ca="1">+IF(OFFSET('Hygiene Data'!$I$12,0,10*ROW('Hygiene Data'!I150))="","",OFFSET('Hygiene Data'!$I$12,0,10*ROW('Hygiene Data'!I150)))</f>
        <v/>
      </c>
      <c r="EF156" s="392" t="str">
        <f ca="1">+IF(OFFSET('Hygiene Data'!$I$13,0,10*ROW('Hygiene Data'!I150))="","",OFFSET('Hygiene Data'!$I$13,0,10*ROW('Hygiene Data'!I150)))</f>
        <v/>
      </c>
    </row>
    <row r="157" spans="1:136" x14ac:dyDescent="0.25">
      <c r="A157" s="501" t="str">
        <f ca="1">+IF(OFFSET('Water Data'!$B$2,0,10*ROW('Water Data'!E151))="","",OFFSET('Water Data'!$B$2,0,10*ROW('Water Data'!E151)))</f>
        <v/>
      </c>
      <c r="B157" s="50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28" t="str">
        <f t="shared" ca="1" si="2"/>
        <v/>
      </c>
      <c r="D157" s="52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3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3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3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3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3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3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3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3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3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3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3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3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3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3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3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3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3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3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3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3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3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3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3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3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3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3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3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3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3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3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3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0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3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3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3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3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3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3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3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3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3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3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3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3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3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3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3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3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92" t="str">
        <f ca="1">+IF(OFFSET('Water Data'!$D$27,0,10*ROW('Water Data'!D151))="","",OFFSET('Water Data'!$D$27,0,10*ROW('Water Data'!D151)))</f>
        <v/>
      </c>
      <c r="BT157" s="392" t="str">
        <f ca="1">+IF(OFFSET('Water Data'!$D$28,0,10*ROW('Water Data'!D151))="","",OFFSET('Water Data'!$D$28,0,10*ROW('Water Data'!D151)))</f>
        <v/>
      </c>
      <c r="BU157" s="392" t="str">
        <f ca="1">+IF(OFFSET('Water Data'!$D$29,0,10*ROW('Water Data'!D151))="","",OFFSET('Water Data'!$D$29,0,10*ROW('Water Data'!D151)))</f>
        <v/>
      </c>
      <c r="BV157" s="392" t="str">
        <f ca="1">+IF(OFFSET('Water Data'!$E$27,0,10*ROW('Water Data'!E151))="","",OFFSET('Water Data'!$E$27,0,10*ROW('Water Data'!E151)))</f>
        <v/>
      </c>
      <c r="BW157" s="392" t="str">
        <f ca="1">+IF(OFFSET('Water Data'!$E$28,0,10*ROW('Water Data'!E151))="","",OFFSET('Water Data'!$E$28,0,10*ROW('Water Data'!E151)))</f>
        <v/>
      </c>
      <c r="BX157" s="392" t="str">
        <f ca="1">+IF(OFFSET('Water Data'!$E$29,0,10*ROW('Water Data'!E151))="","",OFFSET('Water Data'!$E$29,0,10*ROW('Water Data'!E151)))</f>
        <v/>
      </c>
      <c r="BY157" s="392" t="str">
        <f ca="1">+IF(OFFSET('Water Data'!$F$27,0,10*ROW('Water Data'!F151))="","",OFFSET('Water Data'!$F$27,0,10*ROW('Water Data'!F151)))</f>
        <v/>
      </c>
      <c r="BZ157" s="392" t="str">
        <f ca="1">+IF(OFFSET('Water Data'!$F$28,0,10*ROW('Water Data'!F151))="","",OFFSET('Water Data'!$F$28,0,10*ROW('Water Data'!F151)))</f>
        <v/>
      </c>
      <c r="CA157" s="392" t="str">
        <f ca="1">+IF(OFFSET('Water Data'!$F$29,0,10*ROW('Water Data'!F151))="","",OFFSET('Water Data'!$F$29,0,10*ROW('Water Data'!F151)))</f>
        <v/>
      </c>
      <c r="CB157" s="392" t="str">
        <f ca="1">+IF(OFFSET('Water Data'!$G$27,0,10*ROW('Water Data'!G151))="","",OFFSET('Water Data'!$G$27,0,10*ROW('Water Data'!G151)))</f>
        <v/>
      </c>
      <c r="CC157" s="392" t="str">
        <f ca="1">+IF(OFFSET('Water Data'!$G$28,0,10*ROW('Water Data'!G151))="","",OFFSET('Water Data'!$G$28,0,10*ROW('Water Data'!G151)))</f>
        <v/>
      </c>
      <c r="CD157" s="392" t="str">
        <f ca="1">+IF(OFFSET('Water Data'!$G$29,0,10*ROW('Water Data'!G151))="","",OFFSET('Water Data'!$G$29,0,10*ROW('Water Data'!G151)))</f>
        <v/>
      </c>
      <c r="CE157" s="392" t="str">
        <f ca="1">+IF(OFFSET('Water Data'!$H$27,0,10*ROW('Water Data'!H151))="","",OFFSET('Water Data'!$H$27,0,10*ROW('Water Data'!H151)))</f>
        <v/>
      </c>
      <c r="CF157" s="392" t="str">
        <f ca="1">+IF(OFFSET('Water Data'!$H$28,0,10*ROW('Water Data'!H151))="","",OFFSET('Water Data'!$H$28,0,10*ROW('Water Data'!H151)))</f>
        <v/>
      </c>
      <c r="CG157" s="392" t="str">
        <f ca="1">+IF(OFFSET('Water Data'!$H$29,0,10*ROW('Water Data'!H151))="","",OFFSET('Water Data'!$H$29,0,10*ROW('Water Data'!H151)))</f>
        <v/>
      </c>
      <c r="CH157" s="392" t="str">
        <f ca="1">+IF(OFFSET('Water Data'!$I$27,0,10*ROW('Water Data'!I151))="","",OFFSET('Water Data'!$I$27,0,10*ROW('Water Data'!I151)))</f>
        <v/>
      </c>
      <c r="CI157" s="392" t="str">
        <f ca="1">+IF(OFFSET('Water Data'!$I$28,0,10*ROW('Water Data'!I151))="","",OFFSET('Water Data'!$I$28,0,10*ROW('Water Data'!I151)))</f>
        <v/>
      </c>
      <c r="CJ157" s="392" t="str">
        <f ca="1">+IF(OFFSET('Water Data'!$I$29,0,10*ROW('Water Data'!I151))="","",OFFSET('Water Data'!$I$29,0,10*ROW('Water Data'!I151)))</f>
        <v/>
      </c>
      <c r="CK157" s="392" t="str">
        <f ca="1">+IF(OFFSET('Sanitation Data'!$D$28,0,10*ROW('Sanitation Data'!D151))="","",OFFSET('Sanitation Data'!$D$28,0,10*ROW('Sanitation Data'!D151)))</f>
        <v/>
      </c>
      <c r="CL157" s="392" t="str">
        <f ca="1">+IF(OFFSET('Sanitation Data'!$D$29,0,10*ROW('Sanitation Data'!D151))="","",OFFSET('Sanitation Data'!$D$29,0,10*ROW('Sanitation Data'!D151)))</f>
        <v/>
      </c>
      <c r="CM157" s="392" t="str">
        <f ca="1">+IF(OFFSET('Sanitation Data'!$D$30,0,10*ROW('Sanitation Data'!D151))="","",OFFSET('Sanitation Data'!$D$30,0,10*ROW('Sanitation Data'!D151)))</f>
        <v/>
      </c>
      <c r="CN157" s="392" t="str">
        <f ca="1">+IF(OFFSET('Sanitation Data'!$D$31,0,10*ROW('Sanitation Data'!D151))="","",OFFSET('Sanitation Data'!$D$31,0,10*ROW('Sanitation Data'!D151)))</f>
        <v/>
      </c>
      <c r="CO157" s="392" t="str">
        <f ca="1">+IF(OFFSET('Sanitation Data'!$D$32,0,10*ROW('Sanitation Data'!D151))="","",OFFSET('Sanitation Data'!$D$32,0,10*ROW('Sanitation Data'!D151)))</f>
        <v/>
      </c>
      <c r="CP157" s="392" t="str">
        <f ca="1">+IF(OFFSET('Sanitation Data'!$E$28,0,10*ROW('Sanitation Data'!E151))="","",OFFSET('Sanitation Data'!$E$28,0,10*ROW('Sanitation Data'!E151)))</f>
        <v/>
      </c>
      <c r="CQ157" s="392" t="str">
        <f ca="1">+IF(OFFSET('Sanitation Data'!$E$29,0,10*ROW('Sanitation Data'!E151))="","",OFFSET('Sanitation Data'!$E$29,0,10*ROW('Sanitation Data'!E151)))</f>
        <v/>
      </c>
      <c r="CR157" s="392" t="str">
        <f ca="1">+IF(OFFSET('Sanitation Data'!$E$30,0,10*ROW('Sanitation Data'!E151))="","",OFFSET('Sanitation Data'!$E$30,0,10*ROW('Sanitation Data'!E151)))</f>
        <v/>
      </c>
      <c r="CS157" s="392" t="str">
        <f ca="1">+IF(OFFSET('Sanitation Data'!$E$31,0,10*ROW('Sanitation Data'!E151))="","",OFFSET('Sanitation Data'!$E$31,0,10*ROW('Sanitation Data'!E151)))</f>
        <v/>
      </c>
      <c r="CT157" s="392" t="str">
        <f ca="1">+IF(OFFSET('Sanitation Data'!$E$32,0,10*ROW('Sanitation Data'!E151))="","",OFFSET('Sanitation Data'!$E$32,0,10*ROW('Sanitation Data'!E151)))</f>
        <v/>
      </c>
      <c r="CU157" s="392" t="str">
        <f ca="1">+IF(OFFSET('Sanitation Data'!$F$28,0,10*ROW('Sanitation Data'!F151))="","",OFFSET('Sanitation Data'!$F$28,0,10*ROW('Sanitation Data'!F151)))</f>
        <v/>
      </c>
      <c r="CV157" s="392" t="str">
        <f ca="1">+IF(OFFSET('Sanitation Data'!$F$29,0,10*ROW('Sanitation Data'!F151))="","",OFFSET('Sanitation Data'!$F$29,0,10*ROW('Sanitation Data'!F151)))</f>
        <v/>
      </c>
      <c r="CW157" s="392" t="str">
        <f ca="1">+IF(OFFSET('Sanitation Data'!$F$30,0,10*ROW('Sanitation Data'!F151))="","",OFFSET('Sanitation Data'!$F$30,0,10*ROW('Sanitation Data'!F151)))</f>
        <v/>
      </c>
      <c r="CX157" s="392" t="str">
        <f ca="1">+IF(OFFSET('Sanitation Data'!$F$31,0,10*ROW('Sanitation Data'!F151))="","",OFFSET('Sanitation Data'!$F$31,0,10*ROW('Sanitation Data'!F151)))</f>
        <v/>
      </c>
      <c r="CY157" s="392" t="str">
        <f ca="1">+IF(OFFSET('Sanitation Data'!$F$32,0,10*ROW('Sanitation Data'!F151))="","",OFFSET('Sanitation Data'!$F$32,0,10*ROW('Sanitation Data'!F151)))</f>
        <v/>
      </c>
      <c r="CZ157" s="392" t="str">
        <f ca="1">+IF(OFFSET('Sanitation Data'!$G$28,0,10*ROW('Sanitation Data'!G151))="","",OFFSET('Sanitation Data'!$G$28,0,10*ROW('Sanitation Data'!G151)))</f>
        <v/>
      </c>
      <c r="DA157" s="392" t="str">
        <f ca="1">+IF(OFFSET('Sanitation Data'!$G$29,0,10*ROW('Sanitation Data'!G151))="","",OFFSET('Sanitation Data'!$G$29,0,10*ROW('Sanitation Data'!G151)))</f>
        <v/>
      </c>
      <c r="DB157" s="392" t="str">
        <f ca="1">+IF(OFFSET('Sanitation Data'!$G$30,0,10*ROW('Sanitation Data'!G151))="","",OFFSET('Sanitation Data'!$G$30,0,10*ROW('Sanitation Data'!G151)))</f>
        <v/>
      </c>
      <c r="DC157" s="392" t="str">
        <f ca="1">+IF(OFFSET('Sanitation Data'!$G$31,0,10*ROW('Sanitation Data'!G151))="","",OFFSET('Sanitation Data'!$G$31,0,10*ROW('Sanitation Data'!G151)))</f>
        <v/>
      </c>
      <c r="DD157" s="392" t="str">
        <f ca="1">+IF(OFFSET('Sanitation Data'!$G$32,0,10*ROW('Sanitation Data'!G151))="","",OFFSET('Sanitation Data'!$G$32,0,10*ROW('Sanitation Data'!G151)))</f>
        <v/>
      </c>
      <c r="DE157" s="392" t="str">
        <f ca="1">+IF(OFFSET('Sanitation Data'!$H$28,0,10*ROW('Sanitation Data'!H151))="","",OFFSET('Sanitation Data'!$H$28,0,10*ROW('Sanitation Data'!H151)))</f>
        <v/>
      </c>
      <c r="DF157" s="392" t="str">
        <f ca="1">+IF(OFFSET('Sanitation Data'!$H$29,0,10*ROW('Sanitation Data'!H151))="","",OFFSET('Sanitation Data'!$H$29,0,10*ROW('Sanitation Data'!H151)))</f>
        <v/>
      </c>
      <c r="DG157" s="392" t="str">
        <f ca="1">+IF(OFFSET('Sanitation Data'!$H$30,0,10*ROW('Sanitation Data'!H151))="","",OFFSET('Sanitation Data'!$H$30,0,10*ROW('Sanitation Data'!H151)))</f>
        <v/>
      </c>
      <c r="DH157" s="392" t="str">
        <f ca="1">+IF(OFFSET('Sanitation Data'!$H$31,0,10*ROW('Sanitation Data'!H151))="","",OFFSET('Sanitation Data'!$H$31,0,10*ROW('Sanitation Data'!H151)))</f>
        <v/>
      </c>
      <c r="DI157" s="392" t="str">
        <f ca="1">+IF(OFFSET('Sanitation Data'!$H$32,0,10*ROW('Sanitation Data'!H151))="","",OFFSET('Sanitation Data'!$H$32,0,10*ROW('Sanitation Data'!H151)))</f>
        <v/>
      </c>
      <c r="DJ157" s="392" t="str">
        <f ca="1">+IF(OFFSET('Sanitation Data'!$I$28,0,10*ROW('Sanitation Data'!I151))="","",OFFSET('Sanitation Data'!$I$28,0,10*ROW('Sanitation Data'!I151)))</f>
        <v/>
      </c>
      <c r="DK157" s="392" t="str">
        <f ca="1">+IF(OFFSET('Sanitation Data'!$I$29,0,10*ROW('Sanitation Data'!I151))="","",OFFSET('Sanitation Data'!$I$29,0,10*ROW('Sanitation Data'!I151)))</f>
        <v/>
      </c>
      <c r="DL157" s="392" t="str">
        <f ca="1">+IF(OFFSET('Sanitation Data'!$I$30,0,10*ROW('Sanitation Data'!I151))="","",OFFSET('Sanitation Data'!$I$30,0,10*ROW('Sanitation Data'!I151)))</f>
        <v/>
      </c>
      <c r="DM157" s="392" t="str">
        <f ca="1">+IF(OFFSET('Sanitation Data'!$I$31,0,10*ROW('Sanitation Data'!I151))="","",OFFSET('Sanitation Data'!$I$31,0,10*ROW('Sanitation Data'!I151)))</f>
        <v/>
      </c>
      <c r="DN157" s="392" t="str">
        <f ca="1">+IF(OFFSET('Sanitation Data'!$I$32,0,10*ROW('Sanitation Data'!I151))="","",OFFSET('Sanitation Data'!$I$32,0,10*ROW('Sanitation Data'!I151)))</f>
        <v/>
      </c>
      <c r="DO157" s="392" t="str">
        <f ca="1">+IF(OFFSET('Hygiene Data'!$D$11,0,10*ROW('Hygiene Data'!D151))="","",OFFSET('Hygiene Data'!$D$11,0,10*ROW('Hygiene Data'!D151)))</f>
        <v/>
      </c>
      <c r="DP157" s="392" t="str">
        <f ca="1">+IF(OFFSET('Hygiene Data'!$D$12,0,10*ROW('Hygiene Data'!D151))="","",OFFSET('Hygiene Data'!$D$12,0,10*ROW('Hygiene Data'!D151)))</f>
        <v/>
      </c>
      <c r="DQ157" s="392" t="str">
        <f ca="1">+IF(OFFSET('Hygiene Data'!$D$13,0,10*ROW('Hygiene Data'!D151))="","",OFFSET('Hygiene Data'!$D$13,0,10*ROW('Hygiene Data'!D151)))</f>
        <v/>
      </c>
      <c r="DR157" s="392" t="str">
        <f ca="1">+IF(OFFSET('Hygiene Data'!$E$11,0,10*ROW('Hygiene Data'!E151))="","",OFFSET('Hygiene Data'!$E$11,0,10*ROW('Hygiene Data'!E151)))</f>
        <v/>
      </c>
      <c r="DS157" s="392" t="str">
        <f ca="1">+IF(OFFSET('Hygiene Data'!$E$12,0,10*ROW('Hygiene Data'!E151))="","",OFFSET('Hygiene Data'!$E$12,0,10*ROW('Hygiene Data'!E151)))</f>
        <v/>
      </c>
      <c r="DT157" s="392" t="str">
        <f ca="1">+IF(OFFSET('Hygiene Data'!$E$13,0,10*ROW('Hygiene Data'!E151))="","",OFFSET('Hygiene Data'!$E$13,0,10*ROW('Hygiene Data'!E151)))</f>
        <v/>
      </c>
      <c r="DU157" s="392" t="str">
        <f ca="1">+IF(OFFSET('Hygiene Data'!$F$11,0,10*ROW('Hygiene Data'!F151))="","",OFFSET('Hygiene Data'!$F$11,0,10*ROW('Hygiene Data'!F151)))</f>
        <v/>
      </c>
      <c r="DV157" s="392" t="str">
        <f ca="1">+IF(OFFSET('Hygiene Data'!$F$12,0,10*ROW('Hygiene Data'!F151))="","",OFFSET('Hygiene Data'!$F$12,0,10*ROW('Hygiene Data'!F151)))</f>
        <v/>
      </c>
      <c r="DW157" s="392" t="str">
        <f ca="1">+IF(OFFSET('Hygiene Data'!$F$13,0,10*ROW('Hygiene Data'!F151))="","",OFFSET('Hygiene Data'!$F$13,0,10*ROW('Hygiene Data'!F151)))</f>
        <v/>
      </c>
      <c r="DX157" s="392" t="str">
        <f ca="1">+IF(OFFSET('Hygiene Data'!$G$11,0,10*ROW('Hygiene Data'!G151))="","",OFFSET('Hygiene Data'!$G$11,0,10*ROW('Hygiene Data'!G151)))</f>
        <v/>
      </c>
      <c r="DY157" s="392" t="str">
        <f ca="1">+IF(OFFSET('Hygiene Data'!$G$12,0,10*ROW('Hygiene Data'!G151))="","",OFFSET('Hygiene Data'!$G$12,0,10*ROW('Hygiene Data'!G151)))</f>
        <v/>
      </c>
      <c r="DZ157" s="392" t="str">
        <f ca="1">+IF(OFFSET('Hygiene Data'!$G$13,0,10*ROW('Hygiene Data'!G151))="","",OFFSET('Hygiene Data'!$G$13,0,10*ROW('Hygiene Data'!G151)))</f>
        <v/>
      </c>
      <c r="EA157" s="392" t="str">
        <f ca="1">+IF(OFFSET('Hygiene Data'!$H$11,0,10*ROW('Hygiene Data'!H151))="","",OFFSET('Hygiene Data'!$H$11,0,10*ROW('Hygiene Data'!H151)))</f>
        <v/>
      </c>
      <c r="EB157" s="392" t="str">
        <f ca="1">+IF(OFFSET('Hygiene Data'!$H$12,0,10*ROW('Hygiene Data'!H151))="","",OFFSET('Hygiene Data'!$H$12,0,10*ROW('Hygiene Data'!H151)))</f>
        <v/>
      </c>
      <c r="EC157" s="392" t="str">
        <f ca="1">+IF(OFFSET('Hygiene Data'!$H$13,0,10*ROW('Hygiene Data'!H151))="","",OFFSET('Hygiene Data'!$H$13,0,10*ROW('Hygiene Data'!H151)))</f>
        <v/>
      </c>
      <c r="ED157" s="392" t="str">
        <f ca="1">+IF(OFFSET('Hygiene Data'!$I$11,0,10*ROW('Hygiene Data'!I151))="","",OFFSET('Hygiene Data'!$I$11,0,10*ROW('Hygiene Data'!I151)))</f>
        <v/>
      </c>
      <c r="EE157" s="392" t="str">
        <f ca="1">+IF(OFFSET('Hygiene Data'!$I$12,0,10*ROW('Hygiene Data'!I151))="","",OFFSET('Hygiene Data'!$I$12,0,10*ROW('Hygiene Data'!I151)))</f>
        <v/>
      </c>
      <c r="EF157" s="392" t="str">
        <f ca="1">+IF(OFFSET('Hygiene Data'!$I$13,0,10*ROW('Hygiene Data'!I151))="","",OFFSET('Hygiene Data'!$I$13,0,10*ROW('Hygiene Data'!I151)))</f>
        <v/>
      </c>
    </row>
    <row r="158" spans="1:136" x14ac:dyDescent="0.25">
      <c r="A158" s="501" t="str">
        <f ca="1">+IF(OFFSET('Water Data'!$B$2,0,10*ROW('Water Data'!E152))="","",OFFSET('Water Data'!$B$2,0,10*ROW('Water Data'!E152)))</f>
        <v/>
      </c>
      <c r="B158" s="50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28" t="str">
        <f t="shared" ca="1" si="2"/>
        <v/>
      </c>
      <c r="D158" s="52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3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3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3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3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3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3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3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3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3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3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3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3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3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3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3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3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3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3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3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3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3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3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3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3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3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3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3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3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3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3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3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0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3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3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3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3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3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3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3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3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3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3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3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3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3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3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3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3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92" t="str">
        <f ca="1">+IF(OFFSET('Water Data'!$D$27,0,10*ROW('Water Data'!D152))="","",OFFSET('Water Data'!$D$27,0,10*ROW('Water Data'!D152)))</f>
        <v/>
      </c>
      <c r="BT158" s="392" t="str">
        <f ca="1">+IF(OFFSET('Water Data'!$D$28,0,10*ROW('Water Data'!D152))="","",OFFSET('Water Data'!$D$28,0,10*ROW('Water Data'!D152)))</f>
        <v/>
      </c>
      <c r="BU158" s="392" t="str">
        <f ca="1">+IF(OFFSET('Water Data'!$D$29,0,10*ROW('Water Data'!D152))="","",OFFSET('Water Data'!$D$29,0,10*ROW('Water Data'!D152)))</f>
        <v/>
      </c>
      <c r="BV158" s="392" t="str">
        <f ca="1">+IF(OFFSET('Water Data'!$E$27,0,10*ROW('Water Data'!E152))="","",OFFSET('Water Data'!$E$27,0,10*ROW('Water Data'!E152)))</f>
        <v/>
      </c>
      <c r="BW158" s="392" t="str">
        <f ca="1">+IF(OFFSET('Water Data'!$E$28,0,10*ROW('Water Data'!E152))="","",OFFSET('Water Data'!$E$28,0,10*ROW('Water Data'!E152)))</f>
        <v/>
      </c>
      <c r="BX158" s="392" t="str">
        <f ca="1">+IF(OFFSET('Water Data'!$E$29,0,10*ROW('Water Data'!E152))="","",OFFSET('Water Data'!$E$29,0,10*ROW('Water Data'!E152)))</f>
        <v/>
      </c>
      <c r="BY158" s="392" t="str">
        <f ca="1">+IF(OFFSET('Water Data'!$F$27,0,10*ROW('Water Data'!F152))="","",OFFSET('Water Data'!$F$27,0,10*ROW('Water Data'!F152)))</f>
        <v/>
      </c>
      <c r="BZ158" s="392" t="str">
        <f ca="1">+IF(OFFSET('Water Data'!$F$28,0,10*ROW('Water Data'!F152))="","",OFFSET('Water Data'!$F$28,0,10*ROW('Water Data'!F152)))</f>
        <v/>
      </c>
      <c r="CA158" s="392" t="str">
        <f ca="1">+IF(OFFSET('Water Data'!$F$29,0,10*ROW('Water Data'!F152))="","",OFFSET('Water Data'!$F$29,0,10*ROW('Water Data'!F152)))</f>
        <v/>
      </c>
      <c r="CB158" s="392" t="str">
        <f ca="1">+IF(OFFSET('Water Data'!$G$27,0,10*ROW('Water Data'!G152))="","",OFFSET('Water Data'!$G$27,0,10*ROW('Water Data'!G152)))</f>
        <v/>
      </c>
      <c r="CC158" s="392" t="str">
        <f ca="1">+IF(OFFSET('Water Data'!$G$28,0,10*ROW('Water Data'!G152))="","",OFFSET('Water Data'!$G$28,0,10*ROW('Water Data'!G152)))</f>
        <v/>
      </c>
      <c r="CD158" s="392" t="str">
        <f ca="1">+IF(OFFSET('Water Data'!$G$29,0,10*ROW('Water Data'!G152))="","",OFFSET('Water Data'!$G$29,0,10*ROW('Water Data'!G152)))</f>
        <v/>
      </c>
      <c r="CE158" s="392" t="str">
        <f ca="1">+IF(OFFSET('Water Data'!$H$27,0,10*ROW('Water Data'!H152))="","",OFFSET('Water Data'!$H$27,0,10*ROW('Water Data'!H152)))</f>
        <v/>
      </c>
      <c r="CF158" s="392" t="str">
        <f ca="1">+IF(OFFSET('Water Data'!$H$28,0,10*ROW('Water Data'!H152))="","",OFFSET('Water Data'!$H$28,0,10*ROW('Water Data'!H152)))</f>
        <v/>
      </c>
      <c r="CG158" s="392" t="str">
        <f ca="1">+IF(OFFSET('Water Data'!$H$29,0,10*ROW('Water Data'!H152))="","",OFFSET('Water Data'!$H$29,0,10*ROW('Water Data'!H152)))</f>
        <v/>
      </c>
      <c r="CH158" s="392" t="str">
        <f ca="1">+IF(OFFSET('Water Data'!$I$27,0,10*ROW('Water Data'!I152))="","",OFFSET('Water Data'!$I$27,0,10*ROW('Water Data'!I152)))</f>
        <v/>
      </c>
      <c r="CI158" s="392" t="str">
        <f ca="1">+IF(OFFSET('Water Data'!$I$28,0,10*ROW('Water Data'!I152))="","",OFFSET('Water Data'!$I$28,0,10*ROW('Water Data'!I152)))</f>
        <v/>
      </c>
      <c r="CJ158" s="392" t="str">
        <f ca="1">+IF(OFFSET('Water Data'!$I$29,0,10*ROW('Water Data'!I152))="","",OFFSET('Water Data'!$I$29,0,10*ROW('Water Data'!I152)))</f>
        <v/>
      </c>
      <c r="CK158" s="392" t="str">
        <f ca="1">+IF(OFFSET('Sanitation Data'!$D$28,0,10*ROW('Sanitation Data'!D152))="","",OFFSET('Sanitation Data'!$D$28,0,10*ROW('Sanitation Data'!D152)))</f>
        <v/>
      </c>
      <c r="CL158" s="392" t="str">
        <f ca="1">+IF(OFFSET('Sanitation Data'!$D$29,0,10*ROW('Sanitation Data'!D152))="","",OFFSET('Sanitation Data'!$D$29,0,10*ROW('Sanitation Data'!D152)))</f>
        <v/>
      </c>
      <c r="CM158" s="392" t="str">
        <f ca="1">+IF(OFFSET('Sanitation Data'!$D$30,0,10*ROW('Sanitation Data'!D152))="","",OFFSET('Sanitation Data'!$D$30,0,10*ROW('Sanitation Data'!D152)))</f>
        <v/>
      </c>
      <c r="CN158" s="392" t="str">
        <f ca="1">+IF(OFFSET('Sanitation Data'!$D$31,0,10*ROW('Sanitation Data'!D152))="","",OFFSET('Sanitation Data'!$D$31,0,10*ROW('Sanitation Data'!D152)))</f>
        <v/>
      </c>
      <c r="CO158" s="392" t="str">
        <f ca="1">+IF(OFFSET('Sanitation Data'!$D$32,0,10*ROW('Sanitation Data'!D152))="","",OFFSET('Sanitation Data'!$D$32,0,10*ROW('Sanitation Data'!D152)))</f>
        <v/>
      </c>
      <c r="CP158" s="392" t="str">
        <f ca="1">+IF(OFFSET('Sanitation Data'!$E$28,0,10*ROW('Sanitation Data'!E152))="","",OFFSET('Sanitation Data'!$E$28,0,10*ROW('Sanitation Data'!E152)))</f>
        <v/>
      </c>
      <c r="CQ158" s="392" t="str">
        <f ca="1">+IF(OFFSET('Sanitation Data'!$E$29,0,10*ROW('Sanitation Data'!E152))="","",OFFSET('Sanitation Data'!$E$29,0,10*ROW('Sanitation Data'!E152)))</f>
        <v/>
      </c>
      <c r="CR158" s="392" t="str">
        <f ca="1">+IF(OFFSET('Sanitation Data'!$E$30,0,10*ROW('Sanitation Data'!E152))="","",OFFSET('Sanitation Data'!$E$30,0,10*ROW('Sanitation Data'!E152)))</f>
        <v/>
      </c>
      <c r="CS158" s="392" t="str">
        <f ca="1">+IF(OFFSET('Sanitation Data'!$E$31,0,10*ROW('Sanitation Data'!E152))="","",OFFSET('Sanitation Data'!$E$31,0,10*ROW('Sanitation Data'!E152)))</f>
        <v/>
      </c>
      <c r="CT158" s="392" t="str">
        <f ca="1">+IF(OFFSET('Sanitation Data'!$E$32,0,10*ROW('Sanitation Data'!E152))="","",OFFSET('Sanitation Data'!$E$32,0,10*ROW('Sanitation Data'!E152)))</f>
        <v/>
      </c>
      <c r="CU158" s="392" t="str">
        <f ca="1">+IF(OFFSET('Sanitation Data'!$F$28,0,10*ROW('Sanitation Data'!F152))="","",OFFSET('Sanitation Data'!$F$28,0,10*ROW('Sanitation Data'!F152)))</f>
        <v/>
      </c>
      <c r="CV158" s="392" t="str">
        <f ca="1">+IF(OFFSET('Sanitation Data'!$F$29,0,10*ROW('Sanitation Data'!F152))="","",OFFSET('Sanitation Data'!$F$29,0,10*ROW('Sanitation Data'!F152)))</f>
        <v/>
      </c>
      <c r="CW158" s="392" t="str">
        <f ca="1">+IF(OFFSET('Sanitation Data'!$F$30,0,10*ROW('Sanitation Data'!F152))="","",OFFSET('Sanitation Data'!$F$30,0,10*ROW('Sanitation Data'!F152)))</f>
        <v/>
      </c>
      <c r="CX158" s="392" t="str">
        <f ca="1">+IF(OFFSET('Sanitation Data'!$F$31,0,10*ROW('Sanitation Data'!F152))="","",OFFSET('Sanitation Data'!$F$31,0,10*ROW('Sanitation Data'!F152)))</f>
        <v/>
      </c>
      <c r="CY158" s="392" t="str">
        <f ca="1">+IF(OFFSET('Sanitation Data'!$F$32,0,10*ROW('Sanitation Data'!F152))="","",OFFSET('Sanitation Data'!$F$32,0,10*ROW('Sanitation Data'!F152)))</f>
        <v/>
      </c>
      <c r="CZ158" s="392" t="str">
        <f ca="1">+IF(OFFSET('Sanitation Data'!$G$28,0,10*ROW('Sanitation Data'!G152))="","",OFFSET('Sanitation Data'!$G$28,0,10*ROW('Sanitation Data'!G152)))</f>
        <v/>
      </c>
      <c r="DA158" s="392" t="str">
        <f ca="1">+IF(OFFSET('Sanitation Data'!$G$29,0,10*ROW('Sanitation Data'!G152))="","",OFFSET('Sanitation Data'!$G$29,0,10*ROW('Sanitation Data'!G152)))</f>
        <v/>
      </c>
      <c r="DB158" s="392" t="str">
        <f ca="1">+IF(OFFSET('Sanitation Data'!$G$30,0,10*ROW('Sanitation Data'!G152))="","",OFFSET('Sanitation Data'!$G$30,0,10*ROW('Sanitation Data'!G152)))</f>
        <v/>
      </c>
      <c r="DC158" s="392" t="str">
        <f ca="1">+IF(OFFSET('Sanitation Data'!$G$31,0,10*ROW('Sanitation Data'!G152))="","",OFFSET('Sanitation Data'!$G$31,0,10*ROW('Sanitation Data'!G152)))</f>
        <v/>
      </c>
      <c r="DD158" s="392" t="str">
        <f ca="1">+IF(OFFSET('Sanitation Data'!$G$32,0,10*ROW('Sanitation Data'!G152))="","",OFFSET('Sanitation Data'!$G$32,0,10*ROW('Sanitation Data'!G152)))</f>
        <v/>
      </c>
      <c r="DE158" s="392" t="str">
        <f ca="1">+IF(OFFSET('Sanitation Data'!$H$28,0,10*ROW('Sanitation Data'!H152))="","",OFFSET('Sanitation Data'!$H$28,0,10*ROW('Sanitation Data'!H152)))</f>
        <v/>
      </c>
      <c r="DF158" s="392" t="str">
        <f ca="1">+IF(OFFSET('Sanitation Data'!$H$29,0,10*ROW('Sanitation Data'!H152))="","",OFFSET('Sanitation Data'!$H$29,0,10*ROW('Sanitation Data'!H152)))</f>
        <v/>
      </c>
      <c r="DG158" s="392" t="str">
        <f ca="1">+IF(OFFSET('Sanitation Data'!$H$30,0,10*ROW('Sanitation Data'!H152))="","",OFFSET('Sanitation Data'!$H$30,0,10*ROW('Sanitation Data'!H152)))</f>
        <v/>
      </c>
      <c r="DH158" s="392" t="str">
        <f ca="1">+IF(OFFSET('Sanitation Data'!$H$31,0,10*ROW('Sanitation Data'!H152))="","",OFFSET('Sanitation Data'!$H$31,0,10*ROW('Sanitation Data'!H152)))</f>
        <v/>
      </c>
      <c r="DI158" s="392" t="str">
        <f ca="1">+IF(OFFSET('Sanitation Data'!$H$32,0,10*ROW('Sanitation Data'!H152))="","",OFFSET('Sanitation Data'!$H$32,0,10*ROW('Sanitation Data'!H152)))</f>
        <v/>
      </c>
      <c r="DJ158" s="392" t="str">
        <f ca="1">+IF(OFFSET('Sanitation Data'!$I$28,0,10*ROW('Sanitation Data'!I152))="","",OFFSET('Sanitation Data'!$I$28,0,10*ROW('Sanitation Data'!I152)))</f>
        <v/>
      </c>
      <c r="DK158" s="392" t="str">
        <f ca="1">+IF(OFFSET('Sanitation Data'!$I$29,0,10*ROW('Sanitation Data'!I152))="","",OFFSET('Sanitation Data'!$I$29,0,10*ROW('Sanitation Data'!I152)))</f>
        <v/>
      </c>
      <c r="DL158" s="392" t="str">
        <f ca="1">+IF(OFFSET('Sanitation Data'!$I$30,0,10*ROW('Sanitation Data'!I152))="","",OFFSET('Sanitation Data'!$I$30,0,10*ROW('Sanitation Data'!I152)))</f>
        <v/>
      </c>
      <c r="DM158" s="392" t="str">
        <f ca="1">+IF(OFFSET('Sanitation Data'!$I$31,0,10*ROW('Sanitation Data'!I152))="","",OFFSET('Sanitation Data'!$I$31,0,10*ROW('Sanitation Data'!I152)))</f>
        <v/>
      </c>
      <c r="DN158" s="392" t="str">
        <f ca="1">+IF(OFFSET('Sanitation Data'!$I$32,0,10*ROW('Sanitation Data'!I152))="","",OFFSET('Sanitation Data'!$I$32,0,10*ROW('Sanitation Data'!I152)))</f>
        <v/>
      </c>
      <c r="DO158" s="392" t="str">
        <f ca="1">+IF(OFFSET('Hygiene Data'!$D$11,0,10*ROW('Hygiene Data'!D152))="","",OFFSET('Hygiene Data'!$D$11,0,10*ROW('Hygiene Data'!D152)))</f>
        <v/>
      </c>
      <c r="DP158" s="392" t="str">
        <f ca="1">+IF(OFFSET('Hygiene Data'!$D$12,0,10*ROW('Hygiene Data'!D152))="","",OFFSET('Hygiene Data'!$D$12,0,10*ROW('Hygiene Data'!D152)))</f>
        <v/>
      </c>
      <c r="DQ158" s="392" t="str">
        <f ca="1">+IF(OFFSET('Hygiene Data'!$D$13,0,10*ROW('Hygiene Data'!D152))="","",OFFSET('Hygiene Data'!$D$13,0,10*ROW('Hygiene Data'!D152)))</f>
        <v/>
      </c>
      <c r="DR158" s="392" t="str">
        <f ca="1">+IF(OFFSET('Hygiene Data'!$E$11,0,10*ROW('Hygiene Data'!E152))="","",OFFSET('Hygiene Data'!$E$11,0,10*ROW('Hygiene Data'!E152)))</f>
        <v/>
      </c>
      <c r="DS158" s="392" t="str">
        <f ca="1">+IF(OFFSET('Hygiene Data'!$E$12,0,10*ROW('Hygiene Data'!E152))="","",OFFSET('Hygiene Data'!$E$12,0,10*ROW('Hygiene Data'!E152)))</f>
        <v/>
      </c>
      <c r="DT158" s="392" t="str">
        <f ca="1">+IF(OFFSET('Hygiene Data'!$E$13,0,10*ROW('Hygiene Data'!E152))="","",OFFSET('Hygiene Data'!$E$13,0,10*ROW('Hygiene Data'!E152)))</f>
        <v/>
      </c>
      <c r="DU158" s="392" t="str">
        <f ca="1">+IF(OFFSET('Hygiene Data'!$F$11,0,10*ROW('Hygiene Data'!F152))="","",OFFSET('Hygiene Data'!$F$11,0,10*ROW('Hygiene Data'!F152)))</f>
        <v/>
      </c>
      <c r="DV158" s="392" t="str">
        <f ca="1">+IF(OFFSET('Hygiene Data'!$F$12,0,10*ROW('Hygiene Data'!F152))="","",OFFSET('Hygiene Data'!$F$12,0,10*ROW('Hygiene Data'!F152)))</f>
        <v/>
      </c>
      <c r="DW158" s="392" t="str">
        <f ca="1">+IF(OFFSET('Hygiene Data'!$F$13,0,10*ROW('Hygiene Data'!F152))="","",OFFSET('Hygiene Data'!$F$13,0,10*ROW('Hygiene Data'!F152)))</f>
        <v/>
      </c>
      <c r="DX158" s="392" t="str">
        <f ca="1">+IF(OFFSET('Hygiene Data'!$G$11,0,10*ROW('Hygiene Data'!G152))="","",OFFSET('Hygiene Data'!$G$11,0,10*ROW('Hygiene Data'!G152)))</f>
        <v/>
      </c>
      <c r="DY158" s="392" t="str">
        <f ca="1">+IF(OFFSET('Hygiene Data'!$G$12,0,10*ROW('Hygiene Data'!G152))="","",OFFSET('Hygiene Data'!$G$12,0,10*ROW('Hygiene Data'!G152)))</f>
        <v/>
      </c>
      <c r="DZ158" s="392" t="str">
        <f ca="1">+IF(OFFSET('Hygiene Data'!$G$13,0,10*ROW('Hygiene Data'!G152))="","",OFFSET('Hygiene Data'!$G$13,0,10*ROW('Hygiene Data'!G152)))</f>
        <v/>
      </c>
      <c r="EA158" s="392" t="str">
        <f ca="1">+IF(OFFSET('Hygiene Data'!$H$11,0,10*ROW('Hygiene Data'!H152))="","",OFFSET('Hygiene Data'!$H$11,0,10*ROW('Hygiene Data'!H152)))</f>
        <v/>
      </c>
      <c r="EB158" s="392" t="str">
        <f ca="1">+IF(OFFSET('Hygiene Data'!$H$12,0,10*ROW('Hygiene Data'!H152))="","",OFFSET('Hygiene Data'!$H$12,0,10*ROW('Hygiene Data'!H152)))</f>
        <v/>
      </c>
      <c r="EC158" s="392" t="str">
        <f ca="1">+IF(OFFSET('Hygiene Data'!$H$13,0,10*ROW('Hygiene Data'!H152))="","",OFFSET('Hygiene Data'!$H$13,0,10*ROW('Hygiene Data'!H152)))</f>
        <v/>
      </c>
      <c r="ED158" s="392" t="str">
        <f ca="1">+IF(OFFSET('Hygiene Data'!$I$11,0,10*ROW('Hygiene Data'!I152))="","",OFFSET('Hygiene Data'!$I$11,0,10*ROW('Hygiene Data'!I152)))</f>
        <v/>
      </c>
      <c r="EE158" s="392" t="str">
        <f ca="1">+IF(OFFSET('Hygiene Data'!$I$12,0,10*ROW('Hygiene Data'!I152))="","",OFFSET('Hygiene Data'!$I$12,0,10*ROW('Hygiene Data'!I152)))</f>
        <v/>
      </c>
      <c r="EF158" s="392" t="str">
        <f ca="1">+IF(OFFSET('Hygiene Data'!$I$13,0,10*ROW('Hygiene Data'!I152))="","",OFFSET('Hygiene Data'!$I$13,0,10*ROW('Hygiene Data'!I152)))</f>
        <v/>
      </c>
    </row>
    <row r="159" spans="1:136" x14ac:dyDescent="0.25">
      <c r="A159" s="501" t="str">
        <f ca="1">+IF(OFFSET('Water Data'!$B$2,0,10*ROW('Water Data'!E153))="","",OFFSET('Water Data'!$B$2,0,10*ROW('Water Data'!E153)))</f>
        <v/>
      </c>
      <c r="B159" s="50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28" t="str">
        <f t="shared" ca="1" si="2"/>
        <v/>
      </c>
      <c r="D159" s="52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3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3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3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3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3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3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3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3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3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3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3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3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3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3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3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3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3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3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3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3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3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3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3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3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3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3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3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3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3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3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3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0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3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3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3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3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3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3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3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3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3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3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3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3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3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3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3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3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92" t="str">
        <f ca="1">+IF(OFFSET('Water Data'!$D$27,0,10*ROW('Water Data'!D153))="","",OFFSET('Water Data'!$D$27,0,10*ROW('Water Data'!D153)))</f>
        <v/>
      </c>
      <c r="BT159" s="392" t="str">
        <f ca="1">+IF(OFFSET('Water Data'!$D$28,0,10*ROW('Water Data'!D153))="","",OFFSET('Water Data'!$D$28,0,10*ROW('Water Data'!D153)))</f>
        <v/>
      </c>
      <c r="BU159" s="392" t="str">
        <f ca="1">+IF(OFFSET('Water Data'!$D$29,0,10*ROW('Water Data'!D153))="","",OFFSET('Water Data'!$D$29,0,10*ROW('Water Data'!D153)))</f>
        <v/>
      </c>
      <c r="BV159" s="392" t="str">
        <f ca="1">+IF(OFFSET('Water Data'!$E$27,0,10*ROW('Water Data'!E153))="","",OFFSET('Water Data'!$E$27,0,10*ROW('Water Data'!E153)))</f>
        <v/>
      </c>
      <c r="BW159" s="392" t="str">
        <f ca="1">+IF(OFFSET('Water Data'!$E$28,0,10*ROW('Water Data'!E153))="","",OFFSET('Water Data'!$E$28,0,10*ROW('Water Data'!E153)))</f>
        <v/>
      </c>
      <c r="BX159" s="392" t="str">
        <f ca="1">+IF(OFFSET('Water Data'!$E$29,0,10*ROW('Water Data'!E153))="","",OFFSET('Water Data'!$E$29,0,10*ROW('Water Data'!E153)))</f>
        <v/>
      </c>
      <c r="BY159" s="392" t="str">
        <f ca="1">+IF(OFFSET('Water Data'!$F$27,0,10*ROW('Water Data'!F153))="","",OFFSET('Water Data'!$F$27,0,10*ROW('Water Data'!F153)))</f>
        <v/>
      </c>
      <c r="BZ159" s="392" t="str">
        <f ca="1">+IF(OFFSET('Water Data'!$F$28,0,10*ROW('Water Data'!F153))="","",OFFSET('Water Data'!$F$28,0,10*ROW('Water Data'!F153)))</f>
        <v/>
      </c>
      <c r="CA159" s="392" t="str">
        <f ca="1">+IF(OFFSET('Water Data'!$F$29,0,10*ROW('Water Data'!F153))="","",OFFSET('Water Data'!$F$29,0,10*ROW('Water Data'!F153)))</f>
        <v/>
      </c>
      <c r="CB159" s="392" t="str">
        <f ca="1">+IF(OFFSET('Water Data'!$G$27,0,10*ROW('Water Data'!G153))="","",OFFSET('Water Data'!$G$27,0,10*ROW('Water Data'!G153)))</f>
        <v/>
      </c>
      <c r="CC159" s="392" t="str">
        <f ca="1">+IF(OFFSET('Water Data'!$G$28,0,10*ROW('Water Data'!G153))="","",OFFSET('Water Data'!$G$28,0,10*ROW('Water Data'!G153)))</f>
        <v/>
      </c>
      <c r="CD159" s="392" t="str">
        <f ca="1">+IF(OFFSET('Water Data'!$G$29,0,10*ROW('Water Data'!G153))="","",OFFSET('Water Data'!$G$29,0,10*ROW('Water Data'!G153)))</f>
        <v/>
      </c>
      <c r="CE159" s="392" t="str">
        <f ca="1">+IF(OFFSET('Water Data'!$H$27,0,10*ROW('Water Data'!H153))="","",OFFSET('Water Data'!$H$27,0,10*ROW('Water Data'!H153)))</f>
        <v/>
      </c>
      <c r="CF159" s="392" t="str">
        <f ca="1">+IF(OFFSET('Water Data'!$H$28,0,10*ROW('Water Data'!H153))="","",OFFSET('Water Data'!$H$28,0,10*ROW('Water Data'!H153)))</f>
        <v/>
      </c>
      <c r="CG159" s="392" t="str">
        <f ca="1">+IF(OFFSET('Water Data'!$H$29,0,10*ROW('Water Data'!H153))="","",OFFSET('Water Data'!$H$29,0,10*ROW('Water Data'!H153)))</f>
        <v/>
      </c>
      <c r="CH159" s="392" t="str">
        <f ca="1">+IF(OFFSET('Water Data'!$I$27,0,10*ROW('Water Data'!I153))="","",OFFSET('Water Data'!$I$27,0,10*ROW('Water Data'!I153)))</f>
        <v/>
      </c>
      <c r="CI159" s="392" t="str">
        <f ca="1">+IF(OFFSET('Water Data'!$I$28,0,10*ROW('Water Data'!I153))="","",OFFSET('Water Data'!$I$28,0,10*ROW('Water Data'!I153)))</f>
        <v/>
      </c>
      <c r="CJ159" s="392" t="str">
        <f ca="1">+IF(OFFSET('Water Data'!$I$29,0,10*ROW('Water Data'!I153))="","",OFFSET('Water Data'!$I$29,0,10*ROW('Water Data'!I153)))</f>
        <v/>
      </c>
      <c r="CK159" s="392" t="str">
        <f ca="1">+IF(OFFSET('Sanitation Data'!$D$28,0,10*ROW('Sanitation Data'!D153))="","",OFFSET('Sanitation Data'!$D$28,0,10*ROW('Sanitation Data'!D153)))</f>
        <v/>
      </c>
      <c r="CL159" s="392" t="str">
        <f ca="1">+IF(OFFSET('Sanitation Data'!$D$29,0,10*ROW('Sanitation Data'!D153))="","",OFFSET('Sanitation Data'!$D$29,0,10*ROW('Sanitation Data'!D153)))</f>
        <v/>
      </c>
      <c r="CM159" s="392" t="str">
        <f ca="1">+IF(OFFSET('Sanitation Data'!$D$30,0,10*ROW('Sanitation Data'!D153))="","",OFFSET('Sanitation Data'!$D$30,0,10*ROW('Sanitation Data'!D153)))</f>
        <v/>
      </c>
      <c r="CN159" s="392" t="str">
        <f ca="1">+IF(OFFSET('Sanitation Data'!$D$31,0,10*ROW('Sanitation Data'!D153))="","",OFFSET('Sanitation Data'!$D$31,0,10*ROW('Sanitation Data'!D153)))</f>
        <v/>
      </c>
      <c r="CO159" s="392" t="str">
        <f ca="1">+IF(OFFSET('Sanitation Data'!$D$32,0,10*ROW('Sanitation Data'!D153))="","",OFFSET('Sanitation Data'!$D$32,0,10*ROW('Sanitation Data'!D153)))</f>
        <v/>
      </c>
      <c r="CP159" s="392" t="str">
        <f ca="1">+IF(OFFSET('Sanitation Data'!$E$28,0,10*ROW('Sanitation Data'!E153))="","",OFFSET('Sanitation Data'!$E$28,0,10*ROW('Sanitation Data'!E153)))</f>
        <v/>
      </c>
      <c r="CQ159" s="392" t="str">
        <f ca="1">+IF(OFFSET('Sanitation Data'!$E$29,0,10*ROW('Sanitation Data'!E153))="","",OFFSET('Sanitation Data'!$E$29,0,10*ROW('Sanitation Data'!E153)))</f>
        <v/>
      </c>
      <c r="CR159" s="392" t="str">
        <f ca="1">+IF(OFFSET('Sanitation Data'!$E$30,0,10*ROW('Sanitation Data'!E153))="","",OFFSET('Sanitation Data'!$E$30,0,10*ROW('Sanitation Data'!E153)))</f>
        <v/>
      </c>
      <c r="CS159" s="392" t="str">
        <f ca="1">+IF(OFFSET('Sanitation Data'!$E$31,0,10*ROW('Sanitation Data'!E153))="","",OFFSET('Sanitation Data'!$E$31,0,10*ROW('Sanitation Data'!E153)))</f>
        <v/>
      </c>
      <c r="CT159" s="392" t="str">
        <f ca="1">+IF(OFFSET('Sanitation Data'!$E$32,0,10*ROW('Sanitation Data'!E153))="","",OFFSET('Sanitation Data'!$E$32,0,10*ROW('Sanitation Data'!E153)))</f>
        <v/>
      </c>
      <c r="CU159" s="392" t="str">
        <f ca="1">+IF(OFFSET('Sanitation Data'!$F$28,0,10*ROW('Sanitation Data'!F153))="","",OFFSET('Sanitation Data'!$F$28,0,10*ROW('Sanitation Data'!F153)))</f>
        <v/>
      </c>
      <c r="CV159" s="392" t="str">
        <f ca="1">+IF(OFFSET('Sanitation Data'!$F$29,0,10*ROW('Sanitation Data'!F153))="","",OFFSET('Sanitation Data'!$F$29,0,10*ROW('Sanitation Data'!F153)))</f>
        <v/>
      </c>
      <c r="CW159" s="392" t="str">
        <f ca="1">+IF(OFFSET('Sanitation Data'!$F$30,0,10*ROW('Sanitation Data'!F153))="","",OFFSET('Sanitation Data'!$F$30,0,10*ROW('Sanitation Data'!F153)))</f>
        <v/>
      </c>
      <c r="CX159" s="392" t="str">
        <f ca="1">+IF(OFFSET('Sanitation Data'!$F$31,0,10*ROW('Sanitation Data'!F153))="","",OFFSET('Sanitation Data'!$F$31,0,10*ROW('Sanitation Data'!F153)))</f>
        <v/>
      </c>
      <c r="CY159" s="392" t="str">
        <f ca="1">+IF(OFFSET('Sanitation Data'!$F$32,0,10*ROW('Sanitation Data'!F153))="","",OFFSET('Sanitation Data'!$F$32,0,10*ROW('Sanitation Data'!F153)))</f>
        <v/>
      </c>
      <c r="CZ159" s="392" t="str">
        <f ca="1">+IF(OFFSET('Sanitation Data'!$G$28,0,10*ROW('Sanitation Data'!G153))="","",OFFSET('Sanitation Data'!$G$28,0,10*ROW('Sanitation Data'!G153)))</f>
        <v/>
      </c>
      <c r="DA159" s="392" t="str">
        <f ca="1">+IF(OFFSET('Sanitation Data'!$G$29,0,10*ROW('Sanitation Data'!G153))="","",OFFSET('Sanitation Data'!$G$29,0,10*ROW('Sanitation Data'!G153)))</f>
        <v/>
      </c>
      <c r="DB159" s="392" t="str">
        <f ca="1">+IF(OFFSET('Sanitation Data'!$G$30,0,10*ROW('Sanitation Data'!G153))="","",OFFSET('Sanitation Data'!$G$30,0,10*ROW('Sanitation Data'!G153)))</f>
        <v/>
      </c>
      <c r="DC159" s="392" t="str">
        <f ca="1">+IF(OFFSET('Sanitation Data'!$G$31,0,10*ROW('Sanitation Data'!G153))="","",OFFSET('Sanitation Data'!$G$31,0,10*ROW('Sanitation Data'!G153)))</f>
        <v/>
      </c>
      <c r="DD159" s="392" t="str">
        <f ca="1">+IF(OFFSET('Sanitation Data'!$G$32,0,10*ROW('Sanitation Data'!G153))="","",OFFSET('Sanitation Data'!$G$32,0,10*ROW('Sanitation Data'!G153)))</f>
        <v/>
      </c>
      <c r="DE159" s="392" t="str">
        <f ca="1">+IF(OFFSET('Sanitation Data'!$H$28,0,10*ROW('Sanitation Data'!H153))="","",OFFSET('Sanitation Data'!$H$28,0,10*ROW('Sanitation Data'!H153)))</f>
        <v/>
      </c>
      <c r="DF159" s="392" t="str">
        <f ca="1">+IF(OFFSET('Sanitation Data'!$H$29,0,10*ROW('Sanitation Data'!H153))="","",OFFSET('Sanitation Data'!$H$29,0,10*ROW('Sanitation Data'!H153)))</f>
        <v/>
      </c>
      <c r="DG159" s="392" t="str">
        <f ca="1">+IF(OFFSET('Sanitation Data'!$H$30,0,10*ROW('Sanitation Data'!H153))="","",OFFSET('Sanitation Data'!$H$30,0,10*ROW('Sanitation Data'!H153)))</f>
        <v/>
      </c>
      <c r="DH159" s="392" t="str">
        <f ca="1">+IF(OFFSET('Sanitation Data'!$H$31,0,10*ROW('Sanitation Data'!H153))="","",OFFSET('Sanitation Data'!$H$31,0,10*ROW('Sanitation Data'!H153)))</f>
        <v/>
      </c>
      <c r="DI159" s="392" t="str">
        <f ca="1">+IF(OFFSET('Sanitation Data'!$H$32,0,10*ROW('Sanitation Data'!H153))="","",OFFSET('Sanitation Data'!$H$32,0,10*ROW('Sanitation Data'!H153)))</f>
        <v/>
      </c>
      <c r="DJ159" s="392" t="str">
        <f ca="1">+IF(OFFSET('Sanitation Data'!$I$28,0,10*ROW('Sanitation Data'!I153))="","",OFFSET('Sanitation Data'!$I$28,0,10*ROW('Sanitation Data'!I153)))</f>
        <v/>
      </c>
      <c r="DK159" s="392" t="str">
        <f ca="1">+IF(OFFSET('Sanitation Data'!$I$29,0,10*ROW('Sanitation Data'!I153))="","",OFFSET('Sanitation Data'!$I$29,0,10*ROW('Sanitation Data'!I153)))</f>
        <v/>
      </c>
      <c r="DL159" s="392" t="str">
        <f ca="1">+IF(OFFSET('Sanitation Data'!$I$30,0,10*ROW('Sanitation Data'!I153))="","",OFFSET('Sanitation Data'!$I$30,0,10*ROW('Sanitation Data'!I153)))</f>
        <v/>
      </c>
      <c r="DM159" s="392" t="str">
        <f ca="1">+IF(OFFSET('Sanitation Data'!$I$31,0,10*ROW('Sanitation Data'!I153))="","",OFFSET('Sanitation Data'!$I$31,0,10*ROW('Sanitation Data'!I153)))</f>
        <v/>
      </c>
      <c r="DN159" s="392" t="str">
        <f ca="1">+IF(OFFSET('Sanitation Data'!$I$32,0,10*ROW('Sanitation Data'!I153))="","",OFFSET('Sanitation Data'!$I$32,0,10*ROW('Sanitation Data'!I153)))</f>
        <v/>
      </c>
      <c r="DO159" s="392" t="str">
        <f ca="1">+IF(OFFSET('Hygiene Data'!$D$11,0,10*ROW('Hygiene Data'!D153))="","",OFFSET('Hygiene Data'!$D$11,0,10*ROW('Hygiene Data'!D153)))</f>
        <v/>
      </c>
      <c r="DP159" s="392" t="str">
        <f ca="1">+IF(OFFSET('Hygiene Data'!$D$12,0,10*ROW('Hygiene Data'!D153))="","",OFFSET('Hygiene Data'!$D$12,0,10*ROW('Hygiene Data'!D153)))</f>
        <v/>
      </c>
      <c r="DQ159" s="392" t="str">
        <f ca="1">+IF(OFFSET('Hygiene Data'!$D$13,0,10*ROW('Hygiene Data'!D153))="","",OFFSET('Hygiene Data'!$D$13,0,10*ROW('Hygiene Data'!D153)))</f>
        <v/>
      </c>
      <c r="DR159" s="392" t="str">
        <f ca="1">+IF(OFFSET('Hygiene Data'!$E$11,0,10*ROW('Hygiene Data'!E153))="","",OFFSET('Hygiene Data'!$E$11,0,10*ROW('Hygiene Data'!E153)))</f>
        <v/>
      </c>
      <c r="DS159" s="392" t="str">
        <f ca="1">+IF(OFFSET('Hygiene Data'!$E$12,0,10*ROW('Hygiene Data'!E153))="","",OFFSET('Hygiene Data'!$E$12,0,10*ROW('Hygiene Data'!E153)))</f>
        <v/>
      </c>
      <c r="DT159" s="392" t="str">
        <f ca="1">+IF(OFFSET('Hygiene Data'!$E$13,0,10*ROW('Hygiene Data'!E153))="","",OFFSET('Hygiene Data'!$E$13,0,10*ROW('Hygiene Data'!E153)))</f>
        <v/>
      </c>
      <c r="DU159" s="392" t="str">
        <f ca="1">+IF(OFFSET('Hygiene Data'!$F$11,0,10*ROW('Hygiene Data'!F153))="","",OFFSET('Hygiene Data'!$F$11,0,10*ROW('Hygiene Data'!F153)))</f>
        <v/>
      </c>
      <c r="DV159" s="392" t="str">
        <f ca="1">+IF(OFFSET('Hygiene Data'!$F$12,0,10*ROW('Hygiene Data'!F153))="","",OFFSET('Hygiene Data'!$F$12,0,10*ROW('Hygiene Data'!F153)))</f>
        <v/>
      </c>
      <c r="DW159" s="392" t="str">
        <f ca="1">+IF(OFFSET('Hygiene Data'!$F$13,0,10*ROW('Hygiene Data'!F153))="","",OFFSET('Hygiene Data'!$F$13,0,10*ROW('Hygiene Data'!F153)))</f>
        <v/>
      </c>
      <c r="DX159" s="392" t="str">
        <f ca="1">+IF(OFFSET('Hygiene Data'!$G$11,0,10*ROW('Hygiene Data'!G153))="","",OFFSET('Hygiene Data'!$G$11,0,10*ROW('Hygiene Data'!G153)))</f>
        <v/>
      </c>
      <c r="DY159" s="392" t="str">
        <f ca="1">+IF(OFFSET('Hygiene Data'!$G$12,0,10*ROW('Hygiene Data'!G153))="","",OFFSET('Hygiene Data'!$G$12,0,10*ROW('Hygiene Data'!G153)))</f>
        <v/>
      </c>
      <c r="DZ159" s="392" t="str">
        <f ca="1">+IF(OFFSET('Hygiene Data'!$G$13,0,10*ROW('Hygiene Data'!G153))="","",OFFSET('Hygiene Data'!$G$13,0,10*ROW('Hygiene Data'!G153)))</f>
        <v/>
      </c>
      <c r="EA159" s="392" t="str">
        <f ca="1">+IF(OFFSET('Hygiene Data'!$H$11,0,10*ROW('Hygiene Data'!H153))="","",OFFSET('Hygiene Data'!$H$11,0,10*ROW('Hygiene Data'!H153)))</f>
        <v/>
      </c>
      <c r="EB159" s="392" t="str">
        <f ca="1">+IF(OFFSET('Hygiene Data'!$H$12,0,10*ROW('Hygiene Data'!H153))="","",OFFSET('Hygiene Data'!$H$12,0,10*ROW('Hygiene Data'!H153)))</f>
        <v/>
      </c>
      <c r="EC159" s="392" t="str">
        <f ca="1">+IF(OFFSET('Hygiene Data'!$H$13,0,10*ROW('Hygiene Data'!H153))="","",OFFSET('Hygiene Data'!$H$13,0,10*ROW('Hygiene Data'!H153)))</f>
        <v/>
      </c>
      <c r="ED159" s="392" t="str">
        <f ca="1">+IF(OFFSET('Hygiene Data'!$I$11,0,10*ROW('Hygiene Data'!I153))="","",OFFSET('Hygiene Data'!$I$11,0,10*ROW('Hygiene Data'!I153)))</f>
        <v/>
      </c>
      <c r="EE159" s="392" t="str">
        <f ca="1">+IF(OFFSET('Hygiene Data'!$I$12,0,10*ROW('Hygiene Data'!I153))="","",OFFSET('Hygiene Data'!$I$12,0,10*ROW('Hygiene Data'!I153)))</f>
        <v/>
      </c>
      <c r="EF159" s="392" t="str">
        <f ca="1">+IF(OFFSET('Hygiene Data'!$I$13,0,10*ROW('Hygiene Data'!I153))="","",OFFSET('Hygiene Data'!$I$13,0,10*ROW('Hygiene Data'!I153)))</f>
        <v/>
      </c>
    </row>
    <row r="160" spans="1:136" x14ac:dyDescent="0.25">
      <c r="A160" s="501" t="str">
        <f ca="1">+IF(OFFSET('Water Data'!$B$2,0,10*ROW('Water Data'!E154))="","",OFFSET('Water Data'!$B$2,0,10*ROW('Water Data'!E154)))</f>
        <v/>
      </c>
      <c r="B160" s="50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28" t="str">
        <f t="shared" ca="1" si="2"/>
        <v/>
      </c>
      <c r="D160" s="52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3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3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3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3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3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3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3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3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3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3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3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3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3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3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3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3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3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3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3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3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3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3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3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3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3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3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3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3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3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3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3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0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3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3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3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3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3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3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3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3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3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3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3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3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3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3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3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3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92" t="str">
        <f ca="1">+IF(OFFSET('Water Data'!$D$27,0,10*ROW('Water Data'!D154))="","",OFFSET('Water Data'!$D$27,0,10*ROW('Water Data'!D154)))</f>
        <v/>
      </c>
      <c r="BT160" s="392" t="str">
        <f ca="1">+IF(OFFSET('Water Data'!$D$28,0,10*ROW('Water Data'!D154))="","",OFFSET('Water Data'!$D$28,0,10*ROW('Water Data'!D154)))</f>
        <v/>
      </c>
      <c r="BU160" s="392" t="str">
        <f ca="1">+IF(OFFSET('Water Data'!$D$29,0,10*ROW('Water Data'!D154))="","",OFFSET('Water Data'!$D$29,0,10*ROW('Water Data'!D154)))</f>
        <v/>
      </c>
      <c r="BV160" s="392" t="str">
        <f ca="1">+IF(OFFSET('Water Data'!$E$27,0,10*ROW('Water Data'!E154))="","",OFFSET('Water Data'!$E$27,0,10*ROW('Water Data'!E154)))</f>
        <v/>
      </c>
      <c r="BW160" s="392" t="str">
        <f ca="1">+IF(OFFSET('Water Data'!$E$28,0,10*ROW('Water Data'!E154))="","",OFFSET('Water Data'!$E$28,0,10*ROW('Water Data'!E154)))</f>
        <v/>
      </c>
      <c r="BX160" s="392" t="str">
        <f ca="1">+IF(OFFSET('Water Data'!$E$29,0,10*ROW('Water Data'!E154))="","",OFFSET('Water Data'!$E$29,0,10*ROW('Water Data'!E154)))</f>
        <v/>
      </c>
      <c r="BY160" s="392" t="str">
        <f ca="1">+IF(OFFSET('Water Data'!$F$27,0,10*ROW('Water Data'!F154))="","",OFFSET('Water Data'!$F$27,0,10*ROW('Water Data'!F154)))</f>
        <v/>
      </c>
      <c r="BZ160" s="392" t="str">
        <f ca="1">+IF(OFFSET('Water Data'!$F$28,0,10*ROW('Water Data'!F154))="","",OFFSET('Water Data'!$F$28,0,10*ROW('Water Data'!F154)))</f>
        <v/>
      </c>
      <c r="CA160" s="392" t="str">
        <f ca="1">+IF(OFFSET('Water Data'!$F$29,0,10*ROW('Water Data'!F154))="","",OFFSET('Water Data'!$F$29,0,10*ROW('Water Data'!F154)))</f>
        <v/>
      </c>
      <c r="CB160" s="392" t="str">
        <f ca="1">+IF(OFFSET('Water Data'!$G$27,0,10*ROW('Water Data'!G154))="","",OFFSET('Water Data'!$G$27,0,10*ROW('Water Data'!G154)))</f>
        <v/>
      </c>
      <c r="CC160" s="392" t="str">
        <f ca="1">+IF(OFFSET('Water Data'!$G$28,0,10*ROW('Water Data'!G154))="","",OFFSET('Water Data'!$G$28,0,10*ROW('Water Data'!G154)))</f>
        <v/>
      </c>
      <c r="CD160" s="392" t="str">
        <f ca="1">+IF(OFFSET('Water Data'!$G$29,0,10*ROW('Water Data'!G154))="","",OFFSET('Water Data'!$G$29,0,10*ROW('Water Data'!G154)))</f>
        <v/>
      </c>
      <c r="CE160" s="392" t="str">
        <f ca="1">+IF(OFFSET('Water Data'!$H$27,0,10*ROW('Water Data'!H154))="","",OFFSET('Water Data'!$H$27,0,10*ROW('Water Data'!H154)))</f>
        <v/>
      </c>
      <c r="CF160" s="392" t="str">
        <f ca="1">+IF(OFFSET('Water Data'!$H$28,0,10*ROW('Water Data'!H154))="","",OFFSET('Water Data'!$H$28,0,10*ROW('Water Data'!H154)))</f>
        <v/>
      </c>
      <c r="CG160" s="392" t="str">
        <f ca="1">+IF(OFFSET('Water Data'!$H$29,0,10*ROW('Water Data'!H154))="","",OFFSET('Water Data'!$H$29,0,10*ROW('Water Data'!H154)))</f>
        <v/>
      </c>
      <c r="CH160" s="392" t="str">
        <f ca="1">+IF(OFFSET('Water Data'!$I$27,0,10*ROW('Water Data'!I154))="","",OFFSET('Water Data'!$I$27,0,10*ROW('Water Data'!I154)))</f>
        <v/>
      </c>
      <c r="CI160" s="392" t="str">
        <f ca="1">+IF(OFFSET('Water Data'!$I$28,0,10*ROW('Water Data'!I154))="","",OFFSET('Water Data'!$I$28,0,10*ROW('Water Data'!I154)))</f>
        <v/>
      </c>
      <c r="CJ160" s="392" t="str">
        <f ca="1">+IF(OFFSET('Water Data'!$I$29,0,10*ROW('Water Data'!I154))="","",OFFSET('Water Data'!$I$29,0,10*ROW('Water Data'!I154)))</f>
        <v/>
      </c>
      <c r="CK160" s="392" t="str">
        <f ca="1">+IF(OFFSET('Sanitation Data'!$D$28,0,10*ROW('Sanitation Data'!D154))="","",OFFSET('Sanitation Data'!$D$28,0,10*ROW('Sanitation Data'!D154)))</f>
        <v/>
      </c>
      <c r="CL160" s="392" t="str">
        <f ca="1">+IF(OFFSET('Sanitation Data'!$D$29,0,10*ROW('Sanitation Data'!D154))="","",OFFSET('Sanitation Data'!$D$29,0,10*ROW('Sanitation Data'!D154)))</f>
        <v/>
      </c>
      <c r="CM160" s="392" t="str">
        <f ca="1">+IF(OFFSET('Sanitation Data'!$D$30,0,10*ROW('Sanitation Data'!D154))="","",OFFSET('Sanitation Data'!$D$30,0,10*ROW('Sanitation Data'!D154)))</f>
        <v/>
      </c>
      <c r="CN160" s="392" t="str">
        <f ca="1">+IF(OFFSET('Sanitation Data'!$D$31,0,10*ROW('Sanitation Data'!D154))="","",OFFSET('Sanitation Data'!$D$31,0,10*ROW('Sanitation Data'!D154)))</f>
        <v/>
      </c>
      <c r="CO160" s="392" t="str">
        <f ca="1">+IF(OFFSET('Sanitation Data'!$D$32,0,10*ROW('Sanitation Data'!D154))="","",OFFSET('Sanitation Data'!$D$32,0,10*ROW('Sanitation Data'!D154)))</f>
        <v/>
      </c>
      <c r="CP160" s="392" t="str">
        <f ca="1">+IF(OFFSET('Sanitation Data'!$E$28,0,10*ROW('Sanitation Data'!E154))="","",OFFSET('Sanitation Data'!$E$28,0,10*ROW('Sanitation Data'!E154)))</f>
        <v/>
      </c>
      <c r="CQ160" s="392" t="str">
        <f ca="1">+IF(OFFSET('Sanitation Data'!$E$29,0,10*ROW('Sanitation Data'!E154))="","",OFFSET('Sanitation Data'!$E$29,0,10*ROW('Sanitation Data'!E154)))</f>
        <v/>
      </c>
      <c r="CR160" s="392" t="str">
        <f ca="1">+IF(OFFSET('Sanitation Data'!$E$30,0,10*ROW('Sanitation Data'!E154))="","",OFFSET('Sanitation Data'!$E$30,0,10*ROW('Sanitation Data'!E154)))</f>
        <v/>
      </c>
      <c r="CS160" s="392" t="str">
        <f ca="1">+IF(OFFSET('Sanitation Data'!$E$31,0,10*ROW('Sanitation Data'!E154))="","",OFFSET('Sanitation Data'!$E$31,0,10*ROW('Sanitation Data'!E154)))</f>
        <v/>
      </c>
      <c r="CT160" s="392" t="str">
        <f ca="1">+IF(OFFSET('Sanitation Data'!$E$32,0,10*ROW('Sanitation Data'!E154))="","",OFFSET('Sanitation Data'!$E$32,0,10*ROW('Sanitation Data'!E154)))</f>
        <v/>
      </c>
      <c r="CU160" s="392" t="str">
        <f ca="1">+IF(OFFSET('Sanitation Data'!$F$28,0,10*ROW('Sanitation Data'!F154))="","",OFFSET('Sanitation Data'!$F$28,0,10*ROW('Sanitation Data'!F154)))</f>
        <v/>
      </c>
      <c r="CV160" s="392" t="str">
        <f ca="1">+IF(OFFSET('Sanitation Data'!$F$29,0,10*ROW('Sanitation Data'!F154))="","",OFFSET('Sanitation Data'!$F$29,0,10*ROW('Sanitation Data'!F154)))</f>
        <v/>
      </c>
      <c r="CW160" s="392" t="str">
        <f ca="1">+IF(OFFSET('Sanitation Data'!$F$30,0,10*ROW('Sanitation Data'!F154))="","",OFFSET('Sanitation Data'!$F$30,0,10*ROW('Sanitation Data'!F154)))</f>
        <v/>
      </c>
      <c r="CX160" s="392" t="str">
        <f ca="1">+IF(OFFSET('Sanitation Data'!$F$31,0,10*ROW('Sanitation Data'!F154))="","",OFFSET('Sanitation Data'!$F$31,0,10*ROW('Sanitation Data'!F154)))</f>
        <v/>
      </c>
      <c r="CY160" s="392" t="str">
        <f ca="1">+IF(OFFSET('Sanitation Data'!$F$32,0,10*ROW('Sanitation Data'!F154))="","",OFFSET('Sanitation Data'!$F$32,0,10*ROW('Sanitation Data'!F154)))</f>
        <v/>
      </c>
      <c r="CZ160" s="392" t="str">
        <f ca="1">+IF(OFFSET('Sanitation Data'!$G$28,0,10*ROW('Sanitation Data'!G154))="","",OFFSET('Sanitation Data'!$G$28,0,10*ROW('Sanitation Data'!G154)))</f>
        <v/>
      </c>
      <c r="DA160" s="392" t="str">
        <f ca="1">+IF(OFFSET('Sanitation Data'!$G$29,0,10*ROW('Sanitation Data'!G154))="","",OFFSET('Sanitation Data'!$G$29,0,10*ROW('Sanitation Data'!G154)))</f>
        <v/>
      </c>
      <c r="DB160" s="392" t="str">
        <f ca="1">+IF(OFFSET('Sanitation Data'!$G$30,0,10*ROW('Sanitation Data'!G154))="","",OFFSET('Sanitation Data'!$G$30,0,10*ROW('Sanitation Data'!G154)))</f>
        <v/>
      </c>
      <c r="DC160" s="392" t="str">
        <f ca="1">+IF(OFFSET('Sanitation Data'!$G$31,0,10*ROW('Sanitation Data'!G154))="","",OFFSET('Sanitation Data'!$G$31,0,10*ROW('Sanitation Data'!G154)))</f>
        <v/>
      </c>
      <c r="DD160" s="392" t="str">
        <f ca="1">+IF(OFFSET('Sanitation Data'!$G$32,0,10*ROW('Sanitation Data'!G154))="","",OFFSET('Sanitation Data'!$G$32,0,10*ROW('Sanitation Data'!G154)))</f>
        <v/>
      </c>
      <c r="DE160" s="392" t="str">
        <f ca="1">+IF(OFFSET('Sanitation Data'!$H$28,0,10*ROW('Sanitation Data'!H154))="","",OFFSET('Sanitation Data'!$H$28,0,10*ROW('Sanitation Data'!H154)))</f>
        <v/>
      </c>
      <c r="DF160" s="392" t="str">
        <f ca="1">+IF(OFFSET('Sanitation Data'!$H$29,0,10*ROW('Sanitation Data'!H154))="","",OFFSET('Sanitation Data'!$H$29,0,10*ROW('Sanitation Data'!H154)))</f>
        <v/>
      </c>
      <c r="DG160" s="392" t="str">
        <f ca="1">+IF(OFFSET('Sanitation Data'!$H$30,0,10*ROW('Sanitation Data'!H154))="","",OFFSET('Sanitation Data'!$H$30,0,10*ROW('Sanitation Data'!H154)))</f>
        <v/>
      </c>
      <c r="DH160" s="392" t="str">
        <f ca="1">+IF(OFFSET('Sanitation Data'!$H$31,0,10*ROW('Sanitation Data'!H154))="","",OFFSET('Sanitation Data'!$H$31,0,10*ROW('Sanitation Data'!H154)))</f>
        <v/>
      </c>
      <c r="DI160" s="392" t="str">
        <f ca="1">+IF(OFFSET('Sanitation Data'!$H$32,0,10*ROW('Sanitation Data'!H154))="","",OFFSET('Sanitation Data'!$H$32,0,10*ROW('Sanitation Data'!H154)))</f>
        <v/>
      </c>
      <c r="DJ160" s="392" t="str">
        <f ca="1">+IF(OFFSET('Sanitation Data'!$I$28,0,10*ROW('Sanitation Data'!I154))="","",OFFSET('Sanitation Data'!$I$28,0,10*ROW('Sanitation Data'!I154)))</f>
        <v/>
      </c>
      <c r="DK160" s="392" t="str">
        <f ca="1">+IF(OFFSET('Sanitation Data'!$I$29,0,10*ROW('Sanitation Data'!I154))="","",OFFSET('Sanitation Data'!$I$29,0,10*ROW('Sanitation Data'!I154)))</f>
        <v/>
      </c>
      <c r="DL160" s="392" t="str">
        <f ca="1">+IF(OFFSET('Sanitation Data'!$I$30,0,10*ROW('Sanitation Data'!I154))="","",OFFSET('Sanitation Data'!$I$30,0,10*ROW('Sanitation Data'!I154)))</f>
        <v/>
      </c>
      <c r="DM160" s="392" t="str">
        <f ca="1">+IF(OFFSET('Sanitation Data'!$I$31,0,10*ROW('Sanitation Data'!I154))="","",OFFSET('Sanitation Data'!$I$31,0,10*ROW('Sanitation Data'!I154)))</f>
        <v/>
      </c>
      <c r="DN160" s="392" t="str">
        <f ca="1">+IF(OFFSET('Sanitation Data'!$I$32,0,10*ROW('Sanitation Data'!I154))="","",OFFSET('Sanitation Data'!$I$32,0,10*ROW('Sanitation Data'!I154)))</f>
        <v/>
      </c>
      <c r="DO160" s="392" t="str">
        <f ca="1">+IF(OFFSET('Hygiene Data'!$D$11,0,10*ROW('Hygiene Data'!D154))="","",OFFSET('Hygiene Data'!$D$11,0,10*ROW('Hygiene Data'!D154)))</f>
        <v/>
      </c>
      <c r="DP160" s="392" t="str">
        <f ca="1">+IF(OFFSET('Hygiene Data'!$D$12,0,10*ROW('Hygiene Data'!D154))="","",OFFSET('Hygiene Data'!$D$12,0,10*ROW('Hygiene Data'!D154)))</f>
        <v/>
      </c>
      <c r="DQ160" s="392" t="str">
        <f ca="1">+IF(OFFSET('Hygiene Data'!$D$13,0,10*ROW('Hygiene Data'!D154))="","",OFFSET('Hygiene Data'!$D$13,0,10*ROW('Hygiene Data'!D154)))</f>
        <v/>
      </c>
      <c r="DR160" s="392" t="str">
        <f ca="1">+IF(OFFSET('Hygiene Data'!$E$11,0,10*ROW('Hygiene Data'!E154))="","",OFFSET('Hygiene Data'!$E$11,0,10*ROW('Hygiene Data'!E154)))</f>
        <v/>
      </c>
      <c r="DS160" s="392" t="str">
        <f ca="1">+IF(OFFSET('Hygiene Data'!$E$12,0,10*ROW('Hygiene Data'!E154))="","",OFFSET('Hygiene Data'!$E$12,0,10*ROW('Hygiene Data'!E154)))</f>
        <v/>
      </c>
      <c r="DT160" s="392" t="str">
        <f ca="1">+IF(OFFSET('Hygiene Data'!$E$13,0,10*ROW('Hygiene Data'!E154))="","",OFFSET('Hygiene Data'!$E$13,0,10*ROW('Hygiene Data'!E154)))</f>
        <v/>
      </c>
      <c r="DU160" s="392" t="str">
        <f ca="1">+IF(OFFSET('Hygiene Data'!$F$11,0,10*ROW('Hygiene Data'!F154))="","",OFFSET('Hygiene Data'!$F$11,0,10*ROW('Hygiene Data'!F154)))</f>
        <v/>
      </c>
      <c r="DV160" s="392" t="str">
        <f ca="1">+IF(OFFSET('Hygiene Data'!$F$12,0,10*ROW('Hygiene Data'!F154))="","",OFFSET('Hygiene Data'!$F$12,0,10*ROW('Hygiene Data'!F154)))</f>
        <v/>
      </c>
      <c r="DW160" s="392" t="str">
        <f ca="1">+IF(OFFSET('Hygiene Data'!$F$13,0,10*ROW('Hygiene Data'!F154))="","",OFFSET('Hygiene Data'!$F$13,0,10*ROW('Hygiene Data'!F154)))</f>
        <v/>
      </c>
      <c r="DX160" s="392" t="str">
        <f ca="1">+IF(OFFSET('Hygiene Data'!$G$11,0,10*ROW('Hygiene Data'!G154))="","",OFFSET('Hygiene Data'!$G$11,0,10*ROW('Hygiene Data'!G154)))</f>
        <v/>
      </c>
      <c r="DY160" s="392" t="str">
        <f ca="1">+IF(OFFSET('Hygiene Data'!$G$12,0,10*ROW('Hygiene Data'!G154))="","",OFFSET('Hygiene Data'!$G$12,0,10*ROW('Hygiene Data'!G154)))</f>
        <v/>
      </c>
      <c r="DZ160" s="392" t="str">
        <f ca="1">+IF(OFFSET('Hygiene Data'!$G$13,0,10*ROW('Hygiene Data'!G154))="","",OFFSET('Hygiene Data'!$G$13,0,10*ROW('Hygiene Data'!G154)))</f>
        <v/>
      </c>
      <c r="EA160" s="392" t="str">
        <f ca="1">+IF(OFFSET('Hygiene Data'!$H$11,0,10*ROW('Hygiene Data'!H154))="","",OFFSET('Hygiene Data'!$H$11,0,10*ROW('Hygiene Data'!H154)))</f>
        <v/>
      </c>
      <c r="EB160" s="392" t="str">
        <f ca="1">+IF(OFFSET('Hygiene Data'!$H$12,0,10*ROW('Hygiene Data'!H154))="","",OFFSET('Hygiene Data'!$H$12,0,10*ROW('Hygiene Data'!H154)))</f>
        <v/>
      </c>
      <c r="EC160" s="392" t="str">
        <f ca="1">+IF(OFFSET('Hygiene Data'!$H$13,0,10*ROW('Hygiene Data'!H154))="","",OFFSET('Hygiene Data'!$H$13,0,10*ROW('Hygiene Data'!H154)))</f>
        <v/>
      </c>
      <c r="ED160" s="392" t="str">
        <f ca="1">+IF(OFFSET('Hygiene Data'!$I$11,0,10*ROW('Hygiene Data'!I154))="","",OFFSET('Hygiene Data'!$I$11,0,10*ROW('Hygiene Data'!I154)))</f>
        <v/>
      </c>
      <c r="EE160" s="392" t="str">
        <f ca="1">+IF(OFFSET('Hygiene Data'!$I$12,0,10*ROW('Hygiene Data'!I154))="","",OFFSET('Hygiene Data'!$I$12,0,10*ROW('Hygiene Data'!I154)))</f>
        <v/>
      </c>
      <c r="EF160" s="392" t="str">
        <f ca="1">+IF(OFFSET('Hygiene Data'!$I$13,0,10*ROW('Hygiene Data'!I154))="","",OFFSET('Hygiene Data'!$I$13,0,10*ROW('Hygiene Data'!I154)))</f>
        <v/>
      </c>
    </row>
    <row r="161" spans="1:136" x14ac:dyDescent="0.25">
      <c r="A161" s="501" t="str">
        <f ca="1">+IF(OFFSET('Water Data'!$B$2,0,10*ROW('Water Data'!E155))="","",OFFSET('Water Data'!$B$2,0,10*ROW('Water Data'!E155)))</f>
        <v/>
      </c>
      <c r="B161" s="50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28" t="str">
        <f t="shared" ca="1" si="2"/>
        <v/>
      </c>
      <c r="D161" s="52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3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3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3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3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3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3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3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3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3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3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3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3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3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3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3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3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3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3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3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3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3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3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3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3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3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3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3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3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3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3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3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0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3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3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3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3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3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3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3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3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3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3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3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3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3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3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3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3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92" t="str">
        <f ca="1">+IF(OFFSET('Water Data'!$D$27,0,10*ROW('Water Data'!D155))="","",OFFSET('Water Data'!$D$27,0,10*ROW('Water Data'!D155)))</f>
        <v/>
      </c>
      <c r="BT161" s="392" t="str">
        <f ca="1">+IF(OFFSET('Water Data'!$D$28,0,10*ROW('Water Data'!D155))="","",OFFSET('Water Data'!$D$28,0,10*ROW('Water Data'!D155)))</f>
        <v/>
      </c>
      <c r="BU161" s="392" t="str">
        <f ca="1">+IF(OFFSET('Water Data'!$D$29,0,10*ROW('Water Data'!D155))="","",OFFSET('Water Data'!$D$29,0,10*ROW('Water Data'!D155)))</f>
        <v/>
      </c>
      <c r="BV161" s="392" t="str">
        <f ca="1">+IF(OFFSET('Water Data'!$E$27,0,10*ROW('Water Data'!E155))="","",OFFSET('Water Data'!$E$27,0,10*ROW('Water Data'!E155)))</f>
        <v/>
      </c>
      <c r="BW161" s="392" t="str">
        <f ca="1">+IF(OFFSET('Water Data'!$E$28,0,10*ROW('Water Data'!E155))="","",OFFSET('Water Data'!$E$28,0,10*ROW('Water Data'!E155)))</f>
        <v/>
      </c>
      <c r="BX161" s="392" t="str">
        <f ca="1">+IF(OFFSET('Water Data'!$E$29,0,10*ROW('Water Data'!E155))="","",OFFSET('Water Data'!$E$29,0,10*ROW('Water Data'!E155)))</f>
        <v/>
      </c>
      <c r="BY161" s="392" t="str">
        <f ca="1">+IF(OFFSET('Water Data'!$F$27,0,10*ROW('Water Data'!F155))="","",OFFSET('Water Data'!$F$27,0,10*ROW('Water Data'!F155)))</f>
        <v/>
      </c>
      <c r="BZ161" s="392" t="str">
        <f ca="1">+IF(OFFSET('Water Data'!$F$28,0,10*ROW('Water Data'!F155))="","",OFFSET('Water Data'!$F$28,0,10*ROW('Water Data'!F155)))</f>
        <v/>
      </c>
      <c r="CA161" s="392" t="str">
        <f ca="1">+IF(OFFSET('Water Data'!$F$29,0,10*ROW('Water Data'!F155))="","",OFFSET('Water Data'!$F$29,0,10*ROW('Water Data'!F155)))</f>
        <v/>
      </c>
      <c r="CB161" s="392" t="str">
        <f ca="1">+IF(OFFSET('Water Data'!$G$27,0,10*ROW('Water Data'!G155))="","",OFFSET('Water Data'!$G$27,0,10*ROW('Water Data'!G155)))</f>
        <v/>
      </c>
      <c r="CC161" s="392" t="str">
        <f ca="1">+IF(OFFSET('Water Data'!$G$28,0,10*ROW('Water Data'!G155))="","",OFFSET('Water Data'!$G$28,0,10*ROW('Water Data'!G155)))</f>
        <v/>
      </c>
      <c r="CD161" s="392" t="str">
        <f ca="1">+IF(OFFSET('Water Data'!$G$29,0,10*ROW('Water Data'!G155))="","",OFFSET('Water Data'!$G$29,0,10*ROW('Water Data'!G155)))</f>
        <v/>
      </c>
      <c r="CE161" s="392" t="str">
        <f ca="1">+IF(OFFSET('Water Data'!$H$27,0,10*ROW('Water Data'!H155))="","",OFFSET('Water Data'!$H$27,0,10*ROW('Water Data'!H155)))</f>
        <v/>
      </c>
      <c r="CF161" s="392" t="str">
        <f ca="1">+IF(OFFSET('Water Data'!$H$28,0,10*ROW('Water Data'!H155))="","",OFFSET('Water Data'!$H$28,0,10*ROW('Water Data'!H155)))</f>
        <v/>
      </c>
      <c r="CG161" s="392" t="str">
        <f ca="1">+IF(OFFSET('Water Data'!$H$29,0,10*ROW('Water Data'!H155))="","",OFFSET('Water Data'!$H$29,0,10*ROW('Water Data'!H155)))</f>
        <v/>
      </c>
      <c r="CH161" s="392" t="str">
        <f ca="1">+IF(OFFSET('Water Data'!$I$27,0,10*ROW('Water Data'!I155))="","",OFFSET('Water Data'!$I$27,0,10*ROW('Water Data'!I155)))</f>
        <v/>
      </c>
      <c r="CI161" s="392" t="str">
        <f ca="1">+IF(OFFSET('Water Data'!$I$28,0,10*ROW('Water Data'!I155))="","",OFFSET('Water Data'!$I$28,0,10*ROW('Water Data'!I155)))</f>
        <v/>
      </c>
      <c r="CJ161" s="392" t="str">
        <f ca="1">+IF(OFFSET('Water Data'!$I$29,0,10*ROW('Water Data'!I155))="","",OFFSET('Water Data'!$I$29,0,10*ROW('Water Data'!I155)))</f>
        <v/>
      </c>
      <c r="CK161" s="392" t="str">
        <f ca="1">+IF(OFFSET('Sanitation Data'!$D$28,0,10*ROW('Sanitation Data'!D155))="","",OFFSET('Sanitation Data'!$D$28,0,10*ROW('Sanitation Data'!D155)))</f>
        <v/>
      </c>
      <c r="CL161" s="392" t="str">
        <f ca="1">+IF(OFFSET('Sanitation Data'!$D$29,0,10*ROW('Sanitation Data'!D155))="","",OFFSET('Sanitation Data'!$D$29,0,10*ROW('Sanitation Data'!D155)))</f>
        <v/>
      </c>
      <c r="CM161" s="392" t="str">
        <f ca="1">+IF(OFFSET('Sanitation Data'!$D$30,0,10*ROW('Sanitation Data'!D155))="","",OFFSET('Sanitation Data'!$D$30,0,10*ROW('Sanitation Data'!D155)))</f>
        <v/>
      </c>
      <c r="CN161" s="392" t="str">
        <f ca="1">+IF(OFFSET('Sanitation Data'!$D$31,0,10*ROW('Sanitation Data'!D155))="","",OFFSET('Sanitation Data'!$D$31,0,10*ROW('Sanitation Data'!D155)))</f>
        <v/>
      </c>
      <c r="CO161" s="392" t="str">
        <f ca="1">+IF(OFFSET('Sanitation Data'!$D$32,0,10*ROW('Sanitation Data'!D155))="","",OFFSET('Sanitation Data'!$D$32,0,10*ROW('Sanitation Data'!D155)))</f>
        <v/>
      </c>
      <c r="CP161" s="392" t="str">
        <f ca="1">+IF(OFFSET('Sanitation Data'!$E$28,0,10*ROW('Sanitation Data'!E155))="","",OFFSET('Sanitation Data'!$E$28,0,10*ROW('Sanitation Data'!E155)))</f>
        <v/>
      </c>
      <c r="CQ161" s="392" t="str">
        <f ca="1">+IF(OFFSET('Sanitation Data'!$E$29,0,10*ROW('Sanitation Data'!E155))="","",OFFSET('Sanitation Data'!$E$29,0,10*ROW('Sanitation Data'!E155)))</f>
        <v/>
      </c>
      <c r="CR161" s="392" t="str">
        <f ca="1">+IF(OFFSET('Sanitation Data'!$E$30,0,10*ROW('Sanitation Data'!E155))="","",OFFSET('Sanitation Data'!$E$30,0,10*ROW('Sanitation Data'!E155)))</f>
        <v/>
      </c>
      <c r="CS161" s="392" t="str">
        <f ca="1">+IF(OFFSET('Sanitation Data'!$E$31,0,10*ROW('Sanitation Data'!E155))="","",OFFSET('Sanitation Data'!$E$31,0,10*ROW('Sanitation Data'!E155)))</f>
        <v/>
      </c>
      <c r="CT161" s="392" t="str">
        <f ca="1">+IF(OFFSET('Sanitation Data'!$E$32,0,10*ROW('Sanitation Data'!E155))="","",OFFSET('Sanitation Data'!$E$32,0,10*ROW('Sanitation Data'!E155)))</f>
        <v/>
      </c>
      <c r="CU161" s="392" t="str">
        <f ca="1">+IF(OFFSET('Sanitation Data'!$F$28,0,10*ROW('Sanitation Data'!F155))="","",OFFSET('Sanitation Data'!$F$28,0,10*ROW('Sanitation Data'!F155)))</f>
        <v/>
      </c>
      <c r="CV161" s="392" t="str">
        <f ca="1">+IF(OFFSET('Sanitation Data'!$F$29,0,10*ROW('Sanitation Data'!F155))="","",OFFSET('Sanitation Data'!$F$29,0,10*ROW('Sanitation Data'!F155)))</f>
        <v/>
      </c>
      <c r="CW161" s="392" t="str">
        <f ca="1">+IF(OFFSET('Sanitation Data'!$F$30,0,10*ROW('Sanitation Data'!F155))="","",OFFSET('Sanitation Data'!$F$30,0,10*ROW('Sanitation Data'!F155)))</f>
        <v/>
      </c>
      <c r="CX161" s="392" t="str">
        <f ca="1">+IF(OFFSET('Sanitation Data'!$F$31,0,10*ROW('Sanitation Data'!F155))="","",OFFSET('Sanitation Data'!$F$31,0,10*ROW('Sanitation Data'!F155)))</f>
        <v/>
      </c>
      <c r="CY161" s="392" t="str">
        <f ca="1">+IF(OFFSET('Sanitation Data'!$F$32,0,10*ROW('Sanitation Data'!F155))="","",OFFSET('Sanitation Data'!$F$32,0,10*ROW('Sanitation Data'!F155)))</f>
        <v/>
      </c>
      <c r="CZ161" s="392" t="str">
        <f ca="1">+IF(OFFSET('Sanitation Data'!$G$28,0,10*ROW('Sanitation Data'!G155))="","",OFFSET('Sanitation Data'!$G$28,0,10*ROW('Sanitation Data'!G155)))</f>
        <v/>
      </c>
      <c r="DA161" s="392" t="str">
        <f ca="1">+IF(OFFSET('Sanitation Data'!$G$29,0,10*ROW('Sanitation Data'!G155))="","",OFFSET('Sanitation Data'!$G$29,0,10*ROW('Sanitation Data'!G155)))</f>
        <v/>
      </c>
      <c r="DB161" s="392" t="str">
        <f ca="1">+IF(OFFSET('Sanitation Data'!$G$30,0,10*ROW('Sanitation Data'!G155))="","",OFFSET('Sanitation Data'!$G$30,0,10*ROW('Sanitation Data'!G155)))</f>
        <v/>
      </c>
      <c r="DC161" s="392" t="str">
        <f ca="1">+IF(OFFSET('Sanitation Data'!$G$31,0,10*ROW('Sanitation Data'!G155))="","",OFFSET('Sanitation Data'!$G$31,0,10*ROW('Sanitation Data'!G155)))</f>
        <v/>
      </c>
      <c r="DD161" s="392" t="str">
        <f ca="1">+IF(OFFSET('Sanitation Data'!$G$32,0,10*ROW('Sanitation Data'!G155))="","",OFFSET('Sanitation Data'!$G$32,0,10*ROW('Sanitation Data'!G155)))</f>
        <v/>
      </c>
      <c r="DE161" s="392" t="str">
        <f ca="1">+IF(OFFSET('Sanitation Data'!$H$28,0,10*ROW('Sanitation Data'!H155))="","",OFFSET('Sanitation Data'!$H$28,0,10*ROW('Sanitation Data'!H155)))</f>
        <v/>
      </c>
      <c r="DF161" s="392" t="str">
        <f ca="1">+IF(OFFSET('Sanitation Data'!$H$29,0,10*ROW('Sanitation Data'!H155))="","",OFFSET('Sanitation Data'!$H$29,0,10*ROW('Sanitation Data'!H155)))</f>
        <v/>
      </c>
      <c r="DG161" s="392" t="str">
        <f ca="1">+IF(OFFSET('Sanitation Data'!$H$30,0,10*ROW('Sanitation Data'!H155))="","",OFFSET('Sanitation Data'!$H$30,0,10*ROW('Sanitation Data'!H155)))</f>
        <v/>
      </c>
      <c r="DH161" s="392" t="str">
        <f ca="1">+IF(OFFSET('Sanitation Data'!$H$31,0,10*ROW('Sanitation Data'!H155))="","",OFFSET('Sanitation Data'!$H$31,0,10*ROW('Sanitation Data'!H155)))</f>
        <v/>
      </c>
      <c r="DI161" s="392" t="str">
        <f ca="1">+IF(OFFSET('Sanitation Data'!$H$32,0,10*ROW('Sanitation Data'!H155))="","",OFFSET('Sanitation Data'!$H$32,0,10*ROW('Sanitation Data'!H155)))</f>
        <v/>
      </c>
      <c r="DJ161" s="392" t="str">
        <f ca="1">+IF(OFFSET('Sanitation Data'!$I$28,0,10*ROW('Sanitation Data'!I155))="","",OFFSET('Sanitation Data'!$I$28,0,10*ROW('Sanitation Data'!I155)))</f>
        <v/>
      </c>
      <c r="DK161" s="392" t="str">
        <f ca="1">+IF(OFFSET('Sanitation Data'!$I$29,0,10*ROW('Sanitation Data'!I155))="","",OFFSET('Sanitation Data'!$I$29,0,10*ROW('Sanitation Data'!I155)))</f>
        <v/>
      </c>
      <c r="DL161" s="392" t="str">
        <f ca="1">+IF(OFFSET('Sanitation Data'!$I$30,0,10*ROW('Sanitation Data'!I155))="","",OFFSET('Sanitation Data'!$I$30,0,10*ROW('Sanitation Data'!I155)))</f>
        <v/>
      </c>
      <c r="DM161" s="392" t="str">
        <f ca="1">+IF(OFFSET('Sanitation Data'!$I$31,0,10*ROW('Sanitation Data'!I155))="","",OFFSET('Sanitation Data'!$I$31,0,10*ROW('Sanitation Data'!I155)))</f>
        <v/>
      </c>
      <c r="DN161" s="392" t="str">
        <f ca="1">+IF(OFFSET('Sanitation Data'!$I$32,0,10*ROW('Sanitation Data'!I155))="","",OFFSET('Sanitation Data'!$I$32,0,10*ROW('Sanitation Data'!I155)))</f>
        <v/>
      </c>
      <c r="DO161" s="392" t="str">
        <f ca="1">+IF(OFFSET('Hygiene Data'!$D$11,0,10*ROW('Hygiene Data'!D155))="","",OFFSET('Hygiene Data'!$D$11,0,10*ROW('Hygiene Data'!D155)))</f>
        <v/>
      </c>
      <c r="DP161" s="392" t="str">
        <f ca="1">+IF(OFFSET('Hygiene Data'!$D$12,0,10*ROW('Hygiene Data'!D155))="","",OFFSET('Hygiene Data'!$D$12,0,10*ROW('Hygiene Data'!D155)))</f>
        <v/>
      </c>
      <c r="DQ161" s="392" t="str">
        <f ca="1">+IF(OFFSET('Hygiene Data'!$D$13,0,10*ROW('Hygiene Data'!D155))="","",OFFSET('Hygiene Data'!$D$13,0,10*ROW('Hygiene Data'!D155)))</f>
        <v/>
      </c>
      <c r="DR161" s="392" t="str">
        <f ca="1">+IF(OFFSET('Hygiene Data'!$E$11,0,10*ROW('Hygiene Data'!E155))="","",OFFSET('Hygiene Data'!$E$11,0,10*ROW('Hygiene Data'!E155)))</f>
        <v/>
      </c>
      <c r="DS161" s="392" t="str">
        <f ca="1">+IF(OFFSET('Hygiene Data'!$E$12,0,10*ROW('Hygiene Data'!E155))="","",OFFSET('Hygiene Data'!$E$12,0,10*ROW('Hygiene Data'!E155)))</f>
        <v/>
      </c>
      <c r="DT161" s="392" t="str">
        <f ca="1">+IF(OFFSET('Hygiene Data'!$E$13,0,10*ROW('Hygiene Data'!E155))="","",OFFSET('Hygiene Data'!$E$13,0,10*ROW('Hygiene Data'!E155)))</f>
        <v/>
      </c>
      <c r="DU161" s="392" t="str">
        <f ca="1">+IF(OFFSET('Hygiene Data'!$F$11,0,10*ROW('Hygiene Data'!F155))="","",OFFSET('Hygiene Data'!$F$11,0,10*ROW('Hygiene Data'!F155)))</f>
        <v/>
      </c>
      <c r="DV161" s="392" t="str">
        <f ca="1">+IF(OFFSET('Hygiene Data'!$F$12,0,10*ROW('Hygiene Data'!F155))="","",OFFSET('Hygiene Data'!$F$12,0,10*ROW('Hygiene Data'!F155)))</f>
        <v/>
      </c>
      <c r="DW161" s="392" t="str">
        <f ca="1">+IF(OFFSET('Hygiene Data'!$F$13,0,10*ROW('Hygiene Data'!F155))="","",OFFSET('Hygiene Data'!$F$13,0,10*ROW('Hygiene Data'!F155)))</f>
        <v/>
      </c>
      <c r="DX161" s="392" t="str">
        <f ca="1">+IF(OFFSET('Hygiene Data'!$G$11,0,10*ROW('Hygiene Data'!G155))="","",OFFSET('Hygiene Data'!$G$11,0,10*ROW('Hygiene Data'!G155)))</f>
        <v/>
      </c>
      <c r="DY161" s="392" t="str">
        <f ca="1">+IF(OFFSET('Hygiene Data'!$G$12,0,10*ROW('Hygiene Data'!G155))="","",OFFSET('Hygiene Data'!$G$12,0,10*ROW('Hygiene Data'!G155)))</f>
        <v/>
      </c>
      <c r="DZ161" s="392" t="str">
        <f ca="1">+IF(OFFSET('Hygiene Data'!$G$13,0,10*ROW('Hygiene Data'!G155))="","",OFFSET('Hygiene Data'!$G$13,0,10*ROW('Hygiene Data'!G155)))</f>
        <v/>
      </c>
      <c r="EA161" s="392" t="str">
        <f ca="1">+IF(OFFSET('Hygiene Data'!$H$11,0,10*ROW('Hygiene Data'!H155))="","",OFFSET('Hygiene Data'!$H$11,0,10*ROW('Hygiene Data'!H155)))</f>
        <v/>
      </c>
      <c r="EB161" s="392" t="str">
        <f ca="1">+IF(OFFSET('Hygiene Data'!$H$12,0,10*ROW('Hygiene Data'!H155))="","",OFFSET('Hygiene Data'!$H$12,0,10*ROW('Hygiene Data'!H155)))</f>
        <v/>
      </c>
      <c r="EC161" s="392" t="str">
        <f ca="1">+IF(OFFSET('Hygiene Data'!$H$13,0,10*ROW('Hygiene Data'!H155))="","",OFFSET('Hygiene Data'!$H$13,0,10*ROW('Hygiene Data'!H155)))</f>
        <v/>
      </c>
      <c r="ED161" s="392" t="str">
        <f ca="1">+IF(OFFSET('Hygiene Data'!$I$11,0,10*ROW('Hygiene Data'!I155))="","",OFFSET('Hygiene Data'!$I$11,0,10*ROW('Hygiene Data'!I155)))</f>
        <v/>
      </c>
      <c r="EE161" s="392" t="str">
        <f ca="1">+IF(OFFSET('Hygiene Data'!$I$12,0,10*ROW('Hygiene Data'!I155))="","",OFFSET('Hygiene Data'!$I$12,0,10*ROW('Hygiene Data'!I155)))</f>
        <v/>
      </c>
      <c r="EF161" s="392" t="str">
        <f ca="1">+IF(OFFSET('Hygiene Data'!$I$13,0,10*ROW('Hygiene Data'!I155))="","",OFFSET('Hygiene Data'!$I$13,0,10*ROW('Hygiene Data'!I155)))</f>
        <v/>
      </c>
    </row>
    <row r="162" spans="1:136" x14ac:dyDescent="0.25">
      <c r="A162" s="501" t="str">
        <f ca="1">+IF(OFFSET('Water Data'!$B$2,0,10*ROW('Water Data'!E156))="","",OFFSET('Water Data'!$B$2,0,10*ROW('Water Data'!E156)))</f>
        <v/>
      </c>
      <c r="B162" s="50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28" t="str">
        <f t="shared" ca="1" si="2"/>
        <v/>
      </c>
      <c r="D162" s="52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3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3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3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3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3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3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3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3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3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3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3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3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3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3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3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3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3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3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3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3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3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3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3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3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3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3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3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3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3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3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3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0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3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3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3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3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3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3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3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3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3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3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3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3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3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3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3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3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92" t="str">
        <f ca="1">+IF(OFFSET('Water Data'!$D$27,0,10*ROW('Water Data'!D156))="","",OFFSET('Water Data'!$D$27,0,10*ROW('Water Data'!D156)))</f>
        <v/>
      </c>
      <c r="BT162" s="392" t="str">
        <f ca="1">+IF(OFFSET('Water Data'!$D$28,0,10*ROW('Water Data'!D156))="","",OFFSET('Water Data'!$D$28,0,10*ROW('Water Data'!D156)))</f>
        <v/>
      </c>
      <c r="BU162" s="392" t="str">
        <f ca="1">+IF(OFFSET('Water Data'!$D$29,0,10*ROW('Water Data'!D156))="","",OFFSET('Water Data'!$D$29,0,10*ROW('Water Data'!D156)))</f>
        <v/>
      </c>
      <c r="BV162" s="392" t="str">
        <f ca="1">+IF(OFFSET('Water Data'!$E$27,0,10*ROW('Water Data'!E156))="","",OFFSET('Water Data'!$E$27,0,10*ROW('Water Data'!E156)))</f>
        <v/>
      </c>
      <c r="BW162" s="392" t="str">
        <f ca="1">+IF(OFFSET('Water Data'!$E$28,0,10*ROW('Water Data'!E156))="","",OFFSET('Water Data'!$E$28,0,10*ROW('Water Data'!E156)))</f>
        <v/>
      </c>
      <c r="BX162" s="392" t="str">
        <f ca="1">+IF(OFFSET('Water Data'!$E$29,0,10*ROW('Water Data'!E156))="","",OFFSET('Water Data'!$E$29,0,10*ROW('Water Data'!E156)))</f>
        <v/>
      </c>
      <c r="BY162" s="392" t="str">
        <f ca="1">+IF(OFFSET('Water Data'!$F$27,0,10*ROW('Water Data'!F156))="","",OFFSET('Water Data'!$F$27,0,10*ROW('Water Data'!F156)))</f>
        <v/>
      </c>
      <c r="BZ162" s="392" t="str">
        <f ca="1">+IF(OFFSET('Water Data'!$F$28,0,10*ROW('Water Data'!F156))="","",OFFSET('Water Data'!$F$28,0,10*ROW('Water Data'!F156)))</f>
        <v/>
      </c>
      <c r="CA162" s="392" t="str">
        <f ca="1">+IF(OFFSET('Water Data'!$F$29,0,10*ROW('Water Data'!F156))="","",OFFSET('Water Data'!$F$29,0,10*ROW('Water Data'!F156)))</f>
        <v/>
      </c>
      <c r="CB162" s="392" t="str">
        <f ca="1">+IF(OFFSET('Water Data'!$G$27,0,10*ROW('Water Data'!G156))="","",OFFSET('Water Data'!$G$27,0,10*ROW('Water Data'!G156)))</f>
        <v/>
      </c>
      <c r="CC162" s="392" t="str">
        <f ca="1">+IF(OFFSET('Water Data'!$G$28,0,10*ROW('Water Data'!G156))="","",OFFSET('Water Data'!$G$28,0,10*ROW('Water Data'!G156)))</f>
        <v/>
      </c>
      <c r="CD162" s="392" t="str">
        <f ca="1">+IF(OFFSET('Water Data'!$G$29,0,10*ROW('Water Data'!G156))="","",OFFSET('Water Data'!$G$29,0,10*ROW('Water Data'!G156)))</f>
        <v/>
      </c>
      <c r="CE162" s="392" t="str">
        <f ca="1">+IF(OFFSET('Water Data'!$H$27,0,10*ROW('Water Data'!H156))="","",OFFSET('Water Data'!$H$27,0,10*ROW('Water Data'!H156)))</f>
        <v/>
      </c>
      <c r="CF162" s="392" t="str">
        <f ca="1">+IF(OFFSET('Water Data'!$H$28,0,10*ROW('Water Data'!H156))="","",OFFSET('Water Data'!$H$28,0,10*ROW('Water Data'!H156)))</f>
        <v/>
      </c>
      <c r="CG162" s="392" t="str">
        <f ca="1">+IF(OFFSET('Water Data'!$H$29,0,10*ROW('Water Data'!H156))="","",OFFSET('Water Data'!$H$29,0,10*ROW('Water Data'!H156)))</f>
        <v/>
      </c>
      <c r="CH162" s="392" t="str">
        <f ca="1">+IF(OFFSET('Water Data'!$I$27,0,10*ROW('Water Data'!I156))="","",OFFSET('Water Data'!$I$27,0,10*ROW('Water Data'!I156)))</f>
        <v/>
      </c>
      <c r="CI162" s="392" t="str">
        <f ca="1">+IF(OFFSET('Water Data'!$I$28,0,10*ROW('Water Data'!I156))="","",OFFSET('Water Data'!$I$28,0,10*ROW('Water Data'!I156)))</f>
        <v/>
      </c>
      <c r="CJ162" s="392" t="str">
        <f ca="1">+IF(OFFSET('Water Data'!$I$29,0,10*ROW('Water Data'!I156))="","",OFFSET('Water Data'!$I$29,0,10*ROW('Water Data'!I156)))</f>
        <v/>
      </c>
      <c r="CK162" s="392" t="str">
        <f ca="1">+IF(OFFSET('Sanitation Data'!$D$28,0,10*ROW('Sanitation Data'!D156))="","",OFFSET('Sanitation Data'!$D$28,0,10*ROW('Sanitation Data'!D156)))</f>
        <v/>
      </c>
      <c r="CL162" s="392" t="str">
        <f ca="1">+IF(OFFSET('Sanitation Data'!$D$29,0,10*ROW('Sanitation Data'!D156))="","",OFFSET('Sanitation Data'!$D$29,0,10*ROW('Sanitation Data'!D156)))</f>
        <v/>
      </c>
      <c r="CM162" s="392" t="str">
        <f ca="1">+IF(OFFSET('Sanitation Data'!$D$30,0,10*ROW('Sanitation Data'!D156))="","",OFFSET('Sanitation Data'!$D$30,0,10*ROW('Sanitation Data'!D156)))</f>
        <v/>
      </c>
      <c r="CN162" s="392" t="str">
        <f ca="1">+IF(OFFSET('Sanitation Data'!$D$31,0,10*ROW('Sanitation Data'!D156))="","",OFFSET('Sanitation Data'!$D$31,0,10*ROW('Sanitation Data'!D156)))</f>
        <v/>
      </c>
      <c r="CO162" s="392" t="str">
        <f ca="1">+IF(OFFSET('Sanitation Data'!$D$32,0,10*ROW('Sanitation Data'!D156))="","",OFFSET('Sanitation Data'!$D$32,0,10*ROW('Sanitation Data'!D156)))</f>
        <v/>
      </c>
      <c r="CP162" s="392" t="str">
        <f ca="1">+IF(OFFSET('Sanitation Data'!$E$28,0,10*ROW('Sanitation Data'!E156))="","",OFFSET('Sanitation Data'!$E$28,0,10*ROW('Sanitation Data'!E156)))</f>
        <v/>
      </c>
      <c r="CQ162" s="392" t="str">
        <f ca="1">+IF(OFFSET('Sanitation Data'!$E$29,0,10*ROW('Sanitation Data'!E156))="","",OFFSET('Sanitation Data'!$E$29,0,10*ROW('Sanitation Data'!E156)))</f>
        <v/>
      </c>
      <c r="CR162" s="392" t="str">
        <f ca="1">+IF(OFFSET('Sanitation Data'!$E$30,0,10*ROW('Sanitation Data'!E156))="","",OFFSET('Sanitation Data'!$E$30,0,10*ROW('Sanitation Data'!E156)))</f>
        <v/>
      </c>
      <c r="CS162" s="392" t="str">
        <f ca="1">+IF(OFFSET('Sanitation Data'!$E$31,0,10*ROW('Sanitation Data'!E156))="","",OFFSET('Sanitation Data'!$E$31,0,10*ROW('Sanitation Data'!E156)))</f>
        <v/>
      </c>
      <c r="CT162" s="392" t="str">
        <f ca="1">+IF(OFFSET('Sanitation Data'!$E$32,0,10*ROW('Sanitation Data'!E156))="","",OFFSET('Sanitation Data'!$E$32,0,10*ROW('Sanitation Data'!E156)))</f>
        <v/>
      </c>
      <c r="CU162" s="392" t="str">
        <f ca="1">+IF(OFFSET('Sanitation Data'!$F$28,0,10*ROW('Sanitation Data'!F156))="","",OFFSET('Sanitation Data'!$F$28,0,10*ROW('Sanitation Data'!F156)))</f>
        <v/>
      </c>
      <c r="CV162" s="392" t="str">
        <f ca="1">+IF(OFFSET('Sanitation Data'!$F$29,0,10*ROW('Sanitation Data'!F156))="","",OFFSET('Sanitation Data'!$F$29,0,10*ROW('Sanitation Data'!F156)))</f>
        <v/>
      </c>
      <c r="CW162" s="392" t="str">
        <f ca="1">+IF(OFFSET('Sanitation Data'!$F$30,0,10*ROW('Sanitation Data'!F156))="","",OFFSET('Sanitation Data'!$F$30,0,10*ROW('Sanitation Data'!F156)))</f>
        <v/>
      </c>
      <c r="CX162" s="392" t="str">
        <f ca="1">+IF(OFFSET('Sanitation Data'!$F$31,0,10*ROW('Sanitation Data'!F156))="","",OFFSET('Sanitation Data'!$F$31,0,10*ROW('Sanitation Data'!F156)))</f>
        <v/>
      </c>
      <c r="CY162" s="392" t="str">
        <f ca="1">+IF(OFFSET('Sanitation Data'!$F$32,0,10*ROW('Sanitation Data'!F156))="","",OFFSET('Sanitation Data'!$F$32,0,10*ROW('Sanitation Data'!F156)))</f>
        <v/>
      </c>
      <c r="CZ162" s="392" t="str">
        <f ca="1">+IF(OFFSET('Sanitation Data'!$G$28,0,10*ROW('Sanitation Data'!G156))="","",OFFSET('Sanitation Data'!$G$28,0,10*ROW('Sanitation Data'!G156)))</f>
        <v/>
      </c>
      <c r="DA162" s="392" t="str">
        <f ca="1">+IF(OFFSET('Sanitation Data'!$G$29,0,10*ROW('Sanitation Data'!G156))="","",OFFSET('Sanitation Data'!$G$29,0,10*ROW('Sanitation Data'!G156)))</f>
        <v/>
      </c>
      <c r="DB162" s="392" t="str">
        <f ca="1">+IF(OFFSET('Sanitation Data'!$G$30,0,10*ROW('Sanitation Data'!G156))="","",OFFSET('Sanitation Data'!$G$30,0,10*ROW('Sanitation Data'!G156)))</f>
        <v/>
      </c>
      <c r="DC162" s="392" t="str">
        <f ca="1">+IF(OFFSET('Sanitation Data'!$G$31,0,10*ROW('Sanitation Data'!G156))="","",OFFSET('Sanitation Data'!$G$31,0,10*ROW('Sanitation Data'!G156)))</f>
        <v/>
      </c>
      <c r="DD162" s="392" t="str">
        <f ca="1">+IF(OFFSET('Sanitation Data'!$G$32,0,10*ROW('Sanitation Data'!G156))="","",OFFSET('Sanitation Data'!$G$32,0,10*ROW('Sanitation Data'!G156)))</f>
        <v/>
      </c>
      <c r="DE162" s="392" t="str">
        <f ca="1">+IF(OFFSET('Sanitation Data'!$H$28,0,10*ROW('Sanitation Data'!H156))="","",OFFSET('Sanitation Data'!$H$28,0,10*ROW('Sanitation Data'!H156)))</f>
        <v/>
      </c>
      <c r="DF162" s="392" t="str">
        <f ca="1">+IF(OFFSET('Sanitation Data'!$H$29,0,10*ROW('Sanitation Data'!H156))="","",OFFSET('Sanitation Data'!$H$29,0,10*ROW('Sanitation Data'!H156)))</f>
        <v/>
      </c>
      <c r="DG162" s="392" t="str">
        <f ca="1">+IF(OFFSET('Sanitation Data'!$H$30,0,10*ROW('Sanitation Data'!H156))="","",OFFSET('Sanitation Data'!$H$30,0,10*ROW('Sanitation Data'!H156)))</f>
        <v/>
      </c>
      <c r="DH162" s="392" t="str">
        <f ca="1">+IF(OFFSET('Sanitation Data'!$H$31,0,10*ROW('Sanitation Data'!H156))="","",OFFSET('Sanitation Data'!$H$31,0,10*ROW('Sanitation Data'!H156)))</f>
        <v/>
      </c>
      <c r="DI162" s="392" t="str">
        <f ca="1">+IF(OFFSET('Sanitation Data'!$H$32,0,10*ROW('Sanitation Data'!H156))="","",OFFSET('Sanitation Data'!$H$32,0,10*ROW('Sanitation Data'!H156)))</f>
        <v/>
      </c>
      <c r="DJ162" s="392" t="str">
        <f ca="1">+IF(OFFSET('Sanitation Data'!$I$28,0,10*ROW('Sanitation Data'!I156))="","",OFFSET('Sanitation Data'!$I$28,0,10*ROW('Sanitation Data'!I156)))</f>
        <v/>
      </c>
      <c r="DK162" s="392" t="str">
        <f ca="1">+IF(OFFSET('Sanitation Data'!$I$29,0,10*ROW('Sanitation Data'!I156))="","",OFFSET('Sanitation Data'!$I$29,0,10*ROW('Sanitation Data'!I156)))</f>
        <v/>
      </c>
      <c r="DL162" s="392" t="str">
        <f ca="1">+IF(OFFSET('Sanitation Data'!$I$30,0,10*ROW('Sanitation Data'!I156))="","",OFFSET('Sanitation Data'!$I$30,0,10*ROW('Sanitation Data'!I156)))</f>
        <v/>
      </c>
      <c r="DM162" s="392" t="str">
        <f ca="1">+IF(OFFSET('Sanitation Data'!$I$31,0,10*ROW('Sanitation Data'!I156))="","",OFFSET('Sanitation Data'!$I$31,0,10*ROW('Sanitation Data'!I156)))</f>
        <v/>
      </c>
      <c r="DN162" s="392" t="str">
        <f ca="1">+IF(OFFSET('Sanitation Data'!$I$32,0,10*ROW('Sanitation Data'!I156))="","",OFFSET('Sanitation Data'!$I$32,0,10*ROW('Sanitation Data'!I156)))</f>
        <v/>
      </c>
      <c r="DO162" s="392" t="str">
        <f ca="1">+IF(OFFSET('Hygiene Data'!$D$11,0,10*ROW('Hygiene Data'!D156))="","",OFFSET('Hygiene Data'!$D$11,0,10*ROW('Hygiene Data'!D156)))</f>
        <v/>
      </c>
      <c r="DP162" s="392" t="str">
        <f ca="1">+IF(OFFSET('Hygiene Data'!$D$12,0,10*ROW('Hygiene Data'!D156))="","",OFFSET('Hygiene Data'!$D$12,0,10*ROW('Hygiene Data'!D156)))</f>
        <v/>
      </c>
      <c r="DQ162" s="392" t="str">
        <f ca="1">+IF(OFFSET('Hygiene Data'!$D$13,0,10*ROW('Hygiene Data'!D156))="","",OFFSET('Hygiene Data'!$D$13,0,10*ROW('Hygiene Data'!D156)))</f>
        <v/>
      </c>
      <c r="DR162" s="392" t="str">
        <f ca="1">+IF(OFFSET('Hygiene Data'!$E$11,0,10*ROW('Hygiene Data'!E156))="","",OFFSET('Hygiene Data'!$E$11,0,10*ROW('Hygiene Data'!E156)))</f>
        <v/>
      </c>
      <c r="DS162" s="392" t="str">
        <f ca="1">+IF(OFFSET('Hygiene Data'!$E$12,0,10*ROW('Hygiene Data'!E156))="","",OFFSET('Hygiene Data'!$E$12,0,10*ROW('Hygiene Data'!E156)))</f>
        <v/>
      </c>
      <c r="DT162" s="392" t="str">
        <f ca="1">+IF(OFFSET('Hygiene Data'!$E$13,0,10*ROW('Hygiene Data'!E156))="","",OFFSET('Hygiene Data'!$E$13,0,10*ROW('Hygiene Data'!E156)))</f>
        <v/>
      </c>
      <c r="DU162" s="392" t="str">
        <f ca="1">+IF(OFFSET('Hygiene Data'!$F$11,0,10*ROW('Hygiene Data'!F156))="","",OFFSET('Hygiene Data'!$F$11,0,10*ROW('Hygiene Data'!F156)))</f>
        <v/>
      </c>
      <c r="DV162" s="392" t="str">
        <f ca="1">+IF(OFFSET('Hygiene Data'!$F$12,0,10*ROW('Hygiene Data'!F156))="","",OFFSET('Hygiene Data'!$F$12,0,10*ROW('Hygiene Data'!F156)))</f>
        <v/>
      </c>
      <c r="DW162" s="392" t="str">
        <f ca="1">+IF(OFFSET('Hygiene Data'!$F$13,0,10*ROW('Hygiene Data'!F156))="","",OFFSET('Hygiene Data'!$F$13,0,10*ROW('Hygiene Data'!F156)))</f>
        <v/>
      </c>
      <c r="DX162" s="392" t="str">
        <f ca="1">+IF(OFFSET('Hygiene Data'!$G$11,0,10*ROW('Hygiene Data'!G156))="","",OFFSET('Hygiene Data'!$G$11,0,10*ROW('Hygiene Data'!G156)))</f>
        <v/>
      </c>
      <c r="DY162" s="392" t="str">
        <f ca="1">+IF(OFFSET('Hygiene Data'!$G$12,0,10*ROW('Hygiene Data'!G156))="","",OFFSET('Hygiene Data'!$G$12,0,10*ROW('Hygiene Data'!G156)))</f>
        <v/>
      </c>
      <c r="DZ162" s="392" t="str">
        <f ca="1">+IF(OFFSET('Hygiene Data'!$G$13,0,10*ROW('Hygiene Data'!G156))="","",OFFSET('Hygiene Data'!$G$13,0,10*ROW('Hygiene Data'!G156)))</f>
        <v/>
      </c>
      <c r="EA162" s="392" t="str">
        <f ca="1">+IF(OFFSET('Hygiene Data'!$H$11,0,10*ROW('Hygiene Data'!H156))="","",OFFSET('Hygiene Data'!$H$11,0,10*ROW('Hygiene Data'!H156)))</f>
        <v/>
      </c>
      <c r="EB162" s="392" t="str">
        <f ca="1">+IF(OFFSET('Hygiene Data'!$H$12,0,10*ROW('Hygiene Data'!H156))="","",OFFSET('Hygiene Data'!$H$12,0,10*ROW('Hygiene Data'!H156)))</f>
        <v/>
      </c>
      <c r="EC162" s="392" t="str">
        <f ca="1">+IF(OFFSET('Hygiene Data'!$H$13,0,10*ROW('Hygiene Data'!H156))="","",OFFSET('Hygiene Data'!$H$13,0,10*ROW('Hygiene Data'!H156)))</f>
        <v/>
      </c>
      <c r="ED162" s="392" t="str">
        <f ca="1">+IF(OFFSET('Hygiene Data'!$I$11,0,10*ROW('Hygiene Data'!I156))="","",OFFSET('Hygiene Data'!$I$11,0,10*ROW('Hygiene Data'!I156)))</f>
        <v/>
      </c>
      <c r="EE162" s="392" t="str">
        <f ca="1">+IF(OFFSET('Hygiene Data'!$I$12,0,10*ROW('Hygiene Data'!I156))="","",OFFSET('Hygiene Data'!$I$12,0,10*ROW('Hygiene Data'!I156)))</f>
        <v/>
      </c>
      <c r="EF162" s="392" t="str">
        <f ca="1">+IF(OFFSET('Hygiene Data'!$I$13,0,10*ROW('Hygiene Data'!I156))="","",OFFSET('Hygiene Data'!$I$13,0,10*ROW('Hygiene Data'!I156)))</f>
        <v/>
      </c>
    </row>
    <row r="163" spans="1:136" x14ac:dyDescent="0.25">
      <c r="A163" s="501" t="str">
        <f ca="1">+IF(OFFSET('Water Data'!$B$2,0,10*ROW('Water Data'!E157))="","",OFFSET('Water Data'!$B$2,0,10*ROW('Water Data'!E157)))</f>
        <v/>
      </c>
      <c r="B163" s="50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28" t="str">
        <f t="shared" ca="1" si="2"/>
        <v/>
      </c>
      <c r="D163" s="52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3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3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3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3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3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3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3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3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3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3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3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3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3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3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3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3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3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3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3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3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3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3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3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3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3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3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3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3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3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3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3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0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3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3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3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3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3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3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3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3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3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3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3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3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3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3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3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3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92" t="str">
        <f ca="1">+IF(OFFSET('Water Data'!$D$27,0,10*ROW('Water Data'!D157))="","",OFFSET('Water Data'!$D$27,0,10*ROW('Water Data'!D157)))</f>
        <v/>
      </c>
      <c r="BT163" s="392" t="str">
        <f ca="1">+IF(OFFSET('Water Data'!$D$28,0,10*ROW('Water Data'!D157))="","",OFFSET('Water Data'!$D$28,0,10*ROW('Water Data'!D157)))</f>
        <v/>
      </c>
      <c r="BU163" s="392" t="str">
        <f ca="1">+IF(OFFSET('Water Data'!$D$29,0,10*ROW('Water Data'!D157))="","",OFFSET('Water Data'!$D$29,0,10*ROW('Water Data'!D157)))</f>
        <v/>
      </c>
      <c r="BV163" s="392" t="str">
        <f ca="1">+IF(OFFSET('Water Data'!$E$27,0,10*ROW('Water Data'!E157))="","",OFFSET('Water Data'!$E$27,0,10*ROW('Water Data'!E157)))</f>
        <v/>
      </c>
      <c r="BW163" s="392" t="str">
        <f ca="1">+IF(OFFSET('Water Data'!$E$28,0,10*ROW('Water Data'!E157))="","",OFFSET('Water Data'!$E$28,0,10*ROW('Water Data'!E157)))</f>
        <v/>
      </c>
      <c r="BX163" s="392" t="str">
        <f ca="1">+IF(OFFSET('Water Data'!$E$29,0,10*ROW('Water Data'!E157))="","",OFFSET('Water Data'!$E$29,0,10*ROW('Water Data'!E157)))</f>
        <v/>
      </c>
      <c r="BY163" s="392" t="str">
        <f ca="1">+IF(OFFSET('Water Data'!$F$27,0,10*ROW('Water Data'!F157))="","",OFFSET('Water Data'!$F$27,0,10*ROW('Water Data'!F157)))</f>
        <v/>
      </c>
      <c r="BZ163" s="392" t="str">
        <f ca="1">+IF(OFFSET('Water Data'!$F$28,0,10*ROW('Water Data'!F157))="","",OFFSET('Water Data'!$F$28,0,10*ROW('Water Data'!F157)))</f>
        <v/>
      </c>
      <c r="CA163" s="392" t="str">
        <f ca="1">+IF(OFFSET('Water Data'!$F$29,0,10*ROW('Water Data'!F157))="","",OFFSET('Water Data'!$F$29,0,10*ROW('Water Data'!F157)))</f>
        <v/>
      </c>
      <c r="CB163" s="392" t="str">
        <f ca="1">+IF(OFFSET('Water Data'!$G$27,0,10*ROW('Water Data'!G157))="","",OFFSET('Water Data'!$G$27,0,10*ROW('Water Data'!G157)))</f>
        <v/>
      </c>
      <c r="CC163" s="392" t="str">
        <f ca="1">+IF(OFFSET('Water Data'!$G$28,0,10*ROW('Water Data'!G157))="","",OFFSET('Water Data'!$G$28,0,10*ROW('Water Data'!G157)))</f>
        <v/>
      </c>
      <c r="CD163" s="392" t="str">
        <f ca="1">+IF(OFFSET('Water Data'!$G$29,0,10*ROW('Water Data'!G157))="","",OFFSET('Water Data'!$G$29,0,10*ROW('Water Data'!G157)))</f>
        <v/>
      </c>
      <c r="CE163" s="392" t="str">
        <f ca="1">+IF(OFFSET('Water Data'!$H$27,0,10*ROW('Water Data'!H157))="","",OFFSET('Water Data'!$H$27,0,10*ROW('Water Data'!H157)))</f>
        <v/>
      </c>
      <c r="CF163" s="392" t="str">
        <f ca="1">+IF(OFFSET('Water Data'!$H$28,0,10*ROW('Water Data'!H157))="","",OFFSET('Water Data'!$H$28,0,10*ROW('Water Data'!H157)))</f>
        <v/>
      </c>
      <c r="CG163" s="392" t="str">
        <f ca="1">+IF(OFFSET('Water Data'!$H$29,0,10*ROW('Water Data'!H157))="","",OFFSET('Water Data'!$H$29,0,10*ROW('Water Data'!H157)))</f>
        <v/>
      </c>
      <c r="CH163" s="392" t="str">
        <f ca="1">+IF(OFFSET('Water Data'!$I$27,0,10*ROW('Water Data'!I157))="","",OFFSET('Water Data'!$I$27,0,10*ROW('Water Data'!I157)))</f>
        <v/>
      </c>
      <c r="CI163" s="392" t="str">
        <f ca="1">+IF(OFFSET('Water Data'!$I$28,0,10*ROW('Water Data'!I157))="","",OFFSET('Water Data'!$I$28,0,10*ROW('Water Data'!I157)))</f>
        <v/>
      </c>
      <c r="CJ163" s="392" t="str">
        <f ca="1">+IF(OFFSET('Water Data'!$I$29,0,10*ROW('Water Data'!I157))="","",OFFSET('Water Data'!$I$29,0,10*ROW('Water Data'!I157)))</f>
        <v/>
      </c>
      <c r="CK163" s="392" t="str">
        <f ca="1">+IF(OFFSET('Sanitation Data'!$D$28,0,10*ROW('Sanitation Data'!D157))="","",OFFSET('Sanitation Data'!$D$28,0,10*ROW('Sanitation Data'!D157)))</f>
        <v/>
      </c>
      <c r="CL163" s="392" t="str">
        <f ca="1">+IF(OFFSET('Sanitation Data'!$D$29,0,10*ROW('Sanitation Data'!D157))="","",OFFSET('Sanitation Data'!$D$29,0,10*ROW('Sanitation Data'!D157)))</f>
        <v/>
      </c>
      <c r="CM163" s="392" t="str">
        <f ca="1">+IF(OFFSET('Sanitation Data'!$D$30,0,10*ROW('Sanitation Data'!D157))="","",OFFSET('Sanitation Data'!$D$30,0,10*ROW('Sanitation Data'!D157)))</f>
        <v/>
      </c>
      <c r="CN163" s="392" t="str">
        <f ca="1">+IF(OFFSET('Sanitation Data'!$D$31,0,10*ROW('Sanitation Data'!D157))="","",OFFSET('Sanitation Data'!$D$31,0,10*ROW('Sanitation Data'!D157)))</f>
        <v/>
      </c>
      <c r="CO163" s="392" t="str">
        <f ca="1">+IF(OFFSET('Sanitation Data'!$D$32,0,10*ROW('Sanitation Data'!D157))="","",OFFSET('Sanitation Data'!$D$32,0,10*ROW('Sanitation Data'!D157)))</f>
        <v/>
      </c>
      <c r="CP163" s="392" t="str">
        <f ca="1">+IF(OFFSET('Sanitation Data'!$E$28,0,10*ROW('Sanitation Data'!E157))="","",OFFSET('Sanitation Data'!$E$28,0,10*ROW('Sanitation Data'!E157)))</f>
        <v/>
      </c>
      <c r="CQ163" s="392" t="str">
        <f ca="1">+IF(OFFSET('Sanitation Data'!$E$29,0,10*ROW('Sanitation Data'!E157))="","",OFFSET('Sanitation Data'!$E$29,0,10*ROW('Sanitation Data'!E157)))</f>
        <v/>
      </c>
      <c r="CR163" s="392" t="str">
        <f ca="1">+IF(OFFSET('Sanitation Data'!$E$30,0,10*ROW('Sanitation Data'!E157))="","",OFFSET('Sanitation Data'!$E$30,0,10*ROW('Sanitation Data'!E157)))</f>
        <v/>
      </c>
      <c r="CS163" s="392" t="str">
        <f ca="1">+IF(OFFSET('Sanitation Data'!$E$31,0,10*ROW('Sanitation Data'!E157))="","",OFFSET('Sanitation Data'!$E$31,0,10*ROW('Sanitation Data'!E157)))</f>
        <v/>
      </c>
      <c r="CT163" s="392" t="str">
        <f ca="1">+IF(OFFSET('Sanitation Data'!$E$32,0,10*ROW('Sanitation Data'!E157))="","",OFFSET('Sanitation Data'!$E$32,0,10*ROW('Sanitation Data'!E157)))</f>
        <v/>
      </c>
      <c r="CU163" s="392" t="str">
        <f ca="1">+IF(OFFSET('Sanitation Data'!$F$28,0,10*ROW('Sanitation Data'!F157))="","",OFFSET('Sanitation Data'!$F$28,0,10*ROW('Sanitation Data'!F157)))</f>
        <v/>
      </c>
      <c r="CV163" s="392" t="str">
        <f ca="1">+IF(OFFSET('Sanitation Data'!$F$29,0,10*ROW('Sanitation Data'!F157))="","",OFFSET('Sanitation Data'!$F$29,0,10*ROW('Sanitation Data'!F157)))</f>
        <v/>
      </c>
      <c r="CW163" s="392" t="str">
        <f ca="1">+IF(OFFSET('Sanitation Data'!$F$30,0,10*ROW('Sanitation Data'!F157))="","",OFFSET('Sanitation Data'!$F$30,0,10*ROW('Sanitation Data'!F157)))</f>
        <v/>
      </c>
      <c r="CX163" s="392" t="str">
        <f ca="1">+IF(OFFSET('Sanitation Data'!$F$31,0,10*ROW('Sanitation Data'!F157))="","",OFFSET('Sanitation Data'!$F$31,0,10*ROW('Sanitation Data'!F157)))</f>
        <v/>
      </c>
      <c r="CY163" s="392" t="str">
        <f ca="1">+IF(OFFSET('Sanitation Data'!$F$32,0,10*ROW('Sanitation Data'!F157))="","",OFFSET('Sanitation Data'!$F$32,0,10*ROW('Sanitation Data'!F157)))</f>
        <v/>
      </c>
      <c r="CZ163" s="392" t="str">
        <f ca="1">+IF(OFFSET('Sanitation Data'!$G$28,0,10*ROW('Sanitation Data'!G157))="","",OFFSET('Sanitation Data'!$G$28,0,10*ROW('Sanitation Data'!G157)))</f>
        <v/>
      </c>
      <c r="DA163" s="392" t="str">
        <f ca="1">+IF(OFFSET('Sanitation Data'!$G$29,0,10*ROW('Sanitation Data'!G157))="","",OFFSET('Sanitation Data'!$G$29,0,10*ROW('Sanitation Data'!G157)))</f>
        <v/>
      </c>
      <c r="DB163" s="392" t="str">
        <f ca="1">+IF(OFFSET('Sanitation Data'!$G$30,0,10*ROW('Sanitation Data'!G157))="","",OFFSET('Sanitation Data'!$G$30,0,10*ROW('Sanitation Data'!G157)))</f>
        <v/>
      </c>
      <c r="DC163" s="392" t="str">
        <f ca="1">+IF(OFFSET('Sanitation Data'!$G$31,0,10*ROW('Sanitation Data'!G157))="","",OFFSET('Sanitation Data'!$G$31,0,10*ROW('Sanitation Data'!G157)))</f>
        <v/>
      </c>
      <c r="DD163" s="392" t="str">
        <f ca="1">+IF(OFFSET('Sanitation Data'!$G$32,0,10*ROW('Sanitation Data'!G157))="","",OFFSET('Sanitation Data'!$G$32,0,10*ROW('Sanitation Data'!G157)))</f>
        <v/>
      </c>
      <c r="DE163" s="392" t="str">
        <f ca="1">+IF(OFFSET('Sanitation Data'!$H$28,0,10*ROW('Sanitation Data'!H157))="","",OFFSET('Sanitation Data'!$H$28,0,10*ROW('Sanitation Data'!H157)))</f>
        <v/>
      </c>
      <c r="DF163" s="392" t="str">
        <f ca="1">+IF(OFFSET('Sanitation Data'!$H$29,0,10*ROW('Sanitation Data'!H157))="","",OFFSET('Sanitation Data'!$H$29,0,10*ROW('Sanitation Data'!H157)))</f>
        <v/>
      </c>
      <c r="DG163" s="392" t="str">
        <f ca="1">+IF(OFFSET('Sanitation Data'!$H$30,0,10*ROW('Sanitation Data'!H157))="","",OFFSET('Sanitation Data'!$H$30,0,10*ROW('Sanitation Data'!H157)))</f>
        <v/>
      </c>
      <c r="DH163" s="392" t="str">
        <f ca="1">+IF(OFFSET('Sanitation Data'!$H$31,0,10*ROW('Sanitation Data'!H157))="","",OFFSET('Sanitation Data'!$H$31,0,10*ROW('Sanitation Data'!H157)))</f>
        <v/>
      </c>
      <c r="DI163" s="392" t="str">
        <f ca="1">+IF(OFFSET('Sanitation Data'!$H$32,0,10*ROW('Sanitation Data'!H157))="","",OFFSET('Sanitation Data'!$H$32,0,10*ROW('Sanitation Data'!H157)))</f>
        <v/>
      </c>
      <c r="DJ163" s="392" t="str">
        <f ca="1">+IF(OFFSET('Sanitation Data'!$I$28,0,10*ROW('Sanitation Data'!I157))="","",OFFSET('Sanitation Data'!$I$28,0,10*ROW('Sanitation Data'!I157)))</f>
        <v/>
      </c>
      <c r="DK163" s="392" t="str">
        <f ca="1">+IF(OFFSET('Sanitation Data'!$I$29,0,10*ROW('Sanitation Data'!I157))="","",OFFSET('Sanitation Data'!$I$29,0,10*ROW('Sanitation Data'!I157)))</f>
        <v/>
      </c>
      <c r="DL163" s="392" t="str">
        <f ca="1">+IF(OFFSET('Sanitation Data'!$I$30,0,10*ROW('Sanitation Data'!I157))="","",OFFSET('Sanitation Data'!$I$30,0,10*ROW('Sanitation Data'!I157)))</f>
        <v/>
      </c>
      <c r="DM163" s="392" t="str">
        <f ca="1">+IF(OFFSET('Sanitation Data'!$I$31,0,10*ROW('Sanitation Data'!I157))="","",OFFSET('Sanitation Data'!$I$31,0,10*ROW('Sanitation Data'!I157)))</f>
        <v/>
      </c>
      <c r="DN163" s="392" t="str">
        <f ca="1">+IF(OFFSET('Sanitation Data'!$I$32,0,10*ROW('Sanitation Data'!I157))="","",OFFSET('Sanitation Data'!$I$32,0,10*ROW('Sanitation Data'!I157)))</f>
        <v/>
      </c>
      <c r="DO163" s="392" t="str">
        <f ca="1">+IF(OFFSET('Hygiene Data'!$D$11,0,10*ROW('Hygiene Data'!D157))="","",OFFSET('Hygiene Data'!$D$11,0,10*ROW('Hygiene Data'!D157)))</f>
        <v/>
      </c>
      <c r="DP163" s="392" t="str">
        <f ca="1">+IF(OFFSET('Hygiene Data'!$D$12,0,10*ROW('Hygiene Data'!D157))="","",OFFSET('Hygiene Data'!$D$12,0,10*ROW('Hygiene Data'!D157)))</f>
        <v/>
      </c>
      <c r="DQ163" s="392" t="str">
        <f ca="1">+IF(OFFSET('Hygiene Data'!$D$13,0,10*ROW('Hygiene Data'!D157))="","",OFFSET('Hygiene Data'!$D$13,0,10*ROW('Hygiene Data'!D157)))</f>
        <v/>
      </c>
      <c r="DR163" s="392" t="str">
        <f ca="1">+IF(OFFSET('Hygiene Data'!$E$11,0,10*ROW('Hygiene Data'!E157))="","",OFFSET('Hygiene Data'!$E$11,0,10*ROW('Hygiene Data'!E157)))</f>
        <v/>
      </c>
      <c r="DS163" s="392" t="str">
        <f ca="1">+IF(OFFSET('Hygiene Data'!$E$12,0,10*ROW('Hygiene Data'!E157))="","",OFFSET('Hygiene Data'!$E$12,0,10*ROW('Hygiene Data'!E157)))</f>
        <v/>
      </c>
      <c r="DT163" s="392" t="str">
        <f ca="1">+IF(OFFSET('Hygiene Data'!$E$13,0,10*ROW('Hygiene Data'!E157))="","",OFFSET('Hygiene Data'!$E$13,0,10*ROW('Hygiene Data'!E157)))</f>
        <v/>
      </c>
      <c r="DU163" s="392" t="str">
        <f ca="1">+IF(OFFSET('Hygiene Data'!$F$11,0,10*ROW('Hygiene Data'!F157))="","",OFFSET('Hygiene Data'!$F$11,0,10*ROW('Hygiene Data'!F157)))</f>
        <v/>
      </c>
      <c r="DV163" s="392" t="str">
        <f ca="1">+IF(OFFSET('Hygiene Data'!$F$12,0,10*ROW('Hygiene Data'!F157))="","",OFFSET('Hygiene Data'!$F$12,0,10*ROW('Hygiene Data'!F157)))</f>
        <v/>
      </c>
      <c r="DW163" s="392" t="str">
        <f ca="1">+IF(OFFSET('Hygiene Data'!$F$13,0,10*ROW('Hygiene Data'!F157))="","",OFFSET('Hygiene Data'!$F$13,0,10*ROW('Hygiene Data'!F157)))</f>
        <v/>
      </c>
      <c r="DX163" s="392" t="str">
        <f ca="1">+IF(OFFSET('Hygiene Data'!$G$11,0,10*ROW('Hygiene Data'!G157))="","",OFFSET('Hygiene Data'!$G$11,0,10*ROW('Hygiene Data'!G157)))</f>
        <v/>
      </c>
      <c r="DY163" s="392" t="str">
        <f ca="1">+IF(OFFSET('Hygiene Data'!$G$12,0,10*ROW('Hygiene Data'!G157))="","",OFFSET('Hygiene Data'!$G$12,0,10*ROW('Hygiene Data'!G157)))</f>
        <v/>
      </c>
      <c r="DZ163" s="392" t="str">
        <f ca="1">+IF(OFFSET('Hygiene Data'!$G$13,0,10*ROW('Hygiene Data'!G157))="","",OFFSET('Hygiene Data'!$G$13,0,10*ROW('Hygiene Data'!G157)))</f>
        <v/>
      </c>
      <c r="EA163" s="392" t="str">
        <f ca="1">+IF(OFFSET('Hygiene Data'!$H$11,0,10*ROW('Hygiene Data'!H157))="","",OFFSET('Hygiene Data'!$H$11,0,10*ROW('Hygiene Data'!H157)))</f>
        <v/>
      </c>
      <c r="EB163" s="392" t="str">
        <f ca="1">+IF(OFFSET('Hygiene Data'!$H$12,0,10*ROW('Hygiene Data'!H157))="","",OFFSET('Hygiene Data'!$H$12,0,10*ROW('Hygiene Data'!H157)))</f>
        <v/>
      </c>
      <c r="EC163" s="392" t="str">
        <f ca="1">+IF(OFFSET('Hygiene Data'!$H$13,0,10*ROW('Hygiene Data'!H157))="","",OFFSET('Hygiene Data'!$H$13,0,10*ROW('Hygiene Data'!H157)))</f>
        <v/>
      </c>
      <c r="ED163" s="392" t="str">
        <f ca="1">+IF(OFFSET('Hygiene Data'!$I$11,0,10*ROW('Hygiene Data'!I157))="","",OFFSET('Hygiene Data'!$I$11,0,10*ROW('Hygiene Data'!I157)))</f>
        <v/>
      </c>
      <c r="EE163" s="392" t="str">
        <f ca="1">+IF(OFFSET('Hygiene Data'!$I$12,0,10*ROW('Hygiene Data'!I157))="","",OFFSET('Hygiene Data'!$I$12,0,10*ROW('Hygiene Data'!I157)))</f>
        <v/>
      </c>
      <c r="EF163" s="392" t="str">
        <f ca="1">+IF(OFFSET('Hygiene Data'!$I$13,0,10*ROW('Hygiene Data'!I157))="","",OFFSET('Hygiene Data'!$I$13,0,10*ROW('Hygiene Data'!I157)))</f>
        <v/>
      </c>
    </row>
    <row r="164" spans="1:136" x14ac:dyDescent="0.25">
      <c r="A164" s="501" t="str">
        <f ca="1">+IF(OFFSET('Water Data'!$B$2,0,10*ROW('Water Data'!E158))="","",OFFSET('Water Data'!$B$2,0,10*ROW('Water Data'!E158)))</f>
        <v/>
      </c>
      <c r="B164" s="50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28" t="str">
        <f t="shared" ca="1" si="2"/>
        <v/>
      </c>
      <c r="D164" s="52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3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3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3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3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3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3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3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3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3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3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3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3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3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3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3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3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3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3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3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3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3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3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3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3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3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3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3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3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3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3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3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0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3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3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3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3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3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3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3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3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3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3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3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3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3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3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3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3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92" t="str">
        <f ca="1">+IF(OFFSET('Water Data'!$D$27,0,10*ROW('Water Data'!D158))="","",OFFSET('Water Data'!$D$27,0,10*ROW('Water Data'!D158)))</f>
        <v/>
      </c>
      <c r="BT164" s="392" t="str">
        <f ca="1">+IF(OFFSET('Water Data'!$D$28,0,10*ROW('Water Data'!D158))="","",OFFSET('Water Data'!$D$28,0,10*ROW('Water Data'!D158)))</f>
        <v/>
      </c>
      <c r="BU164" s="392" t="str">
        <f ca="1">+IF(OFFSET('Water Data'!$D$29,0,10*ROW('Water Data'!D158))="","",OFFSET('Water Data'!$D$29,0,10*ROW('Water Data'!D158)))</f>
        <v/>
      </c>
      <c r="BV164" s="392" t="str">
        <f ca="1">+IF(OFFSET('Water Data'!$E$27,0,10*ROW('Water Data'!E158))="","",OFFSET('Water Data'!$E$27,0,10*ROW('Water Data'!E158)))</f>
        <v/>
      </c>
      <c r="BW164" s="392" t="str">
        <f ca="1">+IF(OFFSET('Water Data'!$E$28,0,10*ROW('Water Data'!E158))="","",OFFSET('Water Data'!$E$28,0,10*ROW('Water Data'!E158)))</f>
        <v/>
      </c>
      <c r="BX164" s="392" t="str">
        <f ca="1">+IF(OFFSET('Water Data'!$E$29,0,10*ROW('Water Data'!E158))="","",OFFSET('Water Data'!$E$29,0,10*ROW('Water Data'!E158)))</f>
        <v/>
      </c>
      <c r="BY164" s="392" t="str">
        <f ca="1">+IF(OFFSET('Water Data'!$F$27,0,10*ROW('Water Data'!F158))="","",OFFSET('Water Data'!$F$27,0,10*ROW('Water Data'!F158)))</f>
        <v/>
      </c>
      <c r="BZ164" s="392" t="str">
        <f ca="1">+IF(OFFSET('Water Data'!$F$28,0,10*ROW('Water Data'!F158))="","",OFFSET('Water Data'!$F$28,0,10*ROW('Water Data'!F158)))</f>
        <v/>
      </c>
      <c r="CA164" s="392" t="str">
        <f ca="1">+IF(OFFSET('Water Data'!$F$29,0,10*ROW('Water Data'!F158))="","",OFFSET('Water Data'!$F$29,0,10*ROW('Water Data'!F158)))</f>
        <v/>
      </c>
      <c r="CB164" s="392" t="str">
        <f ca="1">+IF(OFFSET('Water Data'!$G$27,0,10*ROW('Water Data'!G158))="","",OFFSET('Water Data'!$G$27,0,10*ROW('Water Data'!G158)))</f>
        <v/>
      </c>
      <c r="CC164" s="392" t="str">
        <f ca="1">+IF(OFFSET('Water Data'!$G$28,0,10*ROW('Water Data'!G158))="","",OFFSET('Water Data'!$G$28,0,10*ROW('Water Data'!G158)))</f>
        <v/>
      </c>
      <c r="CD164" s="392" t="str">
        <f ca="1">+IF(OFFSET('Water Data'!$G$29,0,10*ROW('Water Data'!G158))="","",OFFSET('Water Data'!$G$29,0,10*ROW('Water Data'!G158)))</f>
        <v/>
      </c>
      <c r="CE164" s="392" t="str">
        <f ca="1">+IF(OFFSET('Water Data'!$H$27,0,10*ROW('Water Data'!H158))="","",OFFSET('Water Data'!$H$27,0,10*ROW('Water Data'!H158)))</f>
        <v/>
      </c>
      <c r="CF164" s="392" t="str">
        <f ca="1">+IF(OFFSET('Water Data'!$H$28,0,10*ROW('Water Data'!H158))="","",OFFSET('Water Data'!$H$28,0,10*ROW('Water Data'!H158)))</f>
        <v/>
      </c>
      <c r="CG164" s="392" t="str">
        <f ca="1">+IF(OFFSET('Water Data'!$H$29,0,10*ROW('Water Data'!H158))="","",OFFSET('Water Data'!$H$29,0,10*ROW('Water Data'!H158)))</f>
        <v/>
      </c>
      <c r="CH164" s="392" t="str">
        <f ca="1">+IF(OFFSET('Water Data'!$I$27,0,10*ROW('Water Data'!I158))="","",OFFSET('Water Data'!$I$27,0,10*ROW('Water Data'!I158)))</f>
        <v/>
      </c>
      <c r="CI164" s="392" t="str">
        <f ca="1">+IF(OFFSET('Water Data'!$I$28,0,10*ROW('Water Data'!I158))="","",OFFSET('Water Data'!$I$28,0,10*ROW('Water Data'!I158)))</f>
        <v/>
      </c>
      <c r="CJ164" s="392" t="str">
        <f ca="1">+IF(OFFSET('Water Data'!$I$29,0,10*ROW('Water Data'!I158))="","",OFFSET('Water Data'!$I$29,0,10*ROW('Water Data'!I158)))</f>
        <v/>
      </c>
      <c r="CK164" s="392" t="str">
        <f ca="1">+IF(OFFSET('Sanitation Data'!$D$28,0,10*ROW('Sanitation Data'!D158))="","",OFFSET('Sanitation Data'!$D$28,0,10*ROW('Sanitation Data'!D158)))</f>
        <v/>
      </c>
      <c r="CL164" s="392" t="str">
        <f ca="1">+IF(OFFSET('Sanitation Data'!$D$29,0,10*ROW('Sanitation Data'!D158))="","",OFFSET('Sanitation Data'!$D$29,0,10*ROW('Sanitation Data'!D158)))</f>
        <v/>
      </c>
      <c r="CM164" s="392" t="str">
        <f ca="1">+IF(OFFSET('Sanitation Data'!$D$30,0,10*ROW('Sanitation Data'!D158))="","",OFFSET('Sanitation Data'!$D$30,0,10*ROW('Sanitation Data'!D158)))</f>
        <v/>
      </c>
      <c r="CN164" s="392" t="str">
        <f ca="1">+IF(OFFSET('Sanitation Data'!$D$31,0,10*ROW('Sanitation Data'!D158))="","",OFFSET('Sanitation Data'!$D$31,0,10*ROW('Sanitation Data'!D158)))</f>
        <v/>
      </c>
      <c r="CO164" s="392" t="str">
        <f ca="1">+IF(OFFSET('Sanitation Data'!$D$32,0,10*ROW('Sanitation Data'!D158))="","",OFFSET('Sanitation Data'!$D$32,0,10*ROW('Sanitation Data'!D158)))</f>
        <v/>
      </c>
      <c r="CP164" s="392" t="str">
        <f ca="1">+IF(OFFSET('Sanitation Data'!$E$28,0,10*ROW('Sanitation Data'!E158))="","",OFFSET('Sanitation Data'!$E$28,0,10*ROW('Sanitation Data'!E158)))</f>
        <v/>
      </c>
      <c r="CQ164" s="392" t="str">
        <f ca="1">+IF(OFFSET('Sanitation Data'!$E$29,0,10*ROW('Sanitation Data'!E158))="","",OFFSET('Sanitation Data'!$E$29,0,10*ROW('Sanitation Data'!E158)))</f>
        <v/>
      </c>
      <c r="CR164" s="392" t="str">
        <f ca="1">+IF(OFFSET('Sanitation Data'!$E$30,0,10*ROW('Sanitation Data'!E158))="","",OFFSET('Sanitation Data'!$E$30,0,10*ROW('Sanitation Data'!E158)))</f>
        <v/>
      </c>
      <c r="CS164" s="392" t="str">
        <f ca="1">+IF(OFFSET('Sanitation Data'!$E$31,0,10*ROW('Sanitation Data'!E158))="","",OFFSET('Sanitation Data'!$E$31,0,10*ROW('Sanitation Data'!E158)))</f>
        <v/>
      </c>
      <c r="CT164" s="392" t="str">
        <f ca="1">+IF(OFFSET('Sanitation Data'!$E$32,0,10*ROW('Sanitation Data'!E158))="","",OFFSET('Sanitation Data'!$E$32,0,10*ROW('Sanitation Data'!E158)))</f>
        <v/>
      </c>
      <c r="CU164" s="392" t="str">
        <f ca="1">+IF(OFFSET('Sanitation Data'!$F$28,0,10*ROW('Sanitation Data'!F158))="","",OFFSET('Sanitation Data'!$F$28,0,10*ROW('Sanitation Data'!F158)))</f>
        <v/>
      </c>
      <c r="CV164" s="392" t="str">
        <f ca="1">+IF(OFFSET('Sanitation Data'!$F$29,0,10*ROW('Sanitation Data'!F158))="","",OFFSET('Sanitation Data'!$F$29,0,10*ROW('Sanitation Data'!F158)))</f>
        <v/>
      </c>
      <c r="CW164" s="392" t="str">
        <f ca="1">+IF(OFFSET('Sanitation Data'!$F$30,0,10*ROW('Sanitation Data'!F158))="","",OFFSET('Sanitation Data'!$F$30,0,10*ROW('Sanitation Data'!F158)))</f>
        <v/>
      </c>
      <c r="CX164" s="392" t="str">
        <f ca="1">+IF(OFFSET('Sanitation Data'!$F$31,0,10*ROW('Sanitation Data'!F158))="","",OFFSET('Sanitation Data'!$F$31,0,10*ROW('Sanitation Data'!F158)))</f>
        <v/>
      </c>
      <c r="CY164" s="392" t="str">
        <f ca="1">+IF(OFFSET('Sanitation Data'!$F$32,0,10*ROW('Sanitation Data'!F158))="","",OFFSET('Sanitation Data'!$F$32,0,10*ROW('Sanitation Data'!F158)))</f>
        <v/>
      </c>
      <c r="CZ164" s="392" t="str">
        <f ca="1">+IF(OFFSET('Sanitation Data'!$G$28,0,10*ROW('Sanitation Data'!G158))="","",OFFSET('Sanitation Data'!$G$28,0,10*ROW('Sanitation Data'!G158)))</f>
        <v/>
      </c>
      <c r="DA164" s="392" t="str">
        <f ca="1">+IF(OFFSET('Sanitation Data'!$G$29,0,10*ROW('Sanitation Data'!G158))="","",OFFSET('Sanitation Data'!$G$29,0,10*ROW('Sanitation Data'!G158)))</f>
        <v/>
      </c>
      <c r="DB164" s="392" t="str">
        <f ca="1">+IF(OFFSET('Sanitation Data'!$G$30,0,10*ROW('Sanitation Data'!G158))="","",OFFSET('Sanitation Data'!$G$30,0,10*ROW('Sanitation Data'!G158)))</f>
        <v/>
      </c>
      <c r="DC164" s="392" t="str">
        <f ca="1">+IF(OFFSET('Sanitation Data'!$G$31,0,10*ROW('Sanitation Data'!G158))="","",OFFSET('Sanitation Data'!$G$31,0,10*ROW('Sanitation Data'!G158)))</f>
        <v/>
      </c>
      <c r="DD164" s="392" t="str">
        <f ca="1">+IF(OFFSET('Sanitation Data'!$G$32,0,10*ROW('Sanitation Data'!G158))="","",OFFSET('Sanitation Data'!$G$32,0,10*ROW('Sanitation Data'!G158)))</f>
        <v/>
      </c>
      <c r="DE164" s="392" t="str">
        <f ca="1">+IF(OFFSET('Sanitation Data'!$H$28,0,10*ROW('Sanitation Data'!H158))="","",OFFSET('Sanitation Data'!$H$28,0,10*ROW('Sanitation Data'!H158)))</f>
        <v/>
      </c>
      <c r="DF164" s="392" t="str">
        <f ca="1">+IF(OFFSET('Sanitation Data'!$H$29,0,10*ROW('Sanitation Data'!H158))="","",OFFSET('Sanitation Data'!$H$29,0,10*ROW('Sanitation Data'!H158)))</f>
        <v/>
      </c>
      <c r="DG164" s="392" t="str">
        <f ca="1">+IF(OFFSET('Sanitation Data'!$H$30,0,10*ROW('Sanitation Data'!H158))="","",OFFSET('Sanitation Data'!$H$30,0,10*ROW('Sanitation Data'!H158)))</f>
        <v/>
      </c>
      <c r="DH164" s="392" t="str">
        <f ca="1">+IF(OFFSET('Sanitation Data'!$H$31,0,10*ROW('Sanitation Data'!H158))="","",OFFSET('Sanitation Data'!$H$31,0,10*ROW('Sanitation Data'!H158)))</f>
        <v/>
      </c>
      <c r="DI164" s="392" t="str">
        <f ca="1">+IF(OFFSET('Sanitation Data'!$H$32,0,10*ROW('Sanitation Data'!H158))="","",OFFSET('Sanitation Data'!$H$32,0,10*ROW('Sanitation Data'!H158)))</f>
        <v/>
      </c>
      <c r="DJ164" s="392" t="str">
        <f ca="1">+IF(OFFSET('Sanitation Data'!$I$28,0,10*ROW('Sanitation Data'!I158))="","",OFFSET('Sanitation Data'!$I$28,0,10*ROW('Sanitation Data'!I158)))</f>
        <v/>
      </c>
      <c r="DK164" s="392" t="str">
        <f ca="1">+IF(OFFSET('Sanitation Data'!$I$29,0,10*ROW('Sanitation Data'!I158))="","",OFFSET('Sanitation Data'!$I$29,0,10*ROW('Sanitation Data'!I158)))</f>
        <v/>
      </c>
      <c r="DL164" s="392" t="str">
        <f ca="1">+IF(OFFSET('Sanitation Data'!$I$30,0,10*ROW('Sanitation Data'!I158))="","",OFFSET('Sanitation Data'!$I$30,0,10*ROW('Sanitation Data'!I158)))</f>
        <v/>
      </c>
      <c r="DM164" s="392" t="str">
        <f ca="1">+IF(OFFSET('Sanitation Data'!$I$31,0,10*ROW('Sanitation Data'!I158))="","",OFFSET('Sanitation Data'!$I$31,0,10*ROW('Sanitation Data'!I158)))</f>
        <v/>
      </c>
      <c r="DN164" s="392" t="str">
        <f ca="1">+IF(OFFSET('Sanitation Data'!$I$32,0,10*ROW('Sanitation Data'!I158))="","",OFFSET('Sanitation Data'!$I$32,0,10*ROW('Sanitation Data'!I158)))</f>
        <v/>
      </c>
      <c r="DO164" s="392" t="str">
        <f ca="1">+IF(OFFSET('Hygiene Data'!$D$11,0,10*ROW('Hygiene Data'!D158))="","",OFFSET('Hygiene Data'!$D$11,0,10*ROW('Hygiene Data'!D158)))</f>
        <v/>
      </c>
      <c r="DP164" s="392" t="str">
        <f ca="1">+IF(OFFSET('Hygiene Data'!$D$12,0,10*ROW('Hygiene Data'!D158))="","",OFFSET('Hygiene Data'!$D$12,0,10*ROW('Hygiene Data'!D158)))</f>
        <v/>
      </c>
      <c r="DQ164" s="392" t="str">
        <f ca="1">+IF(OFFSET('Hygiene Data'!$D$13,0,10*ROW('Hygiene Data'!D158))="","",OFFSET('Hygiene Data'!$D$13,0,10*ROW('Hygiene Data'!D158)))</f>
        <v/>
      </c>
      <c r="DR164" s="392" t="str">
        <f ca="1">+IF(OFFSET('Hygiene Data'!$E$11,0,10*ROW('Hygiene Data'!E158))="","",OFFSET('Hygiene Data'!$E$11,0,10*ROW('Hygiene Data'!E158)))</f>
        <v/>
      </c>
      <c r="DS164" s="392" t="str">
        <f ca="1">+IF(OFFSET('Hygiene Data'!$E$12,0,10*ROW('Hygiene Data'!E158))="","",OFFSET('Hygiene Data'!$E$12,0,10*ROW('Hygiene Data'!E158)))</f>
        <v/>
      </c>
      <c r="DT164" s="392" t="str">
        <f ca="1">+IF(OFFSET('Hygiene Data'!$E$13,0,10*ROW('Hygiene Data'!E158))="","",OFFSET('Hygiene Data'!$E$13,0,10*ROW('Hygiene Data'!E158)))</f>
        <v/>
      </c>
      <c r="DU164" s="392" t="str">
        <f ca="1">+IF(OFFSET('Hygiene Data'!$F$11,0,10*ROW('Hygiene Data'!F158))="","",OFFSET('Hygiene Data'!$F$11,0,10*ROW('Hygiene Data'!F158)))</f>
        <v/>
      </c>
      <c r="DV164" s="392" t="str">
        <f ca="1">+IF(OFFSET('Hygiene Data'!$F$12,0,10*ROW('Hygiene Data'!F158))="","",OFFSET('Hygiene Data'!$F$12,0,10*ROW('Hygiene Data'!F158)))</f>
        <v/>
      </c>
      <c r="DW164" s="392" t="str">
        <f ca="1">+IF(OFFSET('Hygiene Data'!$F$13,0,10*ROW('Hygiene Data'!F158))="","",OFFSET('Hygiene Data'!$F$13,0,10*ROW('Hygiene Data'!F158)))</f>
        <v/>
      </c>
      <c r="DX164" s="392" t="str">
        <f ca="1">+IF(OFFSET('Hygiene Data'!$G$11,0,10*ROW('Hygiene Data'!G158))="","",OFFSET('Hygiene Data'!$G$11,0,10*ROW('Hygiene Data'!G158)))</f>
        <v/>
      </c>
      <c r="DY164" s="392" t="str">
        <f ca="1">+IF(OFFSET('Hygiene Data'!$G$12,0,10*ROW('Hygiene Data'!G158))="","",OFFSET('Hygiene Data'!$G$12,0,10*ROW('Hygiene Data'!G158)))</f>
        <v/>
      </c>
      <c r="DZ164" s="392" t="str">
        <f ca="1">+IF(OFFSET('Hygiene Data'!$G$13,0,10*ROW('Hygiene Data'!G158))="","",OFFSET('Hygiene Data'!$G$13,0,10*ROW('Hygiene Data'!G158)))</f>
        <v/>
      </c>
      <c r="EA164" s="392" t="str">
        <f ca="1">+IF(OFFSET('Hygiene Data'!$H$11,0,10*ROW('Hygiene Data'!H158))="","",OFFSET('Hygiene Data'!$H$11,0,10*ROW('Hygiene Data'!H158)))</f>
        <v/>
      </c>
      <c r="EB164" s="392" t="str">
        <f ca="1">+IF(OFFSET('Hygiene Data'!$H$12,0,10*ROW('Hygiene Data'!H158))="","",OFFSET('Hygiene Data'!$H$12,0,10*ROW('Hygiene Data'!H158)))</f>
        <v/>
      </c>
      <c r="EC164" s="392" t="str">
        <f ca="1">+IF(OFFSET('Hygiene Data'!$H$13,0,10*ROW('Hygiene Data'!H158))="","",OFFSET('Hygiene Data'!$H$13,0,10*ROW('Hygiene Data'!H158)))</f>
        <v/>
      </c>
      <c r="ED164" s="392" t="str">
        <f ca="1">+IF(OFFSET('Hygiene Data'!$I$11,0,10*ROW('Hygiene Data'!I158))="","",OFFSET('Hygiene Data'!$I$11,0,10*ROW('Hygiene Data'!I158)))</f>
        <v/>
      </c>
      <c r="EE164" s="392" t="str">
        <f ca="1">+IF(OFFSET('Hygiene Data'!$I$12,0,10*ROW('Hygiene Data'!I158))="","",OFFSET('Hygiene Data'!$I$12,0,10*ROW('Hygiene Data'!I158)))</f>
        <v/>
      </c>
      <c r="EF164" s="392" t="str">
        <f ca="1">+IF(OFFSET('Hygiene Data'!$I$13,0,10*ROW('Hygiene Data'!I158))="","",OFFSET('Hygiene Data'!$I$13,0,10*ROW('Hygiene Data'!I158)))</f>
        <v/>
      </c>
    </row>
    <row r="165" spans="1:136" x14ac:dyDescent="0.25">
      <c r="A165" s="501" t="str">
        <f ca="1">+IF(OFFSET('Water Data'!$B$2,0,10*ROW('Water Data'!E159))="","",OFFSET('Water Data'!$B$2,0,10*ROW('Water Data'!E159)))</f>
        <v/>
      </c>
      <c r="B165" s="50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28" t="str">
        <f t="shared" ca="1" si="2"/>
        <v/>
      </c>
      <c r="D165" s="52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3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3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3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3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3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3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3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3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3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3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3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3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3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3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3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3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3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3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3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3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3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3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3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3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3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3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3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3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3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3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3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0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3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3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3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3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3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3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3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3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3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3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3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3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3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3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3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3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92" t="str">
        <f ca="1">+IF(OFFSET('Water Data'!$D$27,0,10*ROW('Water Data'!D159))="","",OFFSET('Water Data'!$D$27,0,10*ROW('Water Data'!D159)))</f>
        <v/>
      </c>
      <c r="BT165" s="392" t="str">
        <f ca="1">+IF(OFFSET('Water Data'!$D$28,0,10*ROW('Water Data'!D159))="","",OFFSET('Water Data'!$D$28,0,10*ROW('Water Data'!D159)))</f>
        <v/>
      </c>
      <c r="BU165" s="392" t="str">
        <f ca="1">+IF(OFFSET('Water Data'!$D$29,0,10*ROW('Water Data'!D159))="","",OFFSET('Water Data'!$D$29,0,10*ROW('Water Data'!D159)))</f>
        <v/>
      </c>
      <c r="BV165" s="392" t="str">
        <f ca="1">+IF(OFFSET('Water Data'!$E$27,0,10*ROW('Water Data'!E159))="","",OFFSET('Water Data'!$E$27,0,10*ROW('Water Data'!E159)))</f>
        <v/>
      </c>
      <c r="BW165" s="392" t="str">
        <f ca="1">+IF(OFFSET('Water Data'!$E$28,0,10*ROW('Water Data'!E159))="","",OFFSET('Water Data'!$E$28,0,10*ROW('Water Data'!E159)))</f>
        <v/>
      </c>
      <c r="BX165" s="392" t="str">
        <f ca="1">+IF(OFFSET('Water Data'!$E$29,0,10*ROW('Water Data'!E159))="","",OFFSET('Water Data'!$E$29,0,10*ROW('Water Data'!E159)))</f>
        <v/>
      </c>
      <c r="BY165" s="392" t="str">
        <f ca="1">+IF(OFFSET('Water Data'!$F$27,0,10*ROW('Water Data'!F159))="","",OFFSET('Water Data'!$F$27,0,10*ROW('Water Data'!F159)))</f>
        <v/>
      </c>
      <c r="BZ165" s="392" t="str">
        <f ca="1">+IF(OFFSET('Water Data'!$F$28,0,10*ROW('Water Data'!F159))="","",OFFSET('Water Data'!$F$28,0,10*ROW('Water Data'!F159)))</f>
        <v/>
      </c>
      <c r="CA165" s="392" t="str">
        <f ca="1">+IF(OFFSET('Water Data'!$F$29,0,10*ROW('Water Data'!F159))="","",OFFSET('Water Data'!$F$29,0,10*ROW('Water Data'!F159)))</f>
        <v/>
      </c>
      <c r="CB165" s="392" t="str">
        <f ca="1">+IF(OFFSET('Water Data'!$G$27,0,10*ROW('Water Data'!G159))="","",OFFSET('Water Data'!$G$27,0,10*ROW('Water Data'!G159)))</f>
        <v/>
      </c>
      <c r="CC165" s="392" t="str">
        <f ca="1">+IF(OFFSET('Water Data'!$G$28,0,10*ROW('Water Data'!G159))="","",OFFSET('Water Data'!$G$28,0,10*ROW('Water Data'!G159)))</f>
        <v/>
      </c>
      <c r="CD165" s="392" t="str">
        <f ca="1">+IF(OFFSET('Water Data'!$G$29,0,10*ROW('Water Data'!G159))="","",OFFSET('Water Data'!$G$29,0,10*ROW('Water Data'!G159)))</f>
        <v/>
      </c>
      <c r="CE165" s="392" t="str">
        <f ca="1">+IF(OFFSET('Water Data'!$H$27,0,10*ROW('Water Data'!H159))="","",OFFSET('Water Data'!$H$27,0,10*ROW('Water Data'!H159)))</f>
        <v/>
      </c>
      <c r="CF165" s="392" t="str">
        <f ca="1">+IF(OFFSET('Water Data'!$H$28,0,10*ROW('Water Data'!H159))="","",OFFSET('Water Data'!$H$28,0,10*ROW('Water Data'!H159)))</f>
        <v/>
      </c>
      <c r="CG165" s="392" t="str">
        <f ca="1">+IF(OFFSET('Water Data'!$H$29,0,10*ROW('Water Data'!H159))="","",OFFSET('Water Data'!$H$29,0,10*ROW('Water Data'!H159)))</f>
        <v/>
      </c>
      <c r="CH165" s="392" t="str">
        <f ca="1">+IF(OFFSET('Water Data'!$I$27,0,10*ROW('Water Data'!I159))="","",OFFSET('Water Data'!$I$27,0,10*ROW('Water Data'!I159)))</f>
        <v/>
      </c>
      <c r="CI165" s="392" t="str">
        <f ca="1">+IF(OFFSET('Water Data'!$I$28,0,10*ROW('Water Data'!I159))="","",OFFSET('Water Data'!$I$28,0,10*ROW('Water Data'!I159)))</f>
        <v/>
      </c>
      <c r="CJ165" s="392" t="str">
        <f ca="1">+IF(OFFSET('Water Data'!$I$29,0,10*ROW('Water Data'!I159))="","",OFFSET('Water Data'!$I$29,0,10*ROW('Water Data'!I159)))</f>
        <v/>
      </c>
      <c r="CK165" s="392" t="str">
        <f ca="1">+IF(OFFSET('Sanitation Data'!$D$28,0,10*ROW('Sanitation Data'!D159))="","",OFFSET('Sanitation Data'!$D$28,0,10*ROW('Sanitation Data'!D159)))</f>
        <v/>
      </c>
      <c r="CL165" s="392" t="str">
        <f ca="1">+IF(OFFSET('Sanitation Data'!$D$29,0,10*ROW('Sanitation Data'!D159))="","",OFFSET('Sanitation Data'!$D$29,0,10*ROW('Sanitation Data'!D159)))</f>
        <v/>
      </c>
      <c r="CM165" s="392" t="str">
        <f ca="1">+IF(OFFSET('Sanitation Data'!$D$30,0,10*ROW('Sanitation Data'!D159))="","",OFFSET('Sanitation Data'!$D$30,0,10*ROW('Sanitation Data'!D159)))</f>
        <v/>
      </c>
      <c r="CN165" s="392" t="str">
        <f ca="1">+IF(OFFSET('Sanitation Data'!$D$31,0,10*ROW('Sanitation Data'!D159))="","",OFFSET('Sanitation Data'!$D$31,0,10*ROW('Sanitation Data'!D159)))</f>
        <v/>
      </c>
      <c r="CO165" s="392" t="str">
        <f ca="1">+IF(OFFSET('Sanitation Data'!$D$32,0,10*ROW('Sanitation Data'!D159))="","",OFFSET('Sanitation Data'!$D$32,0,10*ROW('Sanitation Data'!D159)))</f>
        <v/>
      </c>
      <c r="CP165" s="392" t="str">
        <f ca="1">+IF(OFFSET('Sanitation Data'!$E$28,0,10*ROW('Sanitation Data'!E159))="","",OFFSET('Sanitation Data'!$E$28,0,10*ROW('Sanitation Data'!E159)))</f>
        <v/>
      </c>
      <c r="CQ165" s="392" t="str">
        <f ca="1">+IF(OFFSET('Sanitation Data'!$E$29,0,10*ROW('Sanitation Data'!E159))="","",OFFSET('Sanitation Data'!$E$29,0,10*ROW('Sanitation Data'!E159)))</f>
        <v/>
      </c>
      <c r="CR165" s="392" t="str">
        <f ca="1">+IF(OFFSET('Sanitation Data'!$E$30,0,10*ROW('Sanitation Data'!E159))="","",OFFSET('Sanitation Data'!$E$30,0,10*ROW('Sanitation Data'!E159)))</f>
        <v/>
      </c>
      <c r="CS165" s="392" t="str">
        <f ca="1">+IF(OFFSET('Sanitation Data'!$E$31,0,10*ROW('Sanitation Data'!E159))="","",OFFSET('Sanitation Data'!$E$31,0,10*ROW('Sanitation Data'!E159)))</f>
        <v/>
      </c>
      <c r="CT165" s="392" t="str">
        <f ca="1">+IF(OFFSET('Sanitation Data'!$E$32,0,10*ROW('Sanitation Data'!E159))="","",OFFSET('Sanitation Data'!$E$32,0,10*ROW('Sanitation Data'!E159)))</f>
        <v/>
      </c>
      <c r="CU165" s="392" t="str">
        <f ca="1">+IF(OFFSET('Sanitation Data'!$F$28,0,10*ROW('Sanitation Data'!F159))="","",OFFSET('Sanitation Data'!$F$28,0,10*ROW('Sanitation Data'!F159)))</f>
        <v/>
      </c>
      <c r="CV165" s="392" t="str">
        <f ca="1">+IF(OFFSET('Sanitation Data'!$F$29,0,10*ROW('Sanitation Data'!F159))="","",OFFSET('Sanitation Data'!$F$29,0,10*ROW('Sanitation Data'!F159)))</f>
        <v/>
      </c>
      <c r="CW165" s="392" t="str">
        <f ca="1">+IF(OFFSET('Sanitation Data'!$F$30,0,10*ROW('Sanitation Data'!F159))="","",OFFSET('Sanitation Data'!$F$30,0,10*ROW('Sanitation Data'!F159)))</f>
        <v/>
      </c>
      <c r="CX165" s="392" t="str">
        <f ca="1">+IF(OFFSET('Sanitation Data'!$F$31,0,10*ROW('Sanitation Data'!F159))="","",OFFSET('Sanitation Data'!$F$31,0,10*ROW('Sanitation Data'!F159)))</f>
        <v/>
      </c>
      <c r="CY165" s="392" t="str">
        <f ca="1">+IF(OFFSET('Sanitation Data'!$F$32,0,10*ROW('Sanitation Data'!F159))="","",OFFSET('Sanitation Data'!$F$32,0,10*ROW('Sanitation Data'!F159)))</f>
        <v/>
      </c>
      <c r="CZ165" s="392" t="str">
        <f ca="1">+IF(OFFSET('Sanitation Data'!$G$28,0,10*ROW('Sanitation Data'!G159))="","",OFFSET('Sanitation Data'!$G$28,0,10*ROW('Sanitation Data'!G159)))</f>
        <v/>
      </c>
      <c r="DA165" s="392" t="str">
        <f ca="1">+IF(OFFSET('Sanitation Data'!$G$29,0,10*ROW('Sanitation Data'!G159))="","",OFFSET('Sanitation Data'!$G$29,0,10*ROW('Sanitation Data'!G159)))</f>
        <v/>
      </c>
      <c r="DB165" s="392" t="str">
        <f ca="1">+IF(OFFSET('Sanitation Data'!$G$30,0,10*ROW('Sanitation Data'!G159))="","",OFFSET('Sanitation Data'!$G$30,0,10*ROW('Sanitation Data'!G159)))</f>
        <v/>
      </c>
      <c r="DC165" s="392" t="str">
        <f ca="1">+IF(OFFSET('Sanitation Data'!$G$31,0,10*ROW('Sanitation Data'!G159))="","",OFFSET('Sanitation Data'!$G$31,0,10*ROW('Sanitation Data'!G159)))</f>
        <v/>
      </c>
      <c r="DD165" s="392" t="str">
        <f ca="1">+IF(OFFSET('Sanitation Data'!$G$32,0,10*ROW('Sanitation Data'!G159))="","",OFFSET('Sanitation Data'!$G$32,0,10*ROW('Sanitation Data'!G159)))</f>
        <v/>
      </c>
      <c r="DE165" s="392" t="str">
        <f ca="1">+IF(OFFSET('Sanitation Data'!$H$28,0,10*ROW('Sanitation Data'!H159))="","",OFFSET('Sanitation Data'!$H$28,0,10*ROW('Sanitation Data'!H159)))</f>
        <v/>
      </c>
      <c r="DF165" s="392" t="str">
        <f ca="1">+IF(OFFSET('Sanitation Data'!$H$29,0,10*ROW('Sanitation Data'!H159))="","",OFFSET('Sanitation Data'!$H$29,0,10*ROW('Sanitation Data'!H159)))</f>
        <v/>
      </c>
      <c r="DG165" s="392" t="str">
        <f ca="1">+IF(OFFSET('Sanitation Data'!$H$30,0,10*ROW('Sanitation Data'!H159))="","",OFFSET('Sanitation Data'!$H$30,0,10*ROW('Sanitation Data'!H159)))</f>
        <v/>
      </c>
      <c r="DH165" s="392" t="str">
        <f ca="1">+IF(OFFSET('Sanitation Data'!$H$31,0,10*ROW('Sanitation Data'!H159))="","",OFFSET('Sanitation Data'!$H$31,0,10*ROW('Sanitation Data'!H159)))</f>
        <v/>
      </c>
      <c r="DI165" s="392" t="str">
        <f ca="1">+IF(OFFSET('Sanitation Data'!$H$32,0,10*ROW('Sanitation Data'!H159))="","",OFFSET('Sanitation Data'!$H$32,0,10*ROW('Sanitation Data'!H159)))</f>
        <v/>
      </c>
      <c r="DJ165" s="392" t="str">
        <f ca="1">+IF(OFFSET('Sanitation Data'!$I$28,0,10*ROW('Sanitation Data'!I159))="","",OFFSET('Sanitation Data'!$I$28,0,10*ROW('Sanitation Data'!I159)))</f>
        <v/>
      </c>
      <c r="DK165" s="392" t="str">
        <f ca="1">+IF(OFFSET('Sanitation Data'!$I$29,0,10*ROW('Sanitation Data'!I159))="","",OFFSET('Sanitation Data'!$I$29,0,10*ROW('Sanitation Data'!I159)))</f>
        <v/>
      </c>
      <c r="DL165" s="392" t="str">
        <f ca="1">+IF(OFFSET('Sanitation Data'!$I$30,0,10*ROW('Sanitation Data'!I159))="","",OFFSET('Sanitation Data'!$I$30,0,10*ROW('Sanitation Data'!I159)))</f>
        <v/>
      </c>
      <c r="DM165" s="392" t="str">
        <f ca="1">+IF(OFFSET('Sanitation Data'!$I$31,0,10*ROW('Sanitation Data'!I159))="","",OFFSET('Sanitation Data'!$I$31,0,10*ROW('Sanitation Data'!I159)))</f>
        <v/>
      </c>
      <c r="DN165" s="392" t="str">
        <f ca="1">+IF(OFFSET('Sanitation Data'!$I$32,0,10*ROW('Sanitation Data'!I159))="","",OFFSET('Sanitation Data'!$I$32,0,10*ROW('Sanitation Data'!I159)))</f>
        <v/>
      </c>
      <c r="DO165" s="392" t="str">
        <f ca="1">+IF(OFFSET('Hygiene Data'!$D$11,0,10*ROW('Hygiene Data'!D159))="","",OFFSET('Hygiene Data'!$D$11,0,10*ROW('Hygiene Data'!D159)))</f>
        <v/>
      </c>
      <c r="DP165" s="392" t="str">
        <f ca="1">+IF(OFFSET('Hygiene Data'!$D$12,0,10*ROW('Hygiene Data'!D159))="","",OFFSET('Hygiene Data'!$D$12,0,10*ROW('Hygiene Data'!D159)))</f>
        <v/>
      </c>
      <c r="DQ165" s="392" t="str">
        <f ca="1">+IF(OFFSET('Hygiene Data'!$D$13,0,10*ROW('Hygiene Data'!D159))="","",OFFSET('Hygiene Data'!$D$13,0,10*ROW('Hygiene Data'!D159)))</f>
        <v/>
      </c>
      <c r="DR165" s="392" t="str">
        <f ca="1">+IF(OFFSET('Hygiene Data'!$E$11,0,10*ROW('Hygiene Data'!E159))="","",OFFSET('Hygiene Data'!$E$11,0,10*ROW('Hygiene Data'!E159)))</f>
        <v/>
      </c>
      <c r="DS165" s="392" t="str">
        <f ca="1">+IF(OFFSET('Hygiene Data'!$E$12,0,10*ROW('Hygiene Data'!E159))="","",OFFSET('Hygiene Data'!$E$12,0,10*ROW('Hygiene Data'!E159)))</f>
        <v/>
      </c>
      <c r="DT165" s="392" t="str">
        <f ca="1">+IF(OFFSET('Hygiene Data'!$E$13,0,10*ROW('Hygiene Data'!E159))="","",OFFSET('Hygiene Data'!$E$13,0,10*ROW('Hygiene Data'!E159)))</f>
        <v/>
      </c>
      <c r="DU165" s="392" t="str">
        <f ca="1">+IF(OFFSET('Hygiene Data'!$F$11,0,10*ROW('Hygiene Data'!F159))="","",OFFSET('Hygiene Data'!$F$11,0,10*ROW('Hygiene Data'!F159)))</f>
        <v/>
      </c>
      <c r="DV165" s="392" t="str">
        <f ca="1">+IF(OFFSET('Hygiene Data'!$F$12,0,10*ROW('Hygiene Data'!F159))="","",OFFSET('Hygiene Data'!$F$12,0,10*ROW('Hygiene Data'!F159)))</f>
        <v/>
      </c>
      <c r="DW165" s="392" t="str">
        <f ca="1">+IF(OFFSET('Hygiene Data'!$F$13,0,10*ROW('Hygiene Data'!F159))="","",OFFSET('Hygiene Data'!$F$13,0,10*ROW('Hygiene Data'!F159)))</f>
        <v/>
      </c>
      <c r="DX165" s="392" t="str">
        <f ca="1">+IF(OFFSET('Hygiene Data'!$G$11,0,10*ROW('Hygiene Data'!G159))="","",OFFSET('Hygiene Data'!$G$11,0,10*ROW('Hygiene Data'!G159)))</f>
        <v/>
      </c>
      <c r="DY165" s="392" t="str">
        <f ca="1">+IF(OFFSET('Hygiene Data'!$G$12,0,10*ROW('Hygiene Data'!G159))="","",OFFSET('Hygiene Data'!$G$12,0,10*ROW('Hygiene Data'!G159)))</f>
        <v/>
      </c>
      <c r="DZ165" s="392" t="str">
        <f ca="1">+IF(OFFSET('Hygiene Data'!$G$13,0,10*ROW('Hygiene Data'!G159))="","",OFFSET('Hygiene Data'!$G$13,0,10*ROW('Hygiene Data'!G159)))</f>
        <v/>
      </c>
      <c r="EA165" s="392" t="str">
        <f ca="1">+IF(OFFSET('Hygiene Data'!$H$11,0,10*ROW('Hygiene Data'!H159))="","",OFFSET('Hygiene Data'!$H$11,0,10*ROW('Hygiene Data'!H159)))</f>
        <v/>
      </c>
      <c r="EB165" s="392" t="str">
        <f ca="1">+IF(OFFSET('Hygiene Data'!$H$12,0,10*ROW('Hygiene Data'!H159))="","",OFFSET('Hygiene Data'!$H$12,0,10*ROW('Hygiene Data'!H159)))</f>
        <v/>
      </c>
      <c r="EC165" s="392" t="str">
        <f ca="1">+IF(OFFSET('Hygiene Data'!$H$13,0,10*ROW('Hygiene Data'!H159))="","",OFFSET('Hygiene Data'!$H$13,0,10*ROW('Hygiene Data'!H159)))</f>
        <v/>
      </c>
      <c r="ED165" s="392" t="str">
        <f ca="1">+IF(OFFSET('Hygiene Data'!$I$11,0,10*ROW('Hygiene Data'!I159))="","",OFFSET('Hygiene Data'!$I$11,0,10*ROW('Hygiene Data'!I159)))</f>
        <v/>
      </c>
      <c r="EE165" s="392" t="str">
        <f ca="1">+IF(OFFSET('Hygiene Data'!$I$12,0,10*ROW('Hygiene Data'!I159))="","",OFFSET('Hygiene Data'!$I$12,0,10*ROW('Hygiene Data'!I159)))</f>
        <v/>
      </c>
      <c r="EF165" s="392" t="str">
        <f ca="1">+IF(OFFSET('Hygiene Data'!$I$13,0,10*ROW('Hygiene Data'!I159))="","",OFFSET('Hygiene Data'!$I$13,0,10*ROW('Hygiene Data'!I159)))</f>
        <v/>
      </c>
    </row>
    <row r="166" spans="1:136" x14ac:dyDescent="0.25">
      <c r="A166" s="501" t="str">
        <f ca="1">+IF(OFFSET('Water Data'!$B$2,0,10*ROW('Water Data'!E160))="","",OFFSET('Water Data'!$B$2,0,10*ROW('Water Data'!E160)))</f>
        <v/>
      </c>
      <c r="B166" s="50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28" t="str">
        <f t="shared" ca="1" si="2"/>
        <v/>
      </c>
      <c r="D166" s="52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3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3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3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3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3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3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3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3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3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3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3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3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3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3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3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3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3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3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3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3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3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3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3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3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3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3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3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3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3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3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3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0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3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3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3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3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3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3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3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3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3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3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3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3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3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3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3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3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92" t="str">
        <f ca="1">+IF(OFFSET('Water Data'!$D$27,0,10*ROW('Water Data'!D160))="","",OFFSET('Water Data'!$D$27,0,10*ROW('Water Data'!D160)))</f>
        <v/>
      </c>
      <c r="BT166" s="392" t="str">
        <f ca="1">+IF(OFFSET('Water Data'!$D$28,0,10*ROW('Water Data'!D160))="","",OFFSET('Water Data'!$D$28,0,10*ROW('Water Data'!D160)))</f>
        <v/>
      </c>
      <c r="BU166" s="392" t="str">
        <f ca="1">+IF(OFFSET('Water Data'!$D$29,0,10*ROW('Water Data'!D160))="","",OFFSET('Water Data'!$D$29,0,10*ROW('Water Data'!D160)))</f>
        <v/>
      </c>
      <c r="BV166" s="392" t="str">
        <f ca="1">+IF(OFFSET('Water Data'!$E$27,0,10*ROW('Water Data'!E160))="","",OFFSET('Water Data'!$E$27,0,10*ROW('Water Data'!E160)))</f>
        <v/>
      </c>
      <c r="BW166" s="392" t="str">
        <f ca="1">+IF(OFFSET('Water Data'!$E$28,0,10*ROW('Water Data'!E160))="","",OFFSET('Water Data'!$E$28,0,10*ROW('Water Data'!E160)))</f>
        <v/>
      </c>
      <c r="BX166" s="392" t="str">
        <f ca="1">+IF(OFFSET('Water Data'!$E$29,0,10*ROW('Water Data'!E160))="","",OFFSET('Water Data'!$E$29,0,10*ROW('Water Data'!E160)))</f>
        <v/>
      </c>
      <c r="BY166" s="392" t="str">
        <f ca="1">+IF(OFFSET('Water Data'!$F$27,0,10*ROW('Water Data'!F160))="","",OFFSET('Water Data'!$F$27,0,10*ROW('Water Data'!F160)))</f>
        <v/>
      </c>
      <c r="BZ166" s="392" t="str">
        <f ca="1">+IF(OFFSET('Water Data'!$F$28,0,10*ROW('Water Data'!F160))="","",OFFSET('Water Data'!$F$28,0,10*ROW('Water Data'!F160)))</f>
        <v/>
      </c>
      <c r="CA166" s="392" t="str">
        <f ca="1">+IF(OFFSET('Water Data'!$F$29,0,10*ROW('Water Data'!F160))="","",OFFSET('Water Data'!$F$29,0,10*ROW('Water Data'!F160)))</f>
        <v/>
      </c>
      <c r="CB166" s="392" t="str">
        <f ca="1">+IF(OFFSET('Water Data'!$G$27,0,10*ROW('Water Data'!G160))="","",OFFSET('Water Data'!$G$27,0,10*ROW('Water Data'!G160)))</f>
        <v/>
      </c>
      <c r="CC166" s="392" t="str">
        <f ca="1">+IF(OFFSET('Water Data'!$G$28,0,10*ROW('Water Data'!G160))="","",OFFSET('Water Data'!$G$28,0,10*ROW('Water Data'!G160)))</f>
        <v/>
      </c>
      <c r="CD166" s="392" t="str">
        <f ca="1">+IF(OFFSET('Water Data'!$G$29,0,10*ROW('Water Data'!G160))="","",OFFSET('Water Data'!$G$29,0,10*ROW('Water Data'!G160)))</f>
        <v/>
      </c>
      <c r="CE166" s="392" t="str">
        <f ca="1">+IF(OFFSET('Water Data'!$H$27,0,10*ROW('Water Data'!H160))="","",OFFSET('Water Data'!$H$27,0,10*ROW('Water Data'!H160)))</f>
        <v/>
      </c>
      <c r="CF166" s="392" t="str">
        <f ca="1">+IF(OFFSET('Water Data'!$H$28,0,10*ROW('Water Data'!H160))="","",OFFSET('Water Data'!$H$28,0,10*ROW('Water Data'!H160)))</f>
        <v/>
      </c>
      <c r="CG166" s="392" t="str">
        <f ca="1">+IF(OFFSET('Water Data'!$H$29,0,10*ROW('Water Data'!H160))="","",OFFSET('Water Data'!$H$29,0,10*ROW('Water Data'!H160)))</f>
        <v/>
      </c>
      <c r="CH166" s="392" t="str">
        <f ca="1">+IF(OFFSET('Water Data'!$I$27,0,10*ROW('Water Data'!I160))="","",OFFSET('Water Data'!$I$27,0,10*ROW('Water Data'!I160)))</f>
        <v/>
      </c>
      <c r="CI166" s="392" t="str">
        <f ca="1">+IF(OFFSET('Water Data'!$I$28,0,10*ROW('Water Data'!I160))="","",OFFSET('Water Data'!$I$28,0,10*ROW('Water Data'!I160)))</f>
        <v/>
      </c>
      <c r="CJ166" s="392" t="str">
        <f ca="1">+IF(OFFSET('Water Data'!$I$29,0,10*ROW('Water Data'!I160))="","",OFFSET('Water Data'!$I$29,0,10*ROW('Water Data'!I160)))</f>
        <v/>
      </c>
      <c r="CK166" s="392" t="str">
        <f ca="1">+IF(OFFSET('Sanitation Data'!$D$28,0,10*ROW('Sanitation Data'!D160))="","",OFFSET('Sanitation Data'!$D$28,0,10*ROW('Sanitation Data'!D160)))</f>
        <v/>
      </c>
      <c r="CL166" s="392" t="str">
        <f ca="1">+IF(OFFSET('Sanitation Data'!$D$29,0,10*ROW('Sanitation Data'!D160))="","",OFFSET('Sanitation Data'!$D$29,0,10*ROW('Sanitation Data'!D160)))</f>
        <v/>
      </c>
      <c r="CM166" s="392" t="str">
        <f ca="1">+IF(OFFSET('Sanitation Data'!$D$30,0,10*ROW('Sanitation Data'!D160))="","",OFFSET('Sanitation Data'!$D$30,0,10*ROW('Sanitation Data'!D160)))</f>
        <v/>
      </c>
      <c r="CN166" s="392" t="str">
        <f ca="1">+IF(OFFSET('Sanitation Data'!$D$31,0,10*ROW('Sanitation Data'!D160))="","",OFFSET('Sanitation Data'!$D$31,0,10*ROW('Sanitation Data'!D160)))</f>
        <v/>
      </c>
      <c r="CO166" s="392" t="str">
        <f ca="1">+IF(OFFSET('Sanitation Data'!$D$32,0,10*ROW('Sanitation Data'!D160))="","",OFFSET('Sanitation Data'!$D$32,0,10*ROW('Sanitation Data'!D160)))</f>
        <v/>
      </c>
      <c r="CP166" s="392" t="str">
        <f ca="1">+IF(OFFSET('Sanitation Data'!$E$28,0,10*ROW('Sanitation Data'!E160))="","",OFFSET('Sanitation Data'!$E$28,0,10*ROW('Sanitation Data'!E160)))</f>
        <v/>
      </c>
      <c r="CQ166" s="392" t="str">
        <f ca="1">+IF(OFFSET('Sanitation Data'!$E$29,0,10*ROW('Sanitation Data'!E160))="","",OFFSET('Sanitation Data'!$E$29,0,10*ROW('Sanitation Data'!E160)))</f>
        <v/>
      </c>
      <c r="CR166" s="392" t="str">
        <f ca="1">+IF(OFFSET('Sanitation Data'!$E$30,0,10*ROW('Sanitation Data'!E160))="","",OFFSET('Sanitation Data'!$E$30,0,10*ROW('Sanitation Data'!E160)))</f>
        <v/>
      </c>
      <c r="CS166" s="392" t="str">
        <f ca="1">+IF(OFFSET('Sanitation Data'!$E$31,0,10*ROW('Sanitation Data'!E160))="","",OFFSET('Sanitation Data'!$E$31,0,10*ROW('Sanitation Data'!E160)))</f>
        <v/>
      </c>
      <c r="CT166" s="392" t="str">
        <f ca="1">+IF(OFFSET('Sanitation Data'!$E$32,0,10*ROW('Sanitation Data'!E160))="","",OFFSET('Sanitation Data'!$E$32,0,10*ROW('Sanitation Data'!E160)))</f>
        <v/>
      </c>
      <c r="CU166" s="392" t="str">
        <f ca="1">+IF(OFFSET('Sanitation Data'!$F$28,0,10*ROW('Sanitation Data'!F160))="","",OFFSET('Sanitation Data'!$F$28,0,10*ROW('Sanitation Data'!F160)))</f>
        <v/>
      </c>
      <c r="CV166" s="392" t="str">
        <f ca="1">+IF(OFFSET('Sanitation Data'!$F$29,0,10*ROW('Sanitation Data'!F160))="","",OFFSET('Sanitation Data'!$F$29,0,10*ROW('Sanitation Data'!F160)))</f>
        <v/>
      </c>
      <c r="CW166" s="392" t="str">
        <f ca="1">+IF(OFFSET('Sanitation Data'!$F$30,0,10*ROW('Sanitation Data'!F160))="","",OFFSET('Sanitation Data'!$F$30,0,10*ROW('Sanitation Data'!F160)))</f>
        <v/>
      </c>
      <c r="CX166" s="392" t="str">
        <f ca="1">+IF(OFFSET('Sanitation Data'!$F$31,0,10*ROW('Sanitation Data'!F160))="","",OFFSET('Sanitation Data'!$F$31,0,10*ROW('Sanitation Data'!F160)))</f>
        <v/>
      </c>
      <c r="CY166" s="392" t="str">
        <f ca="1">+IF(OFFSET('Sanitation Data'!$F$32,0,10*ROW('Sanitation Data'!F160))="","",OFFSET('Sanitation Data'!$F$32,0,10*ROW('Sanitation Data'!F160)))</f>
        <v/>
      </c>
      <c r="CZ166" s="392" t="str">
        <f ca="1">+IF(OFFSET('Sanitation Data'!$G$28,0,10*ROW('Sanitation Data'!G160))="","",OFFSET('Sanitation Data'!$G$28,0,10*ROW('Sanitation Data'!G160)))</f>
        <v/>
      </c>
      <c r="DA166" s="392" t="str">
        <f ca="1">+IF(OFFSET('Sanitation Data'!$G$29,0,10*ROW('Sanitation Data'!G160))="","",OFFSET('Sanitation Data'!$G$29,0,10*ROW('Sanitation Data'!G160)))</f>
        <v/>
      </c>
      <c r="DB166" s="392" t="str">
        <f ca="1">+IF(OFFSET('Sanitation Data'!$G$30,0,10*ROW('Sanitation Data'!G160))="","",OFFSET('Sanitation Data'!$G$30,0,10*ROW('Sanitation Data'!G160)))</f>
        <v/>
      </c>
      <c r="DC166" s="392" t="str">
        <f ca="1">+IF(OFFSET('Sanitation Data'!$G$31,0,10*ROW('Sanitation Data'!G160))="","",OFFSET('Sanitation Data'!$G$31,0,10*ROW('Sanitation Data'!G160)))</f>
        <v/>
      </c>
      <c r="DD166" s="392" t="str">
        <f ca="1">+IF(OFFSET('Sanitation Data'!$G$32,0,10*ROW('Sanitation Data'!G160))="","",OFFSET('Sanitation Data'!$G$32,0,10*ROW('Sanitation Data'!G160)))</f>
        <v/>
      </c>
      <c r="DE166" s="392" t="str">
        <f ca="1">+IF(OFFSET('Sanitation Data'!$H$28,0,10*ROW('Sanitation Data'!H160))="","",OFFSET('Sanitation Data'!$H$28,0,10*ROW('Sanitation Data'!H160)))</f>
        <v/>
      </c>
      <c r="DF166" s="392" t="str">
        <f ca="1">+IF(OFFSET('Sanitation Data'!$H$29,0,10*ROW('Sanitation Data'!H160))="","",OFFSET('Sanitation Data'!$H$29,0,10*ROW('Sanitation Data'!H160)))</f>
        <v/>
      </c>
      <c r="DG166" s="392" t="str">
        <f ca="1">+IF(OFFSET('Sanitation Data'!$H$30,0,10*ROW('Sanitation Data'!H160))="","",OFFSET('Sanitation Data'!$H$30,0,10*ROW('Sanitation Data'!H160)))</f>
        <v/>
      </c>
      <c r="DH166" s="392" t="str">
        <f ca="1">+IF(OFFSET('Sanitation Data'!$H$31,0,10*ROW('Sanitation Data'!H160))="","",OFFSET('Sanitation Data'!$H$31,0,10*ROW('Sanitation Data'!H160)))</f>
        <v/>
      </c>
      <c r="DI166" s="392" t="str">
        <f ca="1">+IF(OFFSET('Sanitation Data'!$H$32,0,10*ROW('Sanitation Data'!H160))="","",OFFSET('Sanitation Data'!$H$32,0,10*ROW('Sanitation Data'!H160)))</f>
        <v/>
      </c>
      <c r="DJ166" s="392" t="str">
        <f ca="1">+IF(OFFSET('Sanitation Data'!$I$28,0,10*ROW('Sanitation Data'!I160))="","",OFFSET('Sanitation Data'!$I$28,0,10*ROW('Sanitation Data'!I160)))</f>
        <v/>
      </c>
      <c r="DK166" s="392" t="str">
        <f ca="1">+IF(OFFSET('Sanitation Data'!$I$29,0,10*ROW('Sanitation Data'!I160))="","",OFFSET('Sanitation Data'!$I$29,0,10*ROW('Sanitation Data'!I160)))</f>
        <v/>
      </c>
      <c r="DL166" s="392" t="str">
        <f ca="1">+IF(OFFSET('Sanitation Data'!$I$30,0,10*ROW('Sanitation Data'!I160))="","",OFFSET('Sanitation Data'!$I$30,0,10*ROW('Sanitation Data'!I160)))</f>
        <v/>
      </c>
      <c r="DM166" s="392" t="str">
        <f ca="1">+IF(OFFSET('Sanitation Data'!$I$31,0,10*ROW('Sanitation Data'!I160))="","",OFFSET('Sanitation Data'!$I$31,0,10*ROW('Sanitation Data'!I160)))</f>
        <v/>
      </c>
      <c r="DN166" s="392" t="str">
        <f ca="1">+IF(OFFSET('Sanitation Data'!$I$32,0,10*ROW('Sanitation Data'!I160))="","",OFFSET('Sanitation Data'!$I$32,0,10*ROW('Sanitation Data'!I160)))</f>
        <v/>
      </c>
      <c r="DO166" s="392" t="str">
        <f ca="1">+IF(OFFSET('Hygiene Data'!$D$11,0,10*ROW('Hygiene Data'!D160))="","",OFFSET('Hygiene Data'!$D$11,0,10*ROW('Hygiene Data'!D160)))</f>
        <v/>
      </c>
      <c r="DP166" s="392" t="str">
        <f ca="1">+IF(OFFSET('Hygiene Data'!$D$12,0,10*ROW('Hygiene Data'!D160))="","",OFFSET('Hygiene Data'!$D$12,0,10*ROW('Hygiene Data'!D160)))</f>
        <v/>
      </c>
      <c r="DQ166" s="392" t="str">
        <f ca="1">+IF(OFFSET('Hygiene Data'!$D$13,0,10*ROW('Hygiene Data'!D160))="","",OFFSET('Hygiene Data'!$D$13,0,10*ROW('Hygiene Data'!D160)))</f>
        <v/>
      </c>
      <c r="DR166" s="392" t="str">
        <f ca="1">+IF(OFFSET('Hygiene Data'!$E$11,0,10*ROW('Hygiene Data'!E160))="","",OFFSET('Hygiene Data'!$E$11,0,10*ROW('Hygiene Data'!E160)))</f>
        <v/>
      </c>
      <c r="DS166" s="392" t="str">
        <f ca="1">+IF(OFFSET('Hygiene Data'!$E$12,0,10*ROW('Hygiene Data'!E160))="","",OFFSET('Hygiene Data'!$E$12,0,10*ROW('Hygiene Data'!E160)))</f>
        <v/>
      </c>
      <c r="DT166" s="392" t="str">
        <f ca="1">+IF(OFFSET('Hygiene Data'!$E$13,0,10*ROW('Hygiene Data'!E160))="","",OFFSET('Hygiene Data'!$E$13,0,10*ROW('Hygiene Data'!E160)))</f>
        <v/>
      </c>
      <c r="DU166" s="392" t="str">
        <f ca="1">+IF(OFFSET('Hygiene Data'!$F$11,0,10*ROW('Hygiene Data'!F160))="","",OFFSET('Hygiene Data'!$F$11,0,10*ROW('Hygiene Data'!F160)))</f>
        <v/>
      </c>
      <c r="DV166" s="392" t="str">
        <f ca="1">+IF(OFFSET('Hygiene Data'!$F$12,0,10*ROW('Hygiene Data'!F160))="","",OFFSET('Hygiene Data'!$F$12,0,10*ROW('Hygiene Data'!F160)))</f>
        <v/>
      </c>
      <c r="DW166" s="392" t="str">
        <f ca="1">+IF(OFFSET('Hygiene Data'!$F$13,0,10*ROW('Hygiene Data'!F160))="","",OFFSET('Hygiene Data'!$F$13,0,10*ROW('Hygiene Data'!F160)))</f>
        <v/>
      </c>
      <c r="DX166" s="392" t="str">
        <f ca="1">+IF(OFFSET('Hygiene Data'!$G$11,0,10*ROW('Hygiene Data'!G160))="","",OFFSET('Hygiene Data'!$G$11,0,10*ROW('Hygiene Data'!G160)))</f>
        <v/>
      </c>
      <c r="DY166" s="392" t="str">
        <f ca="1">+IF(OFFSET('Hygiene Data'!$G$12,0,10*ROW('Hygiene Data'!G160))="","",OFFSET('Hygiene Data'!$G$12,0,10*ROW('Hygiene Data'!G160)))</f>
        <v/>
      </c>
      <c r="DZ166" s="392" t="str">
        <f ca="1">+IF(OFFSET('Hygiene Data'!$G$13,0,10*ROW('Hygiene Data'!G160))="","",OFFSET('Hygiene Data'!$G$13,0,10*ROW('Hygiene Data'!G160)))</f>
        <v/>
      </c>
      <c r="EA166" s="392" t="str">
        <f ca="1">+IF(OFFSET('Hygiene Data'!$H$11,0,10*ROW('Hygiene Data'!H160))="","",OFFSET('Hygiene Data'!$H$11,0,10*ROW('Hygiene Data'!H160)))</f>
        <v/>
      </c>
      <c r="EB166" s="392" t="str">
        <f ca="1">+IF(OFFSET('Hygiene Data'!$H$12,0,10*ROW('Hygiene Data'!H160))="","",OFFSET('Hygiene Data'!$H$12,0,10*ROW('Hygiene Data'!H160)))</f>
        <v/>
      </c>
      <c r="EC166" s="392" t="str">
        <f ca="1">+IF(OFFSET('Hygiene Data'!$H$13,0,10*ROW('Hygiene Data'!H160))="","",OFFSET('Hygiene Data'!$H$13,0,10*ROW('Hygiene Data'!H160)))</f>
        <v/>
      </c>
      <c r="ED166" s="392" t="str">
        <f ca="1">+IF(OFFSET('Hygiene Data'!$I$11,0,10*ROW('Hygiene Data'!I160))="","",OFFSET('Hygiene Data'!$I$11,0,10*ROW('Hygiene Data'!I160)))</f>
        <v/>
      </c>
      <c r="EE166" s="392" t="str">
        <f ca="1">+IF(OFFSET('Hygiene Data'!$I$12,0,10*ROW('Hygiene Data'!I160))="","",OFFSET('Hygiene Data'!$I$12,0,10*ROW('Hygiene Data'!I160)))</f>
        <v/>
      </c>
      <c r="EF166" s="392" t="str">
        <f ca="1">+IF(OFFSET('Hygiene Data'!$I$13,0,10*ROW('Hygiene Data'!I160))="","",OFFSET('Hygiene Data'!$I$13,0,10*ROW('Hygiene Data'!I160)))</f>
        <v/>
      </c>
    </row>
    <row r="167" spans="1:136" x14ac:dyDescent="0.25">
      <c r="A167" s="501" t="str">
        <f ca="1">+IF(OFFSET('Water Data'!$B$2,0,10*ROW('Water Data'!E161))="","",OFFSET('Water Data'!$B$2,0,10*ROW('Water Data'!E161)))</f>
        <v/>
      </c>
      <c r="B167" s="50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28" t="str">
        <f t="shared" ca="1" si="2"/>
        <v/>
      </c>
      <c r="D167" s="52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3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3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3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3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3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3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3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3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3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3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3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3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3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3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3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3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3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3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3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3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3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3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3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3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3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3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3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3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3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3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3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0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3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3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3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3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3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3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3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3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3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3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3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3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3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3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3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3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92" t="str">
        <f ca="1">+IF(OFFSET('Water Data'!$D$27,0,10*ROW('Water Data'!D161))="","",OFFSET('Water Data'!$D$27,0,10*ROW('Water Data'!D161)))</f>
        <v/>
      </c>
      <c r="BT167" s="392" t="str">
        <f ca="1">+IF(OFFSET('Water Data'!$D$28,0,10*ROW('Water Data'!D161))="","",OFFSET('Water Data'!$D$28,0,10*ROW('Water Data'!D161)))</f>
        <v/>
      </c>
      <c r="BU167" s="392" t="str">
        <f ca="1">+IF(OFFSET('Water Data'!$D$29,0,10*ROW('Water Data'!D161))="","",OFFSET('Water Data'!$D$29,0,10*ROW('Water Data'!D161)))</f>
        <v/>
      </c>
      <c r="BV167" s="392" t="str">
        <f ca="1">+IF(OFFSET('Water Data'!$E$27,0,10*ROW('Water Data'!E161))="","",OFFSET('Water Data'!$E$27,0,10*ROW('Water Data'!E161)))</f>
        <v/>
      </c>
      <c r="BW167" s="392" t="str">
        <f ca="1">+IF(OFFSET('Water Data'!$E$28,0,10*ROW('Water Data'!E161))="","",OFFSET('Water Data'!$E$28,0,10*ROW('Water Data'!E161)))</f>
        <v/>
      </c>
      <c r="BX167" s="392" t="str">
        <f ca="1">+IF(OFFSET('Water Data'!$E$29,0,10*ROW('Water Data'!E161))="","",OFFSET('Water Data'!$E$29,0,10*ROW('Water Data'!E161)))</f>
        <v/>
      </c>
      <c r="BY167" s="392" t="str">
        <f ca="1">+IF(OFFSET('Water Data'!$F$27,0,10*ROW('Water Data'!F161))="","",OFFSET('Water Data'!$F$27,0,10*ROW('Water Data'!F161)))</f>
        <v/>
      </c>
      <c r="BZ167" s="392" t="str">
        <f ca="1">+IF(OFFSET('Water Data'!$F$28,0,10*ROW('Water Data'!F161))="","",OFFSET('Water Data'!$F$28,0,10*ROW('Water Data'!F161)))</f>
        <v/>
      </c>
      <c r="CA167" s="392" t="str">
        <f ca="1">+IF(OFFSET('Water Data'!$F$29,0,10*ROW('Water Data'!F161))="","",OFFSET('Water Data'!$F$29,0,10*ROW('Water Data'!F161)))</f>
        <v/>
      </c>
      <c r="CB167" s="392" t="str">
        <f ca="1">+IF(OFFSET('Water Data'!$G$27,0,10*ROW('Water Data'!G161))="","",OFFSET('Water Data'!$G$27,0,10*ROW('Water Data'!G161)))</f>
        <v/>
      </c>
      <c r="CC167" s="392" t="str">
        <f ca="1">+IF(OFFSET('Water Data'!$G$28,0,10*ROW('Water Data'!G161))="","",OFFSET('Water Data'!$G$28,0,10*ROW('Water Data'!G161)))</f>
        <v/>
      </c>
      <c r="CD167" s="392" t="str">
        <f ca="1">+IF(OFFSET('Water Data'!$G$29,0,10*ROW('Water Data'!G161))="","",OFFSET('Water Data'!$G$29,0,10*ROW('Water Data'!G161)))</f>
        <v/>
      </c>
      <c r="CE167" s="392" t="str">
        <f ca="1">+IF(OFFSET('Water Data'!$H$27,0,10*ROW('Water Data'!H161))="","",OFFSET('Water Data'!$H$27,0,10*ROW('Water Data'!H161)))</f>
        <v/>
      </c>
      <c r="CF167" s="392" t="str">
        <f ca="1">+IF(OFFSET('Water Data'!$H$28,0,10*ROW('Water Data'!H161))="","",OFFSET('Water Data'!$H$28,0,10*ROW('Water Data'!H161)))</f>
        <v/>
      </c>
      <c r="CG167" s="392" t="str">
        <f ca="1">+IF(OFFSET('Water Data'!$H$29,0,10*ROW('Water Data'!H161))="","",OFFSET('Water Data'!$H$29,0,10*ROW('Water Data'!H161)))</f>
        <v/>
      </c>
      <c r="CH167" s="392" t="str">
        <f ca="1">+IF(OFFSET('Water Data'!$I$27,0,10*ROW('Water Data'!I161))="","",OFFSET('Water Data'!$I$27,0,10*ROW('Water Data'!I161)))</f>
        <v/>
      </c>
      <c r="CI167" s="392" t="str">
        <f ca="1">+IF(OFFSET('Water Data'!$I$28,0,10*ROW('Water Data'!I161))="","",OFFSET('Water Data'!$I$28,0,10*ROW('Water Data'!I161)))</f>
        <v/>
      </c>
      <c r="CJ167" s="392" t="str">
        <f ca="1">+IF(OFFSET('Water Data'!$I$29,0,10*ROW('Water Data'!I161))="","",OFFSET('Water Data'!$I$29,0,10*ROW('Water Data'!I161)))</f>
        <v/>
      </c>
      <c r="CK167" s="392" t="str">
        <f ca="1">+IF(OFFSET('Sanitation Data'!$D$28,0,10*ROW('Sanitation Data'!D161))="","",OFFSET('Sanitation Data'!$D$28,0,10*ROW('Sanitation Data'!D161)))</f>
        <v/>
      </c>
      <c r="CL167" s="392" t="str">
        <f ca="1">+IF(OFFSET('Sanitation Data'!$D$29,0,10*ROW('Sanitation Data'!D161))="","",OFFSET('Sanitation Data'!$D$29,0,10*ROW('Sanitation Data'!D161)))</f>
        <v/>
      </c>
      <c r="CM167" s="392" t="str">
        <f ca="1">+IF(OFFSET('Sanitation Data'!$D$30,0,10*ROW('Sanitation Data'!D161))="","",OFFSET('Sanitation Data'!$D$30,0,10*ROW('Sanitation Data'!D161)))</f>
        <v/>
      </c>
      <c r="CN167" s="392" t="str">
        <f ca="1">+IF(OFFSET('Sanitation Data'!$D$31,0,10*ROW('Sanitation Data'!D161))="","",OFFSET('Sanitation Data'!$D$31,0,10*ROW('Sanitation Data'!D161)))</f>
        <v/>
      </c>
      <c r="CO167" s="392" t="str">
        <f ca="1">+IF(OFFSET('Sanitation Data'!$D$32,0,10*ROW('Sanitation Data'!D161))="","",OFFSET('Sanitation Data'!$D$32,0,10*ROW('Sanitation Data'!D161)))</f>
        <v/>
      </c>
      <c r="CP167" s="392" t="str">
        <f ca="1">+IF(OFFSET('Sanitation Data'!$E$28,0,10*ROW('Sanitation Data'!E161))="","",OFFSET('Sanitation Data'!$E$28,0,10*ROW('Sanitation Data'!E161)))</f>
        <v/>
      </c>
      <c r="CQ167" s="392" t="str">
        <f ca="1">+IF(OFFSET('Sanitation Data'!$E$29,0,10*ROW('Sanitation Data'!E161))="","",OFFSET('Sanitation Data'!$E$29,0,10*ROW('Sanitation Data'!E161)))</f>
        <v/>
      </c>
      <c r="CR167" s="392" t="str">
        <f ca="1">+IF(OFFSET('Sanitation Data'!$E$30,0,10*ROW('Sanitation Data'!E161))="","",OFFSET('Sanitation Data'!$E$30,0,10*ROW('Sanitation Data'!E161)))</f>
        <v/>
      </c>
      <c r="CS167" s="392" t="str">
        <f ca="1">+IF(OFFSET('Sanitation Data'!$E$31,0,10*ROW('Sanitation Data'!E161))="","",OFFSET('Sanitation Data'!$E$31,0,10*ROW('Sanitation Data'!E161)))</f>
        <v/>
      </c>
      <c r="CT167" s="392" t="str">
        <f ca="1">+IF(OFFSET('Sanitation Data'!$E$32,0,10*ROW('Sanitation Data'!E161))="","",OFFSET('Sanitation Data'!$E$32,0,10*ROW('Sanitation Data'!E161)))</f>
        <v/>
      </c>
      <c r="CU167" s="392" t="str">
        <f ca="1">+IF(OFFSET('Sanitation Data'!$F$28,0,10*ROW('Sanitation Data'!F161))="","",OFFSET('Sanitation Data'!$F$28,0,10*ROW('Sanitation Data'!F161)))</f>
        <v/>
      </c>
      <c r="CV167" s="392" t="str">
        <f ca="1">+IF(OFFSET('Sanitation Data'!$F$29,0,10*ROW('Sanitation Data'!F161))="","",OFFSET('Sanitation Data'!$F$29,0,10*ROW('Sanitation Data'!F161)))</f>
        <v/>
      </c>
      <c r="CW167" s="392" t="str">
        <f ca="1">+IF(OFFSET('Sanitation Data'!$F$30,0,10*ROW('Sanitation Data'!F161))="","",OFFSET('Sanitation Data'!$F$30,0,10*ROW('Sanitation Data'!F161)))</f>
        <v/>
      </c>
      <c r="CX167" s="392" t="str">
        <f ca="1">+IF(OFFSET('Sanitation Data'!$F$31,0,10*ROW('Sanitation Data'!F161))="","",OFFSET('Sanitation Data'!$F$31,0,10*ROW('Sanitation Data'!F161)))</f>
        <v/>
      </c>
      <c r="CY167" s="392" t="str">
        <f ca="1">+IF(OFFSET('Sanitation Data'!$F$32,0,10*ROW('Sanitation Data'!F161))="","",OFFSET('Sanitation Data'!$F$32,0,10*ROW('Sanitation Data'!F161)))</f>
        <v/>
      </c>
      <c r="CZ167" s="392" t="str">
        <f ca="1">+IF(OFFSET('Sanitation Data'!$G$28,0,10*ROW('Sanitation Data'!G161))="","",OFFSET('Sanitation Data'!$G$28,0,10*ROW('Sanitation Data'!G161)))</f>
        <v/>
      </c>
      <c r="DA167" s="392" t="str">
        <f ca="1">+IF(OFFSET('Sanitation Data'!$G$29,0,10*ROW('Sanitation Data'!G161))="","",OFFSET('Sanitation Data'!$G$29,0,10*ROW('Sanitation Data'!G161)))</f>
        <v/>
      </c>
      <c r="DB167" s="392" t="str">
        <f ca="1">+IF(OFFSET('Sanitation Data'!$G$30,0,10*ROW('Sanitation Data'!G161))="","",OFFSET('Sanitation Data'!$G$30,0,10*ROW('Sanitation Data'!G161)))</f>
        <v/>
      </c>
      <c r="DC167" s="392" t="str">
        <f ca="1">+IF(OFFSET('Sanitation Data'!$G$31,0,10*ROW('Sanitation Data'!G161))="","",OFFSET('Sanitation Data'!$G$31,0,10*ROW('Sanitation Data'!G161)))</f>
        <v/>
      </c>
      <c r="DD167" s="392" t="str">
        <f ca="1">+IF(OFFSET('Sanitation Data'!$G$32,0,10*ROW('Sanitation Data'!G161))="","",OFFSET('Sanitation Data'!$G$32,0,10*ROW('Sanitation Data'!G161)))</f>
        <v/>
      </c>
      <c r="DE167" s="392" t="str">
        <f ca="1">+IF(OFFSET('Sanitation Data'!$H$28,0,10*ROW('Sanitation Data'!H161))="","",OFFSET('Sanitation Data'!$H$28,0,10*ROW('Sanitation Data'!H161)))</f>
        <v/>
      </c>
      <c r="DF167" s="392" t="str">
        <f ca="1">+IF(OFFSET('Sanitation Data'!$H$29,0,10*ROW('Sanitation Data'!H161))="","",OFFSET('Sanitation Data'!$H$29,0,10*ROW('Sanitation Data'!H161)))</f>
        <v/>
      </c>
      <c r="DG167" s="392" t="str">
        <f ca="1">+IF(OFFSET('Sanitation Data'!$H$30,0,10*ROW('Sanitation Data'!H161))="","",OFFSET('Sanitation Data'!$H$30,0,10*ROW('Sanitation Data'!H161)))</f>
        <v/>
      </c>
      <c r="DH167" s="392" t="str">
        <f ca="1">+IF(OFFSET('Sanitation Data'!$H$31,0,10*ROW('Sanitation Data'!H161))="","",OFFSET('Sanitation Data'!$H$31,0,10*ROW('Sanitation Data'!H161)))</f>
        <v/>
      </c>
      <c r="DI167" s="392" t="str">
        <f ca="1">+IF(OFFSET('Sanitation Data'!$H$32,0,10*ROW('Sanitation Data'!H161))="","",OFFSET('Sanitation Data'!$H$32,0,10*ROW('Sanitation Data'!H161)))</f>
        <v/>
      </c>
      <c r="DJ167" s="392" t="str">
        <f ca="1">+IF(OFFSET('Sanitation Data'!$I$28,0,10*ROW('Sanitation Data'!I161))="","",OFFSET('Sanitation Data'!$I$28,0,10*ROW('Sanitation Data'!I161)))</f>
        <v/>
      </c>
      <c r="DK167" s="392" t="str">
        <f ca="1">+IF(OFFSET('Sanitation Data'!$I$29,0,10*ROW('Sanitation Data'!I161))="","",OFFSET('Sanitation Data'!$I$29,0,10*ROW('Sanitation Data'!I161)))</f>
        <v/>
      </c>
      <c r="DL167" s="392" t="str">
        <f ca="1">+IF(OFFSET('Sanitation Data'!$I$30,0,10*ROW('Sanitation Data'!I161))="","",OFFSET('Sanitation Data'!$I$30,0,10*ROW('Sanitation Data'!I161)))</f>
        <v/>
      </c>
      <c r="DM167" s="392" t="str">
        <f ca="1">+IF(OFFSET('Sanitation Data'!$I$31,0,10*ROW('Sanitation Data'!I161))="","",OFFSET('Sanitation Data'!$I$31,0,10*ROW('Sanitation Data'!I161)))</f>
        <v/>
      </c>
      <c r="DN167" s="392" t="str">
        <f ca="1">+IF(OFFSET('Sanitation Data'!$I$32,0,10*ROW('Sanitation Data'!I161))="","",OFFSET('Sanitation Data'!$I$32,0,10*ROW('Sanitation Data'!I161)))</f>
        <v/>
      </c>
      <c r="DO167" s="392" t="str">
        <f ca="1">+IF(OFFSET('Hygiene Data'!$D$11,0,10*ROW('Hygiene Data'!D161))="","",OFFSET('Hygiene Data'!$D$11,0,10*ROW('Hygiene Data'!D161)))</f>
        <v/>
      </c>
      <c r="DP167" s="392" t="str">
        <f ca="1">+IF(OFFSET('Hygiene Data'!$D$12,0,10*ROW('Hygiene Data'!D161))="","",OFFSET('Hygiene Data'!$D$12,0,10*ROW('Hygiene Data'!D161)))</f>
        <v/>
      </c>
      <c r="DQ167" s="392" t="str">
        <f ca="1">+IF(OFFSET('Hygiene Data'!$D$13,0,10*ROW('Hygiene Data'!D161))="","",OFFSET('Hygiene Data'!$D$13,0,10*ROW('Hygiene Data'!D161)))</f>
        <v/>
      </c>
      <c r="DR167" s="392" t="str">
        <f ca="1">+IF(OFFSET('Hygiene Data'!$E$11,0,10*ROW('Hygiene Data'!E161))="","",OFFSET('Hygiene Data'!$E$11,0,10*ROW('Hygiene Data'!E161)))</f>
        <v/>
      </c>
      <c r="DS167" s="392" t="str">
        <f ca="1">+IF(OFFSET('Hygiene Data'!$E$12,0,10*ROW('Hygiene Data'!E161))="","",OFFSET('Hygiene Data'!$E$12,0,10*ROW('Hygiene Data'!E161)))</f>
        <v/>
      </c>
      <c r="DT167" s="392" t="str">
        <f ca="1">+IF(OFFSET('Hygiene Data'!$E$13,0,10*ROW('Hygiene Data'!E161))="","",OFFSET('Hygiene Data'!$E$13,0,10*ROW('Hygiene Data'!E161)))</f>
        <v/>
      </c>
      <c r="DU167" s="392" t="str">
        <f ca="1">+IF(OFFSET('Hygiene Data'!$F$11,0,10*ROW('Hygiene Data'!F161))="","",OFFSET('Hygiene Data'!$F$11,0,10*ROW('Hygiene Data'!F161)))</f>
        <v/>
      </c>
      <c r="DV167" s="392" t="str">
        <f ca="1">+IF(OFFSET('Hygiene Data'!$F$12,0,10*ROW('Hygiene Data'!F161))="","",OFFSET('Hygiene Data'!$F$12,0,10*ROW('Hygiene Data'!F161)))</f>
        <v/>
      </c>
      <c r="DW167" s="392" t="str">
        <f ca="1">+IF(OFFSET('Hygiene Data'!$F$13,0,10*ROW('Hygiene Data'!F161))="","",OFFSET('Hygiene Data'!$F$13,0,10*ROW('Hygiene Data'!F161)))</f>
        <v/>
      </c>
      <c r="DX167" s="392" t="str">
        <f ca="1">+IF(OFFSET('Hygiene Data'!$G$11,0,10*ROW('Hygiene Data'!G161))="","",OFFSET('Hygiene Data'!$G$11,0,10*ROW('Hygiene Data'!G161)))</f>
        <v/>
      </c>
      <c r="DY167" s="392" t="str">
        <f ca="1">+IF(OFFSET('Hygiene Data'!$G$12,0,10*ROW('Hygiene Data'!G161))="","",OFFSET('Hygiene Data'!$G$12,0,10*ROW('Hygiene Data'!G161)))</f>
        <v/>
      </c>
      <c r="DZ167" s="392" t="str">
        <f ca="1">+IF(OFFSET('Hygiene Data'!$G$13,0,10*ROW('Hygiene Data'!G161))="","",OFFSET('Hygiene Data'!$G$13,0,10*ROW('Hygiene Data'!G161)))</f>
        <v/>
      </c>
      <c r="EA167" s="392" t="str">
        <f ca="1">+IF(OFFSET('Hygiene Data'!$H$11,0,10*ROW('Hygiene Data'!H161))="","",OFFSET('Hygiene Data'!$H$11,0,10*ROW('Hygiene Data'!H161)))</f>
        <v/>
      </c>
      <c r="EB167" s="392" t="str">
        <f ca="1">+IF(OFFSET('Hygiene Data'!$H$12,0,10*ROW('Hygiene Data'!H161))="","",OFFSET('Hygiene Data'!$H$12,0,10*ROW('Hygiene Data'!H161)))</f>
        <v/>
      </c>
      <c r="EC167" s="392" t="str">
        <f ca="1">+IF(OFFSET('Hygiene Data'!$H$13,0,10*ROW('Hygiene Data'!H161))="","",OFFSET('Hygiene Data'!$H$13,0,10*ROW('Hygiene Data'!H161)))</f>
        <v/>
      </c>
      <c r="ED167" s="392" t="str">
        <f ca="1">+IF(OFFSET('Hygiene Data'!$I$11,0,10*ROW('Hygiene Data'!I161))="","",OFFSET('Hygiene Data'!$I$11,0,10*ROW('Hygiene Data'!I161)))</f>
        <v/>
      </c>
      <c r="EE167" s="392" t="str">
        <f ca="1">+IF(OFFSET('Hygiene Data'!$I$12,0,10*ROW('Hygiene Data'!I161))="","",OFFSET('Hygiene Data'!$I$12,0,10*ROW('Hygiene Data'!I161)))</f>
        <v/>
      </c>
      <c r="EF167" s="392" t="str">
        <f ca="1">+IF(OFFSET('Hygiene Data'!$I$13,0,10*ROW('Hygiene Data'!I161))="","",OFFSET('Hygiene Data'!$I$13,0,10*ROW('Hygiene Data'!I161)))</f>
        <v/>
      </c>
    </row>
    <row r="168" spans="1:136" x14ac:dyDescent="0.25">
      <c r="A168" s="501" t="str">
        <f ca="1">+IF(OFFSET('Water Data'!$B$2,0,10*ROW('Water Data'!E162))="","",OFFSET('Water Data'!$B$2,0,10*ROW('Water Data'!E162)))</f>
        <v/>
      </c>
      <c r="B168" s="50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28" t="str">
        <f t="shared" ca="1" si="2"/>
        <v/>
      </c>
      <c r="D168" s="52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3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3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3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3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3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3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3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3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3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3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3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3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3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3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3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3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3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3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3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3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3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3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3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3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3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3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3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3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3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3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3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0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3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3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3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3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3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3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3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3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3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3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3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3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3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3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3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3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92" t="str">
        <f ca="1">+IF(OFFSET('Water Data'!$D$27,0,10*ROW('Water Data'!D162))="","",OFFSET('Water Data'!$D$27,0,10*ROW('Water Data'!D162)))</f>
        <v/>
      </c>
      <c r="BT168" s="392" t="str">
        <f ca="1">+IF(OFFSET('Water Data'!$D$28,0,10*ROW('Water Data'!D162))="","",OFFSET('Water Data'!$D$28,0,10*ROW('Water Data'!D162)))</f>
        <v/>
      </c>
      <c r="BU168" s="392" t="str">
        <f ca="1">+IF(OFFSET('Water Data'!$D$29,0,10*ROW('Water Data'!D162))="","",OFFSET('Water Data'!$D$29,0,10*ROW('Water Data'!D162)))</f>
        <v/>
      </c>
      <c r="BV168" s="392" t="str">
        <f ca="1">+IF(OFFSET('Water Data'!$E$27,0,10*ROW('Water Data'!E162))="","",OFFSET('Water Data'!$E$27,0,10*ROW('Water Data'!E162)))</f>
        <v/>
      </c>
      <c r="BW168" s="392" t="str">
        <f ca="1">+IF(OFFSET('Water Data'!$E$28,0,10*ROW('Water Data'!E162))="","",OFFSET('Water Data'!$E$28,0,10*ROW('Water Data'!E162)))</f>
        <v/>
      </c>
      <c r="BX168" s="392" t="str">
        <f ca="1">+IF(OFFSET('Water Data'!$E$29,0,10*ROW('Water Data'!E162))="","",OFFSET('Water Data'!$E$29,0,10*ROW('Water Data'!E162)))</f>
        <v/>
      </c>
      <c r="BY168" s="392" t="str">
        <f ca="1">+IF(OFFSET('Water Data'!$F$27,0,10*ROW('Water Data'!F162))="","",OFFSET('Water Data'!$F$27,0,10*ROW('Water Data'!F162)))</f>
        <v/>
      </c>
      <c r="BZ168" s="392" t="str">
        <f ca="1">+IF(OFFSET('Water Data'!$F$28,0,10*ROW('Water Data'!F162))="","",OFFSET('Water Data'!$F$28,0,10*ROW('Water Data'!F162)))</f>
        <v/>
      </c>
      <c r="CA168" s="392" t="str">
        <f ca="1">+IF(OFFSET('Water Data'!$F$29,0,10*ROW('Water Data'!F162))="","",OFFSET('Water Data'!$F$29,0,10*ROW('Water Data'!F162)))</f>
        <v/>
      </c>
      <c r="CB168" s="392" t="str">
        <f ca="1">+IF(OFFSET('Water Data'!$G$27,0,10*ROW('Water Data'!G162))="","",OFFSET('Water Data'!$G$27,0,10*ROW('Water Data'!G162)))</f>
        <v/>
      </c>
      <c r="CC168" s="392" t="str">
        <f ca="1">+IF(OFFSET('Water Data'!$G$28,0,10*ROW('Water Data'!G162))="","",OFFSET('Water Data'!$G$28,0,10*ROW('Water Data'!G162)))</f>
        <v/>
      </c>
      <c r="CD168" s="392" t="str">
        <f ca="1">+IF(OFFSET('Water Data'!$G$29,0,10*ROW('Water Data'!G162))="","",OFFSET('Water Data'!$G$29,0,10*ROW('Water Data'!G162)))</f>
        <v/>
      </c>
      <c r="CE168" s="392" t="str">
        <f ca="1">+IF(OFFSET('Water Data'!$H$27,0,10*ROW('Water Data'!H162))="","",OFFSET('Water Data'!$H$27,0,10*ROW('Water Data'!H162)))</f>
        <v/>
      </c>
      <c r="CF168" s="392" t="str">
        <f ca="1">+IF(OFFSET('Water Data'!$H$28,0,10*ROW('Water Data'!H162))="","",OFFSET('Water Data'!$H$28,0,10*ROW('Water Data'!H162)))</f>
        <v/>
      </c>
      <c r="CG168" s="392" t="str">
        <f ca="1">+IF(OFFSET('Water Data'!$H$29,0,10*ROW('Water Data'!H162))="","",OFFSET('Water Data'!$H$29,0,10*ROW('Water Data'!H162)))</f>
        <v/>
      </c>
      <c r="CH168" s="392" t="str">
        <f ca="1">+IF(OFFSET('Water Data'!$I$27,0,10*ROW('Water Data'!I162))="","",OFFSET('Water Data'!$I$27,0,10*ROW('Water Data'!I162)))</f>
        <v/>
      </c>
      <c r="CI168" s="392" t="str">
        <f ca="1">+IF(OFFSET('Water Data'!$I$28,0,10*ROW('Water Data'!I162))="","",OFFSET('Water Data'!$I$28,0,10*ROW('Water Data'!I162)))</f>
        <v/>
      </c>
      <c r="CJ168" s="392" t="str">
        <f ca="1">+IF(OFFSET('Water Data'!$I$29,0,10*ROW('Water Data'!I162))="","",OFFSET('Water Data'!$I$29,0,10*ROW('Water Data'!I162)))</f>
        <v/>
      </c>
      <c r="CK168" s="392" t="str">
        <f ca="1">+IF(OFFSET('Sanitation Data'!$D$28,0,10*ROW('Sanitation Data'!D162))="","",OFFSET('Sanitation Data'!$D$28,0,10*ROW('Sanitation Data'!D162)))</f>
        <v/>
      </c>
      <c r="CL168" s="392" t="str">
        <f ca="1">+IF(OFFSET('Sanitation Data'!$D$29,0,10*ROW('Sanitation Data'!D162))="","",OFFSET('Sanitation Data'!$D$29,0,10*ROW('Sanitation Data'!D162)))</f>
        <v/>
      </c>
      <c r="CM168" s="392" t="str">
        <f ca="1">+IF(OFFSET('Sanitation Data'!$D$30,0,10*ROW('Sanitation Data'!D162))="","",OFFSET('Sanitation Data'!$D$30,0,10*ROW('Sanitation Data'!D162)))</f>
        <v/>
      </c>
      <c r="CN168" s="392" t="str">
        <f ca="1">+IF(OFFSET('Sanitation Data'!$D$31,0,10*ROW('Sanitation Data'!D162))="","",OFFSET('Sanitation Data'!$D$31,0,10*ROW('Sanitation Data'!D162)))</f>
        <v/>
      </c>
      <c r="CO168" s="392" t="str">
        <f ca="1">+IF(OFFSET('Sanitation Data'!$D$32,0,10*ROW('Sanitation Data'!D162))="","",OFFSET('Sanitation Data'!$D$32,0,10*ROW('Sanitation Data'!D162)))</f>
        <v/>
      </c>
      <c r="CP168" s="392" t="str">
        <f ca="1">+IF(OFFSET('Sanitation Data'!$E$28,0,10*ROW('Sanitation Data'!E162))="","",OFFSET('Sanitation Data'!$E$28,0,10*ROW('Sanitation Data'!E162)))</f>
        <v/>
      </c>
      <c r="CQ168" s="392" t="str">
        <f ca="1">+IF(OFFSET('Sanitation Data'!$E$29,0,10*ROW('Sanitation Data'!E162))="","",OFFSET('Sanitation Data'!$E$29,0,10*ROW('Sanitation Data'!E162)))</f>
        <v/>
      </c>
      <c r="CR168" s="392" t="str">
        <f ca="1">+IF(OFFSET('Sanitation Data'!$E$30,0,10*ROW('Sanitation Data'!E162))="","",OFFSET('Sanitation Data'!$E$30,0,10*ROW('Sanitation Data'!E162)))</f>
        <v/>
      </c>
      <c r="CS168" s="392" t="str">
        <f ca="1">+IF(OFFSET('Sanitation Data'!$E$31,0,10*ROW('Sanitation Data'!E162))="","",OFFSET('Sanitation Data'!$E$31,0,10*ROW('Sanitation Data'!E162)))</f>
        <v/>
      </c>
      <c r="CT168" s="392" t="str">
        <f ca="1">+IF(OFFSET('Sanitation Data'!$E$32,0,10*ROW('Sanitation Data'!E162))="","",OFFSET('Sanitation Data'!$E$32,0,10*ROW('Sanitation Data'!E162)))</f>
        <v/>
      </c>
      <c r="CU168" s="392" t="str">
        <f ca="1">+IF(OFFSET('Sanitation Data'!$F$28,0,10*ROW('Sanitation Data'!F162))="","",OFFSET('Sanitation Data'!$F$28,0,10*ROW('Sanitation Data'!F162)))</f>
        <v/>
      </c>
      <c r="CV168" s="392" t="str">
        <f ca="1">+IF(OFFSET('Sanitation Data'!$F$29,0,10*ROW('Sanitation Data'!F162))="","",OFFSET('Sanitation Data'!$F$29,0,10*ROW('Sanitation Data'!F162)))</f>
        <v/>
      </c>
      <c r="CW168" s="392" t="str">
        <f ca="1">+IF(OFFSET('Sanitation Data'!$F$30,0,10*ROW('Sanitation Data'!F162))="","",OFFSET('Sanitation Data'!$F$30,0,10*ROW('Sanitation Data'!F162)))</f>
        <v/>
      </c>
      <c r="CX168" s="392" t="str">
        <f ca="1">+IF(OFFSET('Sanitation Data'!$F$31,0,10*ROW('Sanitation Data'!F162))="","",OFFSET('Sanitation Data'!$F$31,0,10*ROW('Sanitation Data'!F162)))</f>
        <v/>
      </c>
      <c r="CY168" s="392" t="str">
        <f ca="1">+IF(OFFSET('Sanitation Data'!$F$32,0,10*ROW('Sanitation Data'!F162))="","",OFFSET('Sanitation Data'!$F$32,0,10*ROW('Sanitation Data'!F162)))</f>
        <v/>
      </c>
      <c r="CZ168" s="392" t="str">
        <f ca="1">+IF(OFFSET('Sanitation Data'!$G$28,0,10*ROW('Sanitation Data'!G162))="","",OFFSET('Sanitation Data'!$G$28,0,10*ROW('Sanitation Data'!G162)))</f>
        <v/>
      </c>
      <c r="DA168" s="392" t="str">
        <f ca="1">+IF(OFFSET('Sanitation Data'!$G$29,0,10*ROW('Sanitation Data'!G162))="","",OFFSET('Sanitation Data'!$G$29,0,10*ROW('Sanitation Data'!G162)))</f>
        <v/>
      </c>
      <c r="DB168" s="392" t="str">
        <f ca="1">+IF(OFFSET('Sanitation Data'!$G$30,0,10*ROW('Sanitation Data'!G162))="","",OFFSET('Sanitation Data'!$G$30,0,10*ROW('Sanitation Data'!G162)))</f>
        <v/>
      </c>
      <c r="DC168" s="392" t="str">
        <f ca="1">+IF(OFFSET('Sanitation Data'!$G$31,0,10*ROW('Sanitation Data'!G162))="","",OFFSET('Sanitation Data'!$G$31,0,10*ROW('Sanitation Data'!G162)))</f>
        <v/>
      </c>
      <c r="DD168" s="392" t="str">
        <f ca="1">+IF(OFFSET('Sanitation Data'!$G$32,0,10*ROW('Sanitation Data'!G162))="","",OFFSET('Sanitation Data'!$G$32,0,10*ROW('Sanitation Data'!G162)))</f>
        <v/>
      </c>
      <c r="DE168" s="392" t="str">
        <f ca="1">+IF(OFFSET('Sanitation Data'!$H$28,0,10*ROW('Sanitation Data'!H162))="","",OFFSET('Sanitation Data'!$H$28,0,10*ROW('Sanitation Data'!H162)))</f>
        <v/>
      </c>
      <c r="DF168" s="392" t="str">
        <f ca="1">+IF(OFFSET('Sanitation Data'!$H$29,0,10*ROW('Sanitation Data'!H162))="","",OFFSET('Sanitation Data'!$H$29,0,10*ROW('Sanitation Data'!H162)))</f>
        <v/>
      </c>
      <c r="DG168" s="392" t="str">
        <f ca="1">+IF(OFFSET('Sanitation Data'!$H$30,0,10*ROW('Sanitation Data'!H162))="","",OFFSET('Sanitation Data'!$H$30,0,10*ROW('Sanitation Data'!H162)))</f>
        <v/>
      </c>
      <c r="DH168" s="392" t="str">
        <f ca="1">+IF(OFFSET('Sanitation Data'!$H$31,0,10*ROW('Sanitation Data'!H162))="","",OFFSET('Sanitation Data'!$H$31,0,10*ROW('Sanitation Data'!H162)))</f>
        <v/>
      </c>
      <c r="DI168" s="392" t="str">
        <f ca="1">+IF(OFFSET('Sanitation Data'!$H$32,0,10*ROW('Sanitation Data'!H162))="","",OFFSET('Sanitation Data'!$H$32,0,10*ROW('Sanitation Data'!H162)))</f>
        <v/>
      </c>
      <c r="DJ168" s="392" t="str">
        <f ca="1">+IF(OFFSET('Sanitation Data'!$I$28,0,10*ROW('Sanitation Data'!I162))="","",OFFSET('Sanitation Data'!$I$28,0,10*ROW('Sanitation Data'!I162)))</f>
        <v/>
      </c>
      <c r="DK168" s="392" t="str">
        <f ca="1">+IF(OFFSET('Sanitation Data'!$I$29,0,10*ROW('Sanitation Data'!I162))="","",OFFSET('Sanitation Data'!$I$29,0,10*ROW('Sanitation Data'!I162)))</f>
        <v/>
      </c>
      <c r="DL168" s="392" t="str">
        <f ca="1">+IF(OFFSET('Sanitation Data'!$I$30,0,10*ROW('Sanitation Data'!I162))="","",OFFSET('Sanitation Data'!$I$30,0,10*ROW('Sanitation Data'!I162)))</f>
        <v/>
      </c>
      <c r="DM168" s="392" t="str">
        <f ca="1">+IF(OFFSET('Sanitation Data'!$I$31,0,10*ROW('Sanitation Data'!I162))="","",OFFSET('Sanitation Data'!$I$31,0,10*ROW('Sanitation Data'!I162)))</f>
        <v/>
      </c>
      <c r="DN168" s="392" t="str">
        <f ca="1">+IF(OFFSET('Sanitation Data'!$I$32,0,10*ROW('Sanitation Data'!I162))="","",OFFSET('Sanitation Data'!$I$32,0,10*ROW('Sanitation Data'!I162)))</f>
        <v/>
      </c>
      <c r="DO168" s="392" t="str">
        <f ca="1">+IF(OFFSET('Hygiene Data'!$D$11,0,10*ROW('Hygiene Data'!D162))="","",OFFSET('Hygiene Data'!$D$11,0,10*ROW('Hygiene Data'!D162)))</f>
        <v/>
      </c>
      <c r="DP168" s="392" t="str">
        <f ca="1">+IF(OFFSET('Hygiene Data'!$D$12,0,10*ROW('Hygiene Data'!D162))="","",OFFSET('Hygiene Data'!$D$12,0,10*ROW('Hygiene Data'!D162)))</f>
        <v/>
      </c>
      <c r="DQ168" s="392" t="str">
        <f ca="1">+IF(OFFSET('Hygiene Data'!$D$13,0,10*ROW('Hygiene Data'!D162))="","",OFFSET('Hygiene Data'!$D$13,0,10*ROW('Hygiene Data'!D162)))</f>
        <v/>
      </c>
      <c r="DR168" s="392" t="str">
        <f ca="1">+IF(OFFSET('Hygiene Data'!$E$11,0,10*ROW('Hygiene Data'!E162))="","",OFFSET('Hygiene Data'!$E$11,0,10*ROW('Hygiene Data'!E162)))</f>
        <v/>
      </c>
      <c r="DS168" s="392" t="str">
        <f ca="1">+IF(OFFSET('Hygiene Data'!$E$12,0,10*ROW('Hygiene Data'!E162))="","",OFFSET('Hygiene Data'!$E$12,0,10*ROW('Hygiene Data'!E162)))</f>
        <v/>
      </c>
      <c r="DT168" s="392" t="str">
        <f ca="1">+IF(OFFSET('Hygiene Data'!$E$13,0,10*ROW('Hygiene Data'!E162))="","",OFFSET('Hygiene Data'!$E$13,0,10*ROW('Hygiene Data'!E162)))</f>
        <v/>
      </c>
      <c r="DU168" s="392" t="str">
        <f ca="1">+IF(OFFSET('Hygiene Data'!$F$11,0,10*ROW('Hygiene Data'!F162))="","",OFFSET('Hygiene Data'!$F$11,0,10*ROW('Hygiene Data'!F162)))</f>
        <v/>
      </c>
      <c r="DV168" s="392" t="str">
        <f ca="1">+IF(OFFSET('Hygiene Data'!$F$12,0,10*ROW('Hygiene Data'!F162))="","",OFFSET('Hygiene Data'!$F$12,0,10*ROW('Hygiene Data'!F162)))</f>
        <v/>
      </c>
      <c r="DW168" s="392" t="str">
        <f ca="1">+IF(OFFSET('Hygiene Data'!$F$13,0,10*ROW('Hygiene Data'!F162))="","",OFFSET('Hygiene Data'!$F$13,0,10*ROW('Hygiene Data'!F162)))</f>
        <v/>
      </c>
      <c r="DX168" s="392" t="str">
        <f ca="1">+IF(OFFSET('Hygiene Data'!$G$11,0,10*ROW('Hygiene Data'!G162))="","",OFFSET('Hygiene Data'!$G$11,0,10*ROW('Hygiene Data'!G162)))</f>
        <v/>
      </c>
      <c r="DY168" s="392" t="str">
        <f ca="1">+IF(OFFSET('Hygiene Data'!$G$12,0,10*ROW('Hygiene Data'!G162))="","",OFFSET('Hygiene Data'!$G$12,0,10*ROW('Hygiene Data'!G162)))</f>
        <v/>
      </c>
      <c r="DZ168" s="392" t="str">
        <f ca="1">+IF(OFFSET('Hygiene Data'!$G$13,0,10*ROW('Hygiene Data'!G162))="","",OFFSET('Hygiene Data'!$G$13,0,10*ROW('Hygiene Data'!G162)))</f>
        <v/>
      </c>
      <c r="EA168" s="392" t="str">
        <f ca="1">+IF(OFFSET('Hygiene Data'!$H$11,0,10*ROW('Hygiene Data'!H162))="","",OFFSET('Hygiene Data'!$H$11,0,10*ROW('Hygiene Data'!H162)))</f>
        <v/>
      </c>
      <c r="EB168" s="392" t="str">
        <f ca="1">+IF(OFFSET('Hygiene Data'!$H$12,0,10*ROW('Hygiene Data'!H162))="","",OFFSET('Hygiene Data'!$H$12,0,10*ROW('Hygiene Data'!H162)))</f>
        <v/>
      </c>
      <c r="EC168" s="392" t="str">
        <f ca="1">+IF(OFFSET('Hygiene Data'!$H$13,0,10*ROW('Hygiene Data'!H162))="","",OFFSET('Hygiene Data'!$H$13,0,10*ROW('Hygiene Data'!H162)))</f>
        <v/>
      </c>
      <c r="ED168" s="392" t="str">
        <f ca="1">+IF(OFFSET('Hygiene Data'!$I$11,0,10*ROW('Hygiene Data'!I162))="","",OFFSET('Hygiene Data'!$I$11,0,10*ROW('Hygiene Data'!I162)))</f>
        <v/>
      </c>
      <c r="EE168" s="392" t="str">
        <f ca="1">+IF(OFFSET('Hygiene Data'!$I$12,0,10*ROW('Hygiene Data'!I162))="","",OFFSET('Hygiene Data'!$I$12,0,10*ROW('Hygiene Data'!I162)))</f>
        <v/>
      </c>
      <c r="EF168" s="392" t="str">
        <f ca="1">+IF(OFFSET('Hygiene Data'!$I$13,0,10*ROW('Hygiene Data'!I162))="","",OFFSET('Hygiene Data'!$I$13,0,10*ROW('Hygiene Data'!I162)))</f>
        <v/>
      </c>
    </row>
    <row r="169" spans="1:136" x14ac:dyDescent="0.25">
      <c r="A169" s="501" t="str">
        <f ca="1">+IF(OFFSET('Water Data'!$B$2,0,10*ROW('Water Data'!E163))="","",OFFSET('Water Data'!$B$2,0,10*ROW('Water Data'!E163)))</f>
        <v/>
      </c>
      <c r="B169" s="50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28" t="str">
        <f t="shared" ca="1" si="2"/>
        <v/>
      </c>
      <c r="D169" s="52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3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3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3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3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3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3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3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3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3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3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3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3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3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3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3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3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3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3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3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3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3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3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3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3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3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3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3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3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3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3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3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0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3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3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3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3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3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3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3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3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3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3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3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3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3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3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3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3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92" t="str">
        <f ca="1">+IF(OFFSET('Water Data'!$D$27,0,10*ROW('Water Data'!D163))="","",OFFSET('Water Data'!$D$27,0,10*ROW('Water Data'!D163)))</f>
        <v/>
      </c>
      <c r="BT169" s="392" t="str">
        <f ca="1">+IF(OFFSET('Water Data'!$D$28,0,10*ROW('Water Data'!D163))="","",OFFSET('Water Data'!$D$28,0,10*ROW('Water Data'!D163)))</f>
        <v/>
      </c>
      <c r="BU169" s="392" t="str">
        <f ca="1">+IF(OFFSET('Water Data'!$D$29,0,10*ROW('Water Data'!D163))="","",OFFSET('Water Data'!$D$29,0,10*ROW('Water Data'!D163)))</f>
        <v/>
      </c>
      <c r="BV169" s="392" t="str">
        <f ca="1">+IF(OFFSET('Water Data'!$E$27,0,10*ROW('Water Data'!E163))="","",OFFSET('Water Data'!$E$27,0,10*ROW('Water Data'!E163)))</f>
        <v/>
      </c>
      <c r="BW169" s="392" t="str">
        <f ca="1">+IF(OFFSET('Water Data'!$E$28,0,10*ROW('Water Data'!E163))="","",OFFSET('Water Data'!$E$28,0,10*ROW('Water Data'!E163)))</f>
        <v/>
      </c>
      <c r="BX169" s="392" t="str">
        <f ca="1">+IF(OFFSET('Water Data'!$E$29,0,10*ROW('Water Data'!E163))="","",OFFSET('Water Data'!$E$29,0,10*ROW('Water Data'!E163)))</f>
        <v/>
      </c>
      <c r="BY169" s="392" t="str">
        <f ca="1">+IF(OFFSET('Water Data'!$F$27,0,10*ROW('Water Data'!F163))="","",OFFSET('Water Data'!$F$27,0,10*ROW('Water Data'!F163)))</f>
        <v/>
      </c>
      <c r="BZ169" s="392" t="str">
        <f ca="1">+IF(OFFSET('Water Data'!$F$28,0,10*ROW('Water Data'!F163))="","",OFFSET('Water Data'!$F$28,0,10*ROW('Water Data'!F163)))</f>
        <v/>
      </c>
      <c r="CA169" s="392" t="str">
        <f ca="1">+IF(OFFSET('Water Data'!$F$29,0,10*ROW('Water Data'!F163))="","",OFFSET('Water Data'!$F$29,0,10*ROW('Water Data'!F163)))</f>
        <v/>
      </c>
      <c r="CB169" s="392" t="str">
        <f ca="1">+IF(OFFSET('Water Data'!$G$27,0,10*ROW('Water Data'!G163))="","",OFFSET('Water Data'!$G$27,0,10*ROW('Water Data'!G163)))</f>
        <v/>
      </c>
      <c r="CC169" s="392" t="str">
        <f ca="1">+IF(OFFSET('Water Data'!$G$28,0,10*ROW('Water Data'!G163))="","",OFFSET('Water Data'!$G$28,0,10*ROW('Water Data'!G163)))</f>
        <v/>
      </c>
      <c r="CD169" s="392" t="str">
        <f ca="1">+IF(OFFSET('Water Data'!$G$29,0,10*ROW('Water Data'!G163))="","",OFFSET('Water Data'!$G$29,0,10*ROW('Water Data'!G163)))</f>
        <v/>
      </c>
      <c r="CE169" s="392" t="str">
        <f ca="1">+IF(OFFSET('Water Data'!$H$27,0,10*ROW('Water Data'!H163))="","",OFFSET('Water Data'!$H$27,0,10*ROW('Water Data'!H163)))</f>
        <v/>
      </c>
      <c r="CF169" s="392" t="str">
        <f ca="1">+IF(OFFSET('Water Data'!$H$28,0,10*ROW('Water Data'!H163))="","",OFFSET('Water Data'!$H$28,0,10*ROW('Water Data'!H163)))</f>
        <v/>
      </c>
      <c r="CG169" s="392" t="str">
        <f ca="1">+IF(OFFSET('Water Data'!$H$29,0,10*ROW('Water Data'!H163))="","",OFFSET('Water Data'!$H$29,0,10*ROW('Water Data'!H163)))</f>
        <v/>
      </c>
      <c r="CH169" s="392" t="str">
        <f ca="1">+IF(OFFSET('Water Data'!$I$27,0,10*ROW('Water Data'!I163))="","",OFFSET('Water Data'!$I$27,0,10*ROW('Water Data'!I163)))</f>
        <v/>
      </c>
      <c r="CI169" s="392" t="str">
        <f ca="1">+IF(OFFSET('Water Data'!$I$28,0,10*ROW('Water Data'!I163))="","",OFFSET('Water Data'!$I$28,0,10*ROW('Water Data'!I163)))</f>
        <v/>
      </c>
      <c r="CJ169" s="392" t="str">
        <f ca="1">+IF(OFFSET('Water Data'!$I$29,0,10*ROW('Water Data'!I163))="","",OFFSET('Water Data'!$I$29,0,10*ROW('Water Data'!I163)))</f>
        <v/>
      </c>
      <c r="CK169" s="392" t="str">
        <f ca="1">+IF(OFFSET('Sanitation Data'!$D$28,0,10*ROW('Sanitation Data'!D163))="","",OFFSET('Sanitation Data'!$D$28,0,10*ROW('Sanitation Data'!D163)))</f>
        <v/>
      </c>
      <c r="CL169" s="392" t="str">
        <f ca="1">+IF(OFFSET('Sanitation Data'!$D$29,0,10*ROW('Sanitation Data'!D163))="","",OFFSET('Sanitation Data'!$D$29,0,10*ROW('Sanitation Data'!D163)))</f>
        <v/>
      </c>
      <c r="CM169" s="392" t="str">
        <f ca="1">+IF(OFFSET('Sanitation Data'!$D$30,0,10*ROW('Sanitation Data'!D163))="","",OFFSET('Sanitation Data'!$D$30,0,10*ROW('Sanitation Data'!D163)))</f>
        <v/>
      </c>
      <c r="CN169" s="392" t="str">
        <f ca="1">+IF(OFFSET('Sanitation Data'!$D$31,0,10*ROW('Sanitation Data'!D163))="","",OFFSET('Sanitation Data'!$D$31,0,10*ROW('Sanitation Data'!D163)))</f>
        <v/>
      </c>
      <c r="CO169" s="392" t="str">
        <f ca="1">+IF(OFFSET('Sanitation Data'!$D$32,0,10*ROW('Sanitation Data'!D163))="","",OFFSET('Sanitation Data'!$D$32,0,10*ROW('Sanitation Data'!D163)))</f>
        <v/>
      </c>
      <c r="CP169" s="392" t="str">
        <f ca="1">+IF(OFFSET('Sanitation Data'!$E$28,0,10*ROW('Sanitation Data'!E163))="","",OFFSET('Sanitation Data'!$E$28,0,10*ROW('Sanitation Data'!E163)))</f>
        <v/>
      </c>
      <c r="CQ169" s="392" t="str">
        <f ca="1">+IF(OFFSET('Sanitation Data'!$E$29,0,10*ROW('Sanitation Data'!E163))="","",OFFSET('Sanitation Data'!$E$29,0,10*ROW('Sanitation Data'!E163)))</f>
        <v/>
      </c>
      <c r="CR169" s="392" t="str">
        <f ca="1">+IF(OFFSET('Sanitation Data'!$E$30,0,10*ROW('Sanitation Data'!E163))="","",OFFSET('Sanitation Data'!$E$30,0,10*ROW('Sanitation Data'!E163)))</f>
        <v/>
      </c>
      <c r="CS169" s="392" t="str">
        <f ca="1">+IF(OFFSET('Sanitation Data'!$E$31,0,10*ROW('Sanitation Data'!E163))="","",OFFSET('Sanitation Data'!$E$31,0,10*ROW('Sanitation Data'!E163)))</f>
        <v/>
      </c>
      <c r="CT169" s="392" t="str">
        <f ca="1">+IF(OFFSET('Sanitation Data'!$E$32,0,10*ROW('Sanitation Data'!E163))="","",OFFSET('Sanitation Data'!$E$32,0,10*ROW('Sanitation Data'!E163)))</f>
        <v/>
      </c>
      <c r="CU169" s="392" t="str">
        <f ca="1">+IF(OFFSET('Sanitation Data'!$F$28,0,10*ROW('Sanitation Data'!F163))="","",OFFSET('Sanitation Data'!$F$28,0,10*ROW('Sanitation Data'!F163)))</f>
        <v/>
      </c>
      <c r="CV169" s="392" t="str">
        <f ca="1">+IF(OFFSET('Sanitation Data'!$F$29,0,10*ROW('Sanitation Data'!F163))="","",OFFSET('Sanitation Data'!$F$29,0,10*ROW('Sanitation Data'!F163)))</f>
        <v/>
      </c>
      <c r="CW169" s="392" t="str">
        <f ca="1">+IF(OFFSET('Sanitation Data'!$F$30,0,10*ROW('Sanitation Data'!F163))="","",OFFSET('Sanitation Data'!$F$30,0,10*ROW('Sanitation Data'!F163)))</f>
        <v/>
      </c>
      <c r="CX169" s="392" t="str">
        <f ca="1">+IF(OFFSET('Sanitation Data'!$F$31,0,10*ROW('Sanitation Data'!F163))="","",OFFSET('Sanitation Data'!$F$31,0,10*ROW('Sanitation Data'!F163)))</f>
        <v/>
      </c>
      <c r="CY169" s="392" t="str">
        <f ca="1">+IF(OFFSET('Sanitation Data'!$F$32,0,10*ROW('Sanitation Data'!F163))="","",OFFSET('Sanitation Data'!$F$32,0,10*ROW('Sanitation Data'!F163)))</f>
        <v/>
      </c>
      <c r="CZ169" s="392" t="str">
        <f ca="1">+IF(OFFSET('Sanitation Data'!$G$28,0,10*ROW('Sanitation Data'!G163))="","",OFFSET('Sanitation Data'!$G$28,0,10*ROW('Sanitation Data'!G163)))</f>
        <v/>
      </c>
      <c r="DA169" s="392" t="str">
        <f ca="1">+IF(OFFSET('Sanitation Data'!$G$29,0,10*ROW('Sanitation Data'!G163))="","",OFFSET('Sanitation Data'!$G$29,0,10*ROW('Sanitation Data'!G163)))</f>
        <v/>
      </c>
      <c r="DB169" s="392" t="str">
        <f ca="1">+IF(OFFSET('Sanitation Data'!$G$30,0,10*ROW('Sanitation Data'!G163))="","",OFFSET('Sanitation Data'!$G$30,0,10*ROW('Sanitation Data'!G163)))</f>
        <v/>
      </c>
      <c r="DC169" s="392" t="str">
        <f ca="1">+IF(OFFSET('Sanitation Data'!$G$31,0,10*ROW('Sanitation Data'!G163))="","",OFFSET('Sanitation Data'!$G$31,0,10*ROW('Sanitation Data'!G163)))</f>
        <v/>
      </c>
      <c r="DD169" s="392" t="str">
        <f ca="1">+IF(OFFSET('Sanitation Data'!$G$32,0,10*ROW('Sanitation Data'!G163))="","",OFFSET('Sanitation Data'!$G$32,0,10*ROW('Sanitation Data'!G163)))</f>
        <v/>
      </c>
      <c r="DE169" s="392" t="str">
        <f ca="1">+IF(OFFSET('Sanitation Data'!$H$28,0,10*ROW('Sanitation Data'!H163))="","",OFFSET('Sanitation Data'!$H$28,0,10*ROW('Sanitation Data'!H163)))</f>
        <v/>
      </c>
      <c r="DF169" s="392" t="str">
        <f ca="1">+IF(OFFSET('Sanitation Data'!$H$29,0,10*ROW('Sanitation Data'!H163))="","",OFFSET('Sanitation Data'!$H$29,0,10*ROW('Sanitation Data'!H163)))</f>
        <v/>
      </c>
      <c r="DG169" s="392" t="str">
        <f ca="1">+IF(OFFSET('Sanitation Data'!$H$30,0,10*ROW('Sanitation Data'!H163))="","",OFFSET('Sanitation Data'!$H$30,0,10*ROW('Sanitation Data'!H163)))</f>
        <v/>
      </c>
      <c r="DH169" s="392" t="str">
        <f ca="1">+IF(OFFSET('Sanitation Data'!$H$31,0,10*ROW('Sanitation Data'!H163))="","",OFFSET('Sanitation Data'!$H$31,0,10*ROW('Sanitation Data'!H163)))</f>
        <v/>
      </c>
      <c r="DI169" s="392" t="str">
        <f ca="1">+IF(OFFSET('Sanitation Data'!$H$32,0,10*ROW('Sanitation Data'!H163))="","",OFFSET('Sanitation Data'!$H$32,0,10*ROW('Sanitation Data'!H163)))</f>
        <v/>
      </c>
      <c r="DJ169" s="392" t="str">
        <f ca="1">+IF(OFFSET('Sanitation Data'!$I$28,0,10*ROW('Sanitation Data'!I163))="","",OFFSET('Sanitation Data'!$I$28,0,10*ROW('Sanitation Data'!I163)))</f>
        <v/>
      </c>
      <c r="DK169" s="392" t="str">
        <f ca="1">+IF(OFFSET('Sanitation Data'!$I$29,0,10*ROW('Sanitation Data'!I163))="","",OFFSET('Sanitation Data'!$I$29,0,10*ROW('Sanitation Data'!I163)))</f>
        <v/>
      </c>
      <c r="DL169" s="392" t="str">
        <f ca="1">+IF(OFFSET('Sanitation Data'!$I$30,0,10*ROW('Sanitation Data'!I163))="","",OFFSET('Sanitation Data'!$I$30,0,10*ROW('Sanitation Data'!I163)))</f>
        <v/>
      </c>
      <c r="DM169" s="392" t="str">
        <f ca="1">+IF(OFFSET('Sanitation Data'!$I$31,0,10*ROW('Sanitation Data'!I163))="","",OFFSET('Sanitation Data'!$I$31,0,10*ROW('Sanitation Data'!I163)))</f>
        <v/>
      </c>
      <c r="DN169" s="392" t="str">
        <f ca="1">+IF(OFFSET('Sanitation Data'!$I$32,0,10*ROW('Sanitation Data'!I163))="","",OFFSET('Sanitation Data'!$I$32,0,10*ROW('Sanitation Data'!I163)))</f>
        <v/>
      </c>
      <c r="DO169" s="392" t="str">
        <f ca="1">+IF(OFFSET('Hygiene Data'!$D$11,0,10*ROW('Hygiene Data'!D163))="","",OFFSET('Hygiene Data'!$D$11,0,10*ROW('Hygiene Data'!D163)))</f>
        <v/>
      </c>
      <c r="DP169" s="392" t="str">
        <f ca="1">+IF(OFFSET('Hygiene Data'!$D$12,0,10*ROW('Hygiene Data'!D163))="","",OFFSET('Hygiene Data'!$D$12,0,10*ROW('Hygiene Data'!D163)))</f>
        <v/>
      </c>
      <c r="DQ169" s="392" t="str">
        <f ca="1">+IF(OFFSET('Hygiene Data'!$D$13,0,10*ROW('Hygiene Data'!D163))="","",OFFSET('Hygiene Data'!$D$13,0,10*ROW('Hygiene Data'!D163)))</f>
        <v/>
      </c>
      <c r="DR169" s="392" t="str">
        <f ca="1">+IF(OFFSET('Hygiene Data'!$E$11,0,10*ROW('Hygiene Data'!E163))="","",OFFSET('Hygiene Data'!$E$11,0,10*ROW('Hygiene Data'!E163)))</f>
        <v/>
      </c>
      <c r="DS169" s="392" t="str">
        <f ca="1">+IF(OFFSET('Hygiene Data'!$E$12,0,10*ROW('Hygiene Data'!E163))="","",OFFSET('Hygiene Data'!$E$12,0,10*ROW('Hygiene Data'!E163)))</f>
        <v/>
      </c>
      <c r="DT169" s="392" t="str">
        <f ca="1">+IF(OFFSET('Hygiene Data'!$E$13,0,10*ROW('Hygiene Data'!E163))="","",OFFSET('Hygiene Data'!$E$13,0,10*ROW('Hygiene Data'!E163)))</f>
        <v/>
      </c>
      <c r="DU169" s="392" t="str">
        <f ca="1">+IF(OFFSET('Hygiene Data'!$F$11,0,10*ROW('Hygiene Data'!F163))="","",OFFSET('Hygiene Data'!$F$11,0,10*ROW('Hygiene Data'!F163)))</f>
        <v/>
      </c>
      <c r="DV169" s="392" t="str">
        <f ca="1">+IF(OFFSET('Hygiene Data'!$F$12,0,10*ROW('Hygiene Data'!F163))="","",OFFSET('Hygiene Data'!$F$12,0,10*ROW('Hygiene Data'!F163)))</f>
        <v/>
      </c>
      <c r="DW169" s="392" t="str">
        <f ca="1">+IF(OFFSET('Hygiene Data'!$F$13,0,10*ROW('Hygiene Data'!F163))="","",OFFSET('Hygiene Data'!$F$13,0,10*ROW('Hygiene Data'!F163)))</f>
        <v/>
      </c>
      <c r="DX169" s="392" t="str">
        <f ca="1">+IF(OFFSET('Hygiene Data'!$G$11,0,10*ROW('Hygiene Data'!G163))="","",OFFSET('Hygiene Data'!$G$11,0,10*ROW('Hygiene Data'!G163)))</f>
        <v/>
      </c>
      <c r="DY169" s="392" t="str">
        <f ca="1">+IF(OFFSET('Hygiene Data'!$G$12,0,10*ROW('Hygiene Data'!G163))="","",OFFSET('Hygiene Data'!$G$12,0,10*ROW('Hygiene Data'!G163)))</f>
        <v/>
      </c>
      <c r="DZ169" s="392" t="str">
        <f ca="1">+IF(OFFSET('Hygiene Data'!$G$13,0,10*ROW('Hygiene Data'!G163))="","",OFFSET('Hygiene Data'!$G$13,0,10*ROW('Hygiene Data'!G163)))</f>
        <v/>
      </c>
      <c r="EA169" s="392" t="str">
        <f ca="1">+IF(OFFSET('Hygiene Data'!$H$11,0,10*ROW('Hygiene Data'!H163))="","",OFFSET('Hygiene Data'!$H$11,0,10*ROW('Hygiene Data'!H163)))</f>
        <v/>
      </c>
      <c r="EB169" s="392" t="str">
        <f ca="1">+IF(OFFSET('Hygiene Data'!$H$12,0,10*ROW('Hygiene Data'!H163))="","",OFFSET('Hygiene Data'!$H$12,0,10*ROW('Hygiene Data'!H163)))</f>
        <v/>
      </c>
      <c r="EC169" s="392" t="str">
        <f ca="1">+IF(OFFSET('Hygiene Data'!$H$13,0,10*ROW('Hygiene Data'!H163))="","",OFFSET('Hygiene Data'!$H$13,0,10*ROW('Hygiene Data'!H163)))</f>
        <v/>
      </c>
      <c r="ED169" s="392" t="str">
        <f ca="1">+IF(OFFSET('Hygiene Data'!$I$11,0,10*ROW('Hygiene Data'!I163))="","",OFFSET('Hygiene Data'!$I$11,0,10*ROW('Hygiene Data'!I163)))</f>
        <v/>
      </c>
      <c r="EE169" s="392" t="str">
        <f ca="1">+IF(OFFSET('Hygiene Data'!$I$12,0,10*ROW('Hygiene Data'!I163))="","",OFFSET('Hygiene Data'!$I$12,0,10*ROW('Hygiene Data'!I163)))</f>
        <v/>
      </c>
      <c r="EF169" s="392" t="str">
        <f ca="1">+IF(OFFSET('Hygiene Data'!$I$13,0,10*ROW('Hygiene Data'!I163))="","",OFFSET('Hygiene Data'!$I$13,0,10*ROW('Hygiene Data'!I163)))</f>
        <v/>
      </c>
    </row>
    <row r="170" spans="1:136" x14ac:dyDescent="0.25">
      <c r="A170" s="501" t="str">
        <f ca="1">+IF(OFFSET('Water Data'!$B$2,0,10*ROW('Water Data'!E164))="","",OFFSET('Water Data'!$B$2,0,10*ROW('Water Data'!E164)))</f>
        <v/>
      </c>
      <c r="B170" s="50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28" t="str">
        <f t="shared" ca="1" si="2"/>
        <v/>
      </c>
      <c r="D170" s="52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3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3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3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3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3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3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3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3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3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3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3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3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3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3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3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3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3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3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3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3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3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3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3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3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3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3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3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3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3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3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3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0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3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3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3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3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3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3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3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3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3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3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3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3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3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3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3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3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92" t="str">
        <f ca="1">+IF(OFFSET('Water Data'!$D$27,0,10*ROW('Water Data'!D164))="","",OFFSET('Water Data'!$D$27,0,10*ROW('Water Data'!D164)))</f>
        <v/>
      </c>
      <c r="BT170" s="392" t="str">
        <f ca="1">+IF(OFFSET('Water Data'!$D$28,0,10*ROW('Water Data'!D164))="","",OFFSET('Water Data'!$D$28,0,10*ROW('Water Data'!D164)))</f>
        <v/>
      </c>
      <c r="BU170" s="392" t="str">
        <f ca="1">+IF(OFFSET('Water Data'!$D$29,0,10*ROW('Water Data'!D164))="","",OFFSET('Water Data'!$D$29,0,10*ROW('Water Data'!D164)))</f>
        <v/>
      </c>
      <c r="BV170" s="392" t="str">
        <f ca="1">+IF(OFFSET('Water Data'!$E$27,0,10*ROW('Water Data'!E164))="","",OFFSET('Water Data'!$E$27,0,10*ROW('Water Data'!E164)))</f>
        <v/>
      </c>
      <c r="BW170" s="392" t="str">
        <f ca="1">+IF(OFFSET('Water Data'!$E$28,0,10*ROW('Water Data'!E164))="","",OFFSET('Water Data'!$E$28,0,10*ROW('Water Data'!E164)))</f>
        <v/>
      </c>
      <c r="BX170" s="392" t="str">
        <f ca="1">+IF(OFFSET('Water Data'!$E$29,0,10*ROW('Water Data'!E164))="","",OFFSET('Water Data'!$E$29,0,10*ROW('Water Data'!E164)))</f>
        <v/>
      </c>
      <c r="BY170" s="392" t="str">
        <f ca="1">+IF(OFFSET('Water Data'!$F$27,0,10*ROW('Water Data'!F164))="","",OFFSET('Water Data'!$F$27,0,10*ROW('Water Data'!F164)))</f>
        <v/>
      </c>
      <c r="BZ170" s="392" t="str">
        <f ca="1">+IF(OFFSET('Water Data'!$F$28,0,10*ROW('Water Data'!F164))="","",OFFSET('Water Data'!$F$28,0,10*ROW('Water Data'!F164)))</f>
        <v/>
      </c>
      <c r="CA170" s="392" t="str">
        <f ca="1">+IF(OFFSET('Water Data'!$F$29,0,10*ROW('Water Data'!F164))="","",OFFSET('Water Data'!$F$29,0,10*ROW('Water Data'!F164)))</f>
        <v/>
      </c>
      <c r="CB170" s="392" t="str">
        <f ca="1">+IF(OFFSET('Water Data'!$G$27,0,10*ROW('Water Data'!G164))="","",OFFSET('Water Data'!$G$27,0,10*ROW('Water Data'!G164)))</f>
        <v/>
      </c>
      <c r="CC170" s="392" t="str">
        <f ca="1">+IF(OFFSET('Water Data'!$G$28,0,10*ROW('Water Data'!G164))="","",OFFSET('Water Data'!$G$28,0,10*ROW('Water Data'!G164)))</f>
        <v/>
      </c>
      <c r="CD170" s="392" t="str">
        <f ca="1">+IF(OFFSET('Water Data'!$G$29,0,10*ROW('Water Data'!G164))="","",OFFSET('Water Data'!$G$29,0,10*ROW('Water Data'!G164)))</f>
        <v/>
      </c>
      <c r="CE170" s="392" t="str">
        <f ca="1">+IF(OFFSET('Water Data'!$H$27,0,10*ROW('Water Data'!H164))="","",OFFSET('Water Data'!$H$27,0,10*ROW('Water Data'!H164)))</f>
        <v/>
      </c>
      <c r="CF170" s="392" t="str">
        <f ca="1">+IF(OFFSET('Water Data'!$H$28,0,10*ROW('Water Data'!H164))="","",OFFSET('Water Data'!$H$28,0,10*ROW('Water Data'!H164)))</f>
        <v/>
      </c>
      <c r="CG170" s="392" t="str">
        <f ca="1">+IF(OFFSET('Water Data'!$H$29,0,10*ROW('Water Data'!H164))="","",OFFSET('Water Data'!$H$29,0,10*ROW('Water Data'!H164)))</f>
        <v/>
      </c>
      <c r="CH170" s="392" t="str">
        <f ca="1">+IF(OFFSET('Water Data'!$I$27,0,10*ROW('Water Data'!I164))="","",OFFSET('Water Data'!$I$27,0,10*ROW('Water Data'!I164)))</f>
        <v/>
      </c>
      <c r="CI170" s="392" t="str">
        <f ca="1">+IF(OFFSET('Water Data'!$I$28,0,10*ROW('Water Data'!I164))="","",OFFSET('Water Data'!$I$28,0,10*ROW('Water Data'!I164)))</f>
        <v/>
      </c>
      <c r="CJ170" s="392" t="str">
        <f ca="1">+IF(OFFSET('Water Data'!$I$29,0,10*ROW('Water Data'!I164))="","",OFFSET('Water Data'!$I$29,0,10*ROW('Water Data'!I164)))</f>
        <v/>
      </c>
      <c r="CK170" s="392" t="str">
        <f ca="1">+IF(OFFSET('Sanitation Data'!$D$28,0,10*ROW('Sanitation Data'!D164))="","",OFFSET('Sanitation Data'!$D$28,0,10*ROW('Sanitation Data'!D164)))</f>
        <v/>
      </c>
      <c r="CL170" s="392" t="str">
        <f ca="1">+IF(OFFSET('Sanitation Data'!$D$29,0,10*ROW('Sanitation Data'!D164))="","",OFFSET('Sanitation Data'!$D$29,0,10*ROW('Sanitation Data'!D164)))</f>
        <v/>
      </c>
      <c r="CM170" s="392" t="str">
        <f ca="1">+IF(OFFSET('Sanitation Data'!$D$30,0,10*ROW('Sanitation Data'!D164))="","",OFFSET('Sanitation Data'!$D$30,0,10*ROW('Sanitation Data'!D164)))</f>
        <v/>
      </c>
      <c r="CN170" s="392" t="str">
        <f ca="1">+IF(OFFSET('Sanitation Data'!$D$31,0,10*ROW('Sanitation Data'!D164))="","",OFFSET('Sanitation Data'!$D$31,0,10*ROW('Sanitation Data'!D164)))</f>
        <v/>
      </c>
      <c r="CO170" s="392" t="str">
        <f ca="1">+IF(OFFSET('Sanitation Data'!$D$32,0,10*ROW('Sanitation Data'!D164))="","",OFFSET('Sanitation Data'!$D$32,0,10*ROW('Sanitation Data'!D164)))</f>
        <v/>
      </c>
      <c r="CP170" s="392" t="str">
        <f ca="1">+IF(OFFSET('Sanitation Data'!$E$28,0,10*ROW('Sanitation Data'!E164))="","",OFFSET('Sanitation Data'!$E$28,0,10*ROW('Sanitation Data'!E164)))</f>
        <v/>
      </c>
      <c r="CQ170" s="392" t="str">
        <f ca="1">+IF(OFFSET('Sanitation Data'!$E$29,0,10*ROW('Sanitation Data'!E164))="","",OFFSET('Sanitation Data'!$E$29,0,10*ROW('Sanitation Data'!E164)))</f>
        <v/>
      </c>
      <c r="CR170" s="392" t="str">
        <f ca="1">+IF(OFFSET('Sanitation Data'!$E$30,0,10*ROW('Sanitation Data'!E164))="","",OFFSET('Sanitation Data'!$E$30,0,10*ROW('Sanitation Data'!E164)))</f>
        <v/>
      </c>
      <c r="CS170" s="392" t="str">
        <f ca="1">+IF(OFFSET('Sanitation Data'!$E$31,0,10*ROW('Sanitation Data'!E164))="","",OFFSET('Sanitation Data'!$E$31,0,10*ROW('Sanitation Data'!E164)))</f>
        <v/>
      </c>
      <c r="CT170" s="392" t="str">
        <f ca="1">+IF(OFFSET('Sanitation Data'!$E$32,0,10*ROW('Sanitation Data'!E164))="","",OFFSET('Sanitation Data'!$E$32,0,10*ROW('Sanitation Data'!E164)))</f>
        <v/>
      </c>
      <c r="CU170" s="392" t="str">
        <f ca="1">+IF(OFFSET('Sanitation Data'!$F$28,0,10*ROW('Sanitation Data'!F164))="","",OFFSET('Sanitation Data'!$F$28,0,10*ROW('Sanitation Data'!F164)))</f>
        <v/>
      </c>
      <c r="CV170" s="392" t="str">
        <f ca="1">+IF(OFFSET('Sanitation Data'!$F$29,0,10*ROW('Sanitation Data'!F164))="","",OFFSET('Sanitation Data'!$F$29,0,10*ROW('Sanitation Data'!F164)))</f>
        <v/>
      </c>
      <c r="CW170" s="392" t="str">
        <f ca="1">+IF(OFFSET('Sanitation Data'!$F$30,0,10*ROW('Sanitation Data'!F164))="","",OFFSET('Sanitation Data'!$F$30,0,10*ROW('Sanitation Data'!F164)))</f>
        <v/>
      </c>
      <c r="CX170" s="392" t="str">
        <f ca="1">+IF(OFFSET('Sanitation Data'!$F$31,0,10*ROW('Sanitation Data'!F164))="","",OFFSET('Sanitation Data'!$F$31,0,10*ROW('Sanitation Data'!F164)))</f>
        <v/>
      </c>
      <c r="CY170" s="392" t="str">
        <f ca="1">+IF(OFFSET('Sanitation Data'!$F$32,0,10*ROW('Sanitation Data'!F164))="","",OFFSET('Sanitation Data'!$F$32,0,10*ROW('Sanitation Data'!F164)))</f>
        <v/>
      </c>
      <c r="CZ170" s="392" t="str">
        <f ca="1">+IF(OFFSET('Sanitation Data'!$G$28,0,10*ROW('Sanitation Data'!G164))="","",OFFSET('Sanitation Data'!$G$28,0,10*ROW('Sanitation Data'!G164)))</f>
        <v/>
      </c>
      <c r="DA170" s="392" t="str">
        <f ca="1">+IF(OFFSET('Sanitation Data'!$G$29,0,10*ROW('Sanitation Data'!G164))="","",OFFSET('Sanitation Data'!$G$29,0,10*ROW('Sanitation Data'!G164)))</f>
        <v/>
      </c>
      <c r="DB170" s="392" t="str">
        <f ca="1">+IF(OFFSET('Sanitation Data'!$G$30,0,10*ROW('Sanitation Data'!G164))="","",OFFSET('Sanitation Data'!$G$30,0,10*ROW('Sanitation Data'!G164)))</f>
        <v/>
      </c>
      <c r="DC170" s="392" t="str">
        <f ca="1">+IF(OFFSET('Sanitation Data'!$G$31,0,10*ROW('Sanitation Data'!G164))="","",OFFSET('Sanitation Data'!$G$31,0,10*ROW('Sanitation Data'!G164)))</f>
        <v/>
      </c>
      <c r="DD170" s="392" t="str">
        <f ca="1">+IF(OFFSET('Sanitation Data'!$G$32,0,10*ROW('Sanitation Data'!G164))="","",OFFSET('Sanitation Data'!$G$32,0,10*ROW('Sanitation Data'!G164)))</f>
        <v/>
      </c>
      <c r="DE170" s="392" t="str">
        <f ca="1">+IF(OFFSET('Sanitation Data'!$H$28,0,10*ROW('Sanitation Data'!H164))="","",OFFSET('Sanitation Data'!$H$28,0,10*ROW('Sanitation Data'!H164)))</f>
        <v/>
      </c>
      <c r="DF170" s="392" t="str">
        <f ca="1">+IF(OFFSET('Sanitation Data'!$H$29,0,10*ROW('Sanitation Data'!H164))="","",OFFSET('Sanitation Data'!$H$29,0,10*ROW('Sanitation Data'!H164)))</f>
        <v/>
      </c>
      <c r="DG170" s="392" t="str">
        <f ca="1">+IF(OFFSET('Sanitation Data'!$H$30,0,10*ROW('Sanitation Data'!H164))="","",OFFSET('Sanitation Data'!$H$30,0,10*ROW('Sanitation Data'!H164)))</f>
        <v/>
      </c>
      <c r="DH170" s="392" t="str">
        <f ca="1">+IF(OFFSET('Sanitation Data'!$H$31,0,10*ROW('Sanitation Data'!H164))="","",OFFSET('Sanitation Data'!$H$31,0,10*ROW('Sanitation Data'!H164)))</f>
        <v/>
      </c>
      <c r="DI170" s="392" t="str">
        <f ca="1">+IF(OFFSET('Sanitation Data'!$H$32,0,10*ROW('Sanitation Data'!H164))="","",OFFSET('Sanitation Data'!$H$32,0,10*ROW('Sanitation Data'!H164)))</f>
        <v/>
      </c>
      <c r="DJ170" s="392" t="str">
        <f ca="1">+IF(OFFSET('Sanitation Data'!$I$28,0,10*ROW('Sanitation Data'!I164))="","",OFFSET('Sanitation Data'!$I$28,0,10*ROW('Sanitation Data'!I164)))</f>
        <v/>
      </c>
      <c r="DK170" s="392" t="str">
        <f ca="1">+IF(OFFSET('Sanitation Data'!$I$29,0,10*ROW('Sanitation Data'!I164))="","",OFFSET('Sanitation Data'!$I$29,0,10*ROW('Sanitation Data'!I164)))</f>
        <v/>
      </c>
      <c r="DL170" s="392" t="str">
        <f ca="1">+IF(OFFSET('Sanitation Data'!$I$30,0,10*ROW('Sanitation Data'!I164))="","",OFFSET('Sanitation Data'!$I$30,0,10*ROW('Sanitation Data'!I164)))</f>
        <v/>
      </c>
      <c r="DM170" s="392" t="str">
        <f ca="1">+IF(OFFSET('Sanitation Data'!$I$31,0,10*ROW('Sanitation Data'!I164))="","",OFFSET('Sanitation Data'!$I$31,0,10*ROW('Sanitation Data'!I164)))</f>
        <v/>
      </c>
      <c r="DN170" s="392" t="str">
        <f ca="1">+IF(OFFSET('Sanitation Data'!$I$32,0,10*ROW('Sanitation Data'!I164))="","",OFFSET('Sanitation Data'!$I$32,0,10*ROW('Sanitation Data'!I164)))</f>
        <v/>
      </c>
      <c r="DO170" s="392" t="str">
        <f ca="1">+IF(OFFSET('Hygiene Data'!$D$11,0,10*ROW('Hygiene Data'!D164))="","",OFFSET('Hygiene Data'!$D$11,0,10*ROW('Hygiene Data'!D164)))</f>
        <v/>
      </c>
      <c r="DP170" s="392" t="str">
        <f ca="1">+IF(OFFSET('Hygiene Data'!$D$12,0,10*ROW('Hygiene Data'!D164))="","",OFFSET('Hygiene Data'!$D$12,0,10*ROW('Hygiene Data'!D164)))</f>
        <v/>
      </c>
      <c r="DQ170" s="392" t="str">
        <f ca="1">+IF(OFFSET('Hygiene Data'!$D$13,0,10*ROW('Hygiene Data'!D164))="","",OFFSET('Hygiene Data'!$D$13,0,10*ROW('Hygiene Data'!D164)))</f>
        <v/>
      </c>
      <c r="DR170" s="392" t="str">
        <f ca="1">+IF(OFFSET('Hygiene Data'!$E$11,0,10*ROW('Hygiene Data'!E164))="","",OFFSET('Hygiene Data'!$E$11,0,10*ROW('Hygiene Data'!E164)))</f>
        <v/>
      </c>
      <c r="DS170" s="392" t="str">
        <f ca="1">+IF(OFFSET('Hygiene Data'!$E$12,0,10*ROW('Hygiene Data'!E164))="","",OFFSET('Hygiene Data'!$E$12,0,10*ROW('Hygiene Data'!E164)))</f>
        <v/>
      </c>
      <c r="DT170" s="392" t="str">
        <f ca="1">+IF(OFFSET('Hygiene Data'!$E$13,0,10*ROW('Hygiene Data'!E164))="","",OFFSET('Hygiene Data'!$E$13,0,10*ROW('Hygiene Data'!E164)))</f>
        <v/>
      </c>
      <c r="DU170" s="392" t="str">
        <f ca="1">+IF(OFFSET('Hygiene Data'!$F$11,0,10*ROW('Hygiene Data'!F164))="","",OFFSET('Hygiene Data'!$F$11,0,10*ROW('Hygiene Data'!F164)))</f>
        <v/>
      </c>
      <c r="DV170" s="392" t="str">
        <f ca="1">+IF(OFFSET('Hygiene Data'!$F$12,0,10*ROW('Hygiene Data'!F164))="","",OFFSET('Hygiene Data'!$F$12,0,10*ROW('Hygiene Data'!F164)))</f>
        <v/>
      </c>
      <c r="DW170" s="392" t="str">
        <f ca="1">+IF(OFFSET('Hygiene Data'!$F$13,0,10*ROW('Hygiene Data'!F164))="","",OFFSET('Hygiene Data'!$F$13,0,10*ROW('Hygiene Data'!F164)))</f>
        <v/>
      </c>
      <c r="DX170" s="392" t="str">
        <f ca="1">+IF(OFFSET('Hygiene Data'!$G$11,0,10*ROW('Hygiene Data'!G164))="","",OFFSET('Hygiene Data'!$G$11,0,10*ROW('Hygiene Data'!G164)))</f>
        <v/>
      </c>
      <c r="DY170" s="392" t="str">
        <f ca="1">+IF(OFFSET('Hygiene Data'!$G$12,0,10*ROW('Hygiene Data'!G164))="","",OFFSET('Hygiene Data'!$G$12,0,10*ROW('Hygiene Data'!G164)))</f>
        <v/>
      </c>
      <c r="DZ170" s="392" t="str">
        <f ca="1">+IF(OFFSET('Hygiene Data'!$G$13,0,10*ROW('Hygiene Data'!G164))="","",OFFSET('Hygiene Data'!$G$13,0,10*ROW('Hygiene Data'!G164)))</f>
        <v/>
      </c>
      <c r="EA170" s="392" t="str">
        <f ca="1">+IF(OFFSET('Hygiene Data'!$H$11,0,10*ROW('Hygiene Data'!H164))="","",OFFSET('Hygiene Data'!$H$11,0,10*ROW('Hygiene Data'!H164)))</f>
        <v/>
      </c>
      <c r="EB170" s="392" t="str">
        <f ca="1">+IF(OFFSET('Hygiene Data'!$H$12,0,10*ROW('Hygiene Data'!H164))="","",OFFSET('Hygiene Data'!$H$12,0,10*ROW('Hygiene Data'!H164)))</f>
        <v/>
      </c>
      <c r="EC170" s="392" t="str">
        <f ca="1">+IF(OFFSET('Hygiene Data'!$H$13,0,10*ROW('Hygiene Data'!H164))="","",OFFSET('Hygiene Data'!$H$13,0,10*ROW('Hygiene Data'!H164)))</f>
        <v/>
      </c>
      <c r="ED170" s="392" t="str">
        <f ca="1">+IF(OFFSET('Hygiene Data'!$I$11,0,10*ROW('Hygiene Data'!I164))="","",OFFSET('Hygiene Data'!$I$11,0,10*ROW('Hygiene Data'!I164)))</f>
        <v/>
      </c>
      <c r="EE170" s="392" t="str">
        <f ca="1">+IF(OFFSET('Hygiene Data'!$I$12,0,10*ROW('Hygiene Data'!I164))="","",OFFSET('Hygiene Data'!$I$12,0,10*ROW('Hygiene Data'!I164)))</f>
        <v/>
      </c>
      <c r="EF170" s="392" t="str">
        <f ca="1">+IF(OFFSET('Hygiene Data'!$I$13,0,10*ROW('Hygiene Data'!I164))="","",OFFSET('Hygiene Data'!$I$13,0,10*ROW('Hygiene Data'!I164)))</f>
        <v/>
      </c>
    </row>
    <row r="171" spans="1:136" x14ac:dyDescent="0.25">
      <c r="A171" s="501" t="str">
        <f ca="1">+IF(OFFSET('Water Data'!$B$2,0,10*ROW('Water Data'!E165))="","",OFFSET('Water Data'!$B$2,0,10*ROW('Water Data'!E165)))</f>
        <v/>
      </c>
      <c r="B171" s="50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28" t="str">
        <f t="shared" ca="1" si="2"/>
        <v/>
      </c>
      <c r="D171" s="52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3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3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3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3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3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3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3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3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3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3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3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3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3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3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3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3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3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3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3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3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3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3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3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3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3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3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3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3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3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3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3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0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3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3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3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3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3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3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3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3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3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3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3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3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3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3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3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3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92" t="str">
        <f ca="1">+IF(OFFSET('Water Data'!$D$27,0,10*ROW('Water Data'!D165))="","",OFFSET('Water Data'!$D$27,0,10*ROW('Water Data'!D165)))</f>
        <v/>
      </c>
      <c r="BT171" s="392" t="str">
        <f ca="1">+IF(OFFSET('Water Data'!$D$28,0,10*ROW('Water Data'!D165))="","",OFFSET('Water Data'!$D$28,0,10*ROW('Water Data'!D165)))</f>
        <v/>
      </c>
      <c r="BU171" s="392" t="str">
        <f ca="1">+IF(OFFSET('Water Data'!$D$29,0,10*ROW('Water Data'!D165))="","",OFFSET('Water Data'!$D$29,0,10*ROW('Water Data'!D165)))</f>
        <v/>
      </c>
      <c r="BV171" s="392" t="str">
        <f ca="1">+IF(OFFSET('Water Data'!$E$27,0,10*ROW('Water Data'!E165))="","",OFFSET('Water Data'!$E$27,0,10*ROW('Water Data'!E165)))</f>
        <v/>
      </c>
      <c r="BW171" s="392" t="str">
        <f ca="1">+IF(OFFSET('Water Data'!$E$28,0,10*ROW('Water Data'!E165))="","",OFFSET('Water Data'!$E$28,0,10*ROW('Water Data'!E165)))</f>
        <v/>
      </c>
      <c r="BX171" s="392" t="str">
        <f ca="1">+IF(OFFSET('Water Data'!$E$29,0,10*ROW('Water Data'!E165))="","",OFFSET('Water Data'!$E$29,0,10*ROW('Water Data'!E165)))</f>
        <v/>
      </c>
      <c r="BY171" s="392" t="str">
        <f ca="1">+IF(OFFSET('Water Data'!$F$27,0,10*ROW('Water Data'!F165))="","",OFFSET('Water Data'!$F$27,0,10*ROW('Water Data'!F165)))</f>
        <v/>
      </c>
      <c r="BZ171" s="392" t="str">
        <f ca="1">+IF(OFFSET('Water Data'!$F$28,0,10*ROW('Water Data'!F165))="","",OFFSET('Water Data'!$F$28,0,10*ROW('Water Data'!F165)))</f>
        <v/>
      </c>
      <c r="CA171" s="392" t="str">
        <f ca="1">+IF(OFFSET('Water Data'!$F$29,0,10*ROW('Water Data'!F165))="","",OFFSET('Water Data'!$F$29,0,10*ROW('Water Data'!F165)))</f>
        <v/>
      </c>
      <c r="CB171" s="392" t="str">
        <f ca="1">+IF(OFFSET('Water Data'!$G$27,0,10*ROW('Water Data'!G165))="","",OFFSET('Water Data'!$G$27,0,10*ROW('Water Data'!G165)))</f>
        <v/>
      </c>
      <c r="CC171" s="392" t="str">
        <f ca="1">+IF(OFFSET('Water Data'!$G$28,0,10*ROW('Water Data'!G165))="","",OFFSET('Water Data'!$G$28,0,10*ROW('Water Data'!G165)))</f>
        <v/>
      </c>
      <c r="CD171" s="392" t="str">
        <f ca="1">+IF(OFFSET('Water Data'!$G$29,0,10*ROW('Water Data'!G165))="","",OFFSET('Water Data'!$G$29,0,10*ROW('Water Data'!G165)))</f>
        <v/>
      </c>
      <c r="CE171" s="392" t="str">
        <f ca="1">+IF(OFFSET('Water Data'!$H$27,0,10*ROW('Water Data'!H165))="","",OFFSET('Water Data'!$H$27,0,10*ROW('Water Data'!H165)))</f>
        <v/>
      </c>
      <c r="CF171" s="392" t="str">
        <f ca="1">+IF(OFFSET('Water Data'!$H$28,0,10*ROW('Water Data'!H165))="","",OFFSET('Water Data'!$H$28,0,10*ROW('Water Data'!H165)))</f>
        <v/>
      </c>
      <c r="CG171" s="392" t="str">
        <f ca="1">+IF(OFFSET('Water Data'!$H$29,0,10*ROW('Water Data'!H165))="","",OFFSET('Water Data'!$H$29,0,10*ROW('Water Data'!H165)))</f>
        <v/>
      </c>
      <c r="CH171" s="392" t="str">
        <f ca="1">+IF(OFFSET('Water Data'!$I$27,0,10*ROW('Water Data'!I165))="","",OFFSET('Water Data'!$I$27,0,10*ROW('Water Data'!I165)))</f>
        <v/>
      </c>
      <c r="CI171" s="392" t="str">
        <f ca="1">+IF(OFFSET('Water Data'!$I$28,0,10*ROW('Water Data'!I165))="","",OFFSET('Water Data'!$I$28,0,10*ROW('Water Data'!I165)))</f>
        <v/>
      </c>
      <c r="CJ171" s="392" t="str">
        <f ca="1">+IF(OFFSET('Water Data'!$I$29,0,10*ROW('Water Data'!I165))="","",OFFSET('Water Data'!$I$29,0,10*ROW('Water Data'!I165)))</f>
        <v/>
      </c>
      <c r="CK171" s="392" t="str">
        <f ca="1">+IF(OFFSET('Sanitation Data'!$D$28,0,10*ROW('Sanitation Data'!D165))="","",OFFSET('Sanitation Data'!$D$28,0,10*ROW('Sanitation Data'!D165)))</f>
        <v/>
      </c>
      <c r="CL171" s="392" t="str">
        <f ca="1">+IF(OFFSET('Sanitation Data'!$D$29,0,10*ROW('Sanitation Data'!D165))="","",OFFSET('Sanitation Data'!$D$29,0,10*ROW('Sanitation Data'!D165)))</f>
        <v/>
      </c>
      <c r="CM171" s="392" t="str">
        <f ca="1">+IF(OFFSET('Sanitation Data'!$D$30,0,10*ROW('Sanitation Data'!D165))="","",OFFSET('Sanitation Data'!$D$30,0,10*ROW('Sanitation Data'!D165)))</f>
        <v/>
      </c>
      <c r="CN171" s="392" t="str">
        <f ca="1">+IF(OFFSET('Sanitation Data'!$D$31,0,10*ROW('Sanitation Data'!D165))="","",OFFSET('Sanitation Data'!$D$31,0,10*ROW('Sanitation Data'!D165)))</f>
        <v/>
      </c>
      <c r="CO171" s="392" t="str">
        <f ca="1">+IF(OFFSET('Sanitation Data'!$D$32,0,10*ROW('Sanitation Data'!D165))="","",OFFSET('Sanitation Data'!$D$32,0,10*ROW('Sanitation Data'!D165)))</f>
        <v/>
      </c>
      <c r="CP171" s="392" t="str">
        <f ca="1">+IF(OFFSET('Sanitation Data'!$E$28,0,10*ROW('Sanitation Data'!E165))="","",OFFSET('Sanitation Data'!$E$28,0,10*ROW('Sanitation Data'!E165)))</f>
        <v/>
      </c>
      <c r="CQ171" s="392" t="str">
        <f ca="1">+IF(OFFSET('Sanitation Data'!$E$29,0,10*ROW('Sanitation Data'!E165))="","",OFFSET('Sanitation Data'!$E$29,0,10*ROW('Sanitation Data'!E165)))</f>
        <v/>
      </c>
      <c r="CR171" s="392" t="str">
        <f ca="1">+IF(OFFSET('Sanitation Data'!$E$30,0,10*ROW('Sanitation Data'!E165))="","",OFFSET('Sanitation Data'!$E$30,0,10*ROW('Sanitation Data'!E165)))</f>
        <v/>
      </c>
      <c r="CS171" s="392" t="str">
        <f ca="1">+IF(OFFSET('Sanitation Data'!$E$31,0,10*ROW('Sanitation Data'!E165))="","",OFFSET('Sanitation Data'!$E$31,0,10*ROW('Sanitation Data'!E165)))</f>
        <v/>
      </c>
      <c r="CT171" s="392" t="str">
        <f ca="1">+IF(OFFSET('Sanitation Data'!$E$32,0,10*ROW('Sanitation Data'!E165))="","",OFFSET('Sanitation Data'!$E$32,0,10*ROW('Sanitation Data'!E165)))</f>
        <v/>
      </c>
      <c r="CU171" s="392" t="str">
        <f ca="1">+IF(OFFSET('Sanitation Data'!$F$28,0,10*ROW('Sanitation Data'!F165))="","",OFFSET('Sanitation Data'!$F$28,0,10*ROW('Sanitation Data'!F165)))</f>
        <v/>
      </c>
      <c r="CV171" s="392" t="str">
        <f ca="1">+IF(OFFSET('Sanitation Data'!$F$29,0,10*ROW('Sanitation Data'!F165))="","",OFFSET('Sanitation Data'!$F$29,0,10*ROW('Sanitation Data'!F165)))</f>
        <v/>
      </c>
      <c r="CW171" s="392" t="str">
        <f ca="1">+IF(OFFSET('Sanitation Data'!$F$30,0,10*ROW('Sanitation Data'!F165))="","",OFFSET('Sanitation Data'!$F$30,0,10*ROW('Sanitation Data'!F165)))</f>
        <v/>
      </c>
      <c r="CX171" s="392" t="str">
        <f ca="1">+IF(OFFSET('Sanitation Data'!$F$31,0,10*ROW('Sanitation Data'!F165))="","",OFFSET('Sanitation Data'!$F$31,0,10*ROW('Sanitation Data'!F165)))</f>
        <v/>
      </c>
      <c r="CY171" s="392" t="str">
        <f ca="1">+IF(OFFSET('Sanitation Data'!$F$32,0,10*ROW('Sanitation Data'!F165))="","",OFFSET('Sanitation Data'!$F$32,0,10*ROW('Sanitation Data'!F165)))</f>
        <v/>
      </c>
      <c r="CZ171" s="392" t="str">
        <f ca="1">+IF(OFFSET('Sanitation Data'!$G$28,0,10*ROW('Sanitation Data'!G165))="","",OFFSET('Sanitation Data'!$G$28,0,10*ROW('Sanitation Data'!G165)))</f>
        <v/>
      </c>
      <c r="DA171" s="392" t="str">
        <f ca="1">+IF(OFFSET('Sanitation Data'!$G$29,0,10*ROW('Sanitation Data'!G165))="","",OFFSET('Sanitation Data'!$G$29,0,10*ROW('Sanitation Data'!G165)))</f>
        <v/>
      </c>
      <c r="DB171" s="392" t="str">
        <f ca="1">+IF(OFFSET('Sanitation Data'!$G$30,0,10*ROW('Sanitation Data'!G165))="","",OFFSET('Sanitation Data'!$G$30,0,10*ROW('Sanitation Data'!G165)))</f>
        <v/>
      </c>
      <c r="DC171" s="392" t="str">
        <f ca="1">+IF(OFFSET('Sanitation Data'!$G$31,0,10*ROW('Sanitation Data'!G165))="","",OFFSET('Sanitation Data'!$G$31,0,10*ROW('Sanitation Data'!G165)))</f>
        <v/>
      </c>
      <c r="DD171" s="392" t="str">
        <f ca="1">+IF(OFFSET('Sanitation Data'!$G$32,0,10*ROW('Sanitation Data'!G165))="","",OFFSET('Sanitation Data'!$G$32,0,10*ROW('Sanitation Data'!G165)))</f>
        <v/>
      </c>
      <c r="DE171" s="392" t="str">
        <f ca="1">+IF(OFFSET('Sanitation Data'!$H$28,0,10*ROW('Sanitation Data'!H165))="","",OFFSET('Sanitation Data'!$H$28,0,10*ROW('Sanitation Data'!H165)))</f>
        <v/>
      </c>
      <c r="DF171" s="392" t="str">
        <f ca="1">+IF(OFFSET('Sanitation Data'!$H$29,0,10*ROW('Sanitation Data'!H165))="","",OFFSET('Sanitation Data'!$H$29,0,10*ROW('Sanitation Data'!H165)))</f>
        <v/>
      </c>
      <c r="DG171" s="392" t="str">
        <f ca="1">+IF(OFFSET('Sanitation Data'!$H$30,0,10*ROW('Sanitation Data'!H165))="","",OFFSET('Sanitation Data'!$H$30,0,10*ROW('Sanitation Data'!H165)))</f>
        <v/>
      </c>
      <c r="DH171" s="392" t="str">
        <f ca="1">+IF(OFFSET('Sanitation Data'!$H$31,0,10*ROW('Sanitation Data'!H165))="","",OFFSET('Sanitation Data'!$H$31,0,10*ROW('Sanitation Data'!H165)))</f>
        <v/>
      </c>
      <c r="DI171" s="392" t="str">
        <f ca="1">+IF(OFFSET('Sanitation Data'!$H$32,0,10*ROW('Sanitation Data'!H165))="","",OFFSET('Sanitation Data'!$H$32,0,10*ROW('Sanitation Data'!H165)))</f>
        <v/>
      </c>
      <c r="DJ171" s="392" t="str">
        <f ca="1">+IF(OFFSET('Sanitation Data'!$I$28,0,10*ROW('Sanitation Data'!I165))="","",OFFSET('Sanitation Data'!$I$28,0,10*ROW('Sanitation Data'!I165)))</f>
        <v/>
      </c>
      <c r="DK171" s="392" t="str">
        <f ca="1">+IF(OFFSET('Sanitation Data'!$I$29,0,10*ROW('Sanitation Data'!I165))="","",OFFSET('Sanitation Data'!$I$29,0,10*ROW('Sanitation Data'!I165)))</f>
        <v/>
      </c>
      <c r="DL171" s="392" t="str">
        <f ca="1">+IF(OFFSET('Sanitation Data'!$I$30,0,10*ROW('Sanitation Data'!I165))="","",OFFSET('Sanitation Data'!$I$30,0,10*ROW('Sanitation Data'!I165)))</f>
        <v/>
      </c>
      <c r="DM171" s="392" t="str">
        <f ca="1">+IF(OFFSET('Sanitation Data'!$I$31,0,10*ROW('Sanitation Data'!I165))="","",OFFSET('Sanitation Data'!$I$31,0,10*ROW('Sanitation Data'!I165)))</f>
        <v/>
      </c>
      <c r="DN171" s="392" t="str">
        <f ca="1">+IF(OFFSET('Sanitation Data'!$I$32,0,10*ROW('Sanitation Data'!I165))="","",OFFSET('Sanitation Data'!$I$32,0,10*ROW('Sanitation Data'!I165)))</f>
        <v/>
      </c>
      <c r="DO171" s="392" t="str">
        <f ca="1">+IF(OFFSET('Hygiene Data'!$D$11,0,10*ROW('Hygiene Data'!D165))="","",OFFSET('Hygiene Data'!$D$11,0,10*ROW('Hygiene Data'!D165)))</f>
        <v/>
      </c>
      <c r="DP171" s="392" t="str">
        <f ca="1">+IF(OFFSET('Hygiene Data'!$D$12,0,10*ROW('Hygiene Data'!D165))="","",OFFSET('Hygiene Data'!$D$12,0,10*ROW('Hygiene Data'!D165)))</f>
        <v/>
      </c>
      <c r="DQ171" s="392" t="str">
        <f ca="1">+IF(OFFSET('Hygiene Data'!$D$13,0,10*ROW('Hygiene Data'!D165))="","",OFFSET('Hygiene Data'!$D$13,0,10*ROW('Hygiene Data'!D165)))</f>
        <v/>
      </c>
      <c r="DR171" s="392" t="str">
        <f ca="1">+IF(OFFSET('Hygiene Data'!$E$11,0,10*ROW('Hygiene Data'!E165))="","",OFFSET('Hygiene Data'!$E$11,0,10*ROW('Hygiene Data'!E165)))</f>
        <v/>
      </c>
      <c r="DS171" s="392" t="str">
        <f ca="1">+IF(OFFSET('Hygiene Data'!$E$12,0,10*ROW('Hygiene Data'!E165))="","",OFFSET('Hygiene Data'!$E$12,0,10*ROW('Hygiene Data'!E165)))</f>
        <v/>
      </c>
      <c r="DT171" s="392" t="str">
        <f ca="1">+IF(OFFSET('Hygiene Data'!$E$13,0,10*ROW('Hygiene Data'!E165))="","",OFFSET('Hygiene Data'!$E$13,0,10*ROW('Hygiene Data'!E165)))</f>
        <v/>
      </c>
      <c r="DU171" s="392" t="str">
        <f ca="1">+IF(OFFSET('Hygiene Data'!$F$11,0,10*ROW('Hygiene Data'!F165))="","",OFFSET('Hygiene Data'!$F$11,0,10*ROW('Hygiene Data'!F165)))</f>
        <v/>
      </c>
      <c r="DV171" s="392" t="str">
        <f ca="1">+IF(OFFSET('Hygiene Data'!$F$12,0,10*ROW('Hygiene Data'!F165))="","",OFFSET('Hygiene Data'!$F$12,0,10*ROW('Hygiene Data'!F165)))</f>
        <v/>
      </c>
      <c r="DW171" s="392" t="str">
        <f ca="1">+IF(OFFSET('Hygiene Data'!$F$13,0,10*ROW('Hygiene Data'!F165))="","",OFFSET('Hygiene Data'!$F$13,0,10*ROW('Hygiene Data'!F165)))</f>
        <v/>
      </c>
      <c r="DX171" s="392" t="str">
        <f ca="1">+IF(OFFSET('Hygiene Data'!$G$11,0,10*ROW('Hygiene Data'!G165))="","",OFFSET('Hygiene Data'!$G$11,0,10*ROW('Hygiene Data'!G165)))</f>
        <v/>
      </c>
      <c r="DY171" s="392" t="str">
        <f ca="1">+IF(OFFSET('Hygiene Data'!$G$12,0,10*ROW('Hygiene Data'!G165))="","",OFFSET('Hygiene Data'!$G$12,0,10*ROW('Hygiene Data'!G165)))</f>
        <v/>
      </c>
      <c r="DZ171" s="392" t="str">
        <f ca="1">+IF(OFFSET('Hygiene Data'!$G$13,0,10*ROW('Hygiene Data'!G165))="","",OFFSET('Hygiene Data'!$G$13,0,10*ROW('Hygiene Data'!G165)))</f>
        <v/>
      </c>
      <c r="EA171" s="392" t="str">
        <f ca="1">+IF(OFFSET('Hygiene Data'!$H$11,0,10*ROW('Hygiene Data'!H165))="","",OFFSET('Hygiene Data'!$H$11,0,10*ROW('Hygiene Data'!H165)))</f>
        <v/>
      </c>
      <c r="EB171" s="392" t="str">
        <f ca="1">+IF(OFFSET('Hygiene Data'!$H$12,0,10*ROW('Hygiene Data'!H165))="","",OFFSET('Hygiene Data'!$H$12,0,10*ROW('Hygiene Data'!H165)))</f>
        <v/>
      </c>
      <c r="EC171" s="392" t="str">
        <f ca="1">+IF(OFFSET('Hygiene Data'!$H$13,0,10*ROW('Hygiene Data'!H165))="","",OFFSET('Hygiene Data'!$H$13,0,10*ROW('Hygiene Data'!H165)))</f>
        <v/>
      </c>
      <c r="ED171" s="392" t="str">
        <f ca="1">+IF(OFFSET('Hygiene Data'!$I$11,0,10*ROW('Hygiene Data'!I165))="","",OFFSET('Hygiene Data'!$I$11,0,10*ROW('Hygiene Data'!I165)))</f>
        <v/>
      </c>
      <c r="EE171" s="392" t="str">
        <f ca="1">+IF(OFFSET('Hygiene Data'!$I$12,0,10*ROW('Hygiene Data'!I165))="","",OFFSET('Hygiene Data'!$I$12,0,10*ROW('Hygiene Data'!I165)))</f>
        <v/>
      </c>
      <c r="EF171" s="392" t="str">
        <f ca="1">+IF(OFFSET('Hygiene Data'!$I$13,0,10*ROW('Hygiene Data'!I165))="","",OFFSET('Hygiene Data'!$I$13,0,10*ROW('Hygiene Data'!I165)))</f>
        <v/>
      </c>
    </row>
    <row r="172" spans="1:136" x14ac:dyDescent="0.25">
      <c r="A172" s="501" t="str">
        <f ca="1">+IF(OFFSET('Water Data'!$B$2,0,10*ROW('Water Data'!E166))="","",OFFSET('Water Data'!$B$2,0,10*ROW('Water Data'!E166)))</f>
        <v/>
      </c>
      <c r="B172" s="50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28" t="str">
        <f t="shared" ca="1" si="2"/>
        <v/>
      </c>
      <c r="D172" s="52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3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3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3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3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3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3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3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3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3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3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3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3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3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3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3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3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3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3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3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3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3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3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3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3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3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3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3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3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3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3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3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0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3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3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3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3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3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3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3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3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3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3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3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3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3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3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3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3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92" t="str">
        <f ca="1">+IF(OFFSET('Water Data'!$D$27,0,10*ROW('Water Data'!D166))="","",OFFSET('Water Data'!$D$27,0,10*ROW('Water Data'!D166)))</f>
        <v/>
      </c>
      <c r="BT172" s="392" t="str">
        <f ca="1">+IF(OFFSET('Water Data'!$D$28,0,10*ROW('Water Data'!D166))="","",OFFSET('Water Data'!$D$28,0,10*ROW('Water Data'!D166)))</f>
        <v/>
      </c>
      <c r="BU172" s="392" t="str">
        <f ca="1">+IF(OFFSET('Water Data'!$D$29,0,10*ROW('Water Data'!D166))="","",OFFSET('Water Data'!$D$29,0,10*ROW('Water Data'!D166)))</f>
        <v/>
      </c>
      <c r="BV172" s="392" t="str">
        <f ca="1">+IF(OFFSET('Water Data'!$E$27,0,10*ROW('Water Data'!E166))="","",OFFSET('Water Data'!$E$27,0,10*ROW('Water Data'!E166)))</f>
        <v/>
      </c>
      <c r="BW172" s="392" t="str">
        <f ca="1">+IF(OFFSET('Water Data'!$E$28,0,10*ROW('Water Data'!E166))="","",OFFSET('Water Data'!$E$28,0,10*ROW('Water Data'!E166)))</f>
        <v/>
      </c>
      <c r="BX172" s="392" t="str">
        <f ca="1">+IF(OFFSET('Water Data'!$E$29,0,10*ROW('Water Data'!E166))="","",OFFSET('Water Data'!$E$29,0,10*ROW('Water Data'!E166)))</f>
        <v/>
      </c>
      <c r="BY172" s="392" t="str">
        <f ca="1">+IF(OFFSET('Water Data'!$F$27,0,10*ROW('Water Data'!F166))="","",OFFSET('Water Data'!$F$27,0,10*ROW('Water Data'!F166)))</f>
        <v/>
      </c>
      <c r="BZ172" s="392" t="str">
        <f ca="1">+IF(OFFSET('Water Data'!$F$28,0,10*ROW('Water Data'!F166))="","",OFFSET('Water Data'!$F$28,0,10*ROW('Water Data'!F166)))</f>
        <v/>
      </c>
      <c r="CA172" s="392" t="str">
        <f ca="1">+IF(OFFSET('Water Data'!$F$29,0,10*ROW('Water Data'!F166))="","",OFFSET('Water Data'!$F$29,0,10*ROW('Water Data'!F166)))</f>
        <v/>
      </c>
      <c r="CB172" s="392" t="str">
        <f ca="1">+IF(OFFSET('Water Data'!$G$27,0,10*ROW('Water Data'!G166))="","",OFFSET('Water Data'!$G$27,0,10*ROW('Water Data'!G166)))</f>
        <v/>
      </c>
      <c r="CC172" s="392" t="str">
        <f ca="1">+IF(OFFSET('Water Data'!$G$28,0,10*ROW('Water Data'!G166))="","",OFFSET('Water Data'!$G$28,0,10*ROW('Water Data'!G166)))</f>
        <v/>
      </c>
      <c r="CD172" s="392" t="str">
        <f ca="1">+IF(OFFSET('Water Data'!$G$29,0,10*ROW('Water Data'!G166))="","",OFFSET('Water Data'!$G$29,0,10*ROW('Water Data'!G166)))</f>
        <v/>
      </c>
      <c r="CE172" s="392" t="str">
        <f ca="1">+IF(OFFSET('Water Data'!$H$27,0,10*ROW('Water Data'!H166))="","",OFFSET('Water Data'!$H$27,0,10*ROW('Water Data'!H166)))</f>
        <v/>
      </c>
      <c r="CF172" s="392" t="str">
        <f ca="1">+IF(OFFSET('Water Data'!$H$28,0,10*ROW('Water Data'!H166))="","",OFFSET('Water Data'!$H$28,0,10*ROW('Water Data'!H166)))</f>
        <v/>
      </c>
      <c r="CG172" s="392" t="str">
        <f ca="1">+IF(OFFSET('Water Data'!$H$29,0,10*ROW('Water Data'!H166))="","",OFFSET('Water Data'!$H$29,0,10*ROW('Water Data'!H166)))</f>
        <v/>
      </c>
      <c r="CH172" s="392" t="str">
        <f ca="1">+IF(OFFSET('Water Data'!$I$27,0,10*ROW('Water Data'!I166))="","",OFFSET('Water Data'!$I$27,0,10*ROW('Water Data'!I166)))</f>
        <v/>
      </c>
      <c r="CI172" s="392" t="str">
        <f ca="1">+IF(OFFSET('Water Data'!$I$28,0,10*ROW('Water Data'!I166))="","",OFFSET('Water Data'!$I$28,0,10*ROW('Water Data'!I166)))</f>
        <v/>
      </c>
      <c r="CJ172" s="392" t="str">
        <f ca="1">+IF(OFFSET('Water Data'!$I$29,0,10*ROW('Water Data'!I166))="","",OFFSET('Water Data'!$I$29,0,10*ROW('Water Data'!I166)))</f>
        <v/>
      </c>
      <c r="CK172" s="392" t="str">
        <f ca="1">+IF(OFFSET('Sanitation Data'!$D$28,0,10*ROW('Sanitation Data'!D166))="","",OFFSET('Sanitation Data'!$D$28,0,10*ROW('Sanitation Data'!D166)))</f>
        <v/>
      </c>
      <c r="CL172" s="392" t="str">
        <f ca="1">+IF(OFFSET('Sanitation Data'!$D$29,0,10*ROW('Sanitation Data'!D166))="","",OFFSET('Sanitation Data'!$D$29,0,10*ROW('Sanitation Data'!D166)))</f>
        <v/>
      </c>
      <c r="CM172" s="392" t="str">
        <f ca="1">+IF(OFFSET('Sanitation Data'!$D$30,0,10*ROW('Sanitation Data'!D166))="","",OFFSET('Sanitation Data'!$D$30,0,10*ROW('Sanitation Data'!D166)))</f>
        <v/>
      </c>
      <c r="CN172" s="392" t="str">
        <f ca="1">+IF(OFFSET('Sanitation Data'!$D$31,0,10*ROW('Sanitation Data'!D166))="","",OFFSET('Sanitation Data'!$D$31,0,10*ROW('Sanitation Data'!D166)))</f>
        <v/>
      </c>
      <c r="CO172" s="392" t="str">
        <f ca="1">+IF(OFFSET('Sanitation Data'!$D$32,0,10*ROW('Sanitation Data'!D166))="","",OFFSET('Sanitation Data'!$D$32,0,10*ROW('Sanitation Data'!D166)))</f>
        <v/>
      </c>
      <c r="CP172" s="392" t="str">
        <f ca="1">+IF(OFFSET('Sanitation Data'!$E$28,0,10*ROW('Sanitation Data'!E166))="","",OFFSET('Sanitation Data'!$E$28,0,10*ROW('Sanitation Data'!E166)))</f>
        <v/>
      </c>
      <c r="CQ172" s="392" t="str">
        <f ca="1">+IF(OFFSET('Sanitation Data'!$E$29,0,10*ROW('Sanitation Data'!E166))="","",OFFSET('Sanitation Data'!$E$29,0,10*ROW('Sanitation Data'!E166)))</f>
        <v/>
      </c>
      <c r="CR172" s="392" t="str">
        <f ca="1">+IF(OFFSET('Sanitation Data'!$E$30,0,10*ROW('Sanitation Data'!E166))="","",OFFSET('Sanitation Data'!$E$30,0,10*ROW('Sanitation Data'!E166)))</f>
        <v/>
      </c>
      <c r="CS172" s="392" t="str">
        <f ca="1">+IF(OFFSET('Sanitation Data'!$E$31,0,10*ROW('Sanitation Data'!E166))="","",OFFSET('Sanitation Data'!$E$31,0,10*ROW('Sanitation Data'!E166)))</f>
        <v/>
      </c>
      <c r="CT172" s="392" t="str">
        <f ca="1">+IF(OFFSET('Sanitation Data'!$E$32,0,10*ROW('Sanitation Data'!E166))="","",OFFSET('Sanitation Data'!$E$32,0,10*ROW('Sanitation Data'!E166)))</f>
        <v/>
      </c>
      <c r="CU172" s="392" t="str">
        <f ca="1">+IF(OFFSET('Sanitation Data'!$F$28,0,10*ROW('Sanitation Data'!F166))="","",OFFSET('Sanitation Data'!$F$28,0,10*ROW('Sanitation Data'!F166)))</f>
        <v/>
      </c>
      <c r="CV172" s="392" t="str">
        <f ca="1">+IF(OFFSET('Sanitation Data'!$F$29,0,10*ROW('Sanitation Data'!F166))="","",OFFSET('Sanitation Data'!$F$29,0,10*ROW('Sanitation Data'!F166)))</f>
        <v/>
      </c>
      <c r="CW172" s="392" t="str">
        <f ca="1">+IF(OFFSET('Sanitation Data'!$F$30,0,10*ROW('Sanitation Data'!F166))="","",OFFSET('Sanitation Data'!$F$30,0,10*ROW('Sanitation Data'!F166)))</f>
        <v/>
      </c>
      <c r="CX172" s="392" t="str">
        <f ca="1">+IF(OFFSET('Sanitation Data'!$F$31,0,10*ROW('Sanitation Data'!F166))="","",OFFSET('Sanitation Data'!$F$31,0,10*ROW('Sanitation Data'!F166)))</f>
        <v/>
      </c>
      <c r="CY172" s="392" t="str">
        <f ca="1">+IF(OFFSET('Sanitation Data'!$F$32,0,10*ROW('Sanitation Data'!F166))="","",OFFSET('Sanitation Data'!$F$32,0,10*ROW('Sanitation Data'!F166)))</f>
        <v/>
      </c>
      <c r="CZ172" s="392" t="str">
        <f ca="1">+IF(OFFSET('Sanitation Data'!$G$28,0,10*ROW('Sanitation Data'!G166))="","",OFFSET('Sanitation Data'!$G$28,0,10*ROW('Sanitation Data'!G166)))</f>
        <v/>
      </c>
      <c r="DA172" s="392" t="str">
        <f ca="1">+IF(OFFSET('Sanitation Data'!$G$29,0,10*ROW('Sanitation Data'!G166))="","",OFFSET('Sanitation Data'!$G$29,0,10*ROW('Sanitation Data'!G166)))</f>
        <v/>
      </c>
      <c r="DB172" s="392" t="str">
        <f ca="1">+IF(OFFSET('Sanitation Data'!$G$30,0,10*ROW('Sanitation Data'!G166))="","",OFFSET('Sanitation Data'!$G$30,0,10*ROW('Sanitation Data'!G166)))</f>
        <v/>
      </c>
      <c r="DC172" s="392" t="str">
        <f ca="1">+IF(OFFSET('Sanitation Data'!$G$31,0,10*ROW('Sanitation Data'!G166))="","",OFFSET('Sanitation Data'!$G$31,0,10*ROW('Sanitation Data'!G166)))</f>
        <v/>
      </c>
      <c r="DD172" s="392" t="str">
        <f ca="1">+IF(OFFSET('Sanitation Data'!$G$32,0,10*ROW('Sanitation Data'!G166))="","",OFFSET('Sanitation Data'!$G$32,0,10*ROW('Sanitation Data'!G166)))</f>
        <v/>
      </c>
      <c r="DE172" s="392" t="str">
        <f ca="1">+IF(OFFSET('Sanitation Data'!$H$28,0,10*ROW('Sanitation Data'!H166))="","",OFFSET('Sanitation Data'!$H$28,0,10*ROW('Sanitation Data'!H166)))</f>
        <v/>
      </c>
      <c r="DF172" s="392" t="str">
        <f ca="1">+IF(OFFSET('Sanitation Data'!$H$29,0,10*ROW('Sanitation Data'!H166))="","",OFFSET('Sanitation Data'!$H$29,0,10*ROW('Sanitation Data'!H166)))</f>
        <v/>
      </c>
      <c r="DG172" s="392" t="str">
        <f ca="1">+IF(OFFSET('Sanitation Data'!$H$30,0,10*ROW('Sanitation Data'!H166))="","",OFFSET('Sanitation Data'!$H$30,0,10*ROW('Sanitation Data'!H166)))</f>
        <v/>
      </c>
      <c r="DH172" s="392" t="str">
        <f ca="1">+IF(OFFSET('Sanitation Data'!$H$31,0,10*ROW('Sanitation Data'!H166))="","",OFFSET('Sanitation Data'!$H$31,0,10*ROW('Sanitation Data'!H166)))</f>
        <v/>
      </c>
      <c r="DI172" s="392" t="str">
        <f ca="1">+IF(OFFSET('Sanitation Data'!$H$32,0,10*ROW('Sanitation Data'!H166))="","",OFFSET('Sanitation Data'!$H$32,0,10*ROW('Sanitation Data'!H166)))</f>
        <v/>
      </c>
      <c r="DJ172" s="392" t="str">
        <f ca="1">+IF(OFFSET('Sanitation Data'!$I$28,0,10*ROW('Sanitation Data'!I166))="","",OFFSET('Sanitation Data'!$I$28,0,10*ROW('Sanitation Data'!I166)))</f>
        <v/>
      </c>
      <c r="DK172" s="392" t="str">
        <f ca="1">+IF(OFFSET('Sanitation Data'!$I$29,0,10*ROW('Sanitation Data'!I166))="","",OFFSET('Sanitation Data'!$I$29,0,10*ROW('Sanitation Data'!I166)))</f>
        <v/>
      </c>
      <c r="DL172" s="392" t="str">
        <f ca="1">+IF(OFFSET('Sanitation Data'!$I$30,0,10*ROW('Sanitation Data'!I166))="","",OFFSET('Sanitation Data'!$I$30,0,10*ROW('Sanitation Data'!I166)))</f>
        <v/>
      </c>
      <c r="DM172" s="392" t="str">
        <f ca="1">+IF(OFFSET('Sanitation Data'!$I$31,0,10*ROW('Sanitation Data'!I166))="","",OFFSET('Sanitation Data'!$I$31,0,10*ROW('Sanitation Data'!I166)))</f>
        <v/>
      </c>
      <c r="DN172" s="392" t="str">
        <f ca="1">+IF(OFFSET('Sanitation Data'!$I$32,0,10*ROW('Sanitation Data'!I166))="","",OFFSET('Sanitation Data'!$I$32,0,10*ROW('Sanitation Data'!I166)))</f>
        <v/>
      </c>
      <c r="DO172" s="392" t="str">
        <f ca="1">+IF(OFFSET('Hygiene Data'!$D$11,0,10*ROW('Hygiene Data'!D166))="","",OFFSET('Hygiene Data'!$D$11,0,10*ROW('Hygiene Data'!D166)))</f>
        <v/>
      </c>
      <c r="DP172" s="392" t="str">
        <f ca="1">+IF(OFFSET('Hygiene Data'!$D$12,0,10*ROW('Hygiene Data'!D166))="","",OFFSET('Hygiene Data'!$D$12,0,10*ROW('Hygiene Data'!D166)))</f>
        <v/>
      </c>
      <c r="DQ172" s="392" t="str">
        <f ca="1">+IF(OFFSET('Hygiene Data'!$D$13,0,10*ROW('Hygiene Data'!D166))="","",OFFSET('Hygiene Data'!$D$13,0,10*ROW('Hygiene Data'!D166)))</f>
        <v/>
      </c>
      <c r="DR172" s="392" t="str">
        <f ca="1">+IF(OFFSET('Hygiene Data'!$E$11,0,10*ROW('Hygiene Data'!E166))="","",OFFSET('Hygiene Data'!$E$11,0,10*ROW('Hygiene Data'!E166)))</f>
        <v/>
      </c>
      <c r="DS172" s="392" t="str">
        <f ca="1">+IF(OFFSET('Hygiene Data'!$E$12,0,10*ROW('Hygiene Data'!E166))="","",OFFSET('Hygiene Data'!$E$12,0,10*ROW('Hygiene Data'!E166)))</f>
        <v/>
      </c>
      <c r="DT172" s="392" t="str">
        <f ca="1">+IF(OFFSET('Hygiene Data'!$E$13,0,10*ROW('Hygiene Data'!E166))="","",OFFSET('Hygiene Data'!$E$13,0,10*ROW('Hygiene Data'!E166)))</f>
        <v/>
      </c>
      <c r="DU172" s="392" t="str">
        <f ca="1">+IF(OFFSET('Hygiene Data'!$F$11,0,10*ROW('Hygiene Data'!F166))="","",OFFSET('Hygiene Data'!$F$11,0,10*ROW('Hygiene Data'!F166)))</f>
        <v/>
      </c>
      <c r="DV172" s="392" t="str">
        <f ca="1">+IF(OFFSET('Hygiene Data'!$F$12,0,10*ROW('Hygiene Data'!F166))="","",OFFSET('Hygiene Data'!$F$12,0,10*ROW('Hygiene Data'!F166)))</f>
        <v/>
      </c>
      <c r="DW172" s="392" t="str">
        <f ca="1">+IF(OFFSET('Hygiene Data'!$F$13,0,10*ROW('Hygiene Data'!F166))="","",OFFSET('Hygiene Data'!$F$13,0,10*ROW('Hygiene Data'!F166)))</f>
        <v/>
      </c>
      <c r="DX172" s="392" t="str">
        <f ca="1">+IF(OFFSET('Hygiene Data'!$G$11,0,10*ROW('Hygiene Data'!G166))="","",OFFSET('Hygiene Data'!$G$11,0,10*ROW('Hygiene Data'!G166)))</f>
        <v/>
      </c>
      <c r="DY172" s="392" t="str">
        <f ca="1">+IF(OFFSET('Hygiene Data'!$G$12,0,10*ROW('Hygiene Data'!G166))="","",OFFSET('Hygiene Data'!$G$12,0,10*ROW('Hygiene Data'!G166)))</f>
        <v/>
      </c>
      <c r="DZ172" s="392" t="str">
        <f ca="1">+IF(OFFSET('Hygiene Data'!$G$13,0,10*ROW('Hygiene Data'!G166))="","",OFFSET('Hygiene Data'!$G$13,0,10*ROW('Hygiene Data'!G166)))</f>
        <v/>
      </c>
      <c r="EA172" s="392" t="str">
        <f ca="1">+IF(OFFSET('Hygiene Data'!$H$11,0,10*ROW('Hygiene Data'!H166))="","",OFFSET('Hygiene Data'!$H$11,0,10*ROW('Hygiene Data'!H166)))</f>
        <v/>
      </c>
      <c r="EB172" s="392" t="str">
        <f ca="1">+IF(OFFSET('Hygiene Data'!$H$12,0,10*ROW('Hygiene Data'!H166))="","",OFFSET('Hygiene Data'!$H$12,0,10*ROW('Hygiene Data'!H166)))</f>
        <v/>
      </c>
      <c r="EC172" s="392" t="str">
        <f ca="1">+IF(OFFSET('Hygiene Data'!$H$13,0,10*ROW('Hygiene Data'!H166))="","",OFFSET('Hygiene Data'!$H$13,0,10*ROW('Hygiene Data'!H166)))</f>
        <v/>
      </c>
      <c r="ED172" s="392" t="str">
        <f ca="1">+IF(OFFSET('Hygiene Data'!$I$11,0,10*ROW('Hygiene Data'!I166))="","",OFFSET('Hygiene Data'!$I$11,0,10*ROW('Hygiene Data'!I166)))</f>
        <v/>
      </c>
      <c r="EE172" s="392" t="str">
        <f ca="1">+IF(OFFSET('Hygiene Data'!$I$12,0,10*ROW('Hygiene Data'!I166))="","",OFFSET('Hygiene Data'!$I$12,0,10*ROW('Hygiene Data'!I166)))</f>
        <v/>
      </c>
      <c r="EF172" s="392" t="str">
        <f ca="1">+IF(OFFSET('Hygiene Data'!$I$13,0,10*ROW('Hygiene Data'!I166))="","",OFFSET('Hygiene Data'!$I$13,0,10*ROW('Hygiene Data'!I166)))</f>
        <v/>
      </c>
    </row>
    <row r="173" spans="1:136" x14ac:dyDescent="0.25">
      <c r="A173" s="501" t="str">
        <f ca="1">+IF(OFFSET('Water Data'!$B$2,0,10*ROW('Water Data'!E167))="","",OFFSET('Water Data'!$B$2,0,10*ROW('Water Data'!E167)))</f>
        <v/>
      </c>
      <c r="B173" s="50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28" t="str">
        <f t="shared" ca="1" si="2"/>
        <v/>
      </c>
      <c r="D173" s="52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3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3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3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3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3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3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3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3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3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3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3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3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3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3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3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3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3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3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3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3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3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3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3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3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3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3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3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3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3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3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3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0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3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3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3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3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3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3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3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3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3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3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3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3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3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3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3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3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92" t="str">
        <f ca="1">+IF(OFFSET('Water Data'!$D$27,0,10*ROW('Water Data'!D167))="","",OFFSET('Water Data'!$D$27,0,10*ROW('Water Data'!D167)))</f>
        <v/>
      </c>
      <c r="BT173" s="392" t="str">
        <f ca="1">+IF(OFFSET('Water Data'!$D$28,0,10*ROW('Water Data'!D167))="","",OFFSET('Water Data'!$D$28,0,10*ROW('Water Data'!D167)))</f>
        <v/>
      </c>
      <c r="BU173" s="392" t="str">
        <f ca="1">+IF(OFFSET('Water Data'!$D$29,0,10*ROW('Water Data'!D167))="","",OFFSET('Water Data'!$D$29,0,10*ROW('Water Data'!D167)))</f>
        <v/>
      </c>
      <c r="BV173" s="392" t="str">
        <f ca="1">+IF(OFFSET('Water Data'!$E$27,0,10*ROW('Water Data'!E167))="","",OFFSET('Water Data'!$E$27,0,10*ROW('Water Data'!E167)))</f>
        <v/>
      </c>
      <c r="BW173" s="392" t="str">
        <f ca="1">+IF(OFFSET('Water Data'!$E$28,0,10*ROW('Water Data'!E167))="","",OFFSET('Water Data'!$E$28,0,10*ROW('Water Data'!E167)))</f>
        <v/>
      </c>
      <c r="BX173" s="392" t="str">
        <f ca="1">+IF(OFFSET('Water Data'!$E$29,0,10*ROW('Water Data'!E167))="","",OFFSET('Water Data'!$E$29,0,10*ROW('Water Data'!E167)))</f>
        <v/>
      </c>
      <c r="BY173" s="392" t="str">
        <f ca="1">+IF(OFFSET('Water Data'!$F$27,0,10*ROW('Water Data'!F167))="","",OFFSET('Water Data'!$F$27,0,10*ROW('Water Data'!F167)))</f>
        <v/>
      </c>
      <c r="BZ173" s="392" t="str">
        <f ca="1">+IF(OFFSET('Water Data'!$F$28,0,10*ROW('Water Data'!F167))="","",OFFSET('Water Data'!$F$28,0,10*ROW('Water Data'!F167)))</f>
        <v/>
      </c>
      <c r="CA173" s="392" t="str">
        <f ca="1">+IF(OFFSET('Water Data'!$F$29,0,10*ROW('Water Data'!F167))="","",OFFSET('Water Data'!$F$29,0,10*ROW('Water Data'!F167)))</f>
        <v/>
      </c>
      <c r="CB173" s="392" t="str">
        <f ca="1">+IF(OFFSET('Water Data'!$G$27,0,10*ROW('Water Data'!G167))="","",OFFSET('Water Data'!$G$27,0,10*ROW('Water Data'!G167)))</f>
        <v/>
      </c>
      <c r="CC173" s="392" t="str">
        <f ca="1">+IF(OFFSET('Water Data'!$G$28,0,10*ROW('Water Data'!G167))="","",OFFSET('Water Data'!$G$28,0,10*ROW('Water Data'!G167)))</f>
        <v/>
      </c>
      <c r="CD173" s="392" t="str">
        <f ca="1">+IF(OFFSET('Water Data'!$G$29,0,10*ROW('Water Data'!G167))="","",OFFSET('Water Data'!$G$29,0,10*ROW('Water Data'!G167)))</f>
        <v/>
      </c>
      <c r="CE173" s="392" t="str">
        <f ca="1">+IF(OFFSET('Water Data'!$H$27,0,10*ROW('Water Data'!H167))="","",OFFSET('Water Data'!$H$27,0,10*ROW('Water Data'!H167)))</f>
        <v/>
      </c>
      <c r="CF173" s="392" t="str">
        <f ca="1">+IF(OFFSET('Water Data'!$H$28,0,10*ROW('Water Data'!H167))="","",OFFSET('Water Data'!$H$28,0,10*ROW('Water Data'!H167)))</f>
        <v/>
      </c>
      <c r="CG173" s="392" t="str">
        <f ca="1">+IF(OFFSET('Water Data'!$H$29,0,10*ROW('Water Data'!H167))="","",OFFSET('Water Data'!$H$29,0,10*ROW('Water Data'!H167)))</f>
        <v/>
      </c>
      <c r="CH173" s="392" t="str">
        <f ca="1">+IF(OFFSET('Water Data'!$I$27,0,10*ROW('Water Data'!I167))="","",OFFSET('Water Data'!$I$27,0,10*ROW('Water Data'!I167)))</f>
        <v/>
      </c>
      <c r="CI173" s="392" t="str">
        <f ca="1">+IF(OFFSET('Water Data'!$I$28,0,10*ROW('Water Data'!I167))="","",OFFSET('Water Data'!$I$28,0,10*ROW('Water Data'!I167)))</f>
        <v/>
      </c>
      <c r="CJ173" s="392" t="str">
        <f ca="1">+IF(OFFSET('Water Data'!$I$29,0,10*ROW('Water Data'!I167))="","",OFFSET('Water Data'!$I$29,0,10*ROW('Water Data'!I167)))</f>
        <v/>
      </c>
      <c r="CK173" s="392" t="str">
        <f ca="1">+IF(OFFSET('Sanitation Data'!$D$28,0,10*ROW('Sanitation Data'!D167))="","",OFFSET('Sanitation Data'!$D$28,0,10*ROW('Sanitation Data'!D167)))</f>
        <v/>
      </c>
      <c r="CL173" s="392" t="str">
        <f ca="1">+IF(OFFSET('Sanitation Data'!$D$29,0,10*ROW('Sanitation Data'!D167))="","",OFFSET('Sanitation Data'!$D$29,0,10*ROW('Sanitation Data'!D167)))</f>
        <v/>
      </c>
      <c r="CM173" s="392" t="str">
        <f ca="1">+IF(OFFSET('Sanitation Data'!$D$30,0,10*ROW('Sanitation Data'!D167))="","",OFFSET('Sanitation Data'!$D$30,0,10*ROW('Sanitation Data'!D167)))</f>
        <v/>
      </c>
      <c r="CN173" s="392" t="str">
        <f ca="1">+IF(OFFSET('Sanitation Data'!$D$31,0,10*ROW('Sanitation Data'!D167))="","",OFFSET('Sanitation Data'!$D$31,0,10*ROW('Sanitation Data'!D167)))</f>
        <v/>
      </c>
      <c r="CO173" s="392" t="str">
        <f ca="1">+IF(OFFSET('Sanitation Data'!$D$32,0,10*ROW('Sanitation Data'!D167))="","",OFFSET('Sanitation Data'!$D$32,0,10*ROW('Sanitation Data'!D167)))</f>
        <v/>
      </c>
      <c r="CP173" s="392" t="str">
        <f ca="1">+IF(OFFSET('Sanitation Data'!$E$28,0,10*ROW('Sanitation Data'!E167))="","",OFFSET('Sanitation Data'!$E$28,0,10*ROW('Sanitation Data'!E167)))</f>
        <v/>
      </c>
      <c r="CQ173" s="392" t="str">
        <f ca="1">+IF(OFFSET('Sanitation Data'!$E$29,0,10*ROW('Sanitation Data'!E167))="","",OFFSET('Sanitation Data'!$E$29,0,10*ROW('Sanitation Data'!E167)))</f>
        <v/>
      </c>
      <c r="CR173" s="392" t="str">
        <f ca="1">+IF(OFFSET('Sanitation Data'!$E$30,0,10*ROW('Sanitation Data'!E167))="","",OFFSET('Sanitation Data'!$E$30,0,10*ROW('Sanitation Data'!E167)))</f>
        <v/>
      </c>
      <c r="CS173" s="392" t="str">
        <f ca="1">+IF(OFFSET('Sanitation Data'!$E$31,0,10*ROW('Sanitation Data'!E167))="","",OFFSET('Sanitation Data'!$E$31,0,10*ROW('Sanitation Data'!E167)))</f>
        <v/>
      </c>
      <c r="CT173" s="392" t="str">
        <f ca="1">+IF(OFFSET('Sanitation Data'!$E$32,0,10*ROW('Sanitation Data'!E167))="","",OFFSET('Sanitation Data'!$E$32,0,10*ROW('Sanitation Data'!E167)))</f>
        <v/>
      </c>
      <c r="CU173" s="392" t="str">
        <f ca="1">+IF(OFFSET('Sanitation Data'!$F$28,0,10*ROW('Sanitation Data'!F167))="","",OFFSET('Sanitation Data'!$F$28,0,10*ROW('Sanitation Data'!F167)))</f>
        <v/>
      </c>
      <c r="CV173" s="392" t="str">
        <f ca="1">+IF(OFFSET('Sanitation Data'!$F$29,0,10*ROW('Sanitation Data'!F167))="","",OFFSET('Sanitation Data'!$F$29,0,10*ROW('Sanitation Data'!F167)))</f>
        <v/>
      </c>
      <c r="CW173" s="392" t="str">
        <f ca="1">+IF(OFFSET('Sanitation Data'!$F$30,0,10*ROW('Sanitation Data'!F167))="","",OFFSET('Sanitation Data'!$F$30,0,10*ROW('Sanitation Data'!F167)))</f>
        <v/>
      </c>
      <c r="CX173" s="392" t="str">
        <f ca="1">+IF(OFFSET('Sanitation Data'!$F$31,0,10*ROW('Sanitation Data'!F167))="","",OFFSET('Sanitation Data'!$F$31,0,10*ROW('Sanitation Data'!F167)))</f>
        <v/>
      </c>
      <c r="CY173" s="392" t="str">
        <f ca="1">+IF(OFFSET('Sanitation Data'!$F$32,0,10*ROW('Sanitation Data'!F167))="","",OFFSET('Sanitation Data'!$F$32,0,10*ROW('Sanitation Data'!F167)))</f>
        <v/>
      </c>
      <c r="CZ173" s="392" t="str">
        <f ca="1">+IF(OFFSET('Sanitation Data'!$G$28,0,10*ROW('Sanitation Data'!G167))="","",OFFSET('Sanitation Data'!$G$28,0,10*ROW('Sanitation Data'!G167)))</f>
        <v/>
      </c>
      <c r="DA173" s="392" t="str">
        <f ca="1">+IF(OFFSET('Sanitation Data'!$G$29,0,10*ROW('Sanitation Data'!G167))="","",OFFSET('Sanitation Data'!$G$29,0,10*ROW('Sanitation Data'!G167)))</f>
        <v/>
      </c>
      <c r="DB173" s="392" t="str">
        <f ca="1">+IF(OFFSET('Sanitation Data'!$G$30,0,10*ROW('Sanitation Data'!G167))="","",OFFSET('Sanitation Data'!$G$30,0,10*ROW('Sanitation Data'!G167)))</f>
        <v/>
      </c>
      <c r="DC173" s="392" t="str">
        <f ca="1">+IF(OFFSET('Sanitation Data'!$G$31,0,10*ROW('Sanitation Data'!G167))="","",OFFSET('Sanitation Data'!$G$31,0,10*ROW('Sanitation Data'!G167)))</f>
        <v/>
      </c>
      <c r="DD173" s="392" t="str">
        <f ca="1">+IF(OFFSET('Sanitation Data'!$G$32,0,10*ROW('Sanitation Data'!G167))="","",OFFSET('Sanitation Data'!$G$32,0,10*ROW('Sanitation Data'!G167)))</f>
        <v/>
      </c>
      <c r="DE173" s="392" t="str">
        <f ca="1">+IF(OFFSET('Sanitation Data'!$H$28,0,10*ROW('Sanitation Data'!H167))="","",OFFSET('Sanitation Data'!$H$28,0,10*ROW('Sanitation Data'!H167)))</f>
        <v/>
      </c>
      <c r="DF173" s="392" t="str">
        <f ca="1">+IF(OFFSET('Sanitation Data'!$H$29,0,10*ROW('Sanitation Data'!H167))="","",OFFSET('Sanitation Data'!$H$29,0,10*ROW('Sanitation Data'!H167)))</f>
        <v/>
      </c>
      <c r="DG173" s="392" t="str">
        <f ca="1">+IF(OFFSET('Sanitation Data'!$H$30,0,10*ROW('Sanitation Data'!H167))="","",OFFSET('Sanitation Data'!$H$30,0,10*ROW('Sanitation Data'!H167)))</f>
        <v/>
      </c>
      <c r="DH173" s="392" t="str">
        <f ca="1">+IF(OFFSET('Sanitation Data'!$H$31,0,10*ROW('Sanitation Data'!H167))="","",OFFSET('Sanitation Data'!$H$31,0,10*ROW('Sanitation Data'!H167)))</f>
        <v/>
      </c>
      <c r="DI173" s="392" t="str">
        <f ca="1">+IF(OFFSET('Sanitation Data'!$H$32,0,10*ROW('Sanitation Data'!H167))="","",OFFSET('Sanitation Data'!$H$32,0,10*ROW('Sanitation Data'!H167)))</f>
        <v/>
      </c>
      <c r="DJ173" s="392" t="str">
        <f ca="1">+IF(OFFSET('Sanitation Data'!$I$28,0,10*ROW('Sanitation Data'!I167))="","",OFFSET('Sanitation Data'!$I$28,0,10*ROW('Sanitation Data'!I167)))</f>
        <v/>
      </c>
      <c r="DK173" s="392" t="str">
        <f ca="1">+IF(OFFSET('Sanitation Data'!$I$29,0,10*ROW('Sanitation Data'!I167))="","",OFFSET('Sanitation Data'!$I$29,0,10*ROW('Sanitation Data'!I167)))</f>
        <v/>
      </c>
      <c r="DL173" s="392" t="str">
        <f ca="1">+IF(OFFSET('Sanitation Data'!$I$30,0,10*ROW('Sanitation Data'!I167))="","",OFFSET('Sanitation Data'!$I$30,0,10*ROW('Sanitation Data'!I167)))</f>
        <v/>
      </c>
      <c r="DM173" s="392" t="str">
        <f ca="1">+IF(OFFSET('Sanitation Data'!$I$31,0,10*ROW('Sanitation Data'!I167))="","",OFFSET('Sanitation Data'!$I$31,0,10*ROW('Sanitation Data'!I167)))</f>
        <v/>
      </c>
      <c r="DN173" s="392" t="str">
        <f ca="1">+IF(OFFSET('Sanitation Data'!$I$32,0,10*ROW('Sanitation Data'!I167))="","",OFFSET('Sanitation Data'!$I$32,0,10*ROW('Sanitation Data'!I167)))</f>
        <v/>
      </c>
      <c r="DO173" s="392" t="str">
        <f ca="1">+IF(OFFSET('Hygiene Data'!$D$11,0,10*ROW('Hygiene Data'!D167))="","",OFFSET('Hygiene Data'!$D$11,0,10*ROW('Hygiene Data'!D167)))</f>
        <v/>
      </c>
      <c r="DP173" s="392" t="str">
        <f ca="1">+IF(OFFSET('Hygiene Data'!$D$12,0,10*ROW('Hygiene Data'!D167))="","",OFFSET('Hygiene Data'!$D$12,0,10*ROW('Hygiene Data'!D167)))</f>
        <v/>
      </c>
      <c r="DQ173" s="392" t="str">
        <f ca="1">+IF(OFFSET('Hygiene Data'!$D$13,0,10*ROW('Hygiene Data'!D167))="","",OFFSET('Hygiene Data'!$D$13,0,10*ROW('Hygiene Data'!D167)))</f>
        <v/>
      </c>
      <c r="DR173" s="392" t="str">
        <f ca="1">+IF(OFFSET('Hygiene Data'!$E$11,0,10*ROW('Hygiene Data'!E167))="","",OFFSET('Hygiene Data'!$E$11,0,10*ROW('Hygiene Data'!E167)))</f>
        <v/>
      </c>
      <c r="DS173" s="392" t="str">
        <f ca="1">+IF(OFFSET('Hygiene Data'!$E$12,0,10*ROW('Hygiene Data'!E167))="","",OFFSET('Hygiene Data'!$E$12,0,10*ROW('Hygiene Data'!E167)))</f>
        <v/>
      </c>
      <c r="DT173" s="392" t="str">
        <f ca="1">+IF(OFFSET('Hygiene Data'!$E$13,0,10*ROW('Hygiene Data'!E167))="","",OFFSET('Hygiene Data'!$E$13,0,10*ROW('Hygiene Data'!E167)))</f>
        <v/>
      </c>
      <c r="DU173" s="392" t="str">
        <f ca="1">+IF(OFFSET('Hygiene Data'!$F$11,0,10*ROW('Hygiene Data'!F167))="","",OFFSET('Hygiene Data'!$F$11,0,10*ROW('Hygiene Data'!F167)))</f>
        <v/>
      </c>
      <c r="DV173" s="392" t="str">
        <f ca="1">+IF(OFFSET('Hygiene Data'!$F$12,0,10*ROW('Hygiene Data'!F167))="","",OFFSET('Hygiene Data'!$F$12,0,10*ROW('Hygiene Data'!F167)))</f>
        <v/>
      </c>
      <c r="DW173" s="392" t="str">
        <f ca="1">+IF(OFFSET('Hygiene Data'!$F$13,0,10*ROW('Hygiene Data'!F167))="","",OFFSET('Hygiene Data'!$F$13,0,10*ROW('Hygiene Data'!F167)))</f>
        <v/>
      </c>
      <c r="DX173" s="392" t="str">
        <f ca="1">+IF(OFFSET('Hygiene Data'!$G$11,0,10*ROW('Hygiene Data'!G167))="","",OFFSET('Hygiene Data'!$G$11,0,10*ROW('Hygiene Data'!G167)))</f>
        <v/>
      </c>
      <c r="DY173" s="392" t="str">
        <f ca="1">+IF(OFFSET('Hygiene Data'!$G$12,0,10*ROW('Hygiene Data'!G167))="","",OFFSET('Hygiene Data'!$G$12,0,10*ROW('Hygiene Data'!G167)))</f>
        <v/>
      </c>
      <c r="DZ173" s="392" t="str">
        <f ca="1">+IF(OFFSET('Hygiene Data'!$G$13,0,10*ROW('Hygiene Data'!G167))="","",OFFSET('Hygiene Data'!$G$13,0,10*ROW('Hygiene Data'!G167)))</f>
        <v/>
      </c>
      <c r="EA173" s="392" t="str">
        <f ca="1">+IF(OFFSET('Hygiene Data'!$H$11,0,10*ROW('Hygiene Data'!H167))="","",OFFSET('Hygiene Data'!$H$11,0,10*ROW('Hygiene Data'!H167)))</f>
        <v/>
      </c>
      <c r="EB173" s="392" t="str">
        <f ca="1">+IF(OFFSET('Hygiene Data'!$H$12,0,10*ROW('Hygiene Data'!H167))="","",OFFSET('Hygiene Data'!$H$12,0,10*ROW('Hygiene Data'!H167)))</f>
        <v/>
      </c>
      <c r="EC173" s="392" t="str">
        <f ca="1">+IF(OFFSET('Hygiene Data'!$H$13,0,10*ROW('Hygiene Data'!H167))="","",OFFSET('Hygiene Data'!$H$13,0,10*ROW('Hygiene Data'!H167)))</f>
        <v/>
      </c>
      <c r="ED173" s="392" t="str">
        <f ca="1">+IF(OFFSET('Hygiene Data'!$I$11,0,10*ROW('Hygiene Data'!I167))="","",OFFSET('Hygiene Data'!$I$11,0,10*ROW('Hygiene Data'!I167)))</f>
        <v/>
      </c>
      <c r="EE173" s="392" t="str">
        <f ca="1">+IF(OFFSET('Hygiene Data'!$I$12,0,10*ROW('Hygiene Data'!I167))="","",OFFSET('Hygiene Data'!$I$12,0,10*ROW('Hygiene Data'!I167)))</f>
        <v/>
      </c>
      <c r="EF173" s="392" t="str">
        <f ca="1">+IF(OFFSET('Hygiene Data'!$I$13,0,10*ROW('Hygiene Data'!I167))="","",OFFSET('Hygiene Data'!$I$13,0,10*ROW('Hygiene Data'!I167)))</f>
        <v/>
      </c>
    </row>
    <row r="174" spans="1:136" x14ac:dyDescent="0.25">
      <c r="A174" s="501" t="str">
        <f ca="1">+IF(OFFSET('Water Data'!$B$2,0,10*ROW('Water Data'!E168))="","",OFFSET('Water Data'!$B$2,0,10*ROW('Water Data'!E168)))</f>
        <v/>
      </c>
      <c r="B174" s="50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28" t="str">
        <f t="shared" ca="1" si="2"/>
        <v/>
      </c>
      <c r="D174" s="52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3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3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3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3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3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3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3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3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3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3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3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3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3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3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3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3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3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3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3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3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3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3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3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3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3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3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3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3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3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3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3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0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3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3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3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3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3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3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3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3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3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3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3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3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3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3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3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3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92" t="str">
        <f ca="1">+IF(OFFSET('Water Data'!$D$27,0,10*ROW('Water Data'!D168))="","",OFFSET('Water Data'!$D$27,0,10*ROW('Water Data'!D168)))</f>
        <v/>
      </c>
      <c r="BT174" s="392" t="str">
        <f ca="1">+IF(OFFSET('Water Data'!$D$28,0,10*ROW('Water Data'!D168))="","",OFFSET('Water Data'!$D$28,0,10*ROW('Water Data'!D168)))</f>
        <v/>
      </c>
      <c r="BU174" s="392" t="str">
        <f ca="1">+IF(OFFSET('Water Data'!$D$29,0,10*ROW('Water Data'!D168))="","",OFFSET('Water Data'!$D$29,0,10*ROW('Water Data'!D168)))</f>
        <v/>
      </c>
      <c r="BV174" s="392" t="str">
        <f ca="1">+IF(OFFSET('Water Data'!$E$27,0,10*ROW('Water Data'!E168))="","",OFFSET('Water Data'!$E$27,0,10*ROW('Water Data'!E168)))</f>
        <v/>
      </c>
      <c r="BW174" s="392" t="str">
        <f ca="1">+IF(OFFSET('Water Data'!$E$28,0,10*ROW('Water Data'!E168))="","",OFFSET('Water Data'!$E$28,0,10*ROW('Water Data'!E168)))</f>
        <v/>
      </c>
      <c r="BX174" s="392" t="str">
        <f ca="1">+IF(OFFSET('Water Data'!$E$29,0,10*ROW('Water Data'!E168))="","",OFFSET('Water Data'!$E$29,0,10*ROW('Water Data'!E168)))</f>
        <v/>
      </c>
      <c r="BY174" s="392" t="str">
        <f ca="1">+IF(OFFSET('Water Data'!$F$27,0,10*ROW('Water Data'!F168))="","",OFFSET('Water Data'!$F$27,0,10*ROW('Water Data'!F168)))</f>
        <v/>
      </c>
      <c r="BZ174" s="392" t="str">
        <f ca="1">+IF(OFFSET('Water Data'!$F$28,0,10*ROW('Water Data'!F168))="","",OFFSET('Water Data'!$F$28,0,10*ROW('Water Data'!F168)))</f>
        <v/>
      </c>
      <c r="CA174" s="392" t="str">
        <f ca="1">+IF(OFFSET('Water Data'!$F$29,0,10*ROW('Water Data'!F168))="","",OFFSET('Water Data'!$F$29,0,10*ROW('Water Data'!F168)))</f>
        <v/>
      </c>
      <c r="CB174" s="392" t="str">
        <f ca="1">+IF(OFFSET('Water Data'!$G$27,0,10*ROW('Water Data'!G168))="","",OFFSET('Water Data'!$G$27,0,10*ROW('Water Data'!G168)))</f>
        <v/>
      </c>
      <c r="CC174" s="392" t="str">
        <f ca="1">+IF(OFFSET('Water Data'!$G$28,0,10*ROW('Water Data'!G168))="","",OFFSET('Water Data'!$G$28,0,10*ROW('Water Data'!G168)))</f>
        <v/>
      </c>
      <c r="CD174" s="392" t="str">
        <f ca="1">+IF(OFFSET('Water Data'!$G$29,0,10*ROW('Water Data'!G168))="","",OFFSET('Water Data'!$G$29,0,10*ROW('Water Data'!G168)))</f>
        <v/>
      </c>
      <c r="CE174" s="392" t="str">
        <f ca="1">+IF(OFFSET('Water Data'!$H$27,0,10*ROW('Water Data'!H168))="","",OFFSET('Water Data'!$H$27,0,10*ROW('Water Data'!H168)))</f>
        <v/>
      </c>
      <c r="CF174" s="392" t="str">
        <f ca="1">+IF(OFFSET('Water Data'!$H$28,0,10*ROW('Water Data'!H168))="","",OFFSET('Water Data'!$H$28,0,10*ROW('Water Data'!H168)))</f>
        <v/>
      </c>
      <c r="CG174" s="392" t="str">
        <f ca="1">+IF(OFFSET('Water Data'!$H$29,0,10*ROW('Water Data'!H168))="","",OFFSET('Water Data'!$H$29,0,10*ROW('Water Data'!H168)))</f>
        <v/>
      </c>
      <c r="CH174" s="392" t="str">
        <f ca="1">+IF(OFFSET('Water Data'!$I$27,0,10*ROW('Water Data'!I168))="","",OFFSET('Water Data'!$I$27,0,10*ROW('Water Data'!I168)))</f>
        <v/>
      </c>
      <c r="CI174" s="392" t="str">
        <f ca="1">+IF(OFFSET('Water Data'!$I$28,0,10*ROW('Water Data'!I168))="","",OFFSET('Water Data'!$I$28,0,10*ROW('Water Data'!I168)))</f>
        <v/>
      </c>
      <c r="CJ174" s="392" t="str">
        <f ca="1">+IF(OFFSET('Water Data'!$I$29,0,10*ROW('Water Data'!I168))="","",OFFSET('Water Data'!$I$29,0,10*ROW('Water Data'!I168)))</f>
        <v/>
      </c>
      <c r="CK174" s="392" t="str">
        <f ca="1">+IF(OFFSET('Sanitation Data'!$D$28,0,10*ROW('Sanitation Data'!D168))="","",OFFSET('Sanitation Data'!$D$28,0,10*ROW('Sanitation Data'!D168)))</f>
        <v/>
      </c>
      <c r="CL174" s="392" t="str">
        <f ca="1">+IF(OFFSET('Sanitation Data'!$D$29,0,10*ROW('Sanitation Data'!D168))="","",OFFSET('Sanitation Data'!$D$29,0,10*ROW('Sanitation Data'!D168)))</f>
        <v/>
      </c>
      <c r="CM174" s="392" t="str">
        <f ca="1">+IF(OFFSET('Sanitation Data'!$D$30,0,10*ROW('Sanitation Data'!D168))="","",OFFSET('Sanitation Data'!$D$30,0,10*ROW('Sanitation Data'!D168)))</f>
        <v/>
      </c>
      <c r="CN174" s="392" t="str">
        <f ca="1">+IF(OFFSET('Sanitation Data'!$D$31,0,10*ROW('Sanitation Data'!D168))="","",OFFSET('Sanitation Data'!$D$31,0,10*ROW('Sanitation Data'!D168)))</f>
        <v/>
      </c>
      <c r="CO174" s="392" t="str">
        <f ca="1">+IF(OFFSET('Sanitation Data'!$D$32,0,10*ROW('Sanitation Data'!D168))="","",OFFSET('Sanitation Data'!$D$32,0,10*ROW('Sanitation Data'!D168)))</f>
        <v/>
      </c>
      <c r="CP174" s="392" t="str">
        <f ca="1">+IF(OFFSET('Sanitation Data'!$E$28,0,10*ROW('Sanitation Data'!E168))="","",OFFSET('Sanitation Data'!$E$28,0,10*ROW('Sanitation Data'!E168)))</f>
        <v/>
      </c>
      <c r="CQ174" s="392" t="str">
        <f ca="1">+IF(OFFSET('Sanitation Data'!$E$29,0,10*ROW('Sanitation Data'!E168))="","",OFFSET('Sanitation Data'!$E$29,0,10*ROW('Sanitation Data'!E168)))</f>
        <v/>
      </c>
      <c r="CR174" s="392" t="str">
        <f ca="1">+IF(OFFSET('Sanitation Data'!$E$30,0,10*ROW('Sanitation Data'!E168))="","",OFFSET('Sanitation Data'!$E$30,0,10*ROW('Sanitation Data'!E168)))</f>
        <v/>
      </c>
      <c r="CS174" s="392" t="str">
        <f ca="1">+IF(OFFSET('Sanitation Data'!$E$31,0,10*ROW('Sanitation Data'!E168))="","",OFFSET('Sanitation Data'!$E$31,0,10*ROW('Sanitation Data'!E168)))</f>
        <v/>
      </c>
      <c r="CT174" s="392" t="str">
        <f ca="1">+IF(OFFSET('Sanitation Data'!$E$32,0,10*ROW('Sanitation Data'!E168))="","",OFFSET('Sanitation Data'!$E$32,0,10*ROW('Sanitation Data'!E168)))</f>
        <v/>
      </c>
      <c r="CU174" s="392" t="str">
        <f ca="1">+IF(OFFSET('Sanitation Data'!$F$28,0,10*ROW('Sanitation Data'!F168))="","",OFFSET('Sanitation Data'!$F$28,0,10*ROW('Sanitation Data'!F168)))</f>
        <v/>
      </c>
      <c r="CV174" s="392" t="str">
        <f ca="1">+IF(OFFSET('Sanitation Data'!$F$29,0,10*ROW('Sanitation Data'!F168))="","",OFFSET('Sanitation Data'!$F$29,0,10*ROW('Sanitation Data'!F168)))</f>
        <v/>
      </c>
      <c r="CW174" s="392" t="str">
        <f ca="1">+IF(OFFSET('Sanitation Data'!$F$30,0,10*ROW('Sanitation Data'!F168))="","",OFFSET('Sanitation Data'!$F$30,0,10*ROW('Sanitation Data'!F168)))</f>
        <v/>
      </c>
      <c r="CX174" s="392" t="str">
        <f ca="1">+IF(OFFSET('Sanitation Data'!$F$31,0,10*ROW('Sanitation Data'!F168))="","",OFFSET('Sanitation Data'!$F$31,0,10*ROW('Sanitation Data'!F168)))</f>
        <v/>
      </c>
      <c r="CY174" s="392" t="str">
        <f ca="1">+IF(OFFSET('Sanitation Data'!$F$32,0,10*ROW('Sanitation Data'!F168))="","",OFFSET('Sanitation Data'!$F$32,0,10*ROW('Sanitation Data'!F168)))</f>
        <v/>
      </c>
      <c r="CZ174" s="392" t="str">
        <f ca="1">+IF(OFFSET('Sanitation Data'!$G$28,0,10*ROW('Sanitation Data'!G168))="","",OFFSET('Sanitation Data'!$G$28,0,10*ROW('Sanitation Data'!G168)))</f>
        <v/>
      </c>
      <c r="DA174" s="392" t="str">
        <f ca="1">+IF(OFFSET('Sanitation Data'!$G$29,0,10*ROW('Sanitation Data'!G168))="","",OFFSET('Sanitation Data'!$G$29,0,10*ROW('Sanitation Data'!G168)))</f>
        <v/>
      </c>
      <c r="DB174" s="392" t="str">
        <f ca="1">+IF(OFFSET('Sanitation Data'!$G$30,0,10*ROW('Sanitation Data'!G168))="","",OFFSET('Sanitation Data'!$G$30,0,10*ROW('Sanitation Data'!G168)))</f>
        <v/>
      </c>
      <c r="DC174" s="392" t="str">
        <f ca="1">+IF(OFFSET('Sanitation Data'!$G$31,0,10*ROW('Sanitation Data'!G168))="","",OFFSET('Sanitation Data'!$G$31,0,10*ROW('Sanitation Data'!G168)))</f>
        <v/>
      </c>
      <c r="DD174" s="392" t="str">
        <f ca="1">+IF(OFFSET('Sanitation Data'!$G$32,0,10*ROW('Sanitation Data'!G168))="","",OFFSET('Sanitation Data'!$G$32,0,10*ROW('Sanitation Data'!G168)))</f>
        <v/>
      </c>
      <c r="DE174" s="392" t="str">
        <f ca="1">+IF(OFFSET('Sanitation Data'!$H$28,0,10*ROW('Sanitation Data'!H168))="","",OFFSET('Sanitation Data'!$H$28,0,10*ROW('Sanitation Data'!H168)))</f>
        <v/>
      </c>
      <c r="DF174" s="392" t="str">
        <f ca="1">+IF(OFFSET('Sanitation Data'!$H$29,0,10*ROW('Sanitation Data'!H168))="","",OFFSET('Sanitation Data'!$H$29,0,10*ROW('Sanitation Data'!H168)))</f>
        <v/>
      </c>
      <c r="DG174" s="392" t="str">
        <f ca="1">+IF(OFFSET('Sanitation Data'!$H$30,0,10*ROW('Sanitation Data'!H168))="","",OFFSET('Sanitation Data'!$H$30,0,10*ROW('Sanitation Data'!H168)))</f>
        <v/>
      </c>
      <c r="DH174" s="392" t="str">
        <f ca="1">+IF(OFFSET('Sanitation Data'!$H$31,0,10*ROW('Sanitation Data'!H168))="","",OFFSET('Sanitation Data'!$H$31,0,10*ROW('Sanitation Data'!H168)))</f>
        <v/>
      </c>
      <c r="DI174" s="392" t="str">
        <f ca="1">+IF(OFFSET('Sanitation Data'!$H$32,0,10*ROW('Sanitation Data'!H168))="","",OFFSET('Sanitation Data'!$H$32,0,10*ROW('Sanitation Data'!H168)))</f>
        <v/>
      </c>
      <c r="DJ174" s="392" t="str">
        <f ca="1">+IF(OFFSET('Sanitation Data'!$I$28,0,10*ROW('Sanitation Data'!I168))="","",OFFSET('Sanitation Data'!$I$28,0,10*ROW('Sanitation Data'!I168)))</f>
        <v/>
      </c>
      <c r="DK174" s="392" t="str">
        <f ca="1">+IF(OFFSET('Sanitation Data'!$I$29,0,10*ROW('Sanitation Data'!I168))="","",OFFSET('Sanitation Data'!$I$29,0,10*ROW('Sanitation Data'!I168)))</f>
        <v/>
      </c>
      <c r="DL174" s="392" t="str">
        <f ca="1">+IF(OFFSET('Sanitation Data'!$I$30,0,10*ROW('Sanitation Data'!I168))="","",OFFSET('Sanitation Data'!$I$30,0,10*ROW('Sanitation Data'!I168)))</f>
        <v/>
      </c>
      <c r="DM174" s="392" t="str">
        <f ca="1">+IF(OFFSET('Sanitation Data'!$I$31,0,10*ROW('Sanitation Data'!I168))="","",OFFSET('Sanitation Data'!$I$31,0,10*ROW('Sanitation Data'!I168)))</f>
        <v/>
      </c>
      <c r="DN174" s="392" t="str">
        <f ca="1">+IF(OFFSET('Sanitation Data'!$I$32,0,10*ROW('Sanitation Data'!I168))="","",OFFSET('Sanitation Data'!$I$32,0,10*ROW('Sanitation Data'!I168)))</f>
        <v/>
      </c>
      <c r="DO174" s="392" t="str">
        <f ca="1">+IF(OFFSET('Hygiene Data'!$D$11,0,10*ROW('Hygiene Data'!D168))="","",OFFSET('Hygiene Data'!$D$11,0,10*ROW('Hygiene Data'!D168)))</f>
        <v/>
      </c>
      <c r="DP174" s="392" t="str">
        <f ca="1">+IF(OFFSET('Hygiene Data'!$D$12,0,10*ROW('Hygiene Data'!D168))="","",OFFSET('Hygiene Data'!$D$12,0,10*ROW('Hygiene Data'!D168)))</f>
        <v/>
      </c>
      <c r="DQ174" s="392" t="str">
        <f ca="1">+IF(OFFSET('Hygiene Data'!$D$13,0,10*ROW('Hygiene Data'!D168))="","",OFFSET('Hygiene Data'!$D$13,0,10*ROW('Hygiene Data'!D168)))</f>
        <v/>
      </c>
      <c r="DR174" s="392" t="str">
        <f ca="1">+IF(OFFSET('Hygiene Data'!$E$11,0,10*ROW('Hygiene Data'!E168))="","",OFFSET('Hygiene Data'!$E$11,0,10*ROW('Hygiene Data'!E168)))</f>
        <v/>
      </c>
      <c r="DS174" s="392" t="str">
        <f ca="1">+IF(OFFSET('Hygiene Data'!$E$12,0,10*ROW('Hygiene Data'!E168))="","",OFFSET('Hygiene Data'!$E$12,0,10*ROW('Hygiene Data'!E168)))</f>
        <v/>
      </c>
      <c r="DT174" s="392" t="str">
        <f ca="1">+IF(OFFSET('Hygiene Data'!$E$13,0,10*ROW('Hygiene Data'!E168))="","",OFFSET('Hygiene Data'!$E$13,0,10*ROW('Hygiene Data'!E168)))</f>
        <v/>
      </c>
      <c r="DU174" s="392" t="str">
        <f ca="1">+IF(OFFSET('Hygiene Data'!$F$11,0,10*ROW('Hygiene Data'!F168))="","",OFFSET('Hygiene Data'!$F$11,0,10*ROW('Hygiene Data'!F168)))</f>
        <v/>
      </c>
      <c r="DV174" s="392" t="str">
        <f ca="1">+IF(OFFSET('Hygiene Data'!$F$12,0,10*ROW('Hygiene Data'!F168))="","",OFFSET('Hygiene Data'!$F$12,0,10*ROW('Hygiene Data'!F168)))</f>
        <v/>
      </c>
      <c r="DW174" s="392" t="str">
        <f ca="1">+IF(OFFSET('Hygiene Data'!$F$13,0,10*ROW('Hygiene Data'!F168))="","",OFFSET('Hygiene Data'!$F$13,0,10*ROW('Hygiene Data'!F168)))</f>
        <v/>
      </c>
      <c r="DX174" s="392" t="str">
        <f ca="1">+IF(OFFSET('Hygiene Data'!$G$11,0,10*ROW('Hygiene Data'!G168))="","",OFFSET('Hygiene Data'!$G$11,0,10*ROW('Hygiene Data'!G168)))</f>
        <v/>
      </c>
      <c r="DY174" s="392" t="str">
        <f ca="1">+IF(OFFSET('Hygiene Data'!$G$12,0,10*ROW('Hygiene Data'!G168))="","",OFFSET('Hygiene Data'!$G$12,0,10*ROW('Hygiene Data'!G168)))</f>
        <v/>
      </c>
      <c r="DZ174" s="392" t="str">
        <f ca="1">+IF(OFFSET('Hygiene Data'!$G$13,0,10*ROW('Hygiene Data'!G168))="","",OFFSET('Hygiene Data'!$G$13,0,10*ROW('Hygiene Data'!G168)))</f>
        <v/>
      </c>
      <c r="EA174" s="392" t="str">
        <f ca="1">+IF(OFFSET('Hygiene Data'!$H$11,0,10*ROW('Hygiene Data'!H168))="","",OFFSET('Hygiene Data'!$H$11,0,10*ROW('Hygiene Data'!H168)))</f>
        <v/>
      </c>
      <c r="EB174" s="392" t="str">
        <f ca="1">+IF(OFFSET('Hygiene Data'!$H$12,0,10*ROW('Hygiene Data'!H168))="","",OFFSET('Hygiene Data'!$H$12,0,10*ROW('Hygiene Data'!H168)))</f>
        <v/>
      </c>
      <c r="EC174" s="392" t="str">
        <f ca="1">+IF(OFFSET('Hygiene Data'!$H$13,0,10*ROW('Hygiene Data'!H168))="","",OFFSET('Hygiene Data'!$H$13,0,10*ROW('Hygiene Data'!H168)))</f>
        <v/>
      </c>
      <c r="ED174" s="392" t="str">
        <f ca="1">+IF(OFFSET('Hygiene Data'!$I$11,0,10*ROW('Hygiene Data'!I168))="","",OFFSET('Hygiene Data'!$I$11,0,10*ROW('Hygiene Data'!I168)))</f>
        <v/>
      </c>
      <c r="EE174" s="392" t="str">
        <f ca="1">+IF(OFFSET('Hygiene Data'!$I$12,0,10*ROW('Hygiene Data'!I168))="","",OFFSET('Hygiene Data'!$I$12,0,10*ROW('Hygiene Data'!I168)))</f>
        <v/>
      </c>
      <c r="EF174" s="392" t="str">
        <f ca="1">+IF(OFFSET('Hygiene Data'!$I$13,0,10*ROW('Hygiene Data'!I168))="","",OFFSET('Hygiene Data'!$I$13,0,10*ROW('Hygiene Data'!I168)))</f>
        <v/>
      </c>
    </row>
    <row r="175" spans="1:136" x14ac:dyDescent="0.25">
      <c r="A175" s="501" t="str">
        <f ca="1">+IF(OFFSET('Water Data'!$B$2,0,10*ROW('Water Data'!E169))="","",OFFSET('Water Data'!$B$2,0,10*ROW('Water Data'!E169)))</f>
        <v/>
      </c>
      <c r="B175" s="50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28" t="str">
        <f t="shared" ca="1" si="2"/>
        <v/>
      </c>
      <c r="D175" s="52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3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3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3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3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3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3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3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3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3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3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3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3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3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3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3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3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3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3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3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3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3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3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3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3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3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3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3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3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3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3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3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0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3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3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3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3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3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3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3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3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3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3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3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3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3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3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3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3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92" t="str">
        <f ca="1">+IF(OFFSET('Water Data'!$D$27,0,10*ROW('Water Data'!D169))="","",OFFSET('Water Data'!$D$27,0,10*ROW('Water Data'!D169)))</f>
        <v/>
      </c>
      <c r="BT175" s="392" t="str">
        <f ca="1">+IF(OFFSET('Water Data'!$D$28,0,10*ROW('Water Data'!D169))="","",OFFSET('Water Data'!$D$28,0,10*ROW('Water Data'!D169)))</f>
        <v/>
      </c>
      <c r="BU175" s="392" t="str">
        <f ca="1">+IF(OFFSET('Water Data'!$D$29,0,10*ROW('Water Data'!D169))="","",OFFSET('Water Data'!$D$29,0,10*ROW('Water Data'!D169)))</f>
        <v/>
      </c>
      <c r="BV175" s="392" t="str">
        <f ca="1">+IF(OFFSET('Water Data'!$E$27,0,10*ROW('Water Data'!E169))="","",OFFSET('Water Data'!$E$27,0,10*ROW('Water Data'!E169)))</f>
        <v/>
      </c>
      <c r="BW175" s="392" t="str">
        <f ca="1">+IF(OFFSET('Water Data'!$E$28,0,10*ROW('Water Data'!E169))="","",OFFSET('Water Data'!$E$28,0,10*ROW('Water Data'!E169)))</f>
        <v/>
      </c>
      <c r="BX175" s="392" t="str">
        <f ca="1">+IF(OFFSET('Water Data'!$E$29,0,10*ROW('Water Data'!E169))="","",OFFSET('Water Data'!$E$29,0,10*ROW('Water Data'!E169)))</f>
        <v/>
      </c>
      <c r="BY175" s="392" t="str">
        <f ca="1">+IF(OFFSET('Water Data'!$F$27,0,10*ROW('Water Data'!F169))="","",OFFSET('Water Data'!$F$27,0,10*ROW('Water Data'!F169)))</f>
        <v/>
      </c>
      <c r="BZ175" s="392" t="str">
        <f ca="1">+IF(OFFSET('Water Data'!$F$28,0,10*ROW('Water Data'!F169))="","",OFFSET('Water Data'!$F$28,0,10*ROW('Water Data'!F169)))</f>
        <v/>
      </c>
      <c r="CA175" s="392" t="str">
        <f ca="1">+IF(OFFSET('Water Data'!$F$29,0,10*ROW('Water Data'!F169))="","",OFFSET('Water Data'!$F$29,0,10*ROW('Water Data'!F169)))</f>
        <v/>
      </c>
      <c r="CB175" s="392" t="str">
        <f ca="1">+IF(OFFSET('Water Data'!$G$27,0,10*ROW('Water Data'!G169))="","",OFFSET('Water Data'!$G$27,0,10*ROW('Water Data'!G169)))</f>
        <v/>
      </c>
      <c r="CC175" s="392" t="str">
        <f ca="1">+IF(OFFSET('Water Data'!$G$28,0,10*ROW('Water Data'!G169))="","",OFFSET('Water Data'!$G$28,0,10*ROW('Water Data'!G169)))</f>
        <v/>
      </c>
      <c r="CD175" s="392" t="str">
        <f ca="1">+IF(OFFSET('Water Data'!$G$29,0,10*ROW('Water Data'!G169))="","",OFFSET('Water Data'!$G$29,0,10*ROW('Water Data'!G169)))</f>
        <v/>
      </c>
      <c r="CE175" s="392" t="str">
        <f ca="1">+IF(OFFSET('Water Data'!$H$27,0,10*ROW('Water Data'!H169))="","",OFFSET('Water Data'!$H$27,0,10*ROW('Water Data'!H169)))</f>
        <v/>
      </c>
      <c r="CF175" s="392" t="str">
        <f ca="1">+IF(OFFSET('Water Data'!$H$28,0,10*ROW('Water Data'!H169))="","",OFFSET('Water Data'!$H$28,0,10*ROW('Water Data'!H169)))</f>
        <v/>
      </c>
      <c r="CG175" s="392" t="str">
        <f ca="1">+IF(OFFSET('Water Data'!$H$29,0,10*ROW('Water Data'!H169))="","",OFFSET('Water Data'!$H$29,0,10*ROW('Water Data'!H169)))</f>
        <v/>
      </c>
      <c r="CH175" s="392" t="str">
        <f ca="1">+IF(OFFSET('Water Data'!$I$27,0,10*ROW('Water Data'!I169))="","",OFFSET('Water Data'!$I$27,0,10*ROW('Water Data'!I169)))</f>
        <v/>
      </c>
      <c r="CI175" s="392" t="str">
        <f ca="1">+IF(OFFSET('Water Data'!$I$28,0,10*ROW('Water Data'!I169))="","",OFFSET('Water Data'!$I$28,0,10*ROW('Water Data'!I169)))</f>
        <v/>
      </c>
      <c r="CJ175" s="392" t="str">
        <f ca="1">+IF(OFFSET('Water Data'!$I$29,0,10*ROW('Water Data'!I169))="","",OFFSET('Water Data'!$I$29,0,10*ROW('Water Data'!I169)))</f>
        <v/>
      </c>
      <c r="CK175" s="392" t="str">
        <f ca="1">+IF(OFFSET('Sanitation Data'!$D$28,0,10*ROW('Sanitation Data'!D169))="","",OFFSET('Sanitation Data'!$D$28,0,10*ROW('Sanitation Data'!D169)))</f>
        <v/>
      </c>
      <c r="CL175" s="392" t="str">
        <f ca="1">+IF(OFFSET('Sanitation Data'!$D$29,0,10*ROW('Sanitation Data'!D169))="","",OFFSET('Sanitation Data'!$D$29,0,10*ROW('Sanitation Data'!D169)))</f>
        <v/>
      </c>
      <c r="CM175" s="392" t="str">
        <f ca="1">+IF(OFFSET('Sanitation Data'!$D$30,0,10*ROW('Sanitation Data'!D169))="","",OFFSET('Sanitation Data'!$D$30,0,10*ROW('Sanitation Data'!D169)))</f>
        <v/>
      </c>
      <c r="CN175" s="392" t="str">
        <f ca="1">+IF(OFFSET('Sanitation Data'!$D$31,0,10*ROW('Sanitation Data'!D169))="","",OFFSET('Sanitation Data'!$D$31,0,10*ROW('Sanitation Data'!D169)))</f>
        <v/>
      </c>
      <c r="CO175" s="392" t="str">
        <f ca="1">+IF(OFFSET('Sanitation Data'!$D$32,0,10*ROW('Sanitation Data'!D169))="","",OFFSET('Sanitation Data'!$D$32,0,10*ROW('Sanitation Data'!D169)))</f>
        <v/>
      </c>
      <c r="CP175" s="392" t="str">
        <f ca="1">+IF(OFFSET('Sanitation Data'!$E$28,0,10*ROW('Sanitation Data'!E169))="","",OFFSET('Sanitation Data'!$E$28,0,10*ROW('Sanitation Data'!E169)))</f>
        <v/>
      </c>
      <c r="CQ175" s="392" t="str">
        <f ca="1">+IF(OFFSET('Sanitation Data'!$E$29,0,10*ROW('Sanitation Data'!E169))="","",OFFSET('Sanitation Data'!$E$29,0,10*ROW('Sanitation Data'!E169)))</f>
        <v/>
      </c>
      <c r="CR175" s="392" t="str">
        <f ca="1">+IF(OFFSET('Sanitation Data'!$E$30,0,10*ROW('Sanitation Data'!E169))="","",OFFSET('Sanitation Data'!$E$30,0,10*ROW('Sanitation Data'!E169)))</f>
        <v/>
      </c>
      <c r="CS175" s="392" t="str">
        <f ca="1">+IF(OFFSET('Sanitation Data'!$E$31,0,10*ROW('Sanitation Data'!E169))="","",OFFSET('Sanitation Data'!$E$31,0,10*ROW('Sanitation Data'!E169)))</f>
        <v/>
      </c>
      <c r="CT175" s="392" t="str">
        <f ca="1">+IF(OFFSET('Sanitation Data'!$E$32,0,10*ROW('Sanitation Data'!E169))="","",OFFSET('Sanitation Data'!$E$32,0,10*ROW('Sanitation Data'!E169)))</f>
        <v/>
      </c>
      <c r="CU175" s="392" t="str">
        <f ca="1">+IF(OFFSET('Sanitation Data'!$F$28,0,10*ROW('Sanitation Data'!F169))="","",OFFSET('Sanitation Data'!$F$28,0,10*ROW('Sanitation Data'!F169)))</f>
        <v/>
      </c>
      <c r="CV175" s="392" t="str">
        <f ca="1">+IF(OFFSET('Sanitation Data'!$F$29,0,10*ROW('Sanitation Data'!F169))="","",OFFSET('Sanitation Data'!$F$29,0,10*ROW('Sanitation Data'!F169)))</f>
        <v/>
      </c>
      <c r="CW175" s="392" t="str">
        <f ca="1">+IF(OFFSET('Sanitation Data'!$F$30,0,10*ROW('Sanitation Data'!F169))="","",OFFSET('Sanitation Data'!$F$30,0,10*ROW('Sanitation Data'!F169)))</f>
        <v/>
      </c>
      <c r="CX175" s="392" t="str">
        <f ca="1">+IF(OFFSET('Sanitation Data'!$F$31,0,10*ROW('Sanitation Data'!F169))="","",OFFSET('Sanitation Data'!$F$31,0,10*ROW('Sanitation Data'!F169)))</f>
        <v/>
      </c>
      <c r="CY175" s="392" t="str">
        <f ca="1">+IF(OFFSET('Sanitation Data'!$F$32,0,10*ROW('Sanitation Data'!F169))="","",OFFSET('Sanitation Data'!$F$32,0,10*ROW('Sanitation Data'!F169)))</f>
        <v/>
      </c>
      <c r="CZ175" s="392" t="str">
        <f ca="1">+IF(OFFSET('Sanitation Data'!$G$28,0,10*ROW('Sanitation Data'!G169))="","",OFFSET('Sanitation Data'!$G$28,0,10*ROW('Sanitation Data'!G169)))</f>
        <v/>
      </c>
      <c r="DA175" s="392" t="str">
        <f ca="1">+IF(OFFSET('Sanitation Data'!$G$29,0,10*ROW('Sanitation Data'!G169))="","",OFFSET('Sanitation Data'!$G$29,0,10*ROW('Sanitation Data'!G169)))</f>
        <v/>
      </c>
      <c r="DB175" s="392" t="str">
        <f ca="1">+IF(OFFSET('Sanitation Data'!$G$30,0,10*ROW('Sanitation Data'!G169))="","",OFFSET('Sanitation Data'!$G$30,0,10*ROW('Sanitation Data'!G169)))</f>
        <v/>
      </c>
      <c r="DC175" s="392" t="str">
        <f ca="1">+IF(OFFSET('Sanitation Data'!$G$31,0,10*ROW('Sanitation Data'!G169))="","",OFFSET('Sanitation Data'!$G$31,0,10*ROW('Sanitation Data'!G169)))</f>
        <v/>
      </c>
      <c r="DD175" s="392" t="str">
        <f ca="1">+IF(OFFSET('Sanitation Data'!$G$32,0,10*ROW('Sanitation Data'!G169))="","",OFFSET('Sanitation Data'!$G$32,0,10*ROW('Sanitation Data'!G169)))</f>
        <v/>
      </c>
      <c r="DE175" s="392" t="str">
        <f ca="1">+IF(OFFSET('Sanitation Data'!$H$28,0,10*ROW('Sanitation Data'!H169))="","",OFFSET('Sanitation Data'!$H$28,0,10*ROW('Sanitation Data'!H169)))</f>
        <v/>
      </c>
      <c r="DF175" s="392" t="str">
        <f ca="1">+IF(OFFSET('Sanitation Data'!$H$29,0,10*ROW('Sanitation Data'!H169))="","",OFFSET('Sanitation Data'!$H$29,0,10*ROW('Sanitation Data'!H169)))</f>
        <v/>
      </c>
      <c r="DG175" s="392" t="str">
        <f ca="1">+IF(OFFSET('Sanitation Data'!$H$30,0,10*ROW('Sanitation Data'!H169))="","",OFFSET('Sanitation Data'!$H$30,0,10*ROW('Sanitation Data'!H169)))</f>
        <v/>
      </c>
      <c r="DH175" s="392" t="str">
        <f ca="1">+IF(OFFSET('Sanitation Data'!$H$31,0,10*ROW('Sanitation Data'!H169))="","",OFFSET('Sanitation Data'!$H$31,0,10*ROW('Sanitation Data'!H169)))</f>
        <v/>
      </c>
      <c r="DI175" s="392" t="str">
        <f ca="1">+IF(OFFSET('Sanitation Data'!$H$32,0,10*ROW('Sanitation Data'!H169))="","",OFFSET('Sanitation Data'!$H$32,0,10*ROW('Sanitation Data'!H169)))</f>
        <v/>
      </c>
      <c r="DJ175" s="392" t="str">
        <f ca="1">+IF(OFFSET('Sanitation Data'!$I$28,0,10*ROW('Sanitation Data'!I169))="","",OFFSET('Sanitation Data'!$I$28,0,10*ROW('Sanitation Data'!I169)))</f>
        <v/>
      </c>
      <c r="DK175" s="392" t="str">
        <f ca="1">+IF(OFFSET('Sanitation Data'!$I$29,0,10*ROW('Sanitation Data'!I169))="","",OFFSET('Sanitation Data'!$I$29,0,10*ROW('Sanitation Data'!I169)))</f>
        <v/>
      </c>
      <c r="DL175" s="392" t="str">
        <f ca="1">+IF(OFFSET('Sanitation Data'!$I$30,0,10*ROW('Sanitation Data'!I169))="","",OFFSET('Sanitation Data'!$I$30,0,10*ROW('Sanitation Data'!I169)))</f>
        <v/>
      </c>
      <c r="DM175" s="392" t="str">
        <f ca="1">+IF(OFFSET('Sanitation Data'!$I$31,0,10*ROW('Sanitation Data'!I169))="","",OFFSET('Sanitation Data'!$I$31,0,10*ROW('Sanitation Data'!I169)))</f>
        <v/>
      </c>
      <c r="DN175" s="392" t="str">
        <f ca="1">+IF(OFFSET('Sanitation Data'!$I$32,0,10*ROW('Sanitation Data'!I169))="","",OFFSET('Sanitation Data'!$I$32,0,10*ROW('Sanitation Data'!I169)))</f>
        <v/>
      </c>
      <c r="DO175" s="392" t="str">
        <f ca="1">+IF(OFFSET('Hygiene Data'!$D$11,0,10*ROW('Hygiene Data'!D169))="","",OFFSET('Hygiene Data'!$D$11,0,10*ROW('Hygiene Data'!D169)))</f>
        <v/>
      </c>
      <c r="DP175" s="392" t="str">
        <f ca="1">+IF(OFFSET('Hygiene Data'!$D$12,0,10*ROW('Hygiene Data'!D169))="","",OFFSET('Hygiene Data'!$D$12,0,10*ROW('Hygiene Data'!D169)))</f>
        <v/>
      </c>
      <c r="DQ175" s="392" t="str">
        <f ca="1">+IF(OFFSET('Hygiene Data'!$D$13,0,10*ROW('Hygiene Data'!D169))="","",OFFSET('Hygiene Data'!$D$13,0,10*ROW('Hygiene Data'!D169)))</f>
        <v/>
      </c>
      <c r="DR175" s="392" t="str">
        <f ca="1">+IF(OFFSET('Hygiene Data'!$E$11,0,10*ROW('Hygiene Data'!E169))="","",OFFSET('Hygiene Data'!$E$11,0,10*ROW('Hygiene Data'!E169)))</f>
        <v/>
      </c>
      <c r="DS175" s="392" t="str">
        <f ca="1">+IF(OFFSET('Hygiene Data'!$E$12,0,10*ROW('Hygiene Data'!E169))="","",OFFSET('Hygiene Data'!$E$12,0,10*ROW('Hygiene Data'!E169)))</f>
        <v/>
      </c>
      <c r="DT175" s="392" t="str">
        <f ca="1">+IF(OFFSET('Hygiene Data'!$E$13,0,10*ROW('Hygiene Data'!E169))="","",OFFSET('Hygiene Data'!$E$13,0,10*ROW('Hygiene Data'!E169)))</f>
        <v/>
      </c>
      <c r="DU175" s="392" t="str">
        <f ca="1">+IF(OFFSET('Hygiene Data'!$F$11,0,10*ROW('Hygiene Data'!F169))="","",OFFSET('Hygiene Data'!$F$11,0,10*ROW('Hygiene Data'!F169)))</f>
        <v/>
      </c>
      <c r="DV175" s="392" t="str">
        <f ca="1">+IF(OFFSET('Hygiene Data'!$F$12,0,10*ROW('Hygiene Data'!F169))="","",OFFSET('Hygiene Data'!$F$12,0,10*ROW('Hygiene Data'!F169)))</f>
        <v/>
      </c>
      <c r="DW175" s="392" t="str">
        <f ca="1">+IF(OFFSET('Hygiene Data'!$F$13,0,10*ROW('Hygiene Data'!F169))="","",OFFSET('Hygiene Data'!$F$13,0,10*ROW('Hygiene Data'!F169)))</f>
        <v/>
      </c>
      <c r="DX175" s="392" t="str">
        <f ca="1">+IF(OFFSET('Hygiene Data'!$G$11,0,10*ROW('Hygiene Data'!G169))="","",OFFSET('Hygiene Data'!$G$11,0,10*ROW('Hygiene Data'!G169)))</f>
        <v/>
      </c>
      <c r="DY175" s="392" t="str">
        <f ca="1">+IF(OFFSET('Hygiene Data'!$G$12,0,10*ROW('Hygiene Data'!G169))="","",OFFSET('Hygiene Data'!$G$12,0,10*ROW('Hygiene Data'!G169)))</f>
        <v/>
      </c>
      <c r="DZ175" s="392" t="str">
        <f ca="1">+IF(OFFSET('Hygiene Data'!$G$13,0,10*ROW('Hygiene Data'!G169))="","",OFFSET('Hygiene Data'!$G$13,0,10*ROW('Hygiene Data'!G169)))</f>
        <v/>
      </c>
      <c r="EA175" s="392" t="str">
        <f ca="1">+IF(OFFSET('Hygiene Data'!$H$11,0,10*ROW('Hygiene Data'!H169))="","",OFFSET('Hygiene Data'!$H$11,0,10*ROW('Hygiene Data'!H169)))</f>
        <v/>
      </c>
      <c r="EB175" s="392" t="str">
        <f ca="1">+IF(OFFSET('Hygiene Data'!$H$12,0,10*ROW('Hygiene Data'!H169))="","",OFFSET('Hygiene Data'!$H$12,0,10*ROW('Hygiene Data'!H169)))</f>
        <v/>
      </c>
      <c r="EC175" s="392" t="str">
        <f ca="1">+IF(OFFSET('Hygiene Data'!$H$13,0,10*ROW('Hygiene Data'!H169))="","",OFFSET('Hygiene Data'!$H$13,0,10*ROW('Hygiene Data'!H169)))</f>
        <v/>
      </c>
      <c r="ED175" s="392" t="str">
        <f ca="1">+IF(OFFSET('Hygiene Data'!$I$11,0,10*ROW('Hygiene Data'!I169))="","",OFFSET('Hygiene Data'!$I$11,0,10*ROW('Hygiene Data'!I169)))</f>
        <v/>
      </c>
      <c r="EE175" s="392" t="str">
        <f ca="1">+IF(OFFSET('Hygiene Data'!$I$12,0,10*ROW('Hygiene Data'!I169))="","",OFFSET('Hygiene Data'!$I$12,0,10*ROW('Hygiene Data'!I169)))</f>
        <v/>
      </c>
      <c r="EF175" s="392" t="str">
        <f ca="1">+IF(OFFSET('Hygiene Data'!$I$13,0,10*ROW('Hygiene Data'!I169))="","",OFFSET('Hygiene Data'!$I$13,0,10*ROW('Hygiene Data'!I169)))</f>
        <v/>
      </c>
    </row>
    <row r="176" spans="1:136" x14ac:dyDescent="0.25">
      <c r="A176" s="501" t="str">
        <f ca="1">+IF(OFFSET('Water Data'!$B$2,0,10*ROW('Water Data'!E170))="","",OFFSET('Water Data'!$B$2,0,10*ROW('Water Data'!E170)))</f>
        <v/>
      </c>
      <c r="B176" s="50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28" t="str">
        <f t="shared" ca="1" si="2"/>
        <v/>
      </c>
      <c r="D176" s="52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3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3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3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3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3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3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3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3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3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3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3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3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3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3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3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3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3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3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3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3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3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3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3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3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3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3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3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3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3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3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3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0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3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3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3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3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3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3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3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3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3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3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3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3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3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3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3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3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92" t="str">
        <f ca="1">+IF(OFFSET('Water Data'!$D$27,0,10*ROW('Water Data'!D170))="","",OFFSET('Water Data'!$D$27,0,10*ROW('Water Data'!D170)))</f>
        <v/>
      </c>
      <c r="BT176" s="392" t="str">
        <f ca="1">+IF(OFFSET('Water Data'!$D$28,0,10*ROW('Water Data'!D170))="","",OFFSET('Water Data'!$D$28,0,10*ROW('Water Data'!D170)))</f>
        <v/>
      </c>
      <c r="BU176" s="392" t="str">
        <f ca="1">+IF(OFFSET('Water Data'!$D$29,0,10*ROW('Water Data'!D170))="","",OFFSET('Water Data'!$D$29,0,10*ROW('Water Data'!D170)))</f>
        <v/>
      </c>
      <c r="BV176" s="392" t="str">
        <f ca="1">+IF(OFFSET('Water Data'!$E$27,0,10*ROW('Water Data'!E170))="","",OFFSET('Water Data'!$E$27,0,10*ROW('Water Data'!E170)))</f>
        <v/>
      </c>
      <c r="BW176" s="392" t="str">
        <f ca="1">+IF(OFFSET('Water Data'!$E$28,0,10*ROW('Water Data'!E170))="","",OFFSET('Water Data'!$E$28,0,10*ROW('Water Data'!E170)))</f>
        <v/>
      </c>
      <c r="BX176" s="392" t="str">
        <f ca="1">+IF(OFFSET('Water Data'!$E$29,0,10*ROW('Water Data'!E170))="","",OFFSET('Water Data'!$E$29,0,10*ROW('Water Data'!E170)))</f>
        <v/>
      </c>
      <c r="BY176" s="392" t="str">
        <f ca="1">+IF(OFFSET('Water Data'!$F$27,0,10*ROW('Water Data'!F170))="","",OFFSET('Water Data'!$F$27,0,10*ROW('Water Data'!F170)))</f>
        <v/>
      </c>
      <c r="BZ176" s="392" t="str">
        <f ca="1">+IF(OFFSET('Water Data'!$F$28,0,10*ROW('Water Data'!F170))="","",OFFSET('Water Data'!$F$28,0,10*ROW('Water Data'!F170)))</f>
        <v/>
      </c>
      <c r="CA176" s="392" t="str">
        <f ca="1">+IF(OFFSET('Water Data'!$F$29,0,10*ROW('Water Data'!F170))="","",OFFSET('Water Data'!$F$29,0,10*ROW('Water Data'!F170)))</f>
        <v/>
      </c>
      <c r="CB176" s="392" t="str">
        <f ca="1">+IF(OFFSET('Water Data'!$G$27,0,10*ROW('Water Data'!G170))="","",OFFSET('Water Data'!$G$27,0,10*ROW('Water Data'!G170)))</f>
        <v/>
      </c>
      <c r="CC176" s="392" t="str">
        <f ca="1">+IF(OFFSET('Water Data'!$G$28,0,10*ROW('Water Data'!G170))="","",OFFSET('Water Data'!$G$28,0,10*ROW('Water Data'!G170)))</f>
        <v/>
      </c>
      <c r="CD176" s="392" t="str">
        <f ca="1">+IF(OFFSET('Water Data'!$G$29,0,10*ROW('Water Data'!G170))="","",OFFSET('Water Data'!$G$29,0,10*ROW('Water Data'!G170)))</f>
        <v/>
      </c>
      <c r="CE176" s="392" t="str">
        <f ca="1">+IF(OFFSET('Water Data'!$H$27,0,10*ROW('Water Data'!H170))="","",OFFSET('Water Data'!$H$27,0,10*ROW('Water Data'!H170)))</f>
        <v/>
      </c>
      <c r="CF176" s="392" t="str">
        <f ca="1">+IF(OFFSET('Water Data'!$H$28,0,10*ROW('Water Data'!H170))="","",OFFSET('Water Data'!$H$28,0,10*ROW('Water Data'!H170)))</f>
        <v/>
      </c>
      <c r="CG176" s="392" t="str">
        <f ca="1">+IF(OFFSET('Water Data'!$H$29,0,10*ROW('Water Data'!H170))="","",OFFSET('Water Data'!$H$29,0,10*ROW('Water Data'!H170)))</f>
        <v/>
      </c>
      <c r="CH176" s="392" t="str">
        <f ca="1">+IF(OFFSET('Water Data'!$I$27,0,10*ROW('Water Data'!I170))="","",OFFSET('Water Data'!$I$27,0,10*ROW('Water Data'!I170)))</f>
        <v/>
      </c>
      <c r="CI176" s="392" t="str">
        <f ca="1">+IF(OFFSET('Water Data'!$I$28,0,10*ROW('Water Data'!I170))="","",OFFSET('Water Data'!$I$28,0,10*ROW('Water Data'!I170)))</f>
        <v/>
      </c>
      <c r="CJ176" s="392" t="str">
        <f ca="1">+IF(OFFSET('Water Data'!$I$29,0,10*ROW('Water Data'!I170))="","",OFFSET('Water Data'!$I$29,0,10*ROW('Water Data'!I170)))</f>
        <v/>
      </c>
      <c r="CK176" s="392" t="str">
        <f ca="1">+IF(OFFSET('Sanitation Data'!$D$28,0,10*ROW('Sanitation Data'!D170))="","",OFFSET('Sanitation Data'!$D$28,0,10*ROW('Sanitation Data'!D170)))</f>
        <v/>
      </c>
      <c r="CL176" s="392" t="str">
        <f ca="1">+IF(OFFSET('Sanitation Data'!$D$29,0,10*ROW('Sanitation Data'!D170))="","",OFFSET('Sanitation Data'!$D$29,0,10*ROW('Sanitation Data'!D170)))</f>
        <v/>
      </c>
      <c r="CM176" s="392" t="str">
        <f ca="1">+IF(OFFSET('Sanitation Data'!$D$30,0,10*ROW('Sanitation Data'!D170))="","",OFFSET('Sanitation Data'!$D$30,0,10*ROW('Sanitation Data'!D170)))</f>
        <v/>
      </c>
      <c r="CN176" s="392" t="str">
        <f ca="1">+IF(OFFSET('Sanitation Data'!$D$31,0,10*ROW('Sanitation Data'!D170))="","",OFFSET('Sanitation Data'!$D$31,0,10*ROW('Sanitation Data'!D170)))</f>
        <v/>
      </c>
      <c r="CO176" s="392" t="str">
        <f ca="1">+IF(OFFSET('Sanitation Data'!$D$32,0,10*ROW('Sanitation Data'!D170))="","",OFFSET('Sanitation Data'!$D$32,0,10*ROW('Sanitation Data'!D170)))</f>
        <v/>
      </c>
      <c r="CP176" s="392" t="str">
        <f ca="1">+IF(OFFSET('Sanitation Data'!$E$28,0,10*ROW('Sanitation Data'!E170))="","",OFFSET('Sanitation Data'!$E$28,0,10*ROW('Sanitation Data'!E170)))</f>
        <v/>
      </c>
      <c r="CQ176" s="392" t="str">
        <f ca="1">+IF(OFFSET('Sanitation Data'!$E$29,0,10*ROW('Sanitation Data'!E170))="","",OFFSET('Sanitation Data'!$E$29,0,10*ROW('Sanitation Data'!E170)))</f>
        <v/>
      </c>
      <c r="CR176" s="392" t="str">
        <f ca="1">+IF(OFFSET('Sanitation Data'!$E$30,0,10*ROW('Sanitation Data'!E170))="","",OFFSET('Sanitation Data'!$E$30,0,10*ROW('Sanitation Data'!E170)))</f>
        <v/>
      </c>
      <c r="CS176" s="392" t="str">
        <f ca="1">+IF(OFFSET('Sanitation Data'!$E$31,0,10*ROW('Sanitation Data'!E170))="","",OFFSET('Sanitation Data'!$E$31,0,10*ROW('Sanitation Data'!E170)))</f>
        <v/>
      </c>
      <c r="CT176" s="392" t="str">
        <f ca="1">+IF(OFFSET('Sanitation Data'!$E$32,0,10*ROW('Sanitation Data'!E170))="","",OFFSET('Sanitation Data'!$E$32,0,10*ROW('Sanitation Data'!E170)))</f>
        <v/>
      </c>
      <c r="CU176" s="392" t="str">
        <f ca="1">+IF(OFFSET('Sanitation Data'!$F$28,0,10*ROW('Sanitation Data'!F170))="","",OFFSET('Sanitation Data'!$F$28,0,10*ROW('Sanitation Data'!F170)))</f>
        <v/>
      </c>
      <c r="CV176" s="392" t="str">
        <f ca="1">+IF(OFFSET('Sanitation Data'!$F$29,0,10*ROW('Sanitation Data'!F170))="","",OFFSET('Sanitation Data'!$F$29,0,10*ROW('Sanitation Data'!F170)))</f>
        <v/>
      </c>
      <c r="CW176" s="392" t="str">
        <f ca="1">+IF(OFFSET('Sanitation Data'!$F$30,0,10*ROW('Sanitation Data'!F170))="","",OFFSET('Sanitation Data'!$F$30,0,10*ROW('Sanitation Data'!F170)))</f>
        <v/>
      </c>
      <c r="CX176" s="392" t="str">
        <f ca="1">+IF(OFFSET('Sanitation Data'!$F$31,0,10*ROW('Sanitation Data'!F170))="","",OFFSET('Sanitation Data'!$F$31,0,10*ROW('Sanitation Data'!F170)))</f>
        <v/>
      </c>
      <c r="CY176" s="392" t="str">
        <f ca="1">+IF(OFFSET('Sanitation Data'!$F$32,0,10*ROW('Sanitation Data'!F170))="","",OFFSET('Sanitation Data'!$F$32,0,10*ROW('Sanitation Data'!F170)))</f>
        <v/>
      </c>
      <c r="CZ176" s="392" t="str">
        <f ca="1">+IF(OFFSET('Sanitation Data'!$G$28,0,10*ROW('Sanitation Data'!G170))="","",OFFSET('Sanitation Data'!$G$28,0,10*ROW('Sanitation Data'!G170)))</f>
        <v/>
      </c>
      <c r="DA176" s="392" t="str">
        <f ca="1">+IF(OFFSET('Sanitation Data'!$G$29,0,10*ROW('Sanitation Data'!G170))="","",OFFSET('Sanitation Data'!$G$29,0,10*ROW('Sanitation Data'!G170)))</f>
        <v/>
      </c>
      <c r="DB176" s="392" t="str">
        <f ca="1">+IF(OFFSET('Sanitation Data'!$G$30,0,10*ROW('Sanitation Data'!G170))="","",OFFSET('Sanitation Data'!$G$30,0,10*ROW('Sanitation Data'!G170)))</f>
        <v/>
      </c>
      <c r="DC176" s="392" t="str">
        <f ca="1">+IF(OFFSET('Sanitation Data'!$G$31,0,10*ROW('Sanitation Data'!G170))="","",OFFSET('Sanitation Data'!$G$31,0,10*ROW('Sanitation Data'!G170)))</f>
        <v/>
      </c>
      <c r="DD176" s="392" t="str">
        <f ca="1">+IF(OFFSET('Sanitation Data'!$G$32,0,10*ROW('Sanitation Data'!G170))="","",OFFSET('Sanitation Data'!$G$32,0,10*ROW('Sanitation Data'!G170)))</f>
        <v/>
      </c>
      <c r="DE176" s="392" t="str">
        <f ca="1">+IF(OFFSET('Sanitation Data'!$H$28,0,10*ROW('Sanitation Data'!H170))="","",OFFSET('Sanitation Data'!$H$28,0,10*ROW('Sanitation Data'!H170)))</f>
        <v/>
      </c>
      <c r="DF176" s="392" t="str">
        <f ca="1">+IF(OFFSET('Sanitation Data'!$H$29,0,10*ROW('Sanitation Data'!H170))="","",OFFSET('Sanitation Data'!$H$29,0,10*ROW('Sanitation Data'!H170)))</f>
        <v/>
      </c>
      <c r="DG176" s="392" t="str">
        <f ca="1">+IF(OFFSET('Sanitation Data'!$H$30,0,10*ROW('Sanitation Data'!H170))="","",OFFSET('Sanitation Data'!$H$30,0,10*ROW('Sanitation Data'!H170)))</f>
        <v/>
      </c>
      <c r="DH176" s="392" t="str">
        <f ca="1">+IF(OFFSET('Sanitation Data'!$H$31,0,10*ROW('Sanitation Data'!H170))="","",OFFSET('Sanitation Data'!$H$31,0,10*ROW('Sanitation Data'!H170)))</f>
        <v/>
      </c>
      <c r="DI176" s="392" t="str">
        <f ca="1">+IF(OFFSET('Sanitation Data'!$H$32,0,10*ROW('Sanitation Data'!H170))="","",OFFSET('Sanitation Data'!$H$32,0,10*ROW('Sanitation Data'!H170)))</f>
        <v/>
      </c>
      <c r="DJ176" s="392" t="str">
        <f ca="1">+IF(OFFSET('Sanitation Data'!$I$28,0,10*ROW('Sanitation Data'!I170))="","",OFFSET('Sanitation Data'!$I$28,0,10*ROW('Sanitation Data'!I170)))</f>
        <v/>
      </c>
      <c r="DK176" s="392" t="str">
        <f ca="1">+IF(OFFSET('Sanitation Data'!$I$29,0,10*ROW('Sanitation Data'!I170))="","",OFFSET('Sanitation Data'!$I$29,0,10*ROW('Sanitation Data'!I170)))</f>
        <v/>
      </c>
      <c r="DL176" s="392" t="str">
        <f ca="1">+IF(OFFSET('Sanitation Data'!$I$30,0,10*ROW('Sanitation Data'!I170))="","",OFFSET('Sanitation Data'!$I$30,0,10*ROW('Sanitation Data'!I170)))</f>
        <v/>
      </c>
      <c r="DM176" s="392" t="str">
        <f ca="1">+IF(OFFSET('Sanitation Data'!$I$31,0,10*ROW('Sanitation Data'!I170))="","",OFFSET('Sanitation Data'!$I$31,0,10*ROW('Sanitation Data'!I170)))</f>
        <v/>
      </c>
      <c r="DN176" s="392" t="str">
        <f ca="1">+IF(OFFSET('Sanitation Data'!$I$32,0,10*ROW('Sanitation Data'!I170))="","",OFFSET('Sanitation Data'!$I$32,0,10*ROW('Sanitation Data'!I170)))</f>
        <v/>
      </c>
      <c r="DO176" s="392" t="str">
        <f ca="1">+IF(OFFSET('Hygiene Data'!$D$11,0,10*ROW('Hygiene Data'!D170))="","",OFFSET('Hygiene Data'!$D$11,0,10*ROW('Hygiene Data'!D170)))</f>
        <v/>
      </c>
      <c r="DP176" s="392" t="str">
        <f ca="1">+IF(OFFSET('Hygiene Data'!$D$12,0,10*ROW('Hygiene Data'!D170))="","",OFFSET('Hygiene Data'!$D$12,0,10*ROW('Hygiene Data'!D170)))</f>
        <v/>
      </c>
      <c r="DQ176" s="392" t="str">
        <f ca="1">+IF(OFFSET('Hygiene Data'!$D$13,0,10*ROW('Hygiene Data'!D170))="","",OFFSET('Hygiene Data'!$D$13,0,10*ROW('Hygiene Data'!D170)))</f>
        <v/>
      </c>
      <c r="DR176" s="392" t="str">
        <f ca="1">+IF(OFFSET('Hygiene Data'!$E$11,0,10*ROW('Hygiene Data'!E170))="","",OFFSET('Hygiene Data'!$E$11,0,10*ROW('Hygiene Data'!E170)))</f>
        <v/>
      </c>
      <c r="DS176" s="392" t="str">
        <f ca="1">+IF(OFFSET('Hygiene Data'!$E$12,0,10*ROW('Hygiene Data'!E170))="","",OFFSET('Hygiene Data'!$E$12,0,10*ROW('Hygiene Data'!E170)))</f>
        <v/>
      </c>
      <c r="DT176" s="392" t="str">
        <f ca="1">+IF(OFFSET('Hygiene Data'!$E$13,0,10*ROW('Hygiene Data'!E170))="","",OFFSET('Hygiene Data'!$E$13,0,10*ROW('Hygiene Data'!E170)))</f>
        <v/>
      </c>
      <c r="DU176" s="392" t="str">
        <f ca="1">+IF(OFFSET('Hygiene Data'!$F$11,0,10*ROW('Hygiene Data'!F170))="","",OFFSET('Hygiene Data'!$F$11,0,10*ROW('Hygiene Data'!F170)))</f>
        <v/>
      </c>
      <c r="DV176" s="392" t="str">
        <f ca="1">+IF(OFFSET('Hygiene Data'!$F$12,0,10*ROW('Hygiene Data'!F170))="","",OFFSET('Hygiene Data'!$F$12,0,10*ROW('Hygiene Data'!F170)))</f>
        <v/>
      </c>
      <c r="DW176" s="392" t="str">
        <f ca="1">+IF(OFFSET('Hygiene Data'!$F$13,0,10*ROW('Hygiene Data'!F170))="","",OFFSET('Hygiene Data'!$F$13,0,10*ROW('Hygiene Data'!F170)))</f>
        <v/>
      </c>
      <c r="DX176" s="392" t="str">
        <f ca="1">+IF(OFFSET('Hygiene Data'!$G$11,0,10*ROW('Hygiene Data'!G170))="","",OFFSET('Hygiene Data'!$G$11,0,10*ROW('Hygiene Data'!G170)))</f>
        <v/>
      </c>
      <c r="DY176" s="392" t="str">
        <f ca="1">+IF(OFFSET('Hygiene Data'!$G$12,0,10*ROW('Hygiene Data'!G170))="","",OFFSET('Hygiene Data'!$G$12,0,10*ROW('Hygiene Data'!G170)))</f>
        <v/>
      </c>
      <c r="DZ176" s="392" t="str">
        <f ca="1">+IF(OFFSET('Hygiene Data'!$G$13,0,10*ROW('Hygiene Data'!G170))="","",OFFSET('Hygiene Data'!$G$13,0,10*ROW('Hygiene Data'!G170)))</f>
        <v/>
      </c>
      <c r="EA176" s="392" t="str">
        <f ca="1">+IF(OFFSET('Hygiene Data'!$H$11,0,10*ROW('Hygiene Data'!H170))="","",OFFSET('Hygiene Data'!$H$11,0,10*ROW('Hygiene Data'!H170)))</f>
        <v/>
      </c>
      <c r="EB176" s="392" t="str">
        <f ca="1">+IF(OFFSET('Hygiene Data'!$H$12,0,10*ROW('Hygiene Data'!H170))="","",OFFSET('Hygiene Data'!$H$12,0,10*ROW('Hygiene Data'!H170)))</f>
        <v/>
      </c>
      <c r="EC176" s="392" t="str">
        <f ca="1">+IF(OFFSET('Hygiene Data'!$H$13,0,10*ROW('Hygiene Data'!H170))="","",OFFSET('Hygiene Data'!$H$13,0,10*ROW('Hygiene Data'!H170)))</f>
        <v/>
      </c>
      <c r="ED176" s="392" t="str">
        <f ca="1">+IF(OFFSET('Hygiene Data'!$I$11,0,10*ROW('Hygiene Data'!I170))="","",OFFSET('Hygiene Data'!$I$11,0,10*ROW('Hygiene Data'!I170)))</f>
        <v/>
      </c>
      <c r="EE176" s="392" t="str">
        <f ca="1">+IF(OFFSET('Hygiene Data'!$I$12,0,10*ROW('Hygiene Data'!I170))="","",OFFSET('Hygiene Data'!$I$12,0,10*ROW('Hygiene Data'!I170)))</f>
        <v/>
      </c>
      <c r="EF176" s="392" t="str">
        <f ca="1">+IF(OFFSET('Hygiene Data'!$I$13,0,10*ROW('Hygiene Data'!I170))="","",OFFSET('Hygiene Data'!$I$13,0,10*ROW('Hygiene Data'!I170)))</f>
        <v/>
      </c>
    </row>
    <row r="177" spans="1:136" x14ac:dyDescent="0.25">
      <c r="A177" s="501" t="str">
        <f ca="1">+IF(OFFSET('Water Data'!$B$2,0,10*ROW('Water Data'!E171))="","",OFFSET('Water Data'!$B$2,0,10*ROW('Water Data'!E171)))</f>
        <v/>
      </c>
      <c r="B177" s="50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28" t="str">
        <f t="shared" ca="1" si="2"/>
        <v/>
      </c>
      <c r="D177" s="52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3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3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3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3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3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3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3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3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3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3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3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3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3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3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3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3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3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3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3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3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3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3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3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3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3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3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3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3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3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3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3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0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3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3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3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3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3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3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3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3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3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3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3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3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3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3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3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3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92" t="str">
        <f ca="1">+IF(OFFSET('Water Data'!$D$27,0,10*ROW('Water Data'!D171))="","",OFFSET('Water Data'!$D$27,0,10*ROW('Water Data'!D171)))</f>
        <v/>
      </c>
      <c r="BT177" s="392" t="str">
        <f ca="1">+IF(OFFSET('Water Data'!$D$28,0,10*ROW('Water Data'!D171))="","",OFFSET('Water Data'!$D$28,0,10*ROW('Water Data'!D171)))</f>
        <v/>
      </c>
      <c r="BU177" s="392" t="str">
        <f ca="1">+IF(OFFSET('Water Data'!$D$29,0,10*ROW('Water Data'!D171))="","",OFFSET('Water Data'!$D$29,0,10*ROW('Water Data'!D171)))</f>
        <v/>
      </c>
      <c r="BV177" s="392" t="str">
        <f ca="1">+IF(OFFSET('Water Data'!$E$27,0,10*ROW('Water Data'!E171))="","",OFFSET('Water Data'!$E$27,0,10*ROW('Water Data'!E171)))</f>
        <v/>
      </c>
      <c r="BW177" s="392" t="str">
        <f ca="1">+IF(OFFSET('Water Data'!$E$28,0,10*ROW('Water Data'!E171))="","",OFFSET('Water Data'!$E$28,0,10*ROW('Water Data'!E171)))</f>
        <v/>
      </c>
      <c r="BX177" s="392" t="str">
        <f ca="1">+IF(OFFSET('Water Data'!$E$29,0,10*ROW('Water Data'!E171))="","",OFFSET('Water Data'!$E$29,0,10*ROW('Water Data'!E171)))</f>
        <v/>
      </c>
      <c r="BY177" s="392" t="str">
        <f ca="1">+IF(OFFSET('Water Data'!$F$27,0,10*ROW('Water Data'!F171))="","",OFFSET('Water Data'!$F$27,0,10*ROW('Water Data'!F171)))</f>
        <v/>
      </c>
      <c r="BZ177" s="392" t="str">
        <f ca="1">+IF(OFFSET('Water Data'!$F$28,0,10*ROW('Water Data'!F171))="","",OFFSET('Water Data'!$F$28,0,10*ROW('Water Data'!F171)))</f>
        <v/>
      </c>
      <c r="CA177" s="392" t="str">
        <f ca="1">+IF(OFFSET('Water Data'!$F$29,0,10*ROW('Water Data'!F171))="","",OFFSET('Water Data'!$F$29,0,10*ROW('Water Data'!F171)))</f>
        <v/>
      </c>
      <c r="CB177" s="392" t="str">
        <f ca="1">+IF(OFFSET('Water Data'!$G$27,0,10*ROW('Water Data'!G171))="","",OFFSET('Water Data'!$G$27,0,10*ROW('Water Data'!G171)))</f>
        <v/>
      </c>
      <c r="CC177" s="392" t="str">
        <f ca="1">+IF(OFFSET('Water Data'!$G$28,0,10*ROW('Water Data'!G171))="","",OFFSET('Water Data'!$G$28,0,10*ROW('Water Data'!G171)))</f>
        <v/>
      </c>
      <c r="CD177" s="392" t="str">
        <f ca="1">+IF(OFFSET('Water Data'!$G$29,0,10*ROW('Water Data'!G171))="","",OFFSET('Water Data'!$G$29,0,10*ROW('Water Data'!G171)))</f>
        <v/>
      </c>
      <c r="CE177" s="392" t="str">
        <f ca="1">+IF(OFFSET('Water Data'!$H$27,0,10*ROW('Water Data'!H171))="","",OFFSET('Water Data'!$H$27,0,10*ROW('Water Data'!H171)))</f>
        <v/>
      </c>
      <c r="CF177" s="392" t="str">
        <f ca="1">+IF(OFFSET('Water Data'!$H$28,0,10*ROW('Water Data'!H171))="","",OFFSET('Water Data'!$H$28,0,10*ROW('Water Data'!H171)))</f>
        <v/>
      </c>
      <c r="CG177" s="392" t="str">
        <f ca="1">+IF(OFFSET('Water Data'!$H$29,0,10*ROW('Water Data'!H171))="","",OFFSET('Water Data'!$H$29,0,10*ROW('Water Data'!H171)))</f>
        <v/>
      </c>
      <c r="CH177" s="392" t="str">
        <f ca="1">+IF(OFFSET('Water Data'!$I$27,0,10*ROW('Water Data'!I171))="","",OFFSET('Water Data'!$I$27,0,10*ROW('Water Data'!I171)))</f>
        <v/>
      </c>
      <c r="CI177" s="392" t="str">
        <f ca="1">+IF(OFFSET('Water Data'!$I$28,0,10*ROW('Water Data'!I171))="","",OFFSET('Water Data'!$I$28,0,10*ROW('Water Data'!I171)))</f>
        <v/>
      </c>
      <c r="CJ177" s="392" t="str">
        <f ca="1">+IF(OFFSET('Water Data'!$I$29,0,10*ROW('Water Data'!I171))="","",OFFSET('Water Data'!$I$29,0,10*ROW('Water Data'!I171)))</f>
        <v/>
      </c>
      <c r="CK177" s="392" t="str">
        <f ca="1">+IF(OFFSET('Sanitation Data'!$D$28,0,10*ROW('Sanitation Data'!D171))="","",OFFSET('Sanitation Data'!$D$28,0,10*ROW('Sanitation Data'!D171)))</f>
        <v/>
      </c>
      <c r="CL177" s="392" t="str">
        <f ca="1">+IF(OFFSET('Sanitation Data'!$D$29,0,10*ROW('Sanitation Data'!D171))="","",OFFSET('Sanitation Data'!$D$29,0,10*ROW('Sanitation Data'!D171)))</f>
        <v/>
      </c>
      <c r="CM177" s="392" t="str">
        <f ca="1">+IF(OFFSET('Sanitation Data'!$D$30,0,10*ROW('Sanitation Data'!D171))="","",OFFSET('Sanitation Data'!$D$30,0,10*ROW('Sanitation Data'!D171)))</f>
        <v/>
      </c>
      <c r="CN177" s="392" t="str">
        <f ca="1">+IF(OFFSET('Sanitation Data'!$D$31,0,10*ROW('Sanitation Data'!D171))="","",OFFSET('Sanitation Data'!$D$31,0,10*ROW('Sanitation Data'!D171)))</f>
        <v/>
      </c>
      <c r="CO177" s="392" t="str">
        <f ca="1">+IF(OFFSET('Sanitation Data'!$D$32,0,10*ROW('Sanitation Data'!D171))="","",OFFSET('Sanitation Data'!$D$32,0,10*ROW('Sanitation Data'!D171)))</f>
        <v/>
      </c>
      <c r="CP177" s="392" t="str">
        <f ca="1">+IF(OFFSET('Sanitation Data'!$E$28,0,10*ROW('Sanitation Data'!E171))="","",OFFSET('Sanitation Data'!$E$28,0,10*ROW('Sanitation Data'!E171)))</f>
        <v/>
      </c>
      <c r="CQ177" s="392" t="str">
        <f ca="1">+IF(OFFSET('Sanitation Data'!$E$29,0,10*ROW('Sanitation Data'!E171))="","",OFFSET('Sanitation Data'!$E$29,0,10*ROW('Sanitation Data'!E171)))</f>
        <v/>
      </c>
      <c r="CR177" s="392" t="str">
        <f ca="1">+IF(OFFSET('Sanitation Data'!$E$30,0,10*ROW('Sanitation Data'!E171))="","",OFFSET('Sanitation Data'!$E$30,0,10*ROW('Sanitation Data'!E171)))</f>
        <v/>
      </c>
      <c r="CS177" s="392" t="str">
        <f ca="1">+IF(OFFSET('Sanitation Data'!$E$31,0,10*ROW('Sanitation Data'!E171))="","",OFFSET('Sanitation Data'!$E$31,0,10*ROW('Sanitation Data'!E171)))</f>
        <v/>
      </c>
      <c r="CT177" s="392" t="str">
        <f ca="1">+IF(OFFSET('Sanitation Data'!$E$32,0,10*ROW('Sanitation Data'!E171))="","",OFFSET('Sanitation Data'!$E$32,0,10*ROW('Sanitation Data'!E171)))</f>
        <v/>
      </c>
      <c r="CU177" s="392" t="str">
        <f ca="1">+IF(OFFSET('Sanitation Data'!$F$28,0,10*ROW('Sanitation Data'!F171))="","",OFFSET('Sanitation Data'!$F$28,0,10*ROW('Sanitation Data'!F171)))</f>
        <v/>
      </c>
      <c r="CV177" s="392" t="str">
        <f ca="1">+IF(OFFSET('Sanitation Data'!$F$29,0,10*ROW('Sanitation Data'!F171))="","",OFFSET('Sanitation Data'!$F$29,0,10*ROW('Sanitation Data'!F171)))</f>
        <v/>
      </c>
      <c r="CW177" s="392" t="str">
        <f ca="1">+IF(OFFSET('Sanitation Data'!$F$30,0,10*ROW('Sanitation Data'!F171))="","",OFFSET('Sanitation Data'!$F$30,0,10*ROW('Sanitation Data'!F171)))</f>
        <v/>
      </c>
      <c r="CX177" s="392" t="str">
        <f ca="1">+IF(OFFSET('Sanitation Data'!$F$31,0,10*ROW('Sanitation Data'!F171))="","",OFFSET('Sanitation Data'!$F$31,0,10*ROW('Sanitation Data'!F171)))</f>
        <v/>
      </c>
      <c r="CY177" s="392" t="str">
        <f ca="1">+IF(OFFSET('Sanitation Data'!$F$32,0,10*ROW('Sanitation Data'!F171))="","",OFFSET('Sanitation Data'!$F$32,0,10*ROW('Sanitation Data'!F171)))</f>
        <v/>
      </c>
      <c r="CZ177" s="392" t="str">
        <f ca="1">+IF(OFFSET('Sanitation Data'!$G$28,0,10*ROW('Sanitation Data'!G171))="","",OFFSET('Sanitation Data'!$G$28,0,10*ROW('Sanitation Data'!G171)))</f>
        <v/>
      </c>
      <c r="DA177" s="392" t="str">
        <f ca="1">+IF(OFFSET('Sanitation Data'!$G$29,0,10*ROW('Sanitation Data'!G171))="","",OFFSET('Sanitation Data'!$G$29,0,10*ROW('Sanitation Data'!G171)))</f>
        <v/>
      </c>
      <c r="DB177" s="392" t="str">
        <f ca="1">+IF(OFFSET('Sanitation Data'!$G$30,0,10*ROW('Sanitation Data'!G171))="","",OFFSET('Sanitation Data'!$G$30,0,10*ROW('Sanitation Data'!G171)))</f>
        <v/>
      </c>
      <c r="DC177" s="392" t="str">
        <f ca="1">+IF(OFFSET('Sanitation Data'!$G$31,0,10*ROW('Sanitation Data'!G171))="","",OFFSET('Sanitation Data'!$G$31,0,10*ROW('Sanitation Data'!G171)))</f>
        <v/>
      </c>
      <c r="DD177" s="392" t="str">
        <f ca="1">+IF(OFFSET('Sanitation Data'!$G$32,0,10*ROW('Sanitation Data'!G171))="","",OFFSET('Sanitation Data'!$G$32,0,10*ROW('Sanitation Data'!G171)))</f>
        <v/>
      </c>
      <c r="DE177" s="392" t="str">
        <f ca="1">+IF(OFFSET('Sanitation Data'!$H$28,0,10*ROW('Sanitation Data'!H171))="","",OFFSET('Sanitation Data'!$H$28,0,10*ROW('Sanitation Data'!H171)))</f>
        <v/>
      </c>
      <c r="DF177" s="392" t="str">
        <f ca="1">+IF(OFFSET('Sanitation Data'!$H$29,0,10*ROW('Sanitation Data'!H171))="","",OFFSET('Sanitation Data'!$H$29,0,10*ROW('Sanitation Data'!H171)))</f>
        <v/>
      </c>
      <c r="DG177" s="392" t="str">
        <f ca="1">+IF(OFFSET('Sanitation Data'!$H$30,0,10*ROW('Sanitation Data'!H171))="","",OFFSET('Sanitation Data'!$H$30,0,10*ROW('Sanitation Data'!H171)))</f>
        <v/>
      </c>
      <c r="DH177" s="392" t="str">
        <f ca="1">+IF(OFFSET('Sanitation Data'!$H$31,0,10*ROW('Sanitation Data'!H171))="","",OFFSET('Sanitation Data'!$H$31,0,10*ROW('Sanitation Data'!H171)))</f>
        <v/>
      </c>
      <c r="DI177" s="392" t="str">
        <f ca="1">+IF(OFFSET('Sanitation Data'!$H$32,0,10*ROW('Sanitation Data'!H171))="","",OFFSET('Sanitation Data'!$H$32,0,10*ROW('Sanitation Data'!H171)))</f>
        <v/>
      </c>
      <c r="DJ177" s="392" t="str">
        <f ca="1">+IF(OFFSET('Sanitation Data'!$I$28,0,10*ROW('Sanitation Data'!I171))="","",OFFSET('Sanitation Data'!$I$28,0,10*ROW('Sanitation Data'!I171)))</f>
        <v/>
      </c>
      <c r="DK177" s="392" t="str">
        <f ca="1">+IF(OFFSET('Sanitation Data'!$I$29,0,10*ROW('Sanitation Data'!I171))="","",OFFSET('Sanitation Data'!$I$29,0,10*ROW('Sanitation Data'!I171)))</f>
        <v/>
      </c>
      <c r="DL177" s="392" t="str">
        <f ca="1">+IF(OFFSET('Sanitation Data'!$I$30,0,10*ROW('Sanitation Data'!I171))="","",OFFSET('Sanitation Data'!$I$30,0,10*ROW('Sanitation Data'!I171)))</f>
        <v/>
      </c>
      <c r="DM177" s="392" t="str">
        <f ca="1">+IF(OFFSET('Sanitation Data'!$I$31,0,10*ROW('Sanitation Data'!I171))="","",OFFSET('Sanitation Data'!$I$31,0,10*ROW('Sanitation Data'!I171)))</f>
        <v/>
      </c>
      <c r="DN177" s="392" t="str">
        <f ca="1">+IF(OFFSET('Sanitation Data'!$I$32,0,10*ROW('Sanitation Data'!I171))="","",OFFSET('Sanitation Data'!$I$32,0,10*ROW('Sanitation Data'!I171)))</f>
        <v/>
      </c>
      <c r="DO177" s="392" t="str">
        <f ca="1">+IF(OFFSET('Hygiene Data'!$D$11,0,10*ROW('Hygiene Data'!D171))="","",OFFSET('Hygiene Data'!$D$11,0,10*ROW('Hygiene Data'!D171)))</f>
        <v/>
      </c>
      <c r="DP177" s="392" t="str">
        <f ca="1">+IF(OFFSET('Hygiene Data'!$D$12,0,10*ROW('Hygiene Data'!D171))="","",OFFSET('Hygiene Data'!$D$12,0,10*ROW('Hygiene Data'!D171)))</f>
        <v/>
      </c>
      <c r="DQ177" s="392" t="str">
        <f ca="1">+IF(OFFSET('Hygiene Data'!$D$13,0,10*ROW('Hygiene Data'!D171))="","",OFFSET('Hygiene Data'!$D$13,0,10*ROW('Hygiene Data'!D171)))</f>
        <v/>
      </c>
      <c r="DR177" s="392" t="str">
        <f ca="1">+IF(OFFSET('Hygiene Data'!$E$11,0,10*ROW('Hygiene Data'!E171))="","",OFFSET('Hygiene Data'!$E$11,0,10*ROW('Hygiene Data'!E171)))</f>
        <v/>
      </c>
      <c r="DS177" s="392" t="str">
        <f ca="1">+IF(OFFSET('Hygiene Data'!$E$12,0,10*ROW('Hygiene Data'!E171))="","",OFFSET('Hygiene Data'!$E$12,0,10*ROW('Hygiene Data'!E171)))</f>
        <v/>
      </c>
      <c r="DT177" s="392" t="str">
        <f ca="1">+IF(OFFSET('Hygiene Data'!$E$13,0,10*ROW('Hygiene Data'!E171))="","",OFFSET('Hygiene Data'!$E$13,0,10*ROW('Hygiene Data'!E171)))</f>
        <v/>
      </c>
      <c r="DU177" s="392" t="str">
        <f ca="1">+IF(OFFSET('Hygiene Data'!$F$11,0,10*ROW('Hygiene Data'!F171))="","",OFFSET('Hygiene Data'!$F$11,0,10*ROW('Hygiene Data'!F171)))</f>
        <v/>
      </c>
      <c r="DV177" s="392" t="str">
        <f ca="1">+IF(OFFSET('Hygiene Data'!$F$12,0,10*ROW('Hygiene Data'!F171))="","",OFFSET('Hygiene Data'!$F$12,0,10*ROW('Hygiene Data'!F171)))</f>
        <v/>
      </c>
      <c r="DW177" s="392" t="str">
        <f ca="1">+IF(OFFSET('Hygiene Data'!$F$13,0,10*ROW('Hygiene Data'!F171))="","",OFFSET('Hygiene Data'!$F$13,0,10*ROW('Hygiene Data'!F171)))</f>
        <v/>
      </c>
      <c r="DX177" s="392" t="str">
        <f ca="1">+IF(OFFSET('Hygiene Data'!$G$11,0,10*ROW('Hygiene Data'!G171))="","",OFFSET('Hygiene Data'!$G$11,0,10*ROW('Hygiene Data'!G171)))</f>
        <v/>
      </c>
      <c r="DY177" s="392" t="str">
        <f ca="1">+IF(OFFSET('Hygiene Data'!$G$12,0,10*ROW('Hygiene Data'!G171))="","",OFFSET('Hygiene Data'!$G$12,0,10*ROW('Hygiene Data'!G171)))</f>
        <v/>
      </c>
      <c r="DZ177" s="392" t="str">
        <f ca="1">+IF(OFFSET('Hygiene Data'!$G$13,0,10*ROW('Hygiene Data'!G171))="","",OFFSET('Hygiene Data'!$G$13,0,10*ROW('Hygiene Data'!G171)))</f>
        <v/>
      </c>
      <c r="EA177" s="392" t="str">
        <f ca="1">+IF(OFFSET('Hygiene Data'!$H$11,0,10*ROW('Hygiene Data'!H171))="","",OFFSET('Hygiene Data'!$H$11,0,10*ROW('Hygiene Data'!H171)))</f>
        <v/>
      </c>
      <c r="EB177" s="392" t="str">
        <f ca="1">+IF(OFFSET('Hygiene Data'!$H$12,0,10*ROW('Hygiene Data'!H171))="","",OFFSET('Hygiene Data'!$H$12,0,10*ROW('Hygiene Data'!H171)))</f>
        <v/>
      </c>
      <c r="EC177" s="392" t="str">
        <f ca="1">+IF(OFFSET('Hygiene Data'!$H$13,0,10*ROW('Hygiene Data'!H171))="","",OFFSET('Hygiene Data'!$H$13,0,10*ROW('Hygiene Data'!H171)))</f>
        <v/>
      </c>
      <c r="ED177" s="392" t="str">
        <f ca="1">+IF(OFFSET('Hygiene Data'!$I$11,0,10*ROW('Hygiene Data'!I171))="","",OFFSET('Hygiene Data'!$I$11,0,10*ROW('Hygiene Data'!I171)))</f>
        <v/>
      </c>
      <c r="EE177" s="392" t="str">
        <f ca="1">+IF(OFFSET('Hygiene Data'!$I$12,0,10*ROW('Hygiene Data'!I171))="","",OFFSET('Hygiene Data'!$I$12,0,10*ROW('Hygiene Data'!I171)))</f>
        <v/>
      </c>
      <c r="EF177" s="392" t="str">
        <f ca="1">+IF(OFFSET('Hygiene Data'!$I$13,0,10*ROW('Hygiene Data'!I171))="","",OFFSET('Hygiene Data'!$I$13,0,10*ROW('Hygiene Data'!I171)))</f>
        <v/>
      </c>
    </row>
    <row r="178" spans="1:136" x14ac:dyDescent="0.25">
      <c r="A178" s="501" t="str">
        <f ca="1">+IF(OFFSET('Water Data'!$B$2,0,10*ROW('Water Data'!E172))="","",OFFSET('Water Data'!$B$2,0,10*ROW('Water Data'!E172)))</f>
        <v/>
      </c>
      <c r="B178" s="50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28" t="str">
        <f t="shared" ca="1" si="2"/>
        <v/>
      </c>
      <c r="D178" s="52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3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3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3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3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3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3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3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3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3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3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3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3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3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3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3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3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3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3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3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3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3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3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3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3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3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3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3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3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3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3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3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0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3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3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3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3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3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3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3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3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3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3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3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3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3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3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3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3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92" t="str">
        <f ca="1">+IF(OFFSET('Water Data'!$D$27,0,10*ROW('Water Data'!D172))="","",OFFSET('Water Data'!$D$27,0,10*ROW('Water Data'!D172)))</f>
        <v/>
      </c>
      <c r="BT178" s="392" t="str">
        <f ca="1">+IF(OFFSET('Water Data'!$D$28,0,10*ROW('Water Data'!D172))="","",OFFSET('Water Data'!$D$28,0,10*ROW('Water Data'!D172)))</f>
        <v/>
      </c>
      <c r="BU178" s="392" t="str">
        <f ca="1">+IF(OFFSET('Water Data'!$D$29,0,10*ROW('Water Data'!D172))="","",OFFSET('Water Data'!$D$29,0,10*ROW('Water Data'!D172)))</f>
        <v/>
      </c>
      <c r="BV178" s="392" t="str">
        <f ca="1">+IF(OFFSET('Water Data'!$E$27,0,10*ROW('Water Data'!E172))="","",OFFSET('Water Data'!$E$27,0,10*ROW('Water Data'!E172)))</f>
        <v/>
      </c>
      <c r="BW178" s="392" t="str">
        <f ca="1">+IF(OFFSET('Water Data'!$E$28,0,10*ROW('Water Data'!E172))="","",OFFSET('Water Data'!$E$28,0,10*ROW('Water Data'!E172)))</f>
        <v/>
      </c>
      <c r="BX178" s="392" t="str">
        <f ca="1">+IF(OFFSET('Water Data'!$E$29,0,10*ROW('Water Data'!E172))="","",OFFSET('Water Data'!$E$29,0,10*ROW('Water Data'!E172)))</f>
        <v/>
      </c>
      <c r="BY178" s="392" t="str">
        <f ca="1">+IF(OFFSET('Water Data'!$F$27,0,10*ROW('Water Data'!F172))="","",OFFSET('Water Data'!$F$27,0,10*ROW('Water Data'!F172)))</f>
        <v/>
      </c>
      <c r="BZ178" s="392" t="str">
        <f ca="1">+IF(OFFSET('Water Data'!$F$28,0,10*ROW('Water Data'!F172))="","",OFFSET('Water Data'!$F$28,0,10*ROW('Water Data'!F172)))</f>
        <v/>
      </c>
      <c r="CA178" s="392" t="str">
        <f ca="1">+IF(OFFSET('Water Data'!$F$29,0,10*ROW('Water Data'!F172))="","",OFFSET('Water Data'!$F$29,0,10*ROW('Water Data'!F172)))</f>
        <v/>
      </c>
      <c r="CB178" s="392" t="str">
        <f ca="1">+IF(OFFSET('Water Data'!$G$27,0,10*ROW('Water Data'!G172))="","",OFFSET('Water Data'!$G$27,0,10*ROW('Water Data'!G172)))</f>
        <v/>
      </c>
      <c r="CC178" s="392" t="str">
        <f ca="1">+IF(OFFSET('Water Data'!$G$28,0,10*ROW('Water Data'!G172))="","",OFFSET('Water Data'!$G$28,0,10*ROW('Water Data'!G172)))</f>
        <v/>
      </c>
      <c r="CD178" s="392" t="str">
        <f ca="1">+IF(OFFSET('Water Data'!$G$29,0,10*ROW('Water Data'!G172))="","",OFFSET('Water Data'!$G$29,0,10*ROW('Water Data'!G172)))</f>
        <v/>
      </c>
      <c r="CE178" s="392" t="str">
        <f ca="1">+IF(OFFSET('Water Data'!$H$27,0,10*ROW('Water Data'!H172))="","",OFFSET('Water Data'!$H$27,0,10*ROW('Water Data'!H172)))</f>
        <v/>
      </c>
      <c r="CF178" s="392" t="str">
        <f ca="1">+IF(OFFSET('Water Data'!$H$28,0,10*ROW('Water Data'!H172))="","",OFFSET('Water Data'!$H$28,0,10*ROW('Water Data'!H172)))</f>
        <v/>
      </c>
      <c r="CG178" s="392" t="str">
        <f ca="1">+IF(OFFSET('Water Data'!$H$29,0,10*ROW('Water Data'!H172))="","",OFFSET('Water Data'!$H$29,0,10*ROW('Water Data'!H172)))</f>
        <v/>
      </c>
      <c r="CH178" s="392" t="str">
        <f ca="1">+IF(OFFSET('Water Data'!$I$27,0,10*ROW('Water Data'!I172))="","",OFFSET('Water Data'!$I$27,0,10*ROW('Water Data'!I172)))</f>
        <v/>
      </c>
      <c r="CI178" s="392" t="str">
        <f ca="1">+IF(OFFSET('Water Data'!$I$28,0,10*ROW('Water Data'!I172))="","",OFFSET('Water Data'!$I$28,0,10*ROW('Water Data'!I172)))</f>
        <v/>
      </c>
      <c r="CJ178" s="392" t="str">
        <f ca="1">+IF(OFFSET('Water Data'!$I$29,0,10*ROW('Water Data'!I172))="","",OFFSET('Water Data'!$I$29,0,10*ROW('Water Data'!I172)))</f>
        <v/>
      </c>
      <c r="CK178" s="392" t="str">
        <f ca="1">+IF(OFFSET('Sanitation Data'!$D$28,0,10*ROW('Sanitation Data'!D172))="","",OFFSET('Sanitation Data'!$D$28,0,10*ROW('Sanitation Data'!D172)))</f>
        <v/>
      </c>
      <c r="CL178" s="392" t="str">
        <f ca="1">+IF(OFFSET('Sanitation Data'!$D$29,0,10*ROW('Sanitation Data'!D172))="","",OFFSET('Sanitation Data'!$D$29,0,10*ROW('Sanitation Data'!D172)))</f>
        <v/>
      </c>
      <c r="CM178" s="392" t="str">
        <f ca="1">+IF(OFFSET('Sanitation Data'!$D$30,0,10*ROW('Sanitation Data'!D172))="","",OFFSET('Sanitation Data'!$D$30,0,10*ROW('Sanitation Data'!D172)))</f>
        <v/>
      </c>
      <c r="CN178" s="392" t="str">
        <f ca="1">+IF(OFFSET('Sanitation Data'!$D$31,0,10*ROW('Sanitation Data'!D172))="","",OFFSET('Sanitation Data'!$D$31,0,10*ROW('Sanitation Data'!D172)))</f>
        <v/>
      </c>
      <c r="CO178" s="392" t="str">
        <f ca="1">+IF(OFFSET('Sanitation Data'!$D$32,0,10*ROW('Sanitation Data'!D172))="","",OFFSET('Sanitation Data'!$D$32,0,10*ROW('Sanitation Data'!D172)))</f>
        <v/>
      </c>
      <c r="CP178" s="392" t="str">
        <f ca="1">+IF(OFFSET('Sanitation Data'!$E$28,0,10*ROW('Sanitation Data'!E172))="","",OFFSET('Sanitation Data'!$E$28,0,10*ROW('Sanitation Data'!E172)))</f>
        <v/>
      </c>
      <c r="CQ178" s="392" t="str">
        <f ca="1">+IF(OFFSET('Sanitation Data'!$E$29,0,10*ROW('Sanitation Data'!E172))="","",OFFSET('Sanitation Data'!$E$29,0,10*ROW('Sanitation Data'!E172)))</f>
        <v/>
      </c>
      <c r="CR178" s="392" t="str">
        <f ca="1">+IF(OFFSET('Sanitation Data'!$E$30,0,10*ROW('Sanitation Data'!E172))="","",OFFSET('Sanitation Data'!$E$30,0,10*ROW('Sanitation Data'!E172)))</f>
        <v/>
      </c>
      <c r="CS178" s="392" t="str">
        <f ca="1">+IF(OFFSET('Sanitation Data'!$E$31,0,10*ROW('Sanitation Data'!E172))="","",OFFSET('Sanitation Data'!$E$31,0,10*ROW('Sanitation Data'!E172)))</f>
        <v/>
      </c>
      <c r="CT178" s="392" t="str">
        <f ca="1">+IF(OFFSET('Sanitation Data'!$E$32,0,10*ROW('Sanitation Data'!E172))="","",OFFSET('Sanitation Data'!$E$32,0,10*ROW('Sanitation Data'!E172)))</f>
        <v/>
      </c>
      <c r="CU178" s="392" t="str">
        <f ca="1">+IF(OFFSET('Sanitation Data'!$F$28,0,10*ROW('Sanitation Data'!F172))="","",OFFSET('Sanitation Data'!$F$28,0,10*ROW('Sanitation Data'!F172)))</f>
        <v/>
      </c>
      <c r="CV178" s="392" t="str">
        <f ca="1">+IF(OFFSET('Sanitation Data'!$F$29,0,10*ROW('Sanitation Data'!F172))="","",OFFSET('Sanitation Data'!$F$29,0,10*ROW('Sanitation Data'!F172)))</f>
        <v/>
      </c>
      <c r="CW178" s="392" t="str">
        <f ca="1">+IF(OFFSET('Sanitation Data'!$F$30,0,10*ROW('Sanitation Data'!F172))="","",OFFSET('Sanitation Data'!$F$30,0,10*ROW('Sanitation Data'!F172)))</f>
        <v/>
      </c>
      <c r="CX178" s="392" t="str">
        <f ca="1">+IF(OFFSET('Sanitation Data'!$F$31,0,10*ROW('Sanitation Data'!F172))="","",OFFSET('Sanitation Data'!$F$31,0,10*ROW('Sanitation Data'!F172)))</f>
        <v/>
      </c>
      <c r="CY178" s="392" t="str">
        <f ca="1">+IF(OFFSET('Sanitation Data'!$F$32,0,10*ROW('Sanitation Data'!F172))="","",OFFSET('Sanitation Data'!$F$32,0,10*ROW('Sanitation Data'!F172)))</f>
        <v/>
      </c>
      <c r="CZ178" s="392" t="str">
        <f ca="1">+IF(OFFSET('Sanitation Data'!$G$28,0,10*ROW('Sanitation Data'!G172))="","",OFFSET('Sanitation Data'!$G$28,0,10*ROW('Sanitation Data'!G172)))</f>
        <v/>
      </c>
      <c r="DA178" s="392" t="str">
        <f ca="1">+IF(OFFSET('Sanitation Data'!$G$29,0,10*ROW('Sanitation Data'!G172))="","",OFFSET('Sanitation Data'!$G$29,0,10*ROW('Sanitation Data'!G172)))</f>
        <v/>
      </c>
      <c r="DB178" s="392" t="str">
        <f ca="1">+IF(OFFSET('Sanitation Data'!$G$30,0,10*ROW('Sanitation Data'!G172))="","",OFFSET('Sanitation Data'!$G$30,0,10*ROW('Sanitation Data'!G172)))</f>
        <v/>
      </c>
      <c r="DC178" s="392" t="str">
        <f ca="1">+IF(OFFSET('Sanitation Data'!$G$31,0,10*ROW('Sanitation Data'!G172))="","",OFFSET('Sanitation Data'!$G$31,0,10*ROW('Sanitation Data'!G172)))</f>
        <v/>
      </c>
      <c r="DD178" s="392" t="str">
        <f ca="1">+IF(OFFSET('Sanitation Data'!$G$32,0,10*ROW('Sanitation Data'!G172))="","",OFFSET('Sanitation Data'!$G$32,0,10*ROW('Sanitation Data'!G172)))</f>
        <v/>
      </c>
      <c r="DE178" s="392" t="str">
        <f ca="1">+IF(OFFSET('Sanitation Data'!$H$28,0,10*ROW('Sanitation Data'!H172))="","",OFFSET('Sanitation Data'!$H$28,0,10*ROW('Sanitation Data'!H172)))</f>
        <v/>
      </c>
      <c r="DF178" s="392" t="str">
        <f ca="1">+IF(OFFSET('Sanitation Data'!$H$29,0,10*ROW('Sanitation Data'!H172))="","",OFFSET('Sanitation Data'!$H$29,0,10*ROW('Sanitation Data'!H172)))</f>
        <v/>
      </c>
      <c r="DG178" s="392" t="str">
        <f ca="1">+IF(OFFSET('Sanitation Data'!$H$30,0,10*ROW('Sanitation Data'!H172))="","",OFFSET('Sanitation Data'!$H$30,0,10*ROW('Sanitation Data'!H172)))</f>
        <v/>
      </c>
      <c r="DH178" s="392" t="str">
        <f ca="1">+IF(OFFSET('Sanitation Data'!$H$31,0,10*ROW('Sanitation Data'!H172))="","",OFFSET('Sanitation Data'!$H$31,0,10*ROW('Sanitation Data'!H172)))</f>
        <v/>
      </c>
      <c r="DI178" s="392" t="str">
        <f ca="1">+IF(OFFSET('Sanitation Data'!$H$32,0,10*ROW('Sanitation Data'!H172))="","",OFFSET('Sanitation Data'!$H$32,0,10*ROW('Sanitation Data'!H172)))</f>
        <v/>
      </c>
      <c r="DJ178" s="392" t="str">
        <f ca="1">+IF(OFFSET('Sanitation Data'!$I$28,0,10*ROW('Sanitation Data'!I172))="","",OFFSET('Sanitation Data'!$I$28,0,10*ROW('Sanitation Data'!I172)))</f>
        <v/>
      </c>
      <c r="DK178" s="392" t="str">
        <f ca="1">+IF(OFFSET('Sanitation Data'!$I$29,0,10*ROW('Sanitation Data'!I172))="","",OFFSET('Sanitation Data'!$I$29,0,10*ROW('Sanitation Data'!I172)))</f>
        <v/>
      </c>
      <c r="DL178" s="392" t="str">
        <f ca="1">+IF(OFFSET('Sanitation Data'!$I$30,0,10*ROW('Sanitation Data'!I172))="","",OFFSET('Sanitation Data'!$I$30,0,10*ROW('Sanitation Data'!I172)))</f>
        <v/>
      </c>
      <c r="DM178" s="392" t="str">
        <f ca="1">+IF(OFFSET('Sanitation Data'!$I$31,0,10*ROW('Sanitation Data'!I172))="","",OFFSET('Sanitation Data'!$I$31,0,10*ROW('Sanitation Data'!I172)))</f>
        <v/>
      </c>
      <c r="DN178" s="392" t="str">
        <f ca="1">+IF(OFFSET('Sanitation Data'!$I$32,0,10*ROW('Sanitation Data'!I172))="","",OFFSET('Sanitation Data'!$I$32,0,10*ROW('Sanitation Data'!I172)))</f>
        <v/>
      </c>
      <c r="DO178" s="392" t="str">
        <f ca="1">+IF(OFFSET('Hygiene Data'!$D$11,0,10*ROW('Hygiene Data'!D172))="","",OFFSET('Hygiene Data'!$D$11,0,10*ROW('Hygiene Data'!D172)))</f>
        <v/>
      </c>
      <c r="DP178" s="392" t="str">
        <f ca="1">+IF(OFFSET('Hygiene Data'!$D$12,0,10*ROW('Hygiene Data'!D172))="","",OFFSET('Hygiene Data'!$D$12,0,10*ROW('Hygiene Data'!D172)))</f>
        <v/>
      </c>
      <c r="DQ178" s="392" t="str">
        <f ca="1">+IF(OFFSET('Hygiene Data'!$D$13,0,10*ROW('Hygiene Data'!D172))="","",OFFSET('Hygiene Data'!$D$13,0,10*ROW('Hygiene Data'!D172)))</f>
        <v/>
      </c>
      <c r="DR178" s="392" t="str">
        <f ca="1">+IF(OFFSET('Hygiene Data'!$E$11,0,10*ROW('Hygiene Data'!E172))="","",OFFSET('Hygiene Data'!$E$11,0,10*ROW('Hygiene Data'!E172)))</f>
        <v/>
      </c>
      <c r="DS178" s="392" t="str">
        <f ca="1">+IF(OFFSET('Hygiene Data'!$E$12,0,10*ROW('Hygiene Data'!E172))="","",OFFSET('Hygiene Data'!$E$12,0,10*ROW('Hygiene Data'!E172)))</f>
        <v/>
      </c>
      <c r="DT178" s="392" t="str">
        <f ca="1">+IF(OFFSET('Hygiene Data'!$E$13,0,10*ROW('Hygiene Data'!E172))="","",OFFSET('Hygiene Data'!$E$13,0,10*ROW('Hygiene Data'!E172)))</f>
        <v/>
      </c>
      <c r="DU178" s="392" t="str">
        <f ca="1">+IF(OFFSET('Hygiene Data'!$F$11,0,10*ROW('Hygiene Data'!F172))="","",OFFSET('Hygiene Data'!$F$11,0,10*ROW('Hygiene Data'!F172)))</f>
        <v/>
      </c>
      <c r="DV178" s="392" t="str">
        <f ca="1">+IF(OFFSET('Hygiene Data'!$F$12,0,10*ROW('Hygiene Data'!F172))="","",OFFSET('Hygiene Data'!$F$12,0,10*ROW('Hygiene Data'!F172)))</f>
        <v/>
      </c>
      <c r="DW178" s="392" t="str">
        <f ca="1">+IF(OFFSET('Hygiene Data'!$F$13,0,10*ROW('Hygiene Data'!F172))="","",OFFSET('Hygiene Data'!$F$13,0,10*ROW('Hygiene Data'!F172)))</f>
        <v/>
      </c>
      <c r="DX178" s="392" t="str">
        <f ca="1">+IF(OFFSET('Hygiene Data'!$G$11,0,10*ROW('Hygiene Data'!G172))="","",OFFSET('Hygiene Data'!$G$11,0,10*ROW('Hygiene Data'!G172)))</f>
        <v/>
      </c>
      <c r="DY178" s="392" t="str">
        <f ca="1">+IF(OFFSET('Hygiene Data'!$G$12,0,10*ROW('Hygiene Data'!G172))="","",OFFSET('Hygiene Data'!$G$12,0,10*ROW('Hygiene Data'!G172)))</f>
        <v/>
      </c>
      <c r="DZ178" s="392" t="str">
        <f ca="1">+IF(OFFSET('Hygiene Data'!$G$13,0,10*ROW('Hygiene Data'!G172))="","",OFFSET('Hygiene Data'!$G$13,0,10*ROW('Hygiene Data'!G172)))</f>
        <v/>
      </c>
      <c r="EA178" s="392" t="str">
        <f ca="1">+IF(OFFSET('Hygiene Data'!$H$11,0,10*ROW('Hygiene Data'!H172))="","",OFFSET('Hygiene Data'!$H$11,0,10*ROW('Hygiene Data'!H172)))</f>
        <v/>
      </c>
      <c r="EB178" s="392" t="str">
        <f ca="1">+IF(OFFSET('Hygiene Data'!$H$12,0,10*ROW('Hygiene Data'!H172))="","",OFFSET('Hygiene Data'!$H$12,0,10*ROW('Hygiene Data'!H172)))</f>
        <v/>
      </c>
      <c r="EC178" s="392" t="str">
        <f ca="1">+IF(OFFSET('Hygiene Data'!$H$13,0,10*ROW('Hygiene Data'!H172))="","",OFFSET('Hygiene Data'!$H$13,0,10*ROW('Hygiene Data'!H172)))</f>
        <v/>
      </c>
      <c r="ED178" s="392" t="str">
        <f ca="1">+IF(OFFSET('Hygiene Data'!$I$11,0,10*ROW('Hygiene Data'!I172))="","",OFFSET('Hygiene Data'!$I$11,0,10*ROW('Hygiene Data'!I172)))</f>
        <v/>
      </c>
      <c r="EE178" s="392" t="str">
        <f ca="1">+IF(OFFSET('Hygiene Data'!$I$12,0,10*ROW('Hygiene Data'!I172))="","",OFFSET('Hygiene Data'!$I$12,0,10*ROW('Hygiene Data'!I172)))</f>
        <v/>
      </c>
      <c r="EF178" s="392" t="str">
        <f ca="1">+IF(OFFSET('Hygiene Data'!$I$13,0,10*ROW('Hygiene Data'!I172))="","",OFFSET('Hygiene Data'!$I$13,0,10*ROW('Hygiene Data'!I172)))</f>
        <v/>
      </c>
    </row>
    <row r="179" spans="1:136" x14ac:dyDescent="0.25">
      <c r="A179" s="501" t="str">
        <f ca="1">+IF(OFFSET('Water Data'!$B$2,0,10*ROW('Water Data'!E173))="","",OFFSET('Water Data'!$B$2,0,10*ROW('Water Data'!E173)))</f>
        <v/>
      </c>
      <c r="B179" s="50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28" t="str">
        <f t="shared" ca="1" si="2"/>
        <v/>
      </c>
      <c r="D179" s="52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3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3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3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3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3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3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3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3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3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3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3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3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3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3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3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3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3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3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3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3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3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3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3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3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3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3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3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3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3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3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3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0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3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3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3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3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3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3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3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3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3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3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3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3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3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3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3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3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92" t="str">
        <f ca="1">+IF(OFFSET('Water Data'!$D$27,0,10*ROW('Water Data'!D173))="","",OFFSET('Water Data'!$D$27,0,10*ROW('Water Data'!D173)))</f>
        <v/>
      </c>
      <c r="BT179" s="392" t="str">
        <f ca="1">+IF(OFFSET('Water Data'!$D$28,0,10*ROW('Water Data'!D173))="","",OFFSET('Water Data'!$D$28,0,10*ROW('Water Data'!D173)))</f>
        <v/>
      </c>
      <c r="BU179" s="392" t="str">
        <f ca="1">+IF(OFFSET('Water Data'!$D$29,0,10*ROW('Water Data'!D173))="","",OFFSET('Water Data'!$D$29,0,10*ROW('Water Data'!D173)))</f>
        <v/>
      </c>
      <c r="BV179" s="392" t="str">
        <f ca="1">+IF(OFFSET('Water Data'!$E$27,0,10*ROW('Water Data'!E173))="","",OFFSET('Water Data'!$E$27,0,10*ROW('Water Data'!E173)))</f>
        <v/>
      </c>
      <c r="BW179" s="392" t="str">
        <f ca="1">+IF(OFFSET('Water Data'!$E$28,0,10*ROW('Water Data'!E173))="","",OFFSET('Water Data'!$E$28,0,10*ROW('Water Data'!E173)))</f>
        <v/>
      </c>
      <c r="BX179" s="392" t="str">
        <f ca="1">+IF(OFFSET('Water Data'!$E$29,0,10*ROW('Water Data'!E173))="","",OFFSET('Water Data'!$E$29,0,10*ROW('Water Data'!E173)))</f>
        <v/>
      </c>
      <c r="BY179" s="392" t="str">
        <f ca="1">+IF(OFFSET('Water Data'!$F$27,0,10*ROW('Water Data'!F173))="","",OFFSET('Water Data'!$F$27,0,10*ROW('Water Data'!F173)))</f>
        <v/>
      </c>
      <c r="BZ179" s="392" t="str">
        <f ca="1">+IF(OFFSET('Water Data'!$F$28,0,10*ROW('Water Data'!F173))="","",OFFSET('Water Data'!$F$28,0,10*ROW('Water Data'!F173)))</f>
        <v/>
      </c>
      <c r="CA179" s="392" t="str">
        <f ca="1">+IF(OFFSET('Water Data'!$F$29,0,10*ROW('Water Data'!F173))="","",OFFSET('Water Data'!$F$29,0,10*ROW('Water Data'!F173)))</f>
        <v/>
      </c>
      <c r="CB179" s="392" t="str">
        <f ca="1">+IF(OFFSET('Water Data'!$G$27,0,10*ROW('Water Data'!G173))="","",OFFSET('Water Data'!$G$27,0,10*ROW('Water Data'!G173)))</f>
        <v/>
      </c>
      <c r="CC179" s="392" t="str">
        <f ca="1">+IF(OFFSET('Water Data'!$G$28,0,10*ROW('Water Data'!G173))="","",OFFSET('Water Data'!$G$28,0,10*ROW('Water Data'!G173)))</f>
        <v/>
      </c>
      <c r="CD179" s="392" t="str">
        <f ca="1">+IF(OFFSET('Water Data'!$G$29,0,10*ROW('Water Data'!G173))="","",OFFSET('Water Data'!$G$29,0,10*ROW('Water Data'!G173)))</f>
        <v/>
      </c>
      <c r="CE179" s="392" t="str">
        <f ca="1">+IF(OFFSET('Water Data'!$H$27,0,10*ROW('Water Data'!H173))="","",OFFSET('Water Data'!$H$27,0,10*ROW('Water Data'!H173)))</f>
        <v/>
      </c>
      <c r="CF179" s="392" t="str">
        <f ca="1">+IF(OFFSET('Water Data'!$H$28,0,10*ROW('Water Data'!H173))="","",OFFSET('Water Data'!$H$28,0,10*ROW('Water Data'!H173)))</f>
        <v/>
      </c>
      <c r="CG179" s="392" t="str">
        <f ca="1">+IF(OFFSET('Water Data'!$H$29,0,10*ROW('Water Data'!H173))="","",OFFSET('Water Data'!$H$29,0,10*ROW('Water Data'!H173)))</f>
        <v/>
      </c>
      <c r="CH179" s="392" t="str">
        <f ca="1">+IF(OFFSET('Water Data'!$I$27,0,10*ROW('Water Data'!I173))="","",OFFSET('Water Data'!$I$27,0,10*ROW('Water Data'!I173)))</f>
        <v/>
      </c>
      <c r="CI179" s="392" t="str">
        <f ca="1">+IF(OFFSET('Water Data'!$I$28,0,10*ROW('Water Data'!I173))="","",OFFSET('Water Data'!$I$28,0,10*ROW('Water Data'!I173)))</f>
        <v/>
      </c>
      <c r="CJ179" s="392" t="str">
        <f ca="1">+IF(OFFSET('Water Data'!$I$29,0,10*ROW('Water Data'!I173))="","",OFFSET('Water Data'!$I$29,0,10*ROW('Water Data'!I173)))</f>
        <v/>
      </c>
      <c r="CK179" s="392" t="str">
        <f ca="1">+IF(OFFSET('Sanitation Data'!$D$28,0,10*ROW('Sanitation Data'!D173))="","",OFFSET('Sanitation Data'!$D$28,0,10*ROW('Sanitation Data'!D173)))</f>
        <v/>
      </c>
      <c r="CL179" s="392" t="str">
        <f ca="1">+IF(OFFSET('Sanitation Data'!$D$29,0,10*ROW('Sanitation Data'!D173))="","",OFFSET('Sanitation Data'!$D$29,0,10*ROW('Sanitation Data'!D173)))</f>
        <v/>
      </c>
      <c r="CM179" s="392" t="str">
        <f ca="1">+IF(OFFSET('Sanitation Data'!$D$30,0,10*ROW('Sanitation Data'!D173))="","",OFFSET('Sanitation Data'!$D$30,0,10*ROW('Sanitation Data'!D173)))</f>
        <v/>
      </c>
      <c r="CN179" s="392" t="str">
        <f ca="1">+IF(OFFSET('Sanitation Data'!$D$31,0,10*ROW('Sanitation Data'!D173))="","",OFFSET('Sanitation Data'!$D$31,0,10*ROW('Sanitation Data'!D173)))</f>
        <v/>
      </c>
      <c r="CO179" s="392" t="str">
        <f ca="1">+IF(OFFSET('Sanitation Data'!$D$32,0,10*ROW('Sanitation Data'!D173))="","",OFFSET('Sanitation Data'!$D$32,0,10*ROW('Sanitation Data'!D173)))</f>
        <v/>
      </c>
      <c r="CP179" s="392" t="str">
        <f ca="1">+IF(OFFSET('Sanitation Data'!$E$28,0,10*ROW('Sanitation Data'!E173))="","",OFFSET('Sanitation Data'!$E$28,0,10*ROW('Sanitation Data'!E173)))</f>
        <v/>
      </c>
      <c r="CQ179" s="392" t="str">
        <f ca="1">+IF(OFFSET('Sanitation Data'!$E$29,0,10*ROW('Sanitation Data'!E173))="","",OFFSET('Sanitation Data'!$E$29,0,10*ROW('Sanitation Data'!E173)))</f>
        <v/>
      </c>
      <c r="CR179" s="392" t="str">
        <f ca="1">+IF(OFFSET('Sanitation Data'!$E$30,0,10*ROW('Sanitation Data'!E173))="","",OFFSET('Sanitation Data'!$E$30,0,10*ROW('Sanitation Data'!E173)))</f>
        <v/>
      </c>
      <c r="CS179" s="392" t="str">
        <f ca="1">+IF(OFFSET('Sanitation Data'!$E$31,0,10*ROW('Sanitation Data'!E173))="","",OFFSET('Sanitation Data'!$E$31,0,10*ROW('Sanitation Data'!E173)))</f>
        <v/>
      </c>
      <c r="CT179" s="392" t="str">
        <f ca="1">+IF(OFFSET('Sanitation Data'!$E$32,0,10*ROW('Sanitation Data'!E173))="","",OFFSET('Sanitation Data'!$E$32,0,10*ROW('Sanitation Data'!E173)))</f>
        <v/>
      </c>
      <c r="CU179" s="392" t="str">
        <f ca="1">+IF(OFFSET('Sanitation Data'!$F$28,0,10*ROW('Sanitation Data'!F173))="","",OFFSET('Sanitation Data'!$F$28,0,10*ROW('Sanitation Data'!F173)))</f>
        <v/>
      </c>
      <c r="CV179" s="392" t="str">
        <f ca="1">+IF(OFFSET('Sanitation Data'!$F$29,0,10*ROW('Sanitation Data'!F173))="","",OFFSET('Sanitation Data'!$F$29,0,10*ROW('Sanitation Data'!F173)))</f>
        <v/>
      </c>
      <c r="CW179" s="392" t="str">
        <f ca="1">+IF(OFFSET('Sanitation Data'!$F$30,0,10*ROW('Sanitation Data'!F173))="","",OFFSET('Sanitation Data'!$F$30,0,10*ROW('Sanitation Data'!F173)))</f>
        <v/>
      </c>
      <c r="CX179" s="392" t="str">
        <f ca="1">+IF(OFFSET('Sanitation Data'!$F$31,0,10*ROW('Sanitation Data'!F173))="","",OFFSET('Sanitation Data'!$F$31,0,10*ROW('Sanitation Data'!F173)))</f>
        <v/>
      </c>
      <c r="CY179" s="392" t="str">
        <f ca="1">+IF(OFFSET('Sanitation Data'!$F$32,0,10*ROW('Sanitation Data'!F173))="","",OFFSET('Sanitation Data'!$F$32,0,10*ROW('Sanitation Data'!F173)))</f>
        <v/>
      </c>
      <c r="CZ179" s="392" t="str">
        <f ca="1">+IF(OFFSET('Sanitation Data'!$G$28,0,10*ROW('Sanitation Data'!G173))="","",OFFSET('Sanitation Data'!$G$28,0,10*ROW('Sanitation Data'!G173)))</f>
        <v/>
      </c>
      <c r="DA179" s="392" t="str">
        <f ca="1">+IF(OFFSET('Sanitation Data'!$G$29,0,10*ROW('Sanitation Data'!G173))="","",OFFSET('Sanitation Data'!$G$29,0,10*ROW('Sanitation Data'!G173)))</f>
        <v/>
      </c>
      <c r="DB179" s="392" t="str">
        <f ca="1">+IF(OFFSET('Sanitation Data'!$G$30,0,10*ROW('Sanitation Data'!G173))="","",OFFSET('Sanitation Data'!$G$30,0,10*ROW('Sanitation Data'!G173)))</f>
        <v/>
      </c>
      <c r="DC179" s="392" t="str">
        <f ca="1">+IF(OFFSET('Sanitation Data'!$G$31,0,10*ROW('Sanitation Data'!G173))="","",OFFSET('Sanitation Data'!$G$31,0,10*ROW('Sanitation Data'!G173)))</f>
        <v/>
      </c>
      <c r="DD179" s="392" t="str">
        <f ca="1">+IF(OFFSET('Sanitation Data'!$G$32,0,10*ROW('Sanitation Data'!G173))="","",OFFSET('Sanitation Data'!$G$32,0,10*ROW('Sanitation Data'!G173)))</f>
        <v/>
      </c>
      <c r="DE179" s="392" t="str">
        <f ca="1">+IF(OFFSET('Sanitation Data'!$H$28,0,10*ROW('Sanitation Data'!H173))="","",OFFSET('Sanitation Data'!$H$28,0,10*ROW('Sanitation Data'!H173)))</f>
        <v/>
      </c>
      <c r="DF179" s="392" t="str">
        <f ca="1">+IF(OFFSET('Sanitation Data'!$H$29,0,10*ROW('Sanitation Data'!H173))="","",OFFSET('Sanitation Data'!$H$29,0,10*ROW('Sanitation Data'!H173)))</f>
        <v/>
      </c>
      <c r="DG179" s="392" t="str">
        <f ca="1">+IF(OFFSET('Sanitation Data'!$H$30,0,10*ROW('Sanitation Data'!H173))="","",OFFSET('Sanitation Data'!$H$30,0,10*ROW('Sanitation Data'!H173)))</f>
        <v/>
      </c>
      <c r="DH179" s="392" t="str">
        <f ca="1">+IF(OFFSET('Sanitation Data'!$H$31,0,10*ROW('Sanitation Data'!H173))="","",OFFSET('Sanitation Data'!$H$31,0,10*ROW('Sanitation Data'!H173)))</f>
        <v/>
      </c>
      <c r="DI179" s="392" t="str">
        <f ca="1">+IF(OFFSET('Sanitation Data'!$H$32,0,10*ROW('Sanitation Data'!H173))="","",OFFSET('Sanitation Data'!$H$32,0,10*ROW('Sanitation Data'!H173)))</f>
        <v/>
      </c>
      <c r="DJ179" s="392" t="str">
        <f ca="1">+IF(OFFSET('Sanitation Data'!$I$28,0,10*ROW('Sanitation Data'!I173))="","",OFFSET('Sanitation Data'!$I$28,0,10*ROW('Sanitation Data'!I173)))</f>
        <v/>
      </c>
      <c r="DK179" s="392" t="str">
        <f ca="1">+IF(OFFSET('Sanitation Data'!$I$29,0,10*ROW('Sanitation Data'!I173))="","",OFFSET('Sanitation Data'!$I$29,0,10*ROW('Sanitation Data'!I173)))</f>
        <v/>
      </c>
      <c r="DL179" s="392" t="str">
        <f ca="1">+IF(OFFSET('Sanitation Data'!$I$30,0,10*ROW('Sanitation Data'!I173))="","",OFFSET('Sanitation Data'!$I$30,0,10*ROW('Sanitation Data'!I173)))</f>
        <v/>
      </c>
      <c r="DM179" s="392" t="str">
        <f ca="1">+IF(OFFSET('Sanitation Data'!$I$31,0,10*ROW('Sanitation Data'!I173))="","",OFFSET('Sanitation Data'!$I$31,0,10*ROW('Sanitation Data'!I173)))</f>
        <v/>
      </c>
      <c r="DN179" s="392" t="str">
        <f ca="1">+IF(OFFSET('Sanitation Data'!$I$32,0,10*ROW('Sanitation Data'!I173))="","",OFFSET('Sanitation Data'!$I$32,0,10*ROW('Sanitation Data'!I173)))</f>
        <v/>
      </c>
      <c r="DO179" s="392" t="str">
        <f ca="1">+IF(OFFSET('Hygiene Data'!$D$11,0,10*ROW('Hygiene Data'!D173))="","",OFFSET('Hygiene Data'!$D$11,0,10*ROW('Hygiene Data'!D173)))</f>
        <v/>
      </c>
      <c r="DP179" s="392" t="str">
        <f ca="1">+IF(OFFSET('Hygiene Data'!$D$12,0,10*ROW('Hygiene Data'!D173))="","",OFFSET('Hygiene Data'!$D$12,0,10*ROW('Hygiene Data'!D173)))</f>
        <v/>
      </c>
      <c r="DQ179" s="392" t="str">
        <f ca="1">+IF(OFFSET('Hygiene Data'!$D$13,0,10*ROW('Hygiene Data'!D173))="","",OFFSET('Hygiene Data'!$D$13,0,10*ROW('Hygiene Data'!D173)))</f>
        <v/>
      </c>
      <c r="DR179" s="392" t="str">
        <f ca="1">+IF(OFFSET('Hygiene Data'!$E$11,0,10*ROW('Hygiene Data'!E173))="","",OFFSET('Hygiene Data'!$E$11,0,10*ROW('Hygiene Data'!E173)))</f>
        <v/>
      </c>
      <c r="DS179" s="392" t="str">
        <f ca="1">+IF(OFFSET('Hygiene Data'!$E$12,0,10*ROW('Hygiene Data'!E173))="","",OFFSET('Hygiene Data'!$E$12,0,10*ROW('Hygiene Data'!E173)))</f>
        <v/>
      </c>
      <c r="DT179" s="392" t="str">
        <f ca="1">+IF(OFFSET('Hygiene Data'!$E$13,0,10*ROW('Hygiene Data'!E173))="","",OFFSET('Hygiene Data'!$E$13,0,10*ROW('Hygiene Data'!E173)))</f>
        <v/>
      </c>
      <c r="DU179" s="392" t="str">
        <f ca="1">+IF(OFFSET('Hygiene Data'!$F$11,0,10*ROW('Hygiene Data'!F173))="","",OFFSET('Hygiene Data'!$F$11,0,10*ROW('Hygiene Data'!F173)))</f>
        <v/>
      </c>
      <c r="DV179" s="392" t="str">
        <f ca="1">+IF(OFFSET('Hygiene Data'!$F$12,0,10*ROW('Hygiene Data'!F173))="","",OFFSET('Hygiene Data'!$F$12,0,10*ROW('Hygiene Data'!F173)))</f>
        <v/>
      </c>
      <c r="DW179" s="392" t="str">
        <f ca="1">+IF(OFFSET('Hygiene Data'!$F$13,0,10*ROW('Hygiene Data'!F173))="","",OFFSET('Hygiene Data'!$F$13,0,10*ROW('Hygiene Data'!F173)))</f>
        <v/>
      </c>
      <c r="DX179" s="392" t="str">
        <f ca="1">+IF(OFFSET('Hygiene Data'!$G$11,0,10*ROW('Hygiene Data'!G173))="","",OFFSET('Hygiene Data'!$G$11,0,10*ROW('Hygiene Data'!G173)))</f>
        <v/>
      </c>
      <c r="DY179" s="392" t="str">
        <f ca="1">+IF(OFFSET('Hygiene Data'!$G$12,0,10*ROW('Hygiene Data'!G173))="","",OFFSET('Hygiene Data'!$G$12,0,10*ROW('Hygiene Data'!G173)))</f>
        <v/>
      </c>
      <c r="DZ179" s="392" t="str">
        <f ca="1">+IF(OFFSET('Hygiene Data'!$G$13,0,10*ROW('Hygiene Data'!G173))="","",OFFSET('Hygiene Data'!$G$13,0,10*ROW('Hygiene Data'!G173)))</f>
        <v/>
      </c>
      <c r="EA179" s="392" t="str">
        <f ca="1">+IF(OFFSET('Hygiene Data'!$H$11,0,10*ROW('Hygiene Data'!H173))="","",OFFSET('Hygiene Data'!$H$11,0,10*ROW('Hygiene Data'!H173)))</f>
        <v/>
      </c>
      <c r="EB179" s="392" t="str">
        <f ca="1">+IF(OFFSET('Hygiene Data'!$H$12,0,10*ROW('Hygiene Data'!H173))="","",OFFSET('Hygiene Data'!$H$12,0,10*ROW('Hygiene Data'!H173)))</f>
        <v/>
      </c>
      <c r="EC179" s="392" t="str">
        <f ca="1">+IF(OFFSET('Hygiene Data'!$H$13,0,10*ROW('Hygiene Data'!H173))="","",OFFSET('Hygiene Data'!$H$13,0,10*ROW('Hygiene Data'!H173)))</f>
        <v/>
      </c>
      <c r="ED179" s="392" t="str">
        <f ca="1">+IF(OFFSET('Hygiene Data'!$I$11,0,10*ROW('Hygiene Data'!I173))="","",OFFSET('Hygiene Data'!$I$11,0,10*ROW('Hygiene Data'!I173)))</f>
        <v/>
      </c>
      <c r="EE179" s="392" t="str">
        <f ca="1">+IF(OFFSET('Hygiene Data'!$I$12,0,10*ROW('Hygiene Data'!I173))="","",OFFSET('Hygiene Data'!$I$12,0,10*ROW('Hygiene Data'!I173)))</f>
        <v/>
      </c>
      <c r="EF179" s="392" t="str">
        <f ca="1">+IF(OFFSET('Hygiene Data'!$I$13,0,10*ROW('Hygiene Data'!I173))="","",OFFSET('Hygiene Data'!$I$13,0,10*ROW('Hygiene Data'!I173)))</f>
        <v/>
      </c>
    </row>
    <row r="180" spans="1:136" x14ac:dyDescent="0.25">
      <c r="A180" s="501" t="str">
        <f ca="1">+IF(OFFSET('Water Data'!$B$2,0,10*ROW('Water Data'!E174))="","",OFFSET('Water Data'!$B$2,0,10*ROW('Water Data'!E174)))</f>
        <v/>
      </c>
      <c r="B180" s="50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28" t="str">
        <f t="shared" ca="1" si="2"/>
        <v/>
      </c>
      <c r="D180" s="52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3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3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3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3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3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3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3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3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3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3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3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3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3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3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3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3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3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3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3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3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3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3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3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3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3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3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3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3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3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3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3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0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3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3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3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3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3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3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3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3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3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3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3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3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3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3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3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3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92" t="str">
        <f ca="1">+IF(OFFSET('Water Data'!$D$27,0,10*ROW('Water Data'!D174))="","",OFFSET('Water Data'!$D$27,0,10*ROW('Water Data'!D174)))</f>
        <v/>
      </c>
      <c r="BT180" s="392" t="str">
        <f ca="1">+IF(OFFSET('Water Data'!$D$28,0,10*ROW('Water Data'!D174))="","",OFFSET('Water Data'!$D$28,0,10*ROW('Water Data'!D174)))</f>
        <v/>
      </c>
      <c r="BU180" s="392" t="str">
        <f ca="1">+IF(OFFSET('Water Data'!$D$29,0,10*ROW('Water Data'!D174))="","",OFFSET('Water Data'!$D$29,0,10*ROW('Water Data'!D174)))</f>
        <v/>
      </c>
      <c r="BV180" s="392" t="str">
        <f ca="1">+IF(OFFSET('Water Data'!$E$27,0,10*ROW('Water Data'!E174))="","",OFFSET('Water Data'!$E$27,0,10*ROW('Water Data'!E174)))</f>
        <v/>
      </c>
      <c r="BW180" s="392" t="str">
        <f ca="1">+IF(OFFSET('Water Data'!$E$28,0,10*ROW('Water Data'!E174))="","",OFFSET('Water Data'!$E$28,0,10*ROW('Water Data'!E174)))</f>
        <v/>
      </c>
      <c r="BX180" s="392" t="str">
        <f ca="1">+IF(OFFSET('Water Data'!$E$29,0,10*ROW('Water Data'!E174))="","",OFFSET('Water Data'!$E$29,0,10*ROW('Water Data'!E174)))</f>
        <v/>
      </c>
      <c r="BY180" s="392" t="str">
        <f ca="1">+IF(OFFSET('Water Data'!$F$27,0,10*ROW('Water Data'!F174))="","",OFFSET('Water Data'!$F$27,0,10*ROW('Water Data'!F174)))</f>
        <v/>
      </c>
      <c r="BZ180" s="392" t="str">
        <f ca="1">+IF(OFFSET('Water Data'!$F$28,0,10*ROW('Water Data'!F174))="","",OFFSET('Water Data'!$F$28,0,10*ROW('Water Data'!F174)))</f>
        <v/>
      </c>
      <c r="CA180" s="392" t="str">
        <f ca="1">+IF(OFFSET('Water Data'!$F$29,0,10*ROW('Water Data'!F174))="","",OFFSET('Water Data'!$F$29,0,10*ROW('Water Data'!F174)))</f>
        <v/>
      </c>
      <c r="CB180" s="392" t="str">
        <f ca="1">+IF(OFFSET('Water Data'!$G$27,0,10*ROW('Water Data'!G174))="","",OFFSET('Water Data'!$G$27,0,10*ROW('Water Data'!G174)))</f>
        <v/>
      </c>
      <c r="CC180" s="392" t="str">
        <f ca="1">+IF(OFFSET('Water Data'!$G$28,0,10*ROW('Water Data'!G174))="","",OFFSET('Water Data'!$G$28,0,10*ROW('Water Data'!G174)))</f>
        <v/>
      </c>
      <c r="CD180" s="392" t="str">
        <f ca="1">+IF(OFFSET('Water Data'!$G$29,0,10*ROW('Water Data'!G174))="","",OFFSET('Water Data'!$G$29,0,10*ROW('Water Data'!G174)))</f>
        <v/>
      </c>
      <c r="CE180" s="392" t="str">
        <f ca="1">+IF(OFFSET('Water Data'!$H$27,0,10*ROW('Water Data'!H174))="","",OFFSET('Water Data'!$H$27,0,10*ROW('Water Data'!H174)))</f>
        <v/>
      </c>
      <c r="CF180" s="392" t="str">
        <f ca="1">+IF(OFFSET('Water Data'!$H$28,0,10*ROW('Water Data'!H174))="","",OFFSET('Water Data'!$H$28,0,10*ROW('Water Data'!H174)))</f>
        <v/>
      </c>
      <c r="CG180" s="392" t="str">
        <f ca="1">+IF(OFFSET('Water Data'!$H$29,0,10*ROW('Water Data'!H174))="","",OFFSET('Water Data'!$H$29,0,10*ROW('Water Data'!H174)))</f>
        <v/>
      </c>
      <c r="CH180" s="392" t="str">
        <f ca="1">+IF(OFFSET('Water Data'!$I$27,0,10*ROW('Water Data'!I174))="","",OFFSET('Water Data'!$I$27,0,10*ROW('Water Data'!I174)))</f>
        <v/>
      </c>
      <c r="CI180" s="392" t="str">
        <f ca="1">+IF(OFFSET('Water Data'!$I$28,0,10*ROW('Water Data'!I174))="","",OFFSET('Water Data'!$I$28,0,10*ROW('Water Data'!I174)))</f>
        <v/>
      </c>
      <c r="CJ180" s="392" t="str">
        <f ca="1">+IF(OFFSET('Water Data'!$I$29,0,10*ROW('Water Data'!I174))="","",OFFSET('Water Data'!$I$29,0,10*ROW('Water Data'!I174)))</f>
        <v/>
      </c>
      <c r="CK180" s="392" t="str">
        <f ca="1">+IF(OFFSET('Sanitation Data'!$D$28,0,10*ROW('Sanitation Data'!D174))="","",OFFSET('Sanitation Data'!$D$28,0,10*ROW('Sanitation Data'!D174)))</f>
        <v/>
      </c>
      <c r="CL180" s="392" t="str">
        <f ca="1">+IF(OFFSET('Sanitation Data'!$D$29,0,10*ROW('Sanitation Data'!D174))="","",OFFSET('Sanitation Data'!$D$29,0,10*ROW('Sanitation Data'!D174)))</f>
        <v/>
      </c>
      <c r="CM180" s="392" t="str">
        <f ca="1">+IF(OFFSET('Sanitation Data'!$D$30,0,10*ROW('Sanitation Data'!D174))="","",OFFSET('Sanitation Data'!$D$30,0,10*ROW('Sanitation Data'!D174)))</f>
        <v/>
      </c>
      <c r="CN180" s="392" t="str">
        <f ca="1">+IF(OFFSET('Sanitation Data'!$D$31,0,10*ROW('Sanitation Data'!D174))="","",OFFSET('Sanitation Data'!$D$31,0,10*ROW('Sanitation Data'!D174)))</f>
        <v/>
      </c>
      <c r="CO180" s="392" t="str">
        <f ca="1">+IF(OFFSET('Sanitation Data'!$D$32,0,10*ROW('Sanitation Data'!D174))="","",OFFSET('Sanitation Data'!$D$32,0,10*ROW('Sanitation Data'!D174)))</f>
        <v/>
      </c>
      <c r="CP180" s="392" t="str">
        <f ca="1">+IF(OFFSET('Sanitation Data'!$E$28,0,10*ROW('Sanitation Data'!E174))="","",OFFSET('Sanitation Data'!$E$28,0,10*ROW('Sanitation Data'!E174)))</f>
        <v/>
      </c>
      <c r="CQ180" s="392" t="str">
        <f ca="1">+IF(OFFSET('Sanitation Data'!$E$29,0,10*ROW('Sanitation Data'!E174))="","",OFFSET('Sanitation Data'!$E$29,0,10*ROW('Sanitation Data'!E174)))</f>
        <v/>
      </c>
      <c r="CR180" s="392" t="str">
        <f ca="1">+IF(OFFSET('Sanitation Data'!$E$30,0,10*ROW('Sanitation Data'!E174))="","",OFFSET('Sanitation Data'!$E$30,0,10*ROW('Sanitation Data'!E174)))</f>
        <v/>
      </c>
      <c r="CS180" s="392" t="str">
        <f ca="1">+IF(OFFSET('Sanitation Data'!$E$31,0,10*ROW('Sanitation Data'!E174))="","",OFFSET('Sanitation Data'!$E$31,0,10*ROW('Sanitation Data'!E174)))</f>
        <v/>
      </c>
      <c r="CT180" s="392" t="str">
        <f ca="1">+IF(OFFSET('Sanitation Data'!$E$32,0,10*ROW('Sanitation Data'!E174))="","",OFFSET('Sanitation Data'!$E$32,0,10*ROW('Sanitation Data'!E174)))</f>
        <v/>
      </c>
      <c r="CU180" s="392" t="str">
        <f ca="1">+IF(OFFSET('Sanitation Data'!$F$28,0,10*ROW('Sanitation Data'!F174))="","",OFFSET('Sanitation Data'!$F$28,0,10*ROW('Sanitation Data'!F174)))</f>
        <v/>
      </c>
      <c r="CV180" s="392" t="str">
        <f ca="1">+IF(OFFSET('Sanitation Data'!$F$29,0,10*ROW('Sanitation Data'!F174))="","",OFFSET('Sanitation Data'!$F$29,0,10*ROW('Sanitation Data'!F174)))</f>
        <v/>
      </c>
      <c r="CW180" s="392" t="str">
        <f ca="1">+IF(OFFSET('Sanitation Data'!$F$30,0,10*ROW('Sanitation Data'!F174))="","",OFFSET('Sanitation Data'!$F$30,0,10*ROW('Sanitation Data'!F174)))</f>
        <v/>
      </c>
      <c r="CX180" s="392" t="str">
        <f ca="1">+IF(OFFSET('Sanitation Data'!$F$31,0,10*ROW('Sanitation Data'!F174))="","",OFFSET('Sanitation Data'!$F$31,0,10*ROW('Sanitation Data'!F174)))</f>
        <v/>
      </c>
      <c r="CY180" s="392" t="str">
        <f ca="1">+IF(OFFSET('Sanitation Data'!$F$32,0,10*ROW('Sanitation Data'!F174))="","",OFFSET('Sanitation Data'!$F$32,0,10*ROW('Sanitation Data'!F174)))</f>
        <v/>
      </c>
      <c r="CZ180" s="392" t="str">
        <f ca="1">+IF(OFFSET('Sanitation Data'!$G$28,0,10*ROW('Sanitation Data'!G174))="","",OFFSET('Sanitation Data'!$G$28,0,10*ROW('Sanitation Data'!G174)))</f>
        <v/>
      </c>
      <c r="DA180" s="392" t="str">
        <f ca="1">+IF(OFFSET('Sanitation Data'!$G$29,0,10*ROW('Sanitation Data'!G174))="","",OFFSET('Sanitation Data'!$G$29,0,10*ROW('Sanitation Data'!G174)))</f>
        <v/>
      </c>
      <c r="DB180" s="392" t="str">
        <f ca="1">+IF(OFFSET('Sanitation Data'!$G$30,0,10*ROW('Sanitation Data'!G174))="","",OFFSET('Sanitation Data'!$G$30,0,10*ROW('Sanitation Data'!G174)))</f>
        <v/>
      </c>
      <c r="DC180" s="392" t="str">
        <f ca="1">+IF(OFFSET('Sanitation Data'!$G$31,0,10*ROW('Sanitation Data'!G174))="","",OFFSET('Sanitation Data'!$G$31,0,10*ROW('Sanitation Data'!G174)))</f>
        <v/>
      </c>
      <c r="DD180" s="392" t="str">
        <f ca="1">+IF(OFFSET('Sanitation Data'!$G$32,0,10*ROW('Sanitation Data'!G174))="","",OFFSET('Sanitation Data'!$G$32,0,10*ROW('Sanitation Data'!G174)))</f>
        <v/>
      </c>
      <c r="DE180" s="392" t="str">
        <f ca="1">+IF(OFFSET('Sanitation Data'!$H$28,0,10*ROW('Sanitation Data'!H174))="","",OFFSET('Sanitation Data'!$H$28,0,10*ROW('Sanitation Data'!H174)))</f>
        <v/>
      </c>
      <c r="DF180" s="392" t="str">
        <f ca="1">+IF(OFFSET('Sanitation Data'!$H$29,0,10*ROW('Sanitation Data'!H174))="","",OFFSET('Sanitation Data'!$H$29,0,10*ROW('Sanitation Data'!H174)))</f>
        <v/>
      </c>
      <c r="DG180" s="392" t="str">
        <f ca="1">+IF(OFFSET('Sanitation Data'!$H$30,0,10*ROW('Sanitation Data'!H174))="","",OFFSET('Sanitation Data'!$H$30,0,10*ROW('Sanitation Data'!H174)))</f>
        <v/>
      </c>
      <c r="DH180" s="392" t="str">
        <f ca="1">+IF(OFFSET('Sanitation Data'!$H$31,0,10*ROW('Sanitation Data'!H174))="","",OFFSET('Sanitation Data'!$H$31,0,10*ROW('Sanitation Data'!H174)))</f>
        <v/>
      </c>
      <c r="DI180" s="392" t="str">
        <f ca="1">+IF(OFFSET('Sanitation Data'!$H$32,0,10*ROW('Sanitation Data'!H174))="","",OFFSET('Sanitation Data'!$H$32,0,10*ROW('Sanitation Data'!H174)))</f>
        <v/>
      </c>
      <c r="DJ180" s="392" t="str">
        <f ca="1">+IF(OFFSET('Sanitation Data'!$I$28,0,10*ROW('Sanitation Data'!I174))="","",OFFSET('Sanitation Data'!$I$28,0,10*ROW('Sanitation Data'!I174)))</f>
        <v/>
      </c>
      <c r="DK180" s="392" t="str">
        <f ca="1">+IF(OFFSET('Sanitation Data'!$I$29,0,10*ROW('Sanitation Data'!I174))="","",OFFSET('Sanitation Data'!$I$29,0,10*ROW('Sanitation Data'!I174)))</f>
        <v/>
      </c>
      <c r="DL180" s="392" t="str">
        <f ca="1">+IF(OFFSET('Sanitation Data'!$I$30,0,10*ROW('Sanitation Data'!I174))="","",OFFSET('Sanitation Data'!$I$30,0,10*ROW('Sanitation Data'!I174)))</f>
        <v/>
      </c>
      <c r="DM180" s="392" t="str">
        <f ca="1">+IF(OFFSET('Sanitation Data'!$I$31,0,10*ROW('Sanitation Data'!I174))="","",OFFSET('Sanitation Data'!$I$31,0,10*ROW('Sanitation Data'!I174)))</f>
        <v/>
      </c>
      <c r="DN180" s="392" t="str">
        <f ca="1">+IF(OFFSET('Sanitation Data'!$I$32,0,10*ROW('Sanitation Data'!I174))="","",OFFSET('Sanitation Data'!$I$32,0,10*ROW('Sanitation Data'!I174)))</f>
        <v/>
      </c>
      <c r="DO180" s="392" t="str">
        <f ca="1">+IF(OFFSET('Hygiene Data'!$D$11,0,10*ROW('Hygiene Data'!D174))="","",OFFSET('Hygiene Data'!$D$11,0,10*ROW('Hygiene Data'!D174)))</f>
        <v/>
      </c>
      <c r="DP180" s="392" t="str">
        <f ca="1">+IF(OFFSET('Hygiene Data'!$D$12,0,10*ROW('Hygiene Data'!D174))="","",OFFSET('Hygiene Data'!$D$12,0,10*ROW('Hygiene Data'!D174)))</f>
        <v/>
      </c>
      <c r="DQ180" s="392" t="str">
        <f ca="1">+IF(OFFSET('Hygiene Data'!$D$13,0,10*ROW('Hygiene Data'!D174))="","",OFFSET('Hygiene Data'!$D$13,0,10*ROW('Hygiene Data'!D174)))</f>
        <v/>
      </c>
      <c r="DR180" s="392" t="str">
        <f ca="1">+IF(OFFSET('Hygiene Data'!$E$11,0,10*ROW('Hygiene Data'!E174))="","",OFFSET('Hygiene Data'!$E$11,0,10*ROW('Hygiene Data'!E174)))</f>
        <v/>
      </c>
      <c r="DS180" s="392" t="str">
        <f ca="1">+IF(OFFSET('Hygiene Data'!$E$12,0,10*ROW('Hygiene Data'!E174))="","",OFFSET('Hygiene Data'!$E$12,0,10*ROW('Hygiene Data'!E174)))</f>
        <v/>
      </c>
      <c r="DT180" s="392" t="str">
        <f ca="1">+IF(OFFSET('Hygiene Data'!$E$13,0,10*ROW('Hygiene Data'!E174))="","",OFFSET('Hygiene Data'!$E$13,0,10*ROW('Hygiene Data'!E174)))</f>
        <v/>
      </c>
      <c r="DU180" s="392" t="str">
        <f ca="1">+IF(OFFSET('Hygiene Data'!$F$11,0,10*ROW('Hygiene Data'!F174))="","",OFFSET('Hygiene Data'!$F$11,0,10*ROW('Hygiene Data'!F174)))</f>
        <v/>
      </c>
      <c r="DV180" s="392" t="str">
        <f ca="1">+IF(OFFSET('Hygiene Data'!$F$12,0,10*ROW('Hygiene Data'!F174))="","",OFFSET('Hygiene Data'!$F$12,0,10*ROW('Hygiene Data'!F174)))</f>
        <v/>
      </c>
      <c r="DW180" s="392" t="str">
        <f ca="1">+IF(OFFSET('Hygiene Data'!$F$13,0,10*ROW('Hygiene Data'!F174))="","",OFFSET('Hygiene Data'!$F$13,0,10*ROW('Hygiene Data'!F174)))</f>
        <v/>
      </c>
      <c r="DX180" s="392" t="str">
        <f ca="1">+IF(OFFSET('Hygiene Data'!$G$11,0,10*ROW('Hygiene Data'!G174))="","",OFFSET('Hygiene Data'!$G$11,0,10*ROW('Hygiene Data'!G174)))</f>
        <v/>
      </c>
      <c r="DY180" s="392" t="str">
        <f ca="1">+IF(OFFSET('Hygiene Data'!$G$12,0,10*ROW('Hygiene Data'!G174))="","",OFFSET('Hygiene Data'!$G$12,0,10*ROW('Hygiene Data'!G174)))</f>
        <v/>
      </c>
      <c r="DZ180" s="392" t="str">
        <f ca="1">+IF(OFFSET('Hygiene Data'!$G$13,0,10*ROW('Hygiene Data'!G174))="","",OFFSET('Hygiene Data'!$G$13,0,10*ROW('Hygiene Data'!G174)))</f>
        <v/>
      </c>
      <c r="EA180" s="392" t="str">
        <f ca="1">+IF(OFFSET('Hygiene Data'!$H$11,0,10*ROW('Hygiene Data'!H174))="","",OFFSET('Hygiene Data'!$H$11,0,10*ROW('Hygiene Data'!H174)))</f>
        <v/>
      </c>
      <c r="EB180" s="392" t="str">
        <f ca="1">+IF(OFFSET('Hygiene Data'!$H$12,0,10*ROW('Hygiene Data'!H174))="","",OFFSET('Hygiene Data'!$H$12,0,10*ROW('Hygiene Data'!H174)))</f>
        <v/>
      </c>
      <c r="EC180" s="392" t="str">
        <f ca="1">+IF(OFFSET('Hygiene Data'!$H$13,0,10*ROW('Hygiene Data'!H174))="","",OFFSET('Hygiene Data'!$H$13,0,10*ROW('Hygiene Data'!H174)))</f>
        <v/>
      </c>
      <c r="ED180" s="392" t="str">
        <f ca="1">+IF(OFFSET('Hygiene Data'!$I$11,0,10*ROW('Hygiene Data'!I174))="","",OFFSET('Hygiene Data'!$I$11,0,10*ROW('Hygiene Data'!I174)))</f>
        <v/>
      </c>
      <c r="EE180" s="392" t="str">
        <f ca="1">+IF(OFFSET('Hygiene Data'!$I$12,0,10*ROW('Hygiene Data'!I174))="","",OFFSET('Hygiene Data'!$I$12,0,10*ROW('Hygiene Data'!I174)))</f>
        <v/>
      </c>
      <c r="EF180" s="392" t="str">
        <f ca="1">+IF(OFFSET('Hygiene Data'!$I$13,0,10*ROW('Hygiene Data'!I174))="","",OFFSET('Hygiene Data'!$I$13,0,10*ROW('Hygiene Data'!I174)))</f>
        <v/>
      </c>
    </row>
    <row r="181" spans="1:136" x14ac:dyDescent="0.25">
      <c r="A181" s="501" t="str">
        <f ca="1">+IF(OFFSET('Water Data'!$B$2,0,10*ROW('Water Data'!E175))="","",OFFSET('Water Data'!$B$2,0,10*ROW('Water Data'!E175)))</f>
        <v/>
      </c>
      <c r="B181" s="50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28" t="str">
        <f t="shared" ca="1" si="2"/>
        <v/>
      </c>
      <c r="D181" s="52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3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3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3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3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3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3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3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3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3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3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3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3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3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3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3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3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3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3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3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3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3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3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3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3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3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3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3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3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3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3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3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0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3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3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3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3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3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3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3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3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3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3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3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3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3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3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3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3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92" t="str">
        <f ca="1">+IF(OFFSET('Water Data'!$D$27,0,10*ROW('Water Data'!D175))="","",OFFSET('Water Data'!$D$27,0,10*ROW('Water Data'!D175)))</f>
        <v/>
      </c>
      <c r="BT181" s="392" t="str">
        <f ca="1">+IF(OFFSET('Water Data'!$D$28,0,10*ROW('Water Data'!D175))="","",OFFSET('Water Data'!$D$28,0,10*ROW('Water Data'!D175)))</f>
        <v/>
      </c>
      <c r="BU181" s="392" t="str">
        <f ca="1">+IF(OFFSET('Water Data'!$D$29,0,10*ROW('Water Data'!D175))="","",OFFSET('Water Data'!$D$29,0,10*ROW('Water Data'!D175)))</f>
        <v/>
      </c>
      <c r="BV181" s="392" t="str">
        <f ca="1">+IF(OFFSET('Water Data'!$E$27,0,10*ROW('Water Data'!E175))="","",OFFSET('Water Data'!$E$27,0,10*ROW('Water Data'!E175)))</f>
        <v/>
      </c>
      <c r="BW181" s="392" t="str">
        <f ca="1">+IF(OFFSET('Water Data'!$E$28,0,10*ROW('Water Data'!E175))="","",OFFSET('Water Data'!$E$28,0,10*ROW('Water Data'!E175)))</f>
        <v/>
      </c>
      <c r="BX181" s="392" t="str">
        <f ca="1">+IF(OFFSET('Water Data'!$E$29,0,10*ROW('Water Data'!E175))="","",OFFSET('Water Data'!$E$29,0,10*ROW('Water Data'!E175)))</f>
        <v/>
      </c>
      <c r="BY181" s="392" t="str">
        <f ca="1">+IF(OFFSET('Water Data'!$F$27,0,10*ROW('Water Data'!F175))="","",OFFSET('Water Data'!$F$27,0,10*ROW('Water Data'!F175)))</f>
        <v/>
      </c>
      <c r="BZ181" s="392" t="str">
        <f ca="1">+IF(OFFSET('Water Data'!$F$28,0,10*ROW('Water Data'!F175))="","",OFFSET('Water Data'!$F$28,0,10*ROW('Water Data'!F175)))</f>
        <v/>
      </c>
      <c r="CA181" s="392" t="str">
        <f ca="1">+IF(OFFSET('Water Data'!$F$29,0,10*ROW('Water Data'!F175))="","",OFFSET('Water Data'!$F$29,0,10*ROW('Water Data'!F175)))</f>
        <v/>
      </c>
      <c r="CB181" s="392" t="str">
        <f ca="1">+IF(OFFSET('Water Data'!$G$27,0,10*ROW('Water Data'!G175))="","",OFFSET('Water Data'!$G$27,0,10*ROW('Water Data'!G175)))</f>
        <v/>
      </c>
      <c r="CC181" s="392" t="str">
        <f ca="1">+IF(OFFSET('Water Data'!$G$28,0,10*ROW('Water Data'!G175))="","",OFFSET('Water Data'!$G$28,0,10*ROW('Water Data'!G175)))</f>
        <v/>
      </c>
      <c r="CD181" s="392" t="str">
        <f ca="1">+IF(OFFSET('Water Data'!$G$29,0,10*ROW('Water Data'!G175))="","",OFFSET('Water Data'!$G$29,0,10*ROW('Water Data'!G175)))</f>
        <v/>
      </c>
      <c r="CE181" s="392" t="str">
        <f ca="1">+IF(OFFSET('Water Data'!$H$27,0,10*ROW('Water Data'!H175))="","",OFFSET('Water Data'!$H$27,0,10*ROW('Water Data'!H175)))</f>
        <v/>
      </c>
      <c r="CF181" s="392" t="str">
        <f ca="1">+IF(OFFSET('Water Data'!$H$28,0,10*ROW('Water Data'!H175))="","",OFFSET('Water Data'!$H$28,0,10*ROW('Water Data'!H175)))</f>
        <v/>
      </c>
      <c r="CG181" s="392" t="str">
        <f ca="1">+IF(OFFSET('Water Data'!$H$29,0,10*ROW('Water Data'!H175))="","",OFFSET('Water Data'!$H$29,0,10*ROW('Water Data'!H175)))</f>
        <v/>
      </c>
      <c r="CH181" s="392" t="str">
        <f ca="1">+IF(OFFSET('Water Data'!$I$27,0,10*ROW('Water Data'!I175))="","",OFFSET('Water Data'!$I$27,0,10*ROW('Water Data'!I175)))</f>
        <v/>
      </c>
      <c r="CI181" s="392" t="str">
        <f ca="1">+IF(OFFSET('Water Data'!$I$28,0,10*ROW('Water Data'!I175))="","",OFFSET('Water Data'!$I$28,0,10*ROW('Water Data'!I175)))</f>
        <v/>
      </c>
      <c r="CJ181" s="392" t="str">
        <f ca="1">+IF(OFFSET('Water Data'!$I$29,0,10*ROW('Water Data'!I175))="","",OFFSET('Water Data'!$I$29,0,10*ROW('Water Data'!I175)))</f>
        <v/>
      </c>
      <c r="CK181" s="392" t="str">
        <f ca="1">+IF(OFFSET('Sanitation Data'!$D$28,0,10*ROW('Sanitation Data'!D175))="","",OFFSET('Sanitation Data'!$D$28,0,10*ROW('Sanitation Data'!D175)))</f>
        <v/>
      </c>
      <c r="CL181" s="392" t="str">
        <f ca="1">+IF(OFFSET('Sanitation Data'!$D$29,0,10*ROW('Sanitation Data'!D175))="","",OFFSET('Sanitation Data'!$D$29,0,10*ROW('Sanitation Data'!D175)))</f>
        <v/>
      </c>
      <c r="CM181" s="392" t="str">
        <f ca="1">+IF(OFFSET('Sanitation Data'!$D$30,0,10*ROW('Sanitation Data'!D175))="","",OFFSET('Sanitation Data'!$D$30,0,10*ROW('Sanitation Data'!D175)))</f>
        <v/>
      </c>
      <c r="CN181" s="392" t="str">
        <f ca="1">+IF(OFFSET('Sanitation Data'!$D$31,0,10*ROW('Sanitation Data'!D175))="","",OFFSET('Sanitation Data'!$D$31,0,10*ROW('Sanitation Data'!D175)))</f>
        <v/>
      </c>
      <c r="CO181" s="392" t="str">
        <f ca="1">+IF(OFFSET('Sanitation Data'!$D$32,0,10*ROW('Sanitation Data'!D175))="","",OFFSET('Sanitation Data'!$D$32,0,10*ROW('Sanitation Data'!D175)))</f>
        <v/>
      </c>
      <c r="CP181" s="392" t="str">
        <f ca="1">+IF(OFFSET('Sanitation Data'!$E$28,0,10*ROW('Sanitation Data'!E175))="","",OFFSET('Sanitation Data'!$E$28,0,10*ROW('Sanitation Data'!E175)))</f>
        <v/>
      </c>
      <c r="CQ181" s="392" t="str">
        <f ca="1">+IF(OFFSET('Sanitation Data'!$E$29,0,10*ROW('Sanitation Data'!E175))="","",OFFSET('Sanitation Data'!$E$29,0,10*ROW('Sanitation Data'!E175)))</f>
        <v/>
      </c>
      <c r="CR181" s="392" t="str">
        <f ca="1">+IF(OFFSET('Sanitation Data'!$E$30,0,10*ROW('Sanitation Data'!E175))="","",OFFSET('Sanitation Data'!$E$30,0,10*ROW('Sanitation Data'!E175)))</f>
        <v/>
      </c>
      <c r="CS181" s="392" t="str">
        <f ca="1">+IF(OFFSET('Sanitation Data'!$E$31,0,10*ROW('Sanitation Data'!E175))="","",OFFSET('Sanitation Data'!$E$31,0,10*ROW('Sanitation Data'!E175)))</f>
        <v/>
      </c>
      <c r="CT181" s="392" t="str">
        <f ca="1">+IF(OFFSET('Sanitation Data'!$E$32,0,10*ROW('Sanitation Data'!E175))="","",OFFSET('Sanitation Data'!$E$32,0,10*ROW('Sanitation Data'!E175)))</f>
        <v/>
      </c>
      <c r="CU181" s="392" t="str">
        <f ca="1">+IF(OFFSET('Sanitation Data'!$F$28,0,10*ROW('Sanitation Data'!F175))="","",OFFSET('Sanitation Data'!$F$28,0,10*ROW('Sanitation Data'!F175)))</f>
        <v/>
      </c>
      <c r="CV181" s="392" t="str">
        <f ca="1">+IF(OFFSET('Sanitation Data'!$F$29,0,10*ROW('Sanitation Data'!F175))="","",OFFSET('Sanitation Data'!$F$29,0,10*ROW('Sanitation Data'!F175)))</f>
        <v/>
      </c>
      <c r="CW181" s="392" t="str">
        <f ca="1">+IF(OFFSET('Sanitation Data'!$F$30,0,10*ROW('Sanitation Data'!F175))="","",OFFSET('Sanitation Data'!$F$30,0,10*ROW('Sanitation Data'!F175)))</f>
        <v/>
      </c>
      <c r="CX181" s="392" t="str">
        <f ca="1">+IF(OFFSET('Sanitation Data'!$F$31,0,10*ROW('Sanitation Data'!F175))="","",OFFSET('Sanitation Data'!$F$31,0,10*ROW('Sanitation Data'!F175)))</f>
        <v/>
      </c>
      <c r="CY181" s="392" t="str">
        <f ca="1">+IF(OFFSET('Sanitation Data'!$F$32,0,10*ROW('Sanitation Data'!F175))="","",OFFSET('Sanitation Data'!$F$32,0,10*ROW('Sanitation Data'!F175)))</f>
        <v/>
      </c>
      <c r="CZ181" s="392" t="str">
        <f ca="1">+IF(OFFSET('Sanitation Data'!$G$28,0,10*ROW('Sanitation Data'!G175))="","",OFFSET('Sanitation Data'!$G$28,0,10*ROW('Sanitation Data'!G175)))</f>
        <v/>
      </c>
      <c r="DA181" s="392" t="str">
        <f ca="1">+IF(OFFSET('Sanitation Data'!$G$29,0,10*ROW('Sanitation Data'!G175))="","",OFFSET('Sanitation Data'!$G$29,0,10*ROW('Sanitation Data'!G175)))</f>
        <v/>
      </c>
      <c r="DB181" s="392" t="str">
        <f ca="1">+IF(OFFSET('Sanitation Data'!$G$30,0,10*ROW('Sanitation Data'!G175))="","",OFFSET('Sanitation Data'!$G$30,0,10*ROW('Sanitation Data'!G175)))</f>
        <v/>
      </c>
      <c r="DC181" s="392" t="str">
        <f ca="1">+IF(OFFSET('Sanitation Data'!$G$31,0,10*ROW('Sanitation Data'!G175))="","",OFFSET('Sanitation Data'!$G$31,0,10*ROW('Sanitation Data'!G175)))</f>
        <v/>
      </c>
      <c r="DD181" s="392" t="str">
        <f ca="1">+IF(OFFSET('Sanitation Data'!$G$32,0,10*ROW('Sanitation Data'!G175))="","",OFFSET('Sanitation Data'!$G$32,0,10*ROW('Sanitation Data'!G175)))</f>
        <v/>
      </c>
      <c r="DE181" s="392" t="str">
        <f ca="1">+IF(OFFSET('Sanitation Data'!$H$28,0,10*ROW('Sanitation Data'!H175))="","",OFFSET('Sanitation Data'!$H$28,0,10*ROW('Sanitation Data'!H175)))</f>
        <v/>
      </c>
      <c r="DF181" s="392" t="str">
        <f ca="1">+IF(OFFSET('Sanitation Data'!$H$29,0,10*ROW('Sanitation Data'!H175))="","",OFFSET('Sanitation Data'!$H$29,0,10*ROW('Sanitation Data'!H175)))</f>
        <v/>
      </c>
      <c r="DG181" s="392" t="str">
        <f ca="1">+IF(OFFSET('Sanitation Data'!$H$30,0,10*ROW('Sanitation Data'!H175))="","",OFFSET('Sanitation Data'!$H$30,0,10*ROW('Sanitation Data'!H175)))</f>
        <v/>
      </c>
      <c r="DH181" s="392" t="str">
        <f ca="1">+IF(OFFSET('Sanitation Data'!$H$31,0,10*ROW('Sanitation Data'!H175))="","",OFFSET('Sanitation Data'!$H$31,0,10*ROW('Sanitation Data'!H175)))</f>
        <v/>
      </c>
      <c r="DI181" s="392" t="str">
        <f ca="1">+IF(OFFSET('Sanitation Data'!$H$32,0,10*ROW('Sanitation Data'!H175))="","",OFFSET('Sanitation Data'!$H$32,0,10*ROW('Sanitation Data'!H175)))</f>
        <v/>
      </c>
      <c r="DJ181" s="392" t="str">
        <f ca="1">+IF(OFFSET('Sanitation Data'!$I$28,0,10*ROW('Sanitation Data'!I175))="","",OFFSET('Sanitation Data'!$I$28,0,10*ROW('Sanitation Data'!I175)))</f>
        <v/>
      </c>
      <c r="DK181" s="392" t="str">
        <f ca="1">+IF(OFFSET('Sanitation Data'!$I$29,0,10*ROW('Sanitation Data'!I175))="","",OFFSET('Sanitation Data'!$I$29,0,10*ROW('Sanitation Data'!I175)))</f>
        <v/>
      </c>
      <c r="DL181" s="392" t="str">
        <f ca="1">+IF(OFFSET('Sanitation Data'!$I$30,0,10*ROW('Sanitation Data'!I175))="","",OFFSET('Sanitation Data'!$I$30,0,10*ROW('Sanitation Data'!I175)))</f>
        <v/>
      </c>
      <c r="DM181" s="392" t="str">
        <f ca="1">+IF(OFFSET('Sanitation Data'!$I$31,0,10*ROW('Sanitation Data'!I175))="","",OFFSET('Sanitation Data'!$I$31,0,10*ROW('Sanitation Data'!I175)))</f>
        <v/>
      </c>
      <c r="DN181" s="392" t="str">
        <f ca="1">+IF(OFFSET('Sanitation Data'!$I$32,0,10*ROW('Sanitation Data'!I175))="","",OFFSET('Sanitation Data'!$I$32,0,10*ROW('Sanitation Data'!I175)))</f>
        <v/>
      </c>
      <c r="DO181" s="392" t="str">
        <f ca="1">+IF(OFFSET('Hygiene Data'!$D$11,0,10*ROW('Hygiene Data'!D175))="","",OFFSET('Hygiene Data'!$D$11,0,10*ROW('Hygiene Data'!D175)))</f>
        <v/>
      </c>
      <c r="DP181" s="392" t="str">
        <f ca="1">+IF(OFFSET('Hygiene Data'!$D$12,0,10*ROW('Hygiene Data'!D175))="","",OFFSET('Hygiene Data'!$D$12,0,10*ROW('Hygiene Data'!D175)))</f>
        <v/>
      </c>
      <c r="DQ181" s="392" t="str">
        <f ca="1">+IF(OFFSET('Hygiene Data'!$D$13,0,10*ROW('Hygiene Data'!D175))="","",OFFSET('Hygiene Data'!$D$13,0,10*ROW('Hygiene Data'!D175)))</f>
        <v/>
      </c>
      <c r="DR181" s="392" t="str">
        <f ca="1">+IF(OFFSET('Hygiene Data'!$E$11,0,10*ROW('Hygiene Data'!E175))="","",OFFSET('Hygiene Data'!$E$11,0,10*ROW('Hygiene Data'!E175)))</f>
        <v/>
      </c>
      <c r="DS181" s="392" t="str">
        <f ca="1">+IF(OFFSET('Hygiene Data'!$E$12,0,10*ROW('Hygiene Data'!E175))="","",OFFSET('Hygiene Data'!$E$12,0,10*ROW('Hygiene Data'!E175)))</f>
        <v/>
      </c>
      <c r="DT181" s="392" t="str">
        <f ca="1">+IF(OFFSET('Hygiene Data'!$E$13,0,10*ROW('Hygiene Data'!E175))="","",OFFSET('Hygiene Data'!$E$13,0,10*ROW('Hygiene Data'!E175)))</f>
        <v/>
      </c>
      <c r="DU181" s="392" t="str">
        <f ca="1">+IF(OFFSET('Hygiene Data'!$F$11,0,10*ROW('Hygiene Data'!F175))="","",OFFSET('Hygiene Data'!$F$11,0,10*ROW('Hygiene Data'!F175)))</f>
        <v/>
      </c>
      <c r="DV181" s="392" t="str">
        <f ca="1">+IF(OFFSET('Hygiene Data'!$F$12,0,10*ROW('Hygiene Data'!F175))="","",OFFSET('Hygiene Data'!$F$12,0,10*ROW('Hygiene Data'!F175)))</f>
        <v/>
      </c>
      <c r="DW181" s="392" t="str">
        <f ca="1">+IF(OFFSET('Hygiene Data'!$F$13,0,10*ROW('Hygiene Data'!F175))="","",OFFSET('Hygiene Data'!$F$13,0,10*ROW('Hygiene Data'!F175)))</f>
        <v/>
      </c>
      <c r="DX181" s="392" t="str">
        <f ca="1">+IF(OFFSET('Hygiene Data'!$G$11,0,10*ROW('Hygiene Data'!G175))="","",OFFSET('Hygiene Data'!$G$11,0,10*ROW('Hygiene Data'!G175)))</f>
        <v/>
      </c>
      <c r="DY181" s="392" t="str">
        <f ca="1">+IF(OFFSET('Hygiene Data'!$G$12,0,10*ROW('Hygiene Data'!G175))="","",OFFSET('Hygiene Data'!$G$12,0,10*ROW('Hygiene Data'!G175)))</f>
        <v/>
      </c>
      <c r="DZ181" s="392" t="str">
        <f ca="1">+IF(OFFSET('Hygiene Data'!$G$13,0,10*ROW('Hygiene Data'!G175))="","",OFFSET('Hygiene Data'!$G$13,0,10*ROW('Hygiene Data'!G175)))</f>
        <v/>
      </c>
      <c r="EA181" s="392" t="str">
        <f ca="1">+IF(OFFSET('Hygiene Data'!$H$11,0,10*ROW('Hygiene Data'!H175))="","",OFFSET('Hygiene Data'!$H$11,0,10*ROW('Hygiene Data'!H175)))</f>
        <v/>
      </c>
      <c r="EB181" s="392" t="str">
        <f ca="1">+IF(OFFSET('Hygiene Data'!$H$12,0,10*ROW('Hygiene Data'!H175))="","",OFFSET('Hygiene Data'!$H$12,0,10*ROW('Hygiene Data'!H175)))</f>
        <v/>
      </c>
      <c r="EC181" s="392" t="str">
        <f ca="1">+IF(OFFSET('Hygiene Data'!$H$13,0,10*ROW('Hygiene Data'!H175))="","",OFFSET('Hygiene Data'!$H$13,0,10*ROW('Hygiene Data'!H175)))</f>
        <v/>
      </c>
      <c r="ED181" s="392" t="str">
        <f ca="1">+IF(OFFSET('Hygiene Data'!$I$11,0,10*ROW('Hygiene Data'!I175))="","",OFFSET('Hygiene Data'!$I$11,0,10*ROW('Hygiene Data'!I175)))</f>
        <v/>
      </c>
      <c r="EE181" s="392" t="str">
        <f ca="1">+IF(OFFSET('Hygiene Data'!$I$12,0,10*ROW('Hygiene Data'!I175))="","",OFFSET('Hygiene Data'!$I$12,0,10*ROW('Hygiene Data'!I175)))</f>
        <v/>
      </c>
      <c r="EF181" s="392" t="str">
        <f ca="1">+IF(OFFSET('Hygiene Data'!$I$13,0,10*ROW('Hygiene Data'!I175))="","",OFFSET('Hygiene Data'!$I$13,0,10*ROW('Hygiene Data'!I175)))</f>
        <v/>
      </c>
    </row>
    <row r="182" spans="1:136" x14ac:dyDescent="0.25">
      <c r="A182" s="501" t="str">
        <f ca="1">+IF(OFFSET('Water Data'!$B$2,0,10*ROW('Water Data'!E176))="","",OFFSET('Water Data'!$B$2,0,10*ROW('Water Data'!E176)))</f>
        <v/>
      </c>
      <c r="B182" s="50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28" t="str">
        <f t="shared" ca="1" si="2"/>
        <v/>
      </c>
      <c r="D182" s="52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3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3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3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3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3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3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3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3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3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3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3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3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3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3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3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3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3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3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3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3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3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3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3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3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3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3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3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3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3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3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3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0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3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3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3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3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3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3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3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3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3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3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3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3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3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3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3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3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92" t="str">
        <f ca="1">+IF(OFFSET('Water Data'!$D$27,0,10*ROW('Water Data'!D176))="","",OFFSET('Water Data'!$D$27,0,10*ROW('Water Data'!D176)))</f>
        <v/>
      </c>
      <c r="BT182" s="392" t="str">
        <f ca="1">+IF(OFFSET('Water Data'!$D$28,0,10*ROW('Water Data'!D176))="","",OFFSET('Water Data'!$D$28,0,10*ROW('Water Data'!D176)))</f>
        <v/>
      </c>
      <c r="BU182" s="392" t="str">
        <f ca="1">+IF(OFFSET('Water Data'!$D$29,0,10*ROW('Water Data'!D176))="","",OFFSET('Water Data'!$D$29,0,10*ROW('Water Data'!D176)))</f>
        <v/>
      </c>
      <c r="BV182" s="392" t="str">
        <f ca="1">+IF(OFFSET('Water Data'!$E$27,0,10*ROW('Water Data'!E176))="","",OFFSET('Water Data'!$E$27,0,10*ROW('Water Data'!E176)))</f>
        <v/>
      </c>
      <c r="BW182" s="392" t="str">
        <f ca="1">+IF(OFFSET('Water Data'!$E$28,0,10*ROW('Water Data'!E176))="","",OFFSET('Water Data'!$E$28,0,10*ROW('Water Data'!E176)))</f>
        <v/>
      </c>
      <c r="BX182" s="392" t="str">
        <f ca="1">+IF(OFFSET('Water Data'!$E$29,0,10*ROW('Water Data'!E176))="","",OFFSET('Water Data'!$E$29,0,10*ROW('Water Data'!E176)))</f>
        <v/>
      </c>
      <c r="BY182" s="392" t="str">
        <f ca="1">+IF(OFFSET('Water Data'!$F$27,0,10*ROW('Water Data'!F176))="","",OFFSET('Water Data'!$F$27,0,10*ROW('Water Data'!F176)))</f>
        <v/>
      </c>
      <c r="BZ182" s="392" t="str">
        <f ca="1">+IF(OFFSET('Water Data'!$F$28,0,10*ROW('Water Data'!F176))="","",OFFSET('Water Data'!$F$28,0,10*ROW('Water Data'!F176)))</f>
        <v/>
      </c>
      <c r="CA182" s="392" t="str">
        <f ca="1">+IF(OFFSET('Water Data'!$F$29,0,10*ROW('Water Data'!F176))="","",OFFSET('Water Data'!$F$29,0,10*ROW('Water Data'!F176)))</f>
        <v/>
      </c>
      <c r="CB182" s="392" t="str">
        <f ca="1">+IF(OFFSET('Water Data'!$G$27,0,10*ROW('Water Data'!G176))="","",OFFSET('Water Data'!$G$27,0,10*ROW('Water Data'!G176)))</f>
        <v/>
      </c>
      <c r="CC182" s="392" t="str">
        <f ca="1">+IF(OFFSET('Water Data'!$G$28,0,10*ROW('Water Data'!G176))="","",OFFSET('Water Data'!$G$28,0,10*ROW('Water Data'!G176)))</f>
        <v/>
      </c>
      <c r="CD182" s="392" t="str">
        <f ca="1">+IF(OFFSET('Water Data'!$G$29,0,10*ROW('Water Data'!G176))="","",OFFSET('Water Data'!$G$29,0,10*ROW('Water Data'!G176)))</f>
        <v/>
      </c>
      <c r="CE182" s="392" t="str">
        <f ca="1">+IF(OFFSET('Water Data'!$H$27,0,10*ROW('Water Data'!H176))="","",OFFSET('Water Data'!$H$27,0,10*ROW('Water Data'!H176)))</f>
        <v/>
      </c>
      <c r="CF182" s="392" t="str">
        <f ca="1">+IF(OFFSET('Water Data'!$H$28,0,10*ROW('Water Data'!H176))="","",OFFSET('Water Data'!$H$28,0,10*ROW('Water Data'!H176)))</f>
        <v/>
      </c>
      <c r="CG182" s="392" t="str">
        <f ca="1">+IF(OFFSET('Water Data'!$H$29,0,10*ROW('Water Data'!H176))="","",OFFSET('Water Data'!$H$29,0,10*ROW('Water Data'!H176)))</f>
        <v/>
      </c>
      <c r="CH182" s="392" t="str">
        <f ca="1">+IF(OFFSET('Water Data'!$I$27,0,10*ROW('Water Data'!I176))="","",OFFSET('Water Data'!$I$27,0,10*ROW('Water Data'!I176)))</f>
        <v/>
      </c>
      <c r="CI182" s="392" t="str">
        <f ca="1">+IF(OFFSET('Water Data'!$I$28,0,10*ROW('Water Data'!I176))="","",OFFSET('Water Data'!$I$28,0,10*ROW('Water Data'!I176)))</f>
        <v/>
      </c>
      <c r="CJ182" s="392" t="str">
        <f ca="1">+IF(OFFSET('Water Data'!$I$29,0,10*ROW('Water Data'!I176))="","",OFFSET('Water Data'!$I$29,0,10*ROW('Water Data'!I176)))</f>
        <v/>
      </c>
      <c r="CK182" s="392" t="str">
        <f ca="1">+IF(OFFSET('Sanitation Data'!$D$28,0,10*ROW('Sanitation Data'!D176))="","",OFFSET('Sanitation Data'!$D$28,0,10*ROW('Sanitation Data'!D176)))</f>
        <v/>
      </c>
      <c r="CL182" s="392" t="str">
        <f ca="1">+IF(OFFSET('Sanitation Data'!$D$29,0,10*ROW('Sanitation Data'!D176))="","",OFFSET('Sanitation Data'!$D$29,0,10*ROW('Sanitation Data'!D176)))</f>
        <v/>
      </c>
      <c r="CM182" s="392" t="str">
        <f ca="1">+IF(OFFSET('Sanitation Data'!$D$30,0,10*ROW('Sanitation Data'!D176))="","",OFFSET('Sanitation Data'!$D$30,0,10*ROW('Sanitation Data'!D176)))</f>
        <v/>
      </c>
      <c r="CN182" s="392" t="str">
        <f ca="1">+IF(OFFSET('Sanitation Data'!$D$31,0,10*ROW('Sanitation Data'!D176))="","",OFFSET('Sanitation Data'!$D$31,0,10*ROW('Sanitation Data'!D176)))</f>
        <v/>
      </c>
      <c r="CO182" s="392" t="str">
        <f ca="1">+IF(OFFSET('Sanitation Data'!$D$32,0,10*ROW('Sanitation Data'!D176))="","",OFFSET('Sanitation Data'!$D$32,0,10*ROW('Sanitation Data'!D176)))</f>
        <v/>
      </c>
      <c r="CP182" s="392" t="str">
        <f ca="1">+IF(OFFSET('Sanitation Data'!$E$28,0,10*ROW('Sanitation Data'!E176))="","",OFFSET('Sanitation Data'!$E$28,0,10*ROW('Sanitation Data'!E176)))</f>
        <v/>
      </c>
      <c r="CQ182" s="392" t="str">
        <f ca="1">+IF(OFFSET('Sanitation Data'!$E$29,0,10*ROW('Sanitation Data'!E176))="","",OFFSET('Sanitation Data'!$E$29,0,10*ROW('Sanitation Data'!E176)))</f>
        <v/>
      </c>
      <c r="CR182" s="392" t="str">
        <f ca="1">+IF(OFFSET('Sanitation Data'!$E$30,0,10*ROW('Sanitation Data'!E176))="","",OFFSET('Sanitation Data'!$E$30,0,10*ROW('Sanitation Data'!E176)))</f>
        <v/>
      </c>
      <c r="CS182" s="392" t="str">
        <f ca="1">+IF(OFFSET('Sanitation Data'!$E$31,0,10*ROW('Sanitation Data'!E176))="","",OFFSET('Sanitation Data'!$E$31,0,10*ROW('Sanitation Data'!E176)))</f>
        <v/>
      </c>
      <c r="CT182" s="392" t="str">
        <f ca="1">+IF(OFFSET('Sanitation Data'!$E$32,0,10*ROW('Sanitation Data'!E176))="","",OFFSET('Sanitation Data'!$E$32,0,10*ROW('Sanitation Data'!E176)))</f>
        <v/>
      </c>
      <c r="CU182" s="392" t="str">
        <f ca="1">+IF(OFFSET('Sanitation Data'!$F$28,0,10*ROW('Sanitation Data'!F176))="","",OFFSET('Sanitation Data'!$F$28,0,10*ROW('Sanitation Data'!F176)))</f>
        <v/>
      </c>
      <c r="CV182" s="392" t="str">
        <f ca="1">+IF(OFFSET('Sanitation Data'!$F$29,0,10*ROW('Sanitation Data'!F176))="","",OFFSET('Sanitation Data'!$F$29,0,10*ROW('Sanitation Data'!F176)))</f>
        <v/>
      </c>
      <c r="CW182" s="392" t="str">
        <f ca="1">+IF(OFFSET('Sanitation Data'!$F$30,0,10*ROW('Sanitation Data'!F176))="","",OFFSET('Sanitation Data'!$F$30,0,10*ROW('Sanitation Data'!F176)))</f>
        <v/>
      </c>
      <c r="CX182" s="392" t="str">
        <f ca="1">+IF(OFFSET('Sanitation Data'!$F$31,0,10*ROW('Sanitation Data'!F176))="","",OFFSET('Sanitation Data'!$F$31,0,10*ROW('Sanitation Data'!F176)))</f>
        <v/>
      </c>
      <c r="CY182" s="392" t="str">
        <f ca="1">+IF(OFFSET('Sanitation Data'!$F$32,0,10*ROW('Sanitation Data'!F176))="","",OFFSET('Sanitation Data'!$F$32,0,10*ROW('Sanitation Data'!F176)))</f>
        <v/>
      </c>
      <c r="CZ182" s="392" t="str">
        <f ca="1">+IF(OFFSET('Sanitation Data'!$G$28,0,10*ROW('Sanitation Data'!G176))="","",OFFSET('Sanitation Data'!$G$28,0,10*ROW('Sanitation Data'!G176)))</f>
        <v/>
      </c>
      <c r="DA182" s="392" t="str">
        <f ca="1">+IF(OFFSET('Sanitation Data'!$G$29,0,10*ROW('Sanitation Data'!G176))="","",OFFSET('Sanitation Data'!$G$29,0,10*ROW('Sanitation Data'!G176)))</f>
        <v/>
      </c>
      <c r="DB182" s="392" t="str">
        <f ca="1">+IF(OFFSET('Sanitation Data'!$G$30,0,10*ROW('Sanitation Data'!G176))="","",OFFSET('Sanitation Data'!$G$30,0,10*ROW('Sanitation Data'!G176)))</f>
        <v/>
      </c>
      <c r="DC182" s="392" t="str">
        <f ca="1">+IF(OFFSET('Sanitation Data'!$G$31,0,10*ROW('Sanitation Data'!G176))="","",OFFSET('Sanitation Data'!$G$31,0,10*ROW('Sanitation Data'!G176)))</f>
        <v/>
      </c>
      <c r="DD182" s="392" t="str">
        <f ca="1">+IF(OFFSET('Sanitation Data'!$G$32,0,10*ROW('Sanitation Data'!G176))="","",OFFSET('Sanitation Data'!$G$32,0,10*ROW('Sanitation Data'!G176)))</f>
        <v/>
      </c>
      <c r="DE182" s="392" t="str">
        <f ca="1">+IF(OFFSET('Sanitation Data'!$H$28,0,10*ROW('Sanitation Data'!H176))="","",OFFSET('Sanitation Data'!$H$28,0,10*ROW('Sanitation Data'!H176)))</f>
        <v/>
      </c>
      <c r="DF182" s="392" t="str">
        <f ca="1">+IF(OFFSET('Sanitation Data'!$H$29,0,10*ROW('Sanitation Data'!H176))="","",OFFSET('Sanitation Data'!$H$29,0,10*ROW('Sanitation Data'!H176)))</f>
        <v/>
      </c>
      <c r="DG182" s="392" t="str">
        <f ca="1">+IF(OFFSET('Sanitation Data'!$H$30,0,10*ROW('Sanitation Data'!H176))="","",OFFSET('Sanitation Data'!$H$30,0,10*ROW('Sanitation Data'!H176)))</f>
        <v/>
      </c>
      <c r="DH182" s="392" t="str">
        <f ca="1">+IF(OFFSET('Sanitation Data'!$H$31,0,10*ROW('Sanitation Data'!H176))="","",OFFSET('Sanitation Data'!$H$31,0,10*ROW('Sanitation Data'!H176)))</f>
        <v/>
      </c>
      <c r="DI182" s="392" t="str">
        <f ca="1">+IF(OFFSET('Sanitation Data'!$H$32,0,10*ROW('Sanitation Data'!H176))="","",OFFSET('Sanitation Data'!$H$32,0,10*ROW('Sanitation Data'!H176)))</f>
        <v/>
      </c>
      <c r="DJ182" s="392" t="str">
        <f ca="1">+IF(OFFSET('Sanitation Data'!$I$28,0,10*ROW('Sanitation Data'!I176))="","",OFFSET('Sanitation Data'!$I$28,0,10*ROW('Sanitation Data'!I176)))</f>
        <v/>
      </c>
      <c r="DK182" s="392" t="str">
        <f ca="1">+IF(OFFSET('Sanitation Data'!$I$29,0,10*ROW('Sanitation Data'!I176))="","",OFFSET('Sanitation Data'!$I$29,0,10*ROW('Sanitation Data'!I176)))</f>
        <v/>
      </c>
      <c r="DL182" s="392" t="str">
        <f ca="1">+IF(OFFSET('Sanitation Data'!$I$30,0,10*ROW('Sanitation Data'!I176))="","",OFFSET('Sanitation Data'!$I$30,0,10*ROW('Sanitation Data'!I176)))</f>
        <v/>
      </c>
      <c r="DM182" s="392" t="str">
        <f ca="1">+IF(OFFSET('Sanitation Data'!$I$31,0,10*ROW('Sanitation Data'!I176))="","",OFFSET('Sanitation Data'!$I$31,0,10*ROW('Sanitation Data'!I176)))</f>
        <v/>
      </c>
      <c r="DN182" s="392" t="str">
        <f ca="1">+IF(OFFSET('Sanitation Data'!$I$32,0,10*ROW('Sanitation Data'!I176))="","",OFFSET('Sanitation Data'!$I$32,0,10*ROW('Sanitation Data'!I176)))</f>
        <v/>
      </c>
      <c r="DO182" s="392" t="str">
        <f ca="1">+IF(OFFSET('Hygiene Data'!$D$11,0,10*ROW('Hygiene Data'!D176))="","",OFFSET('Hygiene Data'!$D$11,0,10*ROW('Hygiene Data'!D176)))</f>
        <v/>
      </c>
      <c r="DP182" s="392" t="str">
        <f ca="1">+IF(OFFSET('Hygiene Data'!$D$12,0,10*ROW('Hygiene Data'!D176))="","",OFFSET('Hygiene Data'!$D$12,0,10*ROW('Hygiene Data'!D176)))</f>
        <v/>
      </c>
      <c r="DQ182" s="392" t="str">
        <f ca="1">+IF(OFFSET('Hygiene Data'!$D$13,0,10*ROW('Hygiene Data'!D176))="","",OFFSET('Hygiene Data'!$D$13,0,10*ROW('Hygiene Data'!D176)))</f>
        <v/>
      </c>
      <c r="DR182" s="392" t="str">
        <f ca="1">+IF(OFFSET('Hygiene Data'!$E$11,0,10*ROW('Hygiene Data'!E176))="","",OFFSET('Hygiene Data'!$E$11,0,10*ROW('Hygiene Data'!E176)))</f>
        <v/>
      </c>
      <c r="DS182" s="392" t="str">
        <f ca="1">+IF(OFFSET('Hygiene Data'!$E$12,0,10*ROW('Hygiene Data'!E176))="","",OFFSET('Hygiene Data'!$E$12,0,10*ROW('Hygiene Data'!E176)))</f>
        <v/>
      </c>
      <c r="DT182" s="392" t="str">
        <f ca="1">+IF(OFFSET('Hygiene Data'!$E$13,0,10*ROW('Hygiene Data'!E176))="","",OFFSET('Hygiene Data'!$E$13,0,10*ROW('Hygiene Data'!E176)))</f>
        <v/>
      </c>
      <c r="DU182" s="392" t="str">
        <f ca="1">+IF(OFFSET('Hygiene Data'!$F$11,0,10*ROW('Hygiene Data'!F176))="","",OFFSET('Hygiene Data'!$F$11,0,10*ROW('Hygiene Data'!F176)))</f>
        <v/>
      </c>
      <c r="DV182" s="392" t="str">
        <f ca="1">+IF(OFFSET('Hygiene Data'!$F$12,0,10*ROW('Hygiene Data'!F176))="","",OFFSET('Hygiene Data'!$F$12,0,10*ROW('Hygiene Data'!F176)))</f>
        <v/>
      </c>
      <c r="DW182" s="392" t="str">
        <f ca="1">+IF(OFFSET('Hygiene Data'!$F$13,0,10*ROW('Hygiene Data'!F176))="","",OFFSET('Hygiene Data'!$F$13,0,10*ROW('Hygiene Data'!F176)))</f>
        <v/>
      </c>
      <c r="DX182" s="392" t="str">
        <f ca="1">+IF(OFFSET('Hygiene Data'!$G$11,0,10*ROW('Hygiene Data'!G176))="","",OFFSET('Hygiene Data'!$G$11,0,10*ROW('Hygiene Data'!G176)))</f>
        <v/>
      </c>
      <c r="DY182" s="392" t="str">
        <f ca="1">+IF(OFFSET('Hygiene Data'!$G$12,0,10*ROW('Hygiene Data'!G176))="","",OFFSET('Hygiene Data'!$G$12,0,10*ROW('Hygiene Data'!G176)))</f>
        <v/>
      </c>
      <c r="DZ182" s="392" t="str">
        <f ca="1">+IF(OFFSET('Hygiene Data'!$G$13,0,10*ROW('Hygiene Data'!G176))="","",OFFSET('Hygiene Data'!$G$13,0,10*ROW('Hygiene Data'!G176)))</f>
        <v/>
      </c>
      <c r="EA182" s="392" t="str">
        <f ca="1">+IF(OFFSET('Hygiene Data'!$H$11,0,10*ROW('Hygiene Data'!H176))="","",OFFSET('Hygiene Data'!$H$11,0,10*ROW('Hygiene Data'!H176)))</f>
        <v/>
      </c>
      <c r="EB182" s="392" t="str">
        <f ca="1">+IF(OFFSET('Hygiene Data'!$H$12,0,10*ROW('Hygiene Data'!H176))="","",OFFSET('Hygiene Data'!$H$12,0,10*ROW('Hygiene Data'!H176)))</f>
        <v/>
      </c>
      <c r="EC182" s="392" t="str">
        <f ca="1">+IF(OFFSET('Hygiene Data'!$H$13,0,10*ROW('Hygiene Data'!H176))="","",OFFSET('Hygiene Data'!$H$13,0,10*ROW('Hygiene Data'!H176)))</f>
        <v/>
      </c>
      <c r="ED182" s="392" t="str">
        <f ca="1">+IF(OFFSET('Hygiene Data'!$I$11,0,10*ROW('Hygiene Data'!I176))="","",OFFSET('Hygiene Data'!$I$11,0,10*ROW('Hygiene Data'!I176)))</f>
        <v/>
      </c>
      <c r="EE182" s="392" t="str">
        <f ca="1">+IF(OFFSET('Hygiene Data'!$I$12,0,10*ROW('Hygiene Data'!I176))="","",OFFSET('Hygiene Data'!$I$12,0,10*ROW('Hygiene Data'!I176)))</f>
        <v/>
      </c>
      <c r="EF182" s="392" t="str">
        <f ca="1">+IF(OFFSET('Hygiene Data'!$I$13,0,10*ROW('Hygiene Data'!I176))="","",OFFSET('Hygiene Data'!$I$13,0,10*ROW('Hygiene Data'!I176)))</f>
        <v/>
      </c>
    </row>
    <row r="183" spans="1:136" x14ac:dyDescent="0.25">
      <c r="A183" s="501" t="str">
        <f ca="1">+IF(OFFSET('Water Data'!$B$2,0,10*ROW('Water Data'!E177))="","",OFFSET('Water Data'!$B$2,0,10*ROW('Water Data'!E177)))</f>
        <v/>
      </c>
      <c r="B183" s="50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28" t="str">
        <f t="shared" ca="1" si="2"/>
        <v/>
      </c>
      <c r="D183" s="52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3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3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3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3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3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3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3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3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3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3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3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3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3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3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3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3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3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3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3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3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3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3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3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3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3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3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3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3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3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3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3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0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3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3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3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3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3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3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3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3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3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3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3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3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3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3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3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3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92" t="str">
        <f ca="1">+IF(OFFSET('Water Data'!$D$27,0,10*ROW('Water Data'!D177))="","",OFFSET('Water Data'!$D$27,0,10*ROW('Water Data'!D177)))</f>
        <v/>
      </c>
      <c r="BT183" s="392" t="str">
        <f ca="1">+IF(OFFSET('Water Data'!$D$28,0,10*ROW('Water Data'!D177))="","",OFFSET('Water Data'!$D$28,0,10*ROW('Water Data'!D177)))</f>
        <v/>
      </c>
      <c r="BU183" s="392" t="str">
        <f ca="1">+IF(OFFSET('Water Data'!$D$29,0,10*ROW('Water Data'!D177))="","",OFFSET('Water Data'!$D$29,0,10*ROW('Water Data'!D177)))</f>
        <v/>
      </c>
      <c r="BV183" s="392" t="str">
        <f ca="1">+IF(OFFSET('Water Data'!$E$27,0,10*ROW('Water Data'!E177))="","",OFFSET('Water Data'!$E$27,0,10*ROW('Water Data'!E177)))</f>
        <v/>
      </c>
      <c r="BW183" s="392" t="str">
        <f ca="1">+IF(OFFSET('Water Data'!$E$28,0,10*ROW('Water Data'!E177))="","",OFFSET('Water Data'!$E$28,0,10*ROW('Water Data'!E177)))</f>
        <v/>
      </c>
      <c r="BX183" s="392" t="str">
        <f ca="1">+IF(OFFSET('Water Data'!$E$29,0,10*ROW('Water Data'!E177))="","",OFFSET('Water Data'!$E$29,0,10*ROW('Water Data'!E177)))</f>
        <v/>
      </c>
      <c r="BY183" s="392" t="str">
        <f ca="1">+IF(OFFSET('Water Data'!$F$27,0,10*ROW('Water Data'!F177))="","",OFFSET('Water Data'!$F$27,0,10*ROW('Water Data'!F177)))</f>
        <v/>
      </c>
      <c r="BZ183" s="392" t="str">
        <f ca="1">+IF(OFFSET('Water Data'!$F$28,0,10*ROW('Water Data'!F177))="","",OFFSET('Water Data'!$F$28,0,10*ROW('Water Data'!F177)))</f>
        <v/>
      </c>
      <c r="CA183" s="392" t="str">
        <f ca="1">+IF(OFFSET('Water Data'!$F$29,0,10*ROW('Water Data'!F177))="","",OFFSET('Water Data'!$F$29,0,10*ROW('Water Data'!F177)))</f>
        <v/>
      </c>
      <c r="CB183" s="392" t="str">
        <f ca="1">+IF(OFFSET('Water Data'!$G$27,0,10*ROW('Water Data'!G177))="","",OFFSET('Water Data'!$G$27,0,10*ROW('Water Data'!G177)))</f>
        <v/>
      </c>
      <c r="CC183" s="392" t="str">
        <f ca="1">+IF(OFFSET('Water Data'!$G$28,0,10*ROW('Water Data'!G177))="","",OFFSET('Water Data'!$G$28,0,10*ROW('Water Data'!G177)))</f>
        <v/>
      </c>
      <c r="CD183" s="392" t="str">
        <f ca="1">+IF(OFFSET('Water Data'!$G$29,0,10*ROW('Water Data'!G177))="","",OFFSET('Water Data'!$G$29,0,10*ROW('Water Data'!G177)))</f>
        <v/>
      </c>
      <c r="CE183" s="392" t="str">
        <f ca="1">+IF(OFFSET('Water Data'!$H$27,0,10*ROW('Water Data'!H177))="","",OFFSET('Water Data'!$H$27,0,10*ROW('Water Data'!H177)))</f>
        <v/>
      </c>
      <c r="CF183" s="392" t="str">
        <f ca="1">+IF(OFFSET('Water Data'!$H$28,0,10*ROW('Water Data'!H177))="","",OFFSET('Water Data'!$H$28,0,10*ROW('Water Data'!H177)))</f>
        <v/>
      </c>
      <c r="CG183" s="392" t="str">
        <f ca="1">+IF(OFFSET('Water Data'!$H$29,0,10*ROW('Water Data'!H177))="","",OFFSET('Water Data'!$H$29,0,10*ROW('Water Data'!H177)))</f>
        <v/>
      </c>
      <c r="CH183" s="392" t="str">
        <f ca="1">+IF(OFFSET('Water Data'!$I$27,0,10*ROW('Water Data'!I177))="","",OFFSET('Water Data'!$I$27,0,10*ROW('Water Data'!I177)))</f>
        <v/>
      </c>
      <c r="CI183" s="392" t="str">
        <f ca="1">+IF(OFFSET('Water Data'!$I$28,0,10*ROW('Water Data'!I177))="","",OFFSET('Water Data'!$I$28,0,10*ROW('Water Data'!I177)))</f>
        <v/>
      </c>
      <c r="CJ183" s="392" t="str">
        <f ca="1">+IF(OFFSET('Water Data'!$I$29,0,10*ROW('Water Data'!I177))="","",OFFSET('Water Data'!$I$29,0,10*ROW('Water Data'!I177)))</f>
        <v/>
      </c>
      <c r="CK183" s="392" t="str">
        <f ca="1">+IF(OFFSET('Sanitation Data'!$D$28,0,10*ROW('Sanitation Data'!D177))="","",OFFSET('Sanitation Data'!$D$28,0,10*ROW('Sanitation Data'!D177)))</f>
        <v/>
      </c>
      <c r="CL183" s="392" t="str">
        <f ca="1">+IF(OFFSET('Sanitation Data'!$D$29,0,10*ROW('Sanitation Data'!D177))="","",OFFSET('Sanitation Data'!$D$29,0,10*ROW('Sanitation Data'!D177)))</f>
        <v/>
      </c>
      <c r="CM183" s="392" t="str">
        <f ca="1">+IF(OFFSET('Sanitation Data'!$D$30,0,10*ROW('Sanitation Data'!D177))="","",OFFSET('Sanitation Data'!$D$30,0,10*ROW('Sanitation Data'!D177)))</f>
        <v/>
      </c>
      <c r="CN183" s="392" t="str">
        <f ca="1">+IF(OFFSET('Sanitation Data'!$D$31,0,10*ROW('Sanitation Data'!D177))="","",OFFSET('Sanitation Data'!$D$31,0,10*ROW('Sanitation Data'!D177)))</f>
        <v/>
      </c>
      <c r="CO183" s="392" t="str">
        <f ca="1">+IF(OFFSET('Sanitation Data'!$D$32,0,10*ROW('Sanitation Data'!D177))="","",OFFSET('Sanitation Data'!$D$32,0,10*ROW('Sanitation Data'!D177)))</f>
        <v/>
      </c>
      <c r="CP183" s="392" t="str">
        <f ca="1">+IF(OFFSET('Sanitation Data'!$E$28,0,10*ROW('Sanitation Data'!E177))="","",OFFSET('Sanitation Data'!$E$28,0,10*ROW('Sanitation Data'!E177)))</f>
        <v/>
      </c>
      <c r="CQ183" s="392" t="str">
        <f ca="1">+IF(OFFSET('Sanitation Data'!$E$29,0,10*ROW('Sanitation Data'!E177))="","",OFFSET('Sanitation Data'!$E$29,0,10*ROW('Sanitation Data'!E177)))</f>
        <v/>
      </c>
      <c r="CR183" s="392" t="str">
        <f ca="1">+IF(OFFSET('Sanitation Data'!$E$30,0,10*ROW('Sanitation Data'!E177))="","",OFFSET('Sanitation Data'!$E$30,0,10*ROW('Sanitation Data'!E177)))</f>
        <v/>
      </c>
      <c r="CS183" s="392" t="str">
        <f ca="1">+IF(OFFSET('Sanitation Data'!$E$31,0,10*ROW('Sanitation Data'!E177))="","",OFFSET('Sanitation Data'!$E$31,0,10*ROW('Sanitation Data'!E177)))</f>
        <v/>
      </c>
      <c r="CT183" s="392" t="str">
        <f ca="1">+IF(OFFSET('Sanitation Data'!$E$32,0,10*ROW('Sanitation Data'!E177))="","",OFFSET('Sanitation Data'!$E$32,0,10*ROW('Sanitation Data'!E177)))</f>
        <v/>
      </c>
      <c r="CU183" s="392" t="str">
        <f ca="1">+IF(OFFSET('Sanitation Data'!$F$28,0,10*ROW('Sanitation Data'!F177))="","",OFFSET('Sanitation Data'!$F$28,0,10*ROW('Sanitation Data'!F177)))</f>
        <v/>
      </c>
      <c r="CV183" s="392" t="str">
        <f ca="1">+IF(OFFSET('Sanitation Data'!$F$29,0,10*ROW('Sanitation Data'!F177))="","",OFFSET('Sanitation Data'!$F$29,0,10*ROW('Sanitation Data'!F177)))</f>
        <v/>
      </c>
      <c r="CW183" s="392" t="str">
        <f ca="1">+IF(OFFSET('Sanitation Data'!$F$30,0,10*ROW('Sanitation Data'!F177))="","",OFFSET('Sanitation Data'!$F$30,0,10*ROW('Sanitation Data'!F177)))</f>
        <v/>
      </c>
      <c r="CX183" s="392" t="str">
        <f ca="1">+IF(OFFSET('Sanitation Data'!$F$31,0,10*ROW('Sanitation Data'!F177))="","",OFFSET('Sanitation Data'!$F$31,0,10*ROW('Sanitation Data'!F177)))</f>
        <v/>
      </c>
      <c r="CY183" s="392" t="str">
        <f ca="1">+IF(OFFSET('Sanitation Data'!$F$32,0,10*ROW('Sanitation Data'!F177))="","",OFFSET('Sanitation Data'!$F$32,0,10*ROW('Sanitation Data'!F177)))</f>
        <v/>
      </c>
      <c r="CZ183" s="392" t="str">
        <f ca="1">+IF(OFFSET('Sanitation Data'!$G$28,0,10*ROW('Sanitation Data'!G177))="","",OFFSET('Sanitation Data'!$G$28,0,10*ROW('Sanitation Data'!G177)))</f>
        <v/>
      </c>
      <c r="DA183" s="392" t="str">
        <f ca="1">+IF(OFFSET('Sanitation Data'!$G$29,0,10*ROW('Sanitation Data'!G177))="","",OFFSET('Sanitation Data'!$G$29,0,10*ROW('Sanitation Data'!G177)))</f>
        <v/>
      </c>
      <c r="DB183" s="392" t="str">
        <f ca="1">+IF(OFFSET('Sanitation Data'!$G$30,0,10*ROW('Sanitation Data'!G177))="","",OFFSET('Sanitation Data'!$G$30,0,10*ROW('Sanitation Data'!G177)))</f>
        <v/>
      </c>
      <c r="DC183" s="392" t="str">
        <f ca="1">+IF(OFFSET('Sanitation Data'!$G$31,0,10*ROW('Sanitation Data'!G177))="","",OFFSET('Sanitation Data'!$G$31,0,10*ROW('Sanitation Data'!G177)))</f>
        <v/>
      </c>
      <c r="DD183" s="392" t="str">
        <f ca="1">+IF(OFFSET('Sanitation Data'!$G$32,0,10*ROW('Sanitation Data'!G177))="","",OFFSET('Sanitation Data'!$G$32,0,10*ROW('Sanitation Data'!G177)))</f>
        <v/>
      </c>
      <c r="DE183" s="392" t="str">
        <f ca="1">+IF(OFFSET('Sanitation Data'!$H$28,0,10*ROW('Sanitation Data'!H177))="","",OFFSET('Sanitation Data'!$H$28,0,10*ROW('Sanitation Data'!H177)))</f>
        <v/>
      </c>
      <c r="DF183" s="392" t="str">
        <f ca="1">+IF(OFFSET('Sanitation Data'!$H$29,0,10*ROW('Sanitation Data'!H177))="","",OFFSET('Sanitation Data'!$H$29,0,10*ROW('Sanitation Data'!H177)))</f>
        <v/>
      </c>
      <c r="DG183" s="392" t="str">
        <f ca="1">+IF(OFFSET('Sanitation Data'!$H$30,0,10*ROW('Sanitation Data'!H177))="","",OFFSET('Sanitation Data'!$H$30,0,10*ROW('Sanitation Data'!H177)))</f>
        <v/>
      </c>
      <c r="DH183" s="392" t="str">
        <f ca="1">+IF(OFFSET('Sanitation Data'!$H$31,0,10*ROW('Sanitation Data'!H177))="","",OFFSET('Sanitation Data'!$H$31,0,10*ROW('Sanitation Data'!H177)))</f>
        <v/>
      </c>
      <c r="DI183" s="392" t="str">
        <f ca="1">+IF(OFFSET('Sanitation Data'!$H$32,0,10*ROW('Sanitation Data'!H177))="","",OFFSET('Sanitation Data'!$H$32,0,10*ROW('Sanitation Data'!H177)))</f>
        <v/>
      </c>
      <c r="DJ183" s="392" t="str">
        <f ca="1">+IF(OFFSET('Sanitation Data'!$I$28,0,10*ROW('Sanitation Data'!I177))="","",OFFSET('Sanitation Data'!$I$28,0,10*ROW('Sanitation Data'!I177)))</f>
        <v/>
      </c>
      <c r="DK183" s="392" t="str">
        <f ca="1">+IF(OFFSET('Sanitation Data'!$I$29,0,10*ROW('Sanitation Data'!I177))="","",OFFSET('Sanitation Data'!$I$29,0,10*ROW('Sanitation Data'!I177)))</f>
        <v/>
      </c>
      <c r="DL183" s="392" t="str">
        <f ca="1">+IF(OFFSET('Sanitation Data'!$I$30,0,10*ROW('Sanitation Data'!I177))="","",OFFSET('Sanitation Data'!$I$30,0,10*ROW('Sanitation Data'!I177)))</f>
        <v/>
      </c>
      <c r="DM183" s="392" t="str">
        <f ca="1">+IF(OFFSET('Sanitation Data'!$I$31,0,10*ROW('Sanitation Data'!I177))="","",OFFSET('Sanitation Data'!$I$31,0,10*ROW('Sanitation Data'!I177)))</f>
        <v/>
      </c>
      <c r="DN183" s="392" t="str">
        <f ca="1">+IF(OFFSET('Sanitation Data'!$I$32,0,10*ROW('Sanitation Data'!I177))="","",OFFSET('Sanitation Data'!$I$32,0,10*ROW('Sanitation Data'!I177)))</f>
        <v/>
      </c>
      <c r="DO183" s="392" t="str">
        <f ca="1">+IF(OFFSET('Hygiene Data'!$D$11,0,10*ROW('Hygiene Data'!D177))="","",OFFSET('Hygiene Data'!$D$11,0,10*ROW('Hygiene Data'!D177)))</f>
        <v/>
      </c>
      <c r="DP183" s="392" t="str">
        <f ca="1">+IF(OFFSET('Hygiene Data'!$D$12,0,10*ROW('Hygiene Data'!D177))="","",OFFSET('Hygiene Data'!$D$12,0,10*ROW('Hygiene Data'!D177)))</f>
        <v/>
      </c>
      <c r="DQ183" s="392" t="str">
        <f ca="1">+IF(OFFSET('Hygiene Data'!$D$13,0,10*ROW('Hygiene Data'!D177))="","",OFFSET('Hygiene Data'!$D$13,0,10*ROW('Hygiene Data'!D177)))</f>
        <v/>
      </c>
      <c r="DR183" s="392" t="str">
        <f ca="1">+IF(OFFSET('Hygiene Data'!$E$11,0,10*ROW('Hygiene Data'!E177))="","",OFFSET('Hygiene Data'!$E$11,0,10*ROW('Hygiene Data'!E177)))</f>
        <v/>
      </c>
      <c r="DS183" s="392" t="str">
        <f ca="1">+IF(OFFSET('Hygiene Data'!$E$12,0,10*ROW('Hygiene Data'!E177))="","",OFFSET('Hygiene Data'!$E$12,0,10*ROW('Hygiene Data'!E177)))</f>
        <v/>
      </c>
      <c r="DT183" s="392" t="str">
        <f ca="1">+IF(OFFSET('Hygiene Data'!$E$13,0,10*ROW('Hygiene Data'!E177))="","",OFFSET('Hygiene Data'!$E$13,0,10*ROW('Hygiene Data'!E177)))</f>
        <v/>
      </c>
      <c r="DU183" s="392" t="str">
        <f ca="1">+IF(OFFSET('Hygiene Data'!$F$11,0,10*ROW('Hygiene Data'!F177))="","",OFFSET('Hygiene Data'!$F$11,0,10*ROW('Hygiene Data'!F177)))</f>
        <v/>
      </c>
      <c r="DV183" s="392" t="str">
        <f ca="1">+IF(OFFSET('Hygiene Data'!$F$12,0,10*ROW('Hygiene Data'!F177))="","",OFFSET('Hygiene Data'!$F$12,0,10*ROW('Hygiene Data'!F177)))</f>
        <v/>
      </c>
      <c r="DW183" s="392" t="str">
        <f ca="1">+IF(OFFSET('Hygiene Data'!$F$13,0,10*ROW('Hygiene Data'!F177))="","",OFFSET('Hygiene Data'!$F$13,0,10*ROW('Hygiene Data'!F177)))</f>
        <v/>
      </c>
      <c r="DX183" s="392" t="str">
        <f ca="1">+IF(OFFSET('Hygiene Data'!$G$11,0,10*ROW('Hygiene Data'!G177))="","",OFFSET('Hygiene Data'!$G$11,0,10*ROW('Hygiene Data'!G177)))</f>
        <v/>
      </c>
      <c r="DY183" s="392" t="str">
        <f ca="1">+IF(OFFSET('Hygiene Data'!$G$12,0,10*ROW('Hygiene Data'!G177))="","",OFFSET('Hygiene Data'!$G$12,0,10*ROW('Hygiene Data'!G177)))</f>
        <v/>
      </c>
      <c r="DZ183" s="392" t="str">
        <f ca="1">+IF(OFFSET('Hygiene Data'!$G$13,0,10*ROW('Hygiene Data'!G177))="","",OFFSET('Hygiene Data'!$G$13,0,10*ROW('Hygiene Data'!G177)))</f>
        <v/>
      </c>
      <c r="EA183" s="392" t="str">
        <f ca="1">+IF(OFFSET('Hygiene Data'!$H$11,0,10*ROW('Hygiene Data'!H177))="","",OFFSET('Hygiene Data'!$H$11,0,10*ROW('Hygiene Data'!H177)))</f>
        <v/>
      </c>
      <c r="EB183" s="392" t="str">
        <f ca="1">+IF(OFFSET('Hygiene Data'!$H$12,0,10*ROW('Hygiene Data'!H177))="","",OFFSET('Hygiene Data'!$H$12,0,10*ROW('Hygiene Data'!H177)))</f>
        <v/>
      </c>
      <c r="EC183" s="392" t="str">
        <f ca="1">+IF(OFFSET('Hygiene Data'!$H$13,0,10*ROW('Hygiene Data'!H177))="","",OFFSET('Hygiene Data'!$H$13,0,10*ROW('Hygiene Data'!H177)))</f>
        <v/>
      </c>
      <c r="ED183" s="392" t="str">
        <f ca="1">+IF(OFFSET('Hygiene Data'!$I$11,0,10*ROW('Hygiene Data'!I177))="","",OFFSET('Hygiene Data'!$I$11,0,10*ROW('Hygiene Data'!I177)))</f>
        <v/>
      </c>
      <c r="EE183" s="392" t="str">
        <f ca="1">+IF(OFFSET('Hygiene Data'!$I$12,0,10*ROW('Hygiene Data'!I177))="","",OFFSET('Hygiene Data'!$I$12,0,10*ROW('Hygiene Data'!I177)))</f>
        <v/>
      </c>
      <c r="EF183" s="392" t="str">
        <f ca="1">+IF(OFFSET('Hygiene Data'!$I$13,0,10*ROW('Hygiene Data'!I177))="","",OFFSET('Hygiene Data'!$I$13,0,10*ROW('Hygiene Data'!I177)))</f>
        <v/>
      </c>
    </row>
    <row r="184" spans="1:136" x14ac:dyDescent="0.25">
      <c r="A184" s="501" t="str">
        <f ca="1">+IF(OFFSET('Water Data'!$B$2,0,10*ROW('Water Data'!E178))="","",OFFSET('Water Data'!$B$2,0,10*ROW('Water Data'!E178)))</f>
        <v/>
      </c>
      <c r="B184" s="50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28" t="str">
        <f t="shared" ca="1" si="2"/>
        <v/>
      </c>
      <c r="D184" s="52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3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3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3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3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3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3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3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3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3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3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3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3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3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3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3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3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3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3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3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3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3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3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3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3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3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3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3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3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3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3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3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0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3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3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3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3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3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3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3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3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3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3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3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3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3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3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3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3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92" t="str">
        <f ca="1">+IF(OFFSET('Water Data'!$D$27,0,10*ROW('Water Data'!D178))="","",OFFSET('Water Data'!$D$27,0,10*ROW('Water Data'!D178)))</f>
        <v/>
      </c>
      <c r="BT184" s="392" t="str">
        <f ca="1">+IF(OFFSET('Water Data'!$D$28,0,10*ROW('Water Data'!D178))="","",OFFSET('Water Data'!$D$28,0,10*ROW('Water Data'!D178)))</f>
        <v/>
      </c>
      <c r="BU184" s="392" t="str">
        <f ca="1">+IF(OFFSET('Water Data'!$D$29,0,10*ROW('Water Data'!D178))="","",OFFSET('Water Data'!$D$29,0,10*ROW('Water Data'!D178)))</f>
        <v/>
      </c>
      <c r="BV184" s="392" t="str">
        <f ca="1">+IF(OFFSET('Water Data'!$E$27,0,10*ROW('Water Data'!E178))="","",OFFSET('Water Data'!$E$27,0,10*ROW('Water Data'!E178)))</f>
        <v/>
      </c>
      <c r="BW184" s="392" t="str">
        <f ca="1">+IF(OFFSET('Water Data'!$E$28,0,10*ROW('Water Data'!E178))="","",OFFSET('Water Data'!$E$28,0,10*ROW('Water Data'!E178)))</f>
        <v/>
      </c>
      <c r="BX184" s="392" t="str">
        <f ca="1">+IF(OFFSET('Water Data'!$E$29,0,10*ROW('Water Data'!E178))="","",OFFSET('Water Data'!$E$29,0,10*ROW('Water Data'!E178)))</f>
        <v/>
      </c>
      <c r="BY184" s="392" t="str">
        <f ca="1">+IF(OFFSET('Water Data'!$F$27,0,10*ROW('Water Data'!F178))="","",OFFSET('Water Data'!$F$27,0,10*ROW('Water Data'!F178)))</f>
        <v/>
      </c>
      <c r="BZ184" s="392" t="str">
        <f ca="1">+IF(OFFSET('Water Data'!$F$28,0,10*ROW('Water Data'!F178))="","",OFFSET('Water Data'!$F$28,0,10*ROW('Water Data'!F178)))</f>
        <v/>
      </c>
      <c r="CA184" s="392" t="str">
        <f ca="1">+IF(OFFSET('Water Data'!$F$29,0,10*ROW('Water Data'!F178))="","",OFFSET('Water Data'!$F$29,0,10*ROW('Water Data'!F178)))</f>
        <v/>
      </c>
      <c r="CB184" s="392" t="str">
        <f ca="1">+IF(OFFSET('Water Data'!$G$27,0,10*ROW('Water Data'!G178))="","",OFFSET('Water Data'!$G$27,0,10*ROW('Water Data'!G178)))</f>
        <v/>
      </c>
      <c r="CC184" s="392" t="str">
        <f ca="1">+IF(OFFSET('Water Data'!$G$28,0,10*ROW('Water Data'!G178))="","",OFFSET('Water Data'!$G$28,0,10*ROW('Water Data'!G178)))</f>
        <v/>
      </c>
      <c r="CD184" s="392" t="str">
        <f ca="1">+IF(OFFSET('Water Data'!$G$29,0,10*ROW('Water Data'!G178))="","",OFFSET('Water Data'!$G$29,0,10*ROW('Water Data'!G178)))</f>
        <v/>
      </c>
      <c r="CE184" s="392" t="str">
        <f ca="1">+IF(OFFSET('Water Data'!$H$27,0,10*ROW('Water Data'!H178))="","",OFFSET('Water Data'!$H$27,0,10*ROW('Water Data'!H178)))</f>
        <v/>
      </c>
      <c r="CF184" s="392" t="str">
        <f ca="1">+IF(OFFSET('Water Data'!$H$28,0,10*ROW('Water Data'!H178))="","",OFFSET('Water Data'!$H$28,0,10*ROW('Water Data'!H178)))</f>
        <v/>
      </c>
      <c r="CG184" s="392" t="str">
        <f ca="1">+IF(OFFSET('Water Data'!$H$29,0,10*ROW('Water Data'!H178))="","",OFFSET('Water Data'!$H$29,0,10*ROW('Water Data'!H178)))</f>
        <v/>
      </c>
      <c r="CH184" s="392" t="str">
        <f ca="1">+IF(OFFSET('Water Data'!$I$27,0,10*ROW('Water Data'!I178))="","",OFFSET('Water Data'!$I$27,0,10*ROW('Water Data'!I178)))</f>
        <v/>
      </c>
      <c r="CI184" s="392" t="str">
        <f ca="1">+IF(OFFSET('Water Data'!$I$28,0,10*ROW('Water Data'!I178))="","",OFFSET('Water Data'!$I$28,0,10*ROW('Water Data'!I178)))</f>
        <v/>
      </c>
      <c r="CJ184" s="392" t="str">
        <f ca="1">+IF(OFFSET('Water Data'!$I$29,0,10*ROW('Water Data'!I178))="","",OFFSET('Water Data'!$I$29,0,10*ROW('Water Data'!I178)))</f>
        <v/>
      </c>
      <c r="CK184" s="392" t="str">
        <f ca="1">+IF(OFFSET('Sanitation Data'!$D$28,0,10*ROW('Sanitation Data'!D178))="","",OFFSET('Sanitation Data'!$D$28,0,10*ROW('Sanitation Data'!D178)))</f>
        <v/>
      </c>
      <c r="CL184" s="392" t="str">
        <f ca="1">+IF(OFFSET('Sanitation Data'!$D$29,0,10*ROW('Sanitation Data'!D178))="","",OFFSET('Sanitation Data'!$D$29,0,10*ROW('Sanitation Data'!D178)))</f>
        <v/>
      </c>
      <c r="CM184" s="392" t="str">
        <f ca="1">+IF(OFFSET('Sanitation Data'!$D$30,0,10*ROW('Sanitation Data'!D178))="","",OFFSET('Sanitation Data'!$D$30,0,10*ROW('Sanitation Data'!D178)))</f>
        <v/>
      </c>
      <c r="CN184" s="392" t="str">
        <f ca="1">+IF(OFFSET('Sanitation Data'!$D$31,0,10*ROW('Sanitation Data'!D178))="","",OFFSET('Sanitation Data'!$D$31,0,10*ROW('Sanitation Data'!D178)))</f>
        <v/>
      </c>
      <c r="CO184" s="392" t="str">
        <f ca="1">+IF(OFFSET('Sanitation Data'!$D$32,0,10*ROW('Sanitation Data'!D178))="","",OFFSET('Sanitation Data'!$D$32,0,10*ROW('Sanitation Data'!D178)))</f>
        <v/>
      </c>
      <c r="CP184" s="392" t="str">
        <f ca="1">+IF(OFFSET('Sanitation Data'!$E$28,0,10*ROW('Sanitation Data'!E178))="","",OFFSET('Sanitation Data'!$E$28,0,10*ROW('Sanitation Data'!E178)))</f>
        <v/>
      </c>
      <c r="CQ184" s="392" t="str">
        <f ca="1">+IF(OFFSET('Sanitation Data'!$E$29,0,10*ROW('Sanitation Data'!E178))="","",OFFSET('Sanitation Data'!$E$29,0,10*ROW('Sanitation Data'!E178)))</f>
        <v/>
      </c>
      <c r="CR184" s="392" t="str">
        <f ca="1">+IF(OFFSET('Sanitation Data'!$E$30,0,10*ROW('Sanitation Data'!E178))="","",OFFSET('Sanitation Data'!$E$30,0,10*ROW('Sanitation Data'!E178)))</f>
        <v/>
      </c>
      <c r="CS184" s="392" t="str">
        <f ca="1">+IF(OFFSET('Sanitation Data'!$E$31,0,10*ROW('Sanitation Data'!E178))="","",OFFSET('Sanitation Data'!$E$31,0,10*ROW('Sanitation Data'!E178)))</f>
        <v/>
      </c>
      <c r="CT184" s="392" t="str">
        <f ca="1">+IF(OFFSET('Sanitation Data'!$E$32,0,10*ROW('Sanitation Data'!E178))="","",OFFSET('Sanitation Data'!$E$32,0,10*ROW('Sanitation Data'!E178)))</f>
        <v/>
      </c>
      <c r="CU184" s="392" t="str">
        <f ca="1">+IF(OFFSET('Sanitation Data'!$F$28,0,10*ROW('Sanitation Data'!F178))="","",OFFSET('Sanitation Data'!$F$28,0,10*ROW('Sanitation Data'!F178)))</f>
        <v/>
      </c>
      <c r="CV184" s="392" t="str">
        <f ca="1">+IF(OFFSET('Sanitation Data'!$F$29,0,10*ROW('Sanitation Data'!F178))="","",OFFSET('Sanitation Data'!$F$29,0,10*ROW('Sanitation Data'!F178)))</f>
        <v/>
      </c>
      <c r="CW184" s="392" t="str">
        <f ca="1">+IF(OFFSET('Sanitation Data'!$F$30,0,10*ROW('Sanitation Data'!F178))="","",OFFSET('Sanitation Data'!$F$30,0,10*ROW('Sanitation Data'!F178)))</f>
        <v/>
      </c>
      <c r="CX184" s="392" t="str">
        <f ca="1">+IF(OFFSET('Sanitation Data'!$F$31,0,10*ROW('Sanitation Data'!F178))="","",OFFSET('Sanitation Data'!$F$31,0,10*ROW('Sanitation Data'!F178)))</f>
        <v/>
      </c>
      <c r="CY184" s="392" t="str">
        <f ca="1">+IF(OFFSET('Sanitation Data'!$F$32,0,10*ROW('Sanitation Data'!F178))="","",OFFSET('Sanitation Data'!$F$32,0,10*ROW('Sanitation Data'!F178)))</f>
        <v/>
      </c>
      <c r="CZ184" s="392" t="str">
        <f ca="1">+IF(OFFSET('Sanitation Data'!$G$28,0,10*ROW('Sanitation Data'!G178))="","",OFFSET('Sanitation Data'!$G$28,0,10*ROW('Sanitation Data'!G178)))</f>
        <v/>
      </c>
      <c r="DA184" s="392" t="str">
        <f ca="1">+IF(OFFSET('Sanitation Data'!$G$29,0,10*ROW('Sanitation Data'!G178))="","",OFFSET('Sanitation Data'!$G$29,0,10*ROW('Sanitation Data'!G178)))</f>
        <v/>
      </c>
      <c r="DB184" s="392" t="str">
        <f ca="1">+IF(OFFSET('Sanitation Data'!$G$30,0,10*ROW('Sanitation Data'!G178))="","",OFFSET('Sanitation Data'!$G$30,0,10*ROW('Sanitation Data'!G178)))</f>
        <v/>
      </c>
      <c r="DC184" s="392" t="str">
        <f ca="1">+IF(OFFSET('Sanitation Data'!$G$31,0,10*ROW('Sanitation Data'!G178))="","",OFFSET('Sanitation Data'!$G$31,0,10*ROW('Sanitation Data'!G178)))</f>
        <v/>
      </c>
      <c r="DD184" s="392" t="str">
        <f ca="1">+IF(OFFSET('Sanitation Data'!$G$32,0,10*ROW('Sanitation Data'!G178))="","",OFFSET('Sanitation Data'!$G$32,0,10*ROW('Sanitation Data'!G178)))</f>
        <v/>
      </c>
      <c r="DE184" s="392" t="str">
        <f ca="1">+IF(OFFSET('Sanitation Data'!$H$28,0,10*ROW('Sanitation Data'!H178))="","",OFFSET('Sanitation Data'!$H$28,0,10*ROW('Sanitation Data'!H178)))</f>
        <v/>
      </c>
      <c r="DF184" s="392" t="str">
        <f ca="1">+IF(OFFSET('Sanitation Data'!$H$29,0,10*ROW('Sanitation Data'!H178))="","",OFFSET('Sanitation Data'!$H$29,0,10*ROW('Sanitation Data'!H178)))</f>
        <v/>
      </c>
      <c r="DG184" s="392" t="str">
        <f ca="1">+IF(OFFSET('Sanitation Data'!$H$30,0,10*ROW('Sanitation Data'!H178))="","",OFFSET('Sanitation Data'!$H$30,0,10*ROW('Sanitation Data'!H178)))</f>
        <v/>
      </c>
      <c r="DH184" s="392" t="str">
        <f ca="1">+IF(OFFSET('Sanitation Data'!$H$31,0,10*ROW('Sanitation Data'!H178))="","",OFFSET('Sanitation Data'!$H$31,0,10*ROW('Sanitation Data'!H178)))</f>
        <v/>
      </c>
      <c r="DI184" s="392" t="str">
        <f ca="1">+IF(OFFSET('Sanitation Data'!$H$32,0,10*ROW('Sanitation Data'!H178))="","",OFFSET('Sanitation Data'!$H$32,0,10*ROW('Sanitation Data'!H178)))</f>
        <v/>
      </c>
      <c r="DJ184" s="392" t="str">
        <f ca="1">+IF(OFFSET('Sanitation Data'!$I$28,0,10*ROW('Sanitation Data'!I178))="","",OFFSET('Sanitation Data'!$I$28,0,10*ROW('Sanitation Data'!I178)))</f>
        <v/>
      </c>
      <c r="DK184" s="392" t="str">
        <f ca="1">+IF(OFFSET('Sanitation Data'!$I$29,0,10*ROW('Sanitation Data'!I178))="","",OFFSET('Sanitation Data'!$I$29,0,10*ROW('Sanitation Data'!I178)))</f>
        <v/>
      </c>
      <c r="DL184" s="392" t="str">
        <f ca="1">+IF(OFFSET('Sanitation Data'!$I$30,0,10*ROW('Sanitation Data'!I178))="","",OFFSET('Sanitation Data'!$I$30,0,10*ROW('Sanitation Data'!I178)))</f>
        <v/>
      </c>
      <c r="DM184" s="392" t="str">
        <f ca="1">+IF(OFFSET('Sanitation Data'!$I$31,0,10*ROW('Sanitation Data'!I178))="","",OFFSET('Sanitation Data'!$I$31,0,10*ROW('Sanitation Data'!I178)))</f>
        <v/>
      </c>
      <c r="DN184" s="392" t="str">
        <f ca="1">+IF(OFFSET('Sanitation Data'!$I$32,0,10*ROW('Sanitation Data'!I178))="","",OFFSET('Sanitation Data'!$I$32,0,10*ROW('Sanitation Data'!I178)))</f>
        <v/>
      </c>
      <c r="DO184" s="392" t="str">
        <f ca="1">+IF(OFFSET('Hygiene Data'!$D$11,0,10*ROW('Hygiene Data'!D178))="","",OFFSET('Hygiene Data'!$D$11,0,10*ROW('Hygiene Data'!D178)))</f>
        <v/>
      </c>
      <c r="DP184" s="392" t="str">
        <f ca="1">+IF(OFFSET('Hygiene Data'!$D$12,0,10*ROW('Hygiene Data'!D178))="","",OFFSET('Hygiene Data'!$D$12,0,10*ROW('Hygiene Data'!D178)))</f>
        <v/>
      </c>
      <c r="DQ184" s="392" t="str">
        <f ca="1">+IF(OFFSET('Hygiene Data'!$D$13,0,10*ROW('Hygiene Data'!D178))="","",OFFSET('Hygiene Data'!$D$13,0,10*ROW('Hygiene Data'!D178)))</f>
        <v/>
      </c>
      <c r="DR184" s="392" t="str">
        <f ca="1">+IF(OFFSET('Hygiene Data'!$E$11,0,10*ROW('Hygiene Data'!E178))="","",OFFSET('Hygiene Data'!$E$11,0,10*ROW('Hygiene Data'!E178)))</f>
        <v/>
      </c>
      <c r="DS184" s="392" t="str">
        <f ca="1">+IF(OFFSET('Hygiene Data'!$E$12,0,10*ROW('Hygiene Data'!E178))="","",OFFSET('Hygiene Data'!$E$12,0,10*ROW('Hygiene Data'!E178)))</f>
        <v/>
      </c>
      <c r="DT184" s="392" t="str">
        <f ca="1">+IF(OFFSET('Hygiene Data'!$E$13,0,10*ROW('Hygiene Data'!E178))="","",OFFSET('Hygiene Data'!$E$13,0,10*ROW('Hygiene Data'!E178)))</f>
        <v/>
      </c>
      <c r="DU184" s="392" t="str">
        <f ca="1">+IF(OFFSET('Hygiene Data'!$F$11,0,10*ROW('Hygiene Data'!F178))="","",OFFSET('Hygiene Data'!$F$11,0,10*ROW('Hygiene Data'!F178)))</f>
        <v/>
      </c>
      <c r="DV184" s="392" t="str">
        <f ca="1">+IF(OFFSET('Hygiene Data'!$F$12,0,10*ROW('Hygiene Data'!F178))="","",OFFSET('Hygiene Data'!$F$12,0,10*ROW('Hygiene Data'!F178)))</f>
        <v/>
      </c>
      <c r="DW184" s="392" t="str">
        <f ca="1">+IF(OFFSET('Hygiene Data'!$F$13,0,10*ROW('Hygiene Data'!F178))="","",OFFSET('Hygiene Data'!$F$13,0,10*ROW('Hygiene Data'!F178)))</f>
        <v/>
      </c>
      <c r="DX184" s="392" t="str">
        <f ca="1">+IF(OFFSET('Hygiene Data'!$G$11,0,10*ROW('Hygiene Data'!G178))="","",OFFSET('Hygiene Data'!$G$11,0,10*ROW('Hygiene Data'!G178)))</f>
        <v/>
      </c>
      <c r="DY184" s="392" t="str">
        <f ca="1">+IF(OFFSET('Hygiene Data'!$G$12,0,10*ROW('Hygiene Data'!G178))="","",OFFSET('Hygiene Data'!$G$12,0,10*ROW('Hygiene Data'!G178)))</f>
        <v/>
      </c>
      <c r="DZ184" s="392" t="str">
        <f ca="1">+IF(OFFSET('Hygiene Data'!$G$13,0,10*ROW('Hygiene Data'!G178))="","",OFFSET('Hygiene Data'!$G$13,0,10*ROW('Hygiene Data'!G178)))</f>
        <v/>
      </c>
      <c r="EA184" s="392" t="str">
        <f ca="1">+IF(OFFSET('Hygiene Data'!$H$11,0,10*ROW('Hygiene Data'!H178))="","",OFFSET('Hygiene Data'!$H$11,0,10*ROW('Hygiene Data'!H178)))</f>
        <v/>
      </c>
      <c r="EB184" s="392" t="str">
        <f ca="1">+IF(OFFSET('Hygiene Data'!$H$12,0,10*ROW('Hygiene Data'!H178))="","",OFFSET('Hygiene Data'!$H$12,0,10*ROW('Hygiene Data'!H178)))</f>
        <v/>
      </c>
      <c r="EC184" s="392" t="str">
        <f ca="1">+IF(OFFSET('Hygiene Data'!$H$13,0,10*ROW('Hygiene Data'!H178))="","",OFFSET('Hygiene Data'!$H$13,0,10*ROW('Hygiene Data'!H178)))</f>
        <v/>
      </c>
      <c r="ED184" s="392" t="str">
        <f ca="1">+IF(OFFSET('Hygiene Data'!$I$11,0,10*ROW('Hygiene Data'!I178))="","",OFFSET('Hygiene Data'!$I$11,0,10*ROW('Hygiene Data'!I178)))</f>
        <v/>
      </c>
      <c r="EE184" s="392" t="str">
        <f ca="1">+IF(OFFSET('Hygiene Data'!$I$12,0,10*ROW('Hygiene Data'!I178))="","",OFFSET('Hygiene Data'!$I$12,0,10*ROW('Hygiene Data'!I178)))</f>
        <v/>
      </c>
      <c r="EF184" s="392" t="str">
        <f ca="1">+IF(OFFSET('Hygiene Data'!$I$13,0,10*ROW('Hygiene Data'!I178))="","",OFFSET('Hygiene Data'!$I$13,0,10*ROW('Hygiene Data'!I178)))</f>
        <v/>
      </c>
    </row>
    <row r="185" spans="1:136" x14ac:dyDescent="0.25">
      <c r="A185" s="501" t="str">
        <f ca="1">+IF(OFFSET('Water Data'!$B$2,0,10*ROW('Water Data'!E179))="","",OFFSET('Water Data'!$B$2,0,10*ROW('Water Data'!E179)))</f>
        <v/>
      </c>
      <c r="B185" s="50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28" t="str">
        <f t="shared" ca="1" si="2"/>
        <v/>
      </c>
      <c r="D185" s="52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3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3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3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3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3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3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3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3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3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3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3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3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3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3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3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3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3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3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3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3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3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3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3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3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3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3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3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3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3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3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3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0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3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3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3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3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3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3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3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3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3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3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3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3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3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3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3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3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92" t="str">
        <f ca="1">+IF(OFFSET('Water Data'!$D$27,0,10*ROW('Water Data'!D179))="","",OFFSET('Water Data'!$D$27,0,10*ROW('Water Data'!D179)))</f>
        <v/>
      </c>
      <c r="BT185" s="392" t="str">
        <f ca="1">+IF(OFFSET('Water Data'!$D$28,0,10*ROW('Water Data'!D179))="","",OFFSET('Water Data'!$D$28,0,10*ROW('Water Data'!D179)))</f>
        <v/>
      </c>
      <c r="BU185" s="392" t="str">
        <f ca="1">+IF(OFFSET('Water Data'!$D$29,0,10*ROW('Water Data'!D179))="","",OFFSET('Water Data'!$D$29,0,10*ROW('Water Data'!D179)))</f>
        <v/>
      </c>
      <c r="BV185" s="392" t="str">
        <f ca="1">+IF(OFFSET('Water Data'!$E$27,0,10*ROW('Water Data'!E179))="","",OFFSET('Water Data'!$E$27,0,10*ROW('Water Data'!E179)))</f>
        <v/>
      </c>
      <c r="BW185" s="392" t="str">
        <f ca="1">+IF(OFFSET('Water Data'!$E$28,0,10*ROW('Water Data'!E179))="","",OFFSET('Water Data'!$E$28,0,10*ROW('Water Data'!E179)))</f>
        <v/>
      </c>
      <c r="BX185" s="392" t="str">
        <f ca="1">+IF(OFFSET('Water Data'!$E$29,0,10*ROW('Water Data'!E179))="","",OFFSET('Water Data'!$E$29,0,10*ROW('Water Data'!E179)))</f>
        <v/>
      </c>
      <c r="BY185" s="392" t="str">
        <f ca="1">+IF(OFFSET('Water Data'!$F$27,0,10*ROW('Water Data'!F179))="","",OFFSET('Water Data'!$F$27,0,10*ROW('Water Data'!F179)))</f>
        <v/>
      </c>
      <c r="BZ185" s="392" t="str">
        <f ca="1">+IF(OFFSET('Water Data'!$F$28,0,10*ROW('Water Data'!F179))="","",OFFSET('Water Data'!$F$28,0,10*ROW('Water Data'!F179)))</f>
        <v/>
      </c>
      <c r="CA185" s="392" t="str">
        <f ca="1">+IF(OFFSET('Water Data'!$F$29,0,10*ROW('Water Data'!F179))="","",OFFSET('Water Data'!$F$29,0,10*ROW('Water Data'!F179)))</f>
        <v/>
      </c>
      <c r="CB185" s="392" t="str">
        <f ca="1">+IF(OFFSET('Water Data'!$G$27,0,10*ROW('Water Data'!G179))="","",OFFSET('Water Data'!$G$27,0,10*ROW('Water Data'!G179)))</f>
        <v/>
      </c>
      <c r="CC185" s="392" t="str">
        <f ca="1">+IF(OFFSET('Water Data'!$G$28,0,10*ROW('Water Data'!G179))="","",OFFSET('Water Data'!$G$28,0,10*ROW('Water Data'!G179)))</f>
        <v/>
      </c>
      <c r="CD185" s="392" t="str">
        <f ca="1">+IF(OFFSET('Water Data'!$G$29,0,10*ROW('Water Data'!G179))="","",OFFSET('Water Data'!$G$29,0,10*ROW('Water Data'!G179)))</f>
        <v/>
      </c>
      <c r="CE185" s="392" t="str">
        <f ca="1">+IF(OFFSET('Water Data'!$H$27,0,10*ROW('Water Data'!H179))="","",OFFSET('Water Data'!$H$27,0,10*ROW('Water Data'!H179)))</f>
        <v/>
      </c>
      <c r="CF185" s="392" t="str">
        <f ca="1">+IF(OFFSET('Water Data'!$H$28,0,10*ROW('Water Data'!H179))="","",OFFSET('Water Data'!$H$28,0,10*ROW('Water Data'!H179)))</f>
        <v/>
      </c>
      <c r="CG185" s="392" t="str">
        <f ca="1">+IF(OFFSET('Water Data'!$H$29,0,10*ROW('Water Data'!H179))="","",OFFSET('Water Data'!$H$29,0,10*ROW('Water Data'!H179)))</f>
        <v/>
      </c>
      <c r="CH185" s="392" t="str">
        <f ca="1">+IF(OFFSET('Water Data'!$I$27,0,10*ROW('Water Data'!I179))="","",OFFSET('Water Data'!$I$27,0,10*ROW('Water Data'!I179)))</f>
        <v/>
      </c>
      <c r="CI185" s="392" t="str">
        <f ca="1">+IF(OFFSET('Water Data'!$I$28,0,10*ROW('Water Data'!I179))="","",OFFSET('Water Data'!$I$28,0,10*ROW('Water Data'!I179)))</f>
        <v/>
      </c>
      <c r="CJ185" s="392" t="str">
        <f ca="1">+IF(OFFSET('Water Data'!$I$29,0,10*ROW('Water Data'!I179))="","",OFFSET('Water Data'!$I$29,0,10*ROW('Water Data'!I179)))</f>
        <v/>
      </c>
      <c r="CK185" s="392" t="str">
        <f ca="1">+IF(OFFSET('Sanitation Data'!$D$28,0,10*ROW('Sanitation Data'!D179))="","",OFFSET('Sanitation Data'!$D$28,0,10*ROW('Sanitation Data'!D179)))</f>
        <v/>
      </c>
      <c r="CL185" s="392" t="str">
        <f ca="1">+IF(OFFSET('Sanitation Data'!$D$29,0,10*ROW('Sanitation Data'!D179))="","",OFFSET('Sanitation Data'!$D$29,0,10*ROW('Sanitation Data'!D179)))</f>
        <v/>
      </c>
      <c r="CM185" s="392" t="str">
        <f ca="1">+IF(OFFSET('Sanitation Data'!$D$30,0,10*ROW('Sanitation Data'!D179))="","",OFFSET('Sanitation Data'!$D$30,0,10*ROW('Sanitation Data'!D179)))</f>
        <v/>
      </c>
      <c r="CN185" s="392" t="str">
        <f ca="1">+IF(OFFSET('Sanitation Data'!$D$31,0,10*ROW('Sanitation Data'!D179))="","",OFFSET('Sanitation Data'!$D$31,0,10*ROW('Sanitation Data'!D179)))</f>
        <v/>
      </c>
      <c r="CO185" s="392" t="str">
        <f ca="1">+IF(OFFSET('Sanitation Data'!$D$32,0,10*ROW('Sanitation Data'!D179))="","",OFFSET('Sanitation Data'!$D$32,0,10*ROW('Sanitation Data'!D179)))</f>
        <v/>
      </c>
      <c r="CP185" s="392" t="str">
        <f ca="1">+IF(OFFSET('Sanitation Data'!$E$28,0,10*ROW('Sanitation Data'!E179))="","",OFFSET('Sanitation Data'!$E$28,0,10*ROW('Sanitation Data'!E179)))</f>
        <v/>
      </c>
      <c r="CQ185" s="392" t="str">
        <f ca="1">+IF(OFFSET('Sanitation Data'!$E$29,0,10*ROW('Sanitation Data'!E179))="","",OFFSET('Sanitation Data'!$E$29,0,10*ROW('Sanitation Data'!E179)))</f>
        <v/>
      </c>
      <c r="CR185" s="392" t="str">
        <f ca="1">+IF(OFFSET('Sanitation Data'!$E$30,0,10*ROW('Sanitation Data'!E179))="","",OFFSET('Sanitation Data'!$E$30,0,10*ROW('Sanitation Data'!E179)))</f>
        <v/>
      </c>
      <c r="CS185" s="392" t="str">
        <f ca="1">+IF(OFFSET('Sanitation Data'!$E$31,0,10*ROW('Sanitation Data'!E179))="","",OFFSET('Sanitation Data'!$E$31,0,10*ROW('Sanitation Data'!E179)))</f>
        <v/>
      </c>
      <c r="CT185" s="392" t="str">
        <f ca="1">+IF(OFFSET('Sanitation Data'!$E$32,0,10*ROW('Sanitation Data'!E179))="","",OFFSET('Sanitation Data'!$E$32,0,10*ROW('Sanitation Data'!E179)))</f>
        <v/>
      </c>
      <c r="CU185" s="392" t="str">
        <f ca="1">+IF(OFFSET('Sanitation Data'!$F$28,0,10*ROW('Sanitation Data'!F179))="","",OFFSET('Sanitation Data'!$F$28,0,10*ROW('Sanitation Data'!F179)))</f>
        <v/>
      </c>
      <c r="CV185" s="392" t="str">
        <f ca="1">+IF(OFFSET('Sanitation Data'!$F$29,0,10*ROW('Sanitation Data'!F179))="","",OFFSET('Sanitation Data'!$F$29,0,10*ROW('Sanitation Data'!F179)))</f>
        <v/>
      </c>
      <c r="CW185" s="392" t="str">
        <f ca="1">+IF(OFFSET('Sanitation Data'!$F$30,0,10*ROW('Sanitation Data'!F179))="","",OFFSET('Sanitation Data'!$F$30,0,10*ROW('Sanitation Data'!F179)))</f>
        <v/>
      </c>
      <c r="CX185" s="392" t="str">
        <f ca="1">+IF(OFFSET('Sanitation Data'!$F$31,0,10*ROW('Sanitation Data'!F179))="","",OFFSET('Sanitation Data'!$F$31,0,10*ROW('Sanitation Data'!F179)))</f>
        <v/>
      </c>
      <c r="CY185" s="392" t="str">
        <f ca="1">+IF(OFFSET('Sanitation Data'!$F$32,0,10*ROW('Sanitation Data'!F179))="","",OFFSET('Sanitation Data'!$F$32,0,10*ROW('Sanitation Data'!F179)))</f>
        <v/>
      </c>
      <c r="CZ185" s="392" t="str">
        <f ca="1">+IF(OFFSET('Sanitation Data'!$G$28,0,10*ROW('Sanitation Data'!G179))="","",OFFSET('Sanitation Data'!$G$28,0,10*ROW('Sanitation Data'!G179)))</f>
        <v/>
      </c>
      <c r="DA185" s="392" t="str">
        <f ca="1">+IF(OFFSET('Sanitation Data'!$G$29,0,10*ROW('Sanitation Data'!G179))="","",OFFSET('Sanitation Data'!$G$29,0,10*ROW('Sanitation Data'!G179)))</f>
        <v/>
      </c>
      <c r="DB185" s="392" t="str">
        <f ca="1">+IF(OFFSET('Sanitation Data'!$G$30,0,10*ROW('Sanitation Data'!G179))="","",OFFSET('Sanitation Data'!$G$30,0,10*ROW('Sanitation Data'!G179)))</f>
        <v/>
      </c>
      <c r="DC185" s="392" t="str">
        <f ca="1">+IF(OFFSET('Sanitation Data'!$G$31,0,10*ROW('Sanitation Data'!G179))="","",OFFSET('Sanitation Data'!$G$31,0,10*ROW('Sanitation Data'!G179)))</f>
        <v/>
      </c>
      <c r="DD185" s="392" t="str">
        <f ca="1">+IF(OFFSET('Sanitation Data'!$G$32,0,10*ROW('Sanitation Data'!G179))="","",OFFSET('Sanitation Data'!$G$32,0,10*ROW('Sanitation Data'!G179)))</f>
        <v/>
      </c>
      <c r="DE185" s="392" t="str">
        <f ca="1">+IF(OFFSET('Sanitation Data'!$H$28,0,10*ROW('Sanitation Data'!H179))="","",OFFSET('Sanitation Data'!$H$28,0,10*ROW('Sanitation Data'!H179)))</f>
        <v/>
      </c>
      <c r="DF185" s="392" t="str">
        <f ca="1">+IF(OFFSET('Sanitation Data'!$H$29,0,10*ROW('Sanitation Data'!H179))="","",OFFSET('Sanitation Data'!$H$29,0,10*ROW('Sanitation Data'!H179)))</f>
        <v/>
      </c>
      <c r="DG185" s="392" t="str">
        <f ca="1">+IF(OFFSET('Sanitation Data'!$H$30,0,10*ROW('Sanitation Data'!H179))="","",OFFSET('Sanitation Data'!$H$30,0,10*ROW('Sanitation Data'!H179)))</f>
        <v/>
      </c>
      <c r="DH185" s="392" t="str">
        <f ca="1">+IF(OFFSET('Sanitation Data'!$H$31,0,10*ROW('Sanitation Data'!H179))="","",OFFSET('Sanitation Data'!$H$31,0,10*ROW('Sanitation Data'!H179)))</f>
        <v/>
      </c>
      <c r="DI185" s="392" t="str">
        <f ca="1">+IF(OFFSET('Sanitation Data'!$H$32,0,10*ROW('Sanitation Data'!H179))="","",OFFSET('Sanitation Data'!$H$32,0,10*ROW('Sanitation Data'!H179)))</f>
        <v/>
      </c>
      <c r="DJ185" s="392" t="str">
        <f ca="1">+IF(OFFSET('Sanitation Data'!$I$28,0,10*ROW('Sanitation Data'!I179))="","",OFFSET('Sanitation Data'!$I$28,0,10*ROW('Sanitation Data'!I179)))</f>
        <v/>
      </c>
      <c r="DK185" s="392" t="str">
        <f ca="1">+IF(OFFSET('Sanitation Data'!$I$29,0,10*ROW('Sanitation Data'!I179))="","",OFFSET('Sanitation Data'!$I$29,0,10*ROW('Sanitation Data'!I179)))</f>
        <v/>
      </c>
      <c r="DL185" s="392" t="str">
        <f ca="1">+IF(OFFSET('Sanitation Data'!$I$30,0,10*ROW('Sanitation Data'!I179))="","",OFFSET('Sanitation Data'!$I$30,0,10*ROW('Sanitation Data'!I179)))</f>
        <v/>
      </c>
      <c r="DM185" s="392" t="str">
        <f ca="1">+IF(OFFSET('Sanitation Data'!$I$31,0,10*ROW('Sanitation Data'!I179))="","",OFFSET('Sanitation Data'!$I$31,0,10*ROW('Sanitation Data'!I179)))</f>
        <v/>
      </c>
      <c r="DN185" s="392" t="str">
        <f ca="1">+IF(OFFSET('Sanitation Data'!$I$32,0,10*ROW('Sanitation Data'!I179))="","",OFFSET('Sanitation Data'!$I$32,0,10*ROW('Sanitation Data'!I179)))</f>
        <v/>
      </c>
      <c r="DO185" s="392" t="str">
        <f ca="1">+IF(OFFSET('Hygiene Data'!$D$11,0,10*ROW('Hygiene Data'!D179))="","",OFFSET('Hygiene Data'!$D$11,0,10*ROW('Hygiene Data'!D179)))</f>
        <v/>
      </c>
      <c r="DP185" s="392" t="str">
        <f ca="1">+IF(OFFSET('Hygiene Data'!$D$12,0,10*ROW('Hygiene Data'!D179))="","",OFFSET('Hygiene Data'!$D$12,0,10*ROW('Hygiene Data'!D179)))</f>
        <v/>
      </c>
      <c r="DQ185" s="392" t="str">
        <f ca="1">+IF(OFFSET('Hygiene Data'!$D$13,0,10*ROW('Hygiene Data'!D179))="","",OFFSET('Hygiene Data'!$D$13,0,10*ROW('Hygiene Data'!D179)))</f>
        <v/>
      </c>
      <c r="DR185" s="392" t="str">
        <f ca="1">+IF(OFFSET('Hygiene Data'!$E$11,0,10*ROW('Hygiene Data'!E179))="","",OFFSET('Hygiene Data'!$E$11,0,10*ROW('Hygiene Data'!E179)))</f>
        <v/>
      </c>
      <c r="DS185" s="392" t="str">
        <f ca="1">+IF(OFFSET('Hygiene Data'!$E$12,0,10*ROW('Hygiene Data'!E179))="","",OFFSET('Hygiene Data'!$E$12,0,10*ROW('Hygiene Data'!E179)))</f>
        <v/>
      </c>
      <c r="DT185" s="392" t="str">
        <f ca="1">+IF(OFFSET('Hygiene Data'!$E$13,0,10*ROW('Hygiene Data'!E179))="","",OFFSET('Hygiene Data'!$E$13,0,10*ROW('Hygiene Data'!E179)))</f>
        <v/>
      </c>
      <c r="DU185" s="392" t="str">
        <f ca="1">+IF(OFFSET('Hygiene Data'!$F$11,0,10*ROW('Hygiene Data'!F179))="","",OFFSET('Hygiene Data'!$F$11,0,10*ROW('Hygiene Data'!F179)))</f>
        <v/>
      </c>
      <c r="DV185" s="392" t="str">
        <f ca="1">+IF(OFFSET('Hygiene Data'!$F$12,0,10*ROW('Hygiene Data'!F179))="","",OFFSET('Hygiene Data'!$F$12,0,10*ROW('Hygiene Data'!F179)))</f>
        <v/>
      </c>
      <c r="DW185" s="392" t="str">
        <f ca="1">+IF(OFFSET('Hygiene Data'!$F$13,0,10*ROW('Hygiene Data'!F179))="","",OFFSET('Hygiene Data'!$F$13,0,10*ROW('Hygiene Data'!F179)))</f>
        <v/>
      </c>
      <c r="DX185" s="392" t="str">
        <f ca="1">+IF(OFFSET('Hygiene Data'!$G$11,0,10*ROW('Hygiene Data'!G179))="","",OFFSET('Hygiene Data'!$G$11,0,10*ROW('Hygiene Data'!G179)))</f>
        <v/>
      </c>
      <c r="DY185" s="392" t="str">
        <f ca="1">+IF(OFFSET('Hygiene Data'!$G$12,0,10*ROW('Hygiene Data'!G179))="","",OFFSET('Hygiene Data'!$G$12,0,10*ROW('Hygiene Data'!G179)))</f>
        <v/>
      </c>
      <c r="DZ185" s="392" t="str">
        <f ca="1">+IF(OFFSET('Hygiene Data'!$G$13,0,10*ROW('Hygiene Data'!G179))="","",OFFSET('Hygiene Data'!$G$13,0,10*ROW('Hygiene Data'!G179)))</f>
        <v/>
      </c>
      <c r="EA185" s="392" t="str">
        <f ca="1">+IF(OFFSET('Hygiene Data'!$H$11,0,10*ROW('Hygiene Data'!H179))="","",OFFSET('Hygiene Data'!$H$11,0,10*ROW('Hygiene Data'!H179)))</f>
        <v/>
      </c>
      <c r="EB185" s="392" t="str">
        <f ca="1">+IF(OFFSET('Hygiene Data'!$H$12,0,10*ROW('Hygiene Data'!H179))="","",OFFSET('Hygiene Data'!$H$12,0,10*ROW('Hygiene Data'!H179)))</f>
        <v/>
      </c>
      <c r="EC185" s="392" t="str">
        <f ca="1">+IF(OFFSET('Hygiene Data'!$H$13,0,10*ROW('Hygiene Data'!H179))="","",OFFSET('Hygiene Data'!$H$13,0,10*ROW('Hygiene Data'!H179)))</f>
        <v/>
      </c>
      <c r="ED185" s="392" t="str">
        <f ca="1">+IF(OFFSET('Hygiene Data'!$I$11,0,10*ROW('Hygiene Data'!I179))="","",OFFSET('Hygiene Data'!$I$11,0,10*ROW('Hygiene Data'!I179)))</f>
        <v/>
      </c>
      <c r="EE185" s="392" t="str">
        <f ca="1">+IF(OFFSET('Hygiene Data'!$I$12,0,10*ROW('Hygiene Data'!I179))="","",OFFSET('Hygiene Data'!$I$12,0,10*ROW('Hygiene Data'!I179)))</f>
        <v/>
      </c>
      <c r="EF185" s="392" t="str">
        <f ca="1">+IF(OFFSET('Hygiene Data'!$I$13,0,10*ROW('Hygiene Data'!I179))="","",OFFSET('Hygiene Data'!$I$13,0,10*ROW('Hygiene Data'!I179)))</f>
        <v/>
      </c>
    </row>
    <row r="186" spans="1:136" x14ac:dyDescent="0.25">
      <c r="A186" s="501" t="str">
        <f ca="1">+IF(OFFSET('Water Data'!$B$2,0,10*ROW('Water Data'!E180))="","",OFFSET('Water Data'!$B$2,0,10*ROW('Water Data'!E180)))</f>
        <v/>
      </c>
      <c r="B186" s="50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28" t="str">
        <f t="shared" ca="1" si="2"/>
        <v/>
      </c>
      <c r="D186" s="52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3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3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3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3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3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3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3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3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3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3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3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3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3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3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3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3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3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3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3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3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3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3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3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3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3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3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3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3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3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3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3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0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3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3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3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3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3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3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3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3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3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3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3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3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3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3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3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3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92" t="str">
        <f ca="1">+IF(OFFSET('Water Data'!$D$27,0,10*ROW('Water Data'!D180))="","",OFFSET('Water Data'!$D$27,0,10*ROW('Water Data'!D180)))</f>
        <v/>
      </c>
      <c r="BT186" s="392" t="str">
        <f ca="1">+IF(OFFSET('Water Data'!$D$28,0,10*ROW('Water Data'!D180))="","",OFFSET('Water Data'!$D$28,0,10*ROW('Water Data'!D180)))</f>
        <v/>
      </c>
      <c r="BU186" s="392" t="str">
        <f ca="1">+IF(OFFSET('Water Data'!$D$29,0,10*ROW('Water Data'!D180))="","",OFFSET('Water Data'!$D$29,0,10*ROW('Water Data'!D180)))</f>
        <v/>
      </c>
      <c r="BV186" s="392" t="str">
        <f ca="1">+IF(OFFSET('Water Data'!$E$27,0,10*ROW('Water Data'!E180))="","",OFFSET('Water Data'!$E$27,0,10*ROW('Water Data'!E180)))</f>
        <v/>
      </c>
      <c r="BW186" s="392" t="str">
        <f ca="1">+IF(OFFSET('Water Data'!$E$28,0,10*ROW('Water Data'!E180))="","",OFFSET('Water Data'!$E$28,0,10*ROW('Water Data'!E180)))</f>
        <v/>
      </c>
      <c r="BX186" s="392" t="str">
        <f ca="1">+IF(OFFSET('Water Data'!$E$29,0,10*ROW('Water Data'!E180))="","",OFFSET('Water Data'!$E$29,0,10*ROW('Water Data'!E180)))</f>
        <v/>
      </c>
      <c r="BY186" s="392" t="str">
        <f ca="1">+IF(OFFSET('Water Data'!$F$27,0,10*ROW('Water Data'!F180))="","",OFFSET('Water Data'!$F$27,0,10*ROW('Water Data'!F180)))</f>
        <v/>
      </c>
      <c r="BZ186" s="392" t="str">
        <f ca="1">+IF(OFFSET('Water Data'!$F$28,0,10*ROW('Water Data'!F180))="","",OFFSET('Water Data'!$F$28,0,10*ROW('Water Data'!F180)))</f>
        <v/>
      </c>
      <c r="CA186" s="392" t="str">
        <f ca="1">+IF(OFFSET('Water Data'!$F$29,0,10*ROW('Water Data'!F180))="","",OFFSET('Water Data'!$F$29,0,10*ROW('Water Data'!F180)))</f>
        <v/>
      </c>
      <c r="CB186" s="392" t="str">
        <f ca="1">+IF(OFFSET('Water Data'!$G$27,0,10*ROW('Water Data'!G180))="","",OFFSET('Water Data'!$G$27,0,10*ROW('Water Data'!G180)))</f>
        <v/>
      </c>
      <c r="CC186" s="392" t="str">
        <f ca="1">+IF(OFFSET('Water Data'!$G$28,0,10*ROW('Water Data'!G180))="","",OFFSET('Water Data'!$G$28,0,10*ROW('Water Data'!G180)))</f>
        <v/>
      </c>
      <c r="CD186" s="392" t="str">
        <f ca="1">+IF(OFFSET('Water Data'!$G$29,0,10*ROW('Water Data'!G180))="","",OFFSET('Water Data'!$G$29,0,10*ROW('Water Data'!G180)))</f>
        <v/>
      </c>
      <c r="CE186" s="392" t="str">
        <f ca="1">+IF(OFFSET('Water Data'!$H$27,0,10*ROW('Water Data'!H180))="","",OFFSET('Water Data'!$H$27,0,10*ROW('Water Data'!H180)))</f>
        <v/>
      </c>
      <c r="CF186" s="392" t="str">
        <f ca="1">+IF(OFFSET('Water Data'!$H$28,0,10*ROW('Water Data'!H180))="","",OFFSET('Water Data'!$H$28,0,10*ROW('Water Data'!H180)))</f>
        <v/>
      </c>
      <c r="CG186" s="392" t="str">
        <f ca="1">+IF(OFFSET('Water Data'!$H$29,0,10*ROW('Water Data'!H180))="","",OFFSET('Water Data'!$H$29,0,10*ROW('Water Data'!H180)))</f>
        <v/>
      </c>
      <c r="CH186" s="392" t="str">
        <f ca="1">+IF(OFFSET('Water Data'!$I$27,0,10*ROW('Water Data'!I180))="","",OFFSET('Water Data'!$I$27,0,10*ROW('Water Data'!I180)))</f>
        <v/>
      </c>
      <c r="CI186" s="392" t="str">
        <f ca="1">+IF(OFFSET('Water Data'!$I$28,0,10*ROW('Water Data'!I180))="","",OFFSET('Water Data'!$I$28,0,10*ROW('Water Data'!I180)))</f>
        <v/>
      </c>
      <c r="CJ186" s="392" t="str">
        <f ca="1">+IF(OFFSET('Water Data'!$I$29,0,10*ROW('Water Data'!I180))="","",OFFSET('Water Data'!$I$29,0,10*ROW('Water Data'!I180)))</f>
        <v/>
      </c>
      <c r="CK186" s="392" t="str">
        <f ca="1">+IF(OFFSET('Sanitation Data'!$D$28,0,10*ROW('Sanitation Data'!D180))="","",OFFSET('Sanitation Data'!$D$28,0,10*ROW('Sanitation Data'!D180)))</f>
        <v/>
      </c>
      <c r="CL186" s="392" t="str">
        <f ca="1">+IF(OFFSET('Sanitation Data'!$D$29,0,10*ROW('Sanitation Data'!D180))="","",OFFSET('Sanitation Data'!$D$29,0,10*ROW('Sanitation Data'!D180)))</f>
        <v/>
      </c>
      <c r="CM186" s="392" t="str">
        <f ca="1">+IF(OFFSET('Sanitation Data'!$D$30,0,10*ROW('Sanitation Data'!D180))="","",OFFSET('Sanitation Data'!$D$30,0,10*ROW('Sanitation Data'!D180)))</f>
        <v/>
      </c>
      <c r="CN186" s="392" t="str">
        <f ca="1">+IF(OFFSET('Sanitation Data'!$D$31,0,10*ROW('Sanitation Data'!D180))="","",OFFSET('Sanitation Data'!$D$31,0,10*ROW('Sanitation Data'!D180)))</f>
        <v/>
      </c>
      <c r="CO186" s="392" t="str">
        <f ca="1">+IF(OFFSET('Sanitation Data'!$D$32,0,10*ROW('Sanitation Data'!D180))="","",OFFSET('Sanitation Data'!$D$32,0,10*ROW('Sanitation Data'!D180)))</f>
        <v/>
      </c>
      <c r="CP186" s="392" t="str">
        <f ca="1">+IF(OFFSET('Sanitation Data'!$E$28,0,10*ROW('Sanitation Data'!E180))="","",OFFSET('Sanitation Data'!$E$28,0,10*ROW('Sanitation Data'!E180)))</f>
        <v/>
      </c>
      <c r="CQ186" s="392" t="str">
        <f ca="1">+IF(OFFSET('Sanitation Data'!$E$29,0,10*ROW('Sanitation Data'!E180))="","",OFFSET('Sanitation Data'!$E$29,0,10*ROW('Sanitation Data'!E180)))</f>
        <v/>
      </c>
      <c r="CR186" s="392" t="str">
        <f ca="1">+IF(OFFSET('Sanitation Data'!$E$30,0,10*ROW('Sanitation Data'!E180))="","",OFFSET('Sanitation Data'!$E$30,0,10*ROW('Sanitation Data'!E180)))</f>
        <v/>
      </c>
      <c r="CS186" s="392" t="str">
        <f ca="1">+IF(OFFSET('Sanitation Data'!$E$31,0,10*ROW('Sanitation Data'!E180))="","",OFFSET('Sanitation Data'!$E$31,0,10*ROW('Sanitation Data'!E180)))</f>
        <v/>
      </c>
      <c r="CT186" s="392" t="str">
        <f ca="1">+IF(OFFSET('Sanitation Data'!$E$32,0,10*ROW('Sanitation Data'!E180))="","",OFFSET('Sanitation Data'!$E$32,0,10*ROW('Sanitation Data'!E180)))</f>
        <v/>
      </c>
      <c r="CU186" s="392" t="str">
        <f ca="1">+IF(OFFSET('Sanitation Data'!$F$28,0,10*ROW('Sanitation Data'!F180))="","",OFFSET('Sanitation Data'!$F$28,0,10*ROW('Sanitation Data'!F180)))</f>
        <v/>
      </c>
      <c r="CV186" s="392" t="str">
        <f ca="1">+IF(OFFSET('Sanitation Data'!$F$29,0,10*ROW('Sanitation Data'!F180))="","",OFFSET('Sanitation Data'!$F$29,0,10*ROW('Sanitation Data'!F180)))</f>
        <v/>
      </c>
      <c r="CW186" s="392" t="str">
        <f ca="1">+IF(OFFSET('Sanitation Data'!$F$30,0,10*ROW('Sanitation Data'!F180))="","",OFFSET('Sanitation Data'!$F$30,0,10*ROW('Sanitation Data'!F180)))</f>
        <v/>
      </c>
      <c r="CX186" s="392" t="str">
        <f ca="1">+IF(OFFSET('Sanitation Data'!$F$31,0,10*ROW('Sanitation Data'!F180))="","",OFFSET('Sanitation Data'!$F$31,0,10*ROW('Sanitation Data'!F180)))</f>
        <v/>
      </c>
      <c r="CY186" s="392" t="str">
        <f ca="1">+IF(OFFSET('Sanitation Data'!$F$32,0,10*ROW('Sanitation Data'!F180))="","",OFFSET('Sanitation Data'!$F$32,0,10*ROW('Sanitation Data'!F180)))</f>
        <v/>
      </c>
      <c r="CZ186" s="392" t="str">
        <f ca="1">+IF(OFFSET('Sanitation Data'!$G$28,0,10*ROW('Sanitation Data'!G180))="","",OFFSET('Sanitation Data'!$G$28,0,10*ROW('Sanitation Data'!G180)))</f>
        <v/>
      </c>
      <c r="DA186" s="392" t="str">
        <f ca="1">+IF(OFFSET('Sanitation Data'!$G$29,0,10*ROW('Sanitation Data'!G180))="","",OFFSET('Sanitation Data'!$G$29,0,10*ROW('Sanitation Data'!G180)))</f>
        <v/>
      </c>
      <c r="DB186" s="392" t="str">
        <f ca="1">+IF(OFFSET('Sanitation Data'!$G$30,0,10*ROW('Sanitation Data'!G180))="","",OFFSET('Sanitation Data'!$G$30,0,10*ROW('Sanitation Data'!G180)))</f>
        <v/>
      </c>
      <c r="DC186" s="392" t="str">
        <f ca="1">+IF(OFFSET('Sanitation Data'!$G$31,0,10*ROW('Sanitation Data'!G180))="","",OFFSET('Sanitation Data'!$G$31,0,10*ROW('Sanitation Data'!G180)))</f>
        <v/>
      </c>
      <c r="DD186" s="392" t="str">
        <f ca="1">+IF(OFFSET('Sanitation Data'!$G$32,0,10*ROW('Sanitation Data'!G180))="","",OFFSET('Sanitation Data'!$G$32,0,10*ROW('Sanitation Data'!G180)))</f>
        <v/>
      </c>
      <c r="DE186" s="392" t="str">
        <f ca="1">+IF(OFFSET('Sanitation Data'!$H$28,0,10*ROW('Sanitation Data'!H180))="","",OFFSET('Sanitation Data'!$H$28,0,10*ROW('Sanitation Data'!H180)))</f>
        <v/>
      </c>
      <c r="DF186" s="392" t="str">
        <f ca="1">+IF(OFFSET('Sanitation Data'!$H$29,0,10*ROW('Sanitation Data'!H180))="","",OFFSET('Sanitation Data'!$H$29,0,10*ROW('Sanitation Data'!H180)))</f>
        <v/>
      </c>
      <c r="DG186" s="392" t="str">
        <f ca="1">+IF(OFFSET('Sanitation Data'!$H$30,0,10*ROW('Sanitation Data'!H180))="","",OFFSET('Sanitation Data'!$H$30,0,10*ROW('Sanitation Data'!H180)))</f>
        <v/>
      </c>
      <c r="DH186" s="392" t="str">
        <f ca="1">+IF(OFFSET('Sanitation Data'!$H$31,0,10*ROW('Sanitation Data'!H180))="","",OFFSET('Sanitation Data'!$H$31,0,10*ROW('Sanitation Data'!H180)))</f>
        <v/>
      </c>
      <c r="DI186" s="392" t="str">
        <f ca="1">+IF(OFFSET('Sanitation Data'!$H$32,0,10*ROW('Sanitation Data'!H180))="","",OFFSET('Sanitation Data'!$H$32,0,10*ROW('Sanitation Data'!H180)))</f>
        <v/>
      </c>
      <c r="DJ186" s="392" t="str">
        <f ca="1">+IF(OFFSET('Sanitation Data'!$I$28,0,10*ROW('Sanitation Data'!I180))="","",OFFSET('Sanitation Data'!$I$28,0,10*ROW('Sanitation Data'!I180)))</f>
        <v/>
      </c>
      <c r="DK186" s="392" t="str">
        <f ca="1">+IF(OFFSET('Sanitation Data'!$I$29,0,10*ROW('Sanitation Data'!I180))="","",OFFSET('Sanitation Data'!$I$29,0,10*ROW('Sanitation Data'!I180)))</f>
        <v/>
      </c>
      <c r="DL186" s="392" t="str">
        <f ca="1">+IF(OFFSET('Sanitation Data'!$I$30,0,10*ROW('Sanitation Data'!I180))="","",OFFSET('Sanitation Data'!$I$30,0,10*ROW('Sanitation Data'!I180)))</f>
        <v/>
      </c>
      <c r="DM186" s="392" t="str">
        <f ca="1">+IF(OFFSET('Sanitation Data'!$I$31,0,10*ROW('Sanitation Data'!I180))="","",OFFSET('Sanitation Data'!$I$31,0,10*ROW('Sanitation Data'!I180)))</f>
        <v/>
      </c>
      <c r="DN186" s="392" t="str">
        <f ca="1">+IF(OFFSET('Sanitation Data'!$I$32,0,10*ROW('Sanitation Data'!I180))="","",OFFSET('Sanitation Data'!$I$32,0,10*ROW('Sanitation Data'!I180)))</f>
        <v/>
      </c>
      <c r="DO186" s="392" t="str">
        <f ca="1">+IF(OFFSET('Hygiene Data'!$D$11,0,10*ROW('Hygiene Data'!D180))="","",OFFSET('Hygiene Data'!$D$11,0,10*ROW('Hygiene Data'!D180)))</f>
        <v/>
      </c>
      <c r="DP186" s="392" t="str">
        <f ca="1">+IF(OFFSET('Hygiene Data'!$D$12,0,10*ROW('Hygiene Data'!D180))="","",OFFSET('Hygiene Data'!$D$12,0,10*ROW('Hygiene Data'!D180)))</f>
        <v/>
      </c>
      <c r="DQ186" s="392" t="str">
        <f ca="1">+IF(OFFSET('Hygiene Data'!$D$13,0,10*ROW('Hygiene Data'!D180))="","",OFFSET('Hygiene Data'!$D$13,0,10*ROW('Hygiene Data'!D180)))</f>
        <v/>
      </c>
      <c r="DR186" s="392" t="str">
        <f ca="1">+IF(OFFSET('Hygiene Data'!$E$11,0,10*ROW('Hygiene Data'!E180))="","",OFFSET('Hygiene Data'!$E$11,0,10*ROW('Hygiene Data'!E180)))</f>
        <v/>
      </c>
      <c r="DS186" s="392" t="str">
        <f ca="1">+IF(OFFSET('Hygiene Data'!$E$12,0,10*ROW('Hygiene Data'!E180))="","",OFFSET('Hygiene Data'!$E$12,0,10*ROW('Hygiene Data'!E180)))</f>
        <v/>
      </c>
      <c r="DT186" s="392" t="str">
        <f ca="1">+IF(OFFSET('Hygiene Data'!$E$13,0,10*ROW('Hygiene Data'!E180))="","",OFFSET('Hygiene Data'!$E$13,0,10*ROW('Hygiene Data'!E180)))</f>
        <v/>
      </c>
      <c r="DU186" s="392" t="str">
        <f ca="1">+IF(OFFSET('Hygiene Data'!$F$11,0,10*ROW('Hygiene Data'!F180))="","",OFFSET('Hygiene Data'!$F$11,0,10*ROW('Hygiene Data'!F180)))</f>
        <v/>
      </c>
      <c r="DV186" s="392" t="str">
        <f ca="1">+IF(OFFSET('Hygiene Data'!$F$12,0,10*ROW('Hygiene Data'!F180))="","",OFFSET('Hygiene Data'!$F$12,0,10*ROW('Hygiene Data'!F180)))</f>
        <v/>
      </c>
      <c r="DW186" s="392" t="str">
        <f ca="1">+IF(OFFSET('Hygiene Data'!$F$13,0,10*ROW('Hygiene Data'!F180))="","",OFFSET('Hygiene Data'!$F$13,0,10*ROW('Hygiene Data'!F180)))</f>
        <v/>
      </c>
      <c r="DX186" s="392" t="str">
        <f ca="1">+IF(OFFSET('Hygiene Data'!$G$11,0,10*ROW('Hygiene Data'!G180))="","",OFFSET('Hygiene Data'!$G$11,0,10*ROW('Hygiene Data'!G180)))</f>
        <v/>
      </c>
      <c r="DY186" s="392" t="str">
        <f ca="1">+IF(OFFSET('Hygiene Data'!$G$12,0,10*ROW('Hygiene Data'!G180))="","",OFFSET('Hygiene Data'!$G$12,0,10*ROW('Hygiene Data'!G180)))</f>
        <v/>
      </c>
      <c r="DZ186" s="392" t="str">
        <f ca="1">+IF(OFFSET('Hygiene Data'!$G$13,0,10*ROW('Hygiene Data'!G180))="","",OFFSET('Hygiene Data'!$G$13,0,10*ROW('Hygiene Data'!G180)))</f>
        <v/>
      </c>
      <c r="EA186" s="392" t="str">
        <f ca="1">+IF(OFFSET('Hygiene Data'!$H$11,0,10*ROW('Hygiene Data'!H180))="","",OFFSET('Hygiene Data'!$H$11,0,10*ROW('Hygiene Data'!H180)))</f>
        <v/>
      </c>
      <c r="EB186" s="392" t="str">
        <f ca="1">+IF(OFFSET('Hygiene Data'!$H$12,0,10*ROW('Hygiene Data'!H180))="","",OFFSET('Hygiene Data'!$H$12,0,10*ROW('Hygiene Data'!H180)))</f>
        <v/>
      </c>
      <c r="EC186" s="392" t="str">
        <f ca="1">+IF(OFFSET('Hygiene Data'!$H$13,0,10*ROW('Hygiene Data'!H180))="","",OFFSET('Hygiene Data'!$H$13,0,10*ROW('Hygiene Data'!H180)))</f>
        <v/>
      </c>
      <c r="ED186" s="392" t="str">
        <f ca="1">+IF(OFFSET('Hygiene Data'!$I$11,0,10*ROW('Hygiene Data'!I180))="","",OFFSET('Hygiene Data'!$I$11,0,10*ROW('Hygiene Data'!I180)))</f>
        <v/>
      </c>
      <c r="EE186" s="392" t="str">
        <f ca="1">+IF(OFFSET('Hygiene Data'!$I$12,0,10*ROW('Hygiene Data'!I180))="","",OFFSET('Hygiene Data'!$I$12,0,10*ROW('Hygiene Data'!I180)))</f>
        <v/>
      </c>
      <c r="EF186" s="392" t="str">
        <f ca="1">+IF(OFFSET('Hygiene Data'!$I$13,0,10*ROW('Hygiene Data'!I180))="","",OFFSET('Hygiene Data'!$I$13,0,10*ROW('Hygiene Data'!I180)))</f>
        <v/>
      </c>
    </row>
    <row r="187" spans="1:136" x14ac:dyDescent="0.25">
      <c r="A187" s="501" t="str">
        <f ca="1">+IF(OFFSET('Water Data'!$B$2,0,10*ROW('Water Data'!E181))="","",OFFSET('Water Data'!$B$2,0,10*ROW('Water Data'!E181)))</f>
        <v/>
      </c>
      <c r="B187" s="50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28" t="str">
        <f t="shared" ca="1" si="2"/>
        <v/>
      </c>
      <c r="D187" s="52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3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3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3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3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3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3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3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3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3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3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3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3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3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3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3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3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3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3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3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3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3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3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3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3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3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3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3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3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3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3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3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0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3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3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3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3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3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3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3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3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3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3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3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3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3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3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3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3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92" t="str">
        <f ca="1">+IF(OFFSET('Water Data'!$D$27,0,10*ROW('Water Data'!D181))="","",OFFSET('Water Data'!$D$27,0,10*ROW('Water Data'!D181)))</f>
        <v/>
      </c>
      <c r="BT187" s="392" t="str">
        <f ca="1">+IF(OFFSET('Water Data'!$D$28,0,10*ROW('Water Data'!D181))="","",OFFSET('Water Data'!$D$28,0,10*ROW('Water Data'!D181)))</f>
        <v/>
      </c>
      <c r="BU187" s="392" t="str">
        <f ca="1">+IF(OFFSET('Water Data'!$D$29,0,10*ROW('Water Data'!D181))="","",OFFSET('Water Data'!$D$29,0,10*ROW('Water Data'!D181)))</f>
        <v/>
      </c>
      <c r="BV187" s="392" t="str">
        <f ca="1">+IF(OFFSET('Water Data'!$E$27,0,10*ROW('Water Data'!E181))="","",OFFSET('Water Data'!$E$27,0,10*ROW('Water Data'!E181)))</f>
        <v/>
      </c>
      <c r="BW187" s="392" t="str">
        <f ca="1">+IF(OFFSET('Water Data'!$E$28,0,10*ROW('Water Data'!E181))="","",OFFSET('Water Data'!$E$28,0,10*ROW('Water Data'!E181)))</f>
        <v/>
      </c>
      <c r="BX187" s="392" t="str">
        <f ca="1">+IF(OFFSET('Water Data'!$E$29,0,10*ROW('Water Data'!E181))="","",OFFSET('Water Data'!$E$29,0,10*ROW('Water Data'!E181)))</f>
        <v/>
      </c>
      <c r="BY187" s="392" t="str">
        <f ca="1">+IF(OFFSET('Water Data'!$F$27,0,10*ROW('Water Data'!F181))="","",OFFSET('Water Data'!$F$27,0,10*ROW('Water Data'!F181)))</f>
        <v/>
      </c>
      <c r="BZ187" s="392" t="str">
        <f ca="1">+IF(OFFSET('Water Data'!$F$28,0,10*ROW('Water Data'!F181))="","",OFFSET('Water Data'!$F$28,0,10*ROW('Water Data'!F181)))</f>
        <v/>
      </c>
      <c r="CA187" s="392" t="str">
        <f ca="1">+IF(OFFSET('Water Data'!$F$29,0,10*ROW('Water Data'!F181))="","",OFFSET('Water Data'!$F$29,0,10*ROW('Water Data'!F181)))</f>
        <v/>
      </c>
      <c r="CB187" s="392" t="str">
        <f ca="1">+IF(OFFSET('Water Data'!$G$27,0,10*ROW('Water Data'!G181))="","",OFFSET('Water Data'!$G$27,0,10*ROW('Water Data'!G181)))</f>
        <v/>
      </c>
      <c r="CC187" s="392" t="str">
        <f ca="1">+IF(OFFSET('Water Data'!$G$28,0,10*ROW('Water Data'!G181))="","",OFFSET('Water Data'!$G$28,0,10*ROW('Water Data'!G181)))</f>
        <v/>
      </c>
      <c r="CD187" s="392" t="str">
        <f ca="1">+IF(OFFSET('Water Data'!$G$29,0,10*ROW('Water Data'!G181))="","",OFFSET('Water Data'!$G$29,0,10*ROW('Water Data'!G181)))</f>
        <v/>
      </c>
      <c r="CE187" s="392" t="str">
        <f ca="1">+IF(OFFSET('Water Data'!$H$27,0,10*ROW('Water Data'!H181))="","",OFFSET('Water Data'!$H$27,0,10*ROW('Water Data'!H181)))</f>
        <v/>
      </c>
      <c r="CF187" s="392" t="str">
        <f ca="1">+IF(OFFSET('Water Data'!$H$28,0,10*ROW('Water Data'!H181))="","",OFFSET('Water Data'!$H$28,0,10*ROW('Water Data'!H181)))</f>
        <v/>
      </c>
      <c r="CG187" s="392" t="str">
        <f ca="1">+IF(OFFSET('Water Data'!$H$29,0,10*ROW('Water Data'!H181))="","",OFFSET('Water Data'!$H$29,0,10*ROW('Water Data'!H181)))</f>
        <v/>
      </c>
      <c r="CH187" s="392" t="str">
        <f ca="1">+IF(OFFSET('Water Data'!$I$27,0,10*ROW('Water Data'!I181))="","",OFFSET('Water Data'!$I$27,0,10*ROW('Water Data'!I181)))</f>
        <v/>
      </c>
      <c r="CI187" s="392" t="str">
        <f ca="1">+IF(OFFSET('Water Data'!$I$28,0,10*ROW('Water Data'!I181))="","",OFFSET('Water Data'!$I$28,0,10*ROW('Water Data'!I181)))</f>
        <v/>
      </c>
      <c r="CJ187" s="392" t="str">
        <f ca="1">+IF(OFFSET('Water Data'!$I$29,0,10*ROW('Water Data'!I181))="","",OFFSET('Water Data'!$I$29,0,10*ROW('Water Data'!I181)))</f>
        <v/>
      </c>
      <c r="CK187" s="392" t="str">
        <f ca="1">+IF(OFFSET('Sanitation Data'!$D$28,0,10*ROW('Sanitation Data'!D181))="","",OFFSET('Sanitation Data'!$D$28,0,10*ROW('Sanitation Data'!D181)))</f>
        <v/>
      </c>
      <c r="CL187" s="392" t="str">
        <f ca="1">+IF(OFFSET('Sanitation Data'!$D$29,0,10*ROW('Sanitation Data'!D181))="","",OFFSET('Sanitation Data'!$D$29,0,10*ROW('Sanitation Data'!D181)))</f>
        <v/>
      </c>
      <c r="CM187" s="392" t="str">
        <f ca="1">+IF(OFFSET('Sanitation Data'!$D$30,0,10*ROW('Sanitation Data'!D181))="","",OFFSET('Sanitation Data'!$D$30,0,10*ROW('Sanitation Data'!D181)))</f>
        <v/>
      </c>
      <c r="CN187" s="392" t="str">
        <f ca="1">+IF(OFFSET('Sanitation Data'!$D$31,0,10*ROW('Sanitation Data'!D181))="","",OFFSET('Sanitation Data'!$D$31,0,10*ROW('Sanitation Data'!D181)))</f>
        <v/>
      </c>
      <c r="CO187" s="392" t="str">
        <f ca="1">+IF(OFFSET('Sanitation Data'!$D$32,0,10*ROW('Sanitation Data'!D181))="","",OFFSET('Sanitation Data'!$D$32,0,10*ROW('Sanitation Data'!D181)))</f>
        <v/>
      </c>
      <c r="CP187" s="392" t="str">
        <f ca="1">+IF(OFFSET('Sanitation Data'!$E$28,0,10*ROW('Sanitation Data'!E181))="","",OFFSET('Sanitation Data'!$E$28,0,10*ROW('Sanitation Data'!E181)))</f>
        <v/>
      </c>
      <c r="CQ187" s="392" t="str">
        <f ca="1">+IF(OFFSET('Sanitation Data'!$E$29,0,10*ROW('Sanitation Data'!E181))="","",OFFSET('Sanitation Data'!$E$29,0,10*ROW('Sanitation Data'!E181)))</f>
        <v/>
      </c>
      <c r="CR187" s="392" t="str">
        <f ca="1">+IF(OFFSET('Sanitation Data'!$E$30,0,10*ROW('Sanitation Data'!E181))="","",OFFSET('Sanitation Data'!$E$30,0,10*ROW('Sanitation Data'!E181)))</f>
        <v/>
      </c>
      <c r="CS187" s="392" t="str">
        <f ca="1">+IF(OFFSET('Sanitation Data'!$E$31,0,10*ROW('Sanitation Data'!E181))="","",OFFSET('Sanitation Data'!$E$31,0,10*ROW('Sanitation Data'!E181)))</f>
        <v/>
      </c>
      <c r="CT187" s="392" t="str">
        <f ca="1">+IF(OFFSET('Sanitation Data'!$E$32,0,10*ROW('Sanitation Data'!E181))="","",OFFSET('Sanitation Data'!$E$32,0,10*ROW('Sanitation Data'!E181)))</f>
        <v/>
      </c>
      <c r="CU187" s="392" t="str">
        <f ca="1">+IF(OFFSET('Sanitation Data'!$F$28,0,10*ROW('Sanitation Data'!F181))="","",OFFSET('Sanitation Data'!$F$28,0,10*ROW('Sanitation Data'!F181)))</f>
        <v/>
      </c>
      <c r="CV187" s="392" t="str">
        <f ca="1">+IF(OFFSET('Sanitation Data'!$F$29,0,10*ROW('Sanitation Data'!F181))="","",OFFSET('Sanitation Data'!$F$29,0,10*ROW('Sanitation Data'!F181)))</f>
        <v/>
      </c>
      <c r="CW187" s="392" t="str">
        <f ca="1">+IF(OFFSET('Sanitation Data'!$F$30,0,10*ROW('Sanitation Data'!F181))="","",OFFSET('Sanitation Data'!$F$30,0,10*ROW('Sanitation Data'!F181)))</f>
        <v/>
      </c>
      <c r="CX187" s="392" t="str">
        <f ca="1">+IF(OFFSET('Sanitation Data'!$F$31,0,10*ROW('Sanitation Data'!F181))="","",OFFSET('Sanitation Data'!$F$31,0,10*ROW('Sanitation Data'!F181)))</f>
        <v/>
      </c>
      <c r="CY187" s="392" t="str">
        <f ca="1">+IF(OFFSET('Sanitation Data'!$F$32,0,10*ROW('Sanitation Data'!F181))="","",OFFSET('Sanitation Data'!$F$32,0,10*ROW('Sanitation Data'!F181)))</f>
        <v/>
      </c>
      <c r="CZ187" s="392" t="str">
        <f ca="1">+IF(OFFSET('Sanitation Data'!$G$28,0,10*ROW('Sanitation Data'!G181))="","",OFFSET('Sanitation Data'!$G$28,0,10*ROW('Sanitation Data'!G181)))</f>
        <v/>
      </c>
      <c r="DA187" s="392" t="str">
        <f ca="1">+IF(OFFSET('Sanitation Data'!$G$29,0,10*ROW('Sanitation Data'!G181))="","",OFFSET('Sanitation Data'!$G$29,0,10*ROW('Sanitation Data'!G181)))</f>
        <v/>
      </c>
      <c r="DB187" s="392" t="str">
        <f ca="1">+IF(OFFSET('Sanitation Data'!$G$30,0,10*ROW('Sanitation Data'!G181))="","",OFFSET('Sanitation Data'!$G$30,0,10*ROW('Sanitation Data'!G181)))</f>
        <v/>
      </c>
      <c r="DC187" s="392" t="str">
        <f ca="1">+IF(OFFSET('Sanitation Data'!$G$31,0,10*ROW('Sanitation Data'!G181))="","",OFFSET('Sanitation Data'!$G$31,0,10*ROW('Sanitation Data'!G181)))</f>
        <v/>
      </c>
      <c r="DD187" s="392" t="str">
        <f ca="1">+IF(OFFSET('Sanitation Data'!$G$32,0,10*ROW('Sanitation Data'!G181))="","",OFFSET('Sanitation Data'!$G$32,0,10*ROW('Sanitation Data'!G181)))</f>
        <v/>
      </c>
      <c r="DE187" s="392" t="str">
        <f ca="1">+IF(OFFSET('Sanitation Data'!$H$28,0,10*ROW('Sanitation Data'!H181))="","",OFFSET('Sanitation Data'!$H$28,0,10*ROW('Sanitation Data'!H181)))</f>
        <v/>
      </c>
      <c r="DF187" s="392" t="str">
        <f ca="1">+IF(OFFSET('Sanitation Data'!$H$29,0,10*ROW('Sanitation Data'!H181))="","",OFFSET('Sanitation Data'!$H$29,0,10*ROW('Sanitation Data'!H181)))</f>
        <v/>
      </c>
      <c r="DG187" s="392" t="str">
        <f ca="1">+IF(OFFSET('Sanitation Data'!$H$30,0,10*ROW('Sanitation Data'!H181))="","",OFFSET('Sanitation Data'!$H$30,0,10*ROW('Sanitation Data'!H181)))</f>
        <v/>
      </c>
      <c r="DH187" s="392" t="str">
        <f ca="1">+IF(OFFSET('Sanitation Data'!$H$31,0,10*ROW('Sanitation Data'!H181))="","",OFFSET('Sanitation Data'!$H$31,0,10*ROW('Sanitation Data'!H181)))</f>
        <v/>
      </c>
      <c r="DI187" s="392" t="str">
        <f ca="1">+IF(OFFSET('Sanitation Data'!$H$32,0,10*ROW('Sanitation Data'!H181))="","",OFFSET('Sanitation Data'!$H$32,0,10*ROW('Sanitation Data'!H181)))</f>
        <v/>
      </c>
      <c r="DJ187" s="392" t="str">
        <f ca="1">+IF(OFFSET('Sanitation Data'!$I$28,0,10*ROW('Sanitation Data'!I181))="","",OFFSET('Sanitation Data'!$I$28,0,10*ROW('Sanitation Data'!I181)))</f>
        <v/>
      </c>
      <c r="DK187" s="392" t="str">
        <f ca="1">+IF(OFFSET('Sanitation Data'!$I$29,0,10*ROW('Sanitation Data'!I181))="","",OFFSET('Sanitation Data'!$I$29,0,10*ROW('Sanitation Data'!I181)))</f>
        <v/>
      </c>
      <c r="DL187" s="392" t="str">
        <f ca="1">+IF(OFFSET('Sanitation Data'!$I$30,0,10*ROW('Sanitation Data'!I181))="","",OFFSET('Sanitation Data'!$I$30,0,10*ROW('Sanitation Data'!I181)))</f>
        <v/>
      </c>
      <c r="DM187" s="392" t="str">
        <f ca="1">+IF(OFFSET('Sanitation Data'!$I$31,0,10*ROW('Sanitation Data'!I181))="","",OFFSET('Sanitation Data'!$I$31,0,10*ROW('Sanitation Data'!I181)))</f>
        <v/>
      </c>
      <c r="DN187" s="392" t="str">
        <f ca="1">+IF(OFFSET('Sanitation Data'!$I$32,0,10*ROW('Sanitation Data'!I181))="","",OFFSET('Sanitation Data'!$I$32,0,10*ROW('Sanitation Data'!I181)))</f>
        <v/>
      </c>
      <c r="DO187" s="392" t="str">
        <f ca="1">+IF(OFFSET('Hygiene Data'!$D$11,0,10*ROW('Hygiene Data'!D181))="","",OFFSET('Hygiene Data'!$D$11,0,10*ROW('Hygiene Data'!D181)))</f>
        <v/>
      </c>
      <c r="DP187" s="392" t="str">
        <f ca="1">+IF(OFFSET('Hygiene Data'!$D$12,0,10*ROW('Hygiene Data'!D181))="","",OFFSET('Hygiene Data'!$D$12,0,10*ROW('Hygiene Data'!D181)))</f>
        <v/>
      </c>
      <c r="DQ187" s="392" t="str">
        <f ca="1">+IF(OFFSET('Hygiene Data'!$D$13,0,10*ROW('Hygiene Data'!D181))="","",OFFSET('Hygiene Data'!$D$13,0,10*ROW('Hygiene Data'!D181)))</f>
        <v/>
      </c>
      <c r="DR187" s="392" t="str">
        <f ca="1">+IF(OFFSET('Hygiene Data'!$E$11,0,10*ROW('Hygiene Data'!E181))="","",OFFSET('Hygiene Data'!$E$11,0,10*ROW('Hygiene Data'!E181)))</f>
        <v/>
      </c>
      <c r="DS187" s="392" t="str">
        <f ca="1">+IF(OFFSET('Hygiene Data'!$E$12,0,10*ROW('Hygiene Data'!E181))="","",OFFSET('Hygiene Data'!$E$12,0,10*ROW('Hygiene Data'!E181)))</f>
        <v/>
      </c>
      <c r="DT187" s="392" t="str">
        <f ca="1">+IF(OFFSET('Hygiene Data'!$E$13,0,10*ROW('Hygiene Data'!E181))="","",OFFSET('Hygiene Data'!$E$13,0,10*ROW('Hygiene Data'!E181)))</f>
        <v/>
      </c>
      <c r="DU187" s="392" t="str">
        <f ca="1">+IF(OFFSET('Hygiene Data'!$F$11,0,10*ROW('Hygiene Data'!F181))="","",OFFSET('Hygiene Data'!$F$11,0,10*ROW('Hygiene Data'!F181)))</f>
        <v/>
      </c>
      <c r="DV187" s="392" t="str">
        <f ca="1">+IF(OFFSET('Hygiene Data'!$F$12,0,10*ROW('Hygiene Data'!F181))="","",OFFSET('Hygiene Data'!$F$12,0,10*ROW('Hygiene Data'!F181)))</f>
        <v/>
      </c>
      <c r="DW187" s="392" t="str">
        <f ca="1">+IF(OFFSET('Hygiene Data'!$F$13,0,10*ROW('Hygiene Data'!F181))="","",OFFSET('Hygiene Data'!$F$13,0,10*ROW('Hygiene Data'!F181)))</f>
        <v/>
      </c>
      <c r="DX187" s="392" t="str">
        <f ca="1">+IF(OFFSET('Hygiene Data'!$G$11,0,10*ROW('Hygiene Data'!G181))="","",OFFSET('Hygiene Data'!$G$11,0,10*ROW('Hygiene Data'!G181)))</f>
        <v/>
      </c>
      <c r="DY187" s="392" t="str">
        <f ca="1">+IF(OFFSET('Hygiene Data'!$G$12,0,10*ROW('Hygiene Data'!G181))="","",OFFSET('Hygiene Data'!$G$12,0,10*ROW('Hygiene Data'!G181)))</f>
        <v/>
      </c>
      <c r="DZ187" s="392" t="str">
        <f ca="1">+IF(OFFSET('Hygiene Data'!$G$13,0,10*ROW('Hygiene Data'!G181))="","",OFFSET('Hygiene Data'!$G$13,0,10*ROW('Hygiene Data'!G181)))</f>
        <v/>
      </c>
      <c r="EA187" s="392" t="str">
        <f ca="1">+IF(OFFSET('Hygiene Data'!$H$11,0,10*ROW('Hygiene Data'!H181))="","",OFFSET('Hygiene Data'!$H$11,0,10*ROW('Hygiene Data'!H181)))</f>
        <v/>
      </c>
      <c r="EB187" s="392" t="str">
        <f ca="1">+IF(OFFSET('Hygiene Data'!$H$12,0,10*ROW('Hygiene Data'!H181))="","",OFFSET('Hygiene Data'!$H$12,0,10*ROW('Hygiene Data'!H181)))</f>
        <v/>
      </c>
      <c r="EC187" s="392" t="str">
        <f ca="1">+IF(OFFSET('Hygiene Data'!$H$13,0,10*ROW('Hygiene Data'!H181))="","",OFFSET('Hygiene Data'!$H$13,0,10*ROW('Hygiene Data'!H181)))</f>
        <v/>
      </c>
      <c r="ED187" s="392" t="str">
        <f ca="1">+IF(OFFSET('Hygiene Data'!$I$11,0,10*ROW('Hygiene Data'!I181))="","",OFFSET('Hygiene Data'!$I$11,0,10*ROW('Hygiene Data'!I181)))</f>
        <v/>
      </c>
      <c r="EE187" s="392" t="str">
        <f ca="1">+IF(OFFSET('Hygiene Data'!$I$12,0,10*ROW('Hygiene Data'!I181))="","",OFFSET('Hygiene Data'!$I$12,0,10*ROW('Hygiene Data'!I181)))</f>
        <v/>
      </c>
      <c r="EF187" s="392" t="str">
        <f ca="1">+IF(OFFSET('Hygiene Data'!$I$13,0,10*ROW('Hygiene Data'!I181))="","",OFFSET('Hygiene Data'!$I$13,0,10*ROW('Hygiene Data'!I181)))</f>
        <v/>
      </c>
    </row>
    <row r="188" spans="1:136" x14ac:dyDescent="0.25">
      <c r="A188" s="501" t="str">
        <f ca="1">+IF(OFFSET('Water Data'!$B$2,0,10*ROW('Water Data'!E182))="","",OFFSET('Water Data'!$B$2,0,10*ROW('Water Data'!E182)))</f>
        <v/>
      </c>
      <c r="B188" s="50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28" t="str">
        <f t="shared" ca="1" si="2"/>
        <v/>
      </c>
      <c r="D188" s="52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3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3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3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3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3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3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3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3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3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3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3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3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3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3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3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3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3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3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3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3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3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3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3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3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3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3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3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3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3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3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3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0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3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3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3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3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3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3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3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3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3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3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3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3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3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3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3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3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92" t="str">
        <f ca="1">+IF(OFFSET('Water Data'!$D$27,0,10*ROW('Water Data'!D182))="","",OFFSET('Water Data'!$D$27,0,10*ROW('Water Data'!D182)))</f>
        <v/>
      </c>
      <c r="BT188" s="392" t="str">
        <f ca="1">+IF(OFFSET('Water Data'!$D$28,0,10*ROW('Water Data'!D182))="","",OFFSET('Water Data'!$D$28,0,10*ROW('Water Data'!D182)))</f>
        <v/>
      </c>
      <c r="BU188" s="392" t="str">
        <f ca="1">+IF(OFFSET('Water Data'!$D$29,0,10*ROW('Water Data'!D182))="","",OFFSET('Water Data'!$D$29,0,10*ROW('Water Data'!D182)))</f>
        <v/>
      </c>
      <c r="BV188" s="392" t="str">
        <f ca="1">+IF(OFFSET('Water Data'!$E$27,0,10*ROW('Water Data'!E182))="","",OFFSET('Water Data'!$E$27,0,10*ROW('Water Data'!E182)))</f>
        <v/>
      </c>
      <c r="BW188" s="392" t="str">
        <f ca="1">+IF(OFFSET('Water Data'!$E$28,0,10*ROW('Water Data'!E182))="","",OFFSET('Water Data'!$E$28,0,10*ROW('Water Data'!E182)))</f>
        <v/>
      </c>
      <c r="BX188" s="392" t="str">
        <f ca="1">+IF(OFFSET('Water Data'!$E$29,0,10*ROW('Water Data'!E182))="","",OFFSET('Water Data'!$E$29,0,10*ROW('Water Data'!E182)))</f>
        <v/>
      </c>
      <c r="BY188" s="392" t="str">
        <f ca="1">+IF(OFFSET('Water Data'!$F$27,0,10*ROW('Water Data'!F182))="","",OFFSET('Water Data'!$F$27,0,10*ROW('Water Data'!F182)))</f>
        <v/>
      </c>
      <c r="BZ188" s="392" t="str">
        <f ca="1">+IF(OFFSET('Water Data'!$F$28,0,10*ROW('Water Data'!F182))="","",OFFSET('Water Data'!$F$28,0,10*ROW('Water Data'!F182)))</f>
        <v/>
      </c>
      <c r="CA188" s="392" t="str">
        <f ca="1">+IF(OFFSET('Water Data'!$F$29,0,10*ROW('Water Data'!F182))="","",OFFSET('Water Data'!$F$29,0,10*ROW('Water Data'!F182)))</f>
        <v/>
      </c>
      <c r="CB188" s="392" t="str">
        <f ca="1">+IF(OFFSET('Water Data'!$G$27,0,10*ROW('Water Data'!G182))="","",OFFSET('Water Data'!$G$27,0,10*ROW('Water Data'!G182)))</f>
        <v/>
      </c>
      <c r="CC188" s="392" t="str">
        <f ca="1">+IF(OFFSET('Water Data'!$G$28,0,10*ROW('Water Data'!G182))="","",OFFSET('Water Data'!$G$28,0,10*ROW('Water Data'!G182)))</f>
        <v/>
      </c>
      <c r="CD188" s="392" t="str">
        <f ca="1">+IF(OFFSET('Water Data'!$G$29,0,10*ROW('Water Data'!G182))="","",OFFSET('Water Data'!$G$29,0,10*ROW('Water Data'!G182)))</f>
        <v/>
      </c>
      <c r="CE188" s="392" t="str">
        <f ca="1">+IF(OFFSET('Water Data'!$H$27,0,10*ROW('Water Data'!H182))="","",OFFSET('Water Data'!$H$27,0,10*ROW('Water Data'!H182)))</f>
        <v/>
      </c>
      <c r="CF188" s="392" t="str">
        <f ca="1">+IF(OFFSET('Water Data'!$H$28,0,10*ROW('Water Data'!H182))="","",OFFSET('Water Data'!$H$28,0,10*ROW('Water Data'!H182)))</f>
        <v/>
      </c>
      <c r="CG188" s="392" t="str">
        <f ca="1">+IF(OFFSET('Water Data'!$H$29,0,10*ROW('Water Data'!H182))="","",OFFSET('Water Data'!$H$29,0,10*ROW('Water Data'!H182)))</f>
        <v/>
      </c>
      <c r="CH188" s="392" t="str">
        <f ca="1">+IF(OFFSET('Water Data'!$I$27,0,10*ROW('Water Data'!I182))="","",OFFSET('Water Data'!$I$27,0,10*ROW('Water Data'!I182)))</f>
        <v/>
      </c>
      <c r="CI188" s="392" t="str">
        <f ca="1">+IF(OFFSET('Water Data'!$I$28,0,10*ROW('Water Data'!I182))="","",OFFSET('Water Data'!$I$28,0,10*ROW('Water Data'!I182)))</f>
        <v/>
      </c>
      <c r="CJ188" s="392" t="str">
        <f ca="1">+IF(OFFSET('Water Data'!$I$29,0,10*ROW('Water Data'!I182))="","",OFFSET('Water Data'!$I$29,0,10*ROW('Water Data'!I182)))</f>
        <v/>
      </c>
      <c r="CK188" s="392" t="str">
        <f ca="1">+IF(OFFSET('Sanitation Data'!$D$28,0,10*ROW('Sanitation Data'!D182))="","",OFFSET('Sanitation Data'!$D$28,0,10*ROW('Sanitation Data'!D182)))</f>
        <v/>
      </c>
      <c r="CL188" s="392" t="str">
        <f ca="1">+IF(OFFSET('Sanitation Data'!$D$29,0,10*ROW('Sanitation Data'!D182))="","",OFFSET('Sanitation Data'!$D$29,0,10*ROW('Sanitation Data'!D182)))</f>
        <v/>
      </c>
      <c r="CM188" s="392" t="str">
        <f ca="1">+IF(OFFSET('Sanitation Data'!$D$30,0,10*ROW('Sanitation Data'!D182))="","",OFFSET('Sanitation Data'!$D$30,0,10*ROW('Sanitation Data'!D182)))</f>
        <v/>
      </c>
      <c r="CN188" s="392" t="str">
        <f ca="1">+IF(OFFSET('Sanitation Data'!$D$31,0,10*ROW('Sanitation Data'!D182))="","",OFFSET('Sanitation Data'!$D$31,0,10*ROW('Sanitation Data'!D182)))</f>
        <v/>
      </c>
      <c r="CO188" s="392" t="str">
        <f ca="1">+IF(OFFSET('Sanitation Data'!$D$32,0,10*ROW('Sanitation Data'!D182))="","",OFFSET('Sanitation Data'!$D$32,0,10*ROW('Sanitation Data'!D182)))</f>
        <v/>
      </c>
      <c r="CP188" s="392" t="str">
        <f ca="1">+IF(OFFSET('Sanitation Data'!$E$28,0,10*ROW('Sanitation Data'!E182))="","",OFFSET('Sanitation Data'!$E$28,0,10*ROW('Sanitation Data'!E182)))</f>
        <v/>
      </c>
      <c r="CQ188" s="392" t="str">
        <f ca="1">+IF(OFFSET('Sanitation Data'!$E$29,0,10*ROW('Sanitation Data'!E182))="","",OFFSET('Sanitation Data'!$E$29,0,10*ROW('Sanitation Data'!E182)))</f>
        <v/>
      </c>
      <c r="CR188" s="392" t="str">
        <f ca="1">+IF(OFFSET('Sanitation Data'!$E$30,0,10*ROW('Sanitation Data'!E182))="","",OFFSET('Sanitation Data'!$E$30,0,10*ROW('Sanitation Data'!E182)))</f>
        <v/>
      </c>
      <c r="CS188" s="392" t="str">
        <f ca="1">+IF(OFFSET('Sanitation Data'!$E$31,0,10*ROW('Sanitation Data'!E182))="","",OFFSET('Sanitation Data'!$E$31,0,10*ROW('Sanitation Data'!E182)))</f>
        <v/>
      </c>
      <c r="CT188" s="392" t="str">
        <f ca="1">+IF(OFFSET('Sanitation Data'!$E$32,0,10*ROW('Sanitation Data'!E182))="","",OFFSET('Sanitation Data'!$E$32,0,10*ROW('Sanitation Data'!E182)))</f>
        <v/>
      </c>
      <c r="CU188" s="392" t="str">
        <f ca="1">+IF(OFFSET('Sanitation Data'!$F$28,0,10*ROW('Sanitation Data'!F182))="","",OFFSET('Sanitation Data'!$F$28,0,10*ROW('Sanitation Data'!F182)))</f>
        <v/>
      </c>
      <c r="CV188" s="392" t="str">
        <f ca="1">+IF(OFFSET('Sanitation Data'!$F$29,0,10*ROW('Sanitation Data'!F182))="","",OFFSET('Sanitation Data'!$F$29,0,10*ROW('Sanitation Data'!F182)))</f>
        <v/>
      </c>
      <c r="CW188" s="392" t="str">
        <f ca="1">+IF(OFFSET('Sanitation Data'!$F$30,0,10*ROW('Sanitation Data'!F182))="","",OFFSET('Sanitation Data'!$F$30,0,10*ROW('Sanitation Data'!F182)))</f>
        <v/>
      </c>
      <c r="CX188" s="392" t="str">
        <f ca="1">+IF(OFFSET('Sanitation Data'!$F$31,0,10*ROW('Sanitation Data'!F182))="","",OFFSET('Sanitation Data'!$F$31,0,10*ROW('Sanitation Data'!F182)))</f>
        <v/>
      </c>
      <c r="CY188" s="392" t="str">
        <f ca="1">+IF(OFFSET('Sanitation Data'!$F$32,0,10*ROW('Sanitation Data'!F182))="","",OFFSET('Sanitation Data'!$F$32,0,10*ROW('Sanitation Data'!F182)))</f>
        <v/>
      </c>
      <c r="CZ188" s="392" t="str">
        <f ca="1">+IF(OFFSET('Sanitation Data'!$G$28,0,10*ROW('Sanitation Data'!G182))="","",OFFSET('Sanitation Data'!$G$28,0,10*ROW('Sanitation Data'!G182)))</f>
        <v/>
      </c>
      <c r="DA188" s="392" t="str">
        <f ca="1">+IF(OFFSET('Sanitation Data'!$G$29,0,10*ROW('Sanitation Data'!G182))="","",OFFSET('Sanitation Data'!$G$29,0,10*ROW('Sanitation Data'!G182)))</f>
        <v/>
      </c>
      <c r="DB188" s="392" t="str">
        <f ca="1">+IF(OFFSET('Sanitation Data'!$G$30,0,10*ROW('Sanitation Data'!G182))="","",OFFSET('Sanitation Data'!$G$30,0,10*ROW('Sanitation Data'!G182)))</f>
        <v/>
      </c>
      <c r="DC188" s="392" t="str">
        <f ca="1">+IF(OFFSET('Sanitation Data'!$G$31,0,10*ROW('Sanitation Data'!G182))="","",OFFSET('Sanitation Data'!$G$31,0,10*ROW('Sanitation Data'!G182)))</f>
        <v/>
      </c>
      <c r="DD188" s="392" t="str">
        <f ca="1">+IF(OFFSET('Sanitation Data'!$G$32,0,10*ROW('Sanitation Data'!G182))="","",OFFSET('Sanitation Data'!$G$32,0,10*ROW('Sanitation Data'!G182)))</f>
        <v/>
      </c>
      <c r="DE188" s="392" t="str">
        <f ca="1">+IF(OFFSET('Sanitation Data'!$H$28,0,10*ROW('Sanitation Data'!H182))="","",OFFSET('Sanitation Data'!$H$28,0,10*ROW('Sanitation Data'!H182)))</f>
        <v/>
      </c>
      <c r="DF188" s="392" t="str">
        <f ca="1">+IF(OFFSET('Sanitation Data'!$H$29,0,10*ROW('Sanitation Data'!H182))="","",OFFSET('Sanitation Data'!$H$29,0,10*ROW('Sanitation Data'!H182)))</f>
        <v/>
      </c>
      <c r="DG188" s="392" t="str">
        <f ca="1">+IF(OFFSET('Sanitation Data'!$H$30,0,10*ROW('Sanitation Data'!H182))="","",OFFSET('Sanitation Data'!$H$30,0,10*ROW('Sanitation Data'!H182)))</f>
        <v/>
      </c>
      <c r="DH188" s="392" t="str">
        <f ca="1">+IF(OFFSET('Sanitation Data'!$H$31,0,10*ROW('Sanitation Data'!H182))="","",OFFSET('Sanitation Data'!$H$31,0,10*ROW('Sanitation Data'!H182)))</f>
        <v/>
      </c>
      <c r="DI188" s="392" t="str">
        <f ca="1">+IF(OFFSET('Sanitation Data'!$H$32,0,10*ROW('Sanitation Data'!H182))="","",OFFSET('Sanitation Data'!$H$32,0,10*ROW('Sanitation Data'!H182)))</f>
        <v/>
      </c>
      <c r="DJ188" s="392" t="str">
        <f ca="1">+IF(OFFSET('Sanitation Data'!$I$28,0,10*ROW('Sanitation Data'!I182))="","",OFFSET('Sanitation Data'!$I$28,0,10*ROW('Sanitation Data'!I182)))</f>
        <v/>
      </c>
      <c r="DK188" s="392" t="str">
        <f ca="1">+IF(OFFSET('Sanitation Data'!$I$29,0,10*ROW('Sanitation Data'!I182))="","",OFFSET('Sanitation Data'!$I$29,0,10*ROW('Sanitation Data'!I182)))</f>
        <v/>
      </c>
      <c r="DL188" s="392" t="str">
        <f ca="1">+IF(OFFSET('Sanitation Data'!$I$30,0,10*ROW('Sanitation Data'!I182))="","",OFFSET('Sanitation Data'!$I$30,0,10*ROW('Sanitation Data'!I182)))</f>
        <v/>
      </c>
      <c r="DM188" s="392" t="str">
        <f ca="1">+IF(OFFSET('Sanitation Data'!$I$31,0,10*ROW('Sanitation Data'!I182))="","",OFFSET('Sanitation Data'!$I$31,0,10*ROW('Sanitation Data'!I182)))</f>
        <v/>
      </c>
      <c r="DN188" s="392" t="str">
        <f ca="1">+IF(OFFSET('Sanitation Data'!$I$32,0,10*ROW('Sanitation Data'!I182))="","",OFFSET('Sanitation Data'!$I$32,0,10*ROW('Sanitation Data'!I182)))</f>
        <v/>
      </c>
      <c r="DO188" s="392" t="str">
        <f ca="1">+IF(OFFSET('Hygiene Data'!$D$11,0,10*ROW('Hygiene Data'!D182))="","",OFFSET('Hygiene Data'!$D$11,0,10*ROW('Hygiene Data'!D182)))</f>
        <v/>
      </c>
      <c r="DP188" s="392" t="str">
        <f ca="1">+IF(OFFSET('Hygiene Data'!$D$12,0,10*ROW('Hygiene Data'!D182))="","",OFFSET('Hygiene Data'!$D$12,0,10*ROW('Hygiene Data'!D182)))</f>
        <v/>
      </c>
      <c r="DQ188" s="392" t="str">
        <f ca="1">+IF(OFFSET('Hygiene Data'!$D$13,0,10*ROW('Hygiene Data'!D182))="","",OFFSET('Hygiene Data'!$D$13,0,10*ROW('Hygiene Data'!D182)))</f>
        <v/>
      </c>
      <c r="DR188" s="392" t="str">
        <f ca="1">+IF(OFFSET('Hygiene Data'!$E$11,0,10*ROW('Hygiene Data'!E182))="","",OFFSET('Hygiene Data'!$E$11,0,10*ROW('Hygiene Data'!E182)))</f>
        <v/>
      </c>
      <c r="DS188" s="392" t="str">
        <f ca="1">+IF(OFFSET('Hygiene Data'!$E$12,0,10*ROW('Hygiene Data'!E182))="","",OFFSET('Hygiene Data'!$E$12,0,10*ROW('Hygiene Data'!E182)))</f>
        <v/>
      </c>
      <c r="DT188" s="392" t="str">
        <f ca="1">+IF(OFFSET('Hygiene Data'!$E$13,0,10*ROW('Hygiene Data'!E182))="","",OFFSET('Hygiene Data'!$E$13,0,10*ROW('Hygiene Data'!E182)))</f>
        <v/>
      </c>
      <c r="DU188" s="392" t="str">
        <f ca="1">+IF(OFFSET('Hygiene Data'!$F$11,0,10*ROW('Hygiene Data'!F182))="","",OFFSET('Hygiene Data'!$F$11,0,10*ROW('Hygiene Data'!F182)))</f>
        <v/>
      </c>
      <c r="DV188" s="392" t="str">
        <f ca="1">+IF(OFFSET('Hygiene Data'!$F$12,0,10*ROW('Hygiene Data'!F182))="","",OFFSET('Hygiene Data'!$F$12,0,10*ROW('Hygiene Data'!F182)))</f>
        <v/>
      </c>
      <c r="DW188" s="392" t="str">
        <f ca="1">+IF(OFFSET('Hygiene Data'!$F$13,0,10*ROW('Hygiene Data'!F182))="","",OFFSET('Hygiene Data'!$F$13,0,10*ROW('Hygiene Data'!F182)))</f>
        <v/>
      </c>
      <c r="DX188" s="392" t="str">
        <f ca="1">+IF(OFFSET('Hygiene Data'!$G$11,0,10*ROW('Hygiene Data'!G182))="","",OFFSET('Hygiene Data'!$G$11,0,10*ROW('Hygiene Data'!G182)))</f>
        <v/>
      </c>
      <c r="DY188" s="392" t="str">
        <f ca="1">+IF(OFFSET('Hygiene Data'!$G$12,0,10*ROW('Hygiene Data'!G182))="","",OFFSET('Hygiene Data'!$G$12,0,10*ROW('Hygiene Data'!G182)))</f>
        <v/>
      </c>
      <c r="DZ188" s="392" t="str">
        <f ca="1">+IF(OFFSET('Hygiene Data'!$G$13,0,10*ROW('Hygiene Data'!G182))="","",OFFSET('Hygiene Data'!$G$13,0,10*ROW('Hygiene Data'!G182)))</f>
        <v/>
      </c>
      <c r="EA188" s="392" t="str">
        <f ca="1">+IF(OFFSET('Hygiene Data'!$H$11,0,10*ROW('Hygiene Data'!H182))="","",OFFSET('Hygiene Data'!$H$11,0,10*ROW('Hygiene Data'!H182)))</f>
        <v/>
      </c>
      <c r="EB188" s="392" t="str">
        <f ca="1">+IF(OFFSET('Hygiene Data'!$H$12,0,10*ROW('Hygiene Data'!H182))="","",OFFSET('Hygiene Data'!$H$12,0,10*ROW('Hygiene Data'!H182)))</f>
        <v/>
      </c>
      <c r="EC188" s="392" t="str">
        <f ca="1">+IF(OFFSET('Hygiene Data'!$H$13,0,10*ROW('Hygiene Data'!H182))="","",OFFSET('Hygiene Data'!$H$13,0,10*ROW('Hygiene Data'!H182)))</f>
        <v/>
      </c>
      <c r="ED188" s="392" t="str">
        <f ca="1">+IF(OFFSET('Hygiene Data'!$I$11,0,10*ROW('Hygiene Data'!I182))="","",OFFSET('Hygiene Data'!$I$11,0,10*ROW('Hygiene Data'!I182)))</f>
        <v/>
      </c>
      <c r="EE188" s="392" t="str">
        <f ca="1">+IF(OFFSET('Hygiene Data'!$I$12,0,10*ROW('Hygiene Data'!I182))="","",OFFSET('Hygiene Data'!$I$12,0,10*ROW('Hygiene Data'!I182)))</f>
        <v/>
      </c>
      <c r="EF188" s="392" t="str">
        <f ca="1">+IF(OFFSET('Hygiene Data'!$I$13,0,10*ROW('Hygiene Data'!I182))="","",OFFSET('Hygiene Data'!$I$13,0,10*ROW('Hygiene Data'!I182)))</f>
        <v/>
      </c>
    </row>
    <row r="189" spans="1:136" x14ac:dyDescent="0.25">
      <c r="A189" s="501" t="str">
        <f ca="1">+IF(OFFSET('Water Data'!$B$2,0,10*ROW('Water Data'!E183))="","",OFFSET('Water Data'!$B$2,0,10*ROW('Water Data'!E183)))</f>
        <v/>
      </c>
      <c r="B189" s="50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28" t="str">
        <f t="shared" ca="1" si="2"/>
        <v/>
      </c>
      <c r="D189" s="52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3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3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3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3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3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3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3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3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3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3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3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3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3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3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3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3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3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3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3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3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3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3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3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3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3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3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3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3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3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3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3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0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3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3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3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3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3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3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3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3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3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3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3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3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3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3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3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3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92" t="str">
        <f ca="1">+IF(OFFSET('Water Data'!$D$27,0,10*ROW('Water Data'!D183))="","",OFFSET('Water Data'!$D$27,0,10*ROW('Water Data'!D183)))</f>
        <v/>
      </c>
      <c r="BT189" s="392" t="str">
        <f ca="1">+IF(OFFSET('Water Data'!$D$28,0,10*ROW('Water Data'!D183))="","",OFFSET('Water Data'!$D$28,0,10*ROW('Water Data'!D183)))</f>
        <v/>
      </c>
      <c r="BU189" s="392" t="str">
        <f ca="1">+IF(OFFSET('Water Data'!$D$29,0,10*ROW('Water Data'!D183))="","",OFFSET('Water Data'!$D$29,0,10*ROW('Water Data'!D183)))</f>
        <v/>
      </c>
      <c r="BV189" s="392" t="str">
        <f ca="1">+IF(OFFSET('Water Data'!$E$27,0,10*ROW('Water Data'!E183))="","",OFFSET('Water Data'!$E$27,0,10*ROW('Water Data'!E183)))</f>
        <v/>
      </c>
      <c r="BW189" s="392" t="str">
        <f ca="1">+IF(OFFSET('Water Data'!$E$28,0,10*ROW('Water Data'!E183))="","",OFFSET('Water Data'!$E$28,0,10*ROW('Water Data'!E183)))</f>
        <v/>
      </c>
      <c r="BX189" s="392" t="str">
        <f ca="1">+IF(OFFSET('Water Data'!$E$29,0,10*ROW('Water Data'!E183))="","",OFFSET('Water Data'!$E$29,0,10*ROW('Water Data'!E183)))</f>
        <v/>
      </c>
      <c r="BY189" s="392" t="str">
        <f ca="1">+IF(OFFSET('Water Data'!$F$27,0,10*ROW('Water Data'!F183))="","",OFFSET('Water Data'!$F$27,0,10*ROW('Water Data'!F183)))</f>
        <v/>
      </c>
      <c r="BZ189" s="392" t="str">
        <f ca="1">+IF(OFFSET('Water Data'!$F$28,0,10*ROW('Water Data'!F183))="","",OFFSET('Water Data'!$F$28,0,10*ROW('Water Data'!F183)))</f>
        <v/>
      </c>
      <c r="CA189" s="392" t="str">
        <f ca="1">+IF(OFFSET('Water Data'!$F$29,0,10*ROW('Water Data'!F183))="","",OFFSET('Water Data'!$F$29,0,10*ROW('Water Data'!F183)))</f>
        <v/>
      </c>
      <c r="CB189" s="392" t="str">
        <f ca="1">+IF(OFFSET('Water Data'!$G$27,0,10*ROW('Water Data'!G183))="","",OFFSET('Water Data'!$G$27,0,10*ROW('Water Data'!G183)))</f>
        <v/>
      </c>
      <c r="CC189" s="392" t="str">
        <f ca="1">+IF(OFFSET('Water Data'!$G$28,0,10*ROW('Water Data'!G183))="","",OFFSET('Water Data'!$G$28,0,10*ROW('Water Data'!G183)))</f>
        <v/>
      </c>
      <c r="CD189" s="392" t="str">
        <f ca="1">+IF(OFFSET('Water Data'!$G$29,0,10*ROW('Water Data'!G183))="","",OFFSET('Water Data'!$G$29,0,10*ROW('Water Data'!G183)))</f>
        <v/>
      </c>
      <c r="CE189" s="392" t="str">
        <f ca="1">+IF(OFFSET('Water Data'!$H$27,0,10*ROW('Water Data'!H183))="","",OFFSET('Water Data'!$H$27,0,10*ROW('Water Data'!H183)))</f>
        <v/>
      </c>
      <c r="CF189" s="392" t="str">
        <f ca="1">+IF(OFFSET('Water Data'!$H$28,0,10*ROW('Water Data'!H183))="","",OFFSET('Water Data'!$H$28,0,10*ROW('Water Data'!H183)))</f>
        <v/>
      </c>
      <c r="CG189" s="392" t="str">
        <f ca="1">+IF(OFFSET('Water Data'!$H$29,0,10*ROW('Water Data'!H183))="","",OFFSET('Water Data'!$H$29,0,10*ROW('Water Data'!H183)))</f>
        <v/>
      </c>
      <c r="CH189" s="392" t="str">
        <f ca="1">+IF(OFFSET('Water Data'!$I$27,0,10*ROW('Water Data'!I183))="","",OFFSET('Water Data'!$I$27,0,10*ROW('Water Data'!I183)))</f>
        <v/>
      </c>
      <c r="CI189" s="392" t="str">
        <f ca="1">+IF(OFFSET('Water Data'!$I$28,0,10*ROW('Water Data'!I183))="","",OFFSET('Water Data'!$I$28,0,10*ROW('Water Data'!I183)))</f>
        <v/>
      </c>
      <c r="CJ189" s="392" t="str">
        <f ca="1">+IF(OFFSET('Water Data'!$I$29,0,10*ROW('Water Data'!I183))="","",OFFSET('Water Data'!$I$29,0,10*ROW('Water Data'!I183)))</f>
        <v/>
      </c>
      <c r="CK189" s="392" t="str">
        <f ca="1">+IF(OFFSET('Sanitation Data'!$D$28,0,10*ROW('Sanitation Data'!D183))="","",OFFSET('Sanitation Data'!$D$28,0,10*ROW('Sanitation Data'!D183)))</f>
        <v/>
      </c>
      <c r="CL189" s="392" t="str">
        <f ca="1">+IF(OFFSET('Sanitation Data'!$D$29,0,10*ROW('Sanitation Data'!D183))="","",OFFSET('Sanitation Data'!$D$29,0,10*ROW('Sanitation Data'!D183)))</f>
        <v/>
      </c>
      <c r="CM189" s="392" t="str">
        <f ca="1">+IF(OFFSET('Sanitation Data'!$D$30,0,10*ROW('Sanitation Data'!D183))="","",OFFSET('Sanitation Data'!$D$30,0,10*ROW('Sanitation Data'!D183)))</f>
        <v/>
      </c>
      <c r="CN189" s="392" t="str">
        <f ca="1">+IF(OFFSET('Sanitation Data'!$D$31,0,10*ROW('Sanitation Data'!D183))="","",OFFSET('Sanitation Data'!$D$31,0,10*ROW('Sanitation Data'!D183)))</f>
        <v/>
      </c>
      <c r="CO189" s="392" t="str">
        <f ca="1">+IF(OFFSET('Sanitation Data'!$D$32,0,10*ROW('Sanitation Data'!D183))="","",OFFSET('Sanitation Data'!$D$32,0,10*ROW('Sanitation Data'!D183)))</f>
        <v/>
      </c>
      <c r="CP189" s="392" t="str">
        <f ca="1">+IF(OFFSET('Sanitation Data'!$E$28,0,10*ROW('Sanitation Data'!E183))="","",OFFSET('Sanitation Data'!$E$28,0,10*ROW('Sanitation Data'!E183)))</f>
        <v/>
      </c>
      <c r="CQ189" s="392" t="str">
        <f ca="1">+IF(OFFSET('Sanitation Data'!$E$29,0,10*ROW('Sanitation Data'!E183))="","",OFFSET('Sanitation Data'!$E$29,0,10*ROW('Sanitation Data'!E183)))</f>
        <v/>
      </c>
      <c r="CR189" s="392" t="str">
        <f ca="1">+IF(OFFSET('Sanitation Data'!$E$30,0,10*ROW('Sanitation Data'!E183))="","",OFFSET('Sanitation Data'!$E$30,0,10*ROW('Sanitation Data'!E183)))</f>
        <v/>
      </c>
      <c r="CS189" s="392" t="str">
        <f ca="1">+IF(OFFSET('Sanitation Data'!$E$31,0,10*ROW('Sanitation Data'!E183))="","",OFFSET('Sanitation Data'!$E$31,0,10*ROW('Sanitation Data'!E183)))</f>
        <v/>
      </c>
      <c r="CT189" s="392" t="str">
        <f ca="1">+IF(OFFSET('Sanitation Data'!$E$32,0,10*ROW('Sanitation Data'!E183))="","",OFFSET('Sanitation Data'!$E$32,0,10*ROW('Sanitation Data'!E183)))</f>
        <v/>
      </c>
      <c r="CU189" s="392" t="str">
        <f ca="1">+IF(OFFSET('Sanitation Data'!$F$28,0,10*ROW('Sanitation Data'!F183))="","",OFFSET('Sanitation Data'!$F$28,0,10*ROW('Sanitation Data'!F183)))</f>
        <v/>
      </c>
      <c r="CV189" s="392" t="str">
        <f ca="1">+IF(OFFSET('Sanitation Data'!$F$29,0,10*ROW('Sanitation Data'!F183))="","",OFFSET('Sanitation Data'!$F$29,0,10*ROW('Sanitation Data'!F183)))</f>
        <v/>
      </c>
      <c r="CW189" s="392" t="str">
        <f ca="1">+IF(OFFSET('Sanitation Data'!$F$30,0,10*ROW('Sanitation Data'!F183))="","",OFFSET('Sanitation Data'!$F$30,0,10*ROW('Sanitation Data'!F183)))</f>
        <v/>
      </c>
      <c r="CX189" s="392" t="str">
        <f ca="1">+IF(OFFSET('Sanitation Data'!$F$31,0,10*ROW('Sanitation Data'!F183))="","",OFFSET('Sanitation Data'!$F$31,0,10*ROW('Sanitation Data'!F183)))</f>
        <v/>
      </c>
      <c r="CY189" s="392" t="str">
        <f ca="1">+IF(OFFSET('Sanitation Data'!$F$32,0,10*ROW('Sanitation Data'!F183))="","",OFFSET('Sanitation Data'!$F$32,0,10*ROW('Sanitation Data'!F183)))</f>
        <v/>
      </c>
      <c r="CZ189" s="392" t="str">
        <f ca="1">+IF(OFFSET('Sanitation Data'!$G$28,0,10*ROW('Sanitation Data'!G183))="","",OFFSET('Sanitation Data'!$G$28,0,10*ROW('Sanitation Data'!G183)))</f>
        <v/>
      </c>
      <c r="DA189" s="392" t="str">
        <f ca="1">+IF(OFFSET('Sanitation Data'!$G$29,0,10*ROW('Sanitation Data'!G183))="","",OFFSET('Sanitation Data'!$G$29,0,10*ROW('Sanitation Data'!G183)))</f>
        <v/>
      </c>
      <c r="DB189" s="392" t="str">
        <f ca="1">+IF(OFFSET('Sanitation Data'!$G$30,0,10*ROW('Sanitation Data'!G183))="","",OFFSET('Sanitation Data'!$G$30,0,10*ROW('Sanitation Data'!G183)))</f>
        <v/>
      </c>
      <c r="DC189" s="392" t="str">
        <f ca="1">+IF(OFFSET('Sanitation Data'!$G$31,0,10*ROW('Sanitation Data'!G183))="","",OFFSET('Sanitation Data'!$G$31,0,10*ROW('Sanitation Data'!G183)))</f>
        <v/>
      </c>
      <c r="DD189" s="392" t="str">
        <f ca="1">+IF(OFFSET('Sanitation Data'!$G$32,0,10*ROW('Sanitation Data'!G183))="","",OFFSET('Sanitation Data'!$G$32,0,10*ROW('Sanitation Data'!G183)))</f>
        <v/>
      </c>
      <c r="DE189" s="392" t="str">
        <f ca="1">+IF(OFFSET('Sanitation Data'!$H$28,0,10*ROW('Sanitation Data'!H183))="","",OFFSET('Sanitation Data'!$H$28,0,10*ROW('Sanitation Data'!H183)))</f>
        <v/>
      </c>
      <c r="DF189" s="392" t="str">
        <f ca="1">+IF(OFFSET('Sanitation Data'!$H$29,0,10*ROW('Sanitation Data'!H183))="","",OFFSET('Sanitation Data'!$H$29,0,10*ROW('Sanitation Data'!H183)))</f>
        <v/>
      </c>
      <c r="DG189" s="392" t="str">
        <f ca="1">+IF(OFFSET('Sanitation Data'!$H$30,0,10*ROW('Sanitation Data'!H183))="","",OFFSET('Sanitation Data'!$H$30,0,10*ROW('Sanitation Data'!H183)))</f>
        <v/>
      </c>
      <c r="DH189" s="392" t="str">
        <f ca="1">+IF(OFFSET('Sanitation Data'!$H$31,0,10*ROW('Sanitation Data'!H183))="","",OFFSET('Sanitation Data'!$H$31,0,10*ROW('Sanitation Data'!H183)))</f>
        <v/>
      </c>
      <c r="DI189" s="392" t="str">
        <f ca="1">+IF(OFFSET('Sanitation Data'!$H$32,0,10*ROW('Sanitation Data'!H183))="","",OFFSET('Sanitation Data'!$H$32,0,10*ROW('Sanitation Data'!H183)))</f>
        <v/>
      </c>
      <c r="DJ189" s="392" t="str">
        <f ca="1">+IF(OFFSET('Sanitation Data'!$I$28,0,10*ROW('Sanitation Data'!I183))="","",OFFSET('Sanitation Data'!$I$28,0,10*ROW('Sanitation Data'!I183)))</f>
        <v/>
      </c>
      <c r="DK189" s="392" t="str">
        <f ca="1">+IF(OFFSET('Sanitation Data'!$I$29,0,10*ROW('Sanitation Data'!I183))="","",OFFSET('Sanitation Data'!$I$29,0,10*ROW('Sanitation Data'!I183)))</f>
        <v/>
      </c>
      <c r="DL189" s="392" t="str">
        <f ca="1">+IF(OFFSET('Sanitation Data'!$I$30,0,10*ROW('Sanitation Data'!I183))="","",OFFSET('Sanitation Data'!$I$30,0,10*ROW('Sanitation Data'!I183)))</f>
        <v/>
      </c>
      <c r="DM189" s="392" t="str">
        <f ca="1">+IF(OFFSET('Sanitation Data'!$I$31,0,10*ROW('Sanitation Data'!I183))="","",OFFSET('Sanitation Data'!$I$31,0,10*ROW('Sanitation Data'!I183)))</f>
        <v/>
      </c>
      <c r="DN189" s="392" t="str">
        <f ca="1">+IF(OFFSET('Sanitation Data'!$I$32,0,10*ROW('Sanitation Data'!I183))="","",OFFSET('Sanitation Data'!$I$32,0,10*ROW('Sanitation Data'!I183)))</f>
        <v/>
      </c>
      <c r="DO189" s="392" t="str">
        <f ca="1">+IF(OFFSET('Hygiene Data'!$D$11,0,10*ROW('Hygiene Data'!D183))="","",OFFSET('Hygiene Data'!$D$11,0,10*ROW('Hygiene Data'!D183)))</f>
        <v/>
      </c>
      <c r="DP189" s="392" t="str">
        <f ca="1">+IF(OFFSET('Hygiene Data'!$D$12,0,10*ROW('Hygiene Data'!D183))="","",OFFSET('Hygiene Data'!$D$12,0,10*ROW('Hygiene Data'!D183)))</f>
        <v/>
      </c>
      <c r="DQ189" s="392" t="str">
        <f ca="1">+IF(OFFSET('Hygiene Data'!$D$13,0,10*ROW('Hygiene Data'!D183))="","",OFFSET('Hygiene Data'!$D$13,0,10*ROW('Hygiene Data'!D183)))</f>
        <v/>
      </c>
      <c r="DR189" s="392" t="str">
        <f ca="1">+IF(OFFSET('Hygiene Data'!$E$11,0,10*ROW('Hygiene Data'!E183))="","",OFFSET('Hygiene Data'!$E$11,0,10*ROW('Hygiene Data'!E183)))</f>
        <v/>
      </c>
      <c r="DS189" s="392" t="str">
        <f ca="1">+IF(OFFSET('Hygiene Data'!$E$12,0,10*ROW('Hygiene Data'!E183))="","",OFFSET('Hygiene Data'!$E$12,0,10*ROW('Hygiene Data'!E183)))</f>
        <v/>
      </c>
      <c r="DT189" s="392" t="str">
        <f ca="1">+IF(OFFSET('Hygiene Data'!$E$13,0,10*ROW('Hygiene Data'!E183))="","",OFFSET('Hygiene Data'!$E$13,0,10*ROW('Hygiene Data'!E183)))</f>
        <v/>
      </c>
      <c r="DU189" s="392" t="str">
        <f ca="1">+IF(OFFSET('Hygiene Data'!$F$11,0,10*ROW('Hygiene Data'!F183))="","",OFFSET('Hygiene Data'!$F$11,0,10*ROW('Hygiene Data'!F183)))</f>
        <v/>
      </c>
      <c r="DV189" s="392" t="str">
        <f ca="1">+IF(OFFSET('Hygiene Data'!$F$12,0,10*ROW('Hygiene Data'!F183))="","",OFFSET('Hygiene Data'!$F$12,0,10*ROW('Hygiene Data'!F183)))</f>
        <v/>
      </c>
      <c r="DW189" s="392" t="str">
        <f ca="1">+IF(OFFSET('Hygiene Data'!$F$13,0,10*ROW('Hygiene Data'!F183))="","",OFFSET('Hygiene Data'!$F$13,0,10*ROW('Hygiene Data'!F183)))</f>
        <v/>
      </c>
      <c r="DX189" s="392" t="str">
        <f ca="1">+IF(OFFSET('Hygiene Data'!$G$11,0,10*ROW('Hygiene Data'!G183))="","",OFFSET('Hygiene Data'!$G$11,0,10*ROW('Hygiene Data'!G183)))</f>
        <v/>
      </c>
      <c r="DY189" s="392" t="str">
        <f ca="1">+IF(OFFSET('Hygiene Data'!$G$12,0,10*ROW('Hygiene Data'!G183))="","",OFFSET('Hygiene Data'!$G$12,0,10*ROW('Hygiene Data'!G183)))</f>
        <v/>
      </c>
      <c r="DZ189" s="392" t="str">
        <f ca="1">+IF(OFFSET('Hygiene Data'!$G$13,0,10*ROW('Hygiene Data'!G183))="","",OFFSET('Hygiene Data'!$G$13,0,10*ROW('Hygiene Data'!G183)))</f>
        <v/>
      </c>
      <c r="EA189" s="392" t="str">
        <f ca="1">+IF(OFFSET('Hygiene Data'!$H$11,0,10*ROW('Hygiene Data'!H183))="","",OFFSET('Hygiene Data'!$H$11,0,10*ROW('Hygiene Data'!H183)))</f>
        <v/>
      </c>
      <c r="EB189" s="392" t="str">
        <f ca="1">+IF(OFFSET('Hygiene Data'!$H$12,0,10*ROW('Hygiene Data'!H183))="","",OFFSET('Hygiene Data'!$H$12,0,10*ROW('Hygiene Data'!H183)))</f>
        <v/>
      </c>
      <c r="EC189" s="392" t="str">
        <f ca="1">+IF(OFFSET('Hygiene Data'!$H$13,0,10*ROW('Hygiene Data'!H183))="","",OFFSET('Hygiene Data'!$H$13,0,10*ROW('Hygiene Data'!H183)))</f>
        <v/>
      </c>
      <c r="ED189" s="392" t="str">
        <f ca="1">+IF(OFFSET('Hygiene Data'!$I$11,0,10*ROW('Hygiene Data'!I183))="","",OFFSET('Hygiene Data'!$I$11,0,10*ROW('Hygiene Data'!I183)))</f>
        <v/>
      </c>
      <c r="EE189" s="392" t="str">
        <f ca="1">+IF(OFFSET('Hygiene Data'!$I$12,0,10*ROW('Hygiene Data'!I183))="","",OFFSET('Hygiene Data'!$I$12,0,10*ROW('Hygiene Data'!I183)))</f>
        <v/>
      </c>
      <c r="EF189" s="392" t="str">
        <f ca="1">+IF(OFFSET('Hygiene Data'!$I$13,0,10*ROW('Hygiene Data'!I183))="","",OFFSET('Hygiene Data'!$I$13,0,10*ROW('Hygiene Data'!I183)))</f>
        <v/>
      </c>
    </row>
    <row r="190" spans="1:136" x14ac:dyDescent="0.25">
      <c r="A190" s="501" t="str">
        <f ca="1">+IF(OFFSET('Water Data'!$B$2,0,10*ROW('Water Data'!E184))="","",OFFSET('Water Data'!$B$2,0,10*ROW('Water Data'!E184)))</f>
        <v/>
      </c>
      <c r="B190" s="50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28" t="str">
        <f t="shared" ca="1" si="2"/>
        <v/>
      </c>
      <c r="D190" s="52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3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3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3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3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3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3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3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3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3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3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3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3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3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3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3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3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3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3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3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3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3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3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3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3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3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3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3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3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3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3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3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0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3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3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3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3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3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3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3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3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3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3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3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3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3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3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3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3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92" t="str">
        <f ca="1">+IF(OFFSET('Water Data'!$D$27,0,10*ROW('Water Data'!D184))="","",OFFSET('Water Data'!$D$27,0,10*ROW('Water Data'!D184)))</f>
        <v/>
      </c>
      <c r="BT190" s="392" t="str">
        <f ca="1">+IF(OFFSET('Water Data'!$D$28,0,10*ROW('Water Data'!D184))="","",OFFSET('Water Data'!$D$28,0,10*ROW('Water Data'!D184)))</f>
        <v/>
      </c>
      <c r="BU190" s="392" t="str">
        <f ca="1">+IF(OFFSET('Water Data'!$D$29,0,10*ROW('Water Data'!D184))="","",OFFSET('Water Data'!$D$29,0,10*ROW('Water Data'!D184)))</f>
        <v/>
      </c>
      <c r="BV190" s="392" t="str">
        <f ca="1">+IF(OFFSET('Water Data'!$E$27,0,10*ROW('Water Data'!E184))="","",OFFSET('Water Data'!$E$27,0,10*ROW('Water Data'!E184)))</f>
        <v/>
      </c>
      <c r="BW190" s="392" t="str">
        <f ca="1">+IF(OFFSET('Water Data'!$E$28,0,10*ROW('Water Data'!E184))="","",OFFSET('Water Data'!$E$28,0,10*ROW('Water Data'!E184)))</f>
        <v/>
      </c>
      <c r="BX190" s="392" t="str">
        <f ca="1">+IF(OFFSET('Water Data'!$E$29,0,10*ROW('Water Data'!E184))="","",OFFSET('Water Data'!$E$29,0,10*ROW('Water Data'!E184)))</f>
        <v/>
      </c>
      <c r="BY190" s="392" t="str">
        <f ca="1">+IF(OFFSET('Water Data'!$F$27,0,10*ROW('Water Data'!F184))="","",OFFSET('Water Data'!$F$27,0,10*ROW('Water Data'!F184)))</f>
        <v/>
      </c>
      <c r="BZ190" s="392" t="str">
        <f ca="1">+IF(OFFSET('Water Data'!$F$28,0,10*ROW('Water Data'!F184))="","",OFFSET('Water Data'!$F$28,0,10*ROW('Water Data'!F184)))</f>
        <v/>
      </c>
      <c r="CA190" s="392" t="str">
        <f ca="1">+IF(OFFSET('Water Data'!$F$29,0,10*ROW('Water Data'!F184))="","",OFFSET('Water Data'!$F$29,0,10*ROW('Water Data'!F184)))</f>
        <v/>
      </c>
      <c r="CB190" s="392" t="str">
        <f ca="1">+IF(OFFSET('Water Data'!$G$27,0,10*ROW('Water Data'!G184))="","",OFFSET('Water Data'!$G$27,0,10*ROW('Water Data'!G184)))</f>
        <v/>
      </c>
      <c r="CC190" s="392" t="str">
        <f ca="1">+IF(OFFSET('Water Data'!$G$28,0,10*ROW('Water Data'!G184))="","",OFFSET('Water Data'!$G$28,0,10*ROW('Water Data'!G184)))</f>
        <v/>
      </c>
      <c r="CD190" s="392" t="str">
        <f ca="1">+IF(OFFSET('Water Data'!$G$29,0,10*ROW('Water Data'!G184))="","",OFFSET('Water Data'!$G$29,0,10*ROW('Water Data'!G184)))</f>
        <v/>
      </c>
      <c r="CE190" s="392" t="str">
        <f ca="1">+IF(OFFSET('Water Data'!$H$27,0,10*ROW('Water Data'!H184))="","",OFFSET('Water Data'!$H$27,0,10*ROW('Water Data'!H184)))</f>
        <v/>
      </c>
      <c r="CF190" s="392" t="str">
        <f ca="1">+IF(OFFSET('Water Data'!$H$28,0,10*ROW('Water Data'!H184))="","",OFFSET('Water Data'!$H$28,0,10*ROW('Water Data'!H184)))</f>
        <v/>
      </c>
      <c r="CG190" s="392" t="str">
        <f ca="1">+IF(OFFSET('Water Data'!$H$29,0,10*ROW('Water Data'!H184))="","",OFFSET('Water Data'!$H$29,0,10*ROW('Water Data'!H184)))</f>
        <v/>
      </c>
      <c r="CH190" s="392" t="str">
        <f ca="1">+IF(OFFSET('Water Data'!$I$27,0,10*ROW('Water Data'!I184))="","",OFFSET('Water Data'!$I$27,0,10*ROW('Water Data'!I184)))</f>
        <v/>
      </c>
      <c r="CI190" s="392" t="str">
        <f ca="1">+IF(OFFSET('Water Data'!$I$28,0,10*ROW('Water Data'!I184))="","",OFFSET('Water Data'!$I$28,0,10*ROW('Water Data'!I184)))</f>
        <v/>
      </c>
      <c r="CJ190" s="392" t="str">
        <f ca="1">+IF(OFFSET('Water Data'!$I$29,0,10*ROW('Water Data'!I184))="","",OFFSET('Water Data'!$I$29,0,10*ROW('Water Data'!I184)))</f>
        <v/>
      </c>
      <c r="CK190" s="392" t="str">
        <f ca="1">+IF(OFFSET('Sanitation Data'!$D$28,0,10*ROW('Sanitation Data'!D184))="","",OFFSET('Sanitation Data'!$D$28,0,10*ROW('Sanitation Data'!D184)))</f>
        <v/>
      </c>
      <c r="CL190" s="392" t="str">
        <f ca="1">+IF(OFFSET('Sanitation Data'!$D$29,0,10*ROW('Sanitation Data'!D184))="","",OFFSET('Sanitation Data'!$D$29,0,10*ROW('Sanitation Data'!D184)))</f>
        <v/>
      </c>
      <c r="CM190" s="392" t="str">
        <f ca="1">+IF(OFFSET('Sanitation Data'!$D$30,0,10*ROW('Sanitation Data'!D184))="","",OFFSET('Sanitation Data'!$D$30,0,10*ROW('Sanitation Data'!D184)))</f>
        <v/>
      </c>
      <c r="CN190" s="392" t="str">
        <f ca="1">+IF(OFFSET('Sanitation Data'!$D$31,0,10*ROW('Sanitation Data'!D184))="","",OFFSET('Sanitation Data'!$D$31,0,10*ROW('Sanitation Data'!D184)))</f>
        <v/>
      </c>
      <c r="CO190" s="392" t="str">
        <f ca="1">+IF(OFFSET('Sanitation Data'!$D$32,0,10*ROW('Sanitation Data'!D184))="","",OFFSET('Sanitation Data'!$D$32,0,10*ROW('Sanitation Data'!D184)))</f>
        <v/>
      </c>
      <c r="CP190" s="392" t="str">
        <f ca="1">+IF(OFFSET('Sanitation Data'!$E$28,0,10*ROW('Sanitation Data'!E184))="","",OFFSET('Sanitation Data'!$E$28,0,10*ROW('Sanitation Data'!E184)))</f>
        <v/>
      </c>
      <c r="CQ190" s="392" t="str">
        <f ca="1">+IF(OFFSET('Sanitation Data'!$E$29,0,10*ROW('Sanitation Data'!E184))="","",OFFSET('Sanitation Data'!$E$29,0,10*ROW('Sanitation Data'!E184)))</f>
        <v/>
      </c>
      <c r="CR190" s="392" t="str">
        <f ca="1">+IF(OFFSET('Sanitation Data'!$E$30,0,10*ROW('Sanitation Data'!E184))="","",OFFSET('Sanitation Data'!$E$30,0,10*ROW('Sanitation Data'!E184)))</f>
        <v/>
      </c>
      <c r="CS190" s="392" t="str">
        <f ca="1">+IF(OFFSET('Sanitation Data'!$E$31,0,10*ROW('Sanitation Data'!E184))="","",OFFSET('Sanitation Data'!$E$31,0,10*ROW('Sanitation Data'!E184)))</f>
        <v/>
      </c>
      <c r="CT190" s="392" t="str">
        <f ca="1">+IF(OFFSET('Sanitation Data'!$E$32,0,10*ROW('Sanitation Data'!E184))="","",OFFSET('Sanitation Data'!$E$32,0,10*ROW('Sanitation Data'!E184)))</f>
        <v/>
      </c>
      <c r="CU190" s="392" t="str">
        <f ca="1">+IF(OFFSET('Sanitation Data'!$F$28,0,10*ROW('Sanitation Data'!F184))="","",OFFSET('Sanitation Data'!$F$28,0,10*ROW('Sanitation Data'!F184)))</f>
        <v/>
      </c>
      <c r="CV190" s="392" t="str">
        <f ca="1">+IF(OFFSET('Sanitation Data'!$F$29,0,10*ROW('Sanitation Data'!F184))="","",OFFSET('Sanitation Data'!$F$29,0,10*ROW('Sanitation Data'!F184)))</f>
        <v/>
      </c>
      <c r="CW190" s="392" t="str">
        <f ca="1">+IF(OFFSET('Sanitation Data'!$F$30,0,10*ROW('Sanitation Data'!F184))="","",OFFSET('Sanitation Data'!$F$30,0,10*ROW('Sanitation Data'!F184)))</f>
        <v/>
      </c>
      <c r="CX190" s="392" t="str">
        <f ca="1">+IF(OFFSET('Sanitation Data'!$F$31,0,10*ROW('Sanitation Data'!F184))="","",OFFSET('Sanitation Data'!$F$31,0,10*ROW('Sanitation Data'!F184)))</f>
        <v/>
      </c>
      <c r="CY190" s="392" t="str">
        <f ca="1">+IF(OFFSET('Sanitation Data'!$F$32,0,10*ROW('Sanitation Data'!F184))="","",OFFSET('Sanitation Data'!$F$32,0,10*ROW('Sanitation Data'!F184)))</f>
        <v/>
      </c>
      <c r="CZ190" s="392" t="str">
        <f ca="1">+IF(OFFSET('Sanitation Data'!$G$28,0,10*ROW('Sanitation Data'!G184))="","",OFFSET('Sanitation Data'!$G$28,0,10*ROW('Sanitation Data'!G184)))</f>
        <v/>
      </c>
      <c r="DA190" s="392" t="str">
        <f ca="1">+IF(OFFSET('Sanitation Data'!$G$29,0,10*ROW('Sanitation Data'!G184))="","",OFFSET('Sanitation Data'!$G$29,0,10*ROW('Sanitation Data'!G184)))</f>
        <v/>
      </c>
      <c r="DB190" s="392" t="str">
        <f ca="1">+IF(OFFSET('Sanitation Data'!$G$30,0,10*ROW('Sanitation Data'!G184))="","",OFFSET('Sanitation Data'!$G$30,0,10*ROW('Sanitation Data'!G184)))</f>
        <v/>
      </c>
      <c r="DC190" s="392" t="str">
        <f ca="1">+IF(OFFSET('Sanitation Data'!$G$31,0,10*ROW('Sanitation Data'!G184))="","",OFFSET('Sanitation Data'!$G$31,0,10*ROW('Sanitation Data'!G184)))</f>
        <v/>
      </c>
      <c r="DD190" s="392" t="str">
        <f ca="1">+IF(OFFSET('Sanitation Data'!$G$32,0,10*ROW('Sanitation Data'!G184))="","",OFFSET('Sanitation Data'!$G$32,0,10*ROW('Sanitation Data'!G184)))</f>
        <v/>
      </c>
      <c r="DE190" s="392" t="str">
        <f ca="1">+IF(OFFSET('Sanitation Data'!$H$28,0,10*ROW('Sanitation Data'!H184))="","",OFFSET('Sanitation Data'!$H$28,0,10*ROW('Sanitation Data'!H184)))</f>
        <v/>
      </c>
      <c r="DF190" s="392" t="str">
        <f ca="1">+IF(OFFSET('Sanitation Data'!$H$29,0,10*ROW('Sanitation Data'!H184))="","",OFFSET('Sanitation Data'!$H$29,0,10*ROW('Sanitation Data'!H184)))</f>
        <v/>
      </c>
      <c r="DG190" s="392" t="str">
        <f ca="1">+IF(OFFSET('Sanitation Data'!$H$30,0,10*ROW('Sanitation Data'!H184))="","",OFFSET('Sanitation Data'!$H$30,0,10*ROW('Sanitation Data'!H184)))</f>
        <v/>
      </c>
      <c r="DH190" s="392" t="str">
        <f ca="1">+IF(OFFSET('Sanitation Data'!$H$31,0,10*ROW('Sanitation Data'!H184))="","",OFFSET('Sanitation Data'!$H$31,0,10*ROW('Sanitation Data'!H184)))</f>
        <v/>
      </c>
      <c r="DI190" s="392" t="str">
        <f ca="1">+IF(OFFSET('Sanitation Data'!$H$32,0,10*ROW('Sanitation Data'!H184))="","",OFFSET('Sanitation Data'!$H$32,0,10*ROW('Sanitation Data'!H184)))</f>
        <v/>
      </c>
      <c r="DJ190" s="392" t="str">
        <f ca="1">+IF(OFFSET('Sanitation Data'!$I$28,0,10*ROW('Sanitation Data'!I184))="","",OFFSET('Sanitation Data'!$I$28,0,10*ROW('Sanitation Data'!I184)))</f>
        <v/>
      </c>
      <c r="DK190" s="392" t="str">
        <f ca="1">+IF(OFFSET('Sanitation Data'!$I$29,0,10*ROW('Sanitation Data'!I184))="","",OFFSET('Sanitation Data'!$I$29,0,10*ROW('Sanitation Data'!I184)))</f>
        <v/>
      </c>
      <c r="DL190" s="392" t="str">
        <f ca="1">+IF(OFFSET('Sanitation Data'!$I$30,0,10*ROW('Sanitation Data'!I184))="","",OFFSET('Sanitation Data'!$I$30,0,10*ROW('Sanitation Data'!I184)))</f>
        <v/>
      </c>
      <c r="DM190" s="392" t="str">
        <f ca="1">+IF(OFFSET('Sanitation Data'!$I$31,0,10*ROW('Sanitation Data'!I184))="","",OFFSET('Sanitation Data'!$I$31,0,10*ROW('Sanitation Data'!I184)))</f>
        <v/>
      </c>
      <c r="DN190" s="392" t="str">
        <f ca="1">+IF(OFFSET('Sanitation Data'!$I$32,0,10*ROW('Sanitation Data'!I184))="","",OFFSET('Sanitation Data'!$I$32,0,10*ROW('Sanitation Data'!I184)))</f>
        <v/>
      </c>
      <c r="DO190" s="392" t="str">
        <f ca="1">+IF(OFFSET('Hygiene Data'!$D$11,0,10*ROW('Hygiene Data'!D184))="","",OFFSET('Hygiene Data'!$D$11,0,10*ROW('Hygiene Data'!D184)))</f>
        <v/>
      </c>
      <c r="DP190" s="392" t="str">
        <f ca="1">+IF(OFFSET('Hygiene Data'!$D$12,0,10*ROW('Hygiene Data'!D184))="","",OFFSET('Hygiene Data'!$D$12,0,10*ROW('Hygiene Data'!D184)))</f>
        <v/>
      </c>
      <c r="DQ190" s="392" t="str">
        <f ca="1">+IF(OFFSET('Hygiene Data'!$D$13,0,10*ROW('Hygiene Data'!D184))="","",OFFSET('Hygiene Data'!$D$13,0,10*ROW('Hygiene Data'!D184)))</f>
        <v/>
      </c>
      <c r="DR190" s="392" t="str">
        <f ca="1">+IF(OFFSET('Hygiene Data'!$E$11,0,10*ROW('Hygiene Data'!E184))="","",OFFSET('Hygiene Data'!$E$11,0,10*ROW('Hygiene Data'!E184)))</f>
        <v/>
      </c>
      <c r="DS190" s="392" t="str">
        <f ca="1">+IF(OFFSET('Hygiene Data'!$E$12,0,10*ROW('Hygiene Data'!E184))="","",OFFSET('Hygiene Data'!$E$12,0,10*ROW('Hygiene Data'!E184)))</f>
        <v/>
      </c>
      <c r="DT190" s="392" t="str">
        <f ca="1">+IF(OFFSET('Hygiene Data'!$E$13,0,10*ROW('Hygiene Data'!E184))="","",OFFSET('Hygiene Data'!$E$13,0,10*ROW('Hygiene Data'!E184)))</f>
        <v/>
      </c>
      <c r="DU190" s="392" t="str">
        <f ca="1">+IF(OFFSET('Hygiene Data'!$F$11,0,10*ROW('Hygiene Data'!F184))="","",OFFSET('Hygiene Data'!$F$11,0,10*ROW('Hygiene Data'!F184)))</f>
        <v/>
      </c>
      <c r="DV190" s="392" t="str">
        <f ca="1">+IF(OFFSET('Hygiene Data'!$F$12,0,10*ROW('Hygiene Data'!F184))="","",OFFSET('Hygiene Data'!$F$12,0,10*ROW('Hygiene Data'!F184)))</f>
        <v/>
      </c>
      <c r="DW190" s="392" t="str">
        <f ca="1">+IF(OFFSET('Hygiene Data'!$F$13,0,10*ROW('Hygiene Data'!F184))="","",OFFSET('Hygiene Data'!$F$13,0,10*ROW('Hygiene Data'!F184)))</f>
        <v/>
      </c>
      <c r="DX190" s="392" t="str">
        <f ca="1">+IF(OFFSET('Hygiene Data'!$G$11,0,10*ROW('Hygiene Data'!G184))="","",OFFSET('Hygiene Data'!$G$11,0,10*ROW('Hygiene Data'!G184)))</f>
        <v/>
      </c>
      <c r="DY190" s="392" t="str">
        <f ca="1">+IF(OFFSET('Hygiene Data'!$G$12,0,10*ROW('Hygiene Data'!G184))="","",OFFSET('Hygiene Data'!$G$12,0,10*ROW('Hygiene Data'!G184)))</f>
        <v/>
      </c>
      <c r="DZ190" s="392" t="str">
        <f ca="1">+IF(OFFSET('Hygiene Data'!$G$13,0,10*ROW('Hygiene Data'!G184))="","",OFFSET('Hygiene Data'!$G$13,0,10*ROW('Hygiene Data'!G184)))</f>
        <v/>
      </c>
      <c r="EA190" s="392" t="str">
        <f ca="1">+IF(OFFSET('Hygiene Data'!$H$11,0,10*ROW('Hygiene Data'!H184))="","",OFFSET('Hygiene Data'!$H$11,0,10*ROW('Hygiene Data'!H184)))</f>
        <v/>
      </c>
      <c r="EB190" s="392" t="str">
        <f ca="1">+IF(OFFSET('Hygiene Data'!$H$12,0,10*ROW('Hygiene Data'!H184))="","",OFFSET('Hygiene Data'!$H$12,0,10*ROW('Hygiene Data'!H184)))</f>
        <v/>
      </c>
      <c r="EC190" s="392" t="str">
        <f ca="1">+IF(OFFSET('Hygiene Data'!$H$13,0,10*ROW('Hygiene Data'!H184))="","",OFFSET('Hygiene Data'!$H$13,0,10*ROW('Hygiene Data'!H184)))</f>
        <v/>
      </c>
      <c r="ED190" s="392" t="str">
        <f ca="1">+IF(OFFSET('Hygiene Data'!$I$11,0,10*ROW('Hygiene Data'!I184))="","",OFFSET('Hygiene Data'!$I$11,0,10*ROW('Hygiene Data'!I184)))</f>
        <v/>
      </c>
      <c r="EE190" s="392" t="str">
        <f ca="1">+IF(OFFSET('Hygiene Data'!$I$12,0,10*ROW('Hygiene Data'!I184))="","",OFFSET('Hygiene Data'!$I$12,0,10*ROW('Hygiene Data'!I184)))</f>
        <v/>
      </c>
      <c r="EF190" s="392" t="str">
        <f ca="1">+IF(OFFSET('Hygiene Data'!$I$13,0,10*ROW('Hygiene Data'!I184))="","",OFFSET('Hygiene Data'!$I$13,0,10*ROW('Hygiene Data'!I184)))</f>
        <v/>
      </c>
    </row>
    <row r="191" spans="1:136" x14ac:dyDescent="0.25">
      <c r="A191" s="501" t="str">
        <f ca="1">+IF(OFFSET('Water Data'!$B$2,0,10*ROW('Water Data'!E185))="","",OFFSET('Water Data'!$B$2,0,10*ROW('Water Data'!E185)))</f>
        <v/>
      </c>
      <c r="B191" s="50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28" t="str">
        <f t="shared" ca="1" si="2"/>
        <v/>
      </c>
      <c r="D191" s="52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3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3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3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3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3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3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3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3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3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3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3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3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3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3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3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3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3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3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3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3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3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3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3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3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3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3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3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3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3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3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3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0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3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3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3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3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3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3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3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3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3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3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3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3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3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3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3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3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92" t="str">
        <f ca="1">+IF(OFFSET('Water Data'!$D$27,0,10*ROW('Water Data'!D185))="","",OFFSET('Water Data'!$D$27,0,10*ROW('Water Data'!D185)))</f>
        <v/>
      </c>
      <c r="BT191" s="392" t="str">
        <f ca="1">+IF(OFFSET('Water Data'!$D$28,0,10*ROW('Water Data'!D185))="","",OFFSET('Water Data'!$D$28,0,10*ROW('Water Data'!D185)))</f>
        <v/>
      </c>
      <c r="BU191" s="392" t="str">
        <f ca="1">+IF(OFFSET('Water Data'!$D$29,0,10*ROW('Water Data'!D185))="","",OFFSET('Water Data'!$D$29,0,10*ROW('Water Data'!D185)))</f>
        <v/>
      </c>
      <c r="BV191" s="392" t="str">
        <f ca="1">+IF(OFFSET('Water Data'!$E$27,0,10*ROW('Water Data'!E185))="","",OFFSET('Water Data'!$E$27,0,10*ROW('Water Data'!E185)))</f>
        <v/>
      </c>
      <c r="BW191" s="392" t="str">
        <f ca="1">+IF(OFFSET('Water Data'!$E$28,0,10*ROW('Water Data'!E185))="","",OFFSET('Water Data'!$E$28,0,10*ROW('Water Data'!E185)))</f>
        <v/>
      </c>
      <c r="BX191" s="392" t="str">
        <f ca="1">+IF(OFFSET('Water Data'!$E$29,0,10*ROW('Water Data'!E185))="","",OFFSET('Water Data'!$E$29,0,10*ROW('Water Data'!E185)))</f>
        <v/>
      </c>
      <c r="BY191" s="392" t="str">
        <f ca="1">+IF(OFFSET('Water Data'!$F$27,0,10*ROW('Water Data'!F185))="","",OFFSET('Water Data'!$F$27,0,10*ROW('Water Data'!F185)))</f>
        <v/>
      </c>
      <c r="BZ191" s="392" t="str">
        <f ca="1">+IF(OFFSET('Water Data'!$F$28,0,10*ROW('Water Data'!F185))="","",OFFSET('Water Data'!$F$28,0,10*ROW('Water Data'!F185)))</f>
        <v/>
      </c>
      <c r="CA191" s="392" t="str">
        <f ca="1">+IF(OFFSET('Water Data'!$F$29,0,10*ROW('Water Data'!F185))="","",OFFSET('Water Data'!$F$29,0,10*ROW('Water Data'!F185)))</f>
        <v/>
      </c>
      <c r="CB191" s="392" t="str">
        <f ca="1">+IF(OFFSET('Water Data'!$G$27,0,10*ROW('Water Data'!G185))="","",OFFSET('Water Data'!$G$27,0,10*ROW('Water Data'!G185)))</f>
        <v/>
      </c>
      <c r="CC191" s="392" t="str">
        <f ca="1">+IF(OFFSET('Water Data'!$G$28,0,10*ROW('Water Data'!G185))="","",OFFSET('Water Data'!$G$28,0,10*ROW('Water Data'!G185)))</f>
        <v/>
      </c>
      <c r="CD191" s="392" t="str">
        <f ca="1">+IF(OFFSET('Water Data'!$G$29,0,10*ROW('Water Data'!G185))="","",OFFSET('Water Data'!$G$29,0,10*ROW('Water Data'!G185)))</f>
        <v/>
      </c>
      <c r="CE191" s="392" t="str">
        <f ca="1">+IF(OFFSET('Water Data'!$H$27,0,10*ROW('Water Data'!H185))="","",OFFSET('Water Data'!$H$27,0,10*ROW('Water Data'!H185)))</f>
        <v/>
      </c>
      <c r="CF191" s="392" t="str">
        <f ca="1">+IF(OFFSET('Water Data'!$H$28,0,10*ROW('Water Data'!H185))="","",OFFSET('Water Data'!$H$28,0,10*ROW('Water Data'!H185)))</f>
        <v/>
      </c>
      <c r="CG191" s="392" t="str">
        <f ca="1">+IF(OFFSET('Water Data'!$H$29,0,10*ROW('Water Data'!H185))="","",OFFSET('Water Data'!$H$29,0,10*ROW('Water Data'!H185)))</f>
        <v/>
      </c>
      <c r="CH191" s="392" t="str">
        <f ca="1">+IF(OFFSET('Water Data'!$I$27,0,10*ROW('Water Data'!I185))="","",OFFSET('Water Data'!$I$27,0,10*ROW('Water Data'!I185)))</f>
        <v/>
      </c>
      <c r="CI191" s="392" t="str">
        <f ca="1">+IF(OFFSET('Water Data'!$I$28,0,10*ROW('Water Data'!I185))="","",OFFSET('Water Data'!$I$28,0,10*ROW('Water Data'!I185)))</f>
        <v/>
      </c>
      <c r="CJ191" s="392" t="str">
        <f ca="1">+IF(OFFSET('Water Data'!$I$29,0,10*ROW('Water Data'!I185))="","",OFFSET('Water Data'!$I$29,0,10*ROW('Water Data'!I185)))</f>
        <v/>
      </c>
      <c r="CK191" s="392" t="str">
        <f ca="1">+IF(OFFSET('Sanitation Data'!$D$28,0,10*ROW('Sanitation Data'!D185))="","",OFFSET('Sanitation Data'!$D$28,0,10*ROW('Sanitation Data'!D185)))</f>
        <v/>
      </c>
      <c r="CL191" s="392" t="str">
        <f ca="1">+IF(OFFSET('Sanitation Data'!$D$29,0,10*ROW('Sanitation Data'!D185))="","",OFFSET('Sanitation Data'!$D$29,0,10*ROW('Sanitation Data'!D185)))</f>
        <v/>
      </c>
      <c r="CM191" s="392" t="str">
        <f ca="1">+IF(OFFSET('Sanitation Data'!$D$30,0,10*ROW('Sanitation Data'!D185))="","",OFFSET('Sanitation Data'!$D$30,0,10*ROW('Sanitation Data'!D185)))</f>
        <v/>
      </c>
      <c r="CN191" s="392" t="str">
        <f ca="1">+IF(OFFSET('Sanitation Data'!$D$31,0,10*ROW('Sanitation Data'!D185))="","",OFFSET('Sanitation Data'!$D$31,0,10*ROW('Sanitation Data'!D185)))</f>
        <v/>
      </c>
      <c r="CO191" s="392" t="str">
        <f ca="1">+IF(OFFSET('Sanitation Data'!$D$32,0,10*ROW('Sanitation Data'!D185))="","",OFFSET('Sanitation Data'!$D$32,0,10*ROW('Sanitation Data'!D185)))</f>
        <v/>
      </c>
      <c r="CP191" s="392" t="str">
        <f ca="1">+IF(OFFSET('Sanitation Data'!$E$28,0,10*ROW('Sanitation Data'!E185))="","",OFFSET('Sanitation Data'!$E$28,0,10*ROW('Sanitation Data'!E185)))</f>
        <v/>
      </c>
      <c r="CQ191" s="392" t="str">
        <f ca="1">+IF(OFFSET('Sanitation Data'!$E$29,0,10*ROW('Sanitation Data'!E185))="","",OFFSET('Sanitation Data'!$E$29,0,10*ROW('Sanitation Data'!E185)))</f>
        <v/>
      </c>
      <c r="CR191" s="392" t="str">
        <f ca="1">+IF(OFFSET('Sanitation Data'!$E$30,0,10*ROW('Sanitation Data'!E185))="","",OFFSET('Sanitation Data'!$E$30,0,10*ROW('Sanitation Data'!E185)))</f>
        <v/>
      </c>
      <c r="CS191" s="392" t="str">
        <f ca="1">+IF(OFFSET('Sanitation Data'!$E$31,0,10*ROW('Sanitation Data'!E185))="","",OFFSET('Sanitation Data'!$E$31,0,10*ROW('Sanitation Data'!E185)))</f>
        <v/>
      </c>
      <c r="CT191" s="392" t="str">
        <f ca="1">+IF(OFFSET('Sanitation Data'!$E$32,0,10*ROW('Sanitation Data'!E185))="","",OFFSET('Sanitation Data'!$E$32,0,10*ROW('Sanitation Data'!E185)))</f>
        <v/>
      </c>
      <c r="CU191" s="392" t="str">
        <f ca="1">+IF(OFFSET('Sanitation Data'!$F$28,0,10*ROW('Sanitation Data'!F185))="","",OFFSET('Sanitation Data'!$F$28,0,10*ROW('Sanitation Data'!F185)))</f>
        <v/>
      </c>
      <c r="CV191" s="392" t="str">
        <f ca="1">+IF(OFFSET('Sanitation Data'!$F$29,0,10*ROW('Sanitation Data'!F185))="","",OFFSET('Sanitation Data'!$F$29,0,10*ROW('Sanitation Data'!F185)))</f>
        <v/>
      </c>
      <c r="CW191" s="392" t="str">
        <f ca="1">+IF(OFFSET('Sanitation Data'!$F$30,0,10*ROW('Sanitation Data'!F185))="","",OFFSET('Sanitation Data'!$F$30,0,10*ROW('Sanitation Data'!F185)))</f>
        <v/>
      </c>
      <c r="CX191" s="392" t="str">
        <f ca="1">+IF(OFFSET('Sanitation Data'!$F$31,0,10*ROW('Sanitation Data'!F185))="","",OFFSET('Sanitation Data'!$F$31,0,10*ROW('Sanitation Data'!F185)))</f>
        <v/>
      </c>
      <c r="CY191" s="392" t="str">
        <f ca="1">+IF(OFFSET('Sanitation Data'!$F$32,0,10*ROW('Sanitation Data'!F185))="","",OFFSET('Sanitation Data'!$F$32,0,10*ROW('Sanitation Data'!F185)))</f>
        <v/>
      </c>
      <c r="CZ191" s="392" t="str">
        <f ca="1">+IF(OFFSET('Sanitation Data'!$G$28,0,10*ROW('Sanitation Data'!G185))="","",OFFSET('Sanitation Data'!$G$28,0,10*ROW('Sanitation Data'!G185)))</f>
        <v/>
      </c>
      <c r="DA191" s="392" t="str">
        <f ca="1">+IF(OFFSET('Sanitation Data'!$G$29,0,10*ROW('Sanitation Data'!G185))="","",OFFSET('Sanitation Data'!$G$29,0,10*ROW('Sanitation Data'!G185)))</f>
        <v/>
      </c>
      <c r="DB191" s="392" t="str">
        <f ca="1">+IF(OFFSET('Sanitation Data'!$G$30,0,10*ROW('Sanitation Data'!G185))="","",OFFSET('Sanitation Data'!$G$30,0,10*ROW('Sanitation Data'!G185)))</f>
        <v/>
      </c>
      <c r="DC191" s="392" t="str">
        <f ca="1">+IF(OFFSET('Sanitation Data'!$G$31,0,10*ROW('Sanitation Data'!G185))="","",OFFSET('Sanitation Data'!$G$31,0,10*ROW('Sanitation Data'!G185)))</f>
        <v/>
      </c>
      <c r="DD191" s="392" t="str">
        <f ca="1">+IF(OFFSET('Sanitation Data'!$G$32,0,10*ROW('Sanitation Data'!G185))="","",OFFSET('Sanitation Data'!$G$32,0,10*ROW('Sanitation Data'!G185)))</f>
        <v/>
      </c>
      <c r="DE191" s="392" t="str">
        <f ca="1">+IF(OFFSET('Sanitation Data'!$H$28,0,10*ROW('Sanitation Data'!H185))="","",OFFSET('Sanitation Data'!$H$28,0,10*ROW('Sanitation Data'!H185)))</f>
        <v/>
      </c>
      <c r="DF191" s="392" t="str">
        <f ca="1">+IF(OFFSET('Sanitation Data'!$H$29,0,10*ROW('Sanitation Data'!H185))="","",OFFSET('Sanitation Data'!$H$29,0,10*ROW('Sanitation Data'!H185)))</f>
        <v/>
      </c>
      <c r="DG191" s="392" t="str">
        <f ca="1">+IF(OFFSET('Sanitation Data'!$H$30,0,10*ROW('Sanitation Data'!H185))="","",OFFSET('Sanitation Data'!$H$30,0,10*ROW('Sanitation Data'!H185)))</f>
        <v/>
      </c>
      <c r="DH191" s="392" t="str">
        <f ca="1">+IF(OFFSET('Sanitation Data'!$H$31,0,10*ROW('Sanitation Data'!H185))="","",OFFSET('Sanitation Data'!$H$31,0,10*ROW('Sanitation Data'!H185)))</f>
        <v/>
      </c>
      <c r="DI191" s="392" t="str">
        <f ca="1">+IF(OFFSET('Sanitation Data'!$H$32,0,10*ROW('Sanitation Data'!H185))="","",OFFSET('Sanitation Data'!$H$32,0,10*ROW('Sanitation Data'!H185)))</f>
        <v/>
      </c>
      <c r="DJ191" s="392" t="str">
        <f ca="1">+IF(OFFSET('Sanitation Data'!$I$28,0,10*ROW('Sanitation Data'!I185))="","",OFFSET('Sanitation Data'!$I$28,0,10*ROW('Sanitation Data'!I185)))</f>
        <v/>
      </c>
      <c r="DK191" s="392" t="str">
        <f ca="1">+IF(OFFSET('Sanitation Data'!$I$29,0,10*ROW('Sanitation Data'!I185))="","",OFFSET('Sanitation Data'!$I$29,0,10*ROW('Sanitation Data'!I185)))</f>
        <v/>
      </c>
      <c r="DL191" s="392" t="str">
        <f ca="1">+IF(OFFSET('Sanitation Data'!$I$30,0,10*ROW('Sanitation Data'!I185))="","",OFFSET('Sanitation Data'!$I$30,0,10*ROW('Sanitation Data'!I185)))</f>
        <v/>
      </c>
      <c r="DM191" s="392" t="str">
        <f ca="1">+IF(OFFSET('Sanitation Data'!$I$31,0,10*ROW('Sanitation Data'!I185))="","",OFFSET('Sanitation Data'!$I$31,0,10*ROW('Sanitation Data'!I185)))</f>
        <v/>
      </c>
      <c r="DN191" s="392" t="str">
        <f ca="1">+IF(OFFSET('Sanitation Data'!$I$32,0,10*ROW('Sanitation Data'!I185))="","",OFFSET('Sanitation Data'!$I$32,0,10*ROW('Sanitation Data'!I185)))</f>
        <v/>
      </c>
      <c r="DO191" s="392" t="str">
        <f ca="1">+IF(OFFSET('Hygiene Data'!$D$11,0,10*ROW('Hygiene Data'!D185))="","",OFFSET('Hygiene Data'!$D$11,0,10*ROW('Hygiene Data'!D185)))</f>
        <v/>
      </c>
      <c r="DP191" s="392" t="str">
        <f ca="1">+IF(OFFSET('Hygiene Data'!$D$12,0,10*ROW('Hygiene Data'!D185))="","",OFFSET('Hygiene Data'!$D$12,0,10*ROW('Hygiene Data'!D185)))</f>
        <v/>
      </c>
      <c r="DQ191" s="392" t="str">
        <f ca="1">+IF(OFFSET('Hygiene Data'!$D$13,0,10*ROW('Hygiene Data'!D185))="","",OFFSET('Hygiene Data'!$D$13,0,10*ROW('Hygiene Data'!D185)))</f>
        <v/>
      </c>
      <c r="DR191" s="392" t="str">
        <f ca="1">+IF(OFFSET('Hygiene Data'!$E$11,0,10*ROW('Hygiene Data'!E185))="","",OFFSET('Hygiene Data'!$E$11,0,10*ROW('Hygiene Data'!E185)))</f>
        <v/>
      </c>
      <c r="DS191" s="392" t="str">
        <f ca="1">+IF(OFFSET('Hygiene Data'!$E$12,0,10*ROW('Hygiene Data'!E185))="","",OFFSET('Hygiene Data'!$E$12,0,10*ROW('Hygiene Data'!E185)))</f>
        <v/>
      </c>
      <c r="DT191" s="392" t="str">
        <f ca="1">+IF(OFFSET('Hygiene Data'!$E$13,0,10*ROW('Hygiene Data'!E185))="","",OFFSET('Hygiene Data'!$E$13,0,10*ROW('Hygiene Data'!E185)))</f>
        <v/>
      </c>
      <c r="DU191" s="392" t="str">
        <f ca="1">+IF(OFFSET('Hygiene Data'!$F$11,0,10*ROW('Hygiene Data'!F185))="","",OFFSET('Hygiene Data'!$F$11,0,10*ROW('Hygiene Data'!F185)))</f>
        <v/>
      </c>
      <c r="DV191" s="392" t="str">
        <f ca="1">+IF(OFFSET('Hygiene Data'!$F$12,0,10*ROW('Hygiene Data'!F185))="","",OFFSET('Hygiene Data'!$F$12,0,10*ROW('Hygiene Data'!F185)))</f>
        <v/>
      </c>
      <c r="DW191" s="392" t="str">
        <f ca="1">+IF(OFFSET('Hygiene Data'!$F$13,0,10*ROW('Hygiene Data'!F185))="","",OFFSET('Hygiene Data'!$F$13,0,10*ROW('Hygiene Data'!F185)))</f>
        <v/>
      </c>
      <c r="DX191" s="392" t="str">
        <f ca="1">+IF(OFFSET('Hygiene Data'!$G$11,0,10*ROW('Hygiene Data'!G185))="","",OFFSET('Hygiene Data'!$G$11,0,10*ROW('Hygiene Data'!G185)))</f>
        <v/>
      </c>
      <c r="DY191" s="392" t="str">
        <f ca="1">+IF(OFFSET('Hygiene Data'!$G$12,0,10*ROW('Hygiene Data'!G185))="","",OFFSET('Hygiene Data'!$G$12,0,10*ROW('Hygiene Data'!G185)))</f>
        <v/>
      </c>
      <c r="DZ191" s="392" t="str">
        <f ca="1">+IF(OFFSET('Hygiene Data'!$G$13,0,10*ROW('Hygiene Data'!G185))="","",OFFSET('Hygiene Data'!$G$13,0,10*ROW('Hygiene Data'!G185)))</f>
        <v/>
      </c>
      <c r="EA191" s="392" t="str">
        <f ca="1">+IF(OFFSET('Hygiene Data'!$H$11,0,10*ROW('Hygiene Data'!H185))="","",OFFSET('Hygiene Data'!$H$11,0,10*ROW('Hygiene Data'!H185)))</f>
        <v/>
      </c>
      <c r="EB191" s="392" t="str">
        <f ca="1">+IF(OFFSET('Hygiene Data'!$H$12,0,10*ROW('Hygiene Data'!H185))="","",OFFSET('Hygiene Data'!$H$12,0,10*ROW('Hygiene Data'!H185)))</f>
        <v/>
      </c>
      <c r="EC191" s="392" t="str">
        <f ca="1">+IF(OFFSET('Hygiene Data'!$H$13,0,10*ROW('Hygiene Data'!H185))="","",OFFSET('Hygiene Data'!$H$13,0,10*ROW('Hygiene Data'!H185)))</f>
        <v/>
      </c>
      <c r="ED191" s="392" t="str">
        <f ca="1">+IF(OFFSET('Hygiene Data'!$I$11,0,10*ROW('Hygiene Data'!I185))="","",OFFSET('Hygiene Data'!$I$11,0,10*ROW('Hygiene Data'!I185)))</f>
        <v/>
      </c>
      <c r="EE191" s="392" t="str">
        <f ca="1">+IF(OFFSET('Hygiene Data'!$I$12,0,10*ROW('Hygiene Data'!I185))="","",OFFSET('Hygiene Data'!$I$12,0,10*ROW('Hygiene Data'!I185)))</f>
        <v/>
      </c>
      <c r="EF191" s="392" t="str">
        <f ca="1">+IF(OFFSET('Hygiene Data'!$I$13,0,10*ROW('Hygiene Data'!I185))="","",OFFSET('Hygiene Data'!$I$13,0,10*ROW('Hygiene Data'!I185)))</f>
        <v/>
      </c>
    </row>
    <row r="192" spans="1:136" x14ac:dyDescent="0.25">
      <c r="A192" s="501" t="str">
        <f ca="1">+IF(OFFSET('Water Data'!$B$2,0,10*ROW('Water Data'!E186))="","",OFFSET('Water Data'!$B$2,0,10*ROW('Water Data'!E186)))</f>
        <v/>
      </c>
      <c r="B192" s="50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28" t="str">
        <f t="shared" ca="1" si="2"/>
        <v/>
      </c>
      <c r="D192" s="52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3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3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3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3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3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3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3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3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3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3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3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3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3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3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3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3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3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3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3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3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3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3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3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3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3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3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3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3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3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3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3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0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3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3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3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3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3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3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3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3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3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3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3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3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3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3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3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3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92" t="str">
        <f ca="1">+IF(OFFSET('Water Data'!$D$27,0,10*ROW('Water Data'!D186))="","",OFFSET('Water Data'!$D$27,0,10*ROW('Water Data'!D186)))</f>
        <v/>
      </c>
      <c r="BT192" s="392" t="str">
        <f ca="1">+IF(OFFSET('Water Data'!$D$28,0,10*ROW('Water Data'!D186))="","",OFFSET('Water Data'!$D$28,0,10*ROW('Water Data'!D186)))</f>
        <v/>
      </c>
      <c r="BU192" s="392" t="str">
        <f ca="1">+IF(OFFSET('Water Data'!$D$29,0,10*ROW('Water Data'!D186))="","",OFFSET('Water Data'!$D$29,0,10*ROW('Water Data'!D186)))</f>
        <v/>
      </c>
      <c r="BV192" s="392" t="str">
        <f ca="1">+IF(OFFSET('Water Data'!$E$27,0,10*ROW('Water Data'!E186))="","",OFFSET('Water Data'!$E$27,0,10*ROW('Water Data'!E186)))</f>
        <v/>
      </c>
      <c r="BW192" s="392" t="str">
        <f ca="1">+IF(OFFSET('Water Data'!$E$28,0,10*ROW('Water Data'!E186))="","",OFFSET('Water Data'!$E$28,0,10*ROW('Water Data'!E186)))</f>
        <v/>
      </c>
      <c r="BX192" s="392" t="str">
        <f ca="1">+IF(OFFSET('Water Data'!$E$29,0,10*ROW('Water Data'!E186))="","",OFFSET('Water Data'!$E$29,0,10*ROW('Water Data'!E186)))</f>
        <v/>
      </c>
      <c r="BY192" s="392" t="str">
        <f ca="1">+IF(OFFSET('Water Data'!$F$27,0,10*ROW('Water Data'!F186))="","",OFFSET('Water Data'!$F$27,0,10*ROW('Water Data'!F186)))</f>
        <v/>
      </c>
      <c r="BZ192" s="392" t="str">
        <f ca="1">+IF(OFFSET('Water Data'!$F$28,0,10*ROW('Water Data'!F186))="","",OFFSET('Water Data'!$F$28,0,10*ROW('Water Data'!F186)))</f>
        <v/>
      </c>
      <c r="CA192" s="392" t="str">
        <f ca="1">+IF(OFFSET('Water Data'!$F$29,0,10*ROW('Water Data'!F186))="","",OFFSET('Water Data'!$F$29,0,10*ROW('Water Data'!F186)))</f>
        <v/>
      </c>
      <c r="CB192" s="392" t="str">
        <f ca="1">+IF(OFFSET('Water Data'!$G$27,0,10*ROW('Water Data'!G186))="","",OFFSET('Water Data'!$G$27,0,10*ROW('Water Data'!G186)))</f>
        <v/>
      </c>
      <c r="CC192" s="392" t="str">
        <f ca="1">+IF(OFFSET('Water Data'!$G$28,0,10*ROW('Water Data'!G186))="","",OFFSET('Water Data'!$G$28,0,10*ROW('Water Data'!G186)))</f>
        <v/>
      </c>
      <c r="CD192" s="392" t="str">
        <f ca="1">+IF(OFFSET('Water Data'!$G$29,0,10*ROW('Water Data'!G186))="","",OFFSET('Water Data'!$G$29,0,10*ROW('Water Data'!G186)))</f>
        <v/>
      </c>
      <c r="CE192" s="392" t="str">
        <f ca="1">+IF(OFFSET('Water Data'!$H$27,0,10*ROW('Water Data'!H186))="","",OFFSET('Water Data'!$H$27,0,10*ROW('Water Data'!H186)))</f>
        <v/>
      </c>
      <c r="CF192" s="392" t="str">
        <f ca="1">+IF(OFFSET('Water Data'!$H$28,0,10*ROW('Water Data'!H186))="","",OFFSET('Water Data'!$H$28,0,10*ROW('Water Data'!H186)))</f>
        <v/>
      </c>
      <c r="CG192" s="392" t="str">
        <f ca="1">+IF(OFFSET('Water Data'!$H$29,0,10*ROW('Water Data'!H186))="","",OFFSET('Water Data'!$H$29,0,10*ROW('Water Data'!H186)))</f>
        <v/>
      </c>
      <c r="CH192" s="392" t="str">
        <f ca="1">+IF(OFFSET('Water Data'!$I$27,0,10*ROW('Water Data'!I186))="","",OFFSET('Water Data'!$I$27,0,10*ROW('Water Data'!I186)))</f>
        <v/>
      </c>
      <c r="CI192" s="392" t="str">
        <f ca="1">+IF(OFFSET('Water Data'!$I$28,0,10*ROW('Water Data'!I186))="","",OFFSET('Water Data'!$I$28,0,10*ROW('Water Data'!I186)))</f>
        <v/>
      </c>
      <c r="CJ192" s="392" t="str">
        <f ca="1">+IF(OFFSET('Water Data'!$I$29,0,10*ROW('Water Data'!I186))="","",OFFSET('Water Data'!$I$29,0,10*ROW('Water Data'!I186)))</f>
        <v/>
      </c>
      <c r="CK192" s="392" t="str">
        <f ca="1">+IF(OFFSET('Sanitation Data'!$D$28,0,10*ROW('Sanitation Data'!D186))="","",OFFSET('Sanitation Data'!$D$28,0,10*ROW('Sanitation Data'!D186)))</f>
        <v/>
      </c>
      <c r="CL192" s="392" t="str">
        <f ca="1">+IF(OFFSET('Sanitation Data'!$D$29,0,10*ROW('Sanitation Data'!D186))="","",OFFSET('Sanitation Data'!$D$29,0,10*ROW('Sanitation Data'!D186)))</f>
        <v/>
      </c>
      <c r="CM192" s="392" t="str">
        <f ca="1">+IF(OFFSET('Sanitation Data'!$D$30,0,10*ROW('Sanitation Data'!D186))="","",OFFSET('Sanitation Data'!$D$30,0,10*ROW('Sanitation Data'!D186)))</f>
        <v/>
      </c>
      <c r="CN192" s="392" t="str">
        <f ca="1">+IF(OFFSET('Sanitation Data'!$D$31,0,10*ROW('Sanitation Data'!D186))="","",OFFSET('Sanitation Data'!$D$31,0,10*ROW('Sanitation Data'!D186)))</f>
        <v/>
      </c>
      <c r="CO192" s="392" t="str">
        <f ca="1">+IF(OFFSET('Sanitation Data'!$D$32,0,10*ROW('Sanitation Data'!D186))="","",OFFSET('Sanitation Data'!$D$32,0,10*ROW('Sanitation Data'!D186)))</f>
        <v/>
      </c>
      <c r="CP192" s="392" t="str">
        <f ca="1">+IF(OFFSET('Sanitation Data'!$E$28,0,10*ROW('Sanitation Data'!E186))="","",OFFSET('Sanitation Data'!$E$28,0,10*ROW('Sanitation Data'!E186)))</f>
        <v/>
      </c>
      <c r="CQ192" s="392" t="str">
        <f ca="1">+IF(OFFSET('Sanitation Data'!$E$29,0,10*ROW('Sanitation Data'!E186))="","",OFFSET('Sanitation Data'!$E$29,0,10*ROW('Sanitation Data'!E186)))</f>
        <v/>
      </c>
      <c r="CR192" s="392" t="str">
        <f ca="1">+IF(OFFSET('Sanitation Data'!$E$30,0,10*ROW('Sanitation Data'!E186))="","",OFFSET('Sanitation Data'!$E$30,0,10*ROW('Sanitation Data'!E186)))</f>
        <v/>
      </c>
      <c r="CS192" s="392" t="str">
        <f ca="1">+IF(OFFSET('Sanitation Data'!$E$31,0,10*ROW('Sanitation Data'!E186))="","",OFFSET('Sanitation Data'!$E$31,0,10*ROW('Sanitation Data'!E186)))</f>
        <v/>
      </c>
      <c r="CT192" s="392" t="str">
        <f ca="1">+IF(OFFSET('Sanitation Data'!$E$32,0,10*ROW('Sanitation Data'!E186))="","",OFFSET('Sanitation Data'!$E$32,0,10*ROW('Sanitation Data'!E186)))</f>
        <v/>
      </c>
      <c r="CU192" s="392" t="str">
        <f ca="1">+IF(OFFSET('Sanitation Data'!$F$28,0,10*ROW('Sanitation Data'!F186))="","",OFFSET('Sanitation Data'!$F$28,0,10*ROW('Sanitation Data'!F186)))</f>
        <v/>
      </c>
      <c r="CV192" s="392" t="str">
        <f ca="1">+IF(OFFSET('Sanitation Data'!$F$29,0,10*ROW('Sanitation Data'!F186))="","",OFFSET('Sanitation Data'!$F$29,0,10*ROW('Sanitation Data'!F186)))</f>
        <v/>
      </c>
      <c r="CW192" s="392" t="str">
        <f ca="1">+IF(OFFSET('Sanitation Data'!$F$30,0,10*ROW('Sanitation Data'!F186))="","",OFFSET('Sanitation Data'!$F$30,0,10*ROW('Sanitation Data'!F186)))</f>
        <v/>
      </c>
      <c r="CX192" s="392" t="str">
        <f ca="1">+IF(OFFSET('Sanitation Data'!$F$31,0,10*ROW('Sanitation Data'!F186))="","",OFFSET('Sanitation Data'!$F$31,0,10*ROW('Sanitation Data'!F186)))</f>
        <v/>
      </c>
      <c r="CY192" s="392" t="str">
        <f ca="1">+IF(OFFSET('Sanitation Data'!$F$32,0,10*ROW('Sanitation Data'!F186))="","",OFFSET('Sanitation Data'!$F$32,0,10*ROW('Sanitation Data'!F186)))</f>
        <v/>
      </c>
      <c r="CZ192" s="392" t="str">
        <f ca="1">+IF(OFFSET('Sanitation Data'!$G$28,0,10*ROW('Sanitation Data'!G186))="","",OFFSET('Sanitation Data'!$G$28,0,10*ROW('Sanitation Data'!G186)))</f>
        <v/>
      </c>
      <c r="DA192" s="392" t="str">
        <f ca="1">+IF(OFFSET('Sanitation Data'!$G$29,0,10*ROW('Sanitation Data'!G186))="","",OFFSET('Sanitation Data'!$G$29,0,10*ROW('Sanitation Data'!G186)))</f>
        <v/>
      </c>
      <c r="DB192" s="392" t="str">
        <f ca="1">+IF(OFFSET('Sanitation Data'!$G$30,0,10*ROW('Sanitation Data'!G186))="","",OFFSET('Sanitation Data'!$G$30,0,10*ROW('Sanitation Data'!G186)))</f>
        <v/>
      </c>
      <c r="DC192" s="392" t="str">
        <f ca="1">+IF(OFFSET('Sanitation Data'!$G$31,0,10*ROW('Sanitation Data'!G186))="","",OFFSET('Sanitation Data'!$G$31,0,10*ROW('Sanitation Data'!G186)))</f>
        <v/>
      </c>
      <c r="DD192" s="392" t="str">
        <f ca="1">+IF(OFFSET('Sanitation Data'!$G$32,0,10*ROW('Sanitation Data'!G186))="","",OFFSET('Sanitation Data'!$G$32,0,10*ROW('Sanitation Data'!G186)))</f>
        <v/>
      </c>
      <c r="DE192" s="392" t="str">
        <f ca="1">+IF(OFFSET('Sanitation Data'!$H$28,0,10*ROW('Sanitation Data'!H186))="","",OFFSET('Sanitation Data'!$H$28,0,10*ROW('Sanitation Data'!H186)))</f>
        <v/>
      </c>
      <c r="DF192" s="392" t="str">
        <f ca="1">+IF(OFFSET('Sanitation Data'!$H$29,0,10*ROW('Sanitation Data'!H186))="","",OFFSET('Sanitation Data'!$H$29,0,10*ROW('Sanitation Data'!H186)))</f>
        <v/>
      </c>
      <c r="DG192" s="392" t="str">
        <f ca="1">+IF(OFFSET('Sanitation Data'!$H$30,0,10*ROW('Sanitation Data'!H186))="","",OFFSET('Sanitation Data'!$H$30,0,10*ROW('Sanitation Data'!H186)))</f>
        <v/>
      </c>
      <c r="DH192" s="392" t="str">
        <f ca="1">+IF(OFFSET('Sanitation Data'!$H$31,0,10*ROW('Sanitation Data'!H186))="","",OFFSET('Sanitation Data'!$H$31,0,10*ROW('Sanitation Data'!H186)))</f>
        <v/>
      </c>
      <c r="DI192" s="392" t="str">
        <f ca="1">+IF(OFFSET('Sanitation Data'!$H$32,0,10*ROW('Sanitation Data'!H186))="","",OFFSET('Sanitation Data'!$H$32,0,10*ROW('Sanitation Data'!H186)))</f>
        <v/>
      </c>
      <c r="DJ192" s="392" t="str">
        <f ca="1">+IF(OFFSET('Sanitation Data'!$I$28,0,10*ROW('Sanitation Data'!I186))="","",OFFSET('Sanitation Data'!$I$28,0,10*ROW('Sanitation Data'!I186)))</f>
        <v/>
      </c>
      <c r="DK192" s="392" t="str">
        <f ca="1">+IF(OFFSET('Sanitation Data'!$I$29,0,10*ROW('Sanitation Data'!I186))="","",OFFSET('Sanitation Data'!$I$29,0,10*ROW('Sanitation Data'!I186)))</f>
        <v/>
      </c>
      <c r="DL192" s="392" t="str">
        <f ca="1">+IF(OFFSET('Sanitation Data'!$I$30,0,10*ROW('Sanitation Data'!I186))="","",OFFSET('Sanitation Data'!$I$30,0,10*ROW('Sanitation Data'!I186)))</f>
        <v/>
      </c>
      <c r="DM192" s="392" t="str">
        <f ca="1">+IF(OFFSET('Sanitation Data'!$I$31,0,10*ROW('Sanitation Data'!I186))="","",OFFSET('Sanitation Data'!$I$31,0,10*ROW('Sanitation Data'!I186)))</f>
        <v/>
      </c>
      <c r="DN192" s="392" t="str">
        <f ca="1">+IF(OFFSET('Sanitation Data'!$I$32,0,10*ROW('Sanitation Data'!I186))="","",OFFSET('Sanitation Data'!$I$32,0,10*ROW('Sanitation Data'!I186)))</f>
        <v/>
      </c>
      <c r="DO192" s="392" t="str">
        <f ca="1">+IF(OFFSET('Hygiene Data'!$D$11,0,10*ROW('Hygiene Data'!D186))="","",OFFSET('Hygiene Data'!$D$11,0,10*ROW('Hygiene Data'!D186)))</f>
        <v/>
      </c>
      <c r="DP192" s="392" t="str">
        <f ca="1">+IF(OFFSET('Hygiene Data'!$D$12,0,10*ROW('Hygiene Data'!D186))="","",OFFSET('Hygiene Data'!$D$12,0,10*ROW('Hygiene Data'!D186)))</f>
        <v/>
      </c>
      <c r="DQ192" s="392" t="str">
        <f ca="1">+IF(OFFSET('Hygiene Data'!$D$13,0,10*ROW('Hygiene Data'!D186))="","",OFFSET('Hygiene Data'!$D$13,0,10*ROW('Hygiene Data'!D186)))</f>
        <v/>
      </c>
      <c r="DR192" s="392" t="str">
        <f ca="1">+IF(OFFSET('Hygiene Data'!$E$11,0,10*ROW('Hygiene Data'!E186))="","",OFFSET('Hygiene Data'!$E$11,0,10*ROW('Hygiene Data'!E186)))</f>
        <v/>
      </c>
      <c r="DS192" s="392" t="str">
        <f ca="1">+IF(OFFSET('Hygiene Data'!$E$12,0,10*ROW('Hygiene Data'!E186))="","",OFFSET('Hygiene Data'!$E$12,0,10*ROW('Hygiene Data'!E186)))</f>
        <v/>
      </c>
      <c r="DT192" s="392" t="str">
        <f ca="1">+IF(OFFSET('Hygiene Data'!$E$13,0,10*ROW('Hygiene Data'!E186))="","",OFFSET('Hygiene Data'!$E$13,0,10*ROW('Hygiene Data'!E186)))</f>
        <v/>
      </c>
      <c r="DU192" s="392" t="str">
        <f ca="1">+IF(OFFSET('Hygiene Data'!$F$11,0,10*ROW('Hygiene Data'!F186))="","",OFFSET('Hygiene Data'!$F$11,0,10*ROW('Hygiene Data'!F186)))</f>
        <v/>
      </c>
      <c r="DV192" s="392" t="str">
        <f ca="1">+IF(OFFSET('Hygiene Data'!$F$12,0,10*ROW('Hygiene Data'!F186))="","",OFFSET('Hygiene Data'!$F$12,0,10*ROW('Hygiene Data'!F186)))</f>
        <v/>
      </c>
      <c r="DW192" s="392" t="str">
        <f ca="1">+IF(OFFSET('Hygiene Data'!$F$13,0,10*ROW('Hygiene Data'!F186))="","",OFFSET('Hygiene Data'!$F$13,0,10*ROW('Hygiene Data'!F186)))</f>
        <v/>
      </c>
      <c r="DX192" s="392" t="str">
        <f ca="1">+IF(OFFSET('Hygiene Data'!$G$11,0,10*ROW('Hygiene Data'!G186))="","",OFFSET('Hygiene Data'!$G$11,0,10*ROW('Hygiene Data'!G186)))</f>
        <v/>
      </c>
      <c r="DY192" s="392" t="str">
        <f ca="1">+IF(OFFSET('Hygiene Data'!$G$12,0,10*ROW('Hygiene Data'!G186))="","",OFFSET('Hygiene Data'!$G$12,0,10*ROW('Hygiene Data'!G186)))</f>
        <v/>
      </c>
      <c r="DZ192" s="392" t="str">
        <f ca="1">+IF(OFFSET('Hygiene Data'!$G$13,0,10*ROW('Hygiene Data'!G186))="","",OFFSET('Hygiene Data'!$G$13,0,10*ROW('Hygiene Data'!G186)))</f>
        <v/>
      </c>
      <c r="EA192" s="392" t="str">
        <f ca="1">+IF(OFFSET('Hygiene Data'!$H$11,0,10*ROW('Hygiene Data'!H186))="","",OFFSET('Hygiene Data'!$H$11,0,10*ROW('Hygiene Data'!H186)))</f>
        <v/>
      </c>
      <c r="EB192" s="392" t="str">
        <f ca="1">+IF(OFFSET('Hygiene Data'!$H$12,0,10*ROW('Hygiene Data'!H186))="","",OFFSET('Hygiene Data'!$H$12,0,10*ROW('Hygiene Data'!H186)))</f>
        <v/>
      </c>
      <c r="EC192" s="392" t="str">
        <f ca="1">+IF(OFFSET('Hygiene Data'!$H$13,0,10*ROW('Hygiene Data'!H186))="","",OFFSET('Hygiene Data'!$H$13,0,10*ROW('Hygiene Data'!H186)))</f>
        <v/>
      </c>
      <c r="ED192" s="392" t="str">
        <f ca="1">+IF(OFFSET('Hygiene Data'!$I$11,0,10*ROW('Hygiene Data'!I186))="","",OFFSET('Hygiene Data'!$I$11,0,10*ROW('Hygiene Data'!I186)))</f>
        <v/>
      </c>
      <c r="EE192" s="392" t="str">
        <f ca="1">+IF(OFFSET('Hygiene Data'!$I$12,0,10*ROW('Hygiene Data'!I186))="","",OFFSET('Hygiene Data'!$I$12,0,10*ROW('Hygiene Data'!I186)))</f>
        <v/>
      </c>
      <c r="EF192" s="392" t="str">
        <f ca="1">+IF(OFFSET('Hygiene Data'!$I$13,0,10*ROW('Hygiene Data'!I186))="","",OFFSET('Hygiene Data'!$I$13,0,10*ROW('Hygiene Data'!I186)))</f>
        <v/>
      </c>
    </row>
    <row r="193" spans="1:136" x14ac:dyDescent="0.25">
      <c r="A193" s="501" t="str">
        <f ca="1">+IF(OFFSET('Water Data'!$B$2,0,10*ROW('Water Data'!E187))="","",OFFSET('Water Data'!$B$2,0,10*ROW('Water Data'!E187)))</f>
        <v/>
      </c>
      <c r="B193" s="50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28" t="str">
        <f t="shared" ca="1" si="2"/>
        <v/>
      </c>
      <c r="D193" s="52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3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3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3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3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3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3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3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3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3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3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3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3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3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3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3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3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3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3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3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3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3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3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3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3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3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3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3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3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3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3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3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0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3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3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3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3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3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3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3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3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3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3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3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3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3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3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3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3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92" t="str">
        <f ca="1">+IF(OFFSET('Water Data'!$D$27,0,10*ROW('Water Data'!D187))="","",OFFSET('Water Data'!$D$27,0,10*ROW('Water Data'!D187)))</f>
        <v/>
      </c>
      <c r="BT193" s="392" t="str">
        <f ca="1">+IF(OFFSET('Water Data'!$D$28,0,10*ROW('Water Data'!D187))="","",OFFSET('Water Data'!$D$28,0,10*ROW('Water Data'!D187)))</f>
        <v/>
      </c>
      <c r="BU193" s="392" t="str">
        <f ca="1">+IF(OFFSET('Water Data'!$D$29,0,10*ROW('Water Data'!D187))="","",OFFSET('Water Data'!$D$29,0,10*ROW('Water Data'!D187)))</f>
        <v/>
      </c>
      <c r="BV193" s="392" t="str">
        <f ca="1">+IF(OFFSET('Water Data'!$E$27,0,10*ROW('Water Data'!E187))="","",OFFSET('Water Data'!$E$27,0,10*ROW('Water Data'!E187)))</f>
        <v/>
      </c>
      <c r="BW193" s="392" t="str">
        <f ca="1">+IF(OFFSET('Water Data'!$E$28,0,10*ROW('Water Data'!E187))="","",OFFSET('Water Data'!$E$28,0,10*ROW('Water Data'!E187)))</f>
        <v/>
      </c>
      <c r="BX193" s="392" t="str">
        <f ca="1">+IF(OFFSET('Water Data'!$E$29,0,10*ROW('Water Data'!E187))="","",OFFSET('Water Data'!$E$29,0,10*ROW('Water Data'!E187)))</f>
        <v/>
      </c>
      <c r="BY193" s="392" t="str">
        <f ca="1">+IF(OFFSET('Water Data'!$F$27,0,10*ROW('Water Data'!F187))="","",OFFSET('Water Data'!$F$27,0,10*ROW('Water Data'!F187)))</f>
        <v/>
      </c>
      <c r="BZ193" s="392" t="str">
        <f ca="1">+IF(OFFSET('Water Data'!$F$28,0,10*ROW('Water Data'!F187))="","",OFFSET('Water Data'!$F$28,0,10*ROW('Water Data'!F187)))</f>
        <v/>
      </c>
      <c r="CA193" s="392" t="str">
        <f ca="1">+IF(OFFSET('Water Data'!$F$29,0,10*ROW('Water Data'!F187))="","",OFFSET('Water Data'!$F$29,0,10*ROW('Water Data'!F187)))</f>
        <v/>
      </c>
      <c r="CB193" s="392" t="str">
        <f ca="1">+IF(OFFSET('Water Data'!$G$27,0,10*ROW('Water Data'!G187))="","",OFFSET('Water Data'!$G$27,0,10*ROW('Water Data'!G187)))</f>
        <v/>
      </c>
      <c r="CC193" s="392" t="str">
        <f ca="1">+IF(OFFSET('Water Data'!$G$28,0,10*ROW('Water Data'!G187))="","",OFFSET('Water Data'!$G$28,0,10*ROW('Water Data'!G187)))</f>
        <v/>
      </c>
      <c r="CD193" s="392" t="str">
        <f ca="1">+IF(OFFSET('Water Data'!$G$29,0,10*ROW('Water Data'!G187))="","",OFFSET('Water Data'!$G$29,0,10*ROW('Water Data'!G187)))</f>
        <v/>
      </c>
      <c r="CE193" s="392" t="str">
        <f ca="1">+IF(OFFSET('Water Data'!$H$27,0,10*ROW('Water Data'!H187))="","",OFFSET('Water Data'!$H$27,0,10*ROW('Water Data'!H187)))</f>
        <v/>
      </c>
      <c r="CF193" s="392" t="str">
        <f ca="1">+IF(OFFSET('Water Data'!$H$28,0,10*ROW('Water Data'!H187))="","",OFFSET('Water Data'!$H$28,0,10*ROW('Water Data'!H187)))</f>
        <v/>
      </c>
      <c r="CG193" s="392" t="str">
        <f ca="1">+IF(OFFSET('Water Data'!$H$29,0,10*ROW('Water Data'!H187))="","",OFFSET('Water Data'!$H$29,0,10*ROW('Water Data'!H187)))</f>
        <v/>
      </c>
      <c r="CH193" s="392" t="str">
        <f ca="1">+IF(OFFSET('Water Data'!$I$27,0,10*ROW('Water Data'!I187))="","",OFFSET('Water Data'!$I$27,0,10*ROW('Water Data'!I187)))</f>
        <v/>
      </c>
      <c r="CI193" s="392" t="str">
        <f ca="1">+IF(OFFSET('Water Data'!$I$28,0,10*ROW('Water Data'!I187))="","",OFFSET('Water Data'!$I$28,0,10*ROW('Water Data'!I187)))</f>
        <v/>
      </c>
      <c r="CJ193" s="392" t="str">
        <f ca="1">+IF(OFFSET('Water Data'!$I$29,0,10*ROW('Water Data'!I187))="","",OFFSET('Water Data'!$I$29,0,10*ROW('Water Data'!I187)))</f>
        <v/>
      </c>
      <c r="CK193" s="392" t="str">
        <f ca="1">+IF(OFFSET('Sanitation Data'!$D$28,0,10*ROW('Sanitation Data'!D187))="","",OFFSET('Sanitation Data'!$D$28,0,10*ROW('Sanitation Data'!D187)))</f>
        <v/>
      </c>
      <c r="CL193" s="392" t="str">
        <f ca="1">+IF(OFFSET('Sanitation Data'!$D$29,0,10*ROW('Sanitation Data'!D187))="","",OFFSET('Sanitation Data'!$D$29,0,10*ROW('Sanitation Data'!D187)))</f>
        <v/>
      </c>
      <c r="CM193" s="392" t="str">
        <f ca="1">+IF(OFFSET('Sanitation Data'!$D$30,0,10*ROW('Sanitation Data'!D187))="","",OFFSET('Sanitation Data'!$D$30,0,10*ROW('Sanitation Data'!D187)))</f>
        <v/>
      </c>
      <c r="CN193" s="392" t="str">
        <f ca="1">+IF(OFFSET('Sanitation Data'!$D$31,0,10*ROW('Sanitation Data'!D187))="","",OFFSET('Sanitation Data'!$D$31,0,10*ROW('Sanitation Data'!D187)))</f>
        <v/>
      </c>
      <c r="CO193" s="392" t="str">
        <f ca="1">+IF(OFFSET('Sanitation Data'!$D$32,0,10*ROW('Sanitation Data'!D187))="","",OFFSET('Sanitation Data'!$D$32,0,10*ROW('Sanitation Data'!D187)))</f>
        <v/>
      </c>
      <c r="CP193" s="392" t="str">
        <f ca="1">+IF(OFFSET('Sanitation Data'!$E$28,0,10*ROW('Sanitation Data'!E187))="","",OFFSET('Sanitation Data'!$E$28,0,10*ROW('Sanitation Data'!E187)))</f>
        <v/>
      </c>
      <c r="CQ193" s="392" t="str">
        <f ca="1">+IF(OFFSET('Sanitation Data'!$E$29,0,10*ROW('Sanitation Data'!E187))="","",OFFSET('Sanitation Data'!$E$29,0,10*ROW('Sanitation Data'!E187)))</f>
        <v/>
      </c>
      <c r="CR193" s="392" t="str">
        <f ca="1">+IF(OFFSET('Sanitation Data'!$E$30,0,10*ROW('Sanitation Data'!E187))="","",OFFSET('Sanitation Data'!$E$30,0,10*ROW('Sanitation Data'!E187)))</f>
        <v/>
      </c>
      <c r="CS193" s="392" t="str">
        <f ca="1">+IF(OFFSET('Sanitation Data'!$E$31,0,10*ROW('Sanitation Data'!E187))="","",OFFSET('Sanitation Data'!$E$31,0,10*ROW('Sanitation Data'!E187)))</f>
        <v/>
      </c>
      <c r="CT193" s="392" t="str">
        <f ca="1">+IF(OFFSET('Sanitation Data'!$E$32,0,10*ROW('Sanitation Data'!E187))="","",OFFSET('Sanitation Data'!$E$32,0,10*ROW('Sanitation Data'!E187)))</f>
        <v/>
      </c>
      <c r="CU193" s="392" t="str">
        <f ca="1">+IF(OFFSET('Sanitation Data'!$F$28,0,10*ROW('Sanitation Data'!F187))="","",OFFSET('Sanitation Data'!$F$28,0,10*ROW('Sanitation Data'!F187)))</f>
        <v/>
      </c>
      <c r="CV193" s="392" t="str">
        <f ca="1">+IF(OFFSET('Sanitation Data'!$F$29,0,10*ROW('Sanitation Data'!F187))="","",OFFSET('Sanitation Data'!$F$29,0,10*ROW('Sanitation Data'!F187)))</f>
        <v/>
      </c>
      <c r="CW193" s="392" t="str">
        <f ca="1">+IF(OFFSET('Sanitation Data'!$F$30,0,10*ROW('Sanitation Data'!F187))="","",OFFSET('Sanitation Data'!$F$30,0,10*ROW('Sanitation Data'!F187)))</f>
        <v/>
      </c>
      <c r="CX193" s="392" t="str">
        <f ca="1">+IF(OFFSET('Sanitation Data'!$F$31,0,10*ROW('Sanitation Data'!F187))="","",OFFSET('Sanitation Data'!$F$31,0,10*ROW('Sanitation Data'!F187)))</f>
        <v/>
      </c>
      <c r="CY193" s="392" t="str">
        <f ca="1">+IF(OFFSET('Sanitation Data'!$F$32,0,10*ROW('Sanitation Data'!F187))="","",OFFSET('Sanitation Data'!$F$32,0,10*ROW('Sanitation Data'!F187)))</f>
        <v/>
      </c>
      <c r="CZ193" s="392" t="str">
        <f ca="1">+IF(OFFSET('Sanitation Data'!$G$28,0,10*ROW('Sanitation Data'!G187))="","",OFFSET('Sanitation Data'!$G$28,0,10*ROW('Sanitation Data'!G187)))</f>
        <v/>
      </c>
      <c r="DA193" s="392" t="str">
        <f ca="1">+IF(OFFSET('Sanitation Data'!$G$29,0,10*ROW('Sanitation Data'!G187))="","",OFFSET('Sanitation Data'!$G$29,0,10*ROW('Sanitation Data'!G187)))</f>
        <v/>
      </c>
      <c r="DB193" s="392" t="str">
        <f ca="1">+IF(OFFSET('Sanitation Data'!$G$30,0,10*ROW('Sanitation Data'!G187))="","",OFFSET('Sanitation Data'!$G$30,0,10*ROW('Sanitation Data'!G187)))</f>
        <v/>
      </c>
      <c r="DC193" s="392" t="str">
        <f ca="1">+IF(OFFSET('Sanitation Data'!$G$31,0,10*ROW('Sanitation Data'!G187))="","",OFFSET('Sanitation Data'!$G$31,0,10*ROW('Sanitation Data'!G187)))</f>
        <v/>
      </c>
      <c r="DD193" s="392" t="str">
        <f ca="1">+IF(OFFSET('Sanitation Data'!$G$32,0,10*ROW('Sanitation Data'!G187))="","",OFFSET('Sanitation Data'!$G$32,0,10*ROW('Sanitation Data'!G187)))</f>
        <v/>
      </c>
      <c r="DE193" s="392" t="str">
        <f ca="1">+IF(OFFSET('Sanitation Data'!$H$28,0,10*ROW('Sanitation Data'!H187))="","",OFFSET('Sanitation Data'!$H$28,0,10*ROW('Sanitation Data'!H187)))</f>
        <v/>
      </c>
      <c r="DF193" s="392" t="str">
        <f ca="1">+IF(OFFSET('Sanitation Data'!$H$29,0,10*ROW('Sanitation Data'!H187))="","",OFFSET('Sanitation Data'!$H$29,0,10*ROW('Sanitation Data'!H187)))</f>
        <v/>
      </c>
      <c r="DG193" s="392" t="str">
        <f ca="1">+IF(OFFSET('Sanitation Data'!$H$30,0,10*ROW('Sanitation Data'!H187))="","",OFFSET('Sanitation Data'!$H$30,0,10*ROW('Sanitation Data'!H187)))</f>
        <v/>
      </c>
      <c r="DH193" s="392" t="str">
        <f ca="1">+IF(OFFSET('Sanitation Data'!$H$31,0,10*ROW('Sanitation Data'!H187))="","",OFFSET('Sanitation Data'!$H$31,0,10*ROW('Sanitation Data'!H187)))</f>
        <v/>
      </c>
      <c r="DI193" s="392" t="str">
        <f ca="1">+IF(OFFSET('Sanitation Data'!$H$32,0,10*ROW('Sanitation Data'!H187))="","",OFFSET('Sanitation Data'!$H$32,0,10*ROW('Sanitation Data'!H187)))</f>
        <v/>
      </c>
      <c r="DJ193" s="392" t="str">
        <f ca="1">+IF(OFFSET('Sanitation Data'!$I$28,0,10*ROW('Sanitation Data'!I187))="","",OFFSET('Sanitation Data'!$I$28,0,10*ROW('Sanitation Data'!I187)))</f>
        <v/>
      </c>
      <c r="DK193" s="392" t="str">
        <f ca="1">+IF(OFFSET('Sanitation Data'!$I$29,0,10*ROW('Sanitation Data'!I187))="","",OFFSET('Sanitation Data'!$I$29,0,10*ROW('Sanitation Data'!I187)))</f>
        <v/>
      </c>
      <c r="DL193" s="392" t="str">
        <f ca="1">+IF(OFFSET('Sanitation Data'!$I$30,0,10*ROW('Sanitation Data'!I187))="","",OFFSET('Sanitation Data'!$I$30,0,10*ROW('Sanitation Data'!I187)))</f>
        <v/>
      </c>
      <c r="DM193" s="392" t="str">
        <f ca="1">+IF(OFFSET('Sanitation Data'!$I$31,0,10*ROW('Sanitation Data'!I187))="","",OFFSET('Sanitation Data'!$I$31,0,10*ROW('Sanitation Data'!I187)))</f>
        <v/>
      </c>
      <c r="DN193" s="392" t="str">
        <f ca="1">+IF(OFFSET('Sanitation Data'!$I$32,0,10*ROW('Sanitation Data'!I187))="","",OFFSET('Sanitation Data'!$I$32,0,10*ROW('Sanitation Data'!I187)))</f>
        <v/>
      </c>
      <c r="DO193" s="392" t="str">
        <f ca="1">+IF(OFFSET('Hygiene Data'!$D$11,0,10*ROW('Hygiene Data'!D187))="","",OFFSET('Hygiene Data'!$D$11,0,10*ROW('Hygiene Data'!D187)))</f>
        <v/>
      </c>
      <c r="DP193" s="392" t="str">
        <f ca="1">+IF(OFFSET('Hygiene Data'!$D$12,0,10*ROW('Hygiene Data'!D187))="","",OFFSET('Hygiene Data'!$D$12,0,10*ROW('Hygiene Data'!D187)))</f>
        <v/>
      </c>
      <c r="DQ193" s="392" t="str">
        <f ca="1">+IF(OFFSET('Hygiene Data'!$D$13,0,10*ROW('Hygiene Data'!D187))="","",OFFSET('Hygiene Data'!$D$13,0,10*ROW('Hygiene Data'!D187)))</f>
        <v/>
      </c>
      <c r="DR193" s="392" t="str">
        <f ca="1">+IF(OFFSET('Hygiene Data'!$E$11,0,10*ROW('Hygiene Data'!E187))="","",OFFSET('Hygiene Data'!$E$11,0,10*ROW('Hygiene Data'!E187)))</f>
        <v/>
      </c>
      <c r="DS193" s="392" t="str">
        <f ca="1">+IF(OFFSET('Hygiene Data'!$E$12,0,10*ROW('Hygiene Data'!E187))="","",OFFSET('Hygiene Data'!$E$12,0,10*ROW('Hygiene Data'!E187)))</f>
        <v/>
      </c>
      <c r="DT193" s="392" t="str">
        <f ca="1">+IF(OFFSET('Hygiene Data'!$E$13,0,10*ROW('Hygiene Data'!E187))="","",OFFSET('Hygiene Data'!$E$13,0,10*ROW('Hygiene Data'!E187)))</f>
        <v/>
      </c>
      <c r="DU193" s="392" t="str">
        <f ca="1">+IF(OFFSET('Hygiene Data'!$F$11,0,10*ROW('Hygiene Data'!F187))="","",OFFSET('Hygiene Data'!$F$11,0,10*ROW('Hygiene Data'!F187)))</f>
        <v/>
      </c>
      <c r="DV193" s="392" t="str">
        <f ca="1">+IF(OFFSET('Hygiene Data'!$F$12,0,10*ROW('Hygiene Data'!F187))="","",OFFSET('Hygiene Data'!$F$12,0,10*ROW('Hygiene Data'!F187)))</f>
        <v/>
      </c>
      <c r="DW193" s="392" t="str">
        <f ca="1">+IF(OFFSET('Hygiene Data'!$F$13,0,10*ROW('Hygiene Data'!F187))="","",OFFSET('Hygiene Data'!$F$13,0,10*ROW('Hygiene Data'!F187)))</f>
        <v/>
      </c>
      <c r="DX193" s="392" t="str">
        <f ca="1">+IF(OFFSET('Hygiene Data'!$G$11,0,10*ROW('Hygiene Data'!G187))="","",OFFSET('Hygiene Data'!$G$11,0,10*ROW('Hygiene Data'!G187)))</f>
        <v/>
      </c>
      <c r="DY193" s="392" t="str">
        <f ca="1">+IF(OFFSET('Hygiene Data'!$G$12,0,10*ROW('Hygiene Data'!G187))="","",OFFSET('Hygiene Data'!$G$12,0,10*ROW('Hygiene Data'!G187)))</f>
        <v/>
      </c>
      <c r="DZ193" s="392" t="str">
        <f ca="1">+IF(OFFSET('Hygiene Data'!$G$13,0,10*ROW('Hygiene Data'!G187))="","",OFFSET('Hygiene Data'!$G$13,0,10*ROW('Hygiene Data'!G187)))</f>
        <v/>
      </c>
      <c r="EA193" s="392" t="str">
        <f ca="1">+IF(OFFSET('Hygiene Data'!$H$11,0,10*ROW('Hygiene Data'!H187))="","",OFFSET('Hygiene Data'!$H$11,0,10*ROW('Hygiene Data'!H187)))</f>
        <v/>
      </c>
      <c r="EB193" s="392" t="str">
        <f ca="1">+IF(OFFSET('Hygiene Data'!$H$12,0,10*ROW('Hygiene Data'!H187))="","",OFFSET('Hygiene Data'!$H$12,0,10*ROW('Hygiene Data'!H187)))</f>
        <v/>
      </c>
      <c r="EC193" s="392" t="str">
        <f ca="1">+IF(OFFSET('Hygiene Data'!$H$13,0,10*ROW('Hygiene Data'!H187))="","",OFFSET('Hygiene Data'!$H$13,0,10*ROW('Hygiene Data'!H187)))</f>
        <v/>
      </c>
      <c r="ED193" s="392" t="str">
        <f ca="1">+IF(OFFSET('Hygiene Data'!$I$11,0,10*ROW('Hygiene Data'!I187))="","",OFFSET('Hygiene Data'!$I$11,0,10*ROW('Hygiene Data'!I187)))</f>
        <v/>
      </c>
      <c r="EE193" s="392" t="str">
        <f ca="1">+IF(OFFSET('Hygiene Data'!$I$12,0,10*ROW('Hygiene Data'!I187))="","",OFFSET('Hygiene Data'!$I$12,0,10*ROW('Hygiene Data'!I187)))</f>
        <v/>
      </c>
      <c r="EF193" s="392" t="str">
        <f ca="1">+IF(OFFSET('Hygiene Data'!$I$13,0,10*ROW('Hygiene Data'!I187))="","",OFFSET('Hygiene Data'!$I$13,0,10*ROW('Hygiene Data'!I187)))</f>
        <v/>
      </c>
    </row>
    <row r="194" spans="1:136" x14ac:dyDescent="0.25">
      <c r="A194" s="501" t="str">
        <f ca="1">+IF(OFFSET('Water Data'!$B$2,0,10*ROW('Water Data'!E188))="","",OFFSET('Water Data'!$B$2,0,10*ROW('Water Data'!E188)))</f>
        <v/>
      </c>
      <c r="B194" s="50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28" t="str">
        <f t="shared" ca="1" si="2"/>
        <v/>
      </c>
      <c r="D194" s="52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3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3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3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3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3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3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3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3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3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3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3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3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3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3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3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3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3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3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3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3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3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3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3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3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3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3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3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3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3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3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3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0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3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3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3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3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3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3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3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3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3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3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3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3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3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3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3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3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92" t="str">
        <f ca="1">+IF(OFFSET('Water Data'!$D$27,0,10*ROW('Water Data'!D188))="","",OFFSET('Water Data'!$D$27,0,10*ROW('Water Data'!D188)))</f>
        <v/>
      </c>
      <c r="BT194" s="392" t="str">
        <f ca="1">+IF(OFFSET('Water Data'!$D$28,0,10*ROW('Water Data'!D188))="","",OFFSET('Water Data'!$D$28,0,10*ROW('Water Data'!D188)))</f>
        <v/>
      </c>
      <c r="BU194" s="392" t="str">
        <f ca="1">+IF(OFFSET('Water Data'!$D$29,0,10*ROW('Water Data'!D188))="","",OFFSET('Water Data'!$D$29,0,10*ROW('Water Data'!D188)))</f>
        <v/>
      </c>
      <c r="BV194" s="392" t="str">
        <f ca="1">+IF(OFFSET('Water Data'!$E$27,0,10*ROW('Water Data'!E188))="","",OFFSET('Water Data'!$E$27,0,10*ROW('Water Data'!E188)))</f>
        <v/>
      </c>
      <c r="BW194" s="392" t="str">
        <f ca="1">+IF(OFFSET('Water Data'!$E$28,0,10*ROW('Water Data'!E188))="","",OFFSET('Water Data'!$E$28,0,10*ROW('Water Data'!E188)))</f>
        <v/>
      </c>
      <c r="BX194" s="392" t="str">
        <f ca="1">+IF(OFFSET('Water Data'!$E$29,0,10*ROW('Water Data'!E188))="","",OFFSET('Water Data'!$E$29,0,10*ROW('Water Data'!E188)))</f>
        <v/>
      </c>
      <c r="BY194" s="392" t="str">
        <f ca="1">+IF(OFFSET('Water Data'!$F$27,0,10*ROW('Water Data'!F188))="","",OFFSET('Water Data'!$F$27,0,10*ROW('Water Data'!F188)))</f>
        <v/>
      </c>
      <c r="BZ194" s="392" t="str">
        <f ca="1">+IF(OFFSET('Water Data'!$F$28,0,10*ROW('Water Data'!F188))="","",OFFSET('Water Data'!$F$28,0,10*ROW('Water Data'!F188)))</f>
        <v/>
      </c>
      <c r="CA194" s="392" t="str">
        <f ca="1">+IF(OFFSET('Water Data'!$F$29,0,10*ROW('Water Data'!F188))="","",OFFSET('Water Data'!$F$29,0,10*ROW('Water Data'!F188)))</f>
        <v/>
      </c>
      <c r="CB194" s="392" t="str">
        <f ca="1">+IF(OFFSET('Water Data'!$G$27,0,10*ROW('Water Data'!G188))="","",OFFSET('Water Data'!$G$27,0,10*ROW('Water Data'!G188)))</f>
        <v/>
      </c>
      <c r="CC194" s="392" t="str">
        <f ca="1">+IF(OFFSET('Water Data'!$G$28,0,10*ROW('Water Data'!G188))="","",OFFSET('Water Data'!$G$28,0,10*ROW('Water Data'!G188)))</f>
        <v/>
      </c>
      <c r="CD194" s="392" t="str">
        <f ca="1">+IF(OFFSET('Water Data'!$G$29,0,10*ROW('Water Data'!G188))="","",OFFSET('Water Data'!$G$29,0,10*ROW('Water Data'!G188)))</f>
        <v/>
      </c>
      <c r="CE194" s="392" t="str">
        <f ca="1">+IF(OFFSET('Water Data'!$H$27,0,10*ROW('Water Data'!H188))="","",OFFSET('Water Data'!$H$27,0,10*ROW('Water Data'!H188)))</f>
        <v/>
      </c>
      <c r="CF194" s="392" t="str">
        <f ca="1">+IF(OFFSET('Water Data'!$H$28,0,10*ROW('Water Data'!H188))="","",OFFSET('Water Data'!$H$28,0,10*ROW('Water Data'!H188)))</f>
        <v/>
      </c>
      <c r="CG194" s="392" t="str">
        <f ca="1">+IF(OFFSET('Water Data'!$H$29,0,10*ROW('Water Data'!H188))="","",OFFSET('Water Data'!$H$29,0,10*ROW('Water Data'!H188)))</f>
        <v/>
      </c>
      <c r="CH194" s="392" t="str">
        <f ca="1">+IF(OFFSET('Water Data'!$I$27,0,10*ROW('Water Data'!I188))="","",OFFSET('Water Data'!$I$27,0,10*ROW('Water Data'!I188)))</f>
        <v/>
      </c>
      <c r="CI194" s="392" t="str">
        <f ca="1">+IF(OFFSET('Water Data'!$I$28,0,10*ROW('Water Data'!I188))="","",OFFSET('Water Data'!$I$28,0,10*ROW('Water Data'!I188)))</f>
        <v/>
      </c>
      <c r="CJ194" s="392" t="str">
        <f ca="1">+IF(OFFSET('Water Data'!$I$29,0,10*ROW('Water Data'!I188))="","",OFFSET('Water Data'!$I$29,0,10*ROW('Water Data'!I188)))</f>
        <v/>
      </c>
      <c r="CK194" s="392" t="str">
        <f ca="1">+IF(OFFSET('Sanitation Data'!$D$28,0,10*ROW('Sanitation Data'!D188))="","",OFFSET('Sanitation Data'!$D$28,0,10*ROW('Sanitation Data'!D188)))</f>
        <v/>
      </c>
      <c r="CL194" s="392" t="str">
        <f ca="1">+IF(OFFSET('Sanitation Data'!$D$29,0,10*ROW('Sanitation Data'!D188))="","",OFFSET('Sanitation Data'!$D$29,0,10*ROW('Sanitation Data'!D188)))</f>
        <v/>
      </c>
      <c r="CM194" s="392" t="str">
        <f ca="1">+IF(OFFSET('Sanitation Data'!$D$30,0,10*ROW('Sanitation Data'!D188))="","",OFFSET('Sanitation Data'!$D$30,0,10*ROW('Sanitation Data'!D188)))</f>
        <v/>
      </c>
      <c r="CN194" s="392" t="str">
        <f ca="1">+IF(OFFSET('Sanitation Data'!$D$31,0,10*ROW('Sanitation Data'!D188))="","",OFFSET('Sanitation Data'!$D$31,0,10*ROW('Sanitation Data'!D188)))</f>
        <v/>
      </c>
      <c r="CO194" s="392" t="str">
        <f ca="1">+IF(OFFSET('Sanitation Data'!$D$32,0,10*ROW('Sanitation Data'!D188))="","",OFFSET('Sanitation Data'!$D$32,0,10*ROW('Sanitation Data'!D188)))</f>
        <v/>
      </c>
      <c r="CP194" s="392" t="str">
        <f ca="1">+IF(OFFSET('Sanitation Data'!$E$28,0,10*ROW('Sanitation Data'!E188))="","",OFFSET('Sanitation Data'!$E$28,0,10*ROW('Sanitation Data'!E188)))</f>
        <v/>
      </c>
      <c r="CQ194" s="392" t="str">
        <f ca="1">+IF(OFFSET('Sanitation Data'!$E$29,0,10*ROW('Sanitation Data'!E188))="","",OFFSET('Sanitation Data'!$E$29,0,10*ROW('Sanitation Data'!E188)))</f>
        <v/>
      </c>
      <c r="CR194" s="392" t="str">
        <f ca="1">+IF(OFFSET('Sanitation Data'!$E$30,0,10*ROW('Sanitation Data'!E188))="","",OFFSET('Sanitation Data'!$E$30,0,10*ROW('Sanitation Data'!E188)))</f>
        <v/>
      </c>
      <c r="CS194" s="392" t="str">
        <f ca="1">+IF(OFFSET('Sanitation Data'!$E$31,0,10*ROW('Sanitation Data'!E188))="","",OFFSET('Sanitation Data'!$E$31,0,10*ROW('Sanitation Data'!E188)))</f>
        <v/>
      </c>
      <c r="CT194" s="392" t="str">
        <f ca="1">+IF(OFFSET('Sanitation Data'!$E$32,0,10*ROW('Sanitation Data'!E188))="","",OFFSET('Sanitation Data'!$E$32,0,10*ROW('Sanitation Data'!E188)))</f>
        <v/>
      </c>
      <c r="CU194" s="392" t="str">
        <f ca="1">+IF(OFFSET('Sanitation Data'!$F$28,0,10*ROW('Sanitation Data'!F188))="","",OFFSET('Sanitation Data'!$F$28,0,10*ROW('Sanitation Data'!F188)))</f>
        <v/>
      </c>
      <c r="CV194" s="392" t="str">
        <f ca="1">+IF(OFFSET('Sanitation Data'!$F$29,0,10*ROW('Sanitation Data'!F188))="","",OFFSET('Sanitation Data'!$F$29,0,10*ROW('Sanitation Data'!F188)))</f>
        <v/>
      </c>
      <c r="CW194" s="392" t="str">
        <f ca="1">+IF(OFFSET('Sanitation Data'!$F$30,0,10*ROW('Sanitation Data'!F188))="","",OFFSET('Sanitation Data'!$F$30,0,10*ROW('Sanitation Data'!F188)))</f>
        <v/>
      </c>
      <c r="CX194" s="392" t="str">
        <f ca="1">+IF(OFFSET('Sanitation Data'!$F$31,0,10*ROW('Sanitation Data'!F188))="","",OFFSET('Sanitation Data'!$F$31,0,10*ROW('Sanitation Data'!F188)))</f>
        <v/>
      </c>
      <c r="CY194" s="392" t="str">
        <f ca="1">+IF(OFFSET('Sanitation Data'!$F$32,0,10*ROW('Sanitation Data'!F188))="","",OFFSET('Sanitation Data'!$F$32,0,10*ROW('Sanitation Data'!F188)))</f>
        <v/>
      </c>
      <c r="CZ194" s="392" t="str">
        <f ca="1">+IF(OFFSET('Sanitation Data'!$G$28,0,10*ROW('Sanitation Data'!G188))="","",OFFSET('Sanitation Data'!$G$28,0,10*ROW('Sanitation Data'!G188)))</f>
        <v/>
      </c>
      <c r="DA194" s="392" t="str">
        <f ca="1">+IF(OFFSET('Sanitation Data'!$G$29,0,10*ROW('Sanitation Data'!G188))="","",OFFSET('Sanitation Data'!$G$29,0,10*ROW('Sanitation Data'!G188)))</f>
        <v/>
      </c>
      <c r="DB194" s="392" t="str">
        <f ca="1">+IF(OFFSET('Sanitation Data'!$G$30,0,10*ROW('Sanitation Data'!G188))="","",OFFSET('Sanitation Data'!$G$30,0,10*ROW('Sanitation Data'!G188)))</f>
        <v/>
      </c>
      <c r="DC194" s="392" t="str">
        <f ca="1">+IF(OFFSET('Sanitation Data'!$G$31,0,10*ROW('Sanitation Data'!G188))="","",OFFSET('Sanitation Data'!$G$31,0,10*ROW('Sanitation Data'!G188)))</f>
        <v/>
      </c>
      <c r="DD194" s="392" t="str">
        <f ca="1">+IF(OFFSET('Sanitation Data'!$G$32,0,10*ROW('Sanitation Data'!G188))="","",OFFSET('Sanitation Data'!$G$32,0,10*ROW('Sanitation Data'!G188)))</f>
        <v/>
      </c>
      <c r="DE194" s="392" t="str">
        <f ca="1">+IF(OFFSET('Sanitation Data'!$H$28,0,10*ROW('Sanitation Data'!H188))="","",OFFSET('Sanitation Data'!$H$28,0,10*ROW('Sanitation Data'!H188)))</f>
        <v/>
      </c>
      <c r="DF194" s="392" t="str">
        <f ca="1">+IF(OFFSET('Sanitation Data'!$H$29,0,10*ROW('Sanitation Data'!H188))="","",OFFSET('Sanitation Data'!$H$29,0,10*ROW('Sanitation Data'!H188)))</f>
        <v/>
      </c>
      <c r="DG194" s="392" t="str">
        <f ca="1">+IF(OFFSET('Sanitation Data'!$H$30,0,10*ROW('Sanitation Data'!H188))="","",OFFSET('Sanitation Data'!$H$30,0,10*ROW('Sanitation Data'!H188)))</f>
        <v/>
      </c>
      <c r="DH194" s="392" t="str">
        <f ca="1">+IF(OFFSET('Sanitation Data'!$H$31,0,10*ROW('Sanitation Data'!H188))="","",OFFSET('Sanitation Data'!$H$31,0,10*ROW('Sanitation Data'!H188)))</f>
        <v/>
      </c>
      <c r="DI194" s="392" t="str">
        <f ca="1">+IF(OFFSET('Sanitation Data'!$H$32,0,10*ROW('Sanitation Data'!H188))="","",OFFSET('Sanitation Data'!$H$32,0,10*ROW('Sanitation Data'!H188)))</f>
        <v/>
      </c>
      <c r="DJ194" s="392" t="str">
        <f ca="1">+IF(OFFSET('Sanitation Data'!$I$28,0,10*ROW('Sanitation Data'!I188))="","",OFFSET('Sanitation Data'!$I$28,0,10*ROW('Sanitation Data'!I188)))</f>
        <v/>
      </c>
      <c r="DK194" s="392" t="str">
        <f ca="1">+IF(OFFSET('Sanitation Data'!$I$29,0,10*ROW('Sanitation Data'!I188))="","",OFFSET('Sanitation Data'!$I$29,0,10*ROW('Sanitation Data'!I188)))</f>
        <v/>
      </c>
      <c r="DL194" s="392" t="str">
        <f ca="1">+IF(OFFSET('Sanitation Data'!$I$30,0,10*ROW('Sanitation Data'!I188))="","",OFFSET('Sanitation Data'!$I$30,0,10*ROW('Sanitation Data'!I188)))</f>
        <v/>
      </c>
      <c r="DM194" s="392" t="str">
        <f ca="1">+IF(OFFSET('Sanitation Data'!$I$31,0,10*ROW('Sanitation Data'!I188))="","",OFFSET('Sanitation Data'!$I$31,0,10*ROW('Sanitation Data'!I188)))</f>
        <v/>
      </c>
      <c r="DN194" s="392" t="str">
        <f ca="1">+IF(OFFSET('Sanitation Data'!$I$32,0,10*ROW('Sanitation Data'!I188))="","",OFFSET('Sanitation Data'!$I$32,0,10*ROW('Sanitation Data'!I188)))</f>
        <v/>
      </c>
      <c r="DO194" s="392" t="str">
        <f ca="1">+IF(OFFSET('Hygiene Data'!$D$11,0,10*ROW('Hygiene Data'!D188))="","",OFFSET('Hygiene Data'!$D$11,0,10*ROW('Hygiene Data'!D188)))</f>
        <v/>
      </c>
      <c r="DP194" s="392" t="str">
        <f ca="1">+IF(OFFSET('Hygiene Data'!$D$12,0,10*ROW('Hygiene Data'!D188))="","",OFFSET('Hygiene Data'!$D$12,0,10*ROW('Hygiene Data'!D188)))</f>
        <v/>
      </c>
      <c r="DQ194" s="392" t="str">
        <f ca="1">+IF(OFFSET('Hygiene Data'!$D$13,0,10*ROW('Hygiene Data'!D188))="","",OFFSET('Hygiene Data'!$D$13,0,10*ROW('Hygiene Data'!D188)))</f>
        <v/>
      </c>
      <c r="DR194" s="392" t="str">
        <f ca="1">+IF(OFFSET('Hygiene Data'!$E$11,0,10*ROW('Hygiene Data'!E188))="","",OFFSET('Hygiene Data'!$E$11,0,10*ROW('Hygiene Data'!E188)))</f>
        <v/>
      </c>
      <c r="DS194" s="392" t="str">
        <f ca="1">+IF(OFFSET('Hygiene Data'!$E$12,0,10*ROW('Hygiene Data'!E188))="","",OFFSET('Hygiene Data'!$E$12,0,10*ROW('Hygiene Data'!E188)))</f>
        <v/>
      </c>
      <c r="DT194" s="392" t="str">
        <f ca="1">+IF(OFFSET('Hygiene Data'!$E$13,0,10*ROW('Hygiene Data'!E188))="","",OFFSET('Hygiene Data'!$E$13,0,10*ROW('Hygiene Data'!E188)))</f>
        <v/>
      </c>
      <c r="DU194" s="392" t="str">
        <f ca="1">+IF(OFFSET('Hygiene Data'!$F$11,0,10*ROW('Hygiene Data'!F188))="","",OFFSET('Hygiene Data'!$F$11,0,10*ROW('Hygiene Data'!F188)))</f>
        <v/>
      </c>
      <c r="DV194" s="392" t="str">
        <f ca="1">+IF(OFFSET('Hygiene Data'!$F$12,0,10*ROW('Hygiene Data'!F188))="","",OFFSET('Hygiene Data'!$F$12,0,10*ROW('Hygiene Data'!F188)))</f>
        <v/>
      </c>
      <c r="DW194" s="392" t="str">
        <f ca="1">+IF(OFFSET('Hygiene Data'!$F$13,0,10*ROW('Hygiene Data'!F188))="","",OFFSET('Hygiene Data'!$F$13,0,10*ROW('Hygiene Data'!F188)))</f>
        <v/>
      </c>
      <c r="DX194" s="392" t="str">
        <f ca="1">+IF(OFFSET('Hygiene Data'!$G$11,0,10*ROW('Hygiene Data'!G188))="","",OFFSET('Hygiene Data'!$G$11,0,10*ROW('Hygiene Data'!G188)))</f>
        <v/>
      </c>
      <c r="DY194" s="392" t="str">
        <f ca="1">+IF(OFFSET('Hygiene Data'!$G$12,0,10*ROW('Hygiene Data'!G188))="","",OFFSET('Hygiene Data'!$G$12,0,10*ROW('Hygiene Data'!G188)))</f>
        <v/>
      </c>
      <c r="DZ194" s="392" t="str">
        <f ca="1">+IF(OFFSET('Hygiene Data'!$G$13,0,10*ROW('Hygiene Data'!G188))="","",OFFSET('Hygiene Data'!$G$13,0,10*ROW('Hygiene Data'!G188)))</f>
        <v/>
      </c>
      <c r="EA194" s="392" t="str">
        <f ca="1">+IF(OFFSET('Hygiene Data'!$H$11,0,10*ROW('Hygiene Data'!H188))="","",OFFSET('Hygiene Data'!$H$11,0,10*ROW('Hygiene Data'!H188)))</f>
        <v/>
      </c>
      <c r="EB194" s="392" t="str">
        <f ca="1">+IF(OFFSET('Hygiene Data'!$H$12,0,10*ROW('Hygiene Data'!H188))="","",OFFSET('Hygiene Data'!$H$12,0,10*ROW('Hygiene Data'!H188)))</f>
        <v/>
      </c>
      <c r="EC194" s="392" t="str">
        <f ca="1">+IF(OFFSET('Hygiene Data'!$H$13,0,10*ROW('Hygiene Data'!H188))="","",OFFSET('Hygiene Data'!$H$13,0,10*ROW('Hygiene Data'!H188)))</f>
        <v/>
      </c>
      <c r="ED194" s="392" t="str">
        <f ca="1">+IF(OFFSET('Hygiene Data'!$I$11,0,10*ROW('Hygiene Data'!I188))="","",OFFSET('Hygiene Data'!$I$11,0,10*ROW('Hygiene Data'!I188)))</f>
        <v/>
      </c>
      <c r="EE194" s="392" t="str">
        <f ca="1">+IF(OFFSET('Hygiene Data'!$I$12,0,10*ROW('Hygiene Data'!I188))="","",OFFSET('Hygiene Data'!$I$12,0,10*ROW('Hygiene Data'!I188)))</f>
        <v/>
      </c>
      <c r="EF194" s="392" t="str">
        <f ca="1">+IF(OFFSET('Hygiene Data'!$I$13,0,10*ROW('Hygiene Data'!I188))="","",OFFSET('Hygiene Data'!$I$13,0,10*ROW('Hygiene Data'!I188)))</f>
        <v/>
      </c>
    </row>
    <row r="195" spans="1:136" x14ac:dyDescent="0.25">
      <c r="A195" s="501" t="str">
        <f ca="1">+IF(OFFSET('Water Data'!$B$2,0,10*ROW('Water Data'!E189))="","",OFFSET('Water Data'!$B$2,0,10*ROW('Water Data'!E189)))</f>
        <v/>
      </c>
      <c r="B195" s="50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28" t="str">
        <f t="shared" ca="1" si="2"/>
        <v/>
      </c>
      <c r="D195" s="52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3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3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3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3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3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3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3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3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3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3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3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3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3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3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3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3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3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3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3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3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3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3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3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3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3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3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3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3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3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3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3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0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3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3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3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3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3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3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3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3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3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3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3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3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3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3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3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3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92" t="str">
        <f ca="1">+IF(OFFSET('Water Data'!$D$27,0,10*ROW('Water Data'!D189))="","",OFFSET('Water Data'!$D$27,0,10*ROW('Water Data'!D189)))</f>
        <v/>
      </c>
      <c r="BT195" s="392" t="str">
        <f ca="1">+IF(OFFSET('Water Data'!$D$28,0,10*ROW('Water Data'!D189))="","",OFFSET('Water Data'!$D$28,0,10*ROW('Water Data'!D189)))</f>
        <v/>
      </c>
      <c r="BU195" s="392" t="str">
        <f ca="1">+IF(OFFSET('Water Data'!$D$29,0,10*ROW('Water Data'!D189))="","",OFFSET('Water Data'!$D$29,0,10*ROW('Water Data'!D189)))</f>
        <v/>
      </c>
      <c r="BV195" s="392" t="str">
        <f ca="1">+IF(OFFSET('Water Data'!$E$27,0,10*ROW('Water Data'!E189))="","",OFFSET('Water Data'!$E$27,0,10*ROW('Water Data'!E189)))</f>
        <v/>
      </c>
      <c r="BW195" s="392" t="str">
        <f ca="1">+IF(OFFSET('Water Data'!$E$28,0,10*ROW('Water Data'!E189))="","",OFFSET('Water Data'!$E$28,0,10*ROW('Water Data'!E189)))</f>
        <v/>
      </c>
      <c r="BX195" s="392" t="str">
        <f ca="1">+IF(OFFSET('Water Data'!$E$29,0,10*ROW('Water Data'!E189))="","",OFFSET('Water Data'!$E$29,0,10*ROW('Water Data'!E189)))</f>
        <v/>
      </c>
      <c r="BY195" s="392" t="str">
        <f ca="1">+IF(OFFSET('Water Data'!$F$27,0,10*ROW('Water Data'!F189))="","",OFFSET('Water Data'!$F$27,0,10*ROW('Water Data'!F189)))</f>
        <v/>
      </c>
      <c r="BZ195" s="392" t="str">
        <f ca="1">+IF(OFFSET('Water Data'!$F$28,0,10*ROW('Water Data'!F189))="","",OFFSET('Water Data'!$F$28,0,10*ROW('Water Data'!F189)))</f>
        <v/>
      </c>
      <c r="CA195" s="392" t="str">
        <f ca="1">+IF(OFFSET('Water Data'!$F$29,0,10*ROW('Water Data'!F189))="","",OFFSET('Water Data'!$F$29,0,10*ROW('Water Data'!F189)))</f>
        <v/>
      </c>
      <c r="CB195" s="392" t="str">
        <f ca="1">+IF(OFFSET('Water Data'!$G$27,0,10*ROW('Water Data'!G189))="","",OFFSET('Water Data'!$G$27,0,10*ROW('Water Data'!G189)))</f>
        <v/>
      </c>
      <c r="CC195" s="392" t="str">
        <f ca="1">+IF(OFFSET('Water Data'!$G$28,0,10*ROW('Water Data'!G189))="","",OFFSET('Water Data'!$G$28,0,10*ROW('Water Data'!G189)))</f>
        <v/>
      </c>
      <c r="CD195" s="392" t="str">
        <f ca="1">+IF(OFFSET('Water Data'!$G$29,0,10*ROW('Water Data'!G189))="","",OFFSET('Water Data'!$G$29,0,10*ROW('Water Data'!G189)))</f>
        <v/>
      </c>
      <c r="CE195" s="392" t="str">
        <f ca="1">+IF(OFFSET('Water Data'!$H$27,0,10*ROW('Water Data'!H189))="","",OFFSET('Water Data'!$H$27,0,10*ROW('Water Data'!H189)))</f>
        <v/>
      </c>
      <c r="CF195" s="392" t="str">
        <f ca="1">+IF(OFFSET('Water Data'!$H$28,0,10*ROW('Water Data'!H189))="","",OFFSET('Water Data'!$H$28,0,10*ROW('Water Data'!H189)))</f>
        <v/>
      </c>
      <c r="CG195" s="392" t="str">
        <f ca="1">+IF(OFFSET('Water Data'!$H$29,0,10*ROW('Water Data'!H189))="","",OFFSET('Water Data'!$H$29,0,10*ROW('Water Data'!H189)))</f>
        <v/>
      </c>
      <c r="CH195" s="392" t="str">
        <f ca="1">+IF(OFFSET('Water Data'!$I$27,0,10*ROW('Water Data'!I189))="","",OFFSET('Water Data'!$I$27,0,10*ROW('Water Data'!I189)))</f>
        <v/>
      </c>
      <c r="CI195" s="392" t="str">
        <f ca="1">+IF(OFFSET('Water Data'!$I$28,0,10*ROW('Water Data'!I189))="","",OFFSET('Water Data'!$I$28,0,10*ROW('Water Data'!I189)))</f>
        <v/>
      </c>
      <c r="CJ195" s="392" t="str">
        <f ca="1">+IF(OFFSET('Water Data'!$I$29,0,10*ROW('Water Data'!I189))="","",OFFSET('Water Data'!$I$29,0,10*ROW('Water Data'!I189)))</f>
        <v/>
      </c>
      <c r="CK195" s="392" t="str">
        <f ca="1">+IF(OFFSET('Sanitation Data'!$D$28,0,10*ROW('Sanitation Data'!D189))="","",OFFSET('Sanitation Data'!$D$28,0,10*ROW('Sanitation Data'!D189)))</f>
        <v/>
      </c>
      <c r="CL195" s="392" t="str">
        <f ca="1">+IF(OFFSET('Sanitation Data'!$D$29,0,10*ROW('Sanitation Data'!D189))="","",OFFSET('Sanitation Data'!$D$29,0,10*ROW('Sanitation Data'!D189)))</f>
        <v/>
      </c>
      <c r="CM195" s="392" t="str">
        <f ca="1">+IF(OFFSET('Sanitation Data'!$D$30,0,10*ROW('Sanitation Data'!D189))="","",OFFSET('Sanitation Data'!$D$30,0,10*ROW('Sanitation Data'!D189)))</f>
        <v/>
      </c>
      <c r="CN195" s="392" t="str">
        <f ca="1">+IF(OFFSET('Sanitation Data'!$D$31,0,10*ROW('Sanitation Data'!D189))="","",OFFSET('Sanitation Data'!$D$31,0,10*ROW('Sanitation Data'!D189)))</f>
        <v/>
      </c>
      <c r="CO195" s="392" t="str">
        <f ca="1">+IF(OFFSET('Sanitation Data'!$D$32,0,10*ROW('Sanitation Data'!D189))="","",OFFSET('Sanitation Data'!$D$32,0,10*ROW('Sanitation Data'!D189)))</f>
        <v/>
      </c>
      <c r="CP195" s="392" t="str">
        <f ca="1">+IF(OFFSET('Sanitation Data'!$E$28,0,10*ROW('Sanitation Data'!E189))="","",OFFSET('Sanitation Data'!$E$28,0,10*ROW('Sanitation Data'!E189)))</f>
        <v/>
      </c>
      <c r="CQ195" s="392" t="str">
        <f ca="1">+IF(OFFSET('Sanitation Data'!$E$29,0,10*ROW('Sanitation Data'!E189))="","",OFFSET('Sanitation Data'!$E$29,0,10*ROW('Sanitation Data'!E189)))</f>
        <v/>
      </c>
      <c r="CR195" s="392" t="str">
        <f ca="1">+IF(OFFSET('Sanitation Data'!$E$30,0,10*ROW('Sanitation Data'!E189))="","",OFFSET('Sanitation Data'!$E$30,0,10*ROW('Sanitation Data'!E189)))</f>
        <v/>
      </c>
      <c r="CS195" s="392" t="str">
        <f ca="1">+IF(OFFSET('Sanitation Data'!$E$31,0,10*ROW('Sanitation Data'!E189))="","",OFFSET('Sanitation Data'!$E$31,0,10*ROW('Sanitation Data'!E189)))</f>
        <v/>
      </c>
      <c r="CT195" s="392" t="str">
        <f ca="1">+IF(OFFSET('Sanitation Data'!$E$32,0,10*ROW('Sanitation Data'!E189))="","",OFFSET('Sanitation Data'!$E$32,0,10*ROW('Sanitation Data'!E189)))</f>
        <v/>
      </c>
      <c r="CU195" s="392" t="str">
        <f ca="1">+IF(OFFSET('Sanitation Data'!$F$28,0,10*ROW('Sanitation Data'!F189))="","",OFFSET('Sanitation Data'!$F$28,0,10*ROW('Sanitation Data'!F189)))</f>
        <v/>
      </c>
      <c r="CV195" s="392" t="str">
        <f ca="1">+IF(OFFSET('Sanitation Data'!$F$29,0,10*ROW('Sanitation Data'!F189))="","",OFFSET('Sanitation Data'!$F$29,0,10*ROW('Sanitation Data'!F189)))</f>
        <v/>
      </c>
      <c r="CW195" s="392" t="str">
        <f ca="1">+IF(OFFSET('Sanitation Data'!$F$30,0,10*ROW('Sanitation Data'!F189))="","",OFFSET('Sanitation Data'!$F$30,0,10*ROW('Sanitation Data'!F189)))</f>
        <v/>
      </c>
      <c r="CX195" s="392" t="str">
        <f ca="1">+IF(OFFSET('Sanitation Data'!$F$31,0,10*ROW('Sanitation Data'!F189))="","",OFFSET('Sanitation Data'!$F$31,0,10*ROW('Sanitation Data'!F189)))</f>
        <v/>
      </c>
      <c r="CY195" s="392" t="str">
        <f ca="1">+IF(OFFSET('Sanitation Data'!$F$32,0,10*ROW('Sanitation Data'!F189))="","",OFFSET('Sanitation Data'!$F$32,0,10*ROW('Sanitation Data'!F189)))</f>
        <v/>
      </c>
      <c r="CZ195" s="392" t="str">
        <f ca="1">+IF(OFFSET('Sanitation Data'!$G$28,0,10*ROW('Sanitation Data'!G189))="","",OFFSET('Sanitation Data'!$G$28,0,10*ROW('Sanitation Data'!G189)))</f>
        <v/>
      </c>
      <c r="DA195" s="392" t="str">
        <f ca="1">+IF(OFFSET('Sanitation Data'!$G$29,0,10*ROW('Sanitation Data'!G189))="","",OFFSET('Sanitation Data'!$G$29,0,10*ROW('Sanitation Data'!G189)))</f>
        <v/>
      </c>
      <c r="DB195" s="392" t="str">
        <f ca="1">+IF(OFFSET('Sanitation Data'!$G$30,0,10*ROW('Sanitation Data'!G189))="","",OFFSET('Sanitation Data'!$G$30,0,10*ROW('Sanitation Data'!G189)))</f>
        <v/>
      </c>
      <c r="DC195" s="392" t="str">
        <f ca="1">+IF(OFFSET('Sanitation Data'!$G$31,0,10*ROW('Sanitation Data'!G189))="","",OFFSET('Sanitation Data'!$G$31,0,10*ROW('Sanitation Data'!G189)))</f>
        <v/>
      </c>
      <c r="DD195" s="392" t="str">
        <f ca="1">+IF(OFFSET('Sanitation Data'!$G$32,0,10*ROW('Sanitation Data'!G189))="","",OFFSET('Sanitation Data'!$G$32,0,10*ROW('Sanitation Data'!G189)))</f>
        <v/>
      </c>
      <c r="DE195" s="392" t="str">
        <f ca="1">+IF(OFFSET('Sanitation Data'!$H$28,0,10*ROW('Sanitation Data'!H189))="","",OFFSET('Sanitation Data'!$H$28,0,10*ROW('Sanitation Data'!H189)))</f>
        <v/>
      </c>
      <c r="DF195" s="392" t="str">
        <f ca="1">+IF(OFFSET('Sanitation Data'!$H$29,0,10*ROW('Sanitation Data'!H189))="","",OFFSET('Sanitation Data'!$H$29,0,10*ROW('Sanitation Data'!H189)))</f>
        <v/>
      </c>
      <c r="DG195" s="392" t="str">
        <f ca="1">+IF(OFFSET('Sanitation Data'!$H$30,0,10*ROW('Sanitation Data'!H189))="","",OFFSET('Sanitation Data'!$H$30,0,10*ROW('Sanitation Data'!H189)))</f>
        <v/>
      </c>
      <c r="DH195" s="392" t="str">
        <f ca="1">+IF(OFFSET('Sanitation Data'!$H$31,0,10*ROW('Sanitation Data'!H189))="","",OFFSET('Sanitation Data'!$H$31,0,10*ROW('Sanitation Data'!H189)))</f>
        <v/>
      </c>
      <c r="DI195" s="392" t="str">
        <f ca="1">+IF(OFFSET('Sanitation Data'!$H$32,0,10*ROW('Sanitation Data'!H189))="","",OFFSET('Sanitation Data'!$H$32,0,10*ROW('Sanitation Data'!H189)))</f>
        <v/>
      </c>
      <c r="DJ195" s="392" t="str">
        <f ca="1">+IF(OFFSET('Sanitation Data'!$I$28,0,10*ROW('Sanitation Data'!I189))="","",OFFSET('Sanitation Data'!$I$28,0,10*ROW('Sanitation Data'!I189)))</f>
        <v/>
      </c>
      <c r="DK195" s="392" t="str">
        <f ca="1">+IF(OFFSET('Sanitation Data'!$I$29,0,10*ROW('Sanitation Data'!I189))="","",OFFSET('Sanitation Data'!$I$29,0,10*ROW('Sanitation Data'!I189)))</f>
        <v/>
      </c>
      <c r="DL195" s="392" t="str">
        <f ca="1">+IF(OFFSET('Sanitation Data'!$I$30,0,10*ROW('Sanitation Data'!I189))="","",OFFSET('Sanitation Data'!$I$30,0,10*ROW('Sanitation Data'!I189)))</f>
        <v/>
      </c>
      <c r="DM195" s="392" t="str">
        <f ca="1">+IF(OFFSET('Sanitation Data'!$I$31,0,10*ROW('Sanitation Data'!I189))="","",OFFSET('Sanitation Data'!$I$31,0,10*ROW('Sanitation Data'!I189)))</f>
        <v/>
      </c>
      <c r="DN195" s="392" t="str">
        <f ca="1">+IF(OFFSET('Sanitation Data'!$I$32,0,10*ROW('Sanitation Data'!I189))="","",OFFSET('Sanitation Data'!$I$32,0,10*ROW('Sanitation Data'!I189)))</f>
        <v/>
      </c>
      <c r="DO195" s="392" t="str">
        <f ca="1">+IF(OFFSET('Hygiene Data'!$D$11,0,10*ROW('Hygiene Data'!D189))="","",OFFSET('Hygiene Data'!$D$11,0,10*ROW('Hygiene Data'!D189)))</f>
        <v/>
      </c>
      <c r="DP195" s="392" t="str">
        <f ca="1">+IF(OFFSET('Hygiene Data'!$D$12,0,10*ROW('Hygiene Data'!D189))="","",OFFSET('Hygiene Data'!$D$12,0,10*ROW('Hygiene Data'!D189)))</f>
        <v/>
      </c>
      <c r="DQ195" s="392" t="str">
        <f ca="1">+IF(OFFSET('Hygiene Data'!$D$13,0,10*ROW('Hygiene Data'!D189))="","",OFFSET('Hygiene Data'!$D$13,0,10*ROW('Hygiene Data'!D189)))</f>
        <v/>
      </c>
      <c r="DR195" s="392" t="str">
        <f ca="1">+IF(OFFSET('Hygiene Data'!$E$11,0,10*ROW('Hygiene Data'!E189))="","",OFFSET('Hygiene Data'!$E$11,0,10*ROW('Hygiene Data'!E189)))</f>
        <v/>
      </c>
      <c r="DS195" s="392" t="str">
        <f ca="1">+IF(OFFSET('Hygiene Data'!$E$12,0,10*ROW('Hygiene Data'!E189))="","",OFFSET('Hygiene Data'!$E$12,0,10*ROW('Hygiene Data'!E189)))</f>
        <v/>
      </c>
      <c r="DT195" s="392" t="str">
        <f ca="1">+IF(OFFSET('Hygiene Data'!$E$13,0,10*ROW('Hygiene Data'!E189))="","",OFFSET('Hygiene Data'!$E$13,0,10*ROW('Hygiene Data'!E189)))</f>
        <v/>
      </c>
      <c r="DU195" s="392" t="str">
        <f ca="1">+IF(OFFSET('Hygiene Data'!$F$11,0,10*ROW('Hygiene Data'!F189))="","",OFFSET('Hygiene Data'!$F$11,0,10*ROW('Hygiene Data'!F189)))</f>
        <v/>
      </c>
      <c r="DV195" s="392" t="str">
        <f ca="1">+IF(OFFSET('Hygiene Data'!$F$12,0,10*ROW('Hygiene Data'!F189))="","",OFFSET('Hygiene Data'!$F$12,0,10*ROW('Hygiene Data'!F189)))</f>
        <v/>
      </c>
      <c r="DW195" s="392" t="str">
        <f ca="1">+IF(OFFSET('Hygiene Data'!$F$13,0,10*ROW('Hygiene Data'!F189))="","",OFFSET('Hygiene Data'!$F$13,0,10*ROW('Hygiene Data'!F189)))</f>
        <v/>
      </c>
      <c r="DX195" s="392" t="str">
        <f ca="1">+IF(OFFSET('Hygiene Data'!$G$11,0,10*ROW('Hygiene Data'!G189))="","",OFFSET('Hygiene Data'!$G$11,0,10*ROW('Hygiene Data'!G189)))</f>
        <v/>
      </c>
      <c r="DY195" s="392" t="str">
        <f ca="1">+IF(OFFSET('Hygiene Data'!$G$12,0,10*ROW('Hygiene Data'!G189))="","",OFFSET('Hygiene Data'!$G$12,0,10*ROW('Hygiene Data'!G189)))</f>
        <v/>
      </c>
      <c r="DZ195" s="392" t="str">
        <f ca="1">+IF(OFFSET('Hygiene Data'!$G$13,0,10*ROW('Hygiene Data'!G189))="","",OFFSET('Hygiene Data'!$G$13,0,10*ROW('Hygiene Data'!G189)))</f>
        <v/>
      </c>
      <c r="EA195" s="392" t="str">
        <f ca="1">+IF(OFFSET('Hygiene Data'!$H$11,0,10*ROW('Hygiene Data'!H189))="","",OFFSET('Hygiene Data'!$H$11,0,10*ROW('Hygiene Data'!H189)))</f>
        <v/>
      </c>
      <c r="EB195" s="392" t="str">
        <f ca="1">+IF(OFFSET('Hygiene Data'!$H$12,0,10*ROW('Hygiene Data'!H189))="","",OFFSET('Hygiene Data'!$H$12,0,10*ROW('Hygiene Data'!H189)))</f>
        <v/>
      </c>
      <c r="EC195" s="392" t="str">
        <f ca="1">+IF(OFFSET('Hygiene Data'!$H$13,0,10*ROW('Hygiene Data'!H189))="","",OFFSET('Hygiene Data'!$H$13,0,10*ROW('Hygiene Data'!H189)))</f>
        <v/>
      </c>
      <c r="ED195" s="392" t="str">
        <f ca="1">+IF(OFFSET('Hygiene Data'!$I$11,0,10*ROW('Hygiene Data'!I189))="","",OFFSET('Hygiene Data'!$I$11,0,10*ROW('Hygiene Data'!I189)))</f>
        <v/>
      </c>
      <c r="EE195" s="392" t="str">
        <f ca="1">+IF(OFFSET('Hygiene Data'!$I$12,0,10*ROW('Hygiene Data'!I189))="","",OFFSET('Hygiene Data'!$I$12,0,10*ROW('Hygiene Data'!I189)))</f>
        <v/>
      </c>
      <c r="EF195" s="392" t="str">
        <f ca="1">+IF(OFFSET('Hygiene Data'!$I$13,0,10*ROW('Hygiene Data'!I189))="","",OFFSET('Hygiene Data'!$I$13,0,10*ROW('Hygiene Data'!I189)))</f>
        <v/>
      </c>
    </row>
    <row r="196" spans="1:136" x14ac:dyDescent="0.25">
      <c r="A196" s="501" t="str">
        <f ca="1">+IF(OFFSET('Water Data'!$B$2,0,10*ROW('Water Data'!E190))="","",OFFSET('Water Data'!$B$2,0,10*ROW('Water Data'!E190)))</f>
        <v/>
      </c>
      <c r="B196" s="50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28" t="str">
        <f t="shared" ca="1" si="2"/>
        <v/>
      </c>
      <c r="D196" s="52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3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3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3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3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3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3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3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3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3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3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3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3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3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3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3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3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3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3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3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3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3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3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3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3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3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3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3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3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3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3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3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0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3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3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3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3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3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3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3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3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3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3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3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3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3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3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3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3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92" t="str">
        <f ca="1">+IF(OFFSET('Water Data'!$D$27,0,10*ROW('Water Data'!D190))="","",OFFSET('Water Data'!$D$27,0,10*ROW('Water Data'!D190)))</f>
        <v/>
      </c>
      <c r="BT196" s="392" t="str">
        <f ca="1">+IF(OFFSET('Water Data'!$D$28,0,10*ROW('Water Data'!D190))="","",OFFSET('Water Data'!$D$28,0,10*ROW('Water Data'!D190)))</f>
        <v/>
      </c>
      <c r="BU196" s="392" t="str">
        <f ca="1">+IF(OFFSET('Water Data'!$D$29,0,10*ROW('Water Data'!D190))="","",OFFSET('Water Data'!$D$29,0,10*ROW('Water Data'!D190)))</f>
        <v/>
      </c>
      <c r="BV196" s="392" t="str">
        <f ca="1">+IF(OFFSET('Water Data'!$E$27,0,10*ROW('Water Data'!E190))="","",OFFSET('Water Data'!$E$27,0,10*ROW('Water Data'!E190)))</f>
        <v/>
      </c>
      <c r="BW196" s="392" t="str">
        <f ca="1">+IF(OFFSET('Water Data'!$E$28,0,10*ROW('Water Data'!E190))="","",OFFSET('Water Data'!$E$28,0,10*ROW('Water Data'!E190)))</f>
        <v/>
      </c>
      <c r="BX196" s="392" t="str">
        <f ca="1">+IF(OFFSET('Water Data'!$E$29,0,10*ROW('Water Data'!E190))="","",OFFSET('Water Data'!$E$29,0,10*ROW('Water Data'!E190)))</f>
        <v/>
      </c>
      <c r="BY196" s="392" t="str">
        <f ca="1">+IF(OFFSET('Water Data'!$F$27,0,10*ROW('Water Data'!F190))="","",OFFSET('Water Data'!$F$27,0,10*ROW('Water Data'!F190)))</f>
        <v/>
      </c>
      <c r="BZ196" s="392" t="str">
        <f ca="1">+IF(OFFSET('Water Data'!$F$28,0,10*ROW('Water Data'!F190))="","",OFFSET('Water Data'!$F$28,0,10*ROW('Water Data'!F190)))</f>
        <v/>
      </c>
      <c r="CA196" s="392" t="str">
        <f ca="1">+IF(OFFSET('Water Data'!$F$29,0,10*ROW('Water Data'!F190))="","",OFFSET('Water Data'!$F$29,0,10*ROW('Water Data'!F190)))</f>
        <v/>
      </c>
      <c r="CB196" s="392" t="str">
        <f ca="1">+IF(OFFSET('Water Data'!$G$27,0,10*ROW('Water Data'!G190))="","",OFFSET('Water Data'!$G$27,0,10*ROW('Water Data'!G190)))</f>
        <v/>
      </c>
      <c r="CC196" s="392" t="str">
        <f ca="1">+IF(OFFSET('Water Data'!$G$28,0,10*ROW('Water Data'!G190))="","",OFFSET('Water Data'!$G$28,0,10*ROW('Water Data'!G190)))</f>
        <v/>
      </c>
      <c r="CD196" s="392" t="str">
        <f ca="1">+IF(OFFSET('Water Data'!$G$29,0,10*ROW('Water Data'!G190))="","",OFFSET('Water Data'!$G$29,0,10*ROW('Water Data'!G190)))</f>
        <v/>
      </c>
      <c r="CE196" s="392" t="str">
        <f ca="1">+IF(OFFSET('Water Data'!$H$27,0,10*ROW('Water Data'!H190))="","",OFFSET('Water Data'!$H$27,0,10*ROW('Water Data'!H190)))</f>
        <v/>
      </c>
      <c r="CF196" s="392" t="str">
        <f ca="1">+IF(OFFSET('Water Data'!$H$28,0,10*ROW('Water Data'!H190))="","",OFFSET('Water Data'!$H$28,0,10*ROW('Water Data'!H190)))</f>
        <v/>
      </c>
      <c r="CG196" s="392" t="str">
        <f ca="1">+IF(OFFSET('Water Data'!$H$29,0,10*ROW('Water Data'!H190))="","",OFFSET('Water Data'!$H$29,0,10*ROW('Water Data'!H190)))</f>
        <v/>
      </c>
      <c r="CH196" s="392" t="str">
        <f ca="1">+IF(OFFSET('Water Data'!$I$27,0,10*ROW('Water Data'!I190))="","",OFFSET('Water Data'!$I$27,0,10*ROW('Water Data'!I190)))</f>
        <v/>
      </c>
      <c r="CI196" s="392" t="str">
        <f ca="1">+IF(OFFSET('Water Data'!$I$28,0,10*ROW('Water Data'!I190))="","",OFFSET('Water Data'!$I$28,0,10*ROW('Water Data'!I190)))</f>
        <v/>
      </c>
      <c r="CJ196" s="392" t="str">
        <f ca="1">+IF(OFFSET('Water Data'!$I$29,0,10*ROW('Water Data'!I190))="","",OFFSET('Water Data'!$I$29,0,10*ROW('Water Data'!I190)))</f>
        <v/>
      </c>
      <c r="CK196" s="392" t="str">
        <f ca="1">+IF(OFFSET('Sanitation Data'!$D$28,0,10*ROW('Sanitation Data'!D190))="","",OFFSET('Sanitation Data'!$D$28,0,10*ROW('Sanitation Data'!D190)))</f>
        <v/>
      </c>
      <c r="CL196" s="392" t="str">
        <f ca="1">+IF(OFFSET('Sanitation Data'!$D$29,0,10*ROW('Sanitation Data'!D190))="","",OFFSET('Sanitation Data'!$D$29,0,10*ROW('Sanitation Data'!D190)))</f>
        <v/>
      </c>
      <c r="CM196" s="392" t="str">
        <f ca="1">+IF(OFFSET('Sanitation Data'!$D$30,0,10*ROW('Sanitation Data'!D190))="","",OFFSET('Sanitation Data'!$D$30,0,10*ROW('Sanitation Data'!D190)))</f>
        <v/>
      </c>
      <c r="CN196" s="392" t="str">
        <f ca="1">+IF(OFFSET('Sanitation Data'!$D$31,0,10*ROW('Sanitation Data'!D190))="","",OFFSET('Sanitation Data'!$D$31,0,10*ROW('Sanitation Data'!D190)))</f>
        <v/>
      </c>
      <c r="CO196" s="392" t="str">
        <f ca="1">+IF(OFFSET('Sanitation Data'!$D$32,0,10*ROW('Sanitation Data'!D190))="","",OFFSET('Sanitation Data'!$D$32,0,10*ROW('Sanitation Data'!D190)))</f>
        <v/>
      </c>
      <c r="CP196" s="392" t="str">
        <f ca="1">+IF(OFFSET('Sanitation Data'!$E$28,0,10*ROW('Sanitation Data'!E190))="","",OFFSET('Sanitation Data'!$E$28,0,10*ROW('Sanitation Data'!E190)))</f>
        <v/>
      </c>
      <c r="CQ196" s="392" t="str">
        <f ca="1">+IF(OFFSET('Sanitation Data'!$E$29,0,10*ROW('Sanitation Data'!E190))="","",OFFSET('Sanitation Data'!$E$29,0,10*ROW('Sanitation Data'!E190)))</f>
        <v/>
      </c>
      <c r="CR196" s="392" t="str">
        <f ca="1">+IF(OFFSET('Sanitation Data'!$E$30,0,10*ROW('Sanitation Data'!E190))="","",OFFSET('Sanitation Data'!$E$30,0,10*ROW('Sanitation Data'!E190)))</f>
        <v/>
      </c>
      <c r="CS196" s="392" t="str">
        <f ca="1">+IF(OFFSET('Sanitation Data'!$E$31,0,10*ROW('Sanitation Data'!E190))="","",OFFSET('Sanitation Data'!$E$31,0,10*ROW('Sanitation Data'!E190)))</f>
        <v/>
      </c>
      <c r="CT196" s="392" t="str">
        <f ca="1">+IF(OFFSET('Sanitation Data'!$E$32,0,10*ROW('Sanitation Data'!E190))="","",OFFSET('Sanitation Data'!$E$32,0,10*ROW('Sanitation Data'!E190)))</f>
        <v/>
      </c>
      <c r="CU196" s="392" t="str">
        <f ca="1">+IF(OFFSET('Sanitation Data'!$F$28,0,10*ROW('Sanitation Data'!F190))="","",OFFSET('Sanitation Data'!$F$28,0,10*ROW('Sanitation Data'!F190)))</f>
        <v/>
      </c>
      <c r="CV196" s="392" t="str">
        <f ca="1">+IF(OFFSET('Sanitation Data'!$F$29,0,10*ROW('Sanitation Data'!F190))="","",OFFSET('Sanitation Data'!$F$29,0,10*ROW('Sanitation Data'!F190)))</f>
        <v/>
      </c>
      <c r="CW196" s="392" t="str">
        <f ca="1">+IF(OFFSET('Sanitation Data'!$F$30,0,10*ROW('Sanitation Data'!F190))="","",OFFSET('Sanitation Data'!$F$30,0,10*ROW('Sanitation Data'!F190)))</f>
        <v/>
      </c>
      <c r="CX196" s="392" t="str">
        <f ca="1">+IF(OFFSET('Sanitation Data'!$F$31,0,10*ROW('Sanitation Data'!F190))="","",OFFSET('Sanitation Data'!$F$31,0,10*ROW('Sanitation Data'!F190)))</f>
        <v/>
      </c>
      <c r="CY196" s="392" t="str">
        <f ca="1">+IF(OFFSET('Sanitation Data'!$F$32,0,10*ROW('Sanitation Data'!F190))="","",OFFSET('Sanitation Data'!$F$32,0,10*ROW('Sanitation Data'!F190)))</f>
        <v/>
      </c>
      <c r="CZ196" s="392" t="str">
        <f ca="1">+IF(OFFSET('Sanitation Data'!$G$28,0,10*ROW('Sanitation Data'!G190))="","",OFFSET('Sanitation Data'!$G$28,0,10*ROW('Sanitation Data'!G190)))</f>
        <v/>
      </c>
      <c r="DA196" s="392" t="str">
        <f ca="1">+IF(OFFSET('Sanitation Data'!$G$29,0,10*ROW('Sanitation Data'!G190))="","",OFFSET('Sanitation Data'!$G$29,0,10*ROW('Sanitation Data'!G190)))</f>
        <v/>
      </c>
      <c r="DB196" s="392" t="str">
        <f ca="1">+IF(OFFSET('Sanitation Data'!$G$30,0,10*ROW('Sanitation Data'!G190))="","",OFFSET('Sanitation Data'!$G$30,0,10*ROW('Sanitation Data'!G190)))</f>
        <v/>
      </c>
      <c r="DC196" s="392" t="str">
        <f ca="1">+IF(OFFSET('Sanitation Data'!$G$31,0,10*ROW('Sanitation Data'!G190))="","",OFFSET('Sanitation Data'!$G$31,0,10*ROW('Sanitation Data'!G190)))</f>
        <v/>
      </c>
      <c r="DD196" s="392" t="str">
        <f ca="1">+IF(OFFSET('Sanitation Data'!$G$32,0,10*ROW('Sanitation Data'!G190))="","",OFFSET('Sanitation Data'!$G$32,0,10*ROW('Sanitation Data'!G190)))</f>
        <v/>
      </c>
      <c r="DE196" s="392" t="str">
        <f ca="1">+IF(OFFSET('Sanitation Data'!$H$28,0,10*ROW('Sanitation Data'!H190))="","",OFFSET('Sanitation Data'!$H$28,0,10*ROW('Sanitation Data'!H190)))</f>
        <v/>
      </c>
      <c r="DF196" s="392" t="str">
        <f ca="1">+IF(OFFSET('Sanitation Data'!$H$29,0,10*ROW('Sanitation Data'!H190))="","",OFFSET('Sanitation Data'!$H$29,0,10*ROW('Sanitation Data'!H190)))</f>
        <v/>
      </c>
      <c r="DG196" s="392" t="str">
        <f ca="1">+IF(OFFSET('Sanitation Data'!$H$30,0,10*ROW('Sanitation Data'!H190))="","",OFFSET('Sanitation Data'!$H$30,0,10*ROW('Sanitation Data'!H190)))</f>
        <v/>
      </c>
      <c r="DH196" s="392" t="str">
        <f ca="1">+IF(OFFSET('Sanitation Data'!$H$31,0,10*ROW('Sanitation Data'!H190))="","",OFFSET('Sanitation Data'!$H$31,0,10*ROW('Sanitation Data'!H190)))</f>
        <v/>
      </c>
      <c r="DI196" s="392" t="str">
        <f ca="1">+IF(OFFSET('Sanitation Data'!$H$32,0,10*ROW('Sanitation Data'!H190))="","",OFFSET('Sanitation Data'!$H$32,0,10*ROW('Sanitation Data'!H190)))</f>
        <v/>
      </c>
      <c r="DJ196" s="392" t="str">
        <f ca="1">+IF(OFFSET('Sanitation Data'!$I$28,0,10*ROW('Sanitation Data'!I190))="","",OFFSET('Sanitation Data'!$I$28,0,10*ROW('Sanitation Data'!I190)))</f>
        <v/>
      </c>
      <c r="DK196" s="392" t="str">
        <f ca="1">+IF(OFFSET('Sanitation Data'!$I$29,0,10*ROW('Sanitation Data'!I190))="","",OFFSET('Sanitation Data'!$I$29,0,10*ROW('Sanitation Data'!I190)))</f>
        <v/>
      </c>
      <c r="DL196" s="392" t="str">
        <f ca="1">+IF(OFFSET('Sanitation Data'!$I$30,0,10*ROW('Sanitation Data'!I190))="","",OFFSET('Sanitation Data'!$I$30,0,10*ROW('Sanitation Data'!I190)))</f>
        <v/>
      </c>
      <c r="DM196" s="392" t="str">
        <f ca="1">+IF(OFFSET('Sanitation Data'!$I$31,0,10*ROW('Sanitation Data'!I190))="","",OFFSET('Sanitation Data'!$I$31,0,10*ROW('Sanitation Data'!I190)))</f>
        <v/>
      </c>
      <c r="DN196" s="392" t="str">
        <f ca="1">+IF(OFFSET('Sanitation Data'!$I$32,0,10*ROW('Sanitation Data'!I190))="","",OFFSET('Sanitation Data'!$I$32,0,10*ROW('Sanitation Data'!I190)))</f>
        <v/>
      </c>
      <c r="DO196" s="392" t="str">
        <f ca="1">+IF(OFFSET('Hygiene Data'!$D$11,0,10*ROW('Hygiene Data'!D190))="","",OFFSET('Hygiene Data'!$D$11,0,10*ROW('Hygiene Data'!D190)))</f>
        <v/>
      </c>
      <c r="DP196" s="392" t="str">
        <f ca="1">+IF(OFFSET('Hygiene Data'!$D$12,0,10*ROW('Hygiene Data'!D190))="","",OFFSET('Hygiene Data'!$D$12,0,10*ROW('Hygiene Data'!D190)))</f>
        <v/>
      </c>
      <c r="DQ196" s="392" t="str">
        <f ca="1">+IF(OFFSET('Hygiene Data'!$D$13,0,10*ROW('Hygiene Data'!D190))="","",OFFSET('Hygiene Data'!$D$13,0,10*ROW('Hygiene Data'!D190)))</f>
        <v/>
      </c>
      <c r="DR196" s="392" t="str">
        <f ca="1">+IF(OFFSET('Hygiene Data'!$E$11,0,10*ROW('Hygiene Data'!E190))="","",OFFSET('Hygiene Data'!$E$11,0,10*ROW('Hygiene Data'!E190)))</f>
        <v/>
      </c>
      <c r="DS196" s="392" t="str">
        <f ca="1">+IF(OFFSET('Hygiene Data'!$E$12,0,10*ROW('Hygiene Data'!E190))="","",OFFSET('Hygiene Data'!$E$12,0,10*ROW('Hygiene Data'!E190)))</f>
        <v/>
      </c>
      <c r="DT196" s="392" t="str">
        <f ca="1">+IF(OFFSET('Hygiene Data'!$E$13,0,10*ROW('Hygiene Data'!E190))="","",OFFSET('Hygiene Data'!$E$13,0,10*ROW('Hygiene Data'!E190)))</f>
        <v/>
      </c>
      <c r="DU196" s="392" t="str">
        <f ca="1">+IF(OFFSET('Hygiene Data'!$F$11,0,10*ROW('Hygiene Data'!F190))="","",OFFSET('Hygiene Data'!$F$11,0,10*ROW('Hygiene Data'!F190)))</f>
        <v/>
      </c>
      <c r="DV196" s="392" t="str">
        <f ca="1">+IF(OFFSET('Hygiene Data'!$F$12,0,10*ROW('Hygiene Data'!F190))="","",OFFSET('Hygiene Data'!$F$12,0,10*ROW('Hygiene Data'!F190)))</f>
        <v/>
      </c>
      <c r="DW196" s="392" t="str">
        <f ca="1">+IF(OFFSET('Hygiene Data'!$F$13,0,10*ROW('Hygiene Data'!F190))="","",OFFSET('Hygiene Data'!$F$13,0,10*ROW('Hygiene Data'!F190)))</f>
        <v/>
      </c>
      <c r="DX196" s="392" t="str">
        <f ca="1">+IF(OFFSET('Hygiene Data'!$G$11,0,10*ROW('Hygiene Data'!G190))="","",OFFSET('Hygiene Data'!$G$11,0,10*ROW('Hygiene Data'!G190)))</f>
        <v/>
      </c>
      <c r="DY196" s="392" t="str">
        <f ca="1">+IF(OFFSET('Hygiene Data'!$G$12,0,10*ROW('Hygiene Data'!G190))="","",OFFSET('Hygiene Data'!$G$12,0,10*ROW('Hygiene Data'!G190)))</f>
        <v/>
      </c>
      <c r="DZ196" s="392" t="str">
        <f ca="1">+IF(OFFSET('Hygiene Data'!$G$13,0,10*ROW('Hygiene Data'!G190))="","",OFFSET('Hygiene Data'!$G$13,0,10*ROW('Hygiene Data'!G190)))</f>
        <v/>
      </c>
      <c r="EA196" s="392" t="str">
        <f ca="1">+IF(OFFSET('Hygiene Data'!$H$11,0,10*ROW('Hygiene Data'!H190))="","",OFFSET('Hygiene Data'!$H$11,0,10*ROW('Hygiene Data'!H190)))</f>
        <v/>
      </c>
      <c r="EB196" s="392" t="str">
        <f ca="1">+IF(OFFSET('Hygiene Data'!$H$12,0,10*ROW('Hygiene Data'!H190))="","",OFFSET('Hygiene Data'!$H$12,0,10*ROW('Hygiene Data'!H190)))</f>
        <v/>
      </c>
      <c r="EC196" s="392" t="str">
        <f ca="1">+IF(OFFSET('Hygiene Data'!$H$13,0,10*ROW('Hygiene Data'!H190))="","",OFFSET('Hygiene Data'!$H$13,0,10*ROW('Hygiene Data'!H190)))</f>
        <v/>
      </c>
      <c r="ED196" s="392" t="str">
        <f ca="1">+IF(OFFSET('Hygiene Data'!$I$11,0,10*ROW('Hygiene Data'!I190))="","",OFFSET('Hygiene Data'!$I$11,0,10*ROW('Hygiene Data'!I190)))</f>
        <v/>
      </c>
      <c r="EE196" s="392" t="str">
        <f ca="1">+IF(OFFSET('Hygiene Data'!$I$12,0,10*ROW('Hygiene Data'!I190))="","",OFFSET('Hygiene Data'!$I$12,0,10*ROW('Hygiene Data'!I190)))</f>
        <v/>
      </c>
      <c r="EF196" s="392" t="str">
        <f ca="1">+IF(OFFSET('Hygiene Data'!$I$13,0,10*ROW('Hygiene Data'!I190))="","",OFFSET('Hygiene Data'!$I$13,0,10*ROW('Hygiene Data'!I190)))</f>
        <v/>
      </c>
    </row>
    <row r="197" spans="1:136" x14ac:dyDescent="0.25">
      <c r="A197" s="501" t="str">
        <f ca="1">+IF(OFFSET('Water Data'!$B$2,0,10*ROW('Water Data'!E191))="","",OFFSET('Water Data'!$B$2,0,10*ROW('Water Data'!E191)))</f>
        <v/>
      </c>
      <c r="B197" s="50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28" t="str">
        <f t="shared" ca="1" si="2"/>
        <v/>
      </c>
      <c r="D197" s="52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3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3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3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3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3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3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3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3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3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3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3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3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3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3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3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3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3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3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3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3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3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3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3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3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3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3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3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3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3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3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3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0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3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3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3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3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3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3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3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3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3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3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3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3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3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3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3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3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92" t="str">
        <f ca="1">+IF(OFFSET('Water Data'!$D$27,0,10*ROW('Water Data'!D191))="","",OFFSET('Water Data'!$D$27,0,10*ROW('Water Data'!D191)))</f>
        <v/>
      </c>
      <c r="BT197" s="392" t="str">
        <f ca="1">+IF(OFFSET('Water Data'!$D$28,0,10*ROW('Water Data'!D191))="","",OFFSET('Water Data'!$D$28,0,10*ROW('Water Data'!D191)))</f>
        <v/>
      </c>
      <c r="BU197" s="392" t="str">
        <f ca="1">+IF(OFFSET('Water Data'!$D$29,0,10*ROW('Water Data'!D191))="","",OFFSET('Water Data'!$D$29,0,10*ROW('Water Data'!D191)))</f>
        <v/>
      </c>
      <c r="BV197" s="392" t="str">
        <f ca="1">+IF(OFFSET('Water Data'!$E$27,0,10*ROW('Water Data'!E191))="","",OFFSET('Water Data'!$E$27,0,10*ROW('Water Data'!E191)))</f>
        <v/>
      </c>
      <c r="BW197" s="392" t="str">
        <f ca="1">+IF(OFFSET('Water Data'!$E$28,0,10*ROW('Water Data'!E191))="","",OFFSET('Water Data'!$E$28,0,10*ROW('Water Data'!E191)))</f>
        <v/>
      </c>
      <c r="BX197" s="392" t="str">
        <f ca="1">+IF(OFFSET('Water Data'!$E$29,0,10*ROW('Water Data'!E191))="","",OFFSET('Water Data'!$E$29,0,10*ROW('Water Data'!E191)))</f>
        <v/>
      </c>
      <c r="BY197" s="392" t="str">
        <f ca="1">+IF(OFFSET('Water Data'!$F$27,0,10*ROW('Water Data'!F191))="","",OFFSET('Water Data'!$F$27,0,10*ROW('Water Data'!F191)))</f>
        <v/>
      </c>
      <c r="BZ197" s="392" t="str">
        <f ca="1">+IF(OFFSET('Water Data'!$F$28,0,10*ROW('Water Data'!F191))="","",OFFSET('Water Data'!$F$28,0,10*ROW('Water Data'!F191)))</f>
        <v/>
      </c>
      <c r="CA197" s="392" t="str">
        <f ca="1">+IF(OFFSET('Water Data'!$F$29,0,10*ROW('Water Data'!F191))="","",OFFSET('Water Data'!$F$29,0,10*ROW('Water Data'!F191)))</f>
        <v/>
      </c>
      <c r="CB197" s="392" t="str">
        <f ca="1">+IF(OFFSET('Water Data'!$G$27,0,10*ROW('Water Data'!G191))="","",OFFSET('Water Data'!$G$27,0,10*ROW('Water Data'!G191)))</f>
        <v/>
      </c>
      <c r="CC197" s="392" t="str">
        <f ca="1">+IF(OFFSET('Water Data'!$G$28,0,10*ROW('Water Data'!G191))="","",OFFSET('Water Data'!$G$28,0,10*ROW('Water Data'!G191)))</f>
        <v/>
      </c>
      <c r="CD197" s="392" t="str">
        <f ca="1">+IF(OFFSET('Water Data'!$G$29,0,10*ROW('Water Data'!G191))="","",OFFSET('Water Data'!$G$29,0,10*ROW('Water Data'!G191)))</f>
        <v/>
      </c>
      <c r="CE197" s="392" t="str">
        <f ca="1">+IF(OFFSET('Water Data'!$H$27,0,10*ROW('Water Data'!H191))="","",OFFSET('Water Data'!$H$27,0,10*ROW('Water Data'!H191)))</f>
        <v/>
      </c>
      <c r="CF197" s="392" t="str">
        <f ca="1">+IF(OFFSET('Water Data'!$H$28,0,10*ROW('Water Data'!H191))="","",OFFSET('Water Data'!$H$28,0,10*ROW('Water Data'!H191)))</f>
        <v/>
      </c>
      <c r="CG197" s="392" t="str">
        <f ca="1">+IF(OFFSET('Water Data'!$H$29,0,10*ROW('Water Data'!H191))="","",OFFSET('Water Data'!$H$29,0,10*ROW('Water Data'!H191)))</f>
        <v/>
      </c>
      <c r="CH197" s="392" t="str">
        <f ca="1">+IF(OFFSET('Water Data'!$I$27,0,10*ROW('Water Data'!I191))="","",OFFSET('Water Data'!$I$27,0,10*ROW('Water Data'!I191)))</f>
        <v/>
      </c>
      <c r="CI197" s="392" t="str">
        <f ca="1">+IF(OFFSET('Water Data'!$I$28,0,10*ROW('Water Data'!I191))="","",OFFSET('Water Data'!$I$28,0,10*ROW('Water Data'!I191)))</f>
        <v/>
      </c>
      <c r="CJ197" s="392" t="str">
        <f ca="1">+IF(OFFSET('Water Data'!$I$29,0,10*ROW('Water Data'!I191))="","",OFFSET('Water Data'!$I$29,0,10*ROW('Water Data'!I191)))</f>
        <v/>
      </c>
      <c r="CK197" s="392" t="str">
        <f ca="1">+IF(OFFSET('Sanitation Data'!$D$28,0,10*ROW('Sanitation Data'!D191))="","",OFFSET('Sanitation Data'!$D$28,0,10*ROW('Sanitation Data'!D191)))</f>
        <v/>
      </c>
      <c r="CL197" s="392" t="str">
        <f ca="1">+IF(OFFSET('Sanitation Data'!$D$29,0,10*ROW('Sanitation Data'!D191))="","",OFFSET('Sanitation Data'!$D$29,0,10*ROW('Sanitation Data'!D191)))</f>
        <v/>
      </c>
      <c r="CM197" s="392" t="str">
        <f ca="1">+IF(OFFSET('Sanitation Data'!$D$30,0,10*ROW('Sanitation Data'!D191))="","",OFFSET('Sanitation Data'!$D$30,0,10*ROW('Sanitation Data'!D191)))</f>
        <v/>
      </c>
      <c r="CN197" s="392" t="str">
        <f ca="1">+IF(OFFSET('Sanitation Data'!$D$31,0,10*ROW('Sanitation Data'!D191))="","",OFFSET('Sanitation Data'!$D$31,0,10*ROW('Sanitation Data'!D191)))</f>
        <v/>
      </c>
      <c r="CO197" s="392" t="str">
        <f ca="1">+IF(OFFSET('Sanitation Data'!$D$32,0,10*ROW('Sanitation Data'!D191))="","",OFFSET('Sanitation Data'!$D$32,0,10*ROW('Sanitation Data'!D191)))</f>
        <v/>
      </c>
      <c r="CP197" s="392" t="str">
        <f ca="1">+IF(OFFSET('Sanitation Data'!$E$28,0,10*ROW('Sanitation Data'!E191))="","",OFFSET('Sanitation Data'!$E$28,0,10*ROW('Sanitation Data'!E191)))</f>
        <v/>
      </c>
      <c r="CQ197" s="392" t="str">
        <f ca="1">+IF(OFFSET('Sanitation Data'!$E$29,0,10*ROW('Sanitation Data'!E191))="","",OFFSET('Sanitation Data'!$E$29,0,10*ROW('Sanitation Data'!E191)))</f>
        <v/>
      </c>
      <c r="CR197" s="392" t="str">
        <f ca="1">+IF(OFFSET('Sanitation Data'!$E$30,0,10*ROW('Sanitation Data'!E191))="","",OFFSET('Sanitation Data'!$E$30,0,10*ROW('Sanitation Data'!E191)))</f>
        <v/>
      </c>
      <c r="CS197" s="392" t="str">
        <f ca="1">+IF(OFFSET('Sanitation Data'!$E$31,0,10*ROW('Sanitation Data'!E191))="","",OFFSET('Sanitation Data'!$E$31,0,10*ROW('Sanitation Data'!E191)))</f>
        <v/>
      </c>
      <c r="CT197" s="392" t="str">
        <f ca="1">+IF(OFFSET('Sanitation Data'!$E$32,0,10*ROW('Sanitation Data'!E191))="","",OFFSET('Sanitation Data'!$E$32,0,10*ROW('Sanitation Data'!E191)))</f>
        <v/>
      </c>
      <c r="CU197" s="392" t="str">
        <f ca="1">+IF(OFFSET('Sanitation Data'!$F$28,0,10*ROW('Sanitation Data'!F191))="","",OFFSET('Sanitation Data'!$F$28,0,10*ROW('Sanitation Data'!F191)))</f>
        <v/>
      </c>
      <c r="CV197" s="392" t="str">
        <f ca="1">+IF(OFFSET('Sanitation Data'!$F$29,0,10*ROW('Sanitation Data'!F191))="","",OFFSET('Sanitation Data'!$F$29,0,10*ROW('Sanitation Data'!F191)))</f>
        <v/>
      </c>
      <c r="CW197" s="392" t="str">
        <f ca="1">+IF(OFFSET('Sanitation Data'!$F$30,0,10*ROW('Sanitation Data'!F191))="","",OFFSET('Sanitation Data'!$F$30,0,10*ROW('Sanitation Data'!F191)))</f>
        <v/>
      </c>
      <c r="CX197" s="392" t="str">
        <f ca="1">+IF(OFFSET('Sanitation Data'!$F$31,0,10*ROW('Sanitation Data'!F191))="","",OFFSET('Sanitation Data'!$F$31,0,10*ROW('Sanitation Data'!F191)))</f>
        <v/>
      </c>
      <c r="CY197" s="392" t="str">
        <f ca="1">+IF(OFFSET('Sanitation Data'!$F$32,0,10*ROW('Sanitation Data'!F191))="","",OFFSET('Sanitation Data'!$F$32,0,10*ROW('Sanitation Data'!F191)))</f>
        <v/>
      </c>
      <c r="CZ197" s="392" t="str">
        <f ca="1">+IF(OFFSET('Sanitation Data'!$G$28,0,10*ROW('Sanitation Data'!G191))="","",OFFSET('Sanitation Data'!$G$28,0,10*ROW('Sanitation Data'!G191)))</f>
        <v/>
      </c>
      <c r="DA197" s="392" t="str">
        <f ca="1">+IF(OFFSET('Sanitation Data'!$G$29,0,10*ROW('Sanitation Data'!G191))="","",OFFSET('Sanitation Data'!$G$29,0,10*ROW('Sanitation Data'!G191)))</f>
        <v/>
      </c>
      <c r="DB197" s="392" t="str">
        <f ca="1">+IF(OFFSET('Sanitation Data'!$G$30,0,10*ROW('Sanitation Data'!G191))="","",OFFSET('Sanitation Data'!$G$30,0,10*ROW('Sanitation Data'!G191)))</f>
        <v/>
      </c>
      <c r="DC197" s="392" t="str">
        <f ca="1">+IF(OFFSET('Sanitation Data'!$G$31,0,10*ROW('Sanitation Data'!G191))="","",OFFSET('Sanitation Data'!$G$31,0,10*ROW('Sanitation Data'!G191)))</f>
        <v/>
      </c>
      <c r="DD197" s="392" t="str">
        <f ca="1">+IF(OFFSET('Sanitation Data'!$G$32,0,10*ROW('Sanitation Data'!G191))="","",OFFSET('Sanitation Data'!$G$32,0,10*ROW('Sanitation Data'!G191)))</f>
        <v/>
      </c>
      <c r="DE197" s="392" t="str">
        <f ca="1">+IF(OFFSET('Sanitation Data'!$H$28,0,10*ROW('Sanitation Data'!H191))="","",OFFSET('Sanitation Data'!$H$28,0,10*ROW('Sanitation Data'!H191)))</f>
        <v/>
      </c>
      <c r="DF197" s="392" t="str">
        <f ca="1">+IF(OFFSET('Sanitation Data'!$H$29,0,10*ROW('Sanitation Data'!H191))="","",OFFSET('Sanitation Data'!$H$29,0,10*ROW('Sanitation Data'!H191)))</f>
        <v/>
      </c>
      <c r="DG197" s="392" t="str">
        <f ca="1">+IF(OFFSET('Sanitation Data'!$H$30,0,10*ROW('Sanitation Data'!H191))="","",OFFSET('Sanitation Data'!$H$30,0,10*ROW('Sanitation Data'!H191)))</f>
        <v/>
      </c>
      <c r="DH197" s="392" t="str">
        <f ca="1">+IF(OFFSET('Sanitation Data'!$H$31,0,10*ROW('Sanitation Data'!H191))="","",OFFSET('Sanitation Data'!$H$31,0,10*ROW('Sanitation Data'!H191)))</f>
        <v/>
      </c>
      <c r="DI197" s="392" t="str">
        <f ca="1">+IF(OFFSET('Sanitation Data'!$H$32,0,10*ROW('Sanitation Data'!H191))="","",OFFSET('Sanitation Data'!$H$32,0,10*ROW('Sanitation Data'!H191)))</f>
        <v/>
      </c>
      <c r="DJ197" s="392" t="str">
        <f ca="1">+IF(OFFSET('Sanitation Data'!$I$28,0,10*ROW('Sanitation Data'!I191))="","",OFFSET('Sanitation Data'!$I$28,0,10*ROW('Sanitation Data'!I191)))</f>
        <v/>
      </c>
      <c r="DK197" s="392" t="str">
        <f ca="1">+IF(OFFSET('Sanitation Data'!$I$29,0,10*ROW('Sanitation Data'!I191))="","",OFFSET('Sanitation Data'!$I$29,0,10*ROW('Sanitation Data'!I191)))</f>
        <v/>
      </c>
      <c r="DL197" s="392" t="str">
        <f ca="1">+IF(OFFSET('Sanitation Data'!$I$30,0,10*ROW('Sanitation Data'!I191))="","",OFFSET('Sanitation Data'!$I$30,0,10*ROW('Sanitation Data'!I191)))</f>
        <v/>
      </c>
      <c r="DM197" s="392" t="str">
        <f ca="1">+IF(OFFSET('Sanitation Data'!$I$31,0,10*ROW('Sanitation Data'!I191))="","",OFFSET('Sanitation Data'!$I$31,0,10*ROW('Sanitation Data'!I191)))</f>
        <v/>
      </c>
      <c r="DN197" s="392" t="str">
        <f ca="1">+IF(OFFSET('Sanitation Data'!$I$32,0,10*ROW('Sanitation Data'!I191))="","",OFFSET('Sanitation Data'!$I$32,0,10*ROW('Sanitation Data'!I191)))</f>
        <v/>
      </c>
      <c r="DO197" s="392" t="str">
        <f ca="1">+IF(OFFSET('Hygiene Data'!$D$11,0,10*ROW('Hygiene Data'!D191))="","",OFFSET('Hygiene Data'!$D$11,0,10*ROW('Hygiene Data'!D191)))</f>
        <v/>
      </c>
      <c r="DP197" s="392" t="str">
        <f ca="1">+IF(OFFSET('Hygiene Data'!$D$12,0,10*ROW('Hygiene Data'!D191))="","",OFFSET('Hygiene Data'!$D$12,0,10*ROW('Hygiene Data'!D191)))</f>
        <v/>
      </c>
      <c r="DQ197" s="392" t="str">
        <f ca="1">+IF(OFFSET('Hygiene Data'!$D$13,0,10*ROW('Hygiene Data'!D191))="","",OFFSET('Hygiene Data'!$D$13,0,10*ROW('Hygiene Data'!D191)))</f>
        <v/>
      </c>
      <c r="DR197" s="392" t="str">
        <f ca="1">+IF(OFFSET('Hygiene Data'!$E$11,0,10*ROW('Hygiene Data'!E191))="","",OFFSET('Hygiene Data'!$E$11,0,10*ROW('Hygiene Data'!E191)))</f>
        <v/>
      </c>
      <c r="DS197" s="392" t="str">
        <f ca="1">+IF(OFFSET('Hygiene Data'!$E$12,0,10*ROW('Hygiene Data'!E191))="","",OFFSET('Hygiene Data'!$E$12,0,10*ROW('Hygiene Data'!E191)))</f>
        <v/>
      </c>
      <c r="DT197" s="392" t="str">
        <f ca="1">+IF(OFFSET('Hygiene Data'!$E$13,0,10*ROW('Hygiene Data'!E191))="","",OFFSET('Hygiene Data'!$E$13,0,10*ROW('Hygiene Data'!E191)))</f>
        <v/>
      </c>
      <c r="DU197" s="392" t="str">
        <f ca="1">+IF(OFFSET('Hygiene Data'!$F$11,0,10*ROW('Hygiene Data'!F191))="","",OFFSET('Hygiene Data'!$F$11,0,10*ROW('Hygiene Data'!F191)))</f>
        <v/>
      </c>
      <c r="DV197" s="392" t="str">
        <f ca="1">+IF(OFFSET('Hygiene Data'!$F$12,0,10*ROW('Hygiene Data'!F191))="","",OFFSET('Hygiene Data'!$F$12,0,10*ROW('Hygiene Data'!F191)))</f>
        <v/>
      </c>
      <c r="DW197" s="392" t="str">
        <f ca="1">+IF(OFFSET('Hygiene Data'!$F$13,0,10*ROW('Hygiene Data'!F191))="","",OFFSET('Hygiene Data'!$F$13,0,10*ROW('Hygiene Data'!F191)))</f>
        <v/>
      </c>
      <c r="DX197" s="392" t="str">
        <f ca="1">+IF(OFFSET('Hygiene Data'!$G$11,0,10*ROW('Hygiene Data'!G191))="","",OFFSET('Hygiene Data'!$G$11,0,10*ROW('Hygiene Data'!G191)))</f>
        <v/>
      </c>
      <c r="DY197" s="392" t="str">
        <f ca="1">+IF(OFFSET('Hygiene Data'!$G$12,0,10*ROW('Hygiene Data'!G191))="","",OFFSET('Hygiene Data'!$G$12,0,10*ROW('Hygiene Data'!G191)))</f>
        <v/>
      </c>
      <c r="DZ197" s="392" t="str">
        <f ca="1">+IF(OFFSET('Hygiene Data'!$G$13,0,10*ROW('Hygiene Data'!G191))="","",OFFSET('Hygiene Data'!$G$13,0,10*ROW('Hygiene Data'!G191)))</f>
        <v/>
      </c>
      <c r="EA197" s="392" t="str">
        <f ca="1">+IF(OFFSET('Hygiene Data'!$H$11,0,10*ROW('Hygiene Data'!H191))="","",OFFSET('Hygiene Data'!$H$11,0,10*ROW('Hygiene Data'!H191)))</f>
        <v/>
      </c>
      <c r="EB197" s="392" t="str">
        <f ca="1">+IF(OFFSET('Hygiene Data'!$H$12,0,10*ROW('Hygiene Data'!H191))="","",OFFSET('Hygiene Data'!$H$12,0,10*ROW('Hygiene Data'!H191)))</f>
        <v/>
      </c>
      <c r="EC197" s="392" t="str">
        <f ca="1">+IF(OFFSET('Hygiene Data'!$H$13,0,10*ROW('Hygiene Data'!H191))="","",OFFSET('Hygiene Data'!$H$13,0,10*ROW('Hygiene Data'!H191)))</f>
        <v/>
      </c>
      <c r="ED197" s="392" t="str">
        <f ca="1">+IF(OFFSET('Hygiene Data'!$I$11,0,10*ROW('Hygiene Data'!I191))="","",OFFSET('Hygiene Data'!$I$11,0,10*ROW('Hygiene Data'!I191)))</f>
        <v/>
      </c>
      <c r="EE197" s="392" t="str">
        <f ca="1">+IF(OFFSET('Hygiene Data'!$I$12,0,10*ROW('Hygiene Data'!I191))="","",OFFSET('Hygiene Data'!$I$12,0,10*ROW('Hygiene Data'!I191)))</f>
        <v/>
      </c>
      <c r="EF197" s="392" t="str">
        <f ca="1">+IF(OFFSET('Hygiene Data'!$I$13,0,10*ROW('Hygiene Data'!I191))="","",OFFSET('Hygiene Data'!$I$13,0,10*ROW('Hygiene Data'!I191)))</f>
        <v/>
      </c>
    </row>
    <row r="198" spans="1:136" x14ac:dyDescent="0.25">
      <c r="A198" s="501" t="str">
        <f ca="1">+IF(OFFSET('Water Data'!$B$2,0,10*ROW('Water Data'!E192))="","",OFFSET('Water Data'!$B$2,0,10*ROW('Water Data'!E192)))</f>
        <v/>
      </c>
      <c r="B198" s="50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28" t="str">
        <f t="shared" ca="1" si="2"/>
        <v/>
      </c>
      <c r="D198" s="52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3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3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3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3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3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3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3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3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3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3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3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3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3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3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3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3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3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3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3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3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3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3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3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3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3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3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3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3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3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3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3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0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3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3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3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3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3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3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3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3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3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3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3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3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3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3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3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3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92" t="str">
        <f ca="1">+IF(OFFSET('Water Data'!$D$27,0,10*ROW('Water Data'!D192))="","",OFFSET('Water Data'!$D$27,0,10*ROW('Water Data'!D192)))</f>
        <v/>
      </c>
      <c r="BT198" s="392" t="str">
        <f ca="1">+IF(OFFSET('Water Data'!$D$28,0,10*ROW('Water Data'!D192))="","",OFFSET('Water Data'!$D$28,0,10*ROW('Water Data'!D192)))</f>
        <v/>
      </c>
      <c r="BU198" s="392" t="str">
        <f ca="1">+IF(OFFSET('Water Data'!$D$29,0,10*ROW('Water Data'!D192))="","",OFFSET('Water Data'!$D$29,0,10*ROW('Water Data'!D192)))</f>
        <v/>
      </c>
      <c r="BV198" s="392" t="str">
        <f ca="1">+IF(OFFSET('Water Data'!$E$27,0,10*ROW('Water Data'!E192))="","",OFFSET('Water Data'!$E$27,0,10*ROW('Water Data'!E192)))</f>
        <v/>
      </c>
      <c r="BW198" s="392" t="str">
        <f ca="1">+IF(OFFSET('Water Data'!$E$28,0,10*ROW('Water Data'!E192))="","",OFFSET('Water Data'!$E$28,0,10*ROW('Water Data'!E192)))</f>
        <v/>
      </c>
      <c r="BX198" s="392" t="str">
        <f ca="1">+IF(OFFSET('Water Data'!$E$29,0,10*ROW('Water Data'!E192))="","",OFFSET('Water Data'!$E$29,0,10*ROW('Water Data'!E192)))</f>
        <v/>
      </c>
      <c r="BY198" s="392" t="str">
        <f ca="1">+IF(OFFSET('Water Data'!$F$27,0,10*ROW('Water Data'!F192))="","",OFFSET('Water Data'!$F$27,0,10*ROW('Water Data'!F192)))</f>
        <v/>
      </c>
      <c r="BZ198" s="392" t="str">
        <f ca="1">+IF(OFFSET('Water Data'!$F$28,0,10*ROW('Water Data'!F192))="","",OFFSET('Water Data'!$F$28,0,10*ROW('Water Data'!F192)))</f>
        <v/>
      </c>
      <c r="CA198" s="392" t="str">
        <f ca="1">+IF(OFFSET('Water Data'!$F$29,0,10*ROW('Water Data'!F192))="","",OFFSET('Water Data'!$F$29,0,10*ROW('Water Data'!F192)))</f>
        <v/>
      </c>
      <c r="CB198" s="392" t="str">
        <f ca="1">+IF(OFFSET('Water Data'!$G$27,0,10*ROW('Water Data'!G192))="","",OFFSET('Water Data'!$G$27,0,10*ROW('Water Data'!G192)))</f>
        <v/>
      </c>
      <c r="CC198" s="392" t="str">
        <f ca="1">+IF(OFFSET('Water Data'!$G$28,0,10*ROW('Water Data'!G192))="","",OFFSET('Water Data'!$G$28,0,10*ROW('Water Data'!G192)))</f>
        <v/>
      </c>
      <c r="CD198" s="392" t="str">
        <f ca="1">+IF(OFFSET('Water Data'!$G$29,0,10*ROW('Water Data'!G192))="","",OFFSET('Water Data'!$G$29,0,10*ROW('Water Data'!G192)))</f>
        <v/>
      </c>
      <c r="CE198" s="392" t="str">
        <f ca="1">+IF(OFFSET('Water Data'!$H$27,0,10*ROW('Water Data'!H192))="","",OFFSET('Water Data'!$H$27,0,10*ROW('Water Data'!H192)))</f>
        <v/>
      </c>
      <c r="CF198" s="392" t="str">
        <f ca="1">+IF(OFFSET('Water Data'!$H$28,0,10*ROW('Water Data'!H192))="","",OFFSET('Water Data'!$H$28,0,10*ROW('Water Data'!H192)))</f>
        <v/>
      </c>
      <c r="CG198" s="392" t="str">
        <f ca="1">+IF(OFFSET('Water Data'!$H$29,0,10*ROW('Water Data'!H192))="","",OFFSET('Water Data'!$H$29,0,10*ROW('Water Data'!H192)))</f>
        <v/>
      </c>
      <c r="CH198" s="392" t="str">
        <f ca="1">+IF(OFFSET('Water Data'!$I$27,0,10*ROW('Water Data'!I192))="","",OFFSET('Water Data'!$I$27,0,10*ROW('Water Data'!I192)))</f>
        <v/>
      </c>
      <c r="CI198" s="392" t="str">
        <f ca="1">+IF(OFFSET('Water Data'!$I$28,0,10*ROW('Water Data'!I192))="","",OFFSET('Water Data'!$I$28,0,10*ROW('Water Data'!I192)))</f>
        <v/>
      </c>
      <c r="CJ198" s="392" t="str">
        <f ca="1">+IF(OFFSET('Water Data'!$I$29,0,10*ROW('Water Data'!I192))="","",OFFSET('Water Data'!$I$29,0,10*ROW('Water Data'!I192)))</f>
        <v/>
      </c>
      <c r="CK198" s="392" t="str">
        <f ca="1">+IF(OFFSET('Sanitation Data'!$D$28,0,10*ROW('Sanitation Data'!D192))="","",OFFSET('Sanitation Data'!$D$28,0,10*ROW('Sanitation Data'!D192)))</f>
        <v/>
      </c>
      <c r="CL198" s="392" t="str">
        <f ca="1">+IF(OFFSET('Sanitation Data'!$D$29,0,10*ROW('Sanitation Data'!D192))="","",OFFSET('Sanitation Data'!$D$29,0,10*ROW('Sanitation Data'!D192)))</f>
        <v/>
      </c>
      <c r="CM198" s="392" t="str">
        <f ca="1">+IF(OFFSET('Sanitation Data'!$D$30,0,10*ROW('Sanitation Data'!D192))="","",OFFSET('Sanitation Data'!$D$30,0,10*ROW('Sanitation Data'!D192)))</f>
        <v/>
      </c>
      <c r="CN198" s="392" t="str">
        <f ca="1">+IF(OFFSET('Sanitation Data'!$D$31,0,10*ROW('Sanitation Data'!D192))="","",OFFSET('Sanitation Data'!$D$31,0,10*ROW('Sanitation Data'!D192)))</f>
        <v/>
      </c>
      <c r="CO198" s="392" t="str">
        <f ca="1">+IF(OFFSET('Sanitation Data'!$D$32,0,10*ROW('Sanitation Data'!D192))="","",OFFSET('Sanitation Data'!$D$32,0,10*ROW('Sanitation Data'!D192)))</f>
        <v/>
      </c>
      <c r="CP198" s="392" t="str">
        <f ca="1">+IF(OFFSET('Sanitation Data'!$E$28,0,10*ROW('Sanitation Data'!E192))="","",OFFSET('Sanitation Data'!$E$28,0,10*ROW('Sanitation Data'!E192)))</f>
        <v/>
      </c>
      <c r="CQ198" s="392" t="str">
        <f ca="1">+IF(OFFSET('Sanitation Data'!$E$29,0,10*ROW('Sanitation Data'!E192))="","",OFFSET('Sanitation Data'!$E$29,0,10*ROW('Sanitation Data'!E192)))</f>
        <v/>
      </c>
      <c r="CR198" s="392" t="str">
        <f ca="1">+IF(OFFSET('Sanitation Data'!$E$30,0,10*ROW('Sanitation Data'!E192))="","",OFFSET('Sanitation Data'!$E$30,0,10*ROW('Sanitation Data'!E192)))</f>
        <v/>
      </c>
      <c r="CS198" s="392" t="str">
        <f ca="1">+IF(OFFSET('Sanitation Data'!$E$31,0,10*ROW('Sanitation Data'!E192))="","",OFFSET('Sanitation Data'!$E$31,0,10*ROW('Sanitation Data'!E192)))</f>
        <v/>
      </c>
      <c r="CT198" s="392" t="str">
        <f ca="1">+IF(OFFSET('Sanitation Data'!$E$32,0,10*ROW('Sanitation Data'!E192))="","",OFFSET('Sanitation Data'!$E$32,0,10*ROW('Sanitation Data'!E192)))</f>
        <v/>
      </c>
      <c r="CU198" s="392" t="str">
        <f ca="1">+IF(OFFSET('Sanitation Data'!$F$28,0,10*ROW('Sanitation Data'!F192))="","",OFFSET('Sanitation Data'!$F$28,0,10*ROW('Sanitation Data'!F192)))</f>
        <v/>
      </c>
      <c r="CV198" s="392" t="str">
        <f ca="1">+IF(OFFSET('Sanitation Data'!$F$29,0,10*ROW('Sanitation Data'!F192))="","",OFFSET('Sanitation Data'!$F$29,0,10*ROW('Sanitation Data'!F192)))</f>
        <v/>
      </c>
      <c r="CW198" s="392" t="str">
        <f ca="1">+IF(OFFSET('Sanitation Data'!$F$30,0,10*ROW('Sanitation Data'!F192))="","",OFFSET('Sanitation Data'!$F$30,0,10*ROW('Sanitation Data'!F192)))</f>
        <v/>
      </c>
      <c r="CX198" s="392" t="str">
        <f ca="1">+IF(OFFSET('Sanitation Data'!$F$31,0,10*ROW('Sanitation Data'!F192))="","",OFFSET('Sanitation Data'!$F$31,0,10*ROW('Sanitation Data'!F192)))</f>
        <v/>
      </c>
      <c r="CY198" s="392" t="str">
        <f ca="1">+IF(OFFSET('Sanitation Data'!$F$32,0,10*ROW('Sanitation Data'!F192))="","",OFFSET('Sanitation Data'!$F$32,0,10*ROW('Sanitation Data'!F192)))</f>
        <v/>
      </c>
      <c r="CZ198" s="392" t="str">
        <f ca="1">+IF(OFFSET('Sanitation Data'!$G$28,0,10*ROW('Sanitation Data'!G192))="","",OFFSET('Sanitation Data'!$G$28,0,10*ROW('Sanitation Data'!G192)))</f>
        <v/>
      </c>
      <c r="DA198" s="392" t="str">
        <f ca="1">+IF(OFFSET('Sanitation Data'!$G$29,0,10*ROW('Sanitation Data'!G192))="","",OFFSET('Sanitation Data'!$G$29,0,10*ROW('Sanitation Data'!G192)))</f>
        <v/>
      </c>
      <c r="DB198" s="392" t="str">
        <f ca="1">+IF(OFFSET('Sanitation Data'!$G$30,0,10*ROW('Sanitation Data'!G192))="","",OFFSET('Sanitation Data'!$G$30,0,10*ROW('Sanitation Data'!G192)))</f>
        <v/>
      </c>
      <c r="DC198" s="392" t="str">
        <f ca="1">+IF(OFFSET('Sanitation Data'!$G$31,0,10*ROW('Sanitation Data'!G192))="","",OFFSET('Sanitation Data'!$G$31,0,10*ROW('Sanitation Data'!G192)))</f>
        <v/>
      </c>
      <c r="DD198" s="392" t="str">
        <f ca="1">+IF(OFFSET('Sanitation Data'!$G$32,0,10*ROW('Sanitation Data'!G192))="","",OFFSET('Sanitation Data'!$G$32,0,10*ROW('Sanitation Data'!G192)))</f>
        <v/>
      </c>
      <c r="DE198" s="392" t="str">
        <f ca="1">+IF(OFFSET('Sanitation Data'!$H$28,0,10*ROW('Sanitation Data'!H192))="","",OFFSET('Sanitation Data'!$H$28,0,10*ROW('Sanitation Data'!H192)))</f>
        <v/>
      </c>
      <c r="DF198" s="392" t="str">
        <f ca="1">+IF(OFFSET('Sanitation Data'!$H$29,0,10*ROW('Sanitation Data'!H192))="","",OFFSET('Sanitation Data'!$H$29,0,10*ROW('Sanitation Data'!H192)))</f>
        <v/>
      </c>
      <c r="DG198" s="392" t="str">
        <f ca="1">+IF(OFFSET('Sanitation Data'!$H$30,0,10*ROW('Sanitation Data'!H192))="","",OFFSET('Sanitation Data'!$H$30,0,10*ROW('Sanitation Data'!H192)))</f>
        <v/>
      </c>
      <c r="DH198" s="392" t="str">
        <f ca="1">+IF(OFFSET('Sanitation Data'!$H$31,0,10*ROW('Sanitation Data'!H192))="","",OFFSET('Sanitation Data'!$H$31,0,10*ROW('Sanitation Data'!H192)))</f>
        <v/>
      </c>
      <c r="DI198" s="392" t="str">
        <f ca="1">+IF(OFFSET('Sanitation Data'!$H$32,0,10*ROW('Sanitation Data'!H192))="","",OFFSET('Sanitation Data'!$H$32,0,10*ROW('Sanitation Data'!H192)))</f>
        <v/>
      </c>
      <c r="DJ198" s="392" t="str">
        <f ca="1">+IF(OFFSET('Sanitation Data'!$I$28,0,10*ROW('Sanitation Data'!I192))="","",OFFSET('Sanitation Data'!$I$28,0,10*ROW('Sanitation Data'!I192)))</f>
        <v/>
      </c>
      <c r="DK198" s="392" t="str">
        <f ca="1">+IF(OFFSET('Sanitation Data'!$I$29,0,10*ROW('Sanitation Data'!I192))="","",OFFSET('Sanitation Data'!$I$29,0,10*ROW('Sanitation Data'!I192)))</f>
        <v/>
      </c>
      <c r="DL198" s="392" t="str">
        <f ca="1">+IF(OFFSET('Sanitation Data'!$I$30,0,10*ROW('Sanitation Data'!I192))="","",OFFSET('Sanitation Data'!$I$30,0,10*ROW('Sanitation Data'!I192)))</f>
        <v/>
      </c>
      <c r="DM198" s="392" t="str">
        <f ca="1">+IF(OFFSET('Sanitation Data'!$I$31,0,10*ROW('Sanitation Data'!I192))="","",OFFSET('Sanitation Data'!$I$31,0,10*ROW('Sanitation Data'!I192)))</f>
        <v/>
      </c>
      <c r="DN198" s="392" t="str">
        <f ca="1">+IF(OFFSET('Sanitation Data'!$I$32,0,10*ROW('Sanitation Data'!I192))="","",OFFSET('Sanitation Data'!$I$32,0,10*ROW('Sanitation Data'!I192)))</f>
        <v/>
      </c>
      <c r="DO198" s="392" t="str">
        <f ca="1">+IF(OFFSET('Hygiene Data'!$D$11,0,10*ROW('Hygiene Data'!D192))="","",OFFSET('Hygiene Data'!$D$11,0,10*ROW('Hygiene Data'!D192)))</f>
        <v/>
      </c>
      <c r="DP198" s="392" t="str">
        <f ca="1">+IF(OFFSET('Hygiene Data'!$D$12,0,10*ROW('Hygiene Data'!D192))="","",OFFSET('Hygiene Data'!$D$12,0,10*ROW('Hygiene Data'!D192)))</f>
        <v/>
      </c>
      <c r="DQ198" s="392" t="str">
        <f ca="1">+IF(OFFSET('Hygiene Data'!$D$13,0,10*ROW('Hygiene Data'!D192))="","",OFFSET('Hygiene Data'!$D$13,0,10*ROW('Hygiene Data'!D192)))</f>
        <v/>
      </c>
      <c r="DR198" s="392" t="str">
        <f ca="1">+IF(OFFSET('Hygiene Data'!$E$11,0,10*ROW('Hygiene Data'!E192))="","",OFFSET('Hygiene Data'!$E$11,0,10*ROW('Hygiene Data'!E192)))</f>
        <v/>
      </c>
      <c r="DS198" s="392" t="str">
        <f ca="1">+IF(OFFSET('Hygiene Data'!$E$12,0,10*ROW('Hygiene Data'!E192))="","",OFFSET('Hygiene Data'!$E$12,0,10*ROW('Hygiene Data'!E192)))</f>
        <v/>
      </c>
      <c r="DT198" s="392" t="str">
        <f ca="1">+IF(OFFSET('Hygiene Data'!$E$13,0,10*ROW('Hygiene Data'!E192))="","",OFFSET('Hygiene Data'!$E$13,0,10*ROW('Hygiene Data'!E192)))</f>
        <v/>
      </c>
      <c r="DU198" s="392" t="str">
        <f ca="1">+IF(OFFSET('Hygiene Data'!$F$11,0,10*ROW('Hygiene Data'!F192))="","",OFFSET('Hygiene Data'!$F$11,0,10*ROW('Hygiene Data'!F192)))</f>
        <v/>
      </c>
      <c r="DV198" s="392" t="str">
        <f ca="1">+IF(OFFSET('Hygiene Data'!$F$12,0,10*ROW('Hygiene Data'!F192))="","",OFFSET('Hygiene Data'!$F$12,0,10*ROW('Hygiene Data'!F192)))</f>
        <v/>
      </c>
      <c r="DW198" s="392" t="str">
        <f ca="1">+IF(OFFSET('Hygiene Data'!$F$13,0,10*ROW('Hygiene Data'!F192))="","",OFFSET('Hygiene Data'!$F$13,0,10*ROW('Hygiene Data'!F192)))</f>
        <v/>
      </c>
      <c r="DX198" s="392" t="str">
        <f ca="1">+IF(OFFSET('Hygiene Data'!$G$11,0,10*ROW('Hygiene Data'!G192))="","",OFFSET('Hygiene Data'!$G$11,0,10*ROW('Hygiene Data'!G192)))</f>
        <v/>
      </c>
      <c r="DY198" s="392" t="str">
        <f ca="1">+IF(OFFSET('Hygiene Data'!$G$12,0,10*ROW('Hygiene Data'!G192))="","",OFFSET('Hygiene Data'!$G$12,0,10*ROW('Hygiene Data'!G192)))</f>
        <v/>
      </c>
      <c r="DZ198" s="392" t="str">
        <f ca="1">+IF(OFFSET('Hygiene Data'!$G$13,0,10*ROW('Hygiene Data'!G192))="","",OFFSET('Hygiene Data'!$G$13,0,10*ROW('Hygiene Data'!G192)))</f>
        <v/>
      </c>
      <c r="EA198" s="392" t="str">
        <f ca="1">+IF(OFFSET('Hygiene Data'!$H$11,0,10*ROW('Hygiene Data'!H192))="","",OFFSET('Hygiene Data'!$H$11,0,10*ROW('Hygiene Data'!H192)))</f>
        <v/>
      </c>
      <c r="EB198" s="392" t="str">
        <f ca="1">+IF(OFFSET('Hygiene Data'!$H$12,0,10*ROW('Hygiene Data'!H192))="","",OFFSET('Hygiene Data'!$H$12,0,10*ROW('Hygiene Data'!H192)))</f>
        <v/>
      </c>
      <c r="EC198" s="392" t="str">
        <f ca="1">+IF(OFFSET('Hygiene Data'!$H$13,0,10*ROW('Hygiene Data'!H192))="","",OFFSET('Hygiene Data'!$H$13,0,10*ROW('Hygiene Data'!H192)))</f>
        <v/>
      </c>
      <c r="ED198" s="392" t="str">
        <f ca="1">+IF(OFFSET('Hygiene Data'!$I$11,0,10*ROW('Hygiene Data'!I192))="","",OFFSET('Hygiene Data'!$I$11,0,10*ROW('Hygiene Data'!I192)))</f>
        <v/>
      </c>
      <c r="EE198" s="392" t="str">
        <f ca="1">+IF(OFFSET('Hygiene Data'!$I$12,0,10*ROW('Hygiene Data'!I192))="","",OFFSET('Hygiene Data'!$I$12,0,10*ROW('Hygiene Data'!I192)))</f>
        <v/>
      </c>
      <c r="EF198" s="392" t="str">
        <f ca="1">+IF(OFFSET('Hygiene Data'!$I$13,0,10*ROW('Hygiene Data'!I192))="","",OFFSET('Hygiene Data'!$I$13,0,10*ROW('Hygiene Data'!I192)))</f>
        <v/>
      </c>
    </row>
    <row r="199" spans="1:136" x14ac:dyDescent="0.25">
      <c r="A199" s="501" t="str">
        <f ca="1">+IF(OFFSET('Water Data'!$B$2,0,10*ROW('Water Data'!E193))="","",OFFSET('Water Data'!$B$2,0,10*ROW('Water Data'!E193)))</f>
        <v/>
      </c>
      <c r="B199" s="50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28" t="str">
        <f t="shared" ref="C199:C207" ca="1" si="3">+IF(ISNUMBER(VALUE(MID(A199,5,4))), VALUE(MID(A199, 5,4)),"")</f>
        <v/>
      </c>
      <c r="D199" s="52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3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3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3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3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3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3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3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3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3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3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3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3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3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3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3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3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3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3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3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3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3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3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3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3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3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3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3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3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3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3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3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0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3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3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3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3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3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3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3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3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3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3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3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3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3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3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3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3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92" t="str">
        <f ca="1">+IF(OFFSET('Water Data'!$D$27,0,10*ROW('Water Data'!D193))="","",OFFSET('Water Data'!$D$27,0,10*ROW('Water Data'!D193)))</f>
        <v/>
      </c>
      <c r="BT199" s="392" t="str">
        <f ca="1">+IF(OFFSET('Water Data'!$D$28,0,10*ROW('Water Data'!D193))="","",OFFSET('Water Data'!$D$28,0,10*ROW('Water Data'!D193)))</f>
        <v/>
      </c>
      <c r="BU199" s="392" t="str">
        <f ca="1">+IF(OFFSET('Water Data'!$D$29,0,10*ROW('Water Data'!D193))="","",OFFSET('Water Data'!$D$29,0,10*ROW('Water Data'!D193)))</f>
        <v/>
      </c>
      <c r="BV199" s="392" t="str">
        <f ca="1">+IF(OFFSET('Water Data'!$E$27,0,10*ROW('Water Data'!E193))="","",OFFSET('Water Data'!$E$27,0,10*ROW('Water Data'!E193)))</f>
        <v/>
      </c>
      <c r="BW199" s="392" t="str">
        <f ca="1">+IF(OFFSET('Water Data'!$E$28,0,10*ROW('Water Data'!E193))="","",OFFSET('Water Data'!$E$28,0,10*ROW('Water Data'!E193)))</f>
        <v/>
      </c>
      <c r="BX199" s="392" t="str">
        <f ca="1">+IF(OFFSET('Water Data'!$E$29,0,10*ROW('Water Data'!E193))="","",OFFSET('Water Data'!$E$29,0,10*ROW('Water Data'!E193)))</f>
        <v/>
      </c>
      <c r="BY199" s="392" t="str">
        <f ca="1">+IF(OFFSET('Water Data'!$F$27,0,10*ROW('Water Data'!F193))="","",OFFSET('Water Data'!$F$27,0,10*ROW('Water Data'!F193)))</f>
        <v/>
      </c>
      <c r="BZ199" s="392" t="str">
        <f ca="1">+IF(OFFSET('Water Data'!$F$28,0,10*ROW('Water Data'!F193))="","",OFFSET('Water Data'!$F$28,0,10*ROW('Water Data'!F193)))</f>
        <v/>
      </c>
      <c r="CA199" s="392" t="str">
        <f ca="1">+IF(OFFSET('Water Data'!$F$29,0,10*ROW('Water Data'!F193))="","",OFFSET('Water Data'!$F$29,0,10*ROW('Water Data'!F193)))</f>
        <v/>
      </c>
      <c r="CB199" s="392" t="str">
        <f ca="1">+IF(OFFSET('Water Data'!$G$27,0,10*ROW('Water Data'!G193))="","",OFFSET('Water Data'!$G$27,0,10*ROW('Water Data'!G193)))</f>
        <v/>
      </c>
      <c r="CC199" s="392" t="str">
        <f ca="1">+IF(OFFSET('Water Data'!$G$28,0,10*ROW('Water Data'!G193))="","",OFFSET('Water Data'!$G$28,0,10*ROW('Water Data'!G193)))</f>
        <v/>
      </c>
      <c r="CD199" s="392" t="str">
        <f ca="1">+IF(OFFSET('Water Data'!$G$29,0,10*ROW('Water Data'!G193))="","",OFFSET('Water Data'!$G$29,0,10*ROW('Water Data'!G193)))</f>
        <v/>
      </c>
      <c r="CE199" s="392" t="str">
        <f ca="1">+IF(OFFSET('Water Data'!$H$27,0,10*ROW('Water Data'!H193))="","",OFFSET('Water Data'!$H$27,0,10*ROW('Water Data'!H193)))</f>
        <v/>
      </c>
      <c r="CF199" s="392" t="str">
        <f ca="1">+IF(OFFSET('Water Data'!$H$28,0,10*ROW('Water Data'!H193))="","",OFFSET('Water Data'!$H$28,0,10*ROW('Water Data'!H193)))</f>
        <v/>
      </c>
      <c r="CG199" s="392" t="str">
        <f ca="1">+IF(OFFSET('Water Data'!$H$29,0,10*ROW('Water Data'!H193))="","",OFFSET('Water Data'!$H$29,0,10*ROW('Water Data'!H193)))</f>
        <v/>
      </c>
      <c r="CH199" s="392" t="str">
        <f ca="1">+IF(OFFSET('Water Data'!$I$27,0,10*ROW('Water Data'!I193))="","",OFFSET('Water Data'!$I$27,0,10*ROW('Water Data'!I193)))</f>
        <v/>
      </c>
      <c r="CI199" s="392" t="str">
        <f ca="1">+IF(OFFSET('Water Data'!$I$28,0,10*ROW('Water Data'!I193))="","",OFFSET('Water Data'!$I$28,0,10*ROW('Water Data'!I193)))</f>
        <v/>
      </c>
      <c r="CJ199" s="392" t="str">
        <f ca="1">+IF(OFFSET('Water Data'!$I$29,0,10*ROW('Water Data'!I193))="","",OFFSET('Water Data'!$I$29,0,10*ROW('Water Data'!I193)))</f>
        <v/>
      </c>
      <c r="CK199" s="392" t="str">
        <f ca="1">+IF(OFFSET('Sanitation Data'!$D$28,0,10*ROW('Sanitation Data'!D193))="","",OFFSET('Sanitation Data'!$D$28,0,10*ROW('Sanitation Data'!D193)))</f>
        <v/>
      </c>
      <c r="CL199" s="392" t="str">
        <f ca="1">+IF(OFFSET('Sanitation Data'!$D$29,0,10*ROW('Sanitation Data'!D193))="","",OFFSET('Sanitation Data'!$D$29,0,10*ROW('Sanitation Data'!D193)))</f>
        <v/>
      </c>
      <c r="CM199" s="392" t="str">
        <f ca="1">+IF(OFFSET('Sanitation Data'!$D$30,0,10*ROW('Sanitation Data'!D193))="","",OFFSET('Sanitation Data'!$D$30,0,10*ROW('Sanitation Data'!D193)))</f>
        <v/>
      </c>
      <c r="CN199" s="392" t="str">
        <f ca="1">+IF(OFFSET('Sanitation Data'!$D$31,0,10*ROW('Sanitation Data'!D193))="","",OFFSET('Sanitation Data'!$D$31,0,10*ROW('Sanitation Data'!D193)))</f>
        <v/>
      </c>
      <c r="CO199" s="392" t="str">
        <f ca="1">+IF(OFFSET('Sanitation Data'!$D$32,0,10*ROW('Sanitation Data'!D193))="","",OFFSET('Sanitation Data'!$D$32,0,10*ROW('Sanitation Data'!D193)))</f>
        <v/>
      </c>
      <c r="CP199" s="392" t="str">
        <f ca="1">+IF(OFFSET('Sanitation Data'!$E$28,0,10*ROW('Sanitation Data'!E193))="","",OFFSET('Sanitation Data'!$E$28,0,10*ROW('Sanitation Data'!E193)))</f>
        <v/>
      </c>
      <c r="CQ199" s="392" t="str">
        <f ca="1">+IF(OFFSET('Sanitation Data'!$E$29,0,10*ROW('Sanitation Data'!E193))="","",OFFSET('Sanitation Data'!$E$29,0,10*ROW('Sanitation Data'!E193)))</f>
        <v/>
      </c>
      <c r="CR199" s="392" t="str">
        <f ca="1">+IF(OFFSET('Sanitation Data'!$E$30,0,10*ROW('Sanitation Data'!E193))="","",OFFSET('Sanitation Data'!$E$30,0,10*ROW('Sanitation Data'!E193)))</f>
        <v/>
      </c>
      <c r="CS199" s="392" t="str">
        <f ca="1">+IF(OFFSET('Sanitation Data'!$E$31,0,10*ROW('Sanitation Data'!E193))="","",OFFSET('Sanitation Data'!$E$31,0,10*ROW('Sanitation Data'!E193)))</f>
        <v/>
      </c>
      <c r="CT199" s="392" t="str">
        <f ca="1">+IF(OFFSET('Sanitation Data'!$E$32,0,10*ROW('Sanitation Data'!E193))="","",OFFSET('Sanitation Data'!$E$32,0,10*ROW('Sanitation Data'!E193)))</f>
        <v/>
      </c>
      <c r="CU199" s="392" t="str">
        <f ca="1">+IF(OFFSET('Sanitation Data'!$F$28,0,10*ROW('Sanitation Data'!F193))="","",OFFSET('Sanitation Data'!$F$28,0,10*ROW('Sanitation Data'!F193)))</f>
        <v/>
      </c>
      <c r="CV199" s="392" t="str">
        <f ca="1">+IF(OFFSET('Sanitation Data'!$F$29,0,10*ROW('Sanitation Data'!F193))="","",OFFSET('Sanitation Data'!$F$29,0,10*ROW('Sanitation Data'!F193)))</f>
        <v/>
      </c>
      <c r="CW199" s="392" t="str">
        <f ca="1">+IF(OFFSET('Sanitation Data'!$F$30,0,10*ROW('Sanitation Data'!F193))="","",OFFSET('Sanitation Data'!$F$30,0,10*ROW('Sanitation Data'!F193)))</f>
        <v/>
      </c>
      <c r="CX199" s="392" t="str">
        <f ca="1">+IF(OFFSET('Sanitation Data'!$F$31,0,10*ROW('Sanitation Data'!F193))="","",OFFSET('Sanitation Data'!$F$31,0,10*ROW('Sanitation Data'!F193)))</f>
        <v/>
      </c>
      <c r="CY199" s="392" t="str">
        <f ca="1">+IF(OFFSET('Sanitation Data'!$F$32,0,10*ROW('Sanitation Data'!F193))="","",OFFSET('Sanitation Data'!$F$32,0,10*ROW('Sanitation Data'!F193)))</f>
        <v/>
      </c>
      <c r="CZ199" s="392" t="str">
        <f ca="1">+IF(OFFSET('Sanitation Data'!$G$28,0,10*ROW('Sanitation Data'!G193))="","",OFFSET('Sanitation Data'!$G$28,0,10*ROW('Sanitation Data'!G193)))</f>
        <v/>
      </c>
      <c r="DA199" s="392" t="str">
        <f ca="1">+IF(OFFSET('Sanitation Data'!$G$29,0,10*ROW('Sanitation Data'!G193))="","",OFFSET('Sanitation Data'!$G$29,0,10*ROW('Sanitation Data'!G193)))</f>
        <v/>
      </c>
      <c r="DB199" s="392" t="str">
        <f ca="1">+IF(OFFSET('Sanitation Data'!$G$30,0,10*ROW('Sanitation Data'!G193))="","",OFFSET('Sanitation Data'!$G$30,0,10*ROW('Sanitation Data'!G193)))</f>
        <v/>
      </c>
      <c r="DC199" s="392" t="str">
        <f ca="1">+IF(OFFSET('Sanitation Data'!$G$31,0,10*ROW('Sanitation Data'!G193))="","",OFFSET('Sanitation Data'!$G$31,0,10*ROW('Sanitation Data'!G193)))</f>
        <v/>
      </c>
      <c r="DD199" s="392" t="str">
        <f ca="1">+IF(OFFSET('Sanitation Data'!$G$32,0,10*ROW('Sanitation Data'!G193))="","",OFFSET('Sanitation Data'!$G$32,0,10*ROW('Sanitation Data'!G193)))</f>
        <v/>
      </c>
      <c r="DE199" s="392" t="str">
        <f ca="1">+IF(OFFSET('Sanitation Data'!$H$28,0,10*ROW('Sanitation Data'!H193))="","",OFFSET('Sanitation Data'!$H$28,0,10*ROW('Sanitation Data'!H193)))</f>
        <v/>
      </c>
      <c r="DF199" s="392" t="str">
        <f ca="1">+IF(OFFSET('Sanitation Data'!$H$29,0,10*ROW('Sanitation Data'!H193))="","",OFFSET('Sanitation Data'!$H$29,0,10*ROW('Sanitation Data'!H193)))</f>
        <v/>
      </c>
      <c r="DG199" s="392" t="str">
        <f ca="1">+IF(OFFSET('Sanitation Data'!$H$30,0,10*ROW('Sanitation Data'!H193))="","",OFFSET('Sanitation Data'!$H$30,0,10*ROW('Sanitation Data'!H193)))</f>
        <v/>
      </c>
      <c r="DH199" s="392" t="str">
        <f ca="1">+IF(OFFSET('Sanitation Data'!$H$31,0,10*ROW('Sanitation Data'!H193))="","",OFFSET('Sanitation Data'!$H$31,0,10*ROW('Sanitation Data'!H193)))</f>
        <v/>
      </c>
      <c r="DI199" s="392" t="str">
        <f ca="1">+IF(OFFSET('Sanitation Data'!$H$32,0,10*ROW('Sanitation Data'!H193))="","",OFFSET('Sanitation Data'!$H$32,0,10*ROW('Sanitation Data'!H193)))</f>
        <v/>
      </c>
      <c r="DJ199" s="392" t="str">
        <f ca="1">+IF(OFFSET('Sanitation Data'!$I$28,0,10*ROW('Sanitation Data'!I193))="","",OFFSET('Sanitation Data'!$I$28,0,10*ROW('Sanitation Data'!I193)))</f>
        <v/>
      </c>
      <c r="DK199" s="392" t="str">
        <f ca="1">+IF(OFFSET('Sanitation Data'!$I$29,0,10*ROW('Sanitation Data'!I193))="","",OFFSET('Sanitation Data'!$I$29,0,10*ROW('Sanitation Data'!I193)))</f>
        <v/>
      </c>
      <c r="DL199" s="392" t="str">
        <f ca="1">+IF(OFFSET('Sanitation Data'!$I$30,0,10*ROW('Sanitation Data'!I193))="","",OFFSET('Sanitation Data'!$I$30,0,10*ROW('Sanitation Data'!I193)))</f>
        <v/>
      </c>
      <c r="DM199" s="392" t="str">
        <f ca="1">+IF(OFFSET('Sanitation Data'!$I$31,0,10*ROW('Sanitation Data'!I193))="","",OFFSET('Sanitation Data'!$I$31,0,10*ROW('Sanitation Data'!I193)))</f>
        <v/>
      </c>
      <c r="DN199" s="392" t="str">
        <f ca="1">+IF(OFFSET('Sanitation Data'!$I$32,0,10*ROW('Sanitation Data'!I193))="","",OFFSET('Sanitation Data'!$I$32,0,10*ROW('Sanitation Data'!I193)))</f>
        <v/>
      </c>
      <c r="DO199" s="392" t="str">
        <f ca="1">+IF(OFFSET('Hygiene Data'!$D$11,0,10*ROW('Hygiene Data'!D193))="","",OFFSET('Hygiene Data'!$D$11,0,10*ROW('Hygiene Data'!D193)))</f>
        <v/>
      </c>
      <c r="DP199" s="392" t="str">
        <f ca="1">+IF(OFFSET('Hygiene Data'!$D$12,0,10*ROW('Hygiene Data'!D193))="","",OFFSET('Hygiene Data'!$D$12,0,10*ROW('Hygiene Data'!D193)))</f>
        <v/>
      </c>
      <c r="DQ199" s="392" t="str">
        <f ca="1">+IF(OFFSET('Hygiene Data'!$D$13,0,10*ROW('Hygiene Data'!D193))="","",OFFSET('Hygiene Data'!$D$13,0,10*ROW('Hygiene Data'!D193)))</f>
        <v/>
      </c>
      <c r="DR199" s="392" t="str">
        <f ca="1">+IF(OFFSET('Hygiene Data'!$E$11,0,10*ROW('Hygiene Data'!E193))="","",OFFSET('Hygiene Data'!$E$11,0,10*ROW('Hygiene Data'!E193)))</f>
        <v/>
      </c>
      <c r="DS199" s="392" t="str">
        <f ca="1">+IF(OFFSET('Hygiene Data'!$E$12,0,10*ROW('Hygiene Data'!E193))="","",OFFSET('Hygiene Data'!$E$12,0,10*ROW('Hygiene Data'!E193)))</f>
        <v/>
      </c>
      <c r="DT199" s="392" t="str">
        <f ca="1">+IF(OFFSET('Hygiene Data'!$E$13,0,10*ROW('Hygiene Data'!E193))="","",OFFSET('Hygiene Data'!$E$13,0,10*ROW('Hygiene Data'!E193)))</f>
        <v/>
      </c>
      <c r="DU199" s="392" t="str">
        <f ca="1">+IF(OFFSET('Hygiene Data'!$F$11,0,10*ROW('Hygiene Data'!F193))="","",OFFSET('Hygiene Data'!$F$11,0,10*ROW('Hygiene Data'!F193)))</f>
        <v/>
      </c>
      <c r="DV199" s="392" t="str">
        <f ca="1">+IF(OFFSET('Hygiene Data'!$F$12,0,10*ROW('Hygiene Data'!F193))="","",OFFSET('Hygiene Data'!$F$12,0,10*ROW('Hygiene Data'!F193)))</f>
        <v/>
      </c>
      <c r="DW199" s="392" t="str">
        <f ca="1">+IF(OFFSET('Hygiene Data'!$F$13,0,10*ROW('Hygiene Data'!F193))="","",OFFSET('Hygiene Data'!$F$13,0,10*ROW('Hygiene Data'!F193)))</f>
        <v/>
      </c>
      <c r="DX199" s="392" t="str">
        <f ca="1">+IF(OFFSET('Hygiene Data'!$G$11,0,10*ROW('Hygiene Data'!G193))="","",OFFSET('Hygiene Data'!$G$11,0,10*ROW('Hygiene Data'!G193)))</f>
        <v/>
      </c>
      <c r="DY199" s="392" t="str">
        <f ca="1">+IF(OFFSET('Hygiene Data'!$G$12,0,10*ROW('Hygiene Data'!G193))="","",OFFSET('Hygiene Data'!$G$12,0,10*ROW('Hygiene Data'!G193)))</f>
        <v/>
      </c>
      <c r="DZ199" s="392" t="str">
        <f ca="1">+IF(OFFSET('Hygiene Data'!$G$13,0,10*ROW('Hygiene Data'!G193))="","",OFFSET('Hygiene Data'!$G$13,0,10*ROW('Hygiene Data'!G193)))</f>
        <v/>
      </c>
      <c r="EA199" s="392" t="str">
        <f ca="1">+IF(OFFSET('Hygiene Data'!$H$11,0,10*ROW('Hygiene Data'!H193))="","",OFFSET('Hygiene Data'!$H$11,0,10*ROW('Hygiene Data'!H193)))</f>
        <v/>
      </c>
      <c r="EB199" s="392" t="str">
        <f ca="1">+IF(OFFSET('Hygiene Data'!$H$12,0,10*ROW('Hygiene Data'!H193))="","",OFFSET('Hygiene Data'!$H$12,0,10*ROW('Hygiene Data'!H193)))</f>
        <v/>
      </c>
      <c r="EC199" s="392" t="str">
        <f ca="1">+IF(OFFSET('Hygiene Data'!$H$13,0,10*ROW('Hygiene Data'!H193))="","",OFFSET('Hygiene Data'!$H$13,0,10*ROW('Hygiene Data'!H193)))</f>
        <v/>
      </c>
      <c r="ED199" s="392" t="str">
        <f ca="1">+IF(OFFSET('Hygiene Data'!$I$11,0,10*ROW('Hygiene Data'!I193))="","",OFFSET('Hygiene Data'!$I$11,0,10*ROW('Hygiene Data'!I193)))</f>
        <v/>
      </c>
      <c r="EE199" s="392" t="str">
        <f ca="1">+IF(OFFSET('Hygiene Data'!$I$12,0,10*ROW('Hygiene Data'!I193))="","",OFFSET('Hygiene Data'!$I$12,0,10*ROW('Hygiene Data'!I193)))</f>
        <v/>
      </c>
      <c r="EF199" s="392" t="str">
        <f ca="1">+IF(OFFSET('Hygiene Data'!$I$13,0,10*ROW('Hygiene Data'!I193))="","",OFFSET('Hygiene Data'!$I$13,0,10*ROW('Hygiene Data'!I193)))</f>
        <v/>
      </c>
    </row>
    <row r="200" spans="1:136" x14ac:dyDescent="0.25">
      <c r="A200" s="501" t="str">
        <f ca="1">+IF(OFFSET('Water Data'!$B$2,0,10*ROW('Water Data'!E194))="","",OFFSET('Water Data'!$B$2,0,10*ROW('Water Data'!E194)))</f>
        <v/>
      </c>
      <c r="B200" s="50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28" t="str">
        <f t="shared" ca="1" si="3"/>
        <v/>
      </c>
      <c r="D200" s="52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3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3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3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3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3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3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3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3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3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3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3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3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3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3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3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3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3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3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3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3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3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3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3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3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3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3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3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3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3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3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3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0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3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3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3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3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3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3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3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3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3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3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3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3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3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3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3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3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92" t="str">
        <f ca="1">+IF(OFFSET('Water Data'!$D$27,0,10*ROW('Water Data'!D194))="","",OFFSET('Water Data'!$D$27,0,10*ROW('Water Data'!D194)))</f>
        <v/>
      </c>
      <c r="BT200" s="392" t="str">
        <f ca="1">+IF(OFFSET('Water Data'!$D$28,0,10*ROW('Water Data'!D194))="","",OFFSET('Water Data'!$D$28,0,10*ROW('Water Data'!D194)))</f>
        <v/>
      </c>
      <c r="BU200" s="392" t="str">
        <f ca="1">+IF(OFFSET('Water Data'!$D$29,0,10*ROW('Water Data'!D194))="","",OFFSET('Water Data'!$D$29,0,10*ROW('Water Data'!D194)))</f>
        <v/>
      </c>
      <c r="BV200" s="392" t="str">
        <f ca="1">+IF(OFFSET('Water Data'!$E$27,0,10*ROW('Water Data'!E194))="","",OFFSET('Water Data'!$E$27,0,10*ROW('Water Data'!E194)))</f>
        <v/>
      </c>
      <c r="BW200" s="392" t="str">
        <f ca="1">+IF(OFFSET('Water Data'!$E$28,0,10*ROW('Water Data'!E194))="","",OFFSET('Water Data'!$E$28,0,10*ROW('Water Data'!E194)))</f>
        <v/>
      </c>
      <c r="BX200" s="392" t="str">
        <f ca="1">+IF(OFFSET('Water Data'!$E$29,0,10*ROW('Water Data'!E194))="","",OFFSET('Water Data'!$E$29,0,10*ROW('Water Data'!E194)))</f>
        <v/>
      </c>
      <c r="BY200" s="392" t="str">
        <f ca="1">+IF(OFFSET('Water Data'!$F$27,0,10*ROW('Water Data'!F194))="","",OFFSET('Water Data'!$F$27,0,10*ROW('Water Data'!F194)))</f>
        <v/>
      </c>
      <c r="BZ200" s="392" t="str">
        <f ca="1">+IF(OFFSET('Water Data'!$F$28,0,10*ROW('Water Data'!F194))="","",OFFSET('Water Data'!$F$28,0,10*ROW('Water Data'!F194)))</f>
        <v/>
      </c>
      <c r="CA200" s="392" t="str">
        <f ca="1">+IF(OFFSET('Water Data'!$F$29,0,10*ROW('Water Data'!F194))="","",OFFSET('Water Data'!$F$29,0,10*ROW('Water Data'!F194)))</f>
        <v/>
      </c>
      <c r="CB200" s="392" t="str">
        <f ca="1">+IF(OFFSET('Water Data'!$G$27,0,10*ROW('Water Data'!G194))="","",OFFSET('Water Data'!$G$27,0,10*ROW('Water Data'!G194)))</f>
        <v/>
      </c>
      <c r="CC200" s="392" t="str">
        <f ca="1">+IF(OFFSET('Water Data'!$G$28,0,10*ROW('Water Data'!G194))="","",OFFSET('Water Data'!$G$28,0,10*ROW('Water Data'!G194)))</f>
        <v/>
      </c>
      <c r="CD200" s="392" t="str">
        <f ca="1">+IF(OFFSET('Water Data'!$G$29,0,10*ROW('Water Data'!G194))="","",OFFSET('Water Data'!$G$29,0,10*ROW('Water Data'!G194)))</f>
        <v/>
      </c>
      <c r="CE200" s="392" t="str">
        <f ca="1">+IF(OFFSET('Water Data'!$H$27,0,10*ROW('Water Data'!H194))="","",OFFSET('Water Data'!$H$27,0,10*ROW('Water Data'!H194)))</f>
        <v/>
      </c>
      <c r="CF200" s="392" t="str">
        <f ca="1">+IF(OFFSET('Water Data'!$H$28,0,10*ROW('Water Data'!H194))="","",OFFSET('Water Data'!$H$28,0,10*ROW('Water Data'!H194)))</f>
        <v/>
      </c>
      <c r="CG200" s="392" t="str">
        <f ca="1">+IF(OFFSET('Water Data'!$H$29,0,10*ROW('Water Data'!H194))="","",OFFSET('Water Data'!$H$29,0,10*ROW('Water Data'!H194)))</f>
        <v/>
      </c>
      <c r="CH200" s="392" t="str">
        <f ca="1">+IF(OFFSET('Water Data'!$I$27,0,10*ROW('Water Data'!I194))="","",OFFSET('Water Data'!$I$27,0,10*ROW('Water Data'!I194)))</f>
        <v/>
      </c>
      <c r="CI200" s="392" t="str">
        <f ca="1">+IF(OFFSET('Water Data'!$I$28,0,10*ROW('Water Data'!I194))="","",OFFSET('Water Data'!$I$28,0,10*ROW('Water Data'!I194)))</f>
        <v/>
      </c>
      <c r="CJ200" s="392" t="str">
        <f ca="1">+IF(OFFSET('Water Data'!$I$29,0,10*ROW('Water Data'!I194))="","",OFFSET('Water Data'!$I$29,0,10*ROW('Water Data'!I194)))</f>
        <v/>
      </c>
      <c r="CK200" s="392" t="str">
        <f ca="1">+IF(OFFSET('Sanitation Data'!$D$28,0,10*ROW('Sanitation Data'!D194))="","",OFFSET('Sanitation Data'!$D$28,0,10*ROW('Sanitation Data'!D194)))</f>
        <v/>
      </c>
      <c r="CL200" s="392" t="str">
        <f ca="1">+IF(OFFSET('Sanitation Data'!$D$29,0,10*ROW('Sanitation Data'!D194))="","",OFFSET('Sanitation Data'!$D$29,0,10*ROW('Sanitation Data'!D194)))</f>
        <v/>
      </c>
      <c r="CM200" s="392" t="str">
        <f ca="1">+IF(OFFSET('Sanitation Data'!$D$30,0,10*ROW('Sanitation Data'!D194))="","",OFFSET('Sanitation Data'!$D$30,0,10*ROW('Sanitation Data'!D194)))</f>
        <v/>
      </c>
      <c r="CN200" s="392" t="str">
        <f ca="1">+IF(OFFSET('Sanitation Data'!$D$31,0,10*ROW('Sanitation Data'!D194))="","",OFFSET('Sanitation Data'!$D$31,0,10*ROW('Sanitation Data'!D194)))</f>
        <v/>
      </c>
      <c r="CO200" s="392" t="str">
        <f ca="1">+IF(OFFSET('Sanitation Data'!$D$32,0,10*ROW('Sanitation Data'!D194))="","",OFFSET('Sanitation Data'!$D$32,0,10*ROW('Sanitation Data'!D194)))</f>
        <v/>
      </c>
      <c r="CP200" s="392" t="str">
        <f ca="1">+IF(OFFSET('Sanitation Data'!$E$28,0,10*ROW('Sanitation Data'!E194))="","",OFFSET('Sanitation Data'!$E$28,0,10*ROW('Sanitation Data'!E194)))</f>
        <v/>
      </c>
      <c r="CQ200" s="392" t="str">
        <f ca="1">+IF(OFFSET('Sanitation Data'!$E$29,0,10*ROW('Sanitation Data'!E194))="","",OFFSET('Sanitation Data'!$E$29,0,10*ROW('Sanitation Data'!E194)))</f>
        <v/>
      </c>
      <c r="CR200" s="392" t="str">
        <f ca="1">+IF(OFFSET('Sanitation Data'!$E$30,0,10*ROW('Sanitation Data'!E194))="","",OFFSET('Sanitation Data'!$E$30,0,10*ROW('Sanitation Data'!E194)))</f>
        <v/>
      </c>
      <c r="CS200" s="392" t="str">
        <f ca="1">+IF(OFFSET('Sanitation Data'!$E$31,0,10*ROW('Sanitation Data'!E194))="","",OFFSET('Sanitation Data'!$E$31,0,10*ROW('Sanitation Data'!E194)))</f>
        <v/>
      </c>
      <c r="CT200" s="392" t="str">
        <f ca="1">+IF(OFFSET('Sanitation Data'!$E$32,0,10*ROW('Sanitation Data'!E194))="","",OFFSET('Sanitation Data'!$E$32,0,10*ROW('Sanitation Data'!E194)))</f>
        <v/>
      </c>
      <c r="CU200" s="392" t="str">
        <f ca="1">+IF(OFFSET('Sanitation Data'!$F$28,0,10*ROW('Sanitation Data'!F194))="","",OFFSET('Sanitation Data'!$F$28,0,10*ROW('Sanitation Data'!F194)))</f>
        <v/>
      </c>
      <c r="CV200" s="392" t="str">
        <f ca="1">+IF(OFFSET('Sanitation Data'!$F$29,0,10*ROW('Sanitation Data'!F194))="","",OFFSET('Sanitation Data'!$F$29,0,10*ROW('Sanitation Data'!F194)))</f>
        <v/>
      </c>
      <c r="CW200" s="392" t="str">
        <f ca="1">+IF(OFFSET('Sanitation Data'!$F$30,0,10*ROW('Sanitation Data'!F194))="","",OFFSET('Sanitation Data'!$F$30,0,10*ROW('Sanitation Data'!F194)))</f>
        <v/>
      </c>
      <c r="CX200" s="392" t="str">
        <f ca="1">+IF(OFFSET('Sanitation Data'!$F$31,0,10*ROW('Sanitation Data'!F194))="","",OFFSET('Sanitation Data'!$F$31,0,10*ROW('Sanitation Data'!F194)))</f>
        <v/>
      </c>
      <c r="CY200" s="392" t="str">
        <f ca="1">+IF(OFFSET('Sanitation Data'!$F$32,0,10*ROW('Sanitation Data'!F194))="","",OFFSET('Sanitation Data'!$F$32,0,10*ROW('Sanitation Data'!F194)))</f>
        <v/>
      </c>
      <c r="CZ200" s="392" t="str">
        <f ca="1">+IF(OFFSET('Sanitation Data'!$G$28,0,10*ROW('Sanitation Data'!G194))="","",OFFSET('Sanitation Data'!$G$28,0,10*ROW('Sanitation Data'!G194)))</f>
        <v/>
      </c>
      <c r="DA200" s="392" t="str">
        <f ca="1">+IF(OFFSET('Sanitation Data'!$G$29,0,10*ROW('Sanitation Data'!G194))="","",OFFSET('Sanitation Data'!$G$29,0,10*ROW('Sanitation Data'!G194)))</f>
        <v/>
      </c>
      <c r="DB200" s="392" t="str">
        <f ca="1">+IF(OFFSET('Sanitation Data'!$G$30,0,10*ROW('Sanitation Data'!G194))="","",OFFSET('Sanitation Data'!$G$30,0,10*ROW('Sanitation Data'!G194)))</f>
        <v/>
      </c>
      <c r="DC200" s="392" t="str">
        <f ca="1">+IF(OFFSET('Sanitation Data'!$G$31,0,10*ROW('Sanitation Data'!G194))="","",OFFSET('Sanitation Data'!$G$31,0,10*ROW('Sanitation Data'!G194)))</f>
        <v/>
      </c>
      <c r="DD200" s="392" t="str">
        <f ca="1">+IF(OFFSET('Sanitation Data'!$G$32,0,10*ROW('Sanitation Data'!G194))="","",OFFSET('Sanitation Data'!$G$32,0,10*ROW('Sanitation Data'!G194)))</f>
        <v/>
      </c>
      <c r="DE200" s="392" t="str">
        <f ca="1">+IF(OFFSET('Sanitation Data'!$H$28,0,10*ROW('Sanitation Data'!H194))="","",OFFSET('Sanitation Data'!$H$28,0,10*ROW('Sanitation Data'!H194)))</f>
        <v/>
      </c>
      <c r="DF200" s="392" t="str">
        <f ca="1">+IF(OFFSET('Sanitation Data'!$H$29,0,10*ROW('Sanitation Data'!H194))="","",OFFSET('Sanitation Data'!$H$29,0,10*ROW('Sanitation Data'!H194)))</f>
        <v/>
      </c>
      <c r="DG200" s="392" t="str">
        <f ca="1">+IF(OFFSET('Sanitation Data'!$H$30,0,10*ROW('Sanitation Data'!H194))="","",OFFSET('Sanitation Data'!$H$30,0,10*ROW('Sanitation Data'!H194)))</f>
        <v/>
      </c>
      <c r="DH200" s="392" t="str">
        <f ca="1">+IF(OFFSET('Sanitation Data'!$H$31,0,10*ROW('Sanitation Data'!H194))="","",OFFSET('Sanitation Data'!$H$31,0,10*ROW('Sanitation Data'!H194)))</f>
        <v/>
      </c>
      <c r="DI200" s="392" t="str">
        <f ca="1">+IF(OFFSET('Sanitation Data'!$H$32,0,10*ROW('Sanitation Data'!H194))="","",OFFSET('Sanitation Data'!$H$32,0,10*ROW('Sanitation Data'!H194)))</f>
        <v/>
      </c>
      <c r="DJ200" s="392" t="str">
        <f ca="1">+IF(OFFSET('Sanitation Data'!$I$28,0,10*ROW('Sanitation Data'!I194))="","",OFFSET('Sanitation Data'!$I$28,0,10*ROW('Sanitation Data'!I194)))</f>
        <v/>
      </c>
      <c r="DK200" s="392" t="str">
        <f ca="1">+IF(OFFSET('Sanitation Data'!$I$29,0,10*ROW('Sanitation Data'!I194))="","",OFFSET('Sanitation Data'!$I$29,0,10*ROW('Sanitation Data'!I194)))</f>
        <v/>
      </c>
      <c r="DL200" s="392" t="str">
        <f ca="1">+IF(OFFSET('Sanitation Data'!$I$30,0,10*ROW('Sanitation Data'!I194))="","",OFFSET('Sanitation Data'!$I$30,0,10*ROW('Sanitation Data'!I194)))</f>
        <v/>
      </c>
      <c r="DM200" s="392" t="str">
        <f ca="1">+IF(OFFSET('Sanitation Data'!$I$31,0,10*ROW('Sanitation Data'!I194))="","",OFFSET('Sanitation Data'!$I$31,0,10*ROW('Sanitation Data'!I194)))</f>
        <v/>
      </c>
      <c r="DN200" s="392" t="str">
        <f ca="1">+IF(OFFSET('Sanitation Data'!$I$32,0,10*ROW('Sanitation Data'!I194))="","",OFFSET('Sanitation Data'!$I$32,0,10*ROW('Sanitation Data'!I194)))</f>
        <v/>
      </c>
      <c r="DO200" s="392" t="str">
        <f ca="1">+IF(OFFSET('Hygiene Data'!$D$11,0,10*ROW('Hygiene Data'!D194))="","",OFFSET('Hygiene Data'!$D$11,0,10*ROW('Hygiene Data'!D194)))</f>
        <v/>
      </c>
      <c r="DP200" s="392" t="str">
        <f ca="1">+IF(OFFSET('Hygiene Data'!$D$12,0,10*ROW('Hygiene Data'!D194))="","",OFFSET('Hygiene Data'!$D$12,0,10*ROW('Hygiene Data'!D194)))</f>
        <v/>
      </c>
      <c r="DQ200" s="392" t="str">
        <f ca="1">+IF(OFFSET('Hygiene Data'!$D$13,0,10*ROW('Hygiene Data'!D194))="","",OFFSET('Hygiene Data'!$D$13,0,10*ROW('Hygiene Data'!D194)))</f>
        <v/>
      </c>
      <c r="DR200" s="392" t="str">
        <f ca="1">+IF(OFFSET('Hygiene Data'!$E$11,0,10*ROW('Hygiene Data'!E194))="","",OFFSET('Hygiene Data'!$E$11,0,10*ROW('Hygiene Data'!E194)))</f>
        <v/>
      </c>
      <c r="DS200" s="392" t="str">
        <f ca="1">+IF(OFFSET('Hygiene Data'!$E$12,0,10*ROW('Hygiene Data'!E194))="","",OFFSET('Hygiene Data'!$E$12,0,10*ROW('Hygiene Data'!E194)))</f>
        <v/>
      </c>
      <c r="DT200" s="392" t="str">
        <f ca="1">+IF(OFFSET('Hygiene Data'!$E$13,0,10*ROW('Hygiene Data'!E194))="","",OFFSET('Hygiene Data'!$E$13,0,10*ROW('Hygiene Data'!E194)))</f>
        <v/>
      </c>
      <c r="DU200" s="392" t="str">
        <f ca="1">+IF(OFFSET('Hygiene Data'!$F$11,0,10*ROW('Hygiene Data'!F194))="","",OFFSET('Hygiene Data'!$F$11,0,10*ROW('Hygiene Data'!F194)))</f>
        <v/>
      </c>
      <c r="DV200" s="392" t="str">
        <f ca="1">+IF(OFFSET('Hygiene Data'!$F$12,0,10*ROW('Hygiene Data'!F194))="","",OFFSET('Hygiene Data'!$F$12,0,10*ROW('Hygiene Data'!F194)))</f>
        <v/>
      </c>
      <c r="DW200" s="392" t="str">
        <f ca="1">+IF(OFFSET('Hygiene Data'!$F$13,0,10*ROW('Hygiene Data'!F194))="","",OFFSET('Hygiene Data'!$F$13,0,10*ROW('Hygiene Data'!F194)))</f>
        <v/>
      </c>
      <c r="DX200" s="392" t="str">
        <f ca="1">+IF(OFFSET('Hygiene Data'!$G$11,0,10*ROW('Hygiene Data'!G194))="","",OFFSET('Hygiene Data'!$G$11,0,10*ROW('Hygiene Data'!G194)))</f>
        <v/>
      </c>
      <c r="DY200" s="392" t="str">
        <f ca="1">+IF(OFFSET('Hygiene Data'!$G$12,0,10*ROW('Hygiene Data'!G194))="","",OFFSET('Hygiene Data'!$G$12,0,10*ROW('Hygiene Data'!G194)))</f>
        <v/>
      </c>
      <c r="DZ200" s="392" t="str">
        <f ca="1">+IF(OFFSET('Hygiene Data'!$G$13,0,10*ROW('Hygiene Data'!G194))="","",OFFSET('Hygiene Data'!$G$13,0,10*ROW('Hygiene Data'!G194)))</f>
        <v/>
      </c>
      <c r="EA200" s="392" t="str">
        <f ca="1">+IF(OFFSET('Hygiene Data'!$H$11,0,10*ROW('Hygiene Data'!H194))="","",OFFSET('Hygiene Data'!$H$11,0,10*ROW('Hygiene Data'!H194)))</f>
        <v/>
      </c>
      <c r="EB200" s="392" t="str">
        <f ca="1">+IF(OFFSET('Hygiene Data'!$H$12,0,10*ROW('Hygiene Data'!H194))="","",OFFSET('Hygiene Data'!$H$12,0,10*ROW('Hygiene Data'!H194)))</f>
        <v/>
      </c>
      <c r="EC200" s="392" t="str">
        <f ca="1">+IF(OFFSET('Hygiene Data'!$H$13,0,10*ROW('Hygiene Data'!H194))="","",OFFSET('Hygiene Data'!$H$13,0,10*ROW('Hygiene Data'!H194)))</f>
        <v/>
      </c>
      <c r="ED200" s="392" t="str">
        <f ca="1">+IF(OFFSET('Hygiene Data'!$I$11,0,10*ROW('Hygiene Data'!I194))="","",OFFSET('Hygiene Data'!$I$11,0,10*ROW('Hygiene Data'!I194)))</f>
        <v/>
      </c>
      <c r="EE200" s="392" t="str">
        <f ca="1">+IF(OFFSET('Hygiene Data'!$I$12,0,10*ROW('Hygiene Data'!I194))="","",OFFSET('Hygiene Data'!$I$12,0,10*ROW('Hygiene Data'!I194)))</f>
        <v/>
      </c>
      <c r="EF200" s="392" t="str">
        <f ca="1">+IF(OFFSET('Hygiene Data'!$I$13,0,10*ROW('Hygiene Data'!I194))="","",OFFSET('Hygiene Data'!$I$13,0,10*ROW('Hygiene Data'!I194)))</f>
        <v/>
      </c>
    </row>
    <row r="201" spans="1:136" x14ac:dyDescent="0.25">
      <c r="A201" s="501" t="str">
        <f ca="1">+IF(OFFSET('Water Data'!$B$2,0,10*ROW('Water Data'!E195))="","",OFFSET('Water Data'!$B$2,0,10*ROW('Water Data'!E195)))</f>
        <v/>
      </c>
      <c r="B201" s="50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28" t="str">
        <f t="shared" ca="1" si="3"/>
        <v/>
      </c>
      <c r="D201" s="52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3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3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3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3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3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3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3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3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3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3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3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3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3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3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3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3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3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3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3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3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3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3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3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3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3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3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3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3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3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3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3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0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3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3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3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3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3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3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3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3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3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3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3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3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3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3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3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3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92" t="str">
        <f ca="1">+IF(OFFSET('Water Data'!$D$27,0,10*ROW('Water Data'!D195))="","",OFFSET('Water Data'!$D$27,0,10*ROW('Water Data'!D195)))</f>
        <v/>
      </c>
      <c r="BT201" s="392" t="str">
        <f ca="1">+IF(OFFSET('Water Data'!$D$28,0,10*ROW('Water Data'!D195))="","",OFFSET('Water Data'!$D$28,0,10*ROW('Water Data'!D195)))</f>
        <v/>
      </c>
      <c r="BU201" s="392" t="str">
        <f ca="1">+IF(OFFSET('Water Data'!$D$29,0,10*ROW('Water Data'!D195))="","",OFFSET('Water Data'!$D$29,0,10*ROW('Water Data'!D195)))</f>
        <v/>
      </c>
      <c r="BV201" s="392" t="str">
        <f ca="1">+IF(OFFSET('Water Data'!$E$27,0,10*ROW('Water Data'!E195))="","",OFFSET('Water Data'!$E$27,0,10*ROW('Water Data'!E195)))</f>
        <v/>
      </c>
      <c r="BW201" s="392" t="str">
        <f ca="1">+IF(OFFSET('Water Data'!$E$28,0,10*ROW('Water Data'!E195))="","",OFFSET('Water Data'!$E$28,0,10*ROW('Water Data'!E195)))</f>
        <v/>
      </c>
      <c r="BX201" s="392" t="str">
        <f ca="1">+IF(OFFSET('Water Data'!$E$29,0,10*ROW('Water Data'!E195))="","",OFFSET('Water Data'!$E$29,0,10*ROW('Water Data'!E195)))</f>
        <v/>
      </c>
      <c r="BY201" s="392" t="str">
        <f ca="1">+IF(OFFSET('Water Data'!$F$27,0,10*ROW('Water Data'!F195))="","",OFFSET('Water Data'!$F$27,0,10*ROW('Water Data'!F195)))</f>
        <v/>
      </c>
      <c r="BZ201" s="392" t="str">
        <f ca="1">+IF(OFFSET('Water Data'!$F$28,0,10*ROW('Water Data'!F195))="","",OFFSET('Water Data'!$F$28,0,10*ROW('Water Data'!F195)))</f>
        <v/>
      </c>
      <c r="CA201" s="392" t="str">
        <f ca="1">+IF(OFFSET('Water Data'!$F$29,0,10*ROW('Water Data'!F195))="","",OFFSET('Water Data'!$F$29,0,10*ROW('Water Data'!F195)))</f>
        <v/>
      </c>
      <c r="CB201" s="392" t="str">
        <f ca="1">+IF(OFFSET('Water Data'!$G$27,0,10*ROW('Water Data'!G195))="","",OFFSET('Water Data'!$G$27,0,10*ROW('Water Data'!G195)))</f>
        <v/>
      </c>
      <c r="CC201" s="392" t="str">
        <f ca="1">+IF(OFFSET('Water Data'!$G$28,0,10*ROW('Water Data'!G195))="","",OFFSET('Water Data'!$G$28,0,10*ROW('Water Data'!G195)))</f>
        <v/>
      </c>
      <c r="CD201" s="392" t="str">
        <f ca="1">+IF(OFFSET('Water Data'!$G$29,0,10*ROW('Water Data'!G195))="","",OFFSET('Water Data'!$G$29,0,10*ROW('Water Data'!G195)))</f>
        <v/>
      </c>
      <c r="CE201" s="392" t="str">
        <f ca="1">+IF(OFFSET('Water Data'!$H$27,0,10*ROW('Water Data'!H195))="","",OFFSET('Water Data'!$H$27,0,10*ROW('Water Data'!H195)))</f>
        <v/>
      </c>
      <c r="CF201" s="392" t="str">
        <f ca="1">+IF(OFFSET('Water Data'!$H$28,0,10*ROW('Water Data'!H195))="","",OFFSET('Water Data'!$H$28,0,10*ROW('Water Data'!H195)))</f>
        <v/>
      </c>
      <c r="CG201" s="392" t="str">
        <f ca="1">+IF(OFFSET('Water Data'!$H$29,0,10*ROW('Water Data'!H195))="","",OFFSET('Water Data'!$H$29,0,10*ROW('Water Data'!H195)))</f>
        <v/>
      </c>
      <c r="CH201" s="392" t="str">
        <f ca="1">+IF(OFFSET('Water Data'!$I$27,0,10*ROW('Water Data'!I195))="","",OFFSET('Water Data'!$I$27,0,10*ROW('Water Data'!I195)))</f>
        <v/>
      </c>
      <c r="CI201" s="392" t="str">
        <f ca="1">+IF(OFFSET('Water Data'!$I$28,0,10*ROW('Water Data'!I195))="","",OFFSET('Water Data'!$I$28,0,10*ROW('Water Data'!I195)))</f>
        <v/>
      </c>
      <c r="CJ201" s="392" t="str">
        <f ca="1">+IF(OFFSET('Water Data'!$I$29,0,10*ROW('Water Data'!I195))="","",OFFSET('Water Data'!$I$29,0,10*ROW('Water Data'!I195)))</f>
        <v/>
      </c>
      <c r="CK201" s="392" t="str">
        <f ca="1">+IF(OFFSET('Sanitation Data'!$D$28,0,10*ROW('Sanitation Data'!D195))="","",OFFSET('Sanitation Data'!$D$28,0,10*ROW('Sanitation Data'!D195)))</f>
        <v/>
      </c>
      <c r="CL201" s="392" t="str">
        <f ca="1">+IF(OFFSET('Sanitation Data'!$D$29,0,10*ROW('Sanitation Data'!D195))="","",OFFSET('Sanitation Data'!$D$29,0,10*ROW('Sanitation Data'!D195)))</f>
        <v/>
      </c>
      <c r="CM201" s="392" t="str">
        <f ca="1">+IF(OFFSET('Sanitation Data'!$D$30,0,10*ROW('Sanitation Data'!D195))="","",OFFSET('Sanitation Data'!$D$30,0,10*ROW('Sanitation Data'!D195)))</f>
        <v/>
      </c>
      <c r="CN201" s="392" t="str">
        <f ca="1">+IF(OFFSET('Sanitation Data'!$D$31,0,10*ROW('Sanitation Data'!D195))="","",OFFSET('Sanitation Data'!$D$31,0,10*ROW('Sanitation Data'!D195)))</f>
        <v/>
      </c>
      <c r="CO201" s="392" t="str">
        <f ca="1">+IF(OFFSET('Sanitation Data'!$D$32,0,10*ROW('Sanitation Data'!D195))="","",OFFSET('Sanitation Data'!$D$32,0,10*ROW('Sanitation Data'!D195)))</f>
        <v/>
      </c>
      <c r="CP201" s="392" t="str">
        <f ca="1">+IF(OFFSET('Sanitation Data'!$E$28,0,10*ROW('Sanitation Data'!E195))="","",OFFSET('Sanitation Data'!$E$28,0,10*ROW('Sanitation Data'!E195)))</f>
        <v/>
      </c>
      <c r="CQ201" s="392" t="str">
        <f ca="1">+IF(OFFSET('Sanitation Data'!$E$29,0,10*ROW('Sanitation Data'!E195))="","",OFFSET('Sanitation Data'!$E$29,0,10*ROW('Sanitation Data'!E195)))</f>
        <v/>
      </c>
      <c r="CR201" s="392" t="str">
        <f ca="1">+IF(OFFSET('Sanitation Data'!$E$30,0,10*ROW('Sanitation Data'!E195))="","",OFFSET('Sanitation Data'!$E$30,0,10*ROW('Sanitation Data'!E195)))</f>
        <v/>
      </c>
      <c r="CS201" s="392" t="str">
        <f ca="1">+IF(OFFSET('Sanitation Data'!$E$31,0,10*ROW('Sanitation Data'!E195))="","",OFFSET('Sanitation Data'!$E$31,0,10*ROW('Sanitation Data'!E195)))</f>
        <v/>
      </c>
      <c r="CT201" s="392" t="str">
        <f ca="1">+IF(OFFSET('Sanitation Data'!$E$32,0,10*ROW('Sanitation Data'!E195))="","",OFFSET('Sanitation Data'!$E$32,0,10*ROW('Sanitation Data'!E195)))</f>
        <v/>
      </c>
      <c r="CU201" s="392" t="str">
        <f ca="1">+IF(OFFSET('Sanitation Data'!$F$28,0,10*ROW('Sanitation Data'!F195))="","",OFFSET('Sanitation Data'!$F$28,0,10*ROW('Sanitation Data'!F195)))</f>
        <v/>
      </c>
      <c r="CV201" s="392" t="str">
        <f ca="1">+IF(OFFSET('Sanitation Data'!$F$29,0,10*ROW('Sanitation Data'!F195))="","",OFFSET('Sanitation Data'!$F$29,0,10*ROW('Sanitation Data'!F195)))</f>
        <v/>
      </c>
      <c r="CW201" s="392" t="str">
        <f ca="1">+IF(OFFSET('Sanitation Data'!$F$30,0,10*ROW('Sanitation Data'!F195))="","",OFFSET('Sanitation Data'!$F$30,0,10*ROW('Sanitation Data'!F195)))</f>
        <v/>
      </c>
      <c r="CX201" s="392" t="str">
        <f ca="1">+IF(OFFSET('Sanitation Data'!$F$31,0,10*ROW('Sanitation Data'!F195))="","",OFFSET('Sanitation Data'!$F$31,0,10*ROW('Sanitation Data'!F195)))</f>
        <v/>
      </c>
      <c r="CY201" s="392" t="str">
        <f ca="1">+IF(OFFSET('Sanitation Data'!$F$32,0,10*ROW('Sanitation Data'!F195))="","",OFFSET('Sanitation Data'!$F$32,0,10*ROW('Sanitation Data'!F195)))</f>
        <v/>
      </c>
      <c r="CZ201" s="392" t="str">
        <f ca="1">+IF(OFFSET('Sanitation Data'!$G$28,0,10*ROW('Sanitation Data'!G195))="","",OFFSET('Sanitation Data'!$G$28,0,10*ROW('Sanitation Data'!G195)))</f>
        <v/>
      </c>
      <c r="DA201" s="392" t="str">
        <f ca="1">+IF(OFFSET('Sanitation Data'!$G$29,0,10*ROW('Sanitation Data'!G195))="","",OFFSET('Sanitation Data'!$G$29,0,10*ROW('Sanitation Data'!G195)))</f>
        <v/>
      </c>
      <c r="DB201" s="392" t="str">
        <f ca="1">+IF(OFFSET('Sanitation Data'!$G$30,0,10*ROW('Sanitation Data'!G195))="","",OFFSET('Sanitation Data'!$G$30,0,10*ROW('Sanitation Data'!G195)))</f>
        <v/>
      </c>
      <c r="DC201" s="392" t="str">
        <f ca="1">+IF(OFFSET('Sanitation Data'!$G$31,0,10*ROW('Sanitation Data'!G195))="","",OFFSET('Sanitation Data'!$G$31,0,10*ROW('Sanitation Data'!G195)))</f>
        <v/>
      </c>
      <c r="DD201" s="392" t="str">
        <f ca="1">+IF(OFFSET('Sanitation Data'!$G$32,0,10*ROW('Sanitation Data'!G195))="","",OFFSET('Sanitation Data'!$G$32,0,10*ROW('Sanitation Data'!G195)))</f>
        <v/>
      </c>
      <c r="DE201" s="392" t="str">
        <f ca="1">+IF(OFFSET('Sanitation Data'!$H$28,0,10*ROW('Sanitation Data'!H195))="","",OFFSET('Sanitation Data'!$H$28,0,10*ROW('Sanitation Data'!H195)))</f>
        <v/>
      </c>
      <c r="DF201" s="392" t="str">
        <f ca="1">+IF(OFFSET('Sanitation Data'!$H$29,0,10*ROW('Sanitation Data'!H195))="","",OFFSET('Sanitation Data'!$H$29,0,10*ROW('Sanitation Data'!H195)))</f>
        <v/>
      </c>
      <c r="DG201" s="392" t="str">
        <f ca="1">+IF(OFFSET('Sanitation Data'!$H$30,0,10*ROW('Sanitation Data'!H195))="","",OFFSET('Sanitation Data'!$H$30,0,10*ROW('Sanitation Data'!H195)))</f>
        <v/>
      </c>
      <c r="DH201" s="392" t="str">
        <f ca="1">+IF(OFFSET('Sanitation Data'!$H$31,0,10*ROW('Sanitation Data'!H195))="","",OFFSET('Sanitation Data'!$H$31,0,10*ROW('Sanitation Data'!H195)))</f>
        <v/>
      </c>
      <c r="DI201" s="392" t="str">
        <f ca="1">+IF(OFFSET('Sanitation Data'!$H$32,0,10*ROW('Sanitation Data'!H195))="","",OFFSET('Sanitation Data'!$H$32,0,10*ROW('Sanitation Data'!H195)))</f>
        <v/>
      </c>
      <c r="DJ201" s="392" t="str">
        <f ca="1">+IF(OFFSET('Sanitation Data'!$I$28,0,10*ROW('Sanitation Data'!I195))="","",OFFSET('Sanitation Data'!$I$28,0,10*ROW('Sanitation Data'!I195)))</f>
        <v/>
      </c>
      <c r="DK201" s="392" t="str">
        <f ca="1">+IF(OFFSET('Sanitation Data'!$I$29,0,10*ROW('Sanitation Data'!I195))="","",OFFSET('Sanitation Data'!$I$29,0,10*ROW('Sanitation Data'!I195)))</f>
        <v/>
      </c>
      <c r="DL201" s="392" t="str">
        <f ca="1">+IF(OFFSET('Sanitation Data'!$I$30,0,10*ROW('Sanitation Data'!I195))="","",OFFSET('Sanitation Data'!$I$30,0,10*ROW('Sanitation Data'!I195)))</f>
        <v/>
      </c>
      <c r="DM201" s="392" t="str">
        <f ca="1">+IF(OFFSET('Sanitation Data'!$I$31,0,10*ROW('Sanitation Data'!I195))="","",OFFSET('Sanitation Data'!$I$31,0,10*ROW('Sanitation Data'!I195)))</f>
        <v/>
      </c>
      <c r="DN201" s="392" t="str">
        <f ca="1">+IF(OFFSET('Sanitation Data'!$I$32,0,10*ROW('Sanitation Data'!I195))="","",OFFSET('Sanitation Data'!$I$32,0,10*ROW('Sanitation Data'!I195)))</f>
        <v/>
      </c>
      <c r="DO201" s="392" t="str">
        <f ca="1">+IF(OFFSET('Hygiene Data'!$D$11,0,10*ROW('Hygiene Data'!D195))="","",OFFSET('Hygiene Data'!$D$11,0,10*ROW('Hygiene Data'!D195)))</f>
        <v/>
      </c>
      <c r="DP201" s="392" t="str">
        <f ca="1">+IF(OFFSET('Hygiene Data'!$D$12,0,10*ROW('Hygiene Data'!D195))="","",OFFSET('Hygiene Data'!$D$12,0,10*ROW('Hygiene Data'!D195)))</f>
        <v/>
      </c>
      <c r="DQ201" s="392" t="str">
        <f ca="1">+IF(OFFSET('Hygiene Data'!$D$13,0,10*ROW('Hygiene Data'!D195))="","",OFFSET('Hygiene Data'!$D$13,0,10*ROW('Hygiene Data'!D195)))</f>
        <v/>
      </c>
      <c r="DR201" s="392" t="str">
        <f ca="1">+IF(OFFSET('Hygiene Data'!$E$11,0,10*ROW('Hygiene Data'!E195))="","",OFFSET('Hygiene Data'!$E$11,0,10*ROW('Hygiene Data'!E195)))</f>
        <v/>
      </c>
      <c r="DS201" s="392" t="str">
        <f ca="1">+IF(OFFSET('Hygiene Data'!$E$12,0,10*ROW('Hygiene Data'!E195))="","",OFFSET('Hygiene Data'!$E$12,0,10*ROW('Hygiene Data'!E195)))</f>
        <v/>
      </c>
      <c r="DT201" s="392" t="str">
        <f ca="1">+IF(OFFSET('Hygiene Data'!$E$13,0,10*ROW('Hygiene Data'!E195))="","",OFFSET('Hygiene Data'!$E$13,0,10*ROW('Hygiene Data'!E195)))</f>
        <v/>
      </c>
      <c r="DU201" s="392" t="str">
        <f ca="1">+IF(OFFSET('Hygiene Data'!$F$11,0,10*ROW('Hygiene Data'!F195))="","",OFFSET('Hygiene Data'!$F$11,0,10*ROW('Hygiene Data'!F195)))</f>
        <v/>
      </c>
      <c r="DV201" s="392" t="str">
        <f ca="1">+IF(OFFSET('Hygiene Data'!$F$12,0,10*ROW('Hygiene Data'!F195))="","",OFFSET('Hygiene Data'!$F$12,0,10*ROW('Hygiene Data'!F195)))</f>
        <v/>
      </c>
      <c r="DW201" s="392" t="str">
        <f ca="1">+IF(OFFSET('Hygiene Data'!$F$13,0,10*ROW('Hygiene Data'!F195))="","",OFFSET('Hygiene Data'!$F$13,0,10*ROW('Hygiene Data'!F195)))</f>
        <v/>
      </c>
      <c r="DX201" s="392" t="str">
        <f ca="1">+IF(OFFSET('Hygiene Data'!$G$11,0,10*ROW('Hygiene Data'!G195))="","",OFFSET('Hygiene Data'!$G$11,0,10*ROW('Hygiene Data'!G195)))</f>
        <v/>
      </c>
      <c r="DY201" s="392" t="str">
        <f ca="1">+IF(OFFSET('Hygiene Data'!$G$12,0,10*ROW('Hygiene Data'!G195))="","",OFFSET('Hygiene Data'!$G$12,0,10*ROW('Hygiene Data'!G195)))</f>
        <v/>
      </c>
      <c r="DZ201" s="392" t="str">
        <f ca="1">+IF(OFFSET('Hygiene Data'!$G$13,0,10*ROW('Hygiene Data'!G195))="","",OFFSET('Hygiene Data'!$G$13,0,10*ROW('Hygiene Data'!G195)))</f>
        <v/>
      </c>
      <c r="EA201" s="392" t="str">
        <f ca="1">+IF(OFFSET('Hygiene Data'!$H$11,0,10*ROW('Hygiene Data'!H195))="","",OFFSET('Hygiene Data'!$H$11,0,10*ROW('Hygiene Data'!H195)))</f>
        <v/>
      </c>
      <c r="EB201" s="392" t="str">
        <f ca="1">+IF(OFFSET('Hygiene Data'!$H$12,0,10*ROW('Hygiene Data'!H195))="","",OFFSET('Hygiene Data'!$H$12,0,10*ROW('Hygiene Data'!H195)))</f>
        <v/>
      </c>
      <c r="EC201" s="392" t="str">
        <f ca="1">+IF(OFFSET('Hygiene Data'!$H$13,0,10*ROW('Hygiene Data'!H195))="","",OFFSET('Hygiene Data'!$H$13,0,10*ROW('Hygiene Data'!H195)))</f>
        <v/>
      </c>
      <c r="ED201" s="392" t="str">
        <f ca="1">+IF(OFFSET('Hygiene Data'!$I$11,0,10*ROW('Hygiene Data'!I195))="","",OFFSET('Hygiene Data'!$I$11,0,10*ROW('Hygiene Data'!I195)))</f>
        <v/>
      </c>
      <c r="EE201" s="392" t="str">
        <f ca="1">+IF(OFFSET('Hygiene Data'!$I$12,0,10*ROW('Hygiene Data'!I195))="","",OFFSET('Hygiene Data'!$I$12,0,10*ROW('Hygiene Data'!I195)))</f>
        <v/>
      </c>
      <c r="EF201" s="392" t="str">
        <f ca="1">+IF(OFFSET('Hygiene Data'!$I$13,0,10*ROW('Hygiene Data'!I195))="","",OFFSET('Hygiene Data'!$I$13,0,10*ROW('Hygiene Data'!I195)))</f>
        <v/>
      </c>
    </row>
    <row r="202" spans="1:136" x14ac:dyDescent="0.25">
      <c r="A202" s="501" t="str">
        <f ca="1">+IF(OFFSET('Water Data'!$B$2,0,10*ROW('Water Data'!E196))="","",OFFSET('Water Data'!$B$2,0,10*ROW('Water Data'!E196)))</f>
        <v/>
      </c>
      <c r="B202" s="50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28" t="str">
        <f t="shared" ca="1" si="3"/>
        <v/>
      </c>
      <c r="D202" s="52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3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3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3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3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3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3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3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3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3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3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3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3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3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3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3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3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3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3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3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3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3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3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3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3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3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3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3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3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3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3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3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0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3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3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3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3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3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3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3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3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3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3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3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3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3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3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3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3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92" t="str">
        <f ca="1">+IF(OFFSET('Water Data'!$D$27,0,10*ROW('Water Data'!D196))="","",OFFSET('Water Data'!$D$27,0,10*ROW('Water Data'!D196)))</f>
        <v/>
      </c>
      <c r="BT202" s="392" t="str">
        <f ca="1">+IF(OFFSET('Water Data'!$D$28,0,10*ROW('Water Data'!D196))="","",OFFSET('Water Data'!$D$28,0,10*ROW('Water Data'!D196)))</f>
        <v/>
      </c>
      <c r="BU202" s="392" t="str">
        <f ca="1">+IF(OFFSET('Water Data'!$D$29,0,10*ROW('Water Data'!D196))="","",OFFSET('Water Data'!$D$29,0,10*ROW('Water Data'!D196)))</f>
        <v/>
      </c>
      <c r="BV202" s="392" t="str">
        <f ca="1">+IF(OFFSET('Water Data'!$E$27,0,10*ROW('Water Data'!E196))="","",OFFSET('Water Data'!$E$27,0,10*ROW('Water Data'!E196)))</f>
        <v/>
      </c>
      <c r="BW202" s="392" t="str">
        <f ca="1">+IF(OFFSET('Water Data'!$E$28,0,10*ROW('Water Data'!E196))="","",OFFSET('Water Data'!$E$28,0,10*ROW('Water Data'!E196)))</f>
        <v/>
      </c>
      <c r="BX202" s="392" t="str">
        <f ca="1">+IF(OFFSET('Water Data'!$E$29,0,10*ROW('Water Data'!E196))="","",OFFSET('Water Data'!$E$29,0,10*ROW('Water Data'!E196)))</f>
        <v/>
      </c>
      <c r="BY202" s="392" t="str">
        <f ca="1">+IF(OFFSET('Water Data'!$F$27,0,10*ROW('Water Data'!F196))="","",OFFSET('Water Data'!$F$27,0,10*ROW('Water Data'!F196)))</f>
        <v/>
      </c>
      <c r="BZ202" s="392" t="str">
        <f ca="1">+IF(OFFSET('Water Data'!$F$28,0,10*ROW('Water Data'!F196))="","",OFFSET('Water Data'!$F$28,0,10*ROW('Water Data'!F196)))</f>
        <v/>
      </c>
      <c r="CA202" s="392" t="str">
        <f ca="1">+IF(OFFSET('Water Data'!$F$29,0,10*ROW('Water Data'!F196))="","",OFFSET('Water Data'!$F$29,0,10*ROW('Water Data'!F196)))</f>
        <v/>
      </c>
      <c r="CB202" s="392" t="str">
        <f ca="1">+IF(OFFSET('Water Data'!$G$27,0,10*ROW('Water Data'!G196))="","",OFFSET('Water Data'!$G$27,0,10*ROW('Water Data'!G196)))</f>
        <v/>
      </c>
      <c r="CC202" s="392" t="str">
        <f ca="1">+IF(OFFSET('Water Data'!$G$28,0,10*ROW('Water Data'!G196))="","",OFFSET('Water Data'!$G$28,0,10*ROW('Water Data'!G196)))</f>
        <v/>
      </c>
      <c r="CD202" s="392" t="str">
        <f ca="1">+IF(OFFSET('Water Data'!$G$29,0,10*ROW('Water Data'!G196))="","",OFFSET('Water Data'!$G$29,0,10*ROW('Water Data'!G196)))</f>
        <v/>
      </c>
      <c r="CE202" s="392" t="str">
        <f ca="1">+IF(OFFSET('Water Data'!$H$27,0,10*ROW('Water Data'!H196))="","",OFFSET('Water Data'!$H$27,0,10*ROW('Water Data'!H196)))</f>
        <v/>
      </c>
      <c r="CF202" s="392" t="str">
        <f ca="1">+IF(OFFSET('Water Data'!$H$28,0,10*ROW('Water Data'!H196))="","",OFFSET('Water Data'!$H$28,0,10*ROW('Water Data'!H196)))</f>
        <v/>
      </c>
      <c r="CG202" s="392" t="str">
        <f ca="1">+IF(OFFSET('Water Data'!$H$29,0,10*ROW('Water Data'!H196))="","",OFFSET('Water Data'!$H$29,0,10*ROW('Water Data'!H196)))</f>
        <v/>
      </c>
      <c r="CH202" s="392" t="str">
        <f ca="1">+IF(OFFSET('Water Data'!$I$27,0,10*ROW('Water Data'!I196))="","",OFFSET('Water Data'!$I$27,0,10*ROW('Water Data'!I196)))</f>
        <v/>
      </c>
      <c r="CI202" s="392" t="str">
        <f ca="1">+IF(OFFSET('Water Data'!$I$28,0,10*ROW('Water Data'!I196))="","",OFFSET('Water Data'!$I$28,0,10*ROW('Water Data'!I196)))</f>
        <v/>
      </c>
      <c r="CJ202" s="392" t="str">
        <f ca="1">+IF(OFFSET('Water Data'!$I$29,0,10*ROW('Water Data'!I196))="","",OFFSET('Water Data'!$I$29,0,10*ROW('Water Data'!I196)))</f>
        <v/>
      </c>
      <c r="CK202" s="392" t="str">
        <f ca="1">+IF(OFFSET('Sanitation Data'!$D$28,0,10*ROW('Sanitation Data'!D196))="","",OFFSET('Sanitation Data'!$D$28,0,10*ROW('Sanitation Data'!D196)))</f>
        <v/>
      </c>
      <c r="CL202" s="392" t="str">
        <f ca="1">+IF(OFFSET('Sanitation Data'!$D$29,0,10*ROW('Sanitation Data'!D196))="","",OFFSET('Sanitation Data'!$D$29,0,10*ROW('Sanitation Data'!D196)))</f>
        <v/>
      </c>
      <c r="CM202" s="392" t="str">
        <f ca="1">+IF(OFFSET('Sanitation Data'!$D$30,0,10*ROW('Sanitation Data'!D196))="","",OFFSET('Sanitation Data'!$D$30,0,10*ROW('Sanitation Data'!D196)))</f>
        <v/>
      </c>
      <c r="CN202" s="392" t="str">
        <f ca="1">+IF(OFFSET('Sanitation Data'!$D$31,0,10*ROW('Sanitation Data'!D196))="","",OFFSET('Sanitation Data'!$D$31,0,10*ROW('Sanitation Data'!D196)))</f>
        <v/>
      </c>
      <c r="CO202" s="392" t="str">
        <f ca="1">+IF(OFFSET('Sanitation Data'!$D$32,0,10*ROW('Sanitation Data'!D196))="","",OFFSET('Sanitation Data'!$D$32,0,10*ROW('Sanitation Data'!D196)))</f>
        <v/>
      </c>
      <c r="CP202" s="392" t="str">
        <f ca="1">+IF(OFFSET('Sanitation Data'!$E$28,0,10*ROW('Sanitation Data'!E196))="","",OFFSET('Sanitation Data'!$E$28,0,10*ROW('Sanitation Data'!E196)))</f>
        <v/>
      </c>
      <c r="CQ202" s="392" t="str">
        <f ca="1">+IF(OFFSET('Sanitation Data'!$E$29,0,10*ROW('Sanitation Data'!E196))="","",OFFSET('Sanitation Data'!$E$29,0,10*ROW('Sanitation Data'!E196)))</f>
        <v/>
      </c>
      <c r="CR202" s="392" t="str">
        <f ca="1">+IF(OFFSET('Sanitation Data'!$E$30,0,10*ROW('Sanitation Data'!E196))="","",OFFSET('Sanitation Data'!$E$30,0,10*ROW('Sanitation Data'!E196)))</f>
        <v/>
      </c>
      <c r="CS202" s="392" t="str">
        <f ca="1">+IF(OFFSET('Sanitation Data'!$E$31,0,10*ROW('Sanitation Data'!E196))="","",OFFSET('Sanitation Data'!$E$31,0,10*ROW('Sanitation Data'!E196)))</f>
        <v/>
      </c>
      <c r="CT202" s="392" t="str">
        <f ca="1">+IF(OFFSET('Sanitation Data'!$E$32,0,10*ROW('Sanitation Data'!E196))="","",OFFSET('Sanitation Data'!$E$32,0,10*ROW('Sanitation Data'!E196)))</f>
        <v/>
      </c>
      <c r="CU202" s="392" t="str">
        <f ca="1">+IF(OFFSET('Sanitation Data'!$F$28,0,10*ROW('Sanitation Data'!F196))="","",OFFSET('Sanitation Data'!$F$28,0,10*ROW('Sanitation Data'!F196)))</f>
        <v/>
      </c>
      <c r="CV202" s="392" t="str">
        <f ca="1">+IF(OFFSET('Sanitation Data'!$F$29,0,10*ROW('Sanitation Data'!F196))="","",OFFSET('Sanitation Data'!$F$29,0,10*ROW('Sanitation Data'!F196)))</f>
        <v/>
      </c>
      <c r="CW202" s="392" t="str">
        <f ca="1">+IF(OFFSET('Sanitation Data'!$F$30,0,10*ROW('Sanitation Data'!F196))="","",OFFSET('Sanitation Data'!$F$30,0,10*ROW('Sanitation Data'!F196)))</f>
        <v/>
      </c>
      <c r="CX202" s="392" t="str">
        <f ca="1">+IF(OFFSET('Sanitation Data'!$F$31,0,10*ROW('Sanitation Data'!F196))="","",OFFSET('Sanitation Data'!$F$31,0,10*ROW('Sanitation Data'!F196)))</f>
        <v/>
      </c>
      <c r="CY202" s="392" t="str">
        <f ca="1">+IF(OFFSET('Sanitation Data'!$F$32,0,10*ROW('Sanitation Data'!F196))="","",OFFSET('Sanitation Data'!$F$32,0,10*ROW('Sanitation Data'!F196)))</f>
        <v/>
      </c>
      <c r="CZ202" s="392" t="str">
        <f ca="1">+IF(OFFSET('Sanitation Data'!$G$28,0,10*ROW('Sanitation Data'!G196))="","",OFFSET('Sanitation Data'!$G$28,0,10*ROW('Sanitation Data'!G196)))</f>
        <v/>
      </c>
      <c r="DA202" s="392" t="str">
        <f ca="1">+IF(OFFSET('Sanitation Data'!$G$29,0,10*ROW('Sanitation Data'!G196))="","",OFFSET('Sanitation Data'!$G$29,0,10*ROW('Sanitation Data'!G196)))</f>
        <v/>
      </c>
      <c r="DB202" s="392" t="str">
        <f ca="1">+IF(OFFSET('Sanitation Data'!$G$30,0,10*ROW('Sanitation Data'!G196))="","",OFFSET('Sanitation Data'!$G$30,0,10*ROW('Sanitation Data'!G196)))</f>
        <v/>
      </c>
      <c r="DC202" s="392" t="str">
        <f ca="1">+IF(OFFSET('Sanitation Data'!$G$31,0,10*ROW('Sanitation Data'!G196))="","",OFFSET('Sanitation Data'!$G$31,0,10*ROW('Sanitation Data'!G196)))</f>
        <v/>
      </c>
      <c r="DD202" s="392" t="str">
        <f ca="1">+IF(OFFSET('Sanitation Data'!$G$32,0,10*ROW('Sanitation Data'!G196))="","",OFFSET('Sanitation Data'!$G$32,0,10*ROW('Sanitation Data'!G196)))</f>
        <v/>
      </c>
      <c r="DE202" s="392" t="str">
        <f ca="1">+IF(OFFSET('Sanitation Data'!$H$28,0,10*ROW('Sanitation Data'!H196))="","",OFFSET('Sanitation Data'!$H$28,0,10*ROW('Sanitation Data'!H196)))</f>
        <v/>
      </c>
      <c r="DF202" s="392" t="str">
        <f ca="1">+IF(OFFSET('Sanitation Data'!$H$29,0,10*ROW('Sanitation Data'!H196))="","",OFFSET('Sanitation Data'!$H$29,0,10*ROW('Sanitation Data'!H196)))</f>
        <v/>
      </c>
      <c r="DG202" s="392" t="str">
        <f ca="1">+IF(OFFSET('Sanitation Data'!$H$30,0,10*ROW('Sanitation Data'!H196))="","",OFFSET('Sanitation Data'!$H$30,0,10*ROW('Sanitation Data'!H196)))</f>
        <v/>
      </c>
      <c r="DH202" s="392" t="str">
        <f ca="1">+IF(OFFSET('Sanitation Data'!$H$31,0,10*ROW('Sanitation Data'!H196))="","",OFFSET('Sanitation Data'!$H$31,0,10*ROW('Sanitation Data'!H196)))</f>
        <v/>
      </c>
      <c r="DI202" s="392" t="str">
        <f ca="1">+IF(OFFSET('Sanitation Data'!$H$32,0,10*ROW('Sanitation Data'!H196))="","",OFFSET('Sanitation Data'!$H$32,0,10*ROW('Sanitation Data'!H196)))</f>
        <v/>
      </c>
      <c r="DJ202" s="392" t="str">
        <f ca="1">+IF(OFFSET('Sanitation Data'!$I$28,0,10*ROW('Sanitation Data'!I196))="","",OFFSET('Sanitation Data'!$I$28,0,10*ROW('Sanitation Data'!I196)))</f>
        <v/>
      </c>
      <c r="DK202" s="392" t="str">
        <f ca="1">+IF(OFFSET('Sanitation Data'!$I$29,0,10*ROW('Sanitation Data'!I196))="","",OFFSET('Sanitation Data'!$I$29,0,10*ROW('Sanitation Data'!I196)))</f>
        <v/>
      </c>
      <c r="DL202" s="392" t="str">
        <f ca="1">+IF(OFFSET('Sanitation Data'!$I$30,0,10*ROW('Sanitation Data'!I196))="","",OFFSET('Sanitation Data'!$I$30,0,10*ROW('Sanitation Data'!I196)))</f>
        <v/>
      </c>
      <c r="DM202" s="392" t="str">
        <f ca="1">+IF(OFFSET('Sanitation Data'!$I$31,0,10*ROW('Sanitation Data'!I196))="","",OFFSET('Sanitation Data'!$I$31,0,10*ROW('Sanitation Data'!I196)))</f>
        <v/>
      </c>
      <c r="DN202" s="392" t="str">
        <f ca="1">+IF(OFFSET('Sanitation Data'!$I$32,0,10*ROW('Sanitation Data'!I196))="","",OFFSET('Sanitation Data'!$I$32,0,10*ROW('Sanitation Data'!I196)))</f>
        <v/>
      </c>
      <c r="DO202" s="392" t="str">
        <f ca="1">+IF(OFFSET('Hygiene Data'!$D$11,0,10*ROW('Hygiene Data'!D196))="","",OFFSET('Hygiene Data'!$D$11,0,10*ROW('Hygiene Data'!D196)))</f>
        <v/>
      </c>
      <c r="DP202" s="392" t="str">
        <f ca="1">+IF(OFFSET('Hygiene Data'!$D$12,0,10*ROW('Hygiene Data'!D196))="","",OFFSET('Hygiene Data'!$D$12,0,10*ROW('Hygiene Data'!D196)))</f>
        <v/>
      </c>
      <c r="DQ202" s="392" t="str">
        <f ca="1">+IF(OFFSET('Hygiene Data'!$D$13,0,10*ROW('Hygiene Data'!D196))="","",OFFSET('Hygiene Data'!$D$13,0,10*ROW('Hygiene Data'!D196)))</f>
        <v/>
      </c>
      <c r="DR202" s="392" t="str">
        <f ca="1">+IF(OFFSET('Hygiene Data'!$E$11,0,10*ROW('Hygiene Data'!E196))="","",OFFSET('Hygiene Data'!$E$11,0,10*ROW('Hygiene Data'!E196)))</f>
        <v/>
      </c>
      <c r="DS202" s="392" t="str">
        <f ca="1">+IF(OFFSET('Hygiene Data'!$E$12,0,10*ROW('Hygiene Data'!E196))="","",OFFSET('Hygiene Data'!$E$12,0,10*ROW('Hygiene Data'!E196)))</f>
        <v/>
      </c>
      <c r="DT202" s="392" t="str">
        <f ca="1">+IF(OFFSET('Hygiene Data'!$E$13,0,10*ROW('Hygiene Data'!E196))="","",OFFSET('Hygiene Data'!$E$13,0,10*ROW('Hygiene Data'!E196)))</f>
        <v/>
      </c>
      <c r="DU202" s="392" t="str">
        <f ca="1">+IF(OFFSET('Hygiene Data'!$F$11,0,10*ROW('Hygiene Data'!F196))="","",OFFSET('Hygiene Data'!$F$11,0,10*ROW('Hygiene Data'!F196)))</f>
        <v/>
      </c>
      <c r="DV202" s="392" t="str">
        <f ca="1">+IF(OFFSET('Hygiene Data'!$F$12,0,10*ROW('Hygiene Data'!F196))="","",OFFSET('Hygiene Data'!$F$12,0,10*ROW('Hygiene Data'!F196)))</f>
        <v/>
      </c>
      <c r="DW202" s="392" t="str">
        <f ca="1">+IF(OFFSET('Hygiene Data'!$F$13,0,10*ROW('Hygiene Data'!F196))="","",OFFSET('Hygiene Data'!$F$13,0,10*ROW('Hygiene Data'!F196)))</f>
        <v/>
      </c>
      <c r="DX202" s="392" t="str">
        <f ca="1">+IF(OFFSET('Hygiene Data'!$G$11,0,10*ROW('Hygiene Data'!G196))="","",OFFSET('Hygiene Data'!$G$11,0,10*ROW('Hygiene Data'!G196)))</f>
        <v/>
      </c>
      <c r="DY202" s="392" t="str">
        <f ca="1">+IF(OFFSET('Hygiene Data'!$G$12,0,10*ROW('Hygiene Data'!G196))="","",OFFSET('Hygiene Data'!$G$12,0,10*ROW('Hygiene Data'!G196)))</f>
        <v/>
      </c>
      <c r="DZ202" s="392" t="str">
        <f ca="1">+IF(OFFSET('Hygiene Data'!$G$13,0,10*ROW('Hygiene Data'!G196))="","",OFFSET('Hygiene Data'!$G$13,0,10*ROW('Hygiene Data'!G196)))</f>
        <v/>
      </c>
      <c r="EA202" s="392" t="str">
        <f ca="1">+IF(OFFSET('Hygiene Data'!$H$11,0,10*ROW('Hygiene Data'!H196))="","",OFFSET('Hygiene Data'!$H$11,0,10*ROW('Hygiene Data'!H196)))</f>
        <v/>
      </c>
      <c r="EB202" s="392" t="str">
        <f ca="1">+IF(OFFSET('Hygiene Data'!$H$12,0,10*ROW('Hygiene Data'!H196))="","",OFFSET('Hygiene Data'!$H$12,0,10*ROW('Hygiene Data'!H196)))</f>
        <v/>
      </c>
      <c r="EC202" s="392" t="str">
        <f ca="1">+IF(OFFSET('Hygiene Data'!$H$13,0,10*ROW('Hygiene Data'!H196))="","",OFFSET('Hygiene Data'!$H$13,0,10*ROW('Hygiene Data'!H196)))</f>
        <v/>
      </c>
      <c r="ED202" s="392" t="str">
        <f ca="1">+IF(OFFSET('Hygiene Data'!$I$11,0,10*ROW('Hygiene Data'!I196))="","",OFFSET('Hygiene Data'!$I$11,0,10*ROW('Hygiene Data'!I196)))</f>
        <v/>
      </c>
      <c r="EE202" s="392" t="str">
        <f ca="1">+IF(OFFSET('Hygiene Data'!$I$12,0,10*ROW('Hygiene Data'!I196))="","",OFFSET('Hygiene Data'!$I$12,0,10*ROW('Hygiene Data'!I196)))</f>
        <v/>
      </c>
      <c r="EF202" s="392" t="str">
        <f ca="1">+IF(OFFSET('Hygiene Data'!$I$13,0,10*ROW('Hygiene Data'!I196))="","",OFFSET('Hygiene Data'!$I$13,0,10*ROW('Hygiene Data'!I196)))</f>
        <v/>
      </c>
    </row>
    <row r="203" spans="1:136" x14ac:dyDescent="0.25">
      <c r="A203" s="501" t="str">
        <f ca="1">+IF(OFFSET('Water Data'!$B$2,0,10*ROW('Water Data'!E197))="","",OFFSET('Water Data'!$B$2,0,10*ROW('Water Data'!E197)))</f>
        <v/>
      </c>
      <c r="B203" s="50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28" t="str">
        <f t="shared" ca="1" si="3"/>
        <v/>
      </c>
      <c r="D203" s="52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3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3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3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3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3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3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3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3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3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3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3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3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3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3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3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3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3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3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3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3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3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3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3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3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3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3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3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3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3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3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3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0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3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3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3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3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3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3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3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3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3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3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3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3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3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3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3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3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92" t="str">
        <f ca="1">+IF(OFFSET('Water Data'!$D$27,0,10*ROW('Water Data'!D197))="","",OFFSET('Water Data'!$D$27,0,10*ROW('Water Data'!D197)))</f>
        <v/>
      </c>
      <c r="BT203" s="392" t="str">
        <f ca="1">+IF(OFFSET('Water Data'!$D$28,0,10*ROW('Water Data'!D197))="","",OFFSET('Water Data'!$D$28,0,10*ROW('Water Data'!D197)))</f>
        <v/>
      </c>
      <c r="BU203" s="392" t="str">
        <f ca="1">+IF(OFFSET('Water Data'!$D$29,0,10*ROW('Water Data'!D197))="","",OFFSET('Water Data'!$D$29,0,10*ROW('Water Data'!D197)))</f>
        <v/>
      </c>
      <c r="BV203" s="392" t="str">
        <f ca="1">+IF(OFFSET('Water Data'!$E$27,0,10*ROW('Water Data'!E197))="","",OFFSET('Water Data'!$E$27,0,10*ROW('Water Data'!E197)))</f>
        <v/>
      </c>
      <c r="BW203" s="392" t="str">
        <f ca="1">+IF(OFFSET('Water Data'!$E$28,0,10*ROW('Water Data'!E197))="","",OFFSET('Water Data'!$E$28,0,10*ROW('Water Data'!E197)))</f>
        <v/>
      </c>
      <c r="BX203" s="392" t="str">
        <f ca="1">+IF(OFFSET('Water Data'!$E$29,0,10*ROW('Water Data'!E197))="","",OFFSET('Water Data'!$E$29,0,10*ROW('Water Data'!E197)))</f>
        <v/>
      </c>
      <c r="BY203" s="392" t="str">
        <f ca="1">+IF(OFFSET('Water Data'!$F$27,0,10*ROW('Water Data'!F197))="","",OFFSET('Water Data'!$F$27,0,10*ROW('Water Data'!F197)))</f>
        <v/>
      </c>
      <c r="BZ203" s="392" t="str">
        <f ca="1">+IF(OFFSET('Water Data'!$F$28,0,10*ROW('Water Data'!F197))="","",OFFSET('Water Data'!$F$28,0,10*ROW('Water Data'!F197)))</f>
        <v/>
      </c>
      <c r="CA203" s="392" t="str">
        <f ca="1">+IF(OFFSET('Water Data'!$F$29,0,10*ROW('Water Data'!F197))="","",OFFSET('Water Data'!$F$29,0,10*ROW('Water Data'!F197)))</f>
        <v/>
      </c>
      <c r="CB203" s="392" t="str">
        <f ca="1">+IF(OFFSET('Water Data'!$G$27,0,10*ROW('Water Data'!G197))="","",OFFSET('Water Data'!$G$27,0,10*ROW('Water Data'!G197)))</f>
        <v/>
      </c>
      <c r="CC203" s="392" t="str">
        <f ca="1">+IF(OFFSET('Water Data'!$G$28,0,10*ROW('Water Data'!G197))="","",OFFSET('Water Data'!$G$28,0,10*ROW('Water Data'!G197)))</f>
        <v/>
      </c>
      <c r="CD203" s="392" t="str">
        <f ca="1">+IF(OFFSET('Water Data'!$G$29,0,10*ROW('Water Data'!G197))="","",OFFSET('Water Data'!$G$29,0,10*ROW('Water Data'!G197)))</f>
        <v/>
      </c>
      <c r="CE203" s="392" t="str">
        <f ca="1">+IF(OFFSET('Water Data'!$H$27,0,10*ROW('Water Data'!H197))="","",OFFSET('Water Data'!$H$27,0,10*ROW('Water Data'!H197)))</f>
        <v/>
      </c>
      <c r="CF203" s="392" t="str">
        <f ca="1">+IF(OFFSET('Water Data'!$H$28,0,10*ROW('Water Data'!H197))="","",OFFSET('Water Data'!$H$28,0,10*ROW('Water Data'!H197)))</f>
        <v/>
      </c>
      <c r="CG203" s="392" t="str">
        <f ca="1">+IF(OFFSET('Water Data'!$H$29,0,10*ROW('Water Data'!H197))="","",OFFSET('Water Data'!$H$29,0,10*ROW('Water Data'!H197)))</f>
        <v/>
      </c>
      <c r="CH203" s="392" t="str">
        <f ca="1">+IF(OFFSET('Water Data'!$I$27,0,10*ROW('Water Data'!I197))="","",OFFSET('Water Data'!$I$27,0,10*ROW('Water Data'!I197)))</f>
        <v/>
      </c>
      <c r="CI203" s="392" t="str">
        <f ca="1">+IF(OFFSET('Water Data'!$I$28,0,10*ROW('Water Data'!I197))="","",OFFSET('Water Data'!$I$28,0,10*ROW('Water Data'!I197)))</f>
        <v/>
      </c>
      <c r="CJ203" s="392" t="str">
        <f ca="1">+IF(OFFSET('Water Data'!$I$29,0,10*ROW('Water Data'!I197))="","",OFFSET('Water Data'!$I$29,0,10*ROW('Water Data'!I197)))</f>
        <v/>
      </c>
      <c r="CK203" s="392" t="str">
        <f ca="1">+IF(OFFSET('Sanitation Data'!$D$28,0,10*ROW('Sanitation Data'!D197))="","",OFFSET('Sanitation Data'!$D$28,0,10*ROW('Sanitation Data'!D197)))</f>
        <v/>
      </c>
      <c r="CL203" s="392" t="str">
        <f ca="1">+IF(OFFSET('Sanitation Data'!$D$29,0,10*ROW('Sanitation Data'!D197))="","",OFFSET('Sanitation Data'!$D$29,0,10*ROW('Sanitation Data'!D197)))</f>
        <v/>
      </c>
      <c r="CM203" s="392" t="str">
        <f ca="1">+IF(OFFSET('Sanitation Data'!$D$30,0,10*ROW('Sanitation Data'!D197))="","",OFFSET('Sanitation Data'!$D$30,0,10*ROW('Sanitation Data'!D197)))</f>
        <v/>
      </c>
      <c r="CN203" s="392" t="str">
        <f ca="1">+IF(OFFSET('Sanitation Data'!$D$31,0,10*ROW('Sanitation Data'!D197))="","",OFFSET('Sanitation Data'!$D$31,0,10*ROW('Sanitation Data'!D197)))</f>
        <v/>
      </c>
      <c r="CO203" s="392" t="str">
        <f ca="1">+IF(OFFSET('Sanitation Data'!$D$32,0,10*ROW('Sanitation Data'!D197))="","",OFFSET('Sanitation Data'!$D$32,0,10*ROW('Sanitation Data'!D197)))</f>
        <v/>
      </c>
      <c r="CP203" s="392" t="str">
        <f ca="1">+IF(OFFSET('Sanitation Data'!$E$28,0,10*ROW('Sanitation Data'!E197))="","",OFFSET('Sanitation Data'!$E$28,0,10*ROW('Sanitation Data'!E197)))</f>
        <v/>
      </c>
      <c r="CQ203" s="392" t="str">
        <f ca="1">+IF(OFFSET('Sanitation Data'!$E$29,0,10*ROW('Sanitation Data'!E197))="","",OFFSET('Sanitation Data'!$E$29,0,10*ROW('Sanitation Data'!E197)))</f>
        <v/>
      </c>
      <c r="CR203" s="392" t="str">
        <f ca="1">+IF(OFFSET('Sanitation Data'!$E$30,0,10*ROW('Sanitation Data'!E197))="","",OFFSET('Sanitation Data'!$E$30,0,10*ROW('Sanitation Data'!E197)))</f>
        <v/>
      </c>
      <c r="CS203" s="392" t="str">
        <f ca="1">+IF(OFFSET('Sanitation Data'!$E$31,0,10*ROW('Sanitation Data'!E197))="","",OFFSET('Sanitation Data'!$E$31,0,10*ROW('Sanitation Data'!E197)))</f>
        <v/>
      </c>
      <c r="CT203" s="392" t="str">
        <f ca="1">+IF(OFFSET('Sanitation Data'!$E$32,0,10*ROW('Sanitation Data'!E197))="","",OFFSET('Sanitation Data'!$E$32,0,10*ROW('Sanitation Data'!E197)))</f>
        <v/>
      </c>
      <c r="CU203" s="392" t="str">
        <f ca="1">+IF(OFFSET('Sanitation Data'!$F$28,0,10*ROW('Sanitation Data'!F197))="","",OFFSET('Sanitation Data'!$F$28,0,10*ROW('Sanitation Data'!F197)))</f>
        <v/>
      </c>
      <c r="CV203" s="392" t="str">
        <f ca="1">+IF(OFFSET('Sanitation Data'!$F$29,0,10*ROW('Sanitation Data'!F197))="","",OFFSET('Sanitation Data'!$F$29,0,10*ROW('Sanitation Data'!F197)))</f>
        <v/>
      </c>
      <c r="CW203" s="392" t="str">
        <f ca="1">+IF(OFFSET('Sanitation Data'!$F$30,0,10*ROW('Sanitation Data'!F197))="","",OFFSET('Sanitation Data'!$F$30,0,10*ROW('Sanitation Data'!F197)))</f>
        <v/>
      </c>
      <c r="CX203" s="392" t="str">
        <f ca="1">+IF(OFFSET('Sanitation Data'!$F$31,0,10*ROW('Sanitation Data'!F197))="","",OFFSET('Sanitation Data'!$F$31,0,10*ROW('Sanitation Data'!F197)))</f>
        <v/>
      </c>
      <c r="CY203" s="392" t="str">
        <f ca="1">+IF(OFFSET('Sanitation Data'!$F$32,0,10*ROW('Sanitation Data'!F197))="","",OFFSET('Sanitation Data'!$F$32,0,10*ROW('Sanitation Data'!F197)))</f>
        <v/>
      </c>
      <c r="CZ203" s="392" t="str">
        <f ca="1">+IF(OFFSET('Sanitation Data'!$G$28,0,10*ROW('Sanitation Data'!G197))="","",OFFSET('Sanitation Data'!$G$28,0,10*ROW('Sanitation Data'!G197)))</f>
        <v/>
      </c>
      <c r="DA203" s="392" t="str">
        <f ca="1">+IF(OFFSET('Sanitation Data'!$G$29,0,10*ROW('Sanitation Data'!G197))="","",OFFSET('Sanitation Data'!$G$29,0,10*ROW('Sanitation Data'!G197)))</f>
        <v/>
      </c>
      <c r="DB203" s="392" t="str">
        <f ca="1">+IF(OFFSET('Sanitation Data'!$G$30,0,10*ROW('Sanitation Data'!G197))="","",OFFSET('Sanitation Data'!$G$30,0,10*ROW('Sanitation Data'!G197)))</f>
        <v/>
      </c>
      <c r="DC203" s="392" t="str">
        <f ca="1">+IF(OFFSET('Sanitation Data'!$G$31,0,10*ROW('Sanitation Data'!G197))="","",OFFSET('Sanitation Data'!$G$31,0,10*ROW('Sanitation Data'!G197)))</f>
        <v/>
      </c>
      <c r="DD203" s="392" t="str">
        <f ca="1">+IF(OFFSET('Sanitation Data'!$G$32,0,10*ROW('Sanitation Data'!G197))="","",OFFSET('Sanitation Data'!$G$32,0,10*ROW('Sanitation Data'!G197)))</f>
        <v/>
      </c>
      <c r="DE203" s="392" t="str">
        <f ca="1">+IF(OFFSET('Sanitation Data'!$H$28,0,10*ROW('Sanitation Data'!H197))="","",OFFSET('Sanitation Data'!$H$28,0,10*ROW('Sanitation Data'!H197)))</f>
        <v/>
      </c>
      <c r="DF203" s="392" t="str">
        <f ca="1">+IF(OFFSET('Sanitation Data'!$H$29,0,10*ROW('Sanitation Data'!H197))="","",OFFSET('Sanitation Data'!$H$29,0,10*ROW('Sanitation Data'!H197)))</f>
        <v/>
      </c>
      <c r="DG203" s="392" t="str">
        <f ca="1">+IF(OFFSET('Sanitation Data'!$H$30,0,10*ROW('Sanitation Data'!H197))="","",OFFSET('Sanitation Data'!$H$30,0,10*ROW('Sanitation Data'!H197)))</f>
        <v/>
      </c>
      <c r="DH203" s="392" t="str">
        <f ca="1">+IF(OFFSET('Sanitation Data'!$H$31,0,10*ROW('Sanitation Data'!H197))="","",OFFSET('Sanitation Data'!$H$31,0,10*ROW('Sanitation Data'!H197)))</f>
        <v/>
      </c>
      <c r="DI203" s="392" t="str">
        <f ca="1">+IF(OFFSET('Sanitation Data'!$H$32,0,10*ROW('Sanitation Data'!H197))="","",OFFSET('Sanitation Data'!$H$32,0,10*ROW('Sanitation Data'!H197)))</f>
        <v/>
      </c>
      <c r="DJ203" s="392" t="str">
        <f ca="1">+IF(OFFSET('Sanitation Data'!$I$28,0,10*ROW('Sanitation Data'!I197))="","",OFFSET('Sanitation Data'!$I$28,0,10*ROW('Sanitation Data'!I197)))</f>
        <v/>
      </c>
      <c r="DK203" s="392" t="str">
        <f ca="1">+IF(OFFSET('Sanitation Data'!$I$29,0,10*ROW('Sanitation Data'!I197))="","",OFFSET('Sanitation Data'!$I$29,0,10*ROW('Sanitation Data'!I197)))</f>
        <v/>
      </c>
      <c r="DL203" s="392" t="str">
        <f ca="1">+IF(OFFSET('Sanitation Data'!$I$30,0,10*ROW('Sanitation Data'!I197))="","",OFFSET('Sanitation Data'!$I$30,0,10*ROW('Sanitation Data'!I197)))</f>
        <v/>
      </c>
      <c r="DM203" s="392" t="str">
        <f ca="1">+IF(OFFSET('Sanitation Data'!$I$31,0,10*ROW('Sanitation Data'!I197))="","",OFFSET('Sanitation Data'!$I$31,0,10*ROW('Sanitation Data'!I197)))</f>
        <v/>
      </c>
      <c r="DN203" s="392" t="str">
        <f ca="1">+IF(OFFSET('Sanitation Data'!$I$32,0,10*ROW('Sanitation Data'!I197))="","",OFFSET('Sanitation Data'!$I$32,0,10*ROW('Sanitation Data'!I197)))</f>
        <v/>
      </c>
      <c r="DO203" s="392" t="str">
        <f ca="1">+IF(OFFSET('Hygiene Data'!$D$11,0,10*ROW('Hygiene Data'!D197))="","",OFFSET('Hygiene Data'!$D$11,0,10*ROW('Hygiene Data'!D197)))</f>
        <v/>
      </c>
      <c r="DP203" s="392" t="str">
        <f ca="1">+IF(OFFSET('Hygiene Data'!$D$12,0,10*ROW('Hygiene Data'!D197))="","",OFFSET('Hygiene Data'!$D$12,0,10*ROW('Hygiene Data'!D197)))</f>
        <v/>
      </c>
      <c r="DQ203" s="392" t="str">
        <f ca="1">+IF(OFFSET('Hygiene Data'!$D$13,0,10*ROW('Hygiene Data'!D197))="","",OFFSET('Hygiene Data'!$D$13,0,10*ROW('Hygiene Data'!D197)))</f>
        <v/>
      </c>
      <c r="DR203" s="392" t="str">
        <f ca="1">+IF(OFFSET('Hygiene Data'!$E$11,0,10*ROW('Hygiene Data'!E197))="","",OFFSET('Hygiene Data'!$E$11,0,10*ROW('Hygiene Data'!E197)))</f>
        <v/>
      </c>
      <c r="DS203" s="392" t="str">
        <f ca="1">+IF(OFFSET('Hygiene Data'!$E$12,0,10*ROW('Hygiene Data'!E197))="","",OFFSET('Hygiene Data'!$E$12,0,10*ROW('Hygiene Data'!E197)))</f>
        <v/>
      </c>
      <c r="DT203" s="392" t="str">
        <f ca="1">+IF(OFFSET('Hygiene Data'!$E$13,0,10*ROW('Hygiene Data'!E197))="","",OFFSET('Hygiene Data'!$E$13,0,10*ROW('Hygiene Data'!E197)))</f>
        <v/>
      </c>
      <c r="DU203" s="392" t="str">
        <f ca="1">+IF(OFFSET('Hygiene Data'!$F$11,0,10*ROW('Hygiene Data'!F197))="","",OFFSET('Hygiene Data'!$F$11,0,10*ROW('Hygiene Data'!F197)))</f>
        <v/>
      </c>
      <c r="DV203" s="392" t="str">
        <f ca="1">+IF(OFFSET('Hygiene Data'!$F$12,0,10*ROW('Hygiene Data'!F197))="","",OFFSET('Hygiene Data'!$F$12,0,10*ROW('Hygiene Data'!F197)))</f>
        <v/>
      </c>
      <c r="DW203" s="392" t="str">
        <f ca="1">+IF(OFFSET('Hygiene Data'!$F$13,0,10*ROW('Hygiene Data'!F197))="","",OFFSET('Hygiene Data'!$F$13,0,10*ROW('Hygiene Data'!F197)))</f>
        <v/>
      </c>
      <c r="DX203" s="392" t="str">
        <f ca="1">+IF(OFFSET('Hygiene Data'!$G$11,0,10*ROW('Hygiene Data'!G197))="","",OFFSET('Hygiene Data'!$G$11,0,10*ROW('Hygiene Data'!G197)))</f>
        <v/>
      </c>
      <c r="DY203" s="392" t="str">
        <f ca="1">+IF(OFFSET('Hygiene Data'!$G$12,0,10*ROW('Hygiene Data'!G197))="","",OFFSET('Hygiene Data'!$G$12,0,10*ROW('Hygiene Data'!G197)))</f>
        <v/>
      </c>
      <c r="DZ203" s="392" t="str">
        <f ca="1">+IF(OFFSET('Hygiene Data'!$G$13,0,10*ROW('Hygiene Data'!G197))="","",OFFSET('Hygiene Data'!$G$13,0,10*ROW('Hygiene Data'!G197)))</f>
        <v/>
      </c>
      <c r="EA203" s="392" t="str">
        <f ca="1">+IF(OFFSET('Hygiene Data'!$H$11,0,10*ROW('Hygiene Data'!H197))="","",OFFSET('Hygiene Data'!$H$11,0,10*ROW('Hygiene Data'!H197)))</f>
        <v/>
      </c>
      <c r="EB203" s="392" t="str">
        <f ca="1">+IF(OFFSET('Hygiene Data'!$H$12,0,10*ROW('Hygiene Data'!H197))="","",OFFSET('Hygiene Data'!$H$12,0,10*ROW('Hygiene Data'!H197)))</f>
        <v/>
      </c>
      <c r="EC203" s="392" t="str">
        <f ca="1">+IF(OFFSET('Hygiene Data'!$H$13,0,10*ROW('Hygiene Data'!H197))="","",OFFSET('Hygiene Data'!$H$13,0,10*ROW('Hygiene Data'!H197)))</f>
        <v/>
      </c>
      <c r="ED203" s="392" t="str">
        <f ca="1">+IF(OFFSET('Hygiene Data'!$I$11,0,10*ROW('Hygiene Data'!I197))="","",OFFSET('Hygiene Data'!$I$11,0,10*ROW('Hygiene Data'!I197)))</f>
        <v/>
      </c>
      <c r="EE203" s="392" t="str">
        <f ca="1">+IF(OFFSET('Hygiene Data'!$I$12,0,10*ROW('Hygiene Data'!I197))="","",OFFSET('Hygiene Data'!$I$12,0,10*ROW('Hygiene Data'!I197)))</f>
        <v/>
      </c>
      <c r="EF203" s="392" t="str">
        <f ca="1">+IF(OFFSET('Hygiene Data'!$I$13,0,10*ROW('Hygiene Data'!I197))="","",OFFSET('Hygiene Data'!$I$13,0,10*ROW('Hygiene Data'!I197)))</f>
        <v/>
      </c>
    </row>
    <row r="204" spans="1:136" x14ac:dyDescent="0.25">
      <c r="A204" s="501" t="str">
        <f ca="1">+IF(OFFSET('Water Data'!$B$2,0,10*ROW('Water Data'!E198))="","",OFFSET('Water Data'!$B$2,0,10*ROW('Water Data'!E198)))</f>
        <v/>
      </c>
      <c r="B204" s="50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28" t="str">
        <f t="shared" ca="1" si="3"/>
        <v/>
      </c>
      <c r="D204" s="52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3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3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3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3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3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3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3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3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3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3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3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3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3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3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3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3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3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3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3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3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3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3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3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3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3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3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3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3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3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3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3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0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3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3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3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3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3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3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3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3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3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3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3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3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3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3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3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3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92" t="str">
        <f ca="1">+IF(OFFSET('Water Data'!$D$27,0,10*ROW('Water Data'!D198))="","",OFFSET('Water Data'!$D$27,0,10*ROW('Water Data'!D198)))</f>
        <v/>
      </c>
      <c r="BT204" s="392" t="str">
        <f ca="1">+IF(OFFSET('Water Data'!$D$28,0,10*ROW('Water Data'!D198))="","",OFFSET('Water Data'!$D$28,0,10*ROW('Water Data'!D198)))</f>
        <v/>
      </c>
      <c r="BU204" s="392" t="str">
        <f ca="1">+IF(OFFSET('Water Data'!$D$29,0,10*ROW('Water Data'!D198))="","",OFFSET('Water Data'!$D$29,0,10*ROW('Water Data'!D198)))</f>
        <v/>
      </c>
      <c r="BV204" s="392" t="str">
        <f ca="1">+IF(OFFSET('Water Data'!$E$27,0,10*ROW('Water Data'!E198))="","",OFFSET('Water Data'!$E$27,0,10*ROW('Water Data'!E198)))</f>
        <v/>
      </c>
      <c r="BW204" s="392" t="str">
        <f ca="1">+IF(OFFSET('Water Data'!$E$28,0,10*ROW('Water Data'!E198))="","",OFFSET('Water Data'!$E$28,0,10*ROW('Water Data'!E198)))</f>
        <v/>
      </c>
      <c r="BX204" s="392" t="str">
        <f ca="1">+IF(OFFSET('Water Data'!$E$29,0,10*ROW('Water Data'!E198))="","",OFFSET('Water Data'!$E$29,0,10*ROW('Water Data'!E198)))</f>
        <v/>
      </c>
      <c r="BY204" s="392" t="str">
        <f ca="1">+IF(OFFSET('Water Data'!$F$27,0,10*ROW('Water Data'!F198))="","",OFFSET('Water Data'!$F$27,0,10*ROW('Water Data'!F198)))</f>
        <v/>
      </c>
      <c r="BZ204" s="392" t="str">
        <f ca="1">+IF(OFFSET('Water Data'!$F$28,0,10*ROW('Water Data'!F198))="","",OFFSET('Water Data'!$F$28,0,10*ROW('Water Data'!F198)))</f>
        <v/>
      </c>
      <c r="CA204" s="392" t="str">
        <f ca="1">+IF(OFFSET('Water Data'!$F$29,0,10*ROW('Water Data'!F198))="","",OFFSET('Water Data'!$F$29,0,10*ROW('Water Data'!F198)))</f>
        <v/>
      </c>
      <c r="CB204" s="392" t="str">
        <f ca="1">+IF(OFFSET('Water Data'!$G$27,0,10*ROW('Water Data'!G198))="","",OFFSET('Water Data'!$G$27,0,10*ROW('Water Data'!G198)))</f>
        <v/>
      </c>
      <c r="CC204" s="392" t="str">
        <f ca="1">+IF(OFFSET('Water Data'!$G$28,0,10*ROW('Water Data'!G198))="","",OFFSET('Water Data'!$G$28,0,10*ROW('Water Data'!G198)))</f>
        <v/>
      </c>
      <c r="CD204" s="392" t="str">
        <f ca="1">+IF(OFFSET('Water Data'!$G$29,0,10*ROW('Water Data'!G198))="","",OFFSET('Water Data'!$G$29,0,10*ROW('Water Data'!G198)))</f>
        <v/>
      </c>
      <c r="CE204" s="392" t="str">
        <f ca="1">+IF(OFFSET('Water Data'!$H$27,0,10*ROW('Water Data'!H198))="","",OFFSET('Water Data'!$H$27,0,10*ROW('Water Data'!H198)))</f>
        <v/>
      </c>
      <c r="CF204" s="392" t="str">
        <f ca="1">+IF(OFFSET('Water Data'!$H$28,0,10*ROW('Water Data'!H198))="","",OFFSET('Water Data'!$H$28,0,10*ROW('Water Data'!H198)))</f>
        <v/>
      </c>
      <c r="CG204" s="392" t="str">
        <f ca="1">+IF(OFFSET('Water Data'!$H$29,0,10*ROW('Water Data'!H198))="","",OFFSET('Water Data'!$H$29,0,10*ROW('Water Data'!H198)))</f>
        <v/>
      </c>
      <c r="CH204" s="392" t="str">
        <f ca="1">+IF(OFFSET('Water Data'!$I$27,0,10*ROW('Water Data'!I198))="","",OFFSET('Water Data'!$I$27,0,10*ROW('Water Data'!I198)))</f>
        <v/>
      </c>
      <c r="CI204" s="392" t="str">
        <f ca="1">+IF(OFFSET('Water Data'!$I$28,0,10*ROW('Water Data'!I198))="","",OFFSET('Water Data'!$I$28,0,10*ROW('Water Data'!I198)))</f>
        <v/>
      </c>
      <c r="CJ204" s="392" t="str">
        <f ca="1">+IF(OFFSET('Water Data'!$I$29,0,10*ROW('Water Data'!I198))="","",OFFSET('Water Data'!$I$29,0,10*ROW('Water Data'!I198)))</f>
        <v/>
      </c>
      <c r="CK204" s="392" t="str">
        <f ca="1">+IF(OFFSET('Sanitation Data'!$D$28,0,10*ROW('Sanitation Data'!D198))="","",OFFSET('Sanitation Data'!$D$28,0,10*ROW('Sanitation Data'!D198)))</f>
        <v/>
      </c>
      <c r="CL204" s="392" t="str">
        <f ca="1">+IF(OFFSET('Sanitation Data'!$D$29,0,10*ROW('Sanitation Data'!D198))="","",OFFSET('Sanitation Data'!$D$29,0,10*ROW('Sanitation Data'!D198)))</f>
        <v/>
      </c>
      <c r="CM204" s="392" t="str">
        <f ca="1">+IF(OFFSET('Sanitation Data'!$D$30,0,10*ROW('Sanitation Data'!D198))="","",OFFSET('Sanitation Data'!$D$30,0,10*ROW('Sanitation Data'!D198)))</f>
        <v/>
      </c>
      <c r="CN204" s="392" t="str">
        <f ca="1">+IF(OFFSET('Sanitation Data'!$D$31,0,10*ROW('Sanitation Data'!D198))="","",OFFSET('Sanitation Data'!$D$31,0,10*ROW('Sanitation Data'!D198)))</f>
        <v/>
      </c>
      <c r="CO204" s="392" t="str">
        <f ca="1">+IF(OFFSET('Sanitation Data'!$D$32,0,10*ROW('Sanitation Data'!D198))="","",OFFSET('Sanitation Data'!$D$32,0,10*ROW('Sanitation Data'!D198)))</f>
        <v/>
      </c>
      <c r="CP204" s="392" t="str">
        <f ca="1">+IF(OFFSET('Sanitation Data'!$E$28,0,10*ROW('Sanitation Data'!E198))="","",OFFSET('Sanitation Data'!$E$28,0,10*ROW('Sanitation Data'!E198)))</f>
        <v/>
      </c>
      <c r="CQ204" s="392" t="str">
        <f ca="1">+IF(OFFSET('Sanitation Data'!$E$29,0,10*ROW('Sanitation Data'!E198))="","",OFFSET('Sanitation Data'!$E$29,0,10*ROW('Sanitation Data'!E198)))</f>
        <v/>
      </c>
      <c r="CR204" s="392" t="str">
        <f ca="1">+IF(OFFSET('Sanitation Data'!$E$30,0,10*ROW('Sanitation Data'!E198))="","",OFFSET('Sanitation Data'!$E$30,0,10*ROW('Sanitation Data'!E198)))</f>
        <v/>
      </c>
      <c r="CS204" s="392" t="str">
        <f ca="1">+IF(OFFSET('Sanitation Data'!$E$31,0,10*ROW('Sanitation Data'!E198))="","",OFFSET('Sanitation Data'!$E$31,0,10*ROW('Sanitation Data'!E198)))</f>
        <v/>
      </c>
      <c r="CT204" s="392" t="str">
        <f ca="1">+IF(OFFSET('Sanitation Data'!$E$32,0,10*ROW('Sanitation Data'!E198))="","",OFFSET('Sanitation Data'!$E$32,0,10*ROW('Sanitation Data'!E198)))</f>
        <v/>
      </c>
      <c r="CU204" s="392" t="str">
        <f ca="1">+IF(OFFSET('Sanitation Data'!$F$28,0,10*ROW('Sanitation Data'!F198))="","",OFFSET('Sanitation Data'!$F$28,0,10*ROW('Sanitation Data'!F198)))</f>
        <v/>
      </c>
      <c r="CV204" s="392" t="str">
        <f ca="1">+IF(OFFSET('Sanitation Data'!$F$29,0,10*ROW('Sanitation Data'!F198))="","",OFFSET('Sanitation Data'!$F$29,0,10*ROW('Sanitation Data'!F198)))</f>
        <v/>
      </c>
      <c r="CW204" s="392" t="str">
        <f ca="1">+IF(OFFSET('Sanitation Data'!$F$30,0,10*ROW('Sanitation Data'!F198))="","",OFFSET('Sanitation Data'!$F$30,0,10*ROW('Sanitation Data'!F198)))</f>
        <v/>
      </c>
      <c r="CX204" s="392" t="str">
        <f ca="1">+IF(OFFSET('Sanitation Data'!$F$31,0,10*ROW('Sanitation Data'!F198))="","",OFFSET('Sanitation Data'!$F$31,0,10*ROW('Sanitation Data'!F198)))</f>
        <v/>
      </c>
      <c r="CY204" s="392" t="str">
        <f ca="1">+IF(OFFSET('Sanitation Data'!$F$32,0,10*ROW('Sanitation Data'!F198))="","",OFFSET('Sanitation Data'!$F$32,0,10*ROW('Sanitation Data'!F198)))</f>
        <v/>
      </c>
      <c r="CZ204" s="392" t="str">
        <f ca="1">+IF(OFFSET('Sanitation Data'!$G$28,0,10*ROW('Sanitation Data'!G198))="","",OFFSET('Sanitation Data'!$G$28,0,10*ROW('Sanitation Data'!G198)))</f>
        <v/>
      </c>
      <c r="DA204" s="392" t="str">
        <f ca="1">+IF(OFFSET('Sanitation Data'!$G$29,0,10*ROW('Sanitation Data'!G198))="","",OFFSET('Sanitation Data'!$G$29,0,10*ROW('Sanitation Data'!G198)))</f>
        <v/>
      </c>
      <c r="DB204" s="392" t="str">
        <f ca="1">+IF(OFFSET('Sanitation Data'!$G$30,0,10*ROW('Sanitation Data'!G198))="","",OFFSET('Sanitation Data'!$G$30,0,10*ROW('Sanitation Data'!G198)))</f>
        <v/>
      </c>
      <c r="DC204" s="392" t="str">
        <f ca="1">+IF(OFFSET('Sanitation Data'!$G$31,0,10*ROW('Sanitation Data'!G198))="","",OFFSET('Sanitation Data'!$G$31,0,10*ROW('Sanitation Data'!G198)))</f>
        <v/>
      </c>
      <c r="DD204" s="392" t="str">
        <f ca="1">+IF(OFFSET('Sanitation Data'!$G$32,0,10*ROW('Sanitation Data'!G198))="","",OFFSET('Sanitation Data'!$G$32,0,10*ROW('Sanitation Data'!G198)))</f>
        <v/>
      </c>
      <c r="DE204" s="392" t="str">
        <f ca="1">+IF(OFFSET('Sanitation Data'!$H$28,0,10*ROW('Sanitation Data'!H198))="","",OFFSET('Sanitation Data'!$H$28,0,10*ROW('Sanitation Data'!H198)))</f>
        <v/>
      </c>
      <c r="DF204" s="392" t="str">
        <f ca="1">+IF(OFFSET('Sanitation Data'!$H$29,0,10*ROW('Sanitation Data'!H198))="","",OFFSET('Sanitation Data'!$H$29,0,10*ROW('Sanitation Data'!H198)))</f>
        <v/>
      </c>
      <c r="DG204" s="392" t="str">
        <f ca="1">+IF(OFFSET('Sanitation Data'!$H$30,0,10*ROW('Sanitation Data'!H198))="","",OFFSET('Sanitation Data'!$H$30,0,10*ROW('Sanitation Data'!H198)))</f>
        <v/>
      </c>
      <c r="DH204" s="392" t="str">
        <f ca="1">+IF(OFFSET('Sanitation Data'!$H$31,0,10*ROW('Sanitation Data'!H198))="","",OFFSET('Sanitation Data'!$H$31,0,10*ROW('Sanitation Data'!H198)))</f>
        <v/>
      </c>
      <c r="DI204" s="392" t="str">
        <f ca="1">+IF(OFFSET('Sanitation Data'!$H$32,0,10*ROW('Sanitation Data'!H198))="","",OFFSET('Sanitation Data'!$H$32,0,10*ROW('Sanitation Data'!H198)))</f>
        <v/>
      </c>
      <c r="DJ204" s="392" t="str">
        <f ca="1">+IF(OFFSET('Sanitation Data'!$I$28,0,10*ROW('Sanitation Data'!I198))="","",OFFSET('Sanitation Data'!$I$28,0,10*ROW('Sanitation Data'!I198)))</f>
        <v/>
      </c>
      <c r="DK204" s="392" t="str">
        <f ca="1">+IF(OFFSET('Sanitation Data'!$I$29,0,10*ROW('Sanitation Data'!I198))="","",OFFSET('Sanitation Data'!$I$29,0,10*ROW('Sanitation Data'!I198)))</f>
        <v/>
      </c>
      <c r="DL204" s="392" t="str">
        <f ca="1">+IF(OFFSET('Sanitation Data'!$I$30,0,10*ROW('Sanitation Data'!I198))="","",OFFSET('Sanitation Data'!$I$30,0,10*ROW('Sanitation Data'!I198)))</f>
        <v/>
      </c>
      <c r="DM204" s="392" t="str">
        <f ca="1">+IF(OFFSET('Sanitation Data'!$I$31,0,10*ROW('Sanitation Data'!I198))="","",OFFSET('Sanitation Data'!$I$31,0,10*ROW('Sanitation Data'!I198)))</f>
        <v/>
      </c>
      <c r="DN204" s="392" t="str">
        <f ca="1">+IF(OFFSET('Sanitation Data'!$I$32,0,10*ROW('Sanitation Data'!I198))="","",OFFSET('Sanitation Data'!$I$32,0,10*ROW('Sanitation Data'!I198)))</f>
        <v/>
      </c>
      <c r="DO204" s="392" t="str">
        <f ca="1">+IF(OFFSET('Hygiene Data'!$D$11,0,10*ROW('Hygiene Data'!D198))="","",OFFSET('Hygiene Data'!$D$11,0,10*ROW('Hygiene Data'!D198)))</f>
        <v/>
      </c>
      <c r="DP204" s="392" t="str">
        <f ca="1">+IF(OFFSET('Hygiene Data'!$D$12,0,10*ROW('Hygiene Data'!D198))="","",OFFSET('Hygiene Data'!$D$12,0,10*ROW('Hygiene Data'!D198)))</f>
        <v/>
      </c>
      <c r="DQ204" s="392" t="str">
        <f ca="1">+IF(OFFSET('Hygiene Data'!$D$13,0,10*ROW('Hygiene Data'!D198))="","",OFFSET('Hygiene Data'!$D$13,0,10*ROW('Hygiene Data'!D198)))</f>
        <v/>
      </c>
      <c r="DR204" s="392" t="str">
        <f ca="1">+IF(OFFSET('Hygiene Data'!$E$11,0,10*ROW('Hygiene Data'!E198))="","",OFFSET('Hygiene Data'!$E$11,0,10*ROW('Hygiene Data'!E198)))</f>
        <v/>
      </c>
      <c r="DS204" s="392" t="str">
        <f ca="1">+IF(OFFSET('Hygiene Data'!$E$12,0,10*ROW('Hygiene Data'!E198))="","",OFFSET('Hygiene Data'!$E$12,0,10*ROW('Hygiene Data'!E198)))</f>
        <v/>
      </c>
      <c r="DT204" s="392" t="str">
        <f ca="1">+IF(OFFSET('Hygiene Data'!$E$13,0,10*ROW('Hygiene Data'!E198))="","",OFFSET('Hygiene Data'!$E$13,0,10*ROW('Hygiene Data'!E198)))</f>
        <v/>
      </c>
      <c r="DU204" s="392" t="str">
        <f ca="1">+IF(OFFSET('Hygiene Data'!$F$11,0,10*ROW('Hygiene Data'!F198))="","",OFFSET('Hygiene Data'!$F$11,0,10*ROW('Hygiene Data'!F198)))</f>
        <v/>
      </c>
      <c r="DV204" s="392" t="str">
        <f ca="1">+IF(OFFSET('Hygiene Data'!$F$12,0,10*ROW('Hygiene Data'!F198))="","",OFFSET('Hygiene Data'!$F$12,0,10*ROW('Hygiene Data'!F198)))</f>
        <v/>
      </c>
      <c r="DW204" s="392" t="str">
        <f ca="1">+IF(OFFSET('Hygiene Data'!$F$13,0,10*ROW('Hygiene Data'!F198))="","",OFFSET('Hygiene Data'!$F$13,0,10*ROW('Hygiene Data'!F198)))</f>
        <v/>
      </c>
      <c r="DX204" s="392" t="str">
        <f ca="1">+IF(OFFSET('Hygiene Data'!$G$11,0,10*ROW('Hygiene Data'!G198))="","",OFFSET('Hygiene Data'!$G$11,0,10*ROW('Hygiene Data'!G198)))</f>
        <v/>
      </c>
      <c r="DY204" s="392" t="str">
        <f ca="1">+IF(OFFSET('Hygiene Data'!$G$12,0,10*ROW('Hygiene Data'!G198))="","",OFFSET('Hygiene Data'!$G$12,0,10*ROW('Hygiene Data'!G198)))</f>
        <v/>
      </c>
      <c r="DZ204" s="392" t="str">
        <f ca="1">+IF(OFFSET('Hygiene Data'!$G$13,0,10*ROW('Hygiene Data'!G198))="","",OFFSET('Hygiene Data'!$G$13,0,10*ROW('Hygiene Data'!G198)))</f>
        <v/>
      </c>
      <c r="EA204" s="392" t="str">
        <f ca="1">+IF(OFFSET('Hygiene Data'!$H$11,0,10*ROW('Hygiene Data'!H198))="","",OFFSET('Hygiene Data'!$H$11,0,10*ROW('Hygiene Data'!H198)))</f>
        <v/>
      </c>
      <c r="EB204" s="392" t="str">
        <f ca="1">+IF(OFFSET('Hygiene Data'!$H$12,0,10*ROW('Hygiene Data'!H198))="","",OFFSET('Hygiene Data'!$H$12,0,10*ROW('Hygiene Data'!H198)))</f>
        <v/>
      </c>
      <c r="EC204" s="392" t="str">
        <f ca="1">+IF(OFFSET('Hygiene Data'!$H$13,0,10*ROW('Hygiene Data'!H198))="","",OFFSET('Hygiene Data'!$H$13,0,10*ROW('Hygiene Data'!H198)))</f>
        <v/>
      </c>
      <c r="ED204" s="392" t="str">
        <f ca="1">+IF(OFFSET('Hygiene Data'!$I$11,0,10*ROW('Hygiene Data'!I198))="","",OFFSET('Hygiene Data'!$I$11,0,10*ROW('Hygiene Data'!I198)))</f>
        <v/>
      </c>
      <c r="EE204" s="392" t="str">
        <f ca="1">+IF(OFFSET('Hygiene Data'!$I$12,0,10*ROW('Hygiene Data'!I198))="","",OFFSET('Hygiene Data'!$I$12,0,10*ROW('Hygiene Data'!I198)))</f>
        <v/>
      </c>
      <c r="EF204" s="392" t="str">
        <f ca="1">+IF(OFFSET('Hygiene Data'!$I$13,0,10*ROW('Hygiene Data'!I198))="","",OFFSET('Hygiene Data'!$I$13,0,10*ROW('Hygiene Data'!I198)))</f>
        <v/>
      </c>
    </row>
    <row r="205" spans="1:136" x14ac:dyDescent="0.25">
      <c r="A205" s="501" t="str">
        <f ca="1">+IF(OFFSET('Water Data'!$B$2,0,10*ROW('Water Data'!E199))="","",OFFSET('Water Data'!$B$2,0,10*ROW('Water Data'!E199)))</f>
        <v/>
      </c>
      <c r="B205" s="50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28" t="str">
        <f t="shared" ca="1" si="3"/>
        <v/>
      </c>
      <c r="D205" s="52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3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3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3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3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3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3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3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3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3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3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3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3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3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3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3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3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3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3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3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3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3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3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3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3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3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3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3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3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3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3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3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0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3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3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3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3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3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3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3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3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3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3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3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3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3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3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3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3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92" t="str">
        <f ca="1">+IF(OFFSET('Water Data'!$D$27,0,10*ROW('Water Data'!D199))="","",OFFSET('Water Data'!$D$27,0,10*ROW('Water Data'!D199)))</f>
        <v/>
      </c>
      <c r="BT205" s="392" t="str">
        <f ca="1">+IF(OFFSET('Water Data'!$D$28,0,10*ROW('Water Data'!D199))="","",OFFSET('Water Data'!$D$28,0,10*ROW('Water Data'!D199)))</f>
        <v/>
      </c>
      <c r="BU205" s="392" t="str">
        <f ca="1">+IF(OFFSET('Water Data'!$D$29,0,10*ROW('Water Data'!D199))="","",OFFSET('Water Data'!$D$29,0,10*ROW('Water Data'!D199)))</f>
        <v/>
      </c>
      <c r="BV205" s="392" t="str">
        <f ca="1">+IF(OFFSET('Water Data'!$E$27,0,10*ROW('Water Data'!E199))="","",OFFSET('Water Data'!$E$27,0,10*ROW('Water Data'!E199)))</f>
        <v/>
      </c>
      <c r="BW205" s="392" t="str">
        <f ca="1">+IF(OFFSET('Water Data'!$E$28,0,10*ROW('Water Data'!E199))="","",OFFSET('Water Data'!$E$28,0,10*ROW('Water Data'!E199)))</f>
        <v/>
      </c>
      <c r="BX205" s="392" t="str">
        <f ca="1">+IF(OFFSET('Water Data'!$E$29,0,10*ROW('Water Data'!E199))="","",OFFSET('Water Data'!$E$29,0,10*ROW('Water Data'!E199)))</f>
        <v/>
      </c>
      <c r="BY205" s="392" t="str">
        <f ca="1">+IF(OFFSET('Water Data'!$F$27,0,10*ROW('Water Data'!F199))="","",OFFSET('Water Data'!$F$27,0,10*ROW('Water Data'!F199)))</f>
        <v/>
      </c>
      <c r="BZ205" s="392" t="str">
        <f ca="1">+IF(OFFSET('Water Data'!$F$28,0,10*ROW('Water Data'!F199))="","",OFFSET('Water Data'!$F$28,0,10*ROW('Water Data'!F199)))</f>
        <v/>
      </c>
      <c r="CA205" s="392" t="str">
        <f ca="1">+IF(OFFSET('Water Data'!$F$29,0,10*ROW('Water Data'!F199))="","",OFFSET('Water Data'!$F$29,0,10*ROW('Water Data'!F199)))</f>
        <v/>
      </c>
      <c r="CB205" s="392" t="str">
        <f ca="1">+IF(OFFSET('Water Data'!$G$27,0,10*ROW('Water Data'!G199))="","",OFFSET('Water Data'!$G$27,0,10*ROW('Water Data'!G199)))</f>
        <v/>
      </c>
      <c r="CC205" s="392" t="str">
        <f ca="1">+IF(OFFSET('Water Data'!$G$28,0,10*ROW('Water Data'!G199))="","",OFFSET('Water Data'!$G$28,0,10*ROW('Water Data'!G199)))</f>
        <v/>
      </c>
      <c r="CD205" s="392" t="str">
        <f ca="1">+IF(OFFSET('Water Data'!$G$29,0,10*ROW('Water Data'!G199))="","",OFFSET('Water Data'!$G$29,0,10*ROW('Water Data'!G199)))</f>
        <v/>
      </c>
      <c r="CE205" s="392" t="str">
        <f ca="1">+IF(OFFSET('Water Data'!$H$27,0,10*ROW('Water Data'!H199))="","",OFFSET('Water Data'!$H$27,0,10*ROW('Water Data'!H199)))</f>
        <v/>
      </c>
      <c r="CF205" s="392" t="str">
        <f ca="1">+IF(OFFSET('Water Data'!$H$28,0,10*ROW('Water Data'!H199))="","",OFFSET('Water Data'!$H$28,0,10*ROW('Water Data'!H199)))</f>
        <v/>
      </c>
      <c r="CG205" s="392" t="str">
        <f ca="1">+IF(OFFSET('Water Data'!$H$29,0,10*ROW('Water Data'!H199))="","",OFFSET('Water Data'!$H$29,0,10*ROW('Water Data'!H199)))</f>
        <v/>
      </c>
      <c r="CH205" s="392" t="str">
        <f ca="1">+IF(OFFSET('Water Data'!$I$27,0,10*ROW('Water Data'!I199))="","",OFFSET('Water Data'!$I$27,0,10*ROW('Water Data'!I199)))</f>
        <v/>
      </c>
      <c r="CI205" s="392" t="str">
        <f ca="1">+IF(OFFSET('Water Data'!$I$28,0,10*ROW('Water Data'!I199))="","",OFFSET('Water Data'!$I$28,0,10*ROW('Water Data'!I199)))</f>
        <v/>
      </c>
      <c r="CJ205" s="392" t="str">
        <f ca="1">+IF(OFFSET('Water Data'!$I$29,0,10*ROW('Water Data'!I199))="","",OFFSET('Water Data'!$I$29,0,10*ROW('Water Data'!I199)))</f>
        <v/>
      </c>
      <c r="CK205" s="392" t="str">
        <f ca="1">+IF(OFFSET('Sanitation Data'!$D$28,0,10*ROW('Sanitation Data'!D199))="","",OFFSET('Sanitation Data'!$D$28,0,10*ROW('Sanitation Data'!D199)))</f>
        <v/>
      </c>
      <c r="CL205" s="392" t="str">
        <f ca="1">+IF(OFFSET('Sanitation Data'!$D$29,0,10*ROW('Sanitation Data'!D199))="","",OFFSET('Sanitation Data'!$D$29,0,10*ROW('Sanitation Data'!D199)))</f>
        <v/>
      </c>
      <c r="CM205" s="392" t="str">
        <f ca="1">+IF(OFFSET('Sanitation Data'!$D$30,0,10*ROW('Sanitation Data'!D199))="","",OFFSET('Sanitation Data'!$D$30,0,10*ROW('Sanitation Data'!D199)))</f>
        <v/>
      </c>
      <c r="CN205" s="392" t="str">
        <f ca="1">+IF(OFFSET('Sanitation Data'!$D$31,0,10*ROW('Sanitation Data'!D199))="","",OFFSET('Sanitation Data'!$D$31,0,10*ROW('Sanitation Data'!D199)))</f>
        <v/>
      </c>
      <c r="CO205" s="392" t="str">
        <f ca="1">+IF(OFFSET('Sanitation Data'!$D$32,0,10*ROW('Sanitation Data'!D199))="","",OFFSET('Sanitation Data'!$D$32,0,10*ROW('Sanitation Data'!D199)))</f>
        <v/>
      </c>
      <c r="CP205" s="392" t="str">
        <f ca="1">+IF(OFFSET('Sanitation Data'!$E$28,0,10*ROW('Sanitation Data'!E199))="","",OFFSET('Sanitation Data'!$E$28,0,10*ROW('Sanitation Data'!E199)))</f>
        <v/>
      </c>
      <c r="CQ205" s="392" t="str">
        <f ca="1">+IF(OFFSET('Sanitation Data'!$E$29,0,10*ROW('Sanitation Data'!E199))="","",OFFSET('Sanitation Data'!$E$29,0,10*ROW('Sanitation Data'!E199)))</f>
        <v/>
      </c>
      <c r="CR205" s="392" t="str">
        <f ca="1">+IF(OFFSET('Sanitation Data'!$E$30,0,10*ROW('Sanitation Data'!E199))="","",OFFSET('Sanitation Data'!$E$30,0,10*ROW('Sanitation Data'!E199)))</f>
        <v/>
      </c>
      <c r="CS205" s="392" t="str">
        <f ca="1">+IF(OFFSET('Sanitation Data'!$E$31,0,10*ROW('Sanitation Data'!E199))="","",OFFSET('Sanitation Data'!$E$31,0,10*ROW('Sanitation Data'!E199)))</f>
        <v/>
      </c>
      <c r="CT205" s="392" t="str">
        <f ca="1">+IF(OFFSET('Sanitation Data'!$E$32,0,10*ROW('Sanitation Data'!E199))="","",OFFSET('Sanitation Data'!$E$32,0,10*ROW('Sanitation Data'!E199)))</f>
        <v/>
      </c>
      <c r="CU205" s="392" t="str">
        <f ca="1">+IF(OFFSET('Sanitation Data'!$F$28,0,10*ROW('Sanitation Data'!F199))="","",OFFSET('Sanitation Data'!$F$28,0,10*ROW('Sanitation Data'!F199)))</f>
        <v/>
      </c>
      <c r="CV205" s="392" t="str">
        <f ca="1">+IF(OFFSET('Sanitation Data'!$F$29,0,10*ROW('Sanitation Data'!F199))="","",OFFSET('Sanitation Data'!$F$29,0,10*ROW('Sanitation Data'!F199)))</f>
        <v/>
      </c>
      <c r="CW205" s="392" t="str">
        <f ca="1">+IF(OFFSET('Sanitation Data'!$F$30,0,10*ROW('Sanitation Data'!F199))="","",OFFSET('Sanitation Data'!$F$30,0,10*ROW('Sanitation Data'!F199)))</f>
        <v/>
      </c>
      <c r="CX205" s="392" t="str">
        <f ca="1">+IF(OFFSET('Sanitation Data'!$F$31,0,10*ROW('Sanitation Data'!F199))="","",OFFSET('Sanitation Data'!$F$31,0,10*ROW('Sanitation Data'!F199)))</f>
        <v/>
      </c>
      <c r="CY205" s="392" t="str">
        <f ca="1">+IF(OFFSET('Sanitation Data'!$F$32,0,10*ROW('Sanitation Data'!F199))="","",OFFSET('Sanitation Data'!$F$32,0,10*ROW('Sanitation Data'!F199)))</f>
        <v/>
      </c>
      <c r="CZ205" s="392" t="str">
        <f ca="1">+IF(OFFSET('Sanitation Data'!$G$28,0,10*ROW('Sanitation Data'!G199))="","",OFFSET('Sanitation Data'!$G$28,0,10*ROW('Sanitation Data'!G199)))</f>
        <v/>
      </c>
      <c r="DA205" s="392" t="str">
        <f ca="1">+IF(OFFSET('Sanitation Data'!$G$29,0,10*ROW('Sanitation Data'!G199))="","",OFFSET('Sanitation Data'!$G$29,0,10*ROW('Sanitation Data'!G199)))</f>
        <v/>
      </c>
      <c r="DB205" s="392" t="str">
        <f ca="1">+IF(OFFSET('Sanitation Data'!$G$30,0,10*ROW('Sanitation Data'!G199))="","",OFFSET('Sanitation Data'!$G$30,0,10*ROW('Sanitation Data'!G199)))</f>
        <v/>
      </c>
      <c r="DC205" s="392" t="str">
        <f ca="1">+IF(OFFSET('Sanitation Data'!$G$31,0,10*ROW('Sanitation Data'!G199))="","",OFFSET('Sanitation Data'!$G$31,0,10*ROW('Sanitation Data'!G199)))</f>
        <v/>
      </c>
      <c r="DD205" s="392" t="str">
        <f ca="1">+IF(OFFSET('Sanitation Data'!$G$32,0,10*ROW('Sanitation Data'!G199))="","",OFFSET('Sanitation Data'!$G$32,0,10*ROW('Sanitation Data'!G199)))</f>
        <v/>
      </c>
      <c r="DE205" s="392" t="str">
        <f ca="1">+IF(OFFSET('Sanitation Data'!$H$28,0,10*ROW('Sanitation Data'!H199))="","",OFFSET('Sanitation Data'!$H$28,0,10*ROW('Sanitation Data'!H199)))</f>
        <v/>
      </c>
      <c r="DF205" s="392" t="str">
        <f ca="1">+IF(OFFSET('Sanitation Data'!$H$29,0,10*ROW('Sanitation Data'!H199))="","",OFFSET('Sanitation Data'!$H$29,0,10*ROW('Sanitation Data'!H199)))</f>
        <v/>
      </c>
      <c r="DG205" s="392" t="str">
        <f ca="1">+IF(OFFSET('Sanitation Data'!$H$30,0,10*ROW('Sanitation Data'!H199))="","",OFFSET('Sanitation Data'!$H$30,0,10*ROW('Sanitation Data'!H199)))</f>
        <v/>
      </c>
      <c r="DH205" s="392" t="str">
        <f ca="1">+IF(OFFSET('Sanitation Data'!$H$31,0,10*ROW('Sanitation Data'!H199))="","",OFFSET('Sanitation Data'!$H$31,0,10*ROW('Sanitation Data'!H199)))</f>
        <v/>
      </c>
      <c r="DI205" s="392" t="str">
        <f ca="1">+IF(OFFSET('Sanitation Data'!$H$32,0,10*ROW('Sanitation Data'!H199))="","",OFFSET('Sanitation Data'!$H$32,0,10*ROW('Sanitation Data'!H199)))</f>
        <v/>
      </c>
      <c r="DJ205" s="392" t="str">
        <f ca="1">+IF(OFFSET('Sanitation Data'!$I$28,0,10*ROW('Sanitation Data'!I199))="","",OFFSET('Sanitation Data'!$I$28,0,10*ROW('Sanitation Data'!I199)))</f>
        <v/>
      </c>
      <c r="DK205" s="392" t="str">
        <f ca="1">+IF(OFFSET('Sanitation Data'!$I$29,0,10*ROW('Sanitation Data'!I199))="","",OFFSET('Sanitation Data'!$I$29,0,10*ROW('Sanitation Data'!I199)))</f>
        <v/>
      </c>
      <c r="DL205" s="392" t="str">
        <f ca="1">+IF(OFFSET('Sanitation Data'!$I$30,0,10*ROW('Sanitation Data'!I199))="","",OFFSET('Sanitation Data'!$I$30,0,10*ROW('Sanitation Data'!I199)))</f>
        <v/>
      </c>
      <c r="DM205" s="392" t="str">
        <f ca="1">+IF(OFFSET('Sanitation Data'!$I$31,0,10*ROW('Sanitation Data'!I199))="","",OFFSET('Sanitation Data'!$I$31,0,10*ROW('Sanitation Data'!I199)))</f>
        <v/>
      </c>
      <c r="DN205" s="392" t="str">
        <f ca="1">+IF(OFFSET('Sanitation Data'!$I$32,0,10*ROW('Sanitation Data'!I199))="","",OFFSET('Sanitation Data'!$I$32,0,10*ROW('Sanitation Data'!I199)))</f>
        <v/>
      </c>
      <c r="DO205" s="392" t="str">
        <f ca="1">+IF(OFFSET('Hygiene Data'!$D$11,0,10*ROW('Hygiene Data'!D199))="","",OFFSET('Hygiene Data'!$D$11,0,10*ROW('Hygiene Data'!D199)))</f>
        <v/>
      </c>
      <c r="DP205" s="392" t="str">
        <f ca="1">+IF(OFFSET('Hygiene Data'!$D$12,0,10*ROW('Hygiene Data'!D199))="","",OFFSET('Hygiene Data'!$D$12,0,10*ROW('Hygiene Data'!D199)))</f>
        <v/>
      </c>
      <c r="DQ205" s="392" t="str">
        <f ca="1">+IF(OFFSET('Hygiene Data'!$D$13,0,10*ROW('Hygiene Data'!D199))="","",OFFSET('Hygiene Data'!$D$13,0,10*ROW('Hygiene Data'!D199)))</f>
        <v/>
      </c>
      <c r="DR205" s="392" t="str">
        <f ca="1">+IF(OFFSET('Hygiene Data'!$E$11,0,10*ROW('Hygiene Data'!E199))="","",OFFSET('Hygiene Data'!$E$11,0,10*ROW('Hygiene Data'!E199)))</f>
        <v/>
      </c>
      <c r="DS205" s="392" t="str">
        <f ca="1">+IF(OFFSET('Hygiene Data'!$E$12,0,10*ROW('Hygiene Data'!E199))="","",OFFSET('Hygiene Data'!$E$12,0,10*ROW('Hygiene Data'!E199)))</f>
        <v/>
      </c>
      <c r="DT205" s="392" t="str">
        <f ca="1">+IF(OFFSET('Hygiene Data'!$E$13,0,10*ROW('Hygiene Data'!E199))="","",OFFSET('Hygiene Data'!$E$13,0,10*ROW('Hygiene Data'!E199)))</f>
        <v/>
      </c>
      <c r="DU205" s="392" t="str">
        <f ca="1">+IF(OFFSET('Hygiene Data'!$F$11,0,10*ROW('Hygiene Data'!F199))="","",OFFSET('Hygiene Data'!$F$11,0,10*ROW('Hygiene Data'!F199)))</f>
        <v/>
      </c>
      <c r="DV205" s="392" t="str">
        <f ca="1">+IF(OFFSET('Hygiene Data'!$F$12,0,10*ROW('Hygiene Data'!F199))="","",OFFSET('Hygiene Data'!$F$12,0,10*ROW('Hygiene Data'!F199)))</f>
        <v/>
      </c>
      <c r="DW205" s="392" t="str">
        <f ca="1">+IF(OFFSET('Hygiene Data'!$F$13,0,10*ROW('Hygiene Data'!F199))="","",OFFSET('Hygiene Data'!$F$13,0,10*ROW('Hygiene Data'!F199)))</f>
        <v/>
      </c>
      <c r="DX205" s="392" t="str">
        <f ca="1">+IF(OFFSET('Hygiene Data'!$G$11,0,10*ROW('Hygiene Data'!G199))="","",OFFSET('Hygiene Data'!$G$11,0,10*ROW('Hygiene Data'!G199)))</f>
        <v/>
      </c>
      <c r="DY205" s="392" t="str">
        <f ca="1">+IF(OFFSET('Hygiene Data'!$G$12,0,10*ROW('Hygiene Data'!G199))="","",OFFSET('Hygiene Data'!$G$12,0,10*ROW('Hygiene Data'!G199)))</f>
        <v/>
      </c>
      <c r="DZ205" s="392" t="str">
        <f ca="1">+IF(OFFSET('Hygiene Data'!$G$13,0,10*ROW('Hygiene Data'!G199))="","",OFFSET('Hygiene Data'!$G$13,0,10*ROW('Hygiene Data'!G199)))</f>
        <v/>
      </c>
      <c r="EA205" s="392" t="str">
        <f ca="1">+IF(OFFSET('Hygiene Data'!$H$11,0,10*ROW('Hygiene Data'!H199))="","",OFFSET('Hygiene Data'!$H$11,0,10*ROW('Hygiene Data'!H199)))</f>
        <v/>
      </c>
      <c r="EB205" s="392" t="str">
        <f ca="1">+IF(OFFSET('Hygiene Data'!$H$12,0,10*ROW('Hygiene Data'!H199))="","",OFFSET('Hygiene Data'!$H$12,0,10*ROW('Hygiene Data'!H199)))</f>
        <v/>
      </c>
      <c r="EC205" s="392" t="str">
        <f ca="1">+IF(OFFSET('Hygiene Data'!$H$13,0,10*ROW('Hygiene Data'!H199))="","",OFFSET('Hygiene Data'!$H$13,0,10*ROW('Hygiene Data'!H199)))</f>
        <v/>
      </c>
      <c r="ED205" s="392" t="str">
        <f ca="1">+IF(OFFSET('Hygiene Data'!$I$11,0,10*ROW('Hygiene Data'!I199))="","",OFFSET('Hygiene Data'!$I$11,0,10*ROW('Hygiene Data'!I199)))</f>
        <v/>
      </c>
      <c r="EE205" s="392" t="str">
        <f ca="1">+IF(OFFSET('Hygiene Data'!$I$12,0,10*ROW('Hygiene Data'!I199))="","",OFFSET('Hygiene Data'!$I$12,0,10*ROW('Hygiene Data'!I199)))</f>
        <v/>
      </c>
      <c r="EF205" s="392" t="str">
        <f ca="1">+IF(OFFSET('Hygiene Data'!$I$13,0,10*ROW('Hygiene Data'!I199))="","",OFFSET('Hygiene Data'!$I$13,0,10*ROW('Hygiene Data'!I199)))</f>
        <v/>
      </c>
    </row>
    <row r="206" spans="1:136" x14ac:dyDescent="0.25">
      <c r="A206" s="501" t="str">
        <f ca="1">+IF(OFFSET('Water Data'!$B$2,0,10*ROW('Water Data'!E200))="","",OFFSET('Water Data'!$B$2,0,10*ROW('Water Data'!E200)))</f>
        <v/>
      </c>
      <c r="B206" s="50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28" t="str">
        <f t="shared" ca="1" si="3"/>
        <v/>
      </c>
      <c r="D206" s="52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3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3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3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3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3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3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3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3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3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3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3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3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3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3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3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3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3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3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3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3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3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3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3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3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3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3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3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3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3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3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3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0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3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3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3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3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3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3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3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3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3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3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3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3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3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3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3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3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92" t="str">
        <f ca="1">+IF(OFFSET('Water Data'!$D$27,0,10*ROW('Water Data'!D200))="","",OFFSET('Water Data'!$D$27,0,10*ROW('Water Data'!D200)))</f>
        <v/>
      </c>
      <c r="BT206" s="392" t="str">
        <f ca="1">+IF(OFFSET('Water Data'!$D$28,0,10*ROW('Water Data'!D200))="","",OFFSET('Water Data'!$D$28,0,10*ROW('Water Data'!D200)))</f>
        <v/>
      </c>
      <c r="BU206" s="392" t="str">
        <f ca="1">+IF(OFFSET('Water Data'!$D$29,0,10*ROW('Water Data'!D200))="","",OFFSET('Water Data'!$D$29,0,10*ROW('Water Data'!D200)))</f>
        <v/>
      </c>
      <c r="BV206" s="392" t="str">
        <f ca="1">+IF(OFFSET('Water Data'!$E$27,0,10*ROW('Water Data'!E200))="","",OFFSET('Water Data'!$E$27,0,10*ROW('Water Data'!E200)))</f>
        <v/>
      </c>
      <c r="BW206" s="392" t="str">
        <f ca="1">+IF(OFFSET('Water Data'!$E$28,0,10*ROW('Water Data'!E200))="","",OFFSET('Water Data'!$E$28,0,10*ROW('Water Data'!E200)))</f>
        <v/>
      </c>
      <c r="BX206" s="392" t="str">
        <f ca="1">+IF(OFFSET('Water Data'!$E$29,0,10*ROW('Water Data'!E200))="","",OFFSET('Water Data'!$E$29,0,10*ROW('Water Data'!E200)))</f>
        <v/>
      </c>
      <c r="BY206" s="392" t="str">
        <f ca="1">+IF(OFFSET('Water Data'!$F$27,0,10*ROW('Water Data'!F200))="","",OFFSET('Water Data'!$F$27,0,10*ROW('Water Data'!F200)))</f>
        <v/>
      </c>
      <c r="BZ206" s="392" t="str">
        <f ca="1">+IF(OFFSET('Water Data'!$F$28,0,10*ROW('Water Data'!F200))="","",OFFSET('Water Data'!$F$28,0,10*ROW('Water Data'!F200)))</f>
        <v/>
      </c>
      <c r="CA206" s="392" t="str">
        <f ca="1">+IF(OFFSET('Water Data'!$F$29,0,10*ROW('Water Data'!F200))="","",OFFSET('Water Data'!$F$29,0,10*ROW('Water Data'!F200)))</f>
        <v/>
      </c>
      <c r="CB206" s="392" t="str">
        <f ca="1">+IF(OFFSET('Water Data'!$G$27,0,10*ROW('Water Data'!G200))="","",OFFSET('Water Data'!$G$27,0,10*ROW('Water Data'!G200)))</f>
        <v/>
      </c>
      <c r="CC206" s="392" t="str">
        <f ca="1">+IF(OFFSET('Water Data'!$G$28,0,10*ROW('Water Data'!G200))="","",OFFSET('Water Data'!$G$28,0,10*ROW('Water Data'!G200)))</f>
        <v/>
      </c>
      <c r="CD206" s="392" t="str">
        <f ca="1">+IF(OFFSET('Water Data'!$G$29,0,10*ROW('Water Data'!G200))="","",OFFSET('Water Data'!$G$29,0,10*ROW('Water Data'!G200)))</f>
        <v/>
      </c>
      <c r="CE206" s="392" t="str">
        <f ca="1">+IF(OFFSET('Water Data'!$H$27,0,10*ROW('Water Data'!H200))="","",OFFSET('Water Data'!$H$27,0,10*ROW('Water Data'!H200)))</f>
        <v/>
      </c>
      <c r="CF206" s="392" t="str">
        <f ca="1">+IF(OFFSET('Water Data'!$H$28,0,10*ROW('Water Data'!H200))="","",OFFSET('Water Data'!$H$28,0,10*ROW('Water Data'!H200)))</f>
        <v/>
      </c>
      <c r="CG206" s="392" t="str">
        <f ca="1">+IF(OFFSET('Water Data'!$H$29,0,10*ROW('Water Data'!H200))="","",OFFSET('Water Data'!$H$29,0,10*ROW('Water Data'!H200)))</f>
        <v/>
      </c>
      <c r="CH206" s="392" t="str">
        <f ca="1">+IF(OFFSET('Water Data'!$I$27,0,10*ROW('Water Data'!I200))="","",OFFSET('Water Data'!$I$27,0,10*ROW('Water Data'!I200)))</f>
        <v/>
      </c>
      <c r="CI206" s="392" t="str">
        <f ca="1">+IF(OFFSET('Water Data'!$I$28,0,10*ROW('Water Data'!I200))="","",OFFSET('Water Data'!$I$28,0,10*ROW('Water Data'!I200)))</f>
        <v/>
      </c>
      <c r="CJ206" s="392" t="str">
        <f ca="1">+IF(OFFSET('Water Data'!$I$29,0,10*ROW('Water Data'!I200))="","",OFFSET('Water Data'!$I$29,0,10*ROW('Water Data'!I200)))</f>
        <v/>
      </c>
      <c r="CK206" s="392" t="str">
        <f ca="1">+IF(OFFSET('Sanitation Data'!$D$28,0,10*ROW('Sanitation Data'!D200))="","",OFFSET('Sanitation Data'!$D$28,0,10*ROW('Sanitation Data'!D200)))</f>
        <v/>
      </c>
      <c r="CL206" s="392" t="str">
        <f ca="1">+IF(OFFSET('Sanitation Data'!$D$29,0,10*ROW('Sanitation Data'!D200))="","",OFFSET('Sanitation Data'!$D$29,0,10*ROW('Sanitation Data'!D200)))</f>
        <v/>
      </c>
      <c r="CM206" s="392" t="str">
        <f ca="1">+IF(OFFSET('Sanitation Data'!$D$30,0,10*ROW('Sanitation Data'!D200))="","",OFFSET('Sanitation Data'!$D$30,0,10*ROW('Sanitation Data'!D200)))</f>
        <v/>
      </c>
      <c r="CN206" s="392" t="str">
        <f ca="1">+IF(OFFSET('Sanitation Data'!$D$31,0,10*ROW('Sanitation Data'!D200))="","",OFFSET('Sanitation Data'!$D$31,0,10*ROW('Sanitation Data'!D200)))</f>
        <v/>
      </c>
      <c r="CO206" s="392" t="str">
        <f ca="1">+IF(OFFSET('Sanitation Data'!$D$32,0,10*ROW('Sanitation Data'!D200))="","",OFFSET('Sanitation Data'!$D$32,0,10*ROW('Sanitation Data'!D200)))</f>
        <v/>
      </c>
      <c r="CP206" s="392" t="str">
        <f ca="1">+IF(OFFSET('Sanitation Data'!$E$28,0,10*ROW('Sanitation Data'!E200))="","",OFFSET('Sanitation Data'!$E$28,0,10*ROW('Sanitation Data'!E200)))</f>
        <v/>
      </c>
      <c r="CQ206" s="392" t="str">
        <f ca="1">+IF(OFFSET('Sanitation Data'!$E$29,0,10*ROW('Sanitation Data'!E200))="","",OFFSET('Sanitation Data'!$E$29,0,10*ROW('Sanitation Data'!E200)))</f>
        <v/>
      </c>
      <c r="CR206" s="392" t="str">
        <f ca="1">+IF(OFFSET('Sanitation Data'!$E$30,0,10*ROW('Sanitation Data'!E200))="","",OFFSET('Sanitation Data'!$E$30,0,10*ROW('Sanitation Data'!E200)))</f>
        <v/>
      </c>
      <c r="CS206" s="392" t="str">
        <f ca="1">+IF(OFFSET('Sanitation Data'!$E$31,0,10*ROW('Sanitation Data'!E200))="","",OFFSET('Sanitation Data'!$E$31,0,10*ROW('Sanitation Data'!E200)))</f>
        <v/>
      </c>
      <c r="CT206" s="392" t="str">
        <f ca="1">+IF(OFFSET('Sanitation Data'!$E$32,0,10*ROW('Sanitation Data'!E200))="","",OFFSET('Sanitation Data'!$E$32,0,10*ROW('Sanitation Data'!E200)))</f>
        <v/>
      </c>
      <c r="CU206" s="392" t="str">
        <f ca="1">+IF(OFFSET('Sanitation Data'!$F$28,0,10*ROW('Sanitation Data'!F200))="","",OFFSET('Sanitation Data'!$F$28,0,10*ROW('Sanitation Data'!F200)))</f>
        <v/>
      </c>
      <c r="CV206" s="392" t="str">
        <f ca="1">+IF(OFFSET('Sanitation Data'!$F$29,0,10*ROW('Sanitation Data'!F200))="","",OFFSET('Sanitation Data'!$F$29,0,10*ROW('Sanitation Data'!F200)))</f>
        <v/>
      </c>
      <c r="CW206" s="392" t="str">
        <f ca="1">+IF(OFFSET('Sanitation Data'!$F$30,0,10*ROW('Sanitation Data'!F200))="","",OFFSET('Sanitation Data'!$F$30,0,10*ROW('Sanitation Data'!F200)))</f>
        <v/>
      </c>
      <c r="CX206" s="392" t="str">
        <f ca="1">+IF(OFFSET('Sanitation Data'!$F$31,0,10*ROW('Sanitation Data'!F200))="","",OFFSET('Sanitation Data'!$F$31,0,10*ROW('Sanitation Data'!F200)))</f>
        <v/>
      </c>
      <c r="CY206" s="392" t="str">
        <f ca="1">+IF(OFFSET('Sanitation Data'!$F$32,0,10*ROW('Sanitation Data'!F200))="","",OFFSET('Sanitation Data'!$F$32,0,10*ROW('Sanitation Data'!F200)))</f>
        <v/>
      </c>
      <c r="CZ206" s="392" t="str">
        <f ca="1">+IF(OFFSET('Sanitation Data'!$G$28,0,10*ROW('Sanitation Data'!G200))="","",OFFSET('Sanitation Data'!$G$28,0,10*ROW('Sanitation Data'!G200)))</f>
        <v/>
      </c>
      <c r="DA206" s="392" t="str">
        <f ca="1">+IF(OFFSET('Sanitation Data'!$G$29,0,10*ROW('Sanitation Data'!G200))="","",OFFSET('Sanitation Data'!$G$29,0,10*ROW('Sanitation Data'!G200)))</f>
        <v/>
      </c>
      <c r="DB206" s="392" t="str">
        <f ca="1">+IF(OFFSET('Sanitation Data'!$G$30,0,10*ROW('Sanitation Data'!G200))="","",OFFSET('Sanitation Data'!$G$30,0,10*ROW('Sanitation Data'!G200)))</f>
        <v/>
      </c>
      <c r="DC206" s="392" t="str">
        <f ca="1">+IF(OFFSET('Sanitation Data'!$G$31,0,10*ROW('Sanitation Data'!G200))="","",OFFSET('Sanitation Data'!$G$31,0,10*ROW('Sanitation Data'!G200)))</f>
        <v/>
      </c>
      <c r="DD206" s="392" t="str">
        <f ca="1">+IF(OFFSET('Sanitation Data'!$G$32,0,10*ROW('Sanitation Data'!G200))="","",OFFSET('Sanitation Data'!$G$32,0,10*ROW('Sanitation Data'!G200)))</f>
        <v/>
      </c>
      <c r="DE206" s="392" t="str">
        <f ca="1">+IF(OFFSET('Sanitation Data'!$H$28,0,10*ROW('Sanitation Data'!H200))="","",OFFSET('Sanitation Data'!$H$28,0,10*ROW('Sanitation Data'!H200)))</f>
        <v/>
      </c>
      <c r="DF206" s="392" t="str">
        <f ca="1">+IF(OFFSET('Sanitation Data'!$H$29,0,10*ROW('Sanitation Data'!H200))="","",OFFSET('Sanitation Data'!$H$29,0,10*ROW('Sanitation Data'!H200)))</f>
        <v/>
      </c>
      <c r="DG206" s="392" t="str">
        <f ca="1">+IF(OFFSET('Sanitation Data'!$H$30,0,10*ROW('Sanitation Data'!H200))="","",OFFSET('Sanitation Data'!$H$30,0,10*ROW('Sanitation Data'!H200)))</f>
        <v/>
      </c>
      <c r="DH206" s="392" t="str">
        <f ca="1">+IF(OFFSET('Sanitation Data'!$H$31,0,10*ROW('Sanitation Data'!H200))="","",OFFSET('Sanitation Data'!$H$31,0,10*ROW('Sanitation Data'!H200)))</f>
        <v/>
      </c>
      <c r="DI206" s="392" t="str">
        <f ca="1">+IF(OFFSET('Sanitation Data'!$H$32,0,10*ROW('Sanitation Data'!H200))="","",OFFSET('Sanitation Data'!$H$32,0,10*ROW('Sanitation Data'!H200)))</f>
        <v/>
      </c>
      <c r="DJ206" s="392" t="str">
        <f ca="1">+IF(OFFSET('Sanitation Data'!$I$28,0,10*ROW('Sanitation Data'!I200))="","",OFFSET('Sanitation Data'!$I$28,0,10*ROW('Sanitation Data'!I200)))</f>
        <v/>
      </c>
      <c r="DK206" s="392" t="str">
        <f ca="1">+IF(OFFSET('Sanitation Data'!$I$29,0,10*ROW('Sanitation Data'!I200))="","",OFFSET('Sanitation Data'!$I$29,0,10*ROW('Sanitation Data'!I200)))</f>
        <v/>
      </c>
      <c r="DL206" s="392" t="str">
        <f ca="1">+IF(OFFSET('Sanitation Data'!$I$30,0,10*ROW('Sanitation Data'!I200))="","",OFFSET('Sanitation Data'!$I$30,0,10*ROW('Sanitation Data'!I200)))</f>
        <v/>
      </c>
      <c r="DM206" s="392" t="str">
        <f ca="1">+IF(OFFSET('Sanitation Data'!$I$31,0,10*ROW('Sanitation Data'!I200))="","",OFFSET('Sanitation Data'!$I$31,0,10*ROW('Sanitation Data'!I200)))</f>
        <v/>
      </c>
      <c r="DN206" s="392" t="str">
        <f ca="1">+IF(OFFSET('Sanitation Data'!$I$32,0,10*ROW('Sanitation Data'!I200))="","",OFFSET('Sanitation Data'!$I$32,0,10*ROW('Sanitation Data'!I200)))</f>
        <v/>
      </c>
      <c r="DO206" s="392" t="str">
        <f ca="1">+IF(OFFSET('Hygiene Data'!$D$11,0,10*ROW('Hygiene Data'!D200))="","",OFFSET('Hygiene Data'!$D$11,0,10*ROW('Hygiene Data'!D200)))</f>
        <v/>
      </c>
      <c r="DP206" s="392" t="str">
        <f ca="1">+IF(OFFSET('Hygiene Data'!$D$12,0,10*ROW('Hygiene Data'!D200))="","",OFFSET('Hygiene Data'!$D$12,0,10*ROW('Hygiene Data'!D200)))</f>
        <v/>
      </c>
      <c r="DQ206" s="392" t="str">
        <f ca="1">+IF(OFFSET('Hygiene Data'!$D$13,0,10*ROW('Hygiene Data'!D200))="","",OFFSET('Hygiene Data'!$D$13,0,10*ROW('Hygiene Data'!D200)))</f>
        <v/>
      </c>
      <c r="DR206" s="392" t="str">
        <f ca="1">+IF(OFFSET('Hygiene Data'!$E$11,0,10*ROW('Hygiene Data'!E200))="","",OFFSET('Hygiene Data'!$E$11,0,10*ROW('Hygiene Data'!E200)))</f>
        <v/>
      </c>
      <c r="DS206" s="392" t="str">
        <f ca="1">+IF(OFFSET('Hygiene Data'!$E$12,0,10*ROW('Hygiene Data'!E200))="","",OFFSET('Hygiene Data'!$E$12,0,10*ROW('Hygiene Data'!E200)))</f>
        <v/>
      </c>
      <c r="DT206" s="392" t="str">
        <f ca="1">+IF(OFFSET('Hygiene Data'!$E$13,0,10*ROW('Hygiene Data'!E200))="","",OFFSET('Hygiene Data'!$E$13,0,10*ROW('Hygiene Data'!E200)))</f>
        <v/>
      </c>
      <c r="DU206" s="392" t="str">
        <f ca="1">+IF(OFFSET('Hygiene Data'!$F$11,0,10*ROW('Hygiene Data'!F200))="","",OFFSET('Hygiene Data'!$F$11,0,10*ROW('Hygiene Data'!F200)))</f>
        <v/>
      </c>
      <c r="DV206" s="392" t="str">
        <f ca="1">+IF(OFFSET('Hygiene Data'!$F$12,0,10*ROW('Hygiene Data'!F200))="","",OFFSET('Hygiene Data'!$F$12,0,10*ROW('Hygiene Data'!F200)))</f>
        <v/>
      </c>
      <c r="DW206" s="392" t="str">
        <f ca="1">+IF(OFFSET('Hygiene Data'!$F$13,0,10*ROW('Hygiene Data'!F200))="","",OFFSET('Hygiene Data'!$F$13,0,10*ROW('Hygiene Data'!F200)))</f>
        <v/>
      </c>
      <c r="DX206" s="392" t="str">
        <f ca="1">+IF(OFFSET('Hygiene Data'!$G$11,0,10*ROW('Hygiene Data'!G200))="","",OFFSET('Hygiene Data'!$G$11,0,10*ROW('Hygiene Data'!G200)))</f>
        <v/>
      </c>
      <c r="DY206" s="392" t="str">
        <f ca="1">+IF(OFFSET('Hygiene Data'!$G$12,0,10*ROW('Hygiene Data'!G200))="","",OFFSET('Hygiene Data'!$G$12,0,10*ROW('Hygiene Data'!G200)))</f>
        <v/>
      </c>
      <c r="DZ206" s="392" t="str">
        <f ca="1">+IF(OFFSET('Hygiene Data'!$G$13,0,10*ROW('Hygiene Data'!G200))="","",OFFSET('Hygiene Data'!$G$13,0,10*ROW('Hygiene Data'!G200)))</f>
        <v/>
      </c>
      <c r="EA206" s="392" t="str">
        <f ca="1">+IF(OFFSET('Hygiene Data'!$H$11,0,10*ROW('Hygiene Data'!H200))="","",OFFSET('Hygiene Data'!$H$11,0,10*ROW('Hygiene Data'!H200)))</f>
        <v/>
      </c>
      <c r="EB206" s="392" t="str">
        <f ca="1">+IF(OFFSET('Hygiene Data'!$H$12,0,10*ROW('Hygiene Data'!H200))="","",OFFSET('Hygiene Data'!$H$12,0,10*ROW('Hygiene Data'!H200)))</f>
        <v/>
      </c>
      <c r="EC206" s="392" t="str">
        <f ca="1">+IF(OFFSET('Hygiene Data'!$H$13,0,10*ROW('Hygiene Data'!H200))="","",OFFSET('Hygiene Data'!$H$13,0,10*ROW('Hygiene Data'!H200)))</f>
        <v/>
      </c>
      <c r="ED206" s="392" t="str">
        <f ca="1">+IF(OFFSET('Hygiene Data'!$I$11,0,10*ROW('Hygiene Data'!I200))="","",OFFSET('Hygiene Data'!$I$11,0,10*ROW('Hygiene Data'!I200)))</f>
        <v/>
      </c>
      <c r="EE206" s="392" t="str">
        <f ca="1">+IF(OFFSET('Hygiene Data'!$I$12,0,10*ROW('Hygiene Data'!I200))="","",OFFSET('Hygiene Data'!$I$12,0,10*ROW('Hygiene Data'!I200)))</f>
        <v/>
      </c>
      <c r="EF206" s="392" t="str">
        <f ca="1">+IF(OFFSET('Hygiene Data'!$I$13,0,10*ROW('Hygiene Data'!I200))="","",OFFSET('Hygiene Data'!$I$13,0,10*ROW('Hygiene Data'!I200)))</f>
        <v/>
      </c>
    </row>
    <row r="207" spans="1:136" x14ac:dyDescent="0.25">
      <c r="A207" s="501" t="str">
        <f ca="1">+IF(OFFSET('Water Data'!$B$2,0,10*ROW('Water Data'!E201))="","",OFFSET('Water Data'!$B$2,0,10*ROW('Water Data'!E201)))</f>
        <v/>
      </c>
      <c r="B207" s="50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28" t="str">
        <f t="shared" ca="1" si="3"/>
        <v/>
      </c>
      <c r="D207" s="52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3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3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3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3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3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3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3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3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3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3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3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3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3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3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3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3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3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3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3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3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3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3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3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3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3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3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3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3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3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3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3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0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3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3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3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3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3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3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3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3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3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3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3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3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3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3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3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3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92" t="str">
        <f ca="1">+IF(OFFSET('Water Data'!$D$27,0,10*ROW('Water Data'!D201))="","",OFFSET('Water Data'!$D$27,0,10*ROW('Water Data'!D201)))</f>
        <v/>
      </c>
      <c r="BT207" s="392" t="str">
        <f ca="1">+IF(OFFSET('Water Data'!$D$28,0,10*ROW('Water Data'!D201))="","",OFFSET('Water Data'!$D$28,0,10*ROW('Water Data'!D201)))</f>
        <v/>
      </c>
      <c r="BU207" s="392" t="str">
        <f ca="1">+IF(OFFSET('Water Data'!$D$29,0,10*ROW('Water Data'!D201))="","",OFFSET('Water Data'!$D$29,0,10*ROW('Water Data'!D201)))</f>
        <v/>
      </c>
      <c r="BV207" s="392" t="str">
        <f ca="1">+IF(OFFSET('Water Data'!$E$27,0,10*ROW('Water Data'!E201))="","",OFFSET('Water Data'!$E$27,0,10*ROW('Water Data'!E201)))</f>
        <v/>
      </c>
      <c r="BW207" s="392" t="str">
        <f ca="1">+IF(OFFSET('Water Data'!$E$28,0,10*ROW('Water Data'!E201))="","",OFFSET('Water Data'!$E$28,0,10*ROW('Water Data'!E201)))</f>
        <v/>
      </c>
      <c r="BX207" s="392" t="str">
        <f ca="1">+IF(OFFSET('Water Data'!$E$29,0,10*ROW('Water Data'!E201))="","",OFFSET('Water Data'!$E$29,0,10*ROW('Water Data'!E201)))</f>
        <v/>
      </c>
      <c r="BY207" s="392" t="str">
        <f ca="1">+IF(OFFSET('Water Data'!$F$27,0,10*ROW('Water Data'!F201))="","",OFFSET('Water Data'!$F$27,0,10*ROW('Water Data'!F201)))</f>
        <v/>
      </c>
      <c r="BZ207" s="392" t="str">
        <f ca="1">+IF(OFFSET('Water Data'!$F$28,0,10*ROW('Water Data'!F201))="","",OFFSET('Water Data'!$F$28,0,10*ROW('Water Data'!F201)))</f>
        <v/>
      </c>
      <c r="CA207" s="392" t="str">
        <f ca="1">+IF(OFFSET('Water Data'!$F$29,0,10*ROW('Water Data'!F201))="","",OFFSET('Water Data'!$F$29,0,10*ROW('Water Data'!F201)))</f>
        <v/>
      </c>
      <c r="CB207" s="392" t="str">
        <f ca="1">+IF(OFFSET('Water Data'!$G$27,0,10*ROW('Water Data'!G201))="","",OFFSET('Water Data'!$G$27,0,10*ROW('Water Data'!G201)))</f>
        <v/>
      </c>
      <c r="CC207" s="392" t="str">
        <f ca="1">+IF(OFFSET('Water Data'!$G$28,0,10*ROW('Water Data'!G201))="","",OFFSET('Water Data'!$G$28,0,10*ROW('Water Data'!G201)))</f>
        <v/>
      </c>
      <c r="CD207" s="392" t="str">
        <f ca="1">+IF(OFFSET('Water Data'!$G$29,0,10*ROW('Water Data'!G201))="","",OFFSET('Water Data'!$G$29,0,10*ROW('Water Data'!G201)))</f>
        <v/>
      </c>
      <c r="CE207" s="392" t="str">
        <f ca="1">+IF(OFFSET('Water Data'!$H$27,0,10*ROW('Water Data'!H201))="","",OFFSET('Water Data'!$H$27,0,10*ROW('Water Data'!H201)))</f>
        <v/>
      </c>
      <c r="CF207" s="392" t="str">
        <f ca="1">+IF(OFFSET('Water Data'!$H$28,0,10*ROW('Water Data'!H201))="","",OFFSET('Water Data'!$H$28,0,10*ROW('Water Data'!H201)))</f>
        <v/>
      </c>
      <c r="CG207" s="392" t="str">
        <f ca="1">+IF(OFFSET('Water Data'!$H$29,0,10*ROW('Water Data'!H201))="","",OFFSET('Water Data'!$H$29,0,10*ROW('Water Data'!H201)))</f>
        <v/>
      </c>
      <c r="CH207" s="392" t="str">
        <f ca="1">+IF(OFFSET('Water Data'!$I$27,0,10*ROW('Water Data'!I201))="","",OFFSET('Water Data'!$I$27,0,10*ROW('Water Data'!I201)))</f>
        <v/>
      </c>
      <c r="CI207" s="392" t="str">
        <f ca="1">+IF(OFFSET('Water Data'!$I$28,0,10*ROW('Water Data'!I201))="","",OFFSET('Water Data'!$I$28,0,10*ROW('Water Data'!I201)))</f>
        <v/>
      </c>
      <c r="CJ207" s="392" t="str">
        <f ca="1">+IF(OFFSET('Water Data'!$I$29,0,10*ROW('Water Data'!I201))="","",OFFSET('Water Data'!$I$29,0,10*ROW('Water Data'!I201)))</f>
        <v/>
      </c>
      <c r="CK207" s="392" t="str">
        <f ca="1">+IF(OFFSET('Sanitation Data'!$D$28,0,10*ROW('Sanitation Data'!D201))="","",OFFSET('Sanitation Data'!$D$28,0,10*ROW('Sanitation Data'!D201)))</f>
        <v/>
      </c>
      <c r="CL207" s="392" t="str">
        <f ca="1">+IF(OFFSET('Sanitation Data'!$D$29,0,10*ROW('Sanitation Data'!D201))="","",OFFSET('Sanitation Data'!$D$29,0,10*ROW('Sanitation Data'!D201)))</f>
        <v/>
      </c>
      <c r="CM207" s="392" t="str">
        <f ca="1">+IF(OFFSET('Sanitation Data'!$D$30,0,10*ROW('Sanitation Data'!D201))="","",OFFSET('Sanitation Data'!$D$30,0,10*ROW('Sanitation Data'!D201)))</f>
        <v/>
      </c>
      <c r="CN207" s="392" t="str">
        <f ca="1">+IF(OFFSET('Sanitation Data'!$D$31,0,10*ROW('Sanitation Data'!D201))="","",OFFSET('Sanitation Data'!$D$31,0,10*ROW('Sanitation Data'!D201)))</f>
        <v/>
      </c>
      <c r="CO207" s="392" t="str">
        <f ca="1">+IF(OFFSET('Sanitation Data'!$D$32,0,10*ROW('Sanitation Data'!D201))="","",OFFSET('Sanitation Data'!$D$32,0,10*ROW('Sanitation Data'!D201)))</f>
        <v/>
      </c>
      <c r="CP207" s="392" t="str">
        <f ca="1">+IF(OFFSET('Sanitation Data'!$E$28,0,10*ROW('Sanitation Data'!E201))="","",OFFSET('Sanitation Data'!$E$28,0,10*ROW('Sanitation Data'!E201)))</f>
        <v/>
      </c>
      <c r="CQ207" s="392" t="str">
        <f ca="1">+IF(OFFSET('Sanitation Data'!$E$29,0,10*ROW('Sanitation Data'!E201))="","",OFFSET('Sanitation Data'!$E$29,0,10*ROW('Sanitation Data'!E201)))</f>
        <v/>
      </c>
      <c r="CR207" s="392" t="str">
        <f ca="1">+IF(OFFSET('Sanitation Data'!$E$30,0,10*ROW('Sanitation Data'!E201))="","",OFFSET('Sanitation Data'!$E$30,0,10*ROW('Sanitation Data'!E201)))</f>
        <v/>
      </c>
      <c r="CS207" s="392" t="str">
        <f ca="1">+IF(OFFSET('Sanitation Data'!$E$31,0,10*ROW('Sanitation Data'!E201))="","",OFFSET('Sanitation Data'!$E$31,0,10*ROW('Sanitation Data'!E201)))</f>
        <v/>
      </c>
      <c r="CT207" s="392" t="str">
        <f ca="1">+IF(OFFSET('Sanitation Data'!$E$32,0,10*ROW('Sanitation Data'!E201))="","",OFFSET('Sanitation Data'!$E$32,0,10*ROW('Sanitation Data'!E201)))</f>
        <v/>
      </c>
      <c r="CU207" s="392" t="str">
        <f ca="1">+IF(OFFSET('Sanitation Data'!$F$28,0,10*ROW('Sanitation Data'!F201))="","",OFFSET('Sanitation Data'!$F$28,0,10*ROW('Sanitation Data'!F201)))</f>
        <v/>
      </c>
      <c r="CV207" s="392" t="str">
        <f ca="1">+IF(OFFSET('Sanitation Data'!$F$29,0,10*ROW('Sanitation Data'!F201))="","",OFFSET('Sanitation Data'!$F$29,0,10*ROW('Sanitation Data'!F201)))</f>
        <v/>
      </c>
      <c r="CW207" s="392" t="str">
        <f ca="1">+IF(OFFSET('Sanitation Data'!$F$30,0,10*ROW('Sanitation Data'!F201))="","",OFFSET('Sanitation Data'!$F$30,0,10*ROW('Sanitation Data'!F201)))</f>
        <v/>
      </c>
      <c r="CX207" s="392" t="str">
        <f ca="1">+IF(OFFSET('Sanitation Data'!$F$31,0,10*ROW('Sanitation Data'!F201))="","",OFFSET('Sanitation Data'!$F$31,0,10*ROW('Sanitation Data'!F201)))</f>
        <v/>
      </c>
      <c r="CY207" s="392" t="str">
        <f ca="1">+IF(OFFSET('Sanitation Data'!$F$32,0,10*ROW('Sanitation Data'!F201))="","",OFFSET('Sanitation Data'!$F$32,0,10*ROW('Sanitation Data'!F201)))</f>
        <v/>
      </c>
      <c r="CZ207" s="392" t="str">
        <f ca="1">+IF(OFFSET('Sanitation Data'!$G$28,0,10*ROW('Sanitation Data'!G201))="","",OFFSET('Sanitation Data'!$G$28,0,10*ROW('Sanitation Data'!G201)))</f>
        <v/>
      </c>
      <c r="DA207" s="392" t="str">
        <f ca="1">+IF(OFFSET('Sanitation Data'!$G$29,0,10*ROW('Sanitation Data'!G201))="","",OFFSET('Sanitation Data'!$G$29,0,10*ROW('Sanitation Data'!G201)))</f>
        <v/>
      </c>
      <c r="DB207" s="392" t="str">
        <f ca="1">+IF(OFFSET('Sanitation Data'!$G$30,0,10*ROW('Sanitation Data'!G201))="","",OFFSET('Sanitation Data'!$G$30,0,10*ROW('Sanitation Data'!G201)))</f>
        <v/>
      </c>
      <c r="DC207" s="392" t="str">
        <f ca="1">+IF(OFFSET('Sanitation Data'!$G$31,0,10*ROW('Sanitation Data'!G201))="","",OFFSET('Sanitation Data'!$G$31,0,10*ROW('Sanitation Data'!G201)))</f>
        <v/>
      </c>
      <c r="DD207" s="392" t="str">
        <f ca="1">+IF(OFFSET('Sanitation Data'!$G$32,0,10*ROW('Sanitation Data'!G201))="","",OFFSET('Sanitation Data'!$G$32,0,10*ROW('Sanitation Data'!G201)))</f>
        <v/>
      </c>
      <c r="DE207" s="392" t="str">
        <f ca="1">+IF(OFFSET('Sanitation Data'!$H$28,0,10*ROW('Sanitation Data'!H201))="","",OFFSET('Sanitation Data'!$H$28,0,10*ROW('Sanitation Data'!H201)))</f>
        <v/>
      </c>
      <c r="DF207" s="392" t="str">
        <f ca="1">+IF(OFFSET('Sanitation Data'!$H$29,0,10*ROW('Sanitation Data'!H201))="","",OFFSET('Sanitation Data'!$H$29,0,10*ROW('Sanitation Data'!H201)))</f>
        <v/>
      </c>
      <c r="DG207" s="392" t="str">
        <f ca="1">+IF(OFFSET('Sanitation Data'!$H$30,0,10*ROW('Sanitation Data'!H201))="","",OFFSET('Sanitation Data'!$H$30,0,10*ROW('Sanitation Data'!H201)))</f>
        <v/>
      </c>
      <c r="DH207" s="392" t="str">
        <f ca="1">+IF(OFFSET('Sanitation Data'!$H$31,0,10*ROW('Sanitation Data'!H201))="","",OFFSET('Sanitation Data'!$H$31,0,10*ROW('Sanitation Data'!H201)))</f>
        <v/>
      </c>
      <c r="DI207" s="392" t="str">
        <f ca="1">+IF(OFFSET('Sanitation Data'!$H$32,0,10*ROW('Sanitation Data'!H201))="","",OFFSET('Sanitation Data'!$H$32,0,10*ROW('Sanitation Data'!H201)))</f>
        <v/>
      </c>
      <c r="DJ207" s="392" t="str">
        <f ca="1">+IF(OFFSET('Sanitation Data'!$I$28,0,10*ROW('Sanitation Data'!I201))="","",OFFSET('Sanitation Data'!$I$28,0,10*ROW('Sanitation Data'!I201)))</f>
        <v/>
      </c>
      <c r="DK207" s="392" t="str">
        <f ca="1">+IF(OFFSET('Sanitation Data'!$I$29,0,10*ROW('Sanitation Data'!I201))="","",OFFSET('Sanitation Data'!$I$29,0,10*ROW('Sanitation Data'!I201)))</f>
        <v/>
      </c>
      <c r="DL207" s="392" t="str">
        <f ca="1">+IF(OFFSET('Sanitation Data'!$I$30,0,10*ROW('Sanitation Data'!I201))="","",OFFSET('Sanitation Data'!$I$30,0,10*ROW('Sanitation Data'!I201)))</f>
        <v/>
      </c>
      <c r="DM207" s="392" t="str">
        <f ca="1">+IF(OFFSET('Sanitation Data'!$I$31,0,10*ROW('Sanitation Data'!I201))="","",OFFSET('Sanitation Data'!$I$31,0,10*ROW('Sanitation Data'!I201)))</f>
        <v/>
      </c>
      <c r="DN207" s="392" t="str">
        <f ca="1">+IF(OFFSET('Sanitation Data'!$I$32,0,10*ROW('Sanitation Data'!I201))="","",OFFSET('Sanitation Data'!$I$32,0,10*ROW('Sanitation Data'!I201)))</f>
        <v/>
      </c>
      <c r="DO207" s="392" t="str">
        <f ca="1">+IF(OFFSET('Hygiene Data'!$D$11,0,10*ROW('Hygiene Data'!D201))="","",OFFSET('Hygiene Data'!$D$11,0,10*ROW('Hygiene Data'!D201)))</f>
        <v/>
      </c>
      <c r="DP207" s="392" t="str">
        <f ca="1">+IF(OFFSET('Hygiene Data'!$D$12,0,10*ROW('Hygiene Data'!D201))="","",OFFSET('Hygiene Data'!$D$12,0,10*ROW('Hygiene Data'!D201)))</f>
        <v/>
      </c>
      <c r="DQ207" s="392" t="str">
        <f ca="1">+IF(OFFSET('Hygiene Data'!$D$13,0,10*ROW('Hygiene Data'!D201))="","",OFFSET('Hygiene Data'!$D$13,0,10*ROW('Hygiene Data'!D201)))</f>
        <v/>
      </c>
      <c r="DR207" s="392" t="str">
        <f ca="1">+IF(OFFSET('Hygiene Data'!$E$11,0,10*ROW('Hygiene Data'!E201))="","",OFFSET('Hygiene Data'!$E$11,0,10*ROW('Hygiene Data'!E201)))</f>
        <v/>
      </c>
      <c r="DS207" s="392" t="str">
        <f ca="1">+IF(OFFSET('Hygiene Data'!$E$12,0,10*ROW('Hygiene Data'!E201))="","",OFFSET('Hygiene Data'!$E$12,0,10*ROW('Hygiene Data'!E201)))</f>
        <v/>
      </c>
      <c r="DT207" s="392" t="str">
        <f ca="1">+IF(OFFSET('Hygiene Data'!$E$13,0,10*ROW('Hygiene Data'!E201))="","",OFFSET('Hygiene Data'!$E$13,0,10*ROW('Hygiene Data'!E201)))</f>
        <v/>
      </c>
      <c r="DU207" s="392" t="str">
        <f ca="1">+IF(OFFSET('Hygiene Data'!$F$11,0,10*ROW('Hygiene Data'!F201))="","",OFFSET('Hygiene Data'!$F$11,0,10*ROW('Hygiene Data'!F201)))</f>
        <v/>
      </c>
      <c r="DV207" s="392" t="str">
        <f ca="1">+IF(OFFSET('Hygiene Data'!$F$12,0,10*ROW('Hygiene Data'!F201))="","",OFFSET('Hygiene Data'!$F$12,0,10*ROW('Hygiene Data'!F201)))</f>
        <v/>
      </c>
      <c r="DW207" s="392" t="str">
        <f ca="1">+IF(OFFSET('Hygiene Data'!$F$13,0,10*ROW('Hygiene Data'!F201))="","",OFFSET('Hygiene Data'!$F$13,0,10*ROW('Hygiene Data'!F201)))</f>
        <v/>
      </c>
      <c r="DX207" s="392" t="str">
        <f ca="1">+IF(OFFSET('Hygiene Data'!$G$11,0,10*ROW('Hygiene Data'!G201))="","",OFFSET('Hygiene Data'!$G$11,0,10*ROW('Hygiene Data'!G201)))</f>
        <v/>
      </c>
      <c r="DY207" s="392" t="str">
        <f ca="1">+IF(OFFSET('Hygiene Data'!$G$12,0,10*ROW('Hygiene Data'!G201))="","",OFFSET('Hygiene Data'!$G$12,0,10*ROW('Hygiene Data'!G201)))</f>
        <v/>
      </c>
      <c r="DZ207" s="392" t="str">
        <f ca="1">+IF(OFFSET('Hygiene Data'!$G$13,0,10*ROW('Hygiene Data'!G201))="","",OFFSET('Hygiene Data'!$G$13,0,10*ROW('Hygiene Data'!G201)))</f>
        <v/>
      </c>
      <c r="EA207" s="392" t="str">
        <f ca="1">+IF(OFFSET('Hygiene Data'!$H$11,0,10*ROW('Hygiene Data'!H201))="","",OFFSET('Hygiene Data'!$H$11,0,10*ROW('Hygiene Data'!H201)))</f>
        <v/>
      </c>
      <c r="EB207" s="392" t="str">
        <f ca="1">+IF(OFFSET('Hygiene Data'!$H$12,0,10*ROW('Hygiene Data'!H201))="","",OFFSET('Hygiene Data'!$H$12,0,10*ROW('Hygiene Data'!H201)))</f>
        <v/>
      </c>
      <c r="EC207" s="392" t="str">
        <f ca="1">+IF(OFFSET('Hygiene Data'!$H$13,0,10*ROW('Hygiene Data'!H201))="","",OFFSET('Hygiene Data'!$H$13,0,10*ROW('Hygiene Data'!H201)))</f>
        <v/>
      </c>
      <c r="ED207" s="392" t="str">
        <f ca="1">+IF(OFFSET('Hygiene Data'!$I$11,0,10*ROW('Hygiene Data'!I201))="","",OFFSET('Hygiene Data'!$I$11,0,10*ROW('Hygiene Data'!I201)))</f>
        <v/>
      </c>
      <c r="EE207" s="392" t="str">
        <f ca="1">+IF(OFFSET('Hygiene Data'!$I$12,0,10*ROW('Hygiene Data'!I201))="","",OFFSET('Hygiene Data'!$I$12,0,10*ROW('Hygiene Data'!I201)))</f>
        <v/>
      </c>
      <c r="EF207" s="392" t="str">
        <f ca="1">+IF(OFFSET('Hygiene Data'!$I$13,0,10*ROW('Hygiene Data'!I201))="","",OFFSET('Hygiene Data'!$I$13,0,10*ROW('Hygiene Data'!I201)))</f>
        <v/>
      </c>
    </row>
    <row r="208" spans="1:136" s="391" customFormat="1" x14ac:dyDescent="0.25">
      <c r="BA208" s="509"/>
    </row>
    <row r="209" spans="53:53" s="391" customFormat="1" x14ac:dyDescent="0.25">
      <c r="BA209" s="509"/>
    </row>
    <row r="210" spans="53:53" s="391" customFormat="1" x14ac:dyDescent="0.25">
      <c r="BA210" s="509"/>
    </row>
    <row r="211" spans="53:53" s="391" customFormat="1" x14ac:dyDescent="0.25">
      <c r="BA211" s="509"/>
    </row>
    <row r="212" spans="53:53" s="391" customFormat="1" x14ac:dyDescent="0.25">
      <c r="BA212" s="509"/>
    </row>
    <row r="213" spans="53:53" s="391" customFormat="1" x14ac:dyDescent="0.25">
      <c r="BA213" s="509"/>
    </row>
    <row r="214" spans="53:53" s="391" customFormat="1" x14ac:dyDescent="0.25">
      <c r="BA214" s="509"/>
    </row>
    <row r="215" spans="53:53" s="391" customFormat="1" x14ac:dyDescent="0.25">
      <c r="BA215" s="509"/>
    </row>
    <row r="216" spans="53:53" s="391" customFormat="1" x14ac:dyDescent="0.25">
      <c r="BA216" s="509"/>
    </row>
    <row r="217" spans="53:53" s="391" customFormat="1" x14ac:dyDescent="0.25">
      <c r="BA217" s="509"/>
    </row>
    <row r="218" spans="53:53" s="391" customFormat="1" x14ac:dyDescent="0.25">
      <c r="BA218" s="509"/>
    </row>
    <row r="219" spans="53:53" s="391" customFormat="1" x14ac:dyDescent="0.25">
      <c r="BA219" s="509"/>
    </row>
    <row r="220" spans="53:53" s="391" customFormat="1" x14ac:dyDescent="0.25">
      <c r="BA220" s="509"/>
    </row>
    <row r="221" spans="53:53" s="391" customFormat="1" x14ac:dyDescent="0.25">
      <c r="BA221" s="509"/>
    </row>
    <row r="222" spans="53:53" s="391" customFormat="1" x14ac:dyDescent="0.25">
      <c r="BA222" s="509"/>
    </row>
    <row r="223" spans="53:53" s="391" customFormat="1" x14ac:dyDescent="0.25">
      <c r="BA223" s="509"/>
    </row>
    <row r="224" spans="53:53" s="391" customFormat="1" x14ac:dyDescent="0.25">
      <c r="BA224" s="509"/>
    </row>
    <row r="225" spans="53:53" s="391" customFormat="1" x14ac:dyDescent="0.25">
      <c r="BA225" s="509"/>
    </row>
    <row r="226" spans="53:53" s="391" customFormat="1" x14ac:dyDescent="0.25">
      <c r="BA226" s="509"/>
    </row>
    <row r="227" spans="53:53" s="391" customFormat="1" x14ac:dyDescent="0.25">
      <c r="BA227" s="509"/>
    </row>
    <row r="228" spans="53:53" s="391" customFormat="1" x14ac:dyDescent="0.25">
      <c r="BA228" s="509"/>
    </row>
    <row r="229" spans="53:53" s="391" customFormat="1" x14ac:dyDescent="0.25">
      <c r="BA229" s="509"/>
    </row>
    <row r="230" spans="53:53" s="391" customFormat="1" x14ac:dyDescent="0.25">
      <c r="BA230" s="509"/>
    </row>
    <row r="231" spans="53:53" s="391" customFormat="1" x14ac:dyDescent="0.25">
      <c r="BA231" s="509"/>
    </row>
    <row r="232" spans="53:53" s="391" customFormat="1" x14ac:dyDescent="0.25">
      <c r="BA232" s="509"/>
    </row>
    <row r="233" spans="53:53" s="391" customFormat="1" x14ac:dyDescent="0.25">
      <c r="BA233" s="509"/>
    </row>
    <row r="234" spans="53:53" s="391" customFormat="1" x14ac:dyDescent="0.25">
      <c r="BA234" s="509"/>
    </row>
    <row r="235" spans="53:53" s="391" customFormat="1" x14ac:dyDescent="0.25">
      <c r="BA235" s="509"/>
    </row>
    <row r="236" spans="53:53" s="391" customFormat="1" x14ac:dyDescent="0.25">
      <c r="BA236" s="509"/>
    </row>
    <row r="237" spans="53:53" s="391" customFormat="1" x14ac:dyDescent="0.25">
      <c r="BA237" s="509"/>
    </row>
    <row r="238" spans="53:53" s="391" customFormat="1" x14ac:dyDescent="0.25">
      <c r="BA238" s="509"/>
    </row>
    <row r="239" spans="53:53" s="391" customFormat="1" x14ac:dyDescent="0.25">
      <c r="BA239" s="509"/>
    </row>
    <row r="240" spans="53:53" s="391" customFormat="1" x14ac:dyDescent="0.25">
      <c r="BA240" s="509"/>
    </row>
    <row r="241" spans="53:53" s="391" customFormat="1" x14ac:dyDescent="0.25">
      <c r="BA241" s="509"/>
    </row>
    <row r="242" spans="53:53" s="391" customFormat="1" x14ac:dyDescent="0.25">
      <c r="BA242" s="509"/>
    </row>
    <row r="243" spans="53:53" s="391" customFormat="1" x14ac:dyDescent="0.25">
      <c r="BA243" s="509"/>
    </row>
    <row r="244" spans="53:53" s="391" customFormat="1" x14ac:dyDescent="0.25">
      <c r="BA244" s="509"/>
    </row>
    <row r="245" spans="53:53" s="391" customFormat="1" x14ac:dyDescent="0.25">
      <c r="BA245" s="509"/>
    </row>
    <row r="246" spans="53:53" s="391" customFormat="1" x14ac:dyDescent="0.25">
      <c r="BA246" s="509"/>
    </row>
    <row r="247" spans="53:53" s="391" customFormat="1" x14ac:dyDescent="0.25">
      <c r="BA247" s="509"/>
    </row>
    <row r="248" spans="53:53" s="391" customFormat="1" x14ac:dyDescent="0.25">
      <c r="BA248" s="509"/>
    </row>
    <row r="249" spans="53:53" s="391" customFormat="1" x14ac:dyDescent="0.25">
      <c r="BA249" s="509"/>
    </row>
    <row r="250" spans="53:53" s="391" customFormat="1" x14ac:dyDescent="0.25">
      <c r="BA250" s="509"/>
    </row>
    <row r="251" spans="53:53" s="391" customFormat="1" x14ac:dyDescent="0.25">
      <c r="BA251" s="509"/>
    </row>
    <row r="252" spans="53:53" s="391" customFormat="1" x14ac:dyDescent="0.25">
      <c r="BA252" s="509"/>
    </row>
    <row r="253" spans="53:53" s="391" customFormat="1" x14ac:dyDescent="0.25">
      <c r="BA253" s="509"/>
    </row>
    <row r="254" spans="53:53" s="391" customFormat="1" x14ac:dyDescent="0.25">
      <c r="BA254" s="509"/>
    </row>
    <row r="255" spans="53:53" s="391" customFormat="1" x14ac:dyDescent="0.25">
      <c r="BA255" s="509"/>
    </row>
    <row r="256" spans="53:53" s="391" customFormat="1" x14ac:dyDescent="0.25">
      <c r="BA256" s="509"/>
    </row>
    <row r="257" spans="53:53" s="391" customFormat="1" x14ac:dyDescent="0.25">
      <c r="BA257" s="509"/>
    </row>
    <row r="258" spans="53:53" s="391" customFormat="1" x14ac:dyDescent="0.25">
      <c r="BA258" s="509"/>
    </row>
    <row r="259" spans="53:53" s="391" customFormat="1" x14ac:dyDescent="0.25">
      <c r="BA259" s="509"/>
    </row>
    <row r="260" spans="53:53" s="391" customFormat="1" x14ac:dyDescent="0.25">
      <c r="BA260" s="509"/>
    </row>
    <row r="261" spans="53:53" s="391" customFormat="1" x14ac:dyDescent="0.25">
      <c r="BA261" s="509"/>
    </row>
    <row r="262" spans="53:53" s="391" customFormat="1" x14ac:dyDescent="0.25">
      <c r="BA262" s="509"/>
    </row>
    <row r="263" spans="53:53" s="391" customFormat="1" x14ac:dyDescent="0.25">
      <c r="BA263" s="509"/>
    </row>
    <row r="264" spans="53:53" s="391" customFormat="1" x14ac:dyDescent="0.25">
      <c r="BA264" s="509"/>
    </row>
    <row r="265" spans="53:53" s="391" customFormat="1" x14ac:dyDescent="0.25">
      <c r="BA265" s="509"/>
    </row>
    <row r="266" spans="53:53" s="391" customFormat="1" x14ac:dyDescent="0.25">
      <c r="BA266" s="509"/>
    </row>
    <row r="267" spans="53:53" s="391" customFormat="1" x14ac:dyDescent="0.25">
      <c r="BA267" s="509"/>
    </row>
    <row r="268" spans="53:53" s="391" customFormat="1" x14ac:dyDescent="0.25">
      <c r="BA268" s="509"/>
    </row>
    <row r="269" spans="53:53" s="391" customFormat="1" x14ac:dyDescent="0.25">
      <c r="BA269" s="509"/>
    </row>
    <row r="270" spans="53:53" s="391" customFormat="1" x14ac:dyDescent="0.25">
      <c r="BA270" s="509"/>
    </row>
    <row r="271" spans="53:53" s="391" customFormat="1" x14ac:dyDescent="0.25">
      <c r="BA271" s="509"/>
    </row>
    <row r="272" spans="53:53" s="391" customFormat="1" x14ac:dyDescent="0.25">
      <c r="BA272" s="509"/>
    </row>
    <row r="273" spans="53:53" s="391" customFormat="1" x14ac:dyDescent="0.25">
      <c r="BA273" s="509"/>
    </row>
    <row r="274" spans="53:53" s="391" customFormat="1" x14ac:dyDescent="0.25">
      <c r="BA274" s="509"/>
    </row>
    <row r="275" spans="53:53" s="391" customFormat="1" x14ac:dyDescent="0.25">
      <c r="BA275" s="509"/>
    </row>
    <row r="276" spans="53:53" s="391" customFormat="1" x14ac:dyDescent="0.25">
      <c r="BA276" s="509"/>
    </row>
    <row r="277" spans="53:53" s="391" customFormat="1" x14ac:dyDescent="0.25">
      <c r="BA277" s="509"/>
    </row>
    <row r="278" spans="53:53" s="391" customFormat="1" x14ac:dyDescent="0.25">
      <c r="BA278" s="509"/>
    </row>
    <row r="279" spans="53:53" s="391" customFormat="1" x14ac:dyDescent="0.25">
      <c r="BA279" s="509"/>
    </row>
    <row r="280" spans="53:53" s="391" customFormat="1" x14ac:dyDescent="0.25">
      <c r="BA280" s="509"/>
    </row>
    <row r="281" spans="53:53" s="391" customFormat="1" x14ac:dyDescent="0.25">
      <c r="BA281" s="509"/>
    </row>
    <row r="282" spans="53:53" s="391" customFormat="1" x14ac:dyDescent="0.25">
      <c r="BA282" s="509"/>
    </row>
    <row r="283" spans="53:53" s="391" customFormat="1" x14ac:dyDescent="0.25">
      <c r="BA283" s="509"/>
    </row>
    <row r="284" spans="53:53" s="391" customFormat="1" x14ac:dyDescent="0.25">
      <c r="BA284" s="509"/>
    </row>
    <row r="285" spans="53:53" s="391" customFormat="1" x14ac:dyDescent="0.25">
      <c r="BA285" s="509"/>
    </row>
    <row r="286" spans="53:53" s="391" customFormat="1" x14ac:dyDescent="0.25">
      <c r="BA286" s="509"/>
    </row>
    <row r="287" spans="53:53" s="391" customFormat="1" x14ac:dyDescent="0.25">
      <c r="BA287" s="509"/>
    </row>
    <row r="288" spans="53:53" s="391" customFormat="1" x14ac:dyDescent="0.25">
      <c r="BA288" s="509"/>
    </row>
    <row r="289" spans="53:53" s="391" customFormat="1" x14ac:dyDescent="0.25">
      <c r="BA289" s="509"/>
    </row>
    <row r="290" spans="53:53" s="391" customFormat="1" x14ac:dyDescent="0.25">
      <c r="BA290" s="509"/>
    </row>
    <row r="291" spans="53:53" s="391" customFormat="1" x14ac:dyDescent="0.25">
      <c r="BA291" s="509"/>
    </row>
    <row r="292" spans="53:53" s="391" customFormat="1" x14ac:dyDescent="0.25">
      <c r="BA292" s="509"/>
    </row>
    <row r="293" spans="53:53" s="391" customFormat="1" x14ac:dyDescent="0.25">
      <c r="BA293" s="509"/>
    </row>
    <row r="294" spans="53:53" s="391" customFormat="1" x14ac:dyDescent="0.25">
      <c r="BA294" s="509"/>
    </row>
    <row r="295" spans="53:53" s="391" customFormat="1" x14ac:dyDescent="0.25">
      <c r="BA295" s="509"/>
    </row>
    <row r="296" spans="53:53" s="391" customFormat="1" x14ac:dyDescent="0.25">
      <c r="BA296" s="509"/>
    </row>
    <row r="297" spans="53:53" s="391" customFormat="1" x14ac:dyDescent="0.25">
      <c r="BA297" s="509"/>
    </row>
    <row r="298" spans="53:53" s="391" customFormat="1" x14ac:dyDescent="0.25">
      <c r="BA298" s="509"/>
    </row>
    <row r="299" spans="53:53" s="391" customFormat="1" x14ac:dyDescent="0.25">
      <c r="BA299" s="509"/>
    </row>
    <row r="300" spans="53:53" s="391" customFormat="1" x14ac:dyDescent="0.25">
      <c r="BA300" s="509"/>
    </row>
    <row r="301" spans="53:53" s="391" customFormat="1" x14ac:dyDescent="0.25">
      <c r="BA301" s="509"/>
    </row>
    <row r="302" spans="53:53" s="391" customFormat="1" x14ac:dyDescent="0.25">
      <c r="BA302" s="509"/>
    </row>
    <row r="303" spans="53:53" s="391" customFormat="1" x14ac:dyDescent="0.25">
      <c r="BA303" s="509"/>
    </row>
    <row r="304" spans="53:53" s="391" customFormat="1" x14ac:dyDescent="0.25">
      <c r="BA304" s="509"/>
    </row>
    <row r="305" spans="53:53" s="391" customFormat="1" x14ac:dyDescent="0.25">
      <c r="BA305" s="509"/>
    </row>
    <row r="306" spans="53:53" s="391" customFormat="1" x14ac:dyDescent="0.25">
      <c r="BA306" s="509"/>
    </row>
    <row r="307" spans="53:53" s="391" customFormat="1" x14ac:dyDescent="0.25">
      <c r="BA307" s="509"/>
    </row>
    <row r="308" spans="53:53" s="391" customFormat="1" x14ac:dyDescent="0.25">
      <c r="BA308" s="509"/>
    </row>
    <row r="309" spans="53:53" s="391" customFormat="1" x14ac:dyDescent="0.25">
      <c r="BA309" s="509"/>
    </row>
    <row r="310" spans="53:53" s="391" customFormat="1" x14ac:dyDescent="0.25">
      <c r="BA310" s="509"/>
    </row>
    <row r="311" spans="53:53" s="391" customFormat="1" x14ac:dyDescent="0.25">
      <c r="BA311" s="509"/>
    </row>
    <row r="312" spans="53:53" s="391" customFormat="1" x14ac:dyDescent="0.25">
      <c r="BA312" s="509"/>
    </row>
    <row r="313" spans="53:53" s="391" customFormat="1" x14ac:dyDescent="0.25">
      <c r="BA313" s="509"/>
    </row>
    <row r="314" spans="53:53" s="391" customFormat="1" x14ac:dyDescent="0.25">
      <c r="BA314" s="509"/>
    </row>
    <row r="315" spans="53:53" s="391" customFormat="1" x14ac:dyDescent="0.25">
      <c r="BA315" s="509"/>
    </row>
    <row r="316" spans="53:53" s="391" customFormat="1" x14ac:dyDescent="0.25">
      <c r="BA316" s="509"/>
    </row>
    <row r="317" spans="53:53" s="391" customFormat="1" x14ac:dyDescent="0.25">
      <c r="BA317" s="509"/>
    </row>
    <row r="318" spans="53:53" s="391" customFormat="1" x14ac:dyDescent="0.25">
      <c r="BA318" s="509"/>
    </row>
    <row r="319" spans="53:53" s="391" customFormat="1" x14ac:dyDescent="0.25">
      <c r="BA319" s="509"/>
    </row>
    <row r="320" spans="53:53" s="391" customFormat="1" x14ac:dyDescent="0.25">
      <c r="BA320" s="509"/>
    </row>
    <row r="321" spans="53:53" s="391" customFormat="1" x14ac:dyDescent="0.25">
      <c r="BA321" s="509"/>
    </row>
    <row r="322" spans="53:53" s="391" customFormat="1" x14ac:dyDescent="0.25">
      <c r="BA322" s="509"/>
    </row>
    <row r="323" spans="53:53" s="391" customFormat="1" x14ac:dyDescent="0.25">
      <c r="BA323" s="509"/>
    </row>
    <row r="324" spans="53:53" s="391" customFormat="1" x14ac:dyDescent="0.25">
      <c r="BA324" s="509"/>
    </row>
    <row r="325" spans="53:53" s="391" customFormat="1" x14ac:dyDescent="0.25">
      <c r="BA325" s="509"/>
    </row>
    <row r="326" spans="53:53" s="391" customFormat="1" x14ac:dyDescent="0.25">
      <c r="BA326" s="509"/>
    </row>
    <row r="327" spans="53:53" s="391" customFormat="1" x14ac:dyDescent="0.25">
      <c r="BA327" s="509"/>
    </row>
    <row r="328" spans="53:53" s="391" customFormat="1" x14ac:dyDescent="0.25">
      <c r="BA328" s="509"/>
    </row>
    <row r="329" spans="53:53" s="391" customFormat="1" x14ac:dyDescent="0.25">
      <c r="BA329" s="509"/>
    </row>
    <row r="330" spans="53:53" s="391" customFormat="1" x14ac:dyDescent="0.25">
      <c r="BA330" s="509"/>
    </row>
    <row r="331" spans="53:53" s="391" customFormat="1" x14ac:dyDescent="0.25">
      <c r="BA331" s="509"/>
    </row>
    <row r="332" spans="53:53" s="391" customFormat="1" x14ac:dyDescent="0.25">
      <c r="BA332" s="509"/>
    </row>
    <row r="333" spans="53:53" s="391" customFormat="1" x14ac:dyDescent="0.25">
      <c r="BA333" s="509"/>
    </row>
    <row r="334" spans="53:53" s="391" customFormat="1" x14ac:dyDescent="0.25">
      <c r="BA334" s="509"/>
    </row>
    <row r="335" spans="53:53" s="391" customFormat="1" x14ac:dyDescent="0.25">
      <c r="BA335" s="509"/>
    </row>
    <row r="336" spans="53:53" s="391" customFormat="1" x14ac:dyDescent="0.25">
      <c r="BA336" s="509"/>
    </row>
    <row r="337" spans="53:53" s="391" customFormat="1" x14ac:dyDescent="0.25">
      <c r="BA337" s="509"/>
    </row>
    <row r="338" spans="53:53" s="391" customFormat="1" x14ac:dyDescent="0.25">
      <c r="BA338" s="509"/>
    </row>
    <row r="339" spans="53:53" s="391" customFormat="1" x14ac:dyDescent="0.25">
      <c r="BA339" s="509"/>
    </row>
    <row r="340" spans="53:53" s="391" customFormat="1" x14ac:dyDescent="0.25">
      <c r="BA340" s="509"/>
    </row>
    <row r="341" spans="53:53" s="391" customFormat="1" x14ac:dyDescent="0.25">
      <c r="BA341" s="509"/>
    </row>
    <row r="342" spans="53:53" s="391" customFormat="1" x14ac:dyDescent="0.25">
      <c r="BA342" s="509"/>
    </row>
    <row r="343" spans="53:53" s="391" customFormat="1" x14ac:dyDescent="0.25">
      <c r="BA343" s="509"/>
    </row>
    <row r="344" spans="53:53" s="391" customFormat="1" x14ac:dyDescent="0.25">
      <c r="BA344" s="509"/>
    </row>
    <row r="345" spans="53:53" s="391" customFormat="1" x14ac:dyDescent="0.25">
      <c r="BA345" s="509"/>
    </row>
    <row r="346" spans="53:53" s="391" customFormat="1" x14ac:dyDescent="0.25">
      <c r="BA346" s="509"/>
    </row>
    <row r="347" spans="53:53" s="391" customFormat="1" x14ac:dyDescent="0.25">
      <c r="BA347" s="509"/>
    </row>
    <row r="348" spans="53:53" s="391" customFormat="1" x14ac:dyDescent="0.25">
      <c r="BA348" s="509"/>
    </row>
    <row r="349" spans="53:53" s="391" customFormat="1" x14ac:dyDescent="0.25">
      <c r="BA349" s="509"/>
    </row>
    <row r="350" spans="53:53" s="391" customFormat="1" x14ac:dyDescent="0.25">
      <c r="BA350" s="509"/>
    </row>
    <row r="351" spans="53:53" s="391" customFormat="1" x14ac:dyDescent="0.25">
      <c r="BA351" s="509"/>
    </row>
    <row r="352" spans="53:53" s="391" customFormat="1" x14ac:dyDescent="0.25">
      <c r="BA352" s="509"/>
    </row>
    <row r="353" spans="53:53" s="391" customFormat="1" x14ac:dyDescent="0.25">
      <c r="BA353" s="509"/>
    </row>
    <row r="354" spans="53:53" s="391" customFormat="1" x14ac:dyDescent="0.25">
      <c r="BA354" s="509"/>
    </row>
    <row r="355" spans="53:53" s="391" customFormat="1" x14ac:dyDescent="0.25">
      <c r="BA355" s="509"/>
    </row>
    <row r="356" spans="53:53" s="391" customFormat="1" x14ac:dyDescent="0.25">
      <c r="BA356" s="509"/>
    </row>
    <row r="357" spans="53:53" s="391" customFormat="1" x14ac:dyDescent="0.25">
      <c r="BA357" s="509"/>
    </row>
    <row r="358" spans="53:53" s="391" customFormat="1" x14ac:dyDescent="0.25">
      <c r="BA358" s="509"/>
    </row>
    <row r="359" spans="53:53" s="391" customFormat="1" x14ac:dyDescent="0.25">
      <c r="BA359" s="509"/>
    </row>
    <row r="360" spans="53:53" s="391" customFormat="1" x14ac:dyDescent="0.25">
      <c r="BA360" s="509"/>
    </row>
    <row r="361" spans="53:53" s="391" customFormat="1" x14ac:dyDescent="0.25">
      <c r="BA361" s="509"/>
    </row>
    <row r="362" spans="53:53" s="391" customFormat="1" x14ac:dyDescent="0.25">
      <c r="BA362" s="509"/>
    </row>
    <row r="363" spans="53:53" s="391" customFormat="1" x14ac:dyDescent="0.25">
      <c r="BA363" s="509"/>
    </row>
    <row r="364" spans="53:53" s="391" customFormat="1" x14ac:dyDescent="0.25">
      <c r="BA364" s="509"/>
    </row>
    <row r="365" spans="53:53" s="391" customFormat="1" x14ac:dyDescent="0.25">
      <c r="BA365" s="509"/>
    </row>
    <row r="366" spans="53:53" s="391" customFormat="1" x14ac:dyDescent="0.25">
      <c r="BA366" s="509"/>
    </row>
    <row r="367" spans="53:53" s="391" customFormat="1" x14ac:dyDescent="0.25">
      <c r="BA367" s="509"/>
    </row>
    <row r="368" spans="53:53" s="391" customFormat="1" x14ac:dyDescent="0.25">
      <c r="BA368" s="509"/>
    </row>
    <row r="369" spans="53:53" s="391" customFormat="1" x14ac:dyDescent="0.25">
      <c r="BA369" s="509"/>
    </row>
    <row r="370" spans="53:53" s="391" customFormat="1" x14ac:dyDescent="0.25">
      <c r="BA370" s="509"/>
    </row>
    <row r="371" spans="53:53" s="391" customFormat="1" x14ac:dyDescent="0.25">
      <c r="BA371" s="509"/>
    </row>
    <row r="372" spans="53:53" s="391" customFormat="1" x14ac:dyDescent="0.25">
      <c r="BA372" s="509"/>
    </row>
    <row r="373" spans="53:53" s="391" customFormat="1" x14ac:dyDescent="0.25">
      <c r="BA373" s="509"/>
    </row>
    <row r="374" spans="53:53" s="391" customFormat="1" x14ac:dyDescent="0.25">
      <c r="BA374" s="509"/>
    </row>
    <row r="375" spans="53:53" s="391" customFormat="1" x14ac:dyDescent="0.25">
      <c r="BA375" s="509"/>
    </row>
    <row r="376" spans="53:53" s="391" customFormat="1" x14ac:dyDescent="0.25">
      <c r="BA376" s="509"/>
    </row>
    <row r="377" spans="53:53" s="391" customFormat="1" x14ac:dyDescent="0.25">
      <c r="BA377" s="509"/>
    </row>
    <row r="378" spans="53:53" s="391" customFormat="1" x14ac:dyDescent="0.25">
      <c r="BA378" s="509"/>
    </row>
    <row r="379" spans="53:53" s="391" customFormat="1" x14ac:dyDescent="0.25">
      <c r="BA379" s="509"/>
    </row>
    <row r="380" spans="53:53" s="391" customFormat="1" x14ac:dyDescent="0.25">
      <c r="BA380" s="509"/>
    </row>
    <row r="381" spans="53:53" s="391" customFormat="1" x14ac:dyDescent="0.25">
      <c r="BA381" s="509"/>
    </row>
    <row r="382" spans="53:53" s="391" customFormat="1" x14ac:dyDescent="0.25">
      <c r="BA382" s="509"/>
    </row>
    <row r="383" spans="53:53" s="391" customFormat="1" x14ac:dyDescent="0.25">
      <c r="BA383" s="509"/>
    </row>
    <row r="384" spans="53:53" s="391" customFormat="1" x14ac:dyDescent="0.25">
      <c r="BA384" s="509"/>
    </row>
    <row r="385" spans="53:53" s="391" customFormat="1" x14ac:dyDescent="0.25">
      <c r="BA385" s="509"/>
    </row>
    <row r="386" spans="53:53" s="391" customFormat="1" x14ac:dyDescent="0.25">
      <c r="BA386" s="509"/>
    </row>
    <row r="387" spans="53:53" s="391" customFormat="1" x14ac:dyDescent="0.25">
      <c r="BA387" s="509"/>
    </row>
    <row r="388" spans="53:53" s="391" customFormat="1" x14ac:dyDescent="0.25">
      <c r="BA388" s="509"/>
    </row>
    <row r="389" spans="53:53" s="391" customFormat="1" x14ac:dyDescent="0.25">
      <c r="BA389" s="509"/>
    </row>
    <row r="390" spans="53:53" s="391" customFormat="1" x14ac:dyDescent="0.25">
      <c r="BA390" s="509"/>
    </row>
    <row r="391" spans="53:53" s="391" customFormat="1" x14ac:dyDescent="0.25">
      <c r="BA391" s="509"/>
    </row>
    <row r="392" spans="53:53" s="391" customFormat="1" x14ac:dyDescent="0.25">
      <c r="BA392" s="509"/>
    </row>
    <row r="393" spans="53:53" s="391" customFormat="1" x14ac:dyDescent="0.25">
      <c r="BA393" s="509"/>
    </row>
    <row r="394" spans="53:53" s="391" customFormat="1" x14ac:dyDescent="0.25">
      <c r="BA394" s="509"/>
    </row>
    <row r="395" spans="53:53" s="391" customFormat="1" x14ac:dyDescent="0.25">
      <c r="BA395" s="509"/>
    </row>
    <row r="396" spans="53:53" s="391" customFormat="1" x14ac:dyDescent="0.25">
      <c r="BA396" s="509"/>
    </row>
    <row r="397" spans="53:53" s="391" customFormat="1" x14ac:dyDescent="0.25">
      <c r="BA397" s="509"/>
    </row>
    <row r="398" spans="53:53" s="391" customFormat="1" x14ac:dyDescent="0.25">
      <c r="BA398" s="509"/>
    </row>
    <row r="399" spans="53:53" s="391" customFormat="1" x14ac:dyDescent="0.25">
      <c r="BA399" s="509"/>
    </row>
    <row r="400" spans="53:53" s="391" customFormat="1" x14ac:dyDescent="0.25">
      <c r="BA400" s="509"/>
    </row>
    <row r="401" spans="53:53" s="391" customFormat="1" x14ac:dyDescent="0.25">
      <c r="BA401" s="509"/>
    </row>
    <row r="402" spans="53:53" s="391" customFormat="1" x14ac:dyDescent="0.25">
      <c r="BA402" s="509"/>
    </row>
    <row r="403" spans="53:53" s="391" customFormat="1" x14ac:dyDescent="0.25">
      <c r="BA403" s="509"/>
    </row>
    <row r="404" spans="53:53" s="391" customFormat="1" x14ac:dyDescent="0.25">
      <c r="BA404" s="509"/>
    </row>
    <row r="405" spans="53:53" s="391" customFormat="1" x14ac:dyDescent="0.25">
      <c r="BA405" s="509"/>
    </row>
    <row r="406" spans="53:53" s="391" customFormat="1" x14ac:dyDescent="0.25">
      <c r="BA406" s="509"/>
    </row>
    <row r="407" spans="53:53" s="391" customFormat="1" x14ac:dyDescent="0.25">
      <c r="BA407" s="509"/>
    </row>
    <row r="408" spans="53:53" s="391" customFormat="1" x14ac:dyDescent="0.25">
      <c r="BA408" s="509"/>
    </row>
    <row r="409" spans="53:53" s="391" customFormat="1" x14ac:dyDescent="0.25">
      <c r="BA409" s="509"/>
    </row>
    <row r="410" spans="53:53" s="391" customFormat="1" x14ac:dyDescent="0.25">
      <c r="BA410" s="509"/>
    </row>
    <row r="411" spans="53:53" s="391" customFormat="1" x14ac:dyDescent="0.25">
      <c r="BA411" s="509"/>
    </row>
    <row r="412" spans="53:53" s="391" customFormat="1" x14ac:dyDescent="0.25">
      <c r="BA412" s="509"/>
    </row>
    <row r="413" spans="53:53" s="391" customFormat="1" x14ac:dyDescent="0.25">
      <c r="BA413" s="509"/>
    </row>
    <row r="414" spans="53:53" s="391" customFormat="1" x14ac:dyDescent="0.25">
      <c r="BA414" s="509"/>
    </row>
    <row r="415" spans="53:53" s="391" customFormat="1" x14ac:dyDescent="0.25">
      <c r="BA415" s="509"/>
    </row>
    <row r="416" spans="53:53" s="391" customFormat="1" x14ac:dyDescent="0.25">
      <c r="BA416" s="509"/>
    </row>
    <row r="417" spans="53:53" s="391" customFormat="1" x14ac:dyDescent="0.25">
      <c r="BA417" s="509"/>
    </row>
    <row r="418" spans="53:53" s="391" customFormat="1" x14ac:dyDescent="0.25">
      <c r="BA418" s="509"/>
    </row>
    <row r="419" spans="53:53" s="391" customFormat="1" x14ac:dyDescent="0.25">
      <c r="BA419" s="509"/>
    </row>
    <row r="420" spans="53:53" s="391" customFormat="1" x14ac:dyDescent="0.25">
      <c r="BA420" s="509"/>
    </row>
    <row r="421" spans="53:53" s="391" customFormat="1" x14ac:dyDescent="0.25">
      <c r="BA421" s="509"/>
    </row>
    <row r="422" spans="53:53" s="391" customFormat="1" x14ac:dyDescent="0.25">
      <c r="BA422" s="509"/>
    </row>
    <row r="423" spans="53:53" s="391" customFormat="1" x14ac:dyDescent="0.25">
      <c r="BA423" s="509"/>
    </row>
    <row r="424" spans="53:53" s="391" customFormat="1" x14ac:dyDescent="0.25">
      <c r="BA424" s="509"/>
    </row>
    <row r="425" spans="53:53" s="391" customFormat="1" x14ac:dyDescent="0.25">
      <c r="BA425" s="509"/>
    </row>
    <row r="426" spans="53:53" s="391" customFormat="1" x14ac:dyDescent="0.25">
      <c r="BA426" s="509"/>
    </row>
    <row r="427" spans="53:53" s="391" customFormat="1" x14ac:dyDescent="0.25">
      <c r="BA427" s="509"/>
    </row>
    <row r="428" spans="53:53" s="391" customFormat="1" x14ac:dyDescent="0.25">
      <c r="BA428" s="509"/>
    </row>
    <row r="429" spans="53:53" s="391" customFormat="1" x14ac:dyDescent="0.25">
      <c r="BA429" s="509"/>
    </row>
    <row r="430" spans="53:53" s="391" customFormat="1" x14ac:dyDescent="0.25">
      <c r="BA430" s="509"/>
    </row>
    <row r="431" spans="53:53" s="391" customFormat="1" x14ac:dyDescent="0.25">
      <c r="BA431" s="509"/>
    </row>
    <row r="432" spans="53:53" s="391" customFormat="1" x14ac:dyDescent="0.25">
      <c r="BA432" s="509"/>
    </row>
    <row r="433" spans="53:53" s="391" customFormat="1" x14ac:dyDescent="0.25">
      <c r="BA433" s="509"/>
    </row>
    <row r="434" spans="53:53" s="391" customFormat="1" x14ac:dyDescent="0.25">
      <c r="BA434" s="509"/>
    </row>
    <row r="435" spans="53:53" s="391" customFormat="1" x14ac:dyDescent="0.25">
      <c r="BA435" s="509"/>
    </row>
    <row r="436" spans="53:53" s="391" customFormat="1" x14ac:dyDescent="0.25">
      <c r="BA436" s="509"/>
    </row>
    <row r="437" spans="53:53" s="391" customFormat="1" x14ac:dyDescent="0.25">
      <c r="BA437" s="509"/>
    </row>
    <row r="438" spans="53:53" s="391" customFormat="1" x14ac:dyDescent="0.25">
      <c r="BA438" s="509"/>
    </row>
    <row r="439" spans="53:53" s="391" customFormat="1" x14ac:dyDescent="0.25">
      <c r="BA439" s="509"/>
    </row>
    <row r="440" spans="53:53" s="391" customFormat="1" x14ac:dyDescent="0.25">
      <c r="BA440" s="509"/>
    </row>
    <row r="441" spans="53:53" s="391" customFormat="1" x14ac:dyDescent="0.25">
      <c r="BA441" s="509"/>
    </row>
    <row r="442" spans="53:53" s="391" customFormat="1" x14ac:dyDescent="0.25">
      <c r="BA442" s="509"/>
    </row>
    <row r="443" spans="53:53" s="391" customFormat="1" x14ac:dyDescent="0.25">
      <c r="BA443" s="509"/>
    </row>
    <row r="444" spans="53:53" s="391" customFormat="1" x14ac:dyDescent="0.25">
      <c r="BA444" s="509"/>
    </row>
    <row r="445" spans="53:53" s="391" customFormat="1" x14ac:dyDescent="0.25">
      <c r="BA445" s="509"/>
    </row>
    <row r="446" spans="53:53" s="391" customFormat="1" x14ac:dyDescent="0.25">
      <c r="BA446" s="509"/>
    </row>
    <row r="447" spans="53:53" s="391" customFormat="1" x14ac:dyDescent="0.25">
      <c r="BA447" s="509"/>
    </row>
    <row r="448" spans="53:53" s="391" customFormat="1" x14ac:dyDescent="0.25">
      <c r="BA448" s="509"/>
    </row>
    <row r="449" spans="53:53" s="391" customFormat="1" x14ac:dyDescent="0.25">
      <c r="BA449" s="509"/>
    </row>
    <row r="450" spans="53:53" s="391" customFormat="1" x14ac:dyDescent="0.25">
      <c r="BA450" s="509"/>
    </row>
    <row r="451" spans="53:53" s="391" customFormat="1" x14ac:dyDescent="0.25">
      <c r="BA451" s="509"/>
    </row>
    <row r="452" spans="53:53" s="391" customFormat="1" x14ac:dyDescent="0.25">
      <c r="BA452" s="509"/>
    </row>
    <row r="453" spans="53:53" s="391" customFormat="1" x14ac:dyDescent="0.25">
      <c r="BA453" s="509"/>
    </row>
    <row r="454" spans="53:53" s="391" customFormat="1" x14ac:dyDescent="0.25">
      <c r="BA454" s="509"/>
    </row>
    <row r="455" spans="53:53" s="391" customFormat="1" x14ac:dyDescent="0.25">
      <c r="BA455" s="509"/>
    </row>
    <row r="456" spans="53:53" s="391" customFormat="1" x14ac:dyDescent="0.25">
      <c r="BA456" s="509"/>
    </row>
    <row r="457" spans="53:53" s="391" customFormat="1" x14ac:dyDescent="0.25">
      <c r="BA457" s="509"/>
    </row>
    <row r="458" spans="53:53" s="391" customFormat="1" x14ac:dyDescent="0.25">
      <c r="BA458" s="509"/>
    </row>
    <row r="459" spans="53:53" s="391" customFormat="1" x14ac:dyDescent="0.25">
      <c r="BA459" s="509"/>
    </row>
    <row r="460" spans="53:53" s="391" customFormat="1" x14ac:dyDescent="0.25">
      <c r="BA460" s="509"/>
    </row>
    <row r="461" spans="53:53" s="391" customFormat="1" x14ac:dyDescent="0.25">
      <c r="BA461" s="509"/>
    </row>
    <row r="462" spans="53:53" s="391" customFormat="1" x14ac:dyDescent="0.25">
      <c r="BA462" s="509"/>
    </row>
    <row r="463" spans="53:53" s="391" customFormat="1" x14ac:dyDescent="0.25">
      <c r="BA463" s="509"/>
    </row>
    <row r="464" spans="53:53" s="391" customFormat="1" x14ac:dyDescent="0.25">
      <c r="BA464" s="509"/>
    </row>
    <row r="465" spans="53:53" s="391" customFormat="1" x14ac:dyDescent="0.25">
      <c r="BA465" s="509"/>
    </row>
    <row r="466" spans="53:53" s="391" customFormat="1" x14ac:dyDescent="0.25">
      <c r="BA466" s="509"/>
    </row>
    <row r="467" spans="53:53" s="391" customFormat="1" x14ac:dyDescent="0.25">
      <c r="BA467" s="509"/>
    </row>
    <row r="468" spans="53:53" s="391" customFormat="1" x14ac:dyDescent="0.25">
      <c r="BA468" s="509"/>
    </row>
    <row r="469" spans="53:53" s="391" customFormat="1" x14ac:dyDescent="0.25">
      <c r="BA469" s="509"/>
    </row>
    <row r="470" spans="53:53" s="391" customFormat="1" x14ac:dyDescent="0.25">
      <c r="BA470" s="509"/>
    </row>
    <row r="471" spans="53:53" s="391" customFormat="1" x14ac:dyDescent="0.25">
      <c r="BA471" s="509"/>
    </row>
    <row r="472" spans="53:53" s="391" customFormat="1" x14ac:dyDescent="0.25">
      <c r="BA472" s="509"/>
    </row>
    <row r="473" spans="53:53" s="391" customFormat="1" x14ac:dyDescent="0.25">
      <c r="BA473" s="509"/>
    </row>
    <row r="474" spans="53:53" s="391" customFormat="1" x14ac:dyDescent="0.25">
      <c r="BA474" s="509"/>
    </row>
    <row r="475" spans="53:53" s="391" customFormat="1" x14ac:dyDescent="0.25">
      <c r="BA475" s="509"/>
    </row>
    <row r="476" spans="53:53" s="391" customFormat="1" x14ac:dyDescent="0.25">
      <c r="BA476" s="509"/>
    </row>
    <row r="477" spans="53:53" s="391" customFormat="1" x14ac:dyDescent="0.25">
      <c r="BA477" s="509"/>
    </row>
    <row r="478" spans="53:53" s="391" customFormat="1" x14ac:dyDescent="0.25">
      <c r="BA478" s="509"/>
    </row>
    <row r="479" spans="53:53" s="391" customFormat="1" x14ac:dyDescent="0.25">
      <c r="BA479" s="509"/>
    </row>
    <row r="480" spans="53:53" s="391" customFormat="1" x14ac:dyDescent="0.25">
      <c r="BA480" s="509"/>
    </row>
    <row r="481" spans="53:53" s="391" customFormat="1" x14ac:dyDescent="0.25">
      <c r="BA481" s="509"/>
    </row>
    <row r="482" spans="53:53" s="391" customFormat="1" x14ac:dyDescent="0.25">
      <c r="BA482" s="509"/>
    </row>
    <row r="483" spans="53:53" s="391" customFormat="1" x14ac:dyDescent="0.25">
      <c r="BA483" s="509"/>
    </row>
    <row r="484" spans="53:53" s="391" customFormat="1" x14ac:dyDescent="0.25">
      <c r="BA484" s="509"/>
    </row>
    <row r="485" spans="53:53" s="391" customFormat="1" x14ac:dyDescent="0.25">
      <c r="BA485" s="509"/>
    </row>
    <row r="486" spans="53:53" s="391" customFormat="1" x14ac:dyDescent="0.25">
      <c r="BA486" s="509"/>
    </row>
    <row r="487" spans="53:53" s="391" customFormat="1" x14ac:dyDescent="0.25">
      <c r="BA487" s="509"/>
    </row>
    <row r="488" spans="53:53" s="391" customFormat="1" x14ac:dyDescent="0.25">
      <c r="BA488" s="509"/>
    </row>
    <row r="489" spans="53:53" s="391" customFormat="1" x14ac:dyDescent="0.25">
      <c r="BA489" s="509"/>
    </row>
    <row r="490" spans="53:53" s="391" customFormat="1" x14ac:dyDescent="0.25">
      <c r="BA490" s="509"/>
    </row>
    <row r="491" spans="53:53" s="391" customFormat="1" x14ac:dyDescent="0.25">
      <c r="BA491" s="509"/>
    </row>
    <row r="492" spans="53:53" s="391" customFormat="1" x14ac:dyDescent="0.25">
      <c r="BA492" s="509"/>
    </row>
    <row r="493" spans="53:53" s="391" customFormat="1" x14ac:dyDescent="0.25">
      <c r="BA493" s="509"/>
    </row>
    <row r="494" spans="53:53" s="391" customFormat="1" x14ac:dyDescent="0.25">
      <c r="BA494" s="509"/>
    </row>
    <row r="495" spans="53:53" s="391" customFormat="1" x14ac:dyDescent="0.25">
      <c r="BA495" s="509"/>
    </row>
    <row r="496" spans="53:53" s="391" customFormat="1" x14ac:dyDescent="0.25">
      <c r="BA496" s="509"/>
    </row>
    <row r="497" spans="53:53" s="391" customFormat="1" x14ac:dyDescent="0.25">
      <c r="BA497" s="509"/>
    </row>
    <row r="498" spans="53:53" s="391" customFormat="1" x14ac:dyDescent="0.25">
      <c r="BA498" s="509"/>
    </row>
    <row r="499" spans="53:53" s="391" customFormat="1" x14ac:dyDescent="0.25">
      <c r="BA499" s="509"/>
    </row>
    <row r="500" spans="53:53" s="391" customFormat="1" x14ac:dyDescent="0.25">
      <c r="BA500" s="509"/>
    </row>
    <row r="501" spans="53:53" s="391" customFormat="1" x14ac:dyDescent="0.25">
      <c r="BA501" s="509"/>
    </row>
    <row r="502" spans="53:53" s="391" customFormat="1" x14ac:dyDescent="0.25">
      <c r="BA502" s="509"/>
    </row>
    <row r="503" spans="53:53" s="391" customFormat="1" x14ac:dyDescent="0.25">
      <c r="BA503" s="509"/>
    </row>
    <row r="504" spans="53:53" s="391" customFormat="1" x14ac:dyDescent="0.25">
      <c r="BA504" s="509"/>
    </row>
    <row r="505" spans="53:53" s="391" customFormat="1" x14ac:dyDescent="0.25">
      <c r="BA505" s="509"/>
    </row>
    <row r="506" spans="53:53" s="391" customFormat="1" x14ac:dyDescent="0.25">
      <c r="BA506" s="509"/>
    </row>
    <row r="507" spans="53:53" s="391" customFormat="1" x14ac:dyDescent="0.25">
      <c r="BA507" s="509"/>
    </row>
    <row r="508" spans="53:53" s="391" customFormat="1" x14ac:dyDescent="0.25">
      <c r="BA508" s="509"/>
    </row>
    <row r="509" spans="53:53" s="391" customFormat="1" x14ac:dyDescent="0.25">
      <c r="BA509" s="509"/>
    </row>
    <row r="510" spans="53:53" s="391" customFormat="1" x14ac:dyDescent="0.25">
      <c r="BA510" s="509"/>
    </row>
    <row r="511" spans="53:53" s="391" customFormat="1" x14ac:dyDescent="0.25">
      <c r="BA511" s="509"/>
    </row>
    <row r="512" spans="53:53" s="391" customFormat="1" x14ac:dyDescent="0.25">
      <c r="BA512" s="509"/>
    </row>
    <row r="513" spans="53:53" s="391" customFormat="1" x14ac:dyDescent="0.25">
      <c r="BA513" s="509"/>
    </row>
    <row r="514" spans="53:53" s="391" customFormat="1" x14ac:dyDescent="0.25">
      <c r="BA514" s="509"/>
    </row>
    <row r="515" spans="53:53" s="391" customFormat="1" x14ac:dyDescent="0.25">
      <c r="BA515" s="509"/>
    </row>
    <row r="516" spans="53:53" s="391" customFormat="1" x14ac:dyDescent="0.25">
      <c r="BA516" s="509"/>
    </row>
    <row r="517" spans="53:53" s="391" customFormat="1" x14ac:dyDescent="0.25">
      <c r="BA517" s="509"/>
    </row>
    <row r="518" spans="53:53" s="391" customFormat="1" x14ac:dyDescent="0.25">
      <c r="BA518" s="509"/>
    </row>
    <row r="519" spans="53:53" s="391" customFormat="1" x14ac:dyDescent="0.25">
      <c r="BA519" s="509"/>
    </row>
    <row r="520" spans="53:53" s="391" customFormat="1" x14ac:dyDescent="0.25">
      <c r="BA520" s="509"/>
    </row>
    <row r="521" spans="53:53" s="391" customFormat="1" x14ac:dyDescent="0.25">
      <c r="BA521" s="509"/>
    </row>
    <row r="522" spans="53:53" s="391" customFormat="1" x14ac:dyDescent="0.25">
      <c r="BA522" s="509"/>
    </row>
    <row r="523" spans="53:53" s="391" customFormat="1" x14ac:dyDescent="0.25">
      <c r="BA523" s="509"/>
    </row>
    <row r="524" spans="53:53" s="391" customFormat="1" x14ac:dyDescent="0.25">
      <c r="BA524" s="509"/>
    </row>
    <row r="525" spans="53:53" s="391" customFormat="1" x14ac:dyDescent="0.25">
      <c r="BA525" s="509"/>
    </row>
    <row r="526" spans="53:53" s="391" customFormat="1" x14ac:dyDescent="0.25">
      <c r="BA526" s="509"/>
    </row>
    <row r="527" spans="53:53" s="391" customFormat="1" x14ac:dyDescent="0.25">
      <c r="BA527" s="509"/>
    </row>
    <row r="528" spans="53:53" s="391" customFormat="1" x14ac:dyDescent="0.25">
      <c r="BA528" s="509"/>
    </row>
    <row r="529" spans="53:53" s="391" customFormat="1" x14ac:dyDescent="0.25">
      <c r="BA529" s="509"/>
    </row>
    <row r="530" spans="53:53" s="391" customFormat="1" x14ac:dyDescent="0.25">
      <c r="BA530" s="509"/>
    </row>
    <row r="531" spans="53:53" s="391" customFormat="1" x14ac:dyDescent="0.25">
      <c r="BA531" s="509"/>
    </row>
    <row r="532" spans="53:53" s="391" customFormat="1" x14ac:dyDescent="0.25">
      <c r="BA532" s="509"/>
    </row>
    <row r="533" spans="53:53" s="391" customFormat="1" x14ac:dyDescent="0.25">
      <c r="BA533" s="509"/>
    </row>
    <row r="534" spans="53:53" s="391" customFormat="1" x14ac:dyDescent="0.25">
      <c r="BA534" s="509"/>
    </row>
    <row r="535" spans="53:53" s="391" customFormat="1" x14ac:dyDescent="0.25">
      <c r="BA535" s="509"/>
    </row>
    <row r="536" spans="53:53" s="391" customFormat="1" x14ac:dyDescent="0.25">
      <c r="BA536" s="509"/>
    </row>
    <row r="537" spans="53:53" s="391" customFormat="1" x14ac:dyDescent="0.25">
      <c r="BA537" s="509"/>
    </row>
    <row r="538" spans="53:53" s="391" customFormat="1" x14ac:dyDescent="0.25">
      <c r="BA538" s="509"/>
    </row>
    <row r="539" spans="53:53" s="391" customFormat="1" x14ac:dyDescent="0.25">
      <c r="BA539" s="509"/>
    </row>
    <row r="540" spans="53:53" s="391" customFormat="1" x14ac:dyDescent="0.25">
      <c r="BA540" s="509"/>
    </row>
    <row r="541" spans="53:53" s="391" customFormat="1" x14ac:dyDescent="0.25">
      <c r="BA541" s="509"/>
    </row>
    <row r="542" spans="53:53" s="391" customFormat="1" x14ac:dyDescent="0.25">
      <c r="BA542" s="509"/>
    </row>
    <row r="543" spans="53:53" s="391" customFormat="1" x14ac:dyDescent="0.25">
      <c r="BA543" s="509"/>
    </row>
    <row r="544" spans="53:53" s="391" customFormat="1" x14ac:dyDescent="0.25">
      <c r="BA544" s="509"/>
    </row>
    <row r="545" spans="53:53" s="391" customFormat="1" x14ac:dyDescent="0.25">
      <c r="BA545" s="509"/>
    </row>
    <row r="546" spans="53:53" s="391" customFormat="1" x14ac:dyDescent="0.25">
      <c r="BA546" s="509"/>
    </row>
    <row r="547" spans="53:53" s="391" customFormat="1" x14ac:dyDescent="0.25">
      <c r="BA547" s="509"/>
    </row>
    <row r="548" spans="53:53" s="391" customFormat="1" x14ac:dyDescent="0.25">
      <c r="BA548" s="509"/>
    </row>
    <row r="549" spans="53:53" s="391" customFormat="1" x14ac:dyDescent="0.25">
      <c r="BA549" s="509"/>
    </row>
    <row r="550" spans="53:53" s="391" customFormat="1" x14ac:dyDescent="0.25">
      <c r="BA550" s="509"/>
    </row>
    <row r="551" spans="53:53" s="391" customFormat="1" x14ac:dyDescent="0.25">
      <c r="BA551" s="509"/>
    </row>
    <row r="552" spans="53:53" s="391" customFormat="1" x14ac:dyDescent="0.25">
      <c r="BA552" s="509"/>
    </row>
    <row r="553" spans="53:53" s="391" customFormat="1" x14ac:dyDescent="0.25">
      <c r="BA553" s="509"/>
    </row>
    <row r="554" spans="53:53" s="391" customFormat="1" x14ac:dyDescent="0.25">
      <c r="BA554" s="509"/>
    </row>
    <row r="555" spans="53:53" s="391" customFormat="1" x14ac:dyDescent="0.25">
      <c r="BA555" s="509"/>
    </row>
    <row r="556" spans="53:53" s="391" customFormat="1" x14ac:dyDescent="0.25">
      <c r="BA556" s="509"/>
    </row>
    <row r="557" spans="53:53" s="391" customFormat="1" x14ac:dyDescent="0.25">
      <c r="BA557" s="509"/>
    </row>
    <row r="558" spans="53:53" s="391" customFormat="1" x14ac:dyDescent="0.25">
      <c r="BA558" s="509"/>
    </row>
    <row r="559" spans="53:53" s="391" customFormat="1" x14ac:dyDescent="0.25">
      <c r="BA559" s="509"/>
    </row>
    <row r="560" spans="53:53" s="391" customFormat="1" x14ac:dyDescent="0.25">
      <c r="BA560" s="509"/>
    </row>
    <row r="561" spans="53:53" s="391" customFormat="1" x14ac:dyDescent="0.25">
      <c r="BA561" s="509"/>
    </row>
    <row r="562" spans="53:53" s="391" customFormat="1" x14ac:dyDescent="0.25">
      <c r="BA562" s="509"/>
    </row>
    <row r="563" spans="53:53" s="391" customFormat="1" x14ac:dyDescent="0.25">
      <c r="BA563" s="509"/>
    </row>
    <row r="564" spans="53:53" s="391" customFormat="1" x14ac:dyDescent="0.25">
      <c r="BA564" s="509"/>
    </row>
    <row r="565" spans="53:53" s="391" customFormat="1" x14ac:dyDescent="0.25">
      <c r="BA565" s="509"/>
    </row>
    <row r="566" spans="53:53" s="391" customFormat="1" x14ac:dyDescent="0.25">
      <c r="BA566" s="509"/>
    </row>
    <row r="567" spans="53:53" s="391" customFormat="1" x14ac:dyDescent="0.25">
      <c r="BA567" s="509"/>
    </row>
    <row r="568" spans="53:53" s="391" customFormat="1" x14ac:dyDescent="0.25">
      <c r="BA568" s="509"/>
    </row>
    <row r="569" spans="53:53" s="391" customFormat="1" x14ac:dyDescent="0.25">
      <c r="BA569" s="509"/>
    </row>
    <row r="570" spans="53:53" s="391" customFormat="1" x14ac:dyDescent="0.25">
      <c r="BA570" s="509"/>
    </row>
    <row r="571" spans="53:53" s="391" customFormat="1" x14ac:dyDescent="0.25">
      <c r="BA571" s="509"/>
    </row>
    <row r="572" spans="53:53" s="391" customFormat="1" x14ac:dyDescent="0.25">
      <c r="BA572" s="509"/>
    </row>
    <row r="573" spans="53:53" s="391" customFormat="1" x14ac:dyDescent="0.25">
      <c r="BA573" s="509"/>
    </row>
    <row r="574" spans="53:53" s="391" customFormat="1" x14ac:dyDescent="0.25">
      <c r="BA574" s="509"/>
    </row>
    <row r="575" spans="53:53" s="391" customFormat="1" x14ac:dyDescent="0.25">
      <c r="BA575" s="509"/>
    </row>
    <row r="576" spans="53:53" s="391" customFormat="1" x14ac:dyDescent="0.25">
      <c r="BA576" s="509"/>
    </row>
    <row r="577" spans="53:53" s="391" customFormat="1" x14ac:dyDescent="0.25">
      <c r="BA577" s="509"/>
    </row>
    <row r="578" spans="53:53" s="391" customFormat="1" x14ac:dyDescent="0.25">
      <c r="BA578" s="509"/>
    </row>
    <row r="579" spans="53:53" s="391" customFormat="1" x14ac:dyDescent="0.25">
      <c r="BA579" s="509"/>
    </row>
    <row r="580" spans="53:53" s="391" customFormat="1" x14ac:dyDescent="0.25">
      <c r="BA580" s="509"/>
    </row>
    <row r="581" spans="53:53" s="391" customFormat="1" x14ac:dyDescent="0.25">
      <c r="BA581" s="509"/>
    </row>
    <row r="582" spans="53:53" s="391" customFormat="1" x14ac:dyDescent="0.25">
      <c r="BA582" s="509"/>
    </row>
    <row r="583" spans="53:53" s="391" customFormat="1" x14ac:dyDescent="0.25">
      <c r="BA583" s="509"/>
    </row>
    <row r="584" spans="53:53" s="391" customFormat="1" x14ac:dyDescent="0.25">
      <c r="BA584" s="509"/>
    </row>
    <row r="585" spans="53:53" s="391" customFormat="1" x14ac:dyDescent="0.25">
      <c r="BA585" s="509"/>
    </row>
    <row r="586" spans="53:53" s="391" customFormat="1" x14ac:dyDescent="0.25">
      <c r="BA586" s="509"/>
    </row>
    <row r="587" spans="53:53" s="391" customFormat="1" x14ac:dyDescent="0.25">
      <c r="BA587" s="509"/>
    </row>
    <row r="588" spans="53:53" s="391" customFormat="1" x14ac:dyDescent="0.25">
      <c r="BA588" s="509"/>
    </row>
    <row r="589" spans="53:53" s="391" customFormat="1" x14ac:dyDescent="0.25">
      <c r="BA589" s="509"/>
    </row>
    <row r="590" spans="53:53" s="391" customFormat="1" x14ac:dyDescent="0.25">
      <c r="BA590" s="509"/>
    </row>
    <row r="591" spans="53:53" s="391" customFormat="1" x14ac:dyDescent="0.25">
      <c r="BA591" s="509"/>
    </row>
    <row r="592" spans="53:53" s="391" customFormat="1" x14ac:dyDescent="0.25">
      <c r="BA592" s="509"/>
    </row>
    <row r="593" spans="53:53" s="391" customFormat="1" x14ac:dyDescent="0.25">
      <c r="BA593" s="509"/>
    </row>
    <row r="594" spans="53:53" s="391" customFormat="1" x14ac:dyDescent="0.25">
      <c r="BA594" s="509"/>
    </row>
    <row r="595" spans="53:53" s="391" customFormat="1" x14ac:dyDescent="0.25">
      <c r="BA595" s="509"/>
    </row>
    <row r="596" spans="53:53" s="391" customFormat="1" x14ac:dyDescent="0.25">
      <c r="BA596" s="509"/>
    </row>
    <row r="597" spans="53:53" s="391" customFormat="1" x14ac:dyDescent="0.25">
      <c r="BA597" s="509"/>
    </row>
    <row r="598" spans="53:53" s="391" customFormat="1" x14ac:dyDescent="0.25">
      <c r="BA598" s="509"/>
    </row>
    <row r="599" spans="53:53" s="391" customFormat="1" x14ac:dyDescent="0.25">
      <c r="BA599" s="509"/>
    </row>
    <row r="600" spans="53:53" s="391" customFormat="1" x14ac:dyDescent="0.25">
      <c r="BA600" s="509"/>
    </row>
    <row r="601" spans="53:53" s="391" customFormat="1" x14ac:dyDescent="0.25">
      <c r="BA601" s="509"/>
    </row>
    <row r="602" spans="53:53" s="391" customFormat="1" x14ac:dyDescent="0.25">
      <c r="BA602" s="509"/>
    </row>
    <row r="603" spans="53:53" s="391" customFormat="1" x14ac:dyDescent="0.25">
      <c r="BA603" s="509"/>
    </row>
    <row r="604" spans="53:53" s="391" customFormat="1" x14ac:dyDescent="0.25">
      <c r="BA604" s="509"/>
    </row>
    <row r="605" spans="53:53" s="391" customFormat="1" x14ac:dyDescent="0.25">
      <c r="BA605" s="509"/>
    </row>
    <row r="606" spans="53:53" s="391" customFormat="1" x14ac:dyDescent="0.25">
      <c r="BA606" s="509"/>
    </row>
    <row r="607" spans="53:53" s="391" customFormat="1" x14ac:dyDescent="0.25">
      <c r="BA607" s="509"/>
    </row>
    <row r="608" spans="53:53" s="391" customFormat="1" x14ac:dyDescent="0.25">
      <c r="BA608" s="509"/>
    </row>
    <row r="609" spans="53:53" s="391" customFormat="1" x14ac:dyDescent="0.25">
      <c r="BA609" s="509"/>
    </row>
    <row r="610" spans="53:53" s="391" customFormat="1" x14ac:dyDescent="0.25">
      <c r="BA610" s="509"/>
    </row>
    <row r="611" spans="53:53" s="391" customFormat="1" x14ac:dyDescent="0.25">
      <c r="BA611" s="509"/>
    </row>
    <row r="612" spans="53:53" s="391" customFormat="1" x14ac:dyDescent="0.25">
      <c r="BA612" s="509"/>
    </row>
    <row r="613" spans="53:53" s="391" customFormat="1" x14ac:dyDescent="0.25">
      <c r="BA613" s="509"/>
    </row>
    <row r="614" spans="53:53" s="391" customFormat="1" x14ac:dyDescent="0.25">
      <c r="BA614" s="509"/>
    </row>
    <row r="615" spans="53:53" s="391" customFormat="1" x14ac:dyDescent="0.25">
      <c r="BA615" s="509"/>
    </row>
    <row r="616" spans="53:53" s="391" customFormat="1" x14ac:dyDescent="0.25">
      <c r="BA616" s="509"/>
    </row>
    <row r="617" spans="53:53" s="391" customFormat="1" x14ac:dyDescent="0.25">
      <c r="BA617" s="509"/>
    </row>
    <row r="618" spans="53:53" s="391" customFormat="1" x14ac:dyDescent="0.25">
      <c r="BA618" s="509"/>
    </row>
    <row r="619" spans="53:53" s="391" customFormat="1" x14ac:dyDescent="0.25">
      <c r="BA619" s="509"/>
    </row>
    <row r="620" spans="53:53" s="391" customFormat="1" x14ac:dyDescent="0.25">
      <c r="BA620" s="509"/>
    </row>
    <row r="621" spans="53:53" s="391" customFormat="1" x14ac:dyDescent="0.25">
      <c r="BA621" s="509"/>
    </row>
    <row r="622" spans="53:53" s="391" customFormat="1" x14ac:dyDescent="0.25">
      <c r="BA622" s="509"/>
    </row>
    <row r="623" spans="53:53" s="391" customFormat="1" x14ac:dyDescent="0.25">
      <c r="BA623" s="509"/>
    </row>
    <row r="624" spans="53:53" s="391" customFormat="1" x14ac:dyDescent="0.25">
      <c r="BA624" s="509"/>
    </row>
    <row r="625" spans="53:53" s="391" customFormat="1" x14ac:dyDescent="0.25">
      <c r="BA625" s="509"/>
    </row>
    <row r="626" spans="53:53" s="391" customFormat="1" x14ac:dyDescent="0.25">
      <c r="BA626" s="509"/>
    </row>
    <row r="627" spans="53:53" s="391" customFormat="1" x14ac:dyDescent="0.25">
      <c r="BA627" s="509"/>
    </row>
    <row r="628" spans="53:53" s="391" customFormat="1" x14ac:dyDescent="0.25">
      <c r="BA628" s="509"/>
    </row>
    <row r="629" spans="53:53" s="391" customFormat="1" x14ac:dyDescent="0.25">
      <c r="BA629" s="509"/>
    </row>
    <row r="630" spans="53:53" s="391" customFormat="1" x14ac:dyDescent="0.25">
      <c r="BA630" s="509"/>
    </row>
    <row r="631" spans="53:53" s="391" customFormat="1" x14ac:dyDescent="0.25">
      <c r="BA631" s="509"/>
    </row>
    <row r="632" spans="53:53" s="391" customFormat="1" x14ac:dyDescent="0.25">
      <c r="BA632" s="509"/>
    </row>
    <row r="633" spans="53:53" s="391" customFormat="1" x14ac:dyDescent="0.25">
      <c r="BA633" s="509"/>
    </row>
    <row r="634" spans="53:53" s="391" customFormat="1" x14ac:dyDescent="0.25">
      <c r="BA634" s="509"/>
    </row>
    <row r="635" spans="53:53" s="391" customFormat="1" x14ac:dyDescent="0.25">
      <c r="BA635" s="50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0" customWidth="1"/>
    <col min="3" max="3" width="29.69921875" customWidth="1"/>
    <col min="4" max="9" width="7.796875" customWidth="1"/>
    <col min="10" max="11" width="1.09765625" customWidth="1"/>
    <col min="12" max="12" width="24.59765625" style="70" customWidth="1"/>
    <col min="13" max="13" width="29.69921875" customWidth="1"/>
    <col min="14" max="19" width="7.796875" customWidth="1"/>
    <col min="20" max="21" width="1.09765625" customWidth="1"/>
    <col min="22" max="22" width="24.59765625" style="70" customWidth="1"/>
    <col min="23" max="23" width="29.69921875" customWidth="1"/>
    <col min="24" max="29" width="7.796875" customWidth="1"/>
    <col min="30" max="31" width="1.09765625" customWidth="1"/>
    <col min="32" max="32" width="24.59765625" style="70" customWidth="1"/>
    <col min="33" max="33" width="29.69921875" customWidth="1"/>
    <col min="34" max="39" width="7.796875" customWidth="1"/>
    <col min="40" max="41" width="1.09765625" customWidth="1"/>
    <col min="42" max="42" width="24.59765625" style="70" customWidth="1"/>
    <col min="43" max="43" width="29.69921875" customWidth="1"/>
    <col min="44" max="49" width="7.796875" customWidth="1"/>
    <col min="50" max="51" width="1.09765625" customWidth="1"/>
    <col min="52" max="52" width="24.59765625" style="70" customWidth="1"/>
    <col min="53" max="53" width="29.69921875" style="70" customWidth="1"/>
    <col min="54" max="59" width="7.796875" customWidth="1"/>
    <col min="60" max="61" width="1.09765625" customWidth="1"/>
    <col min="62" max="62" width="24.59765625" style="70" customWidth="1"/>
    <col min="63" max="63" width="29.69921875" style="70" customWidth="1"/>
    <col min="64" max="69" width="7.796875" customWidth="1"/>
    <col min="70" max="71" width="1.09765625" customWidth="1"/>
    <col min="72" max="72" width="24.59765625" style="70" customWidth="1"/>
    <col min="73" max="73" width="29.69921875" style="70" customWidth="1"/>
    <col min="74" max="79" width="7.796875" customWidth="1"/>
    <col min="80" max="81" width="1.09765625" customWidth="1"/>
    <col min="82" max="82" width="24.59765625" style="70" customWidth="1"/>
    <col min="83" max="83" width="29.69921875" customWidth="1"/>
    <col min="84" max="89" width="7.796875" customWidth="1"/>
    <col min="90" max="91" width="1.09765625" customWidth="1"/>
    <col min="92" max="92" width="24.59765625" style="70" customWidth="1"/>
    <col min="93" max="93" width="29.69921875" customWidth="1"/>
    <col min="94" max="99" width="7.796875" customWidth="1"/>
    <col min="100" max="101" width="1.09765625" customWidth="1"/>
    <col min="102" max="102" width="24.59765625" style="70" customWidth="1"/>
    <col min="103" max="103" width="29.69921875" customWidth="1"/>
    <col min="104" max="109" width="7.796875" customWidth="1"/>
    <col min="110" max="111" width="1.09765625" customWidth="1"/>
    <col min="112" max="112" width="24.59765625" style="70" customWidth="1"/>
    <col min="113" max="113" width="29.69921875" customWidth="1"/>
    <col min="114" max="119" width="7.796875" customWidth="1"/>
    <col min="120" max="121" width="1.09765625" customWidth="1"/>
    <col min="122" max="122" width="24.59765625" style="70" customWidth="1"/>
    <col min="123" max="123" width="29.69921875" customWidth="1"/>
    <col min="124" max="129" width="7.796875" customWidth="1"/>
    <col min="130" max="131" width="1.09765625" customWidth="1"/>
    <col min="132" max="132" width="24.59765625" style="70" customWidth="1"/>
    <col min="133" max="133" width="29.69921875" customWidth="1"/>
    <col min="134" max="139" width="7.796875" customWidth="1"/>
    <col min="140" max="141" width="1.09765625" customWidth="1"/>
    <col min="142" max="142" width="24.59765625" style="70" customWidth="1"/>
    <col min="143" max="143" width="29.69921875" customWidth="1"/>
    <col min="144" max="149" width="7.796875" customWidth="1"/>
    <col min="150" max="151" width="1.09765625" customWidth="1"/>
    <col min="152" max="152" width="24.59765625" style="70" customWidth="1"/>
    <col min="153" max="153" width="29.69921875" customWidth="1"/>
    <col min="154" max="159" width="7.796875" customWidth="1"/>
    <col min="160" max="161" width="1.09765625" customWidth="1"/>
    <col min="162" max="162" width="24.59765625" style="70" customWidth="1"/>
    <col min="163" max="163" width="29.69921875" customWidth="1"/>
    <col min="164" max="169" width="7.796875" customWidth="1"/>
    <col min="170" max="171" width="1.09765625" customWidth="1"/>
    <col min="172" max="172" width="24.59765625" style="70" customWidth="1"/>
    <col min="173" max="173" width="29.69921875" customWidth="1"/>
    <col min="174" max="179" width="7.796875" customWidth="1"/>
    <col min="180" max="181" width="1.09765625" customWidth="1"/>
    <col min="182" max="182" width="24.59765625" style="70" customWidth="1"/>
    <col min="183" max="183" width="29.69921875" customWidth="1"/>
    <col min="184" max="189" width="7.796875" customWidth="1"/>
    <col min="190" max="191" width="1.09765625" customWidth="1"/>
    <col min="192" max="192" width="24.59765625" style="70" customWidth="1"/>
    <col min="193" max="193" width="29.69921875" customWidth="1"/>
    <col min="194" max="199" width="7.796875" customWidth="1"/>
    <col min="200" max="201" width="1.09765625" customWidth="1"/>
    <col min="202" max="202" width="24.59765625" style="70" customWidth="1"/>
    <col min="203" max="203" width="29.69921875" customWidth="1"/>
    <col min="204" max="209" width="7.796875" customWidth="1"/>
    <col min="210" max="211" width="1.09765625" customWidth="1"/>
    <col min="212" max="212" width="24.59765625" style="70" customWidth="1"/>
    <col min="213" max="213" width="29.69921875" customWidth="1"/>
    <col min="214" max="219" width="7.796875" customWidth="1"/>
    <col min="220" max="221" width="1.09765625" customWidth="1"/>
    <col min="222" max="222" width="24.59765625" style="70" customWidth="1"/>
    <col min="223" max="223" width="29.69921875" customWidth="1"/>
    <col min="224" max="229" width="7.796875" customWidth="1"/>
    <col min="230" max="231" width="1.09765625" customWidth="1"/>
    <col min="232" max="232" width="24.59765625" style="70" customWidth="1"/>
    <col min="233" max="233" width="29.69921875" customWidth="1"/>
    <col min="234" max="239" width="7.796875" customWidth="1"/>
    <col min="240" max="241" width="1.09765625" customWidth="1"/>
  </cols>
  <sheetData>
    <row r="1" spans="1:232" s="165" customFormat="1" ht="30" customHeight="1" x14ac:dyDescent="0.3">
      <c r="B1" s="628" t="str">
        <f>HLOOKUP(Introduction!$G$4,nametranslations,101,FALSE)</f>
        <v>Water in Schools</v>
      </c>
      <c r="C1" s="197" t="s">
        <v>247</v>
      </c>
      <c r="D1" s="174" t="str">
        <f>+Introduction!$C$7</f>
        <v>Liberia</v>
      </c>
      <c r="E1" s="174"/>
      <c r="F1" s="174"/>
      <c r="G1" s="174"/>
      <c r="H1" s="174"/>
      <c r="I1" s="178"/>
      <c r="J1" s="166"/>
      <c r="K1" s="166"/>
      <c r="L1" s="628" t="str">
        <f>HLOOKUP(Introduction!$G$4,nametranslations,101,FALSE)</f>
        <v>Water in Schools</v>
      </c>
      <c r="M1" s="197" t="s">
        <v>248</v>
      </c>
      <c r="N1" s="174" t="str">
        <f>+Introduction!$C$7</f>
        <v>Liberia</v>
      </c>
      <c r="O1" s="174"/>
      <c r="P1" s="174"/>
      <c r="Q1" s="174"/>
      <c r="R1" s="174"/>
      <c r="S1" s="178"/>
      <c r="T1" s="166"/>
      <c r="U1" s="166"/>
      <c r="V1" s="628" t="str">
        <f>HLOOKUP(Introduction!$G$4,nametranslations,101,FALSE)</f>
        <v>Water in Schools</v>
      </c>
      <c r="W1" s="197" t="s">
        <v>249</v>
      </c>
      <c r="X1" s="174" t="str">
        <f>+Introduction!$C$7</f>
        <v>Liberia</v>
      </c>
      <c r="Y1" s="174"/>
      <c r="Z1" s="174"/>
      <c r="AA1" s="174"/>
      <c r="AB1" s="174"/>
      <c r="AC1" s="178"/>
      <c r="AD1" s="166"/>
      <c r="AE1" s="166"/>
      <c r="AF1" s="628" t="str">
        <f>HLOOKUP(Introduction!$G$4,nametranslations,101,FALSE)</f>
        <v>Water in Schools</v>
      </c>
      <c r="AG1" s="197" t="s">
        <v>250</v>
      </c>
      <c r="AH1" s="174" t="str">
        <f>+Introduction!$C$7</f>
        <v>Liberia</v>
      </c>
      <c r="AI1" s="174"/>
      <c r="AJ1" s="174"/>
      <c r="AK1" s="174"/>
      <c r="AL1" s="174"/>
      <c r="AM1" s="178"/>
      <c r="AN1" s="166"/>
      <c r="AO1" s="166"/>
      <c r="AP1" s="628" t="str">
        <f>HLOOKUP(Introduction!$G$4,nametranslations,101,FALSE)</f>
        <v>Water in Schools</v>
      </c>
      <c r="AQ1" s="197" t="s">
        <v>250</v>
      </c>
      <c r="AR1" s="174" t="str">
        <f>+Introduction!$C$7</f>
        <v>Liberia</v>
      </c>
      <c r="AS1" s="174"/>
      <c r="AT1" s="174"/>
      <c r="AU1" s="174"/>
      <c r="AV1" s="174"/>
      <c r="AW1" s="178"/>
      <c r="AX1" s="166"/>
      <c r="AY1" s="166"/>
      <c r="AZ1" s="628" t="str">
        <f>HLOOKUP(Introduction!$G$4,nametranslations,101,FALSE)</f>
        <v>Water in Schools</v>
      </c>
      <c r="BA1" s="197" t="s">
        <v>251</v>
      </c>
      <c r="BB1" s="174" t="str">
        <f>+Introduction!$C$7</f>
        <v>Liberia</v>
      </c>
      <c r="BC1" s="174"/>
      <c r="BD1" s="174"/>
      <c r="BE1" s="174"/>
      <c r="BF1" s="174"/>
      <c r="BG1" s="178"/>
      <c r="BH1" s="166"/>
      <c r="BI1" s="166"/>
      <c r="BJ1" s="628" t="str">
        <f>HLOOKUP(Introduction!$G$4,nametranslations,101,FALSE)</f>
        <v>Water in Schools</v>
      </c>
      <c r="BK1" s="197">
        <v>2020</v>
      </c>
      <c r="BL1" s="174" t="str">
        <f>+Introduction!$C$7</f>
        <v>Liberia</v>
      </c>
      <c r="BM1" s="174"/>
      <c r="BN1" s="174"/>
      <c r="BO1" s="174"/>
      <c r="BP1" s="174"/>
      <c r="BQ1" s="178"/>
      <c r="BR1" s="166"/>
      <c r="BS1" s="166"/>
      <c r="BT1" s="628" t="str">
        <f>HLOOKUP(Introduction!$G$4,nametranslations,101,FALSE)</f>
        <v>Water in Schools</v>
      </c>
      <c r="BU1" s="197">
        <v>2022</v>
      </c>
      <c r="BV1" s="174" t="str">
        <f>+Introduction!$C$7</f>
        <v>Liberia</v>
      </c>
      <c r="BW1" s="174"/>
      <c r="BX1" s="174"/>
      <c r="BY1" s="174"/>
      <c r="BZ1" s="174"/>
      <c r="CA1" s="178"/>
      <c r="CB1" s="166"/>
      <c r="CC1" s="166"/>
    </row>
    <row r="2" spans="1:232" s="165" customFormat="1" ht="30" customHeight="1" x14ac:dyDescent="0.3">
      <c r="A2" s="370" t="s">
        <v>267</v>
      </c>
      <c r="B2" s="175" t="s">
        <v>241</v>
      </c>
      <c r="C2" s="133" t="s">
        <v>195</v>
      </c>
      <c r="D2" s="133" t="s">
        <v>194</v>
      </c>
      <c r="E2" s="176"/>
      <c r="F2" s="176"/>
      <c r="G2" s="176"/>
      <c r="H2" s="176"/>
      <c r="I2" s="177"/>
      <c r="J2" s="166" t="s">
        <v>252</v>
      </c>
      <c r="K2" s="166"/>
      <c r="L2" s="175" t="s">
        <v>242</v>
      </c>
      <c r="M2" s="133" t="s">
        <v>195</v>
      </c>
      <c r="N2" s="133" t="s">
        <v>198</v>
      </c>
      <c r="O2" s="176"/>
      <c r="P2" s="176"/>
      <c r="Q2" s="176"/>
      <c r="R2" s="176"/>
      <c r="S2" s="177"/>
      <c r="T2" s="166" t="s">
        <v>252</v>
      </c>
      <c r="U2" s="166"/>
      <c r="V2" s="175" t="s">
        <v>243</v>
      </c>
      <c r="W2" s="133" t="s">
        <v>195</v>
      </c>
      <c r="X2" s="133" t="s">
        <v>200</v>
      </c>
      <c r="Y2" s="176"/>
      <c r="Z2" s="176"/>
      <c r="AA2" s="176"/>
      <c r="AB2" s="176"/>
      <c r="AC2" s="177"/>
      <c r="AD2" s="166" t="s">
        <v>252</v>
      </c>
      <c r="AE2" s="166"/>
      <c r="AF2" s="175" t="s">
        <v>244</v>
      </c>
      <c r="AG2" s="133" t="s">
        <v>146</v>
      </c>
      <c r="AH2" s="133" t="s">
        <v>145</v>
      </c>
      <c r="AI2" s="176"/>
      <c r="AJ2" s="176"/>
      <c r="AK2" s="176"/>
      <c r="AL2" s="176"/>
      <c r="AM2" s="177"/>
      <c r="AN2" s="166" t="s">
        <v>252</v>
      </c>
      <c r="AO2" s="166"/>
      <c r="AP2" s="175" t="s">
        <v>245</v>
      </c>
      <c r="AQ2" s="133" t="s">
        <v>153</v>
      </c>
      <c r="AR2" s="133" t="s">
        <v>215</v>
      </c>
      <c r="AS2" s="176"/>
      <c r="AT2" s="176"/>
      <c r="AU2" s="176"/>
      <c r="AV2" s="176"/>
      <c r="AW2" s="177"/>
      <c r="AX2" s="166" t="s">
        <v>252</v>
      </c>
      <c r="AY2" s="166"/>
      <c r="AZ2" s="175" t="s">
        <v>246</v>
      </c>
      <c r="BA2" s="133" t="s">
        <v>153</v>
      </c>
      <c r="BB2" s="133" t="s">
        <v>215</v>
      </c>
      <c r="BC2" s="176"/>
      <c r="BD2" s="176"/>
      <c r="BE2" s="176"/>
      <c r="BF2" s="176"/>
      <c r="BG2" s="177"/>
      <c r="BH2" s="166" t="s">
        <v>252</v>
      </c>
      <c r="BI2" s="166"/>
      <c r="BJ2" s="175" t="s">
        <v>268</v>
      </c>
      <c r="BK2" s="133" t="s">
        <v>269</v>
      </c>
      <c r="BL2" s="133" t="s">
        <v>270</v>
      </c>
      <c r="BM2" s="176"/>
      <c r="BN2" s="176"/>
      <c r="BO2" s="176"/>
      <c r="BP2" s="176"/>
      <c r="BQ2" s="177"/>
      <c r="BR2" s="166" t="s">
        <v>252</v>
      </c>
      <c r="BS2" s="166"/>
      <c r="BT2" s="175" t="s">
        <v>289</v>
      </c>
      <c r="BU2" s="133" t="s">
        <v>195</v>
      </c>
      <c r="BV2" s="133" t="s">
        <v>290</v>
      </c>
      <c r="BW2" s="176"/>
      <c r="BX2" s="176"/>
      <c r="BY2" s="176"/>
      <c r="BZ2" s="176"/>
      <c r="CA2" s="177"/>
      <c r="CB2" s="166" t="s">
        <v>252</v>
      </c>
      <c r="CC2" s="166"/>
    </row>
    <row r="3" spans="1:232" s="141" customFormat="1" ht="18" customHeight="1" x14ac:dyDescent="0.3">
      <c r="A3" s="370"/>
      <c r="B3" s="134" t="str">
        <f>HLOOKUP(Introduction!$G$4,nametranslations,152,FALSE)</f>
        <v>Definition</v>
      </c>
      <c r="C3" s="135" t="str">
        <f>HLOOKUP(Introduction!$G$4,nametranslations,102,FALSE)</f>
        <v>Estimates (%)</v>
      </c>
      <c r="D3" s="136" t="str">
        <f>HLOOKUP(Introduction!$G$4,nametranslations,24,FALSE)</f>
        <v>Total</v>
      </c>
      <c r="E3" s="137" t="str">
        <f>HLOOKUP(Introduction!$G$4,nametranslations,26,FALSE)</f>
        <v>Urban</v>
      </c>
      <c r="F3" s="137" t="str">
        <f>HLOOKUP(Introduction!$G$4,nametranslations,25,FALSE)</f>
        <v>Rural</v>
      </c>
      <c r="G3" s="137" t="str">
        <f>HLOOKUP(Introduction!$G$4,nametranslations,27,FALSE)</f>
        <v>Pre-primary</v>
      </c>
      <c r="H3" s="137" t="str">
        <f>HLOOKUP(Introduction!$G$4,nametranslations,28,FALSE)</f>
        <v>Primary</v>
      </c>
      <c r="I3" s="138" t="str">
        <f>HLOOKUP(Introduction!$G$4,nametranslations,29,FALSE)</f>
        <v>Secondary</v>
      </c>
      <c r="J3" s="139"/>
      <c r="K3" s="139"/>
      <c r="L3" s="134" t="str">
        <f>HLOOKUP(Introduction!$G$4,nametranslations,152,FALSE)</f>
        <v>Definition</v>
      </c>
      <c r="M3" s="135" t="str">
        <f>HLOOKUP(Introduction!$G$4,nametranslations,102,FALSE)</f>
        <v>Estimates (%)</v>
      </c>
      <c r="N3" s="136" t="str">
        <f>HLOOKUP(Introduction!$G$4,nametranslations,24,FALSE)</f>
        <v>Total</v>
      </c>
      <c r="O3" s="137" t="str">
        <f>HLOOKUP(Introduction!$G$4,nametranslations,26,FALSE)</f>
        <v>Urban</v>
      </c>
      <c r="P3" s="137" t="str">
        <f>HLOOKUP(Introduction!$G$4,nametranslations,25,FALSE)</f>
        <v>Rural</v>
      </c>
      <c r="Q3" s="137" t="str">
        <f>HLOOKUP(Introduction!$G$4,nametranslations,27,FALSE)</f>
        <v>Pre-primary</v>
      </c>
      <c r="R3" s="137" t="str">
        <f>HLOOKUP(Introduction!$G$4,nametranslations,28,FALSE)</f>
        <v>Primary</v>
      </c>
      <c r="S3" s="138" t="str">
        <f>HLOOKUP(Introduction!$G$4,nametranslations,29,FALSE)</f>
        <v>Secondary</v>
      </c>
      <c r="T3" s="139"/>
      <c r="U3" s="139"/>
      <c r="V3" s="134" t="str">
        <f>HLOOKUP(Introduction!$G$4,nametranslations,152,FALSE)</f>
        <v>Definition</v>
      </c>
      <c r="W3" s="135" t="str">
        <f>HLOOKUP(Introduction!$G$4,nametranslations,102,FALSE)</f>
        <v>Estimates (%)</v>
      </c>
      <c r="X3" s="136" t="str">
        <f>HLOOKUP(Introduction!$G$4,nametranslations,24,FALSE)</f>
        <v>Total</v>
      </c>
      <c r="Y3" s="137" t="str">
        <f>HLOOKUP(Introduction!$G$4,nametranslations,26,FALSE)</f>
        <v>Urban</v>
      </c>
      <c r="Z3" s="137" t="str">
        <f>HLOOKUP(Introduction!$G$4,nametranslations,25,FALSE)</f>
        <v>Rural</v>
      </c>
      <c r="AA3" s="137" t="str">
        <f>HLOOKUP(Introduction!$G$4,nametranslations,27,FALSE)</f>
        <v>Pre-primary</v>
      </c>
      <c r="AB3" s="137" t="str">
        <f>HLOOKUP(Introduction!$G$4,nametranslations,28,FALSE)</f>
        <v>Primary</v>
      </c>
      <c r="AC3" s="138" t="str">
        <f>HLOOKUP(Introduction!$G$4,nametranslations,29,FALSE)</f>
        <v>Secondary</v>
      </c>
      <c r="AD3" s="139"/>
      <c r="AE3" s="139"/>
      <c r="AF3" s="134" t="str">
        <f>HLOOKUP(Introduction!$G$4,nametranslations,152,FALSE)</f>
        <v>Definition</v>
      </c>
      <c r="AG3" s="135" t="str">
        <f>HLOOKUP(Introduction!$G$4,nametranslations,102,FALSE)</f>
        <v>Estimates (%)</v>
      </c>
      <c r="AH3" s="136" t="str">
        <f>HLOOKUP(Introduction!$G$4,nametranslations,24,FALSE)</f>
        <v>Total</v>
      </c>
      <c r="AI3" s="137" t="str">
        <f>HLOOKUP(Introduction!$G$4,nametranslations,26,FALSE)</f>
        <v>Urban</v>
      </c>
      <c r="AJ3" s="137" t="str">
        <f>HLOOKUP(Introduction!$G$4,nametranslations,25,FALSE)</f>
        <v>Rural</v>
      </c>
      <c r="AK3" s="137" t="str">
        <f>HLOOKUP(Introduction!$G$4,nametranslations,27,FALSE)</f>
        <v>Pre-primary</v>
      </c>
      <c r="AL3" s="137" t="str">
        <f>HLOOKUP(Introduction!$G$4,nametranslations,28,FALSE)</f>
        <v>Primary</v>
      </c>
      <c r="AM3" s="138" t="str">
        <f>HLOOKUP(Introduction!$G$4,nametranslations,29,FALSE)</f>
        <v>Secondary</v>
      </c>
      <c r="AN3" s="139"/>
      <c r="AO3" s="139"/>
      <c r="AP3" s="134" t="str">
        <f>HLOOKUP(Introduction!$G$4,nametranslations,152,FALSE)</f>
        <v>Definition</v>
      </c>
      <c r="AQ3" s="135" t="str">
        <f>HLOOKUP(Introduction!$G$4,nametranslations,102,FALSE)</f>
        <v>Estimates (%)</v>
      </c>
      <c r="AR3" s="136" t="str">
        <f>HLOOKUP(Introduction!$G$4,nametranslations,24,FALSE)</f>
        <v>Total</v>
      </c>
      <c r="AS3" s="137" t="str">
        <f>HLOOKUP(Introduction!$G$4,nametranslations,26,FALSE)</f>
        <v>Urban</v>
      </c>
      <c r="AT3" s="137" t="str">
        <f>HLOOKUP(Introduction!$G$4,nametranslations,25,FALSE)</f>
        <v>Rural</v>
      </c>
      <c r="AU3" s="137" t="str">
        <f>HLOOKUP(Introduction!$G$4,nametranslations,27,FALSE)</f>
        <v>Pre-primary</v>
      </c>
      <c r="AV3" s="137" t="str">
        <f>HLOOKUP(Introduction!$G$4,nametranslations,28,FALSE)</f>
        <v>Primary</v>
      </c>
      <c r="AW3" s="138" t="str">
        <f>HLOOKUP(Introduction!$G$4,nametranslations,29,FALSE)</f>
        <v>Secondary</v>
      </c>
      <c r="AX3" s="139"/>
      <c r="AY3" s="139"/>
      <c r="AZ3" s="134" t="str">
        <f>HLOOKUP(Introduction!$G$4,nametranslations,152,FALSE)</f>
        <v>Definition</v>
      </c>
      <c r="BA3" s="135" t="str">
        <f>HLOOKUP(Introduction!$G$4,nametranslations,102,FALSE)</f>
        <v>Estimates (%)</v>
      </c>
      <c r="BB3" s="136" t="str">
        <f>HLOOKUP(Introduction!$G$4,nametranslations,24,FALSE)</f>
        <v>Total</v>
      </c>
      <c r="BC3" s="137" t="str">
        <f>HLOOKUP(Introduction!$G$4,nametranslations,26,FALSE)</f>
        <v>Urban</v>
      </c>
      <c r="BD3" s="137" t="str">
        <f>HLOOKUP(Introduction!$G$4,nametranslations,25,FALSE)</f>
        <v>Rural</v>
      </c>
      <c r="BE3" s="137" t="str">
        <f>HLOOKUP(Introduction!$G$4,nametranslations,27,FALSE)</f>
        <v>Pre-primary</v>
      </c>
      <c r="BF3" s="137" t="str">
        <f>HLOOKUP(Introduction!$G$4,nametranslations,28,FALSE)</f>
        <v>Primary</v>
      </c>
      <c r="BG3" s="138" t="str">
        <f>HLOOKUP(Introduction!$G$4,nametranslations,29,FALSE)</f>
        <v>Secondary</v>
      </c>
      <c r="BH3" s="139"/>
      <c r="BI3" s="139"/>
      <c r="BJ3" s="134" t="str">
        <f>HLOOKUP(Introduction!$G$4,nametranslations,152,FALSE)</f>
        <v>Definition</v>
      </c>
      <c r="BK3" s="135" t="str">
        <f>HLOOKUP(Introduction!$G$4,nametranslations,102,FALSE)</f>
        <v>Estimates (%)</v>
      </c>
      <c r="BL3" s="136" t="str">
        <f>HLOOKUP(Introduction!$G$4,nametranslations,24,FALSE)</f>
        <v>Total</v>
      </c>
      <c r="BM3" s="137" t="str">
        <f>HLOOKUP(Introduction!$G$4,nametranslations,26,FALSE)</f>
        <v>Urban</v>
      </c>
      <c r="BN3" s="137" t="str">
        <f>HLOOKUP(Introduction!$G$4,nametranslations,25,FALSE)</f>
        <v>Rural</v>
      </c>
      <c r="BO3" s="137" t="str">
        <f>HLOOKUP(Introduction!$G$4,nametranslations,27,FALSE)</f>
        <v>Pre-primary</v>
      </c>
      <c r="BP3" s="137" t="str">
        <f>HLOOKUP(Introduction!$G$4,nametranslations,28,FALSE)</f>
        <v>Primary</v>
      </c>
      <c r="BQ3" s="138" t="str">
        <f>HLOOKUP(Introduction!$G$4,nametranslations,29,FALSE)</f>
        <v>Secondary</v>
      </c>
      <c r="BR3" s="139"/>
      <c r="BS3" s="139"/>
      <c r="BT3" s="134" t="str">
        <f>HLOOKUP(Introduction!$G$4,nametranslations,152,FALSE)</f>
        <v>Definition</v>
      </c>
      <c r="BU3" s="135" t="str">
        <f>HLOOKUP(Introduction!$G$4,nametranslations,102,FALSE)</f>
        <v>Estimates (%)</v>
      </c>
      <c r="BV3" s="136" t="str">
        <f>HLOOKUP(Introduction!$G$4,nametranslations,24,FALSE)</f>
        <v>Total</v>
      </c>
      <c r="BW3" s="137" t="str">
        <f>HLOOKUP(Introduction!$G$4,nametranslations,26,FALSE)</f>
        <v>Urban</v>
      </c>
      <c r="BX3" s="137" t="str">
        <f>HLOOKUP(Introduction!$G$4,nametranslations,25,FALSE)</f>
        <v>Rural</v>
      </c>
      <c r="BY3" s="137" t="str">
        <f>HLOOKUP(Introduction!$G$4,nametranslations,27,FALSE)</f>
        <v>Pre-primary</v>
      </c>
      <c r="BZ3" s="137" t="str">
        <f>HLOOKUP(Introduction!$G$4,nametranslations,28,FALSE)</f>
        <v>Primary</v>
      </c>
      <c r="CA3" s="138" t="str">
        <f>HLOOKUP(Introduction!$G$4,nametranslations,29,FALSE)</f>
        <v>Secondary</v>
      </c>
      <c r="CB3" s="139"/>
      <c r="CC3" s="139"/>
      <c r="CD3" s="140"/>
      <c r="CN3" s="140"/>
      <c r="CX3" s="140"/>
      <c r="DH3" s="140"/>
      <c r="DR3" s="140"/>
      <c r="EB3" s="140"/>
      <c r="EL3" s="140"/>
      <c r="EV3" s="140"/>
      <c r="FF3" s="140"/>
      <c r="FP3" s="140"/>
      <c r="FZ3" s="140"/>
      <c r="GJ3" s="140"/>
      <c r="GT3" s="140"/>
      <c r="HD3" s="140"/>
      <c r="HN3" s="140"/>
      <c r="HX3" s="140"/>
    </row>
    <row r="4" spans="1:232" s="2" customFormat="1" x14ac:dyDescent="0.3">
      <c r="A4" s="654" t="str">
        <f>IF(ISBLANK('Data Summary'!A6),"",'Data Summary'!A6)</f>
        <v>LBR_2012_EMIS</v>
      </c>
      <c r="B4" s="64"/>
      <c r="C4" s="30" t="str">
        <f>HLOOKUP(Introduction!$G$4,nametranslations,103,FALSE)</f>
        <v>No water source</v>
      </c>
      <c r="D4" s="7" t="str">
        <f>IF(COUNTA(D13)=0,"",D13)</f>
        <v/>
      </c>
      <c r="E4" s="7" t="str">
        <f t="shared" ref="E4:I4" si="0">IF(COUNTA(E13)=0,"",E13)</f>
        <v/>
      </c>
      <c r="F4" s="7" t="str">
        <f t="shared" si="0"/>
        <v/>
      </c>
      <c r="G4" s="7" t="str">
        <f t="shared" si="0"/>
        <v/>
      </c>
      <c r="H4" s="7" t="str">
        <f t="shared" si="0"/>
        <v/>
      </c>
      <c r="I4" s="25" t="str">
        <f t="shared" si="0"/>
        <v/>
      </c>
      <c r="J4" s="20"/>
      <c r="K4" s="20"/>
      <c r="L4" s="64"/>
      <c r="M4" s="30" t="str">
        <f>HLOOKUP(Introduction!$G$4,nametranslations,103,FALSE)</f>
        <v>No water source</v>
      </c>
      <c r="N4" s="7">
        <f>IF(COUNTA(N13)=0,"",N13)</f>
        <v>51.380221327967796</v>
      </c>
      <c r="O4" s="7" t="str">
        <f t="shared" ref="O4:S4" si="1">IF(COUNTA(O13)=0,"",O13)</f>
        <v/>
      </c>
      <c r="P4" s="7" t="str">
        <f t="shared" si="1"/>
        <v/>
      </c>
      <c r="Q4" s="7" t="str">
        <f t="shared" si="1"/>
        <v/>
      </c>
      <c r="R4" s="7">
        <f t="shared" si="1"/>
        <v>55.199999999999996</v>
      </c>
      <c r="S4" s="25">
        <f t="shared" si="1"/>
        <v>33.1</v>
      </c>
      <c r="T4" s="20"/>
      <c r="U4" s="20"/>
      <c r="V4" s="64"/>
      <c r="W4" s="113" t="str">
        <f>HLOOKUP(Introduction!$G$4,nametranslations,103,FALSE)</f>
        <v>No water source</v>
      </c>
      <c r="X4" s="7">
        <f>IF(COUNTA(X13)=0,"",X13)</f>
        <v>20.871706964994587</v>
      </c>
      <c r="Y4" s="7" t="str">
        <f t="shared" ref="Y4:AC4" si="2">IF(COUNTA(Y13)=0,"",Y13)</f>
        <v/>
      </c>
      <c r="Z4" s="7" t="str">
        <f t="shared" si="2"/>
        <v/>
      </c>
      <c r="AA4" s="7" t="str">
        <f t="shared" si="2"/>
        <v/>
      </c>
      <c r="AB4" s="7">
        <f t="shared" si="2"/>
        <v>23</v>
      </c>
      <c r="AC4" s="25">
        <f t="shared" si="2"/>
        <v>16</v>
      </c>
      <c r="AD4" s="20"/>
      <c r="AE4" s="20"/>
      <c r="AF4" s="64"/>
      <c r="AG4" s="30" t="str">
        <f>HLOOKUP(Introduction!$G$4,nametranslations,103,FALSE)</f>
        <v>No water source</v>
      </c>
      <c r="AH4" s="7">
        <f>IF(COUNTA(AH13)=0,"",AH13)</f>
        <v>41.883839999999999</v>
      </c>
      <c r="AI4" s="7">
        <f t="shared" ref="AI4:AM4" si="3">IF(COUNTA(AI13)=0,"",AI13)</f>
        <v>31.04467</v>
      </c>
      <c r="AJ4" s="7">
        <f t="shared" si="3"/>
        <v>52.910249999999998</v>
      </c>
      <c r="AK4" s="7" t="str">
        <f t="shared" si="3"/>
        <v/>
      </c>
      <c r="AL4" s="7">
        <f t="shared" si="3"/>
        <v>48.4895</v>
      </c>
      <c r="AM4" s="25">
        <f t="shared" si="3"/>
        <v>24.283770000000001</v>
      </c>
      <c r="AN4" s="20"/>
      <c r="AO4" s="20"/>
      <c r="AP4" s="64"/>
      <c r="AQ4" s="30" t="str">
        <f>HLOOKUP(Introduction!$G$4,nametranslations,103,FALSE)</f>
        <v>No water source</v>
      </c>
      <c r="AR4" s="7" t="str">
        <f>IF(COUNTA(AR13)=0,"",AR13)</f>
        <v/>
      </c>
      <c r="AS4" s="7" t="str">
        <f t="shared" ref="AS4:AW4" si="4">IF(COUNTA(AS13)=0,"",AS13)</f>
        <v/>
      </c>
      <c r="AT4" s="7" t="str">
        <f t="shared" si="4"/>
        <v/>
      </c>
      <c r="AU4" s="7" t="str">
        <f t="shared" si="4"/>
        <v/>
      </c>
      <c r="AV4" s="7" t="str">
        <f t="shared" si="4"/>
        <v/>
      </c>
      <c r="AW4" s="25" t="str">
        <f t="shared" si="4"/>
        <v/>
      </c>
      <c r="AX4" s="20"/>
      <c r="AY4" s="20"/>
      <c r="AZ4" s="64"/>
      <c r="BA4" s="30" t="str">
        <f>HLOOKUP(Introduction!$G$4,nametranslations,103,FALSE)</f>
        <v>No water source</v>
      </c>
      <c r="BB4" s="7" t="str">
        <f>IF(COUNTA(BB13)=0,"",BB13)</f>
        <v/>
      </c>
      <c r="BC4" s="7" t="str">
        <f t="shared" ref="BC4:BG4" si="5">IF(COUNTA(BC13)=0,"",BC13)</f>
        <v/>
      </c>
      <c r="BD4" s="7" t="str">
        <f t="shared" si="5"/>
        <v/>
      </c>
      <c r="BE4" s="7" t="str">
        <f t="shared" si="5"/>
        <v/>
      </c>
      <c r="BF4" s="7" t="str">
        <f t="shared" si="5"/>
        <v/>
      </c>
      <c r="BG4" s="25" t="str">
        <f t="shared" si="5"/>
        <v/>
      </c>
      <c r="BH4" s="20"/>
      <c r="BI4" s="20"/>
      <c r="BJ4" s="64"/>
      <c r="BK4" s="30" t="str">
        <f>HLOOKUP(Introduction!$G$4,nametranslations,103,FALSE)</f>
        <v>No water source</v>
      </c>
      <c r="BL4" s="7">
        <f>IF(COUNTA(BL13)=0,"",BL13)</f>
        <v>30.274063700905362</v>
      </c>
      <c r="BM4" s="7" t="str">
        <f t="shared" ref="BM4:BQ4" si="6">IF(COUNTA(BM13)=0,"",BM13)</f>
        <v/>
      </c>
      <c r="BN4" s="7" t="str">
        <f t="shared" si="6"/>
        <v/>
      </c>
      <c r="BO4" s="7">
        <f t="shared" si="6"/>
        <v>33.1</v>
      </c>
      <c r="BP4" s="7">
        <f t="shared" si="6"/>
        <v>33.299999999999997</v>
      </c>
      <c r="BQ4" s="25">
        <f t="shared" si="6"/>
        <v>19.937061079964593</v>
      </c>
      <c r="BR4" s="20"/>
      <c r="BS4" s="20"/>
      <c r="BT4" s="64"/>
      <c r="BU4" s="30" t="str">
        <f>HLOOKUP(Introduction!$G$4,nametranslations,103,FALSE)</f>
        <v>No water source</v>
      </c>
      <c r="BV4" s="7">
        <f>IF(COUNTA(BV13)=0,"",BV13)</f>
        <v>32.421187389982407</v>
      </c>
      <c r="BW4" s="7" t="str">
        <f t="shared" ref="BW4:CA4" si="7">IF(COUNTA(BW13)=0,"",BW13)</f>
        <v/>
      </c>
      <c r="BX4" s="7" t="str">
        <f t="shared" si="7"/>
        <v/>
      </c>
      <c r="BY4" s="7" t="str">
        <f t="shared" si="7"/>
        <v/>
      </c>
      <c r="BZ4" s="7" t="str">
        <f t="shared" si="7"/>
        <v/>
      </c>
      <c r="CA4" s="25" t="str">
        <f t="shared" si="7"/>
        <v/>
      </c>
      <c r="CB4" s="20"/>
      <c r="CC4" s="20"/>
      <c r="CD4" s="71"/>
      <c r="CN4" s="71"/>
      <c r="CX4" s="71"/>
      <c r="DH4" s="71"/>
      <c r="DR4" s="71"/>
      <c r="EB4" s="71"/>
      <c r="EL4" s="71"/>
      <c r="EV4" s="71"/>
      <c r="FF4" s="71"/>
      <c r="FP4" s="71"/>
      <c r="FZ4" s="71"/>
      <c r="GJ4" s="71"/>
      <c r="GT4" s="71"/>
      <c r="HD4" s="71"/>
      <c r="HN4" s="71"/>
      <c r="HX4" s="71"/>
    </row>
    <row r="5" spans="1:232" s="2" customFormat="1" x14ac:dyDescent="0.3">
      <c r="A5" s="654" t="str">
        <f ca="1">IF(ISBLANK('Data Summary'!A7),"",'Data Summary'!A7)</f>
        <v>LBR_2013_EMIS</v>
      </c>
      <c r="B5" s="64"/>
      <c r="C5" s="30"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4"/>
      <c r="M5" s="30"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4"/>
      <c r="W5" s="113" t="str">
        <f>HLOOKUP(Introduction!$G$4,nametranslations,104,FALSE)</f>
        <v>Unimproved</v>
      </c>
      <c r="X5" s="7">
        <f>IF((COUNTA(X14:X25)=0)+(COUNTA(X13)=0),"",100-X13-SUMPRODUCT(W14:W25,X14:X25))</f>
        <v>15.001602309635501</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18.5</v>
      </c>
      <c r="AC5" s="25">
        <f>IF((COUNTA(AC14:AC25)=0)+(COUNTA(AC13)=0),"",100-AC13-SUMPRODUCT(W14:W25,AC14:AC25))</f>
        <v>7</v>
      </c>
      <c r="AD5" s="20"/>
      <c r="AE5" s="20"/>
      <c r="AF5" s="64"/>
      <c r="AG5" s="30" t="str">
        <f>HLOOKUP(Introduction!$G$4,nametranslations,104,FALSE)</f>
        <v>Unimproved</v>
      </c>
      <c r="AH5" s="7">
        <f>IF((COUNTA(AH14:AH25)=0)+(COUNTA(AH13)=0),"",100-AH13-SUMPRODUCT(AG14:AG25,AH14:AH25))</f>
        <v>6.5338699999999932</v>
      </c>
      <c r="AI5" s="7">
        <f>IF((COUNTA(AI14:AI25)=0)+(COUNTA(AI13)=0),"",100-AI13-SUMPRODUCT(AG14:AG25,AI14:AI25))</f>
        <v>6.3861200000000053</v>
      </c>
      <c r="AJ5" s="7">
        <f>IF((COUNTA(AJ14:AJ25)=0)+(COUNTA(AJ13)=0),"",100-AJ13-SUMPRODUCT(AG14:AG25,AJ14:AJ25))</f>
        <v>6.684199999999997</v>
      </c>
      <c r="AK5" s="7" t="str">
        <f>IF((COUNTA(AK14:AK25)=0)+(COUNTA(AK13)=0),"",100-AK13-SUMPRODUCT(AG14:AG25,AK14:AK25))</f>
        <v/>
      </c>
      <c r="AL5" s="7">
        <f>IF((COUNTA(AL14:AL25)=0)+(COUNTA(AL13)=0),"",100-AL13-SUMPRODUCT(AG14:AG25,AL14:AL25))</f>
        <v>6.9380400000000009</v>
      </c>
      <c r="AM5" s="7">
        <f>IF((COUNTA(AM14:AM25)=0)+(COUNTA(AM13)=0),"",100-AM13-SUMPRODUCT(AG14:AG25,AM14:AM25))</f>
        <v>5.45702</v>
      </c>
      <c r="AN5" s="20"/>
      <c r="AO5" s="20"/>
      <c r="AP5" s="64"/>
      <c r="AQ5" s="30"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5"/>
      <c r="AX5" s="20"/>
      <c r="AY5" s="20"/>
      <c r="AZ5" s="64"/>
      <c r="BA5" s="30" t="str">
        <f>HLOOKUP(Introduction!$G$4,nametranslations,104,FALSE)</f>
        <v>Unimproved</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5"/>
      <c r="BH5" s="20"/>
      <c r="BI5" s="20"/>
      <c r="BJ5" s="64"/>
      <c r="BK5" s="30" t="str">
        <f>HLOOKUP(Introduction!$G$4,nametranslations,104,FALSE)</f>
        <v>Unimproved</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5"/>
      <c r="BR5" s="20"/>
      <c r="BS5" s="20"/>
      <c r="BT5" s="64"/>
      <c r="BU5" s="30" t="str">
        <f>HLOOKUP(Introduction!$G$4,nametranslations,104,FALSE)</f>
        <v>Unimproved</v>
      </c>
      <c r="BV5" s="7">
        <f>IF((COUNTA(BV14:BV25)=0)+(COUNTA(BV13)=0),"",100-BV13-SUMPRODUCT(BU14:BU25,BV14:BV25))</f>
        <v>3.8726196191390585</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5"/>
      <c r="CB5" s="20"/>
      <c r="CC5" s="20"/>
      <c r="CD5" s="71"/>
      <c r="CN5" s="71"/>
      <c r="CX5" s="71"/>
      <c r="DH5" s="71"/>
      <c r="DR5" s="71"/>
      <c r="EB5" s="71"/>
      <c r="EL5" s="71"/>
      <c r="EV5" s="71"/>
      <c r="FF5" s="71"/>
      <c r="FP5" s="71"/>
      <c r="FZ5" s="71"/>
      <c r="GJ5" s="71"/>
      <c r="GT5" s="71"/>
      <c r="HD5" s="71"/>
      <c r="HN5" s="71"/>
      <c r="HX5" s="71"/>
    </row>
    <row r="6" spans="1:232" s="2" customFormat="1" x14ac:dyDescent="0.3">
      <c r="A6" s="654" t="str">
        <f ca="1">IF(ISBLANK('Data Summary'!A8),"",'Data Summary'!A8)</f>
        <v>LBR_2014_EMIS</v>
      </c>
      <c r="B6" s="64"/>
      <c r="C6" s="30" t="str">
        <f>HLOOKUP(Introduction!$G$4,nametranslations,75,FALSE)</f>
        <v>Improved</v>
      </c>
      <c r="D6" s="7">
        <f>IF(COUNTA(D14:D25)=0,"",SUMPRODUCT(D14:D25,C14:C25))</f>
        <v>57.222086368366284</v>
      </c>
      <c r="E6" s="7" t="str">
        <f>IF(COUNTA(E14:E25)=0,"",SUMPRODUCT(E14:E25,C14:C25))</f>
        <v/>
      </c>
      <c r="F6" s="7" t="str">
        <f>IF(COUNTA(F14:F25)=0,"",SUMPRODUCT(F14:F25,C14:C25))</f>
        <v/>
      </c>
      <c r="G6" s="7" t="str">
        <f>IF(COUNTA(G14:G25)=0,"",SUMPRODUCT(G14:G25,C14:C25))</f>
        <v/>
      </c>
      <c r="H6" s="25">
        <f>IF(COUNTA(H14:H25)=0,"",SUMPRODUCT(H14:H25,C14:C25))</f>
        <v>56.699999999999996</v>
      </c>
      <c r="I6" s="25">
        <f>IF(COUNTA(I14:I25)=0,"",SUMPRODUCT(I14:I25,C14:C25))</f>
        <v>59.75</v>
      </c>
      <c r="J6" s="20"/>
      <c r="K6" s="20"/>
      <c r="L6" s="64"/>
      <c r="M6" s="30"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c r="S6" s="25" t="str">
        <f>IF(COUNTA(S14:S25)=0,"",SUMPRODUCT(S14:S25,M14:M25))</f>
        <v/>
      </c>
      <c r="T6" s="20"/>
      <c r="U6" s="20"/>
      <c r="V6" s="64"/>
      <c r="W6" s="113" t="str">
        <f>HLOOKUP(Introduction!$G$4,nametranslations,75,FALSE)</f>
        <v>Improved</v>
      </c>
      <c r="X6" s="7">
        <f>IF(COUNTA(X14:X25)=0,"",SUMPRODUCT(X14:X25,W14:W25))</f>
        <v>64.126690725369912</v>
      </c>
      <c r="Y6" s="7" t="str">
        <f>IF(COUNTA(Y14:Y25)=0,"",SUMPRODUCT(Y14:Y25,W14:W25))</f>
        <v/>
      </c>
      <c r="Z6" s="7" t="str">
        <f>IF(COUNTA(Z14:Z25)=0,"",SUMPRODUCT(Z14:Z25,W14:W25))</f>
        <v/>
      </c>
      <c r="AA6" s="7" t="str">
        <f>IF(COUNTA(AA14:AA25)=0,"",SUMPRODUCT(AA14:AA25,W14:W25))</f>
        <v/>
      </c>
      <c r="AB6" s="7">
        <f>IF(COUNTA(AB14:AB25)=0,"",SUMPRODUCT(AB14:AB25,W14:W25))</f>
        <v>58.5</v>
      </c>
      <c r="AC6" s="25">
        <f>IF(COUNTA(AC14:AC25)=0,"",SUMPRODUCT(AC14:AC25,W14:W25))</f>
        <v>77</v>
      </c>
      <c r="AD6" s="20"/>
      <c r="AE6" s="20"/>
      <c r="AF6" s="64"/>
      <c r="AG6" s="30" t="str">
        <f>HLOOKUP(Introduction!$G$4,nametranslations,75,FALSE)</f>
        <v>Improved</v>
      </c>
      <c r="AH6" s="7">
        <f>IF(COUNTA(AH14:AH25)=0,"",SUMPRODUCT(AH14:AH25,AG14:AG25))</f>
        <v>51.582290000000008</v>
      </c>
      <c r="AI6" s="7">
        <f>IF(COUNTA(AI14:AI25)=0,"",SUMPRODUCT(AI14:AI25,AG14:AG25))</f>
        <v>62.569209999999998</v>
      </c>
      <c r="AJ6" s="7">
        <f>IF(COUNTA(AJ14:AJ25)=0,"",SUMPRODUCT(AJ14:AJ25,AG14:AG25))</f>
        <v>40.405550000000005</v>
      </c>
      <c r="AK6" s="7" t="str">
        <f>IF(COUNTA(AK14:AK25)=0,"",SUMPRODUCT(AK14:AK25,AG14:AG25))</f>
        <v/>
      </c>
      <c r="AL6" s="25">
        <f>IF(COUNTA(AL14:AL25)=0,"",SUMPRODUCT(AL14:AL25,AG14:AG25))</f>
        <v>44.57246</v>
      </c>
      <c r="AM6" s="25">
        <f>IF(COUNTA(AM14:AM25)=0,"",SUMPRODUCT(AM14:AM25,AG14:AG25))</f>
        <v>70.259209999999996</v>
      </c>
      <c r="AN6" s="20"/>
      <c r="AO6" s="20"/>
      <c r="AP6" s="64"/>
      <c r="AQ6" s="30"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c r="AW6" s="25" t="str">
        <f>IF(COUNTA(AW14:AW25)=0,"",SUMPRODUCT(AW14:AW25,AQ14:AQ25))</f>
        <v/>
      </c>
      <c r="AX6" s="20"/>
      <c r="AY6" s="20"/>
      <c r="AZ6" s="64"/>
      <c r="BA6" s="30" t="str">
        <f>HLOOKUP(Introduction!$G$4,nametranslations,75,FALSE)</f>
        <v>Improved</v>
      </c>
      <c r="BB6" s="7" t="str">
        <f>IF(COUNTA(BB14:BB25)=0,"",SUMPRODUCT(BB14:BB25,BA14:BA25))</f>
        <v/>
      </c>
      <c r="BC6" s="7" t="str">
        <f>IF(COUNTA(BC14:BC25)=0,"",SUMPRODUCT(BC14:BC25,BA14:BA25))</f>
        <v/>
      </c>
      <c r="BD6" s="7" t="str">
        <f>IF(COUNTA(BD14:BD25)=0,"",SUMPRODUCT(BD14:BD25,BA14:BA25))</f>
        <v/>
      </c>
      <c r="BE6" s="7" t="str">
        <f>IF(COUNTA(BE14:BE25)=0,"",SUMPRODUCT(BE14:BE25,BA14:BA25))</f>
        <v/>
      </c>
      <c r="BF6" s="7"/>
      <c r="BG6" s="25" t="str">
        <f>IF(COUNTA(BG14:BG25)=0,"",SUMPRODUCT(BG14:BG25,BA14:BA25))</f>
        <v/>
      </c>
      <c r="BH6" s="20"/>
      <c r="BI6" s="20"/>
      <c r="BJ6" s="64"/>
      <c r="BK6" s="30" t="str">
        <f>HLOOKUP(Introduction!$G$4,nametranslations,75,FALSE)</f>
        <v>Improved</v>
      </c>
      <c r="BL6" s="7" t="str">
        <f>IF(COUNTA(BL14:BL25)=0,"",SUMPRODUCT(BL14:BL25,BK14:BK25))</f>
        <v/>
      </c>
      <c r="BM6" s="7" t="str">
        <f>IF(COUNTA(BM14:BM25)=0,"",SUMPRODUCT(BM14:BM25,BK14:BK25))</f>
        <v/>
      </c>
      <c r="BN6" s="7" t="str">
        <f>IF(COUNTA(BN14:BN25)=0,"",SUMPRODUCT(BN14:BN25,BK14:BK25))</f>
        <v/>
      </c>
      <c r="BO6" s="7" t="str">
        <f>IF(COUNTA(BO14:BO25)=0,"",SUMPRODUCT(BO14:BO25,BK14:BK25))</f>
        <v/>
      </c>
      <c r="BP6" s="7"/>
      <c r="BQ6" s="25" t="str">
        <f>IF(COUNTA(BQ14:BQ25)=0,"",SUMPRODUCT(BQ14:BQ25,BK14:BK25))</f>
        <v/>
      </c>
      <c r="BR6" s="20"/>
      <c r="BS6" s="20"/>
      <c r="BT6" s="64"/>
      <c r="BU6" s="30" t="str">
        <f>HLOOKUP(Introduction!$G$4,nametranslations,75,FALSE)</f>
        <v>Improved</v>
      </c>
      <c r="BV6" s="7">
        <f>IF(COUNTA(BV14:BV25)=0,"",SUMPRODUCT(BV14:BV25,BU14:BU25))</f>
        <v>63.706192990878534</v>
      </c>
      <c r="BW6" s="7" t="str">
        <f>IF(COUNTA(BW14:BW25)=0,"",SUMPRODUCT(BW14:BW25,BU14:BU25))</f>
        <v/>
      </c>
      <c r="BX6" s="7" t="str">
        <f>IF(COUNTA(BX14:BX25)=0,"",SUMPRODUCT(BX14:BX25,BU14:BU25))</f>
        <v/>
      </c>
      <c r="BY6" s="7" t="str">
        <f>IF(COUNTA(BY14:BY25)=0,"",SUMPRODUCT(BY14:BY25,BU14:BU25))</f>
        <v/>
      </c>
      <c r="BZ6" s="7"/>
      <c r="CA6" s="25" t="str">
        <f>IF(COUNTA(CA14:CA25)=0,"",SUMPRODUCT(CA14:CA25,BU14:BU25))</f>
        <v/>
      </c>
      <c r="CB6" s="20"/>
      <c r="CC6" s="20"/>
      <c r="CD6" s="71"/>
      <c r="CN6" s="71"/>
      <c r="CX6" s="71"/>
      <c r="DH6" s="71"/>
      <c r="DR6" s="71"/>
      <c r="EB6" s="71"/>
      <c r="EL6" s="71"/>
      <c r="EV6" s="71"/>
      <c r="FF6" s="71"/>
      <c r="FP6" s="71"/>
      <c r="FZ6" s="71"/>
      <c r="GJ6" s="71"/>
      <c r="GT6" s="71"/>
      <c r="HD6" s="71"/>
      <c r="HN6" s="71"/>
      <c r="HX6" s="71"/>
    </row>
    <row r="7" spans="1:232" s="2" customFormat="1" x14ac:dyDescent="0.3">
      <c r="A7" s="654" t="str">
        <f ca="1">IF(ISBLANK('Data Summary'!A9),"",'Data Summary'!A9)</f>
        <v>LBR_2016_SUR</v>
      </c>
      <c r="B7" s="64"/>
      <c r="C7" s="49" t="str">
        <f>HLOOKUP(Introduction!$G$4,nametranslations,105,FALSE)</f>
        <v>Available</v>
      </c>
      <c r="D7" s="6"/>
      <c r="E7" s="6"/>
      <c r="F7" s="6"/>
      <c r="G7" s="6"/>
      <c r="H7" s="6"/>
      <c r="I7" s="60"/>
      <c r="J7" s="20"/>
      <c r="K7" s="20"/>
      <c r="L7" s="64"/>
      <c r="M7" s="49" t="str">
        <f>HLOOKUP(Introduction!$G$4,nametranslations,105,FALSE)</f>
        <v>Available</v>
      </c>
      <c r="N7" s="6"/>
      <c r="O7" s="6"/>
      <c r="P7" s="6"/>
      <c r="Q7" s="6"/>
      <c r="R7" s="6"/>
      <c r="S7" s="60"/>
      <c r="T7" s="20"/>
      <c r="U7" s="20"/>
      <c r="V7" s="64" t="s">
        <v>207</v>
      </c>
      <c r="W7" s="122" t="str">
        <f>HLOOKUP(Introduction!$G$4,nametranslations,105,FALSE)</f>
        <v>Available</v>
      </c>
      <c r="X7" s="6">
        <f>100-X19</f>
        <v>88.39</v>
      </c>
      <c r="Y7" s="6"/>
      <c r="Z7" s="6"/>
      <c r="AA7" s="6"/>
      <c r="AB7" s="6">
        <f>100-AB19</f>
        <v>89</v>
      </c>
      <c r="AC7" s="60">
        <f>100-AC19</f>
        <v>87</v>
      </c>
      <c r="AD7" s="20"/>
      <c r="AE7" s="20"/>
      <c r="AF7" s="64" t="s">
        <v>226</v>
      </c>
      <c r="AG7" s="49" t="str">
        <f>HLOOKUP(Introduction!$G$4,nametranslations,105,FALSE)</f>
        <v>Available</v>
      </c>
      <c r="AH7" s="6">
        <v>91.909180000000006</v>
      </c>
      <c r="AI7" s="6">
        <v>94.548370000000006</v>
      </c>
      <c r="AJ7" s="6">
        <v>87.977710000000002</v>
      </c>
      <c r="AK7" s="6"/>
      <c r="AL7" s="6">
        <v>91.364760000000004</v>
      </c>
      <c r="AM7" s="60">
        <v>92.895679999999999</v>
      </c>
      <c r="AN7" s="20"/>
      <c r="AO7" s="20"/>
      <c r="AP7" s="64"/>
      <c r="AQ7" s="49" t="str">
        <f>HLOOKUP(Introduction!$G$4,nametranslations,105,FALSE)</f>
        <v>Available</v>
      </c>
      <c r="AR7" s="6"/>
      <c r="AS7" s="6"/>
      <c r="AT7" s="6"/>
      <c r="AU7" s="6"/>
      <c r="AV7" s="6"/>
      <c r="AW7" s="60"/>
      <c r="AX7" s="20"/>
      <c r="AY7" s="20"/>
      <c r="AZ7" s="64"/>
      <c r="BA7" s="49" t="str">
        <f>HLOOKUP(Introduction!$G$4,nametranslations,105,FALSE)</f>
        <v>Available</v>
      </c>
      <c r="BB7" s="6"/>
      <c r="BC7" s="6"/>
      <c r="BD7" s="6"/>
      <c r="BE7" s="6"/>
      <c r="BF7" s="6"/>
      <c r="BG7" s="60"/>
      <c r="BH7" s="20"/>
      <c r="BI7" s="20"/>
      <c r="BJ7" s="64"/>
      <c r="BK7" s="49" t="str">
        <f>HLOOKUP(Introduction!$G$4,nametranslations,105,FALSE)</f>
        <v>Available</v>
      </c>
      <c r="BL7" s="6"/>
      <c r="BM7" s="6"/>
      <c r="BN7" s="6"/>
      <c r="BO7" s="6"/>
      <c r="BP7" s="6"/>
      <c r="BQ7" s="60"/>
      <c r="BR7" s="20"/>
      <c r="BS7" s="20"/>
      <c r="BT7" s="64"/>
      <c r="BU7" s="49" t="str">
        <f>HLOOKUP(Introduction!$G$4,nametranslations,105,FALSE)</f>
        <v>Available</v>
      </c>
      <c r="BV7" s="6"/>
      <c r="BW7" s="6"/>
      <c r="BX7" s="6"/>
      <c r="BY7" s="6"/>
      <c r="BZ7" s="6"/>
      <c r="CA7" s="60"/>
      <c r="CB7" s="20"/>
      <c r="CC7" s="20"/>
      <c r="CD7" s="71"/>
      <c r="CN7" s="71"/>
      <c r="CX7" s="71"/>
      <c r="DH7" s="71"/>
      <c r="DR7" s="71"/>
      <c r="EB7" s="71"/>
      <c r="EL7" s="71"/>
      <c r="EV7" s="71"/>
      <c r="FF7" s="71"/>
      <c r="FP7" s="71"/>
      <c r="FZ7" s="71"/>
      <c r="GJ7" s="71"/>
      <c r="GT7" s="71"/>
      <c r="HD7" s="71"/>
      <c r="HN7" s="71"/>
      <c r="HX7" s="71"/>
    </row>
    <row r="8" spans="1:232" s="2" customFormat="1" ht="15.6" customHeight="1" x14ac:dyDescent="0.3">
      <c r="A8" s="654" t="str">
        <f ca="1">IF(ISBLANK('Data Summary'!A10),"",'Data Summary'!A10)</f>
        <v>LBR_2016_UIS</v>
      </c>
      <c r="B8" s="64"/>
      <c r="C8" s="49" t="str">
        <f>HLOOKUP(Introduction!$G$4,nametranslations,106,FALSE)</f>
        <v>On premises</v>
      </c>
      <c r="D8" s="200"/>
      <c r="E8" s="6"/>
      <c r="F8" s="6"/>
      <c r="G8" s="6"/>
      <c r="H8" s="6"/>
      <c r="I8" s="60"/>
      <c r="J8" s="20"/>
      <c r="K8" s="20"/>
      <c r="L8" s="64"/>
      <c r="M8" s="49" t="str">
        <f>HLOOKUP(Introduction!$G$4,nametranslations,106,FALSE)</f>
        <v>On premises</v>
      </c>
      <c r="N8" s="200"/>
      <c r="O8" s="6"/>
      <c r="P8" s="6"/>
      <c r="Q8" s="6"/>
      <c r="R8" s="6"/>
      <c r="S8" s="60"/>
      <c r="T8" s="20"/>
      <c r="U8" s="20"/>
      <c r="V8" s="64"/>
      <c r="W8" s="122" t="str">
        <f>HLOOKUP(Introduction!$G$4,nametranslations,106,FALSE)</f>
        <v>On premises</v>
      </c>
      <c r="X8" s="200"/>
      <c r="Y8" s="6"/>
      <c r="Z8" s="6"/>
      <c r="AA8" s="6"/>
      <c r="AB8" s="6"/>
      <c r="AC8" s="60"/>
      <c r="AD8" s="20"/>
      <c r="AE8" s="20"/>
      <c r="AF8" s="64"/>
      <c r="AG8" s="49" t="str">
        <f>HLOOKUP(Introduction!$G$4,nametranslations,106,FALSE)</f>
        <v>On premises</v>
      </c>
      <c r="AH8" s="200"/>
      <c r="AI8" s="6">
        <f t="shared" ref="AI8" si="8">(100-AI5)*(0.721*301+0.827*1455)/(301+1455)</f>
        <v>75.717742282050111</v>
      </c>
      <c r="AJ8" s="6">
        <f t="shared" ref="AJ8" si="9">(100-AJ5)*(0.712*998+0.805*215)/(998+215)</f>
        <v>67.979060169661992</v>
      </c>
      <c r="AK8" s="6"/>
      <c r="AL8" s="6"/>
      <c r="AM8" s="60"/>
      <c r="AN8" s="20"/>
      <c r="AO8" s="20"/>
      <c r="AP8" s="64"/>
      <c r="AQ8" s="49" t="str">
        <f>HLOOKUP(Introduction!$G$4,nametranslations,106,FALSE)</f>
        <v>On premises</v>
      </c>
      <c r="AR8" s="6"/>
      <c r="AS8" s="6"/>
      <c r="AT8" s="6"/>
      <c r="AU8" s="6"/>
      <c r="AV8" s="6"/>
      <c r="AW8" s="60"/>
      <c r="AX8" s="20"/>
      <c r="AY8" s="20"/>
      <c r="AZ8" s="64"/>
      <c r="BA8" s="49" t="str">
        <f>HLOOKUP(Introduction!$G$4,nametranslations,106,FALSE)</f>
        <v>On premises</v>
      </c>
      <c r="BB8" s="6"/>
      <c r="BC8" s="6"/>
      <c r="BD8" s="6"/>
      <c r="BE8" s="6"/>
      <c r="BF8" s="6"/>
      <c r="BG8" s="60"/>
      <c r="BH8" s="20"/>
      <c r="BI8" s="20"/>
      <c r="BJ8" s="64"/>
      <c r="BK8" s="49" t="str">
        <f>HLOOKUP(Introduction!$G$4,nametranslations,106,FALSE)</f>
        <v>On premises</v>
      </c>
      <c r="BL8" s="6"/>
      <c r="BM8" s="6"/>
      <c r="BN8" s="6"/>
      <c r="BO8" s="6"/>
      <c r="BP8" s="6"/>
      <c r="BQ8" s="60"/>
      <c r="BR8" s="20"/>
      <c r="BS8" s="20"/>
      <c r="BT8" s="64"/>
      <c r="BU8" s="49" t="str">
        <f>HLOOKUP(Introduction!$G$4,nametranslations,106,FALSE)</f>
        <v>On premises</v>
      </c>
      <c r="BV8" s="6"/>
      <c r="BW8" s="6"/>
      <c r="BX8" s="6"/>
      <c r="BY8" s="6"/>
      <c r="BZ8" s="6"/>
      <c r="CA8" s="60"/>
      <c r="CB8" s="20"/>
      <c r="CC8" s="20"/>
      <c r="CD8" s="71"/>
      <c r="CN8" s="71"/>
      <c r="CX8" s="71"/>
      <c r="DH8" s="71"/>
      <c r="DR8" s="71"/>
      <c r="EB8" s="71"/>
      <c r="EL8" s="71"/>
      <c r="EV8" s="71"/>
      <c r="FF8" s="71"/>
      <c r="FP8" s="71"/>
      <c r="FZ8" s="71"/>
      <c r="GJ8" s="71"/>
      <c r="GT8" s="71"/>
      <c r="HD8" s="71"/>
      <c r="HN8" s="71"/>
      <c r="HX8" s="71"/>
    </row>
    <row r="9" spans="1:232" s="640" customFormat="1" ht="21" customHeight="1" x14ac:dyDescent="0.3">
      <c r="A9" s="655" t="str">
        <f ca="1">IF(ISBLANK('Data Summary'!A11),"",'Data Summary'!A11)</f>
        <v>LBR_2017_UIS</v>
      </c>
      <c r="B9" s="631"/>
      <c r="C9" s="632" t="str">
        <f>HLOOKUP(Introduction!$G$4,nametranslations,76,FALSE)</f>
        <v>Basic (improved &amp; available)</v>
      </c>
      <c r="D9" s="633"/>
      <c r="E9" s="633"/>
      <c r="F9" s="633"/>
      <c r="G9" s="634"/>
      <c r="H9" s="634"/>
      <c r="I9" s="635"/>
      <c r="J9" s="636"/>
      <c r="K9" s="636"/>
      <c r="L9" s="631"/>
      <c r="M9" s="632" t="str">
        <f>HLOOKUP(Introduction!$G$4,nametranslations,76,FALSE)</f>
        <v>Basic (improved &amp; available)</v>
      </c>
      <c r="N9" s="633"/>
      <c r="O9" s="633"/>
      <c r="P9" s="633"/>
      <c r="Q9" s="634"/>
      <c r="R9" s="634"/>
      <c r="S9" s="635"/>
      <c r="T9" s="636"/>
      <c r="U9" s="636"/>
      <c r="V9" s="631" t="s">
        <v>214</v>
      </c>
      <c r="W9" s="637" t="str">
        <f>HLOOKUP(Introduction!$G$4,nametranslations,76,FALSE)</f>
        <v>Basic (improved &amp; available)</v>
      </c>
      <c r="X9" s="633">
        <f>X15+X16+(X18*0.5)</f>
        <v>52.516690725369905</v>
      </c>
      <c r="Y9" s="633"/>
      <c r="Z9" s="633"/>
      <c r="AA9" s="633"/>
      <c r="AB9" s="633">
        <f t="shared" ref="AB9:AC9" si="10">AB15+AB16+(AB18*0.5)</f>
        <v>47.5</v>
      </c>
      <c r="AC9" s="638">
        <f t="shared" si="10"/>
        <v>64</v>
      </c>
      <c r="AD9" s="636"/>
      <c r="AE9" s="636"/>
      <c r="AF9" s="631" t="s">
        <v>227</v>
      </c>
      <c r="AG9" s="632" t="str">
        <f>HLOOKUP(Introduction!$G$4,nametranslations,76,FALSE)</f>
        <v>Basic (improved &amp; available)</v>
      </c>
      <c r="AH9" s="633">
        <v>47.617269999999998</v>
      </c>
      <c r="AI9" s="633">
        <v>59.357700000000001</v>
      </c>
      <c r="AJ9" s="633">
        <v>35.674050000000001</v>
      </c>
      <c r="AK9" s="634"/>
      <c r="AL9" s="634">
        <v>40.860219999999998</v>
      </c>
      <c r="AM9" s="635">
        <v>65.620739999999998</v>
      </c>
      <c r="AN9" s="636"/>
      <c r="AO9" s="636"/>
      <c r="AP9" s="631" t="s">
        <v>216</v>
      </c>
      <c r="AQ9" s="632" t="str">
        <f>HLOOKUP(Introduction!$G$4,nametranslations,76,FALSE)</f>
        <v>Basic (improved &amp; available)</v>
      </c>
      <c r="AR9" s="633">
        <f>(AV9*AL31+AW9*AM31)/SUM(AL31:AM31)</f>
        <v>54.275874906924798</v>
      </c>
      <c r="AS9" s="633"/>
      <c r="AT9" s="633"/>
      <c r="AU9" s="634"/>
      <c r="AV9" s="634">
        <v>49.2</v>
      </c>
      <c r="AW9" s="635">
        <v>67.8</v>
      </c>
      <c r="AX9" s="636"/>
      <c r="AY9" s="636"/>
      <c r="AZ9" s="631" t="s">
        <v>216</v>
      </c>
      <c r="BA9" s="632" t="str">
        <f>HLOOKUP(Introduction!$G$4,nametranslations,76,FALSE)</f>
        <v>Basic (improved &amp; available)</v>
      </c>
      <c r="BB9" s="633">
        <f>(BF9*AL31+BG9*AM31)/SUM(AL31:AM31)</f>
        <v>64.994378257632164</v>
      </c>
      <c r="BC9" s="633"/>
      <c r="BD9" s="633"/>
      <c r="BE9" s="634"/>
      <c r="BF9" s="634">
        <v>59.4</v>
      </c>
      <c r="BG9" s="635">
        <v>79.900000000000006</v>
      </c>
      <c r="BH9" s="636"/>
      <c r="BI9" s="636"/>
      <c r="BJ9" s="631"/>
      <c r="BK9" s="632" t="str">
        <f>HLOOKUP(Introduction!$G$4,nametranslations,76,FALSE)</f>
        <v>Basic (improved &amp; available)</v>
      </c>
      <c r="BL9" s="633"/>
      <c r="BM9" s="633"/>
      <c r="BN9" s="633"/>
      <c r="BO9" s="634"/>
      <c r="BP9" s="634"/>
      <c r="BQ9" s="635"/>
      <c r="BR9" s="636"/>
      <c r="BS9" s="636"/>
      <c r="BT9" s="631"/>
      <c r="BU9" s="632" t="str">
        <f>HLOOKUP(Introduction!$G$4,nametranslations,76,FALSE)</f>
        <v>Basic (improved &amp; available)</v>
      </c>
      <c r="BV9" s="633"/>
      <c r="BW9" s="633"/>
      <c r="BX9" s="633"/>
      <c r="BY9" s="634"/>
      <c r="BZ9" s="634"/>
      <c r="CA9" s="635"/>
      <c r="CB9" s="636"/>
      <c r="CC9" s="636"/>
      <c r="CD9" s="639"/>
      <c r="CN9" s="639"/>
      <c r="CX9" s="639"/>
      <c r="DH9" s="639"/>
      <c r="DR9" s="639"/>
      <c r="EB9" s="639"/>
      <c r="EL9" s="639"/>
      <c r="EV9" s="639"/>
      <c r="FF9" s="639"/>
      <c r="FP9" s="639"/>
      <c r="FZ9" s="639"/>
      <c r="GJ9" s="639"/>
      <c r="GT9" s="639"/>
      <c r="HD9" s="639"/>
      <c r="HN9" s="639"/>
      <c r="HX9" s="639"/>
    </row>
    <row r="10" spans="1:232" s="640" customFormat="1" ht="21" customHeight="1" x14ac:dyDescent="0.3">
      <c r="A10" s="655" t="str">
        <f ca="1">IF(ISBLANK('Data Summary'!A12),"",'Data Summary'!A12)</f>
        <v>LBR_2020_CEN</v>
      </c>
      <c r="B10" s="631"/>
      <c r="C10" s="632" t="str">
        <f>HLOOKUP(Introduction!$G$4,nametranslations,107,FALSE)</f>
        <v>Improved &amp; on-premises</v>
      </c>
      <c r="D10" s="641"/>
      <c r="E10" s="642"/>
      <c r="F10" s="642"/>
      <c r="G10" s="642"/>
      <c r="H10" s="642"/>
      <c r="I10" s="643"/>
      <c r="J10" s="636"/>
      <c r="K10" s="636"/>
      <c r="L10" s="631"/>
      <c r="M10" s="632" t="str">
        <f>HLOOKUP(Introduction!$G$4,nametranslations,107,FALSE)</f>
        <v>Improved &amp; on-premises</v>
      </c>
      <c r="N10" s="641"/>
      <c r="O10" s="642"/>
      <c r="P10" s="642"/>
      <c r="Q10" s="642"/>
      <c r="R10" s="642"/>
      <c r="S10" s="643"/>
      <c r="T10" s="636"/>
      <c r="U10" s="636"/>
      <c r="V10" s="631"/>
      <c r="W10" s="637" t="str">
        <f>HLOOKUP(Introduction!$G$4,nametranslations,107,FALSE)</f>
        <v>Improved &amp; on-premises</v>
      </c>
      <c r="X10" s="644"/>
      <c r="Y10" s="645"/>
      <c r="Z10" s="645"/>
      <c r="AA10" s="645"/>
      <c r="AB10" s="645"/>
      <c r="AC10" s="643"/>
      <c r="AD10" s="636"/>
      <c r="AE10" s="636"/>
      <c r="AF10" s="631"/>
      <c r="AG10" s="632" t="str">
        <f>HLOOKUP(Introduction!$G$4,nametranslations,107,FALSE)</f>
        <v>Improved &amp; on-premises</v>
      </c>
      <c r="AH10" s="641"/>
      <c r="AI10" s="642"/>
      <c r="AJ10" s="642"/>
      <c r="AK10" s="642"/>
      <c r="AL10" s="642"/>
      <c r="AM10" s="643"/>
      <c r="AN10" s="636"/>
      <c r="AO10" s="636"/>
      <c r="AP10" s="631"/>
      <c r="AQ10" s="632" t="str">
        <f>HLOOKUP(Introduction!$G$4,nametranslations,107,FALSE)</f>
        <v>Improved &amp; on-premises</v>
      </c>
      <c r="AR10" s="641"/>
      <c r="AS10" s="642"/>
      <c r="AT10" s="642"/>
      <c r="AU10" s="642"/>
      <c r="AV10" s="642"/>
      <c r="AW10" s="643"/>
      <c r="AX10" s="636"/>
      <c r="AY10" s="636"/>
      <c r="AZ10" s="631"/>
      <c r="BA10" s="632" t="str">
        <f>HLOOKUP(Introduction!$G$4,nametranslations,107,FALSE)</f>
        <v>Improved &amp; on-premises</v>
      </c>
      <c r="BB10" s="641"/>
      <c r="BC10" s="642"/>
      <c r="BD10" s="642"/>
      <c r="BE10" s="642"/>
      <c r="BF10" s="642"/>
      <c r="BG10" s="643"/>
      <c r="BH10" s="636"/>
      <c r="BI10" s="636"/>
      <c r="BJ10" s="631"/>
      <c r="BK10" s="632" t="str">
        <f>HLOOKUP(Introduction!$G$4,nametranslations,107,FALSE)</f>
        <v>Improved &amp; on-premises</v>
      </c>
      <c r="BL10" s="641"/>
      <c r="BM10" s="642"/>
      <c r="BN10" s="642"/>
      <c r="BO10" s="642"/>
      <c r="BP10" s="642"/>
      <c r="BQ10" s="643"/>
      <c r="BR10" s="636"/>
      <c r="BS10" s="636"/>
      <c r="BT10" s="631"/>
      <c r="BU10" s="632" t="str">
        <f>HLOOKUP(Introduction!$G$4,nametranslations,107,FALSE)</f>
        <v>Improved &amp; on-premises</v>
      </c>
      <c r="BV10" s="641"/>
      <c r="BW10" s="642"/>
      <c r="BX10" s="642"/>
      <c r="BY10" s="642"/>
      <c r="BZ10" s="642"/>
      <c r="CA10" s="643"/>
      <c r="CB10" s="636"/>
      <c r="CC10" s="636"/>
      <c r="CD10" s="639"/>
      <c r="CN10" s="639"/>
      <c r="CX10" s="639"/>
      <c r="DH10" s="639"/>
      <c r="DR10" s="639"/>
      <c r="EB10" s="639"/>
      <c r="EL10" s="639"/>
      <c r="EV10" s="639"/>
      <c r="FF10" s="639"/>
      <c r="FP10" s="639"/>
      <c r="FZ10" s="639"/>
      <c r="GJ10" s="639"/>
      <c r="GT10" s="639"/>
      <c r="HD10" s="639"/>
      <c r="HN10" s="639"/>
      <c r="HX10" s="639"/>
    </row>
    <row r="11" spans="1:232" s="640" customFormat="1" ht="21" customHeight="1" x14ac:dyDescent="0.3">
      <c r="A11" s="655" t="str">
        <f ca="1">IF(ISBLANK('Data Summary'!A13),"",'Data Summary'!A13)</f>
        <v>LBR_2022_EMIS</v>
      </c>
      <c r="B11" s="631"/>
      <c r="C11" s="632" t="str">
        <f>HLOOKUP(Introduction!$G$4,nametranslations,108,FALSE)</f>
        <v>Improved, available &amp; on-premises</v>
      </c>
      <c r="D11" s="641"/>
      <c r="E11" s="642"/>
      <c r="F11" s="642"/>
      <c r="G11" s="642"/>
      <c r="H11" s="642"/>
      <c r="I11" s="643"/>
      <c r="J11" s="636"/>
      <c r="K11" s="636"/>
      <c r="L11" s="631"/>
      <c r="M11" s="632" t="str">
        <f>HLOOKUP(Introduction!$G$4,nametranslations,108,FALSE)</f>
        <v>Improved, available &amp; on-premises</v>
      </c>
      <c r="N11" s="641"/>
      <c r="O11" s="642"/>
      <c r="P11" s="642"/>
      <c r="Q11" s="642"/>
      <c r="R11" s="642"/>
      <c r="S11" s="643"/>
      <c r="T11" s="636"/>
      <c r="U11" s="636"/>
      <c r="V11" s="631"/>
      <c r="W11" s="637" t="str">
        <f>HLOOKUP(Introduction!$G$4,nametranslations,108,FALSE)</f>
        <v>Improved, available &amp; on-premises</v>
      </c>
      <c r="X11" s="644"/>
      <c r="Y11" s="645"/>
      <c r="Z11" s="645"/>
      <c r="AA11" s="645"/>
      <c r="AB11" s="645"/>
      <c r="AC11" s="643"/>
      <c r="AD11" s="636"/>
      <c r="AE11" s="636"/>
      <c r="AF11" s="631"/>
      <c r="AG11" s="632" t="str">
        <f>HLOOKUP(Introduction!$G$4,nametranslations,108,FALSE)</f>
        <v>Improved, available &amp; on-premises</v>
      </c>
      <c r="AH11" s="641"/>
      <c r="AI11" s="642"/>
      <c r="AJ11" s="642"/>
      <c r="AK11" s="642"/>
      <c r="AL11" s="642"/>
      <c r="AM11" s="643"/>
      <c r="AN11" s="636"/>
      <c r="AO11" s="636"/>
      <c r="AP11" s="631"/>
      <c r="AQ11" s="632" t="str">
        <f>HLOOKUP(Introduction!$G$4,nametranslations,108,FALSE)</f>
        <v>Improved, available &amp; on-premises</v>
      </c>
      <c r="AR11" s="641"/>
      <c r="AS11" s="642"/>
      <c r="AT11" s="642"/>
      <c r="AU11" s="642"/>
      <c r="AV11" s="642"/>
      <c r="AW11" s="643"/>
      <c r="AX11" s="636"/>
      <c r="AY11" s="636"/>
      <c r="AZ11" s="631"/>
      <c r="BA11" s="632" t="str">
        <f>HLOOKUP(Introduction!$G$4,nametranslations,108,FALSE)</f>
        <v>Improved, available &amp; on-premises</v>
      </c>
      <c r="BB11" s="641"/>
      <c r="BC11" s="642"/>
      <c r="BD11" s="642"/>
      <c r="BE11" s="642"/>
      <c r="BF11" s="642"/>
      <c r="BG11" s="643"/>
      <c r="BH11" s="636"/>
      <c r="BI11" s="636"/>
      <c r="BJ11" s="631"/>
      <c r="BK11" s="632" t="str">
        <f>HLOOKUP(Introduction!$G$4,nametranslations,108,FALSE)</f>
        <v>Improved, available &amp; on-premises</v>
      </c>
      <c r="BL11" s="641"/>
      <c r="BM11" s="642"/>
      <c r="BN11" s="642"/>
      <c r="BO11" s="642"/>
      <c r="BP11" s="642"/>
      <c r="BQ11" s="643"/>
      <c r="BR11" s="636"/>
      <c r="BS11" s="636"/>
      <c r="BT11" s="631"/>
      <c r="BU11" s="632" t="str">
        <f>HLOOKUP(Introduction!$G$4,nametranslations,108,FALSE)</f>
        <v>Improved, available &amp; on-premises</v>
      </c>
      <c r="BV11" s="641"/>
      <c r="BW11" s="642"/>
      <c r="BX11" s="642"/>
      <c r="BY11" s="642"/>
      <c r="BZ11" s="642"/>
      <c r="CA11" s="643"/>
      <c r="CB11" s="636"/>
      <c r="CC11" s="636"/>
      <c r="CD11" s="639"/>
      <c r="CN11" s="639"/>
      <c r="CX11" s="639"/>
      <c r="DH11" s="639"/>
      <c r="DR11" s="639"/>
      <c r="EB11" s="639"/>
      <c r="EL11" s="639"/>
      <c r="EV11" s="639"/>
      <c r="FF11" s="639"/>
      <c r="FP11" s="639"/>
      <c r="FZ11" s="639"/>
      <c r="GJ11" s="639"/>
      <c r="GT11" s="639"/>
      <c r="HD11" s="639"/>
      <c r="HN11" s="639"/>
      <c r="HX11" s="639"/>
    </row>
    <row r="12" spans="1:232" s="148" customFormat="1" ht="18" customHeight="1" x14ac:dyDescent="0.2">
      <c r="A12" s="625" t="str">
        <f ca="1">IF(ISBLANK('Data Summary'!A14),"",'Data Summary'!A14)</f>
        <v/>
      </c>
      <c r="B12" s="142" t="str">
        <f>HLOOKUP(Introduction!$G$4,nametranslations,109,FALSE)</f>
        <v>Facility type</v>
      </c>
      <c r="C12" s="143" t="str">
        <f>HLOOKUP(Introduction!$G$4,nametranslations,110,FALSE)</f>
        <v>Proprortion improved</v>
      </c>
      <c r="D12" s="144"/>
      <c r="E12" s="144"/>
      <c r="F12" s="144"/>
      <c r="G12" s="144"/>
      <c r="H12" s="144"/>
      <c r="I12" s="145"/>
      <c r="J12" s="139"/>
      <c r="K12" s="139"/>
      <c r="L12" s="142" t="str">
        <f>HLOOKUP(Introduction!$G$4,nametranslations,109,FALSE)</f>
        <v>Facility type</v>
      </c>
      <c r="M12" s="143" t="str">
        <f>HLOOKUP(Introduction!$G$4,nametranslations,110,FALSE)</f>
        <v>Proprortion improved</v>
      </c>
      <c r="N12" s="144"/>
      <c r="O12" s="144"/>
      <c r="P12" s="144"/>
      <c r="Q12" s="144"/>
      <c r="R12" s="144"/>
      <c r="S12" s="145"/>
      <c r="T12" s="139"/>
      <c r="U12" s="139"/>
      <c r="V12" s="142" t="str">
        <f>HLOOKUP(Introduction!$G$4,nametranslations,109,FALSE)</f>
        <v>Facility type</v>
      </c>
      <c r="W12" s="143" t="str">
        <f>HLOOKUP(Introduction!$G$4,nametranslations,110,FALSE)</f>
        <v>Proprortion improved</v>
      </c>
      <c r="X12" s="146"/>
      <c r="Y12" s="146"/>
      <c r="Z12" s="146"/>
      <c r="AA12" s="146"/>
      <c r="AB12" s="146"/>
      <c r="AC12" s="145"/>
      <c r="AD12" s="139"/>
      <c r="AE12" s="139"/>
      <c r="AF12" s="142" t="str">
        <f>HLOOKUP(Introduction!$G$4,nametranslations,109,FALSE)</f>
        <v>Facility type</v>
      </c>
      <c r="AG12" s="143" t="str">
        <f>HLOOKUP(Introduction!$G$4,nametranslations,110,FALSE)</f>
        <v>Proprortion improved</v>
      </c>
      <c r="AH12" s="144"/>
      <c r="AI12" s="144"/>
      <c r="AJ12" s="144"/>
      <c r="AK12" s="144"/>
      <c r="AL12" s="144"/>
      <c r="AM12" s="145"/>
      <c r="AN12" s="139"/>
      <c r="AO12" s="139"/>
      <c r="AP12" s="142" t="str">
        <f>HLOOKUP(Introduction!$G$4,nametranslations,109,FALSE)</f>
        <v>Facility type</v>
      </c>
      <c r="AQ12" s="143" t="str">
        <f>HLOOKUP(Introduction!$G$4,nametranslations,110,FALSE)</f>
        <v>Proprortion improved</v>
      </c>
      <c r="AR12" s="144"/>
      <c r="AS12" s="144"/>
      <c r="AT12" s="144"/>
      <c r="AU12" s="144"/>
      <c r="AV12" s="144"/>
      <c r="AW12" s="145"/>
      <c r="AX12" s="139"/>
      <c r="AY12" s="139"/>
      <c r="AZ12" s="142" t="str">
        <f>HLOOKUP(Introduction!$G$4,nametranslations,109,FALSE)</f>
        <v>Facility type</v>
      </c>
      <c r="BA12" s="143" t="str">
        <f>HLOOKUP(Introduction!$G$4,nametranslations,110,FALSE)</f>
        <v>Proprortion improved</v>
      </c>
      <c r="BB12" s="144"/>
      <c r="BC12" s="144"/>
      <c r="BD12" s="144"/>
      <c r="BE12" s="144"/>
      <c r="BF12" s="144"/>
      <c r="BG12" s="145"/>
      <c r="BH12" s="139"/>
      <c r="BI12" s="139"/>
      <c r="BJ12" s="142" t="str">
        <f>HLOOKUP(Introduction!$G$4,nametranslations,109,FALSE)</f>
        <v>Facility type</v>
      </c>
      <c r="BK12" s="143" t="str">
        <f>HLOOKUP(Introduction!$G$4,nametranslations,110,FALSE)</f>
        <v>Proprortion improved</v>
      </c>
      <c r="BL12" s="144"/>
      <c r="BM12" s="144"/>
      <c r="BN12" s="144"/>
      <c r="BO12" s="144"/>
      <c r="BP12" s="144"/>
      <c r="BQ12" s="145"/>
      <c r="BR12" s="139"/>
      <c r="BS12" s="139"/>
      <c r="BT12" s="142" t="str">
        <f>HLOOKUP(Introduction!$G$4,nametranslations,109,FALSE)</f>
        <v>Facility type</v>
      </c>
      <c r="BU12" s="143" t="str">
        <f>HLOOKUP(Introduction!$G$4,nametranslations,110,FALSE)</f>
        <v>Proprortion improved</v>
      </c>
      <c r="BV12" s="144"/>
      <c r="BW12" s="144"/>
      <c r="BX12" s="144"/>
      <c r="BY12" s="144"/>
      <c r="BZ12" s="144"/>
      <c r="CA12" s="145"/>
      <c r="CB12" s="139"/>
      <c r="CC12" s="139"/>
      <c r="CD12" s="147"/>
      <c r="CN12" s="147"/>
      <c r="CX12" s="147"/>
      <c r="DH12" s="147"/>
      <c r="DR12" s="147"/>
      <c r="EB12" s="147"/>
      <c r="EL12" s="147"/>
      <c r="EV12" s="147"/>
      <c r="FF12" s="147"/>
      <c r="FP12" s="147"/>
      <c r="FZ12" s="147"/>
      <c r="GJ12" s="147"/>
      <c r="GT12" s="147"/>
      <c r="HD12" s="147"/>
      <c r="HN12" s="147"/>
      <c r="HX12" s="147"/>
    </row>
    <row r="13" spans="1:232" s="2" customFormat="1" ht="14.25" customHeight="1" x14ac:dyDescent="0.2">
      <c r="A13" s="625" t="str">
        <f ca="1">IF(ISBLANK('Data Summary'!A15),"",'Data Summary'!A15)</f>
        <v/>
      </c>
      <c r="B13" s="65" t="s">
        <v>54</v>
      </c>
      <c r="C13" s="3">
        <v>0</v>
      </c>
      <c r="D13" s="26"/>
      <c r="E13" s="26"/>
      <c r="F13" s="26"/>
      <c r="G13" s="58"/>
      <c r="H13" s="58"/>
      <c r="I13" s="61"/>
      <c r="J13" s="9"/>
      <c r="K13" s="9"/>
      <c r="L13" s="65" t="s">
        <v>54</v>
      </c>
      <c r="M13" s="3">
        <v>0</v>
      </c>
      <c r="N13" s="26">
        <f>50.5502213279678+0.83</f>
        <v>51.380221327967796</v>
      </c>
      <c r="O13" s="26"/>
      <c r="P13" s="26"/>
      <c r="Q13" s="58"/>
      <c r="R13" s="58">
        <f>54.4+0.8</f>
        <v>55.199999999999996</v>
      </c>
      <c r="S13" s="61">
        <f>32.1+1</f>
        <v>33.1</v>
      </c>
      <c r="T13" s="9"/>
      <c r="U13" s="9"/>
      <c r="V13" s="65" t="s">
        <v>54</v>
      </c>
      <c r="W13" s="3">
        <v>0</v>
      </c>
      <c r="X13" s="26">
        <v>20.871706964994587</v>
      </c>
      <c r="Y13" s="26"/>
      <c r="Z13" s="26"/>
      <c r="AA13" s="58"/>
      <c r="AB13" s="58">
        <v>23</v>
      </c>
      <c r="AC13" s="61">
        <v>16</v>
      </c>
      <c r="AD13" s="9"/>
      <c r="AE13" s="9"/>
      <c r="AF13" s="65" t="s">
        <v>54</v>
      </c>
      <c r="AG13" s="3">
        <v>0</v>
      </c>
      <c r="AH13" s="26">
        <v>41.883839999999999</v>
      </c>
      <c r="AI13" s="26">
        <v>31.04467</v>
      </c>
      <c r="AJ13" s="26">
        <v>52.910249999999998</v>
      </c>
      <c r="AK13" s="58"/>
      <c r="AL13" s="58">
        <v>48.4895</v>
      </c>
      <c r="AM13" s="61">
        <v>24.283770000000001</v>
      </c>
      <c r="AN13" s="9"/>
      <c r="AO13" s="9"/>
      <c r="AP13" s="65" t="s">
        <v>54</v>
      </c>
      <c r="AQ13" s="3">
        <v>0</v>
      </c>
      <c r="AR13" s="26"/>
      <c r="AS13" s="26"/>
      <c r="AT13" s="26"/>
      <c r="AU13" s="58"/>
      <c r="AV13" s="58"/>
      <c r="AW13" s="61"/>
      <c r="AX13" s="9"/>
      <c r="AY13" s="9"/>
      <c r="AZ13" s="65" t="s">
        <v>54</v>
      </c>
      <c r="BA13" s="3">
        <v>0</v>
      </c>
      <c r="BB13" s="26"/>
      <c r="BC13" s="26"/>
      <c r="BD13" s="26"/>
      <c r="BE13" s="58"/>
      <c r="BF13" s="58"/>
      <c r="BG13" s="61"/>
      <c r="BH13" s="9"/>
      <c r="BI13" s="9"/>
      <c r="BJ13" s="65" t="s">
        <v>54</v>
      </c>
      <c r="BK13" s="3">
        <v>0</v>
      </c>
      <c r="BL13" s="26">
        <v>30.274063700905362</v>
      </c>
      <c r="BM13" s="26"/>
      <c r="BN13" s="26"/>
      <c r="BO13" s="58">
        <v>33.1</v>
      </c>
      <c r="BP13" s="58">
        <v>33.299999999999997</v>
      </c>
      <c r="BQ13" s="61">
        <v>19.937061079964593</v>
      </c>
      <c r="BR13" s="9"/>
      <c r="BS13" s="9"/>
      <c r="BT13" s="65" t="s">
        <v>54</v>
      </c>
      <c r="BU13" s="3">
        <v>0</v>
      </c>
      <c r="BV13" s="26">
        <f>100-SUM(BV15:BV19)</f>
        <v>32.421187389982407</v>
      </c>
      <c r="BW13" s="26"/>
      <c r="BX13" s="26"/>
      <c r="BY13" s="26"/>
      <c r="BZ13" s="26"/>
      <c r="CA13" s="201"/>
      <c r="CB13" s="9"/>
      <c r="CC13" s="9"/>
      <c r="CD13" s="71"/>
      <c r="CN13" s="71"/>
      <c r="CX13" s="71"/>
      <c r="DH13" s="71"/>
      <c r="DR13" s="71"/>
      <c r="EB13" s="71"/>
      <c r="EL13" s="71"/>
      <c r="EV13" s="71"/>
      <c r="FF13" s="71"/>
      <c r="FP13" s="71"/>
      <c r="FZ13" s="71"/>
      <c r="GJ13" s="71"/>
      <c r="GT13" s="71"/>
      <c r="HD13" s="71"/>
      <c r="HN13" s="71"/>
      <c r="HX13" s="71"/>
    </row>
    <row r="14" spans="1:232" x14ac:dyDescent="0.3">
      <c r="A14" s="625" t="str">
        <f ca="1">IF(ISBLANK('Data Summary'!A16),"",'Data Summary'!A16)</f>
        <v/>
      </c>
      <c r="B14" s="66" t="s">
        <v>96</v>
      </c>
      <c r="C14" s="19">
        <v>0</v>
      </c>
      <c r="D14" s="5"/>
      <c r="E14" s="26"/>
      <c r="F14" s="5"/>
      <c r="G14" s="16"/>
      <c r="H14" s="58"/>
      <c r="I14" s="61"/>
      <c r="J14" s="9"/>
      <c r="K14" s="9"/>
      <c r="L14" s="66" t="s">
        <v>96</v>
      </c>
      <c r="M14" s="19">
        <v>0</v>
      </c>
      <c r="N14" s="5"/>
      <c r="O14" s="26"/>
      <c r="P14" s="5"/>
      <c r="Q14" s="16"/>
      <c r="R14" s="58"/>
      <c r="S14" s="61"/>
      <c r="T14" s="9"/>
      <c r="U14" s="9"/>
      <c r="V14" s="66" t="s">
        <v>96</v>
      </c>
      <c r="W14" s="116">
        <v>0</v>
      </c>
      <c r="X14" s="115"/>
      <c r="Y14" s="26"/>
      <c r="Z14" s="115"/>
      <c r="AA14" s="112"/>
      <c r="AB14" s="58"/>
      <c r="AC14" s="61"/>
      <c r="AD14" s="9"/>
      <c r="AE14" s="9"/>
      <c r="AF14" s="66" t="s">
        <v>96</v>
      </c>
      <c r="AG14" s="19">
        <v>0</v>
      </c>
      <c r="AH14" s="5"/>
      <c r="AI14" s="26"/>
      <c r="AJ14" s="5"/>
      <c r="AK14" s="16"/>
      <c r="AL14" s="58"/>
      <c r="AM14" s="61"/>
      <c r="AN14" s="9"/>
      <c r="AO14" s="9"/>
      <c r="AP14" s="66" t="s">
        <v>96</v>
      </c>
      <c r="AQ14" s="19">
        <v>0</v>
      </c>
      <c r="AR14" s="5"/>
      <c r="AS14" s="26"/>
      <c r="AT14" s="5"/>
      <c r="AU14" s="16"/>
      <c r="AV14" s="58"/>
      <c r="AW14" s="61"/>
      <c r="AX14" s="9"/>
      <c r="AY14" s="9"/>
      <c r="AZ14" s="66" t="s">
        <v>96</v>
      </c>
      <c r="BA14" s="19">
        <v>0</v>
      </c>
      <c r="BB14" s="5"/>
      <c r="BC14" s="26"/>
      <c r="BD14" s="5"/>
      <c r="BE14" s="16"/>
      <c r="BF14" s="58"/>
      <c r="BG14" s="61"/>
      <c r="BH14" s="9"/>
      <c r="BI14" s="9"/>
      <c r="BJ14" s="66" t="s">
        <v>96</v>
      </c>
      <c r="BK14" s="19">
        <v>0</v>
      </c>
      <c r="BL14" s="5"/>
      <c r="BM14" s="26"/>
      <c r="BN14" s="5"/>
      <c r="BO14" s="16"/>
      <c r="BP14" s="58"/>
      <c r="BQ14" s="61"/>
      <c r="BR14" s="9"/>
      <c r="BS14" s="9"/>
      <c r="BT14" s="66" t="s">
        <v>96</v>
      </c>
      <c r="BU14" s="202">
        <v>0</v>
      </c>
      <c r="BV14" s="26"/>
      <c r="BW14" s="26"/>
      <c r="BX14" s="26"/>
      <c r="BY14" s="26"/>
      <c r="BZ14" s="26"/>
      <c r="CA14" s="201"/>
      <c r="CB14" s="9"/>
      <c r="CC14" s="9"/>
    </row>
    <row r="15" spans="1:232" s="1" customFormat="1" x14ac:dyDescent="0.3">
      <c r="A15" s="625" t="str">
        <f ca="1">IF(ISBLANK('Data Summary'!A17),"",'Data Summary'!A17)</f>
        <v/>
      </c>
      <c r="B15" s="66" t="s">
        <v>223</v>
      </c>
      <c r="C15" s="4">
        <v>1</v>
      </c>
      <c r="D15" s="5">
        <v>14.44417273673257</v>
      </c>
      <c r="E15" s="5"/>
      <c r="F15" s="5"/>
      <c r="G15" s="16"/>
      <c r="H15" s="58">
        <v>13.4</v>
      </c>
      <c r="I15" s="61">
        <v>19.5</v>
      </c>
      <c r="J15" s="9"/>
      <c r="K15" s="9"/>
      <c r="L15" s="66"/>
      <c r="M15" s="4"/>
      <c r="N15" s="5"/>
      <c r="O15" s="5"/>
      <c r="P15" s="5"/>
      <c r="Q15" s="16"/>
      <c r="R15" s="58"/>
      <c r="S15" s="61"/>
      <c r="T15" s="9"/>
      <c r="U15" s="9"/>
      <c r="V15" s="66" t="s">
        <v>202</v>
      </c>
      <c r="W15" s="4">
        <v>1</v>
      </c>
      <c r="X15" s="115">
        <v>6.216167448574522</v>
      </c>
      <c r="Y15" s="115"/>
      <c r="Z15" s="115"/>
      <c r="AA15" s="112"/>
      <c r="AB15" s="58">
        <v>5</v>
      </c>
      <c r="AC15" s="61">
        <v>9</v>
      </c>
      <c r="AD15" s="9"/>
      <c r="AE15" s="9"/>
      <c r="AF15" s="66" t="s">
        <v>150</v>
      </c>
      <c r="AG15" s="4">
        <v>0</v>
      </c>
      <c r="AH15" s="5">
        <v>0.42814999999999998</v>
      </c>
      <c r="AI15" s="5">
        <v>3.6909999999999998E-2</v>
      </c>
      <c r="AJ15" s="5">
        <v>0.82613999999999999</v>
      </c>
      <c r="AK15" s="16"/>
      <c r="AL15" s="58">
        <v>0.51202999999999999</v>
      </c>
      <c r="AM15" s="61">
        <v>0.20463999999999999</v>
      </c>
      <c r="AN15" s="9"/>
      <c r="AO15" s="9"/>
      <c r="AP15" s="66"/>
      <c r="AQ15" s="4"/>
      <c r="AR15" s="5"/>
      <c r="AS15" s="5"/>
      <c r="AT15" s="5"/>
      <c r="AU15" s="16"/>
      <c r="AV15" s="58"/>
      <c r="AW15" s="61"/>
      <c r="AX15" s="9"/>
      <c r="AY15" s="9"/>
      <c r="AZ15" s="66"/>
      <c r="BA15" s="4"/>
      <c r="BB15" s="5"/>
      <c r="BC15" s="5"/>
      <c r="BD15" s="5"/>
      <c r="BE15" s="16"/>
      <c r="BF15" s="58"/>
      <c r="BG15" s="61"/>
      <c r="BH15" s="9"/>
      <c r="BI15" s="9"/>
      <c r="BJ15" s="66"/>
      <c r="BK15" s="4"/>
      <c r="BL15" s="5"/>
      <c r="BM15" s="5"/>
      <c r="BN15" s="5"/>
      <c r="BO15" s="16"/>
      <c r="BP15" s="58"/>
      <c r="BQ15" s="61"/>
      <c r="BR15" s="9"/>
      <c r="BS15" s="9"/>
      <c r="BT15" s="66" t="s">
        <v>291</v>
      </c>
      <c r="BU15" s="4">
        <v>1</v>
      </c>
      <c r="BV15" s="26">
        <f>513/BV31*100</f>
        <v>8.2093134901584257</v>
      </c>
      <c r="BW15" s="203"/>
      <c r="BX15" s="203"/>
      <c r="BY15" s="203"/>
      <c r="BZ15" s="26"/>
      <c r="CA15" s="201"/>
      <c r="CB15" s="9"/>
      <c r="CC15" s="9"/>
      <c r="CD15" s="72"/>
      <c r="CN15" s="72"/>
      <c r="CX15" s="72"/>
      <c r="DH15" s="72"/>
      <c r="DR15" s="72"/>
      <c r="EB15" s="72"/>
      <c r="EL15" s="72"/>
      <c r="EV15" s="72"/>
      <c r="FF15" s="72"/>
      <c r="FP15" s="72"/>
      <c r="FZ15" s="72"/>
      <c r="GJ15" s="72"/>
      <c r="GT15" s="72"/>
      <c r="HD15" s="72"/>
      <c r="HN15" s="72"/>
      <c r="HX15" s="72"/>
    </row>
    <row r="16" spans="1:232" s="1" customFormat="1" x14ac:dyDescent="0.3">
      <c r="A16" s="625" t="str">
        <f ca="1">IF(ISBLANK('Data Summary'!A18),"",'Data Summary'!A18)</f>
        <v/>
      </c>
      <c r="B16" s="66" t="s">
        <v>153</v>
      </c>
      <c r="C16" s="11">
        <v>0.5</v>
      </c>
      <c r="D16" s="5">
        <f>100-D15</f>
        <v>85.555827263267432</v>
      </c>
      <c r="E16" s="5"/>
      <c r="F16" s="5"/>
      <c r="G16" s="16"/>
      <c r="H16" s="58">
        <f>100-H15</f>
        <v>86.6</v>
      </c>
      <c r="I16" s="61">
        <f>100-I15</f>
        <v>80.5</v>
      </c>
      <c r="J16" s="9"/>
      <c r="K16" s="9"/>
      <c r="L16" s="66"/>
      <c r="M16" s="11"/>
      <c r="N16" s="5"/>
      <c r="O16" s="5"/>
      <c r="P16" s="5"/>
      <c r="Q16" s="16"/>
      <c r="R16" s="58"/>
      <c r="S16" s="61"/>
      <c r="T16" s="9"/>
      <c r="U16" s="9"/>
      <c r="V16" s="66" t="s">
        <v>203</v>
      </c>
      <c r="W16" s="123">
        <v>1</v>
      </c>
      <c r="X16" s="115">
        <v>41.952544207867199</v>
      </c>
      <c r="Y16" s="115"/>
      <c r="Z16" s="115"/>
      <c r="AA16" s="112"/>
      <c r="AB16" s="58">
        <v>38</v>
      </c>
      <c r="AC16" s="61">
        <v>51</v>
      </c>
      <c r="AD16" s="9"/>
      <c r="AE16" s="9"/>
      <c r="AF16" s="66" t="s">
        <v>148</v>
      </c>
      <c r="AG16" s="11">
        <v>1</v>
      </c>
      <c r="AH16" s="5">
        <v>41.865229999999997</v>
      </c>
      <c r="AI16" s="5">
        <v>47.24991</v>
      </c>
      <c r="AJ16" s="5">
        <v>36.387529999999998</v>
      </c>
      <c r="AK16" s="16"/>
      <c r="AL16" s="58">
        <v>36.584739999999996</v>
      </c>
      <c r="AM16" s="61">
        <v>55.934519999999999</v>
      </c>
      <c r="AN16" s="9"/>
      <c r="AO16" s="9"/>
      <c r="AP16" s="66"/>
      <c r="AQ16" s="11"/>
      <c r="AR16" s="5"/>
      <c r="AS16" s="5"/>
      <c r="AT16" s="5"/>
      <c r="AU16" s="16"/>
      <c r="AV16" s="58"/>
      <c r="AW16" s="61"/>
      <c r="AX16" s="9"/>
      <c r="AY16" s="9"/>
      <c r="AZ16" s="66"/>
      <c r="BA16" s="11"/>
      <c r="BB16" s="5"/>
      <c r="BC16" s="5"/>
      <c r="BD16" s="5"/>
      <c r="BE16" s="16"/>
      <c r="BF16" s="58"/>
      <c r="BG16" s="61"/>
      <c r="BH16" s="9"/>
      <c r="BI16" s="9"/>
      <c r="BJ16" s="66"/>
      <c r="BK16" s="11"/>
      <c r="BL16" s="5"/>
      <c r="BM16" s="5"/>
      <c r="BN16" s="5"/>
      <c r="BO16" s="16"/>
      <c r="BP16" s="58"/>
      <c r="BQ16" s="61"/>
      <c r="BR16" s="9"/>
      <c r="BS16" s="9"/>
      <c r="BT16" s="66" t="s">
        <v>148</v>
      </c>
      <c r="BU16" s="204">
        <v>1</v>
      </c>
      <c r="BV16" s="26">
        <f>3313/BV31*100</f>
        <v>53.016482637221948</v>
      </c>
      <c r="BW16" s="203"/>
      <c r="BX16" s="203"/>
      <c r="BY16" s="203"/>
      <c r="BZ16" s="26"/>
      <c r="CA16" s="201"/>
      <c r="CB16" s="9"/>
      <c r="CC16" s="9"/>
      <c r="CD16" s="72"/>
      <c r="CN16" s="72"/>
      <c r="CX16" s="72"/>
      <c r="DH16" s="72"/>
      <c r="DR16" s="72"/>
      <c r="EB16" s="72"/>
      <c r="EL16" s="72"/>
      <c r="EV16" s="72"/>
      <c r="FF16" s="72"/>
      <c r="FP16" s="72"/>
      <c r="FZ16" s="72"/>
      <c r="GJ16" s="72"/>
      <c r="GT16" s="72"/>
      <c r="HD16" s="72"/>
      <c r="HN16" s="72"/>
      <c r="HX16" s="72"/>
    </row>
    <row r="17" spans="1:232" s="1" customFormat="1" x14ac:dyDescent="0.3">
      <c r="A17" s="625" t="str">
        <f ca="1">IF(ISBLANK('Data Summary'!A19),"",'Data Summary'!A19)</f>
        <v/>
      </c>
      <c r="B17" s="66"/>
      <c r="C17" s="11"/>
      <c r="D17" s="5"/>
      <c r="E17" s="5"/>
      <c r="F17" s="5"/>
      <c r="G17" s="16"/>
      <c r="H17" s="58"/>
      <c r="I17" s="40"/>
      <c r="J17" s="9"/>
      <c r="K17" s="9"/>
      <c r="L17" s="66"/>
      <c r="M17" s="11"/>
      <c r="N17" s="5"/>
      <c r="O17" s="5"/>
      <c r="P17" s="5"/>
      <c r="Q17" s="16"/>
      <c r="R17" s="58"/>
      <c r="S17" s="40"/>
      <c r="T17" s="9"/>
      <c r="U17" s="9"/>
      <c r="V17" s="66" t="s">
        <v>204</v>
      </c>
      <c r="W17" s="123">
        <v>0</v>
      </c>
      <c r="X17" s="115">
        <v>10.655539516420065</v>
      </c>
      <c r="Y17" s="115"/>
      <c r="Z17" s="115"/>
      <c r="AA17" s="112"/>
      <c r="AB17" s="58">
        <v>14</v>
      </c>
      <c r="AC17" s="40">
        <v>3</v>
      </c>
      <c r="AD17" s="9"/>
      <c r="AE17" s="9"/>
      <c r="AF17" s="66" t="s">
        <v>153</v>
      </c>
      <c r="AG17" s="11">
        <v>0</v>
      </c>
      <c r="AH17" s="5">
        <v>2.5688800000000001</v>
      </c>
      <c r="AI17" s="5">
        <v>4.4296800000000003</v>
      </c>
      <c r="AJ17" s="5">
        <v>0.67593000000000003</v>
      </c>
      <c r="AK17" s="16"/>
      <c r="AL17" s="58">
        <v>2.04813</v>
      </c>
      <c r="AM17" s="40">
        <v>3.95634</v>
      </c>
      <c r="AN17" s="9"/>
      <c r="AO17" s="9"/>
      <c r="AP17" s="66"/>
      <c r="AQ17" s="11"/>
      <c r="AR17" s="5"/>
      <c r="AS17" s="5"/>
      <c r="AT17" s="5"/>
      <c r="AU17" s="16"/>
      <c r="AV17" s="58"/>
      <c r="AW17" s="40"/>
      <c r="AX17" s="9"/>
      <c r="AY17" s="9"/>
      <c r="AZ17" s="66"/>
      <c r="BA17" s="11"/>
      <c r="BB17" s="5"/>
      <c r="BC17" s="5"/>
      <c r="BD17" s="5"/>
      <c r="BE17" s="16"/>
      <c r="BF17" s="58"/>
      <c r="BG17" s="40"/>
      <c r="BH17" s="9"/>
      <c r="BI17" s="9"/>
      <c r="BJ17" s="66"/>
      <c r="BK17" s="11"/>
      <c r="BL17" s="5"/>
      <c r="BM17" s="5"/>
      <c r="BN17" s="5"/>
      <c r="BO17" s="16"/>
      <c r="BP17" s="58"/>
      <c r="BQ17" s="40"/>
      <c r="BR17" s="9"/>
      <c r="BS17" s="9"/>
      <c r="BT17" s="66" t="s">
        <v>292</v>
      </c>
      <c r="BU17" s="204">
        <v>0.5</v>
      </c>
      <c r="BV17" s="26">
        <f>294/BV31*100</f>
        <v>4.7047527604416706</v>
      </c>
      <c r="BW17" s="203"/>
      <c r="BX17" s="203"/>
      <c r="BY17" s="203"/>
      <c r="BZ17" s="26"/>
      <c r="CA17" s="22"/>
      <c r="CB17" s="9"/>
      <c r="CC17" s="9"/>
      <c r="CD17" s="72"/>
      <c r="CN17" s="72"/>
      <c r="CX17" s="72"/>
      <c r="DH17" s="72"/>
      <c r="DR17" s="72"/>
      <c r="EB17" s="72"/>
      <c r="EL17" s="72"/>
      <c r="EV17" s="72"/>
      <c r="FF17" s="72"/>
      <c r="FP17" s="72"/>
      <c r="FZ17" s="72"/>
      <c r="GJ17" s="72"/>
      <c r="GT17" s="72"/>
      <c r="HD17" s="72"/>
      <c r="HN17" s="72"/>
      <c r="HX17" s="72"/>
    </row>
    <row r="18" spans="1:232" s="1" customFormat="1" x14ac:dyDescent="0.3">
      <c r="A18" s="625" t="str">
        <f ca="1">IF(ISBLANK('Data Summary'!A20),"",'Data Summary'!A20)</f>
        <v/>
      </c>
      <c r="B18" s="66"/>
      <c r="C18" s="11"/>
      <c r="D18" s="5"/>
      <c r="E18" s="5"/>
      <c r="F18" s="5"/>
      <c r="G18" s="16"/>
      <c r="H18" s="58"/>
      <c r="I18" s="40"/>
      <c r="J18" s="9"/>
      <c r="K18" s="9"/>
      <c r="L18" s="66"/>
      <c r="M18" s="11"/>
      <c r="N18" s="5"/>
      <c r="O18" s="5"/>
      <c r="P18" s="5"/>
      <c r="Q18" s="16"/>
      <c r="R18" s="58"/>
      <c r="S18" s="40"/>
      <c r="T18" s="9"/>
      <c r="U18" s="9"/>
      <c r="V18" s="66" t="s">
        <v>205</v>
      </c>
      <c r="W18" s="123">
        <v>0.5</v>
      </c>
      <c r="X18" s="115">
        <v>8.6959581378563691</v>
      </c>
      <c r="Y18" s="115"/>
      <c r="Z18" s="115"/>
      <c r="AA18" s="112"/>
      <c r="AB18" s="58">
        <v>9</v>
      </c>
      <c r="AC18" s="40">
        <v>8</v>
      </c>
      <c r="AD18" s="9"/>
      <c r="AE18" s="9"/>
      <c r="AF18" s="66" t="s">
        <v>147</v>
      </c>
      <c r="AG18" s="11">
        <v>1</v>
      </c>
      <c r="AH18" s="5">
        <v>4.6351500000000003</v>
      </c>
      <c r="AI18" s="5">
        <v>7.0505699999999996</v>
      </c>
      <c r="AJ18" s="5">
        <v>2.1779899999999999</v>
      </c>
      <c r="AK18" s="16"/>
      <c r="AL18" s="58">
        <v>3.71224</v>
      </c>
      <c r="AM18" s="40">
        <v>7.0941299999999998</v>
      </c>
      <c r="AN18" s="9"/>
      <c r="AO18" s="9"/>
      <c r="AP18" s="66"/>
      <c r="AQ18" s="11"/>
      <c r="AR18" s="5"/>
      <c r="AS18" s="5"/>
      <c r="AT18" s="5"/>
      <c r="AU18" s="16"/>
      <c r="AV18" s="58"/>
      <c r="AW18" s="40"/>
      <c r="AX18" s="9"/>
      <c r="AY18" s="9"/>
      <c r="AZ18" s="66"/>
      <c r="BA18" s="11"/>
      <c r="BB18" s="5"/>
      <c r="BC18" s="5"/>
      <c r="BD18" s="5"/>
      <c r="BE18" s="16"/>
      <c r="BF18" s="58"/>
      <c r="BG18" s="40"/>
      <c r="BH18" s="9"/>
      <c r="BI18" s="9"/>
      <c r="BJ18" s="66"/>
      <c r="BK18" s="11"/>
      <c r="BL18" s="5"/>
      <c r="BM18" s="5"/>
      <c r="BN18" s="5"/>
      <c r="BO18" s="16"/>
      <c r="BP18" s="58"/>
      <c r="BQ18" s="40"/>
      <c r="BR18" s="9"/>
      <c r="BS18" s="9"/>
      <c r="BT18" s="66" t="s">
        <v>150</v>
      </c>
      <c r="BU18" s="204">
        <v>0</v>
      </c>
      <c r="BV18" s="26">
        <f>95/BV31*100</f>
        <v>1.520243238918227</v>
      </c>
      <c r="BW18" s="31"/>
      <c r="BX18" s="31"/>
      <c r="BY18" s="203"/>
      <c r="BZ18" s="26"/>
      <c r="CA18" s="22"/>
      <c r="CB18" s="9"/>
      <c r="CC18" s="9"/>
      <c r="CD18" s="72"/>
      <c r="CN18" s="72"/>
      <c r="CX18" s="72"/>
      <c r="DH18" s="72"/>
      <c r="DR18" s="72"/>
      <c r="EB18" s="72"/>
      <c r="EL18" s="72"/>
      <c r="EV18" s="72"/>
      <c r="FF18" s="72"/>
      <c r="FP18" s="72"/>
      <c r="FZ18" s="72"/>
      <c r="GJ18" s="72"/>
      <c r="GT18" s="72"/>
      <c r="HD18" s="72"/>
      <c r="HN18" s="72"/>
      <c r="HX18" s="72"/>
    </row>
    <row r="19" spans="1:232" s="1" customFormat="1" x14ac:dyDescent="0.3">
      <c r="A19" s="625" t="str">
        <f ca="1">IF(ISBLANK('Data Summary'!A21),"",'Data Summary'!A21)</f>
        <v/>
      </c>
      <c r="B19" s="66"/>
      <c r="C19" s="4"/>
      <c r="D19" s="5"/>
      <c r="E19" s="5"/>
      <c r="F19" s="5"/>
      <c r="G19" s="16"/>
      <c r="H19" s="58"/>
      <c r="I19" s="62"/>
      <c r="J19" s="9"/>
      <c r="K19" s="9"/>
      <c r="L19" s="66"/>
      <c r="M19" s="4"/>
      <c r="N19" s="5"/>
      <c r="O19" s="5"/>
      <c r="P19" s="5"/>
      <c r="Q19" s="16"/>
      <c r="R19" s="58"/>
      <c r="S19" s="62"/>
      <c r="T19" s="9"/>
      <c r="U19" s="9"/>
      <c r="V19" s="66" t="s">
        <v>206</v>
      </c>
      <c r="W19" s="4">
        <v>1</v>
      </c>
      <c r="X19" s="115">
        <v>11.61</v>
      </c>
      <c r="Y19" s="115"/>
      <c r="Z19" s="115"/>
      <c r="AA19" s="112"/>
      <c r="AB19" s="58">
        <v>11</v>
      </c>
      <c r="AC19" s="62">
        <v>13</v>
      </c>
      <c r="AD19" s="9"/>
      <c r="AE19" s="9"/>
      <c r="AF19" s="66" t="s">
        <v>151</v>
      </c>
      <c r="AG19" s="4">
        <v>1</v>
      </c>
      <c r="AH19" s="5">
        <v>1.19136</v>
      </c>
      <c r="AI19" s="5">
        <v>1.5503899999999999</v>
      </c>
      <c r="AJ19" s="5">
        <v>0.82613999999999999</v>
      </c>
      <c r="AK19" s="16"/>
      <c r="AL19" s="58">
        <v>1.10087</v>
      </c>
      <c r="AM19" s="62">
        <v>1.4324699999999999</v>
      </c>
      <c r="AN19" s="9"/>
      <c r="AO19" s="9"/>
      <c r="AP19" s="66"/>
      <c r="AQ19" s="4"/>
      <c r="AR19" s="5"/>
      <c r="AS19" s="5"/>
      <c r="AT19" s="5"/>
      <c r="AU19" s="16"/>
      <c r="AV19" s="58"/>
      <c r="AW19" s="62"/>
      <c r="AX19" s="9"/>
      <c r="AY19" s="9"/>
      <c r="AZ19" s="66"/>
      <c r="BA19" s="4"/>
      <c r="BB19" s="5"/>
      <c r="BC19" s="5"/>
      <c r="BD19" s="5"/>
      <c r="BE19" s="16"/>
      <c r="BF19" s="58"/>
      <c r="BG19" s="62"/>
      <c r="BH19" s="9"/>
      <c r="BI19" s="9"/>
      <c r="BJ19" s="66"/>
      <c r="BK19" s="4"/>
      <c r="BL19" s="5"/>
      <c r="BM19" s="5"/>
      <c r="BN19" s="5"/>
      <c r="BO19" s="16"/>
      <c r="BP19" s="58"/>
      <c r="BQ19" s="62"/>
      <c r="BR19" s="9"/>
      <c r="BS19" s="9"/>
      <c r="BT19" s="66" t="s">
        <v>293</v>
      </c>
      <c r="BU19" s="4">
        <v>1</v>
      </c>
      <c r="BV19" s="26">
        <f>8/BV31*100</f>
        <v>0.12802048327732438</v>
      </c>
      <c r="BW19" s="31"/>
      <c r="BX19" s="31"/>
      <c r="BY19" s="31"/>
      <c r="BZ19" s="26"/>
      <c r="CA19" s="32"/>
      <c r="CB19" s="9"/>
      <c r="CC19" s="9"/>
      <c r="CD19" s="72"/>
      <c r="CN19" s="72"/>
      <c r="CX19" s="72"/>
      <c r="DH19" s="72"/>
      <c r="DR19" s="72"/>
      <c r="EB19" s="72"/>
      <c r="EL19" s="72"/>
      <c r="EV19" s="72"/>
      <c r="FF19" s="72"/>
      <c r="FP19" s="72"/>
      <c r="FZ19" s="72"/>
      <c r="GJ19" s="72"/>
      <c r="GT19" s="72"/>
      <c r="HD19" s="72"/>
      <c r="HN19" s="72"/>
      <c r="HX19" s="72"/>
    </row>
    <row r="20" spans="1:232" s="1" customFormat="1" x14ac:dyDescent="0.3">
      <c r="A20" s="625" t="str">
        <f ca="1">IF(ISBLANK('Data Summary'!A22),"",'Data Summary'!A22)</f>
        <v/>
      </c>
      <c r="B20" s="66"/>
      <c r="C20" s="4"/>
      <c r="D20" s="5"/>
      <c r="E20" s="5"/>
      <c r="F20" s="5"/>
      <c r="G20" s="16"/>
      <c r="H20" s="59"/>
      <c r="I20" s="63"/>
      <c r="J20" s="9"/>
      <c r="K20" s="9"/>
      <c r="L20" s="66"/>
      <c r="M20" s="4"/>
      <c r="N20" s="5"/>
      <c r="O20" s="5"/>
      <c r="P20" s="5"/>
      <c r="Q20" s="16"/>
      <c r="R20" s="59"/>
      <c r="S20" s="63"/>
      <c r="T20" s="9"/>
      <c r="U20" s="9"/>
      <c r="V20" s="66"/>
      <c r="W20" s="4"/>
      <c r="X20" s="115"/>
      <c r="Y20" s="115"/>
      <c r="Z20" s="115"/>
      <c r="AA20" s="112"/>
      <c r="AB20" s="59"/>
      <c r="AC20" s="63"/>
      <c r="AD20" s="9"/>
      <c r="AE20" s="9"/>
      <c r="AF20" s="66" t="s">
        <v>156</v>
      </c>
      <c r="AG20" s="4">
        <v>1</v>
      </c>
      <c r="AH20" s="5">
        <v>3.7229999999999999E-2</v>
      </c>
      <c r="AI20" s="5">
        <v>7.3830000000000007E-2</v>
      </c>
      <c r="AJ20" s="5">
        <v>0</v>
      </c>
      <c r="AK20" s="16"/>
      <c r="AL20" s="59">
        <v>2.5600000000000001E-2</v>
      </c>
      <c r="AM20" s="63">
        <v>6.8210000000000007E-2</v>
      </c>
      <c r="AN20" s="9"/>
      <c r="AO20" s="9"/>
      <c r="AP20" s="66"/>
      <c r="AQ20" s="4"/>
      <c r="AR20" s="5"/>
      <c r="AS20" s="5"/>
      <c r="AT20" s="5"/>
      <c r="AU20" s="16"/>
      <c r="AV20" s="59"/>
      <c r="AW20" s="63"/>
      <c r="AX20" s="9"/>
      <c r="AY20" s="9"/>
      <c r="AZ20" s="66"/>
      <c r="BA20" s="4"/>
      <c r="BB20" s="5"/>
      <c r="BC20" s="5"/>
      <c r="BD20" s="5"/>
      <c r="BE20" s="16"/>
      <c r="BF20" s="59"/>
      <c r="BG20" s="63"/>
      <c r="BH20" s="9"/>
      <c r="BI20" s="9"/>
      <c r="BJ20" s="66"/>
      <c r="BK20" s="4"/>
      <c r="BL20" s="5"/>
      <c r="BM20" s="5"/>
      <c r="BN20" s="5"/>
      <c r="BO20" s="16"/>
      <c r="BP20" s="59"/>
      <c r="BQ20" s="63"/>
      <c r="BR20" s="9"/>
      <c r="BS20" s="9"/>
      <c r="BT20" s="66"/>
      <c r="BU20" s="4"/>
      <c r="BV20" s="205"/>
      <c r="BW20" s="31"/>
      <c r="BX20" s="31"/>
      <c r="BY20" s="31"/>
      <c r="BZ20" s="31"/>
      <c r="CA20" s="206"/>
      <c r="CB20" s="9"/>
      <c r="CC20" s="9"/>
      <c r="CD20" s="72"/>
      <c r="CN20" s="72"/>
      <c r="CX20" s="72"/>
      <c r="DH20" s="72"/>
      <c r="DR20" s="72"/>
      <c r="EB20" s="72"/>
      <c r="EL20" s="72"/>
      <c r="EV20" s="72"/>
      <c r="FF20" s="72"/>
      <c r="FP20" s="72"/>
      <c r="FZ20" s="72"/>
      <c r="GJ20" s="72"/>
      <c r="GT20" s="72"/>
      <c r="HD20" s="72"/>
      <c r="HN20" s="72"/>
      <c r="HX20" s="72"/>
    </row>
    <row r="21" spans="1:232" s="1" customFormat="1" x14ac:dyDescent="0.3">
      <c r="A21" s="625" t="str">
        <f ca="1">IF(ISBLANK('Data Summary'!A23),"",'Data Summary'!A23)</f>
        <v/>
      </c>
      <c r="B21" s="66"/>
      <c r="C21" s="11"/>
      <c r="D21" s="5"/>
      <c r="E21" s="5"/>
      <c r="F21" s="5"/>
      <c r="G21" s="16"/>
      <c r="H21" s="16"/>
      <c r="I21" s="63"/>
      <c r="J21" s="9"/>
      <c r="K21" s="9"/>
      <c r="L21" s="66"/>
      <c r="M21" s="11"/>
      <c r="N21" s="5"/>
      <c r="O21" s="5"/>
      <c r="P21" s="5"/>
      <c r="Q21" s="16"/>
      <c r="R21" s="16"/>
      <c r="S21" s="63"/>
      <c r="T21" s="9"/>
      <c r="U21" s="9"/>
      <c r="V21" s="66"/>
      <c r="W21" s="123"/>
      <c r="X21" s="115"/>
      <c r="Y21" s="115"/>
      <c r="Z21" s="115"/>
      <c r="AA21" s="112"/>
      <c r="AB21" s="112"/>
      <c r="AC21" s="63"/>
      <c r="AD21" s="9"/>
      <c r="AE21" s="9"/>
      <c r="AF21" s="66" t="s">
        <v>152</v>
      </c>
      <c r="AG21" s="11">
        <v>1</v>
      </c>
      <c r="AH21" s="5">
        <v>2.6061100000000001</v>
      </c>
      <c r="AI21" s="5">
        <v>4.9464699999999997</v>
      </c>
      <c r="AJ21" s="5">
        <v>0.22531000000000001</v>
      </c>
      <c r="AK21" s="16"/>
      <c r="AL21" s="16">
        <v>2.1249400000000001</v>
      </c>
      <c r="AM21" s="63">
        <v>3.8881299999999999</v>
      </c>
      <c r="AN21" s="9"/>
      <c r="AO21" s="9"/>
      <c r="AP21" s="66"/>
      <c r="AQ21" s="11"/>
      <c r="AR21" s="5"/>
      <c r="AS21" s="5"/>
      <c r="AT21" s="5"/>
      <c r="AU21" s="16"/>
      <c r="AV21" s="16"/>
      <c r="AW21" s="63"/>
      <c r="AX21" s="9"/>
      <c r="AY21" s="9"/>
      <c r="AZ21" s="66"/>
      <c r="BA21" s="11"/>
      <c r="BB21" s="5"/>
      <c r="BC21" s="5"/>
      <c r="BD21" s="5"/>
      <c r="BE21" s="16"/>
      <c r="BF21" s="16"/>
      <c r="BG21" s="63"/>
      <c r="BH21" s="9"/>
      <c r="BI21" s="9"/>
      <c r="BJ21" s="66"/>
      <c r="BK21" s="11"/>
      <c r="BL21" s="5"/>
      <c r="BM21" s="5"/>
      <c r="BN21" s="5"/>
      <c r="BO21" s="16"/>
      <c r="BP21" s="16"/>
      <c r="BQ21" s="63"/>
      <c r="BR21" s="9"/>
      <c r="BS21" s="9"/>
      <c r="BT21" s="66"/>
      <c r="BU21" s="204"/>
      <c r="BV21" s="207"/>
      <c r="BW21" s="203"/>
      <c r="BX21" s="203"/>
      <c r="BY21" s="203"/>
      <c r="BZ21" s="203"/>
      <c r="CA21" s="206"/>
      <c r="CB21" s="9"/>
      <c r="CC21" s="9"/>
      <c r="CD21" s="72"/>
      <c r="CN21" s="72"/>
      <c r="CX21" s="72"/>
      <c r="DH21" s="72"/>
      <c r="DR21" s="72"/>
      <c r="EB21" s="72"/>
      <c r="EL21" s="72"/>
      <c r="EV21" s="72"/>
      <c r="FF21" s="72"/>
      <c r="FP21" s="72"/>
      <c r="FZ21" s="72"/>
      <c r="GJ21" s="72"/>
      <c r="GT21" s="72"/>
      <c r="HD21" s="72"/>
      <c r="HN21" s="72"/>
      <c r="HX21" s="72"/>
    </row>
    <row r="22" spans="1:232" s="1" customFormat="1" x14ac:dyDescent="0.3">
      <c r="A22" s="625" t="str">
        <f ca="1">IF(ISBLANK('Data Summary'!A24),"",'Data Summary'!A24)</f>
        <v/>
      </c>
      <c r="B22" s="66"/>
      <c r="C22" s="11"/>
      <c r="D22" s="5"/>
      <c r="E22" s="5"/>
      <c r="F22" s="5"/>
      <c r="G22" s="16"/>
      <c r="H22" s="16"/>
      <c r="I22" s="40"/>
      <c r="J22" s="9"/>
      <c r="K22" s="9"/>
      <c r="L22" s="66"/>
      <c r="M22" s="11"/>
      <c r="N22" s="5"/>
      <c r="O22" s="5"/>
      <c r="P22" s="5"/>
      <c r="Q22" s="16"/>
      <c r="R22" s="16"/>
      <c r="S22" s="40"/>
      <c r="T22" s="9"/>
      <c r="U22" s="9"/>
      <c r="V22" s="66"/>
      <c r="W22" s="123"/>
      <c r="X22" s="115"/>
      <c r="Y22" s="115"/>
      <c r="Z22" s="115"/>
      <c r="AA22" s="112"/>
      <c r="AB22" s="112"/>
      <c r="AC22" s="40"/>
      <c r="AD22" s="9"/>
      <c r="AE22" s="9"/>
      <c r="AF22" s="66" t="s">
        <v>154</v>
      </c>
      <c r="AG22" s="11">
        <v>0</v>
      </c>
      <c r="AH22" s="5">
        <v>1.63812</v>
      </c>
      <c r="AI22" s="5">
        <v>0</v>
      </c>
      <c r="AJ22" s="5">
        <v>3.3045399999999998</v>
      </c>
      <c r="AK22" s="16"/>
      <c r="AL22" s="16">
        <v>2.1249400000000001</v>
      </c>
      <c r="AM22" s="40">
        <v>0.34105999999999997</v>
      </c>
      <c r="AN22" s="9"/>
      <c r="AO22" s="9"/>
      <c r="AP22" s="66"/>
      <c r="AQ22" s="11"/>
      <c r="AR22" s="5"/>
      <c r="AS22" s="5"/>
      <c r="AT22" s="5"/>
      <c r="AU22" s="16"/>
      <c r="AV22" s="16"/>
      <c r="AW22" s="40"/>
      <c r="AX22" s="9"/>
      <c r="AY22" s="9"/>
      <c r="AZ22" s="66"/>
      <c r="BA22" s="11"/>
      <c r="BB22" s="5"/>
      <c r="BC22" s="5"/>
      <c r="BD22" s="5"/>
      <c r="BE22" s="16"/>
      <c r="BF22" s="16"/>
      <c r="BG22" s="40"/>
      <c r="BH22" s="9"/>
      <c r="BI22" s="9"/>
      <c r="BJ22" s="66"/>
      <c r="BK22" s="11"/>
      <c r="BL22" s="5"/>
      <c r="BM22" s="5"/>
      <c r="BN22" s="5"/>
      <c r="BO22" s="16"/>
      <c r="BP22" s="16"/>
      <c r="BQ22" s="40"/>
      <c r="BR22" s="9"/>
      <c r="BS22" s="9"/>
      <c r="BT22" s="66"/>
      <c r="BU22" s="204"/>
      <c r="BV22" s="207"/>
      <c r="BW22" s="203"/>
      <c r="BX22" s="203"/>
      <c r="BY22" s="203"/>
      <c r="BZ22" s="203"/>
      <c r="CA22" s="22"/>
      <c r="CB22" s="9"/>
      <c r="CC22" s="9"/>
      <c r="CD22" s="72"/>
      <c r="CN22" s="72"/>
      <c r="CX22" s="72"/>
      <c r="DH22" s="72"/>
      <c r="DR22" s="72"/>
      <c r="EB22" s="72"/>
      <c r="EL22" s="72"/>
      <c r="EV22" s="72"/>
      <c r="FF22" s="72"/>
      <c r="FP22" s="72"/>
      <c r="FZ22" s="72"/>
      <c r="GJ22" s="72"/>
      <c r="GT22" s="72"/>
      <c r="HD22" s="72"/>
      <c r="HN22" s="72"/>
      <c r="HX22" s="72"/>
    </row>
    <row r="23" spans="1:232" s="1" customFormat="1" x14ac:dyDescent="0.3">
      <c r="A23" s="625" t="str">
        <f ca="1">IF(ISBLANK('Data Summary'!A25),"",'Data Summary'!A25)</f>
        <v/>
      </c>
      <c r="B23" s="66"/>
      <c r="C23" s="11"/>
      <c r="D23" s="5"/>
      <c r="E23" s="5"/>
      <c r="F23" s="5"/>
      <c r="G23" s="16"/>
      <c r="H23" s="16"/>
      <c r="I23" s="40"/>
      <c r="J23" s="9"/>
      <c r="K23" s="9"/>
      <c r="L23" s="66"/>
      <c r="M23" s="11"/>
      <c r="N23" s="5"/>
      <c r="O23" s="5"/>
      <c r="P23" s="5"/>
      <c r="Q23" s="16"/>
      <c r="R23" s="16"/>
      <c r="S23" s="40"/>
      <c r="T23" s="9"/>
      <c r="U23" s="9"/>
      <c r="V23" s="66"/>
      <c r="W23" s="123"/>
      <c r="X23" s="115"/>
      <c r="Y23" s="115"/>
      <c r="Z23" s="115"/>
      <c r="AA23" s="112"/>
      <c r="AB23" s="112"/>
      <c r="AC23" s="40"/>
      <c r="AD23" s="9"/>
      <c r="AE23" s="9"/>
      <c r="AF23" s="66" t="s">
        <v>225</v>
      </c>
      <c r="AG23" s="11">
        <v>0</v>
      </c>
      <c r="AH23" s="5">
        <v>0.61429999999999996</v>
      </c>
      <c r="AI23" s="5">
        <v>0.11074000000000001</v>
      </c>
      <c r="AJ23" s="5">
        <v>1.1265499999999999</v>
      </c>
      <c r="AK23" s="16"/>
      <c r="AL23" s="16">
        <v>0.79364999999999997</v>
      </c>
      <c r="AM23" s="40">
        <v>0.13643</v>
      </c>
      <c r="AN23" s="9"/>
      <c r="AO23" s="9"/>
      <c r="AP23" s="66"/>
      <c r="AQ23" s="11"/>
      <c r="AR23" s="5"/>
      <c r="AS23" s="5"/>
      <c r="AT23" s="5"/>
      <c r="AU23" s="16"/>
      <c r="AV23" s="16"/>
      <c r="AW23" s="40"/>
      <c r="AX23" s="9"/>
      <c r="AY23" s="9"/>
      <c r="AZ23" s="66"/>
      <c r="BA23" s="11"/>
      <c r="BB23" s="5"/>
      <c r="BC23" s="5"/>
      <c r="BD23" s="5"/>
      <c r="BE23" s="16"/>
      <c r="BF23" s="16"/>
      <c r="BG23" s="40"/>
      <c r="BH23" s="9"/>
      <c r="BI23" s="9"/>
      <c r="BJ23" s="66"/>
      <c r="BK23" s="11"/>
      <c r="BL23" s="5"/>
      <c r="BM23" s="5"/>
      <c r="BN23" s="5"/>
      <c r="BO23" s="16"/>
      <c r="BP23" s="16"/>
      <c r="BQ23" s="40"/>
      <c r="BR23" s="9"/>
      <c r="BS23" s="9"/>
      <c r="BT23" s="66"/>
      <c r="BU23" s="204"/>
      <c r="BV23" s="203"/>
      <c r="BW23" s="203"/>
      <c r="BX23" s="203"/>
      <c r="BY23" s="203"/>
      <c r="BZ23" s="203"/>
      <c r="CA23" s="22"/>
      <c r="CB23" s="9"/>
      <c r="CC23" s="9"/>
      <c r="CD23" s="72"/>
      <c r="CN23" s="72"/>
      <c r="CX23" s="72"/>
      <c r="DH23" s="72"/>
      <c r="DR23" s="72"/>
      <c r="EB23" s="72"/>
      <c r="EL23" s="72"/>
      <c r="EV23" s="72"/>
      <c r="FF23" s="72"/>
      <c r="FP23" s="72"/>
      <c r="FZ23" s="72"/>
      <c r="GJ23" s="72"/>
      <c r="GT23" s="72"/>
      <c r="HD23" s="72"/>
      <c r="HN23" s="72"/>
      <c r="HX23" s="72"/>
    </row>
    <row r="24" spans="1:232" s="1" customFormat="1" x14ac:dyDescent="0.3">
      <c r="A24" s="625" t="str">
        <f ca="1">IF(ISBLANK('Data Summary'!A26),"",'Data Summary'!A26)</f>
        <v/>
      </c>
      <c r="B24" s="66"/>
      <c r="C24" s="11"/>
      <c r="D24" s="5"/>
      <c r="E24" s="5"/>
      <c r="F24" s="5"/>
      <c r="G24" s="16"/>
      <c r="H24" s="16"/>
      <c r="I24" s="40"/>
      <c r="J24" s="9"/>
      <c r="K24" s="9"/>
      <c r="L24" s="66"/>
      <c r="M24" s="11"/>
      <c r="N24" s="5"/>
      <c r="O24" s="5"/>
      <c r="P24" s="5"/>
      <c r="Q24" s="16"/>
      <c r="R24" s="16"/>
      <c r="S24" s="40"/>
      <c r="T24" s="9"/>
      <c r="U24" s="9"/>
      <c r="V24" s="66"/>
      <c r="W24" s="123"/>
      <c r="X24" s="115"/>
      <c r="Y24" s="115"/>
      <c r="Z24" s="115"/>
      <c r="AA24" s="112"/>
      <c r="AB24" s="112"/>
      <c r="AC24" s="40"/>
      <c r="AD24" s="9"/>
      <c r="AE24" s="9"/>
      <c r="AF24" s="66" t="s">
        <v>155</v>
      </c>
      <c r="AG24" s="11">
        <v>0</v>
      </c>
      <c r="AH24" s="5">
        <v>1.28444</v>
      </c>
      <c r="AI24" s="5">
        <v>1.8087899999999999</v>
      </c>
      <c r="AJ24" s="5">
        <v>0.75102999999999998</v>
      </c>
      <c r="AK24" s="16"/>
      <c r="AL24" s="16">
        <v>1.45929</v>
      </c>
      <c r="AM24" s="40">
        <v>0.81855</v>
      </c>
      <c r="AN24" s="9"/>
      <c r="AO24" s="9"/>
      <c r="AP24" s="66"/>
      <c r="AQ24" s="11"/>
      <c r="AR24" s="5"/>
      <c r="AS24" s="5"/>
      <c r="AT24" s="5"/>
      <c r="AU24" s="16"/>
      <c r="AV24" s="16"/>
      <c r="AW24" s="40"/>
      <c r="AX24" s="9"/>
      <c r="AY24" s="9"/>
      <c r="AZ24" s="66"/>
      <c r="BA24" s="11"/>
      <c r="BB24" s="5"/>
      <c r="BC24" s="5"/>
      <c r="BD24" s="5"/>
      <c r="BE24" s="16"/>
      <c r="BF24" s="16"/>
      <c r="BG24" s="40"/>
      <c r="BH24" s="9"/>
      <c r="BI24" s="9"/>
      <c r="BJ24" s="66"/>
      <c r="BK24" s="11"/>
      <c r="BL24" s="5"/>
      <c r="BM24" s="5"/>
      <c r="BN24" s="5"/>
      <c r="BO24" s="16"/>
      <c r="BP24" s="16"/>
      <c r="BQ24" s="40"/>
      <c r="BR24" s="9"/>
      <c r="BS24" s="9"/>
      <c r="BT24" s="66"/>
      <c r="BU24" s="204"/>
      <c r="BV24" s="203"/>
      <c r="BW24" s="203"/>
      <c r="BX24" s="203"/>
      <c r="BY24" s="203"/>
      <c r="BZ24" s="203"/>
      <c r="CA24" s="22"/>
      <c r="CB24" s="9"/>
      <c r="CC24" s="9"/>
      <c r="CD24" s="72"/>
      <c r="CN24" s="72"/>
      <c r="CX24" s="72"/>
      <c r="DH24" s="72"/>
      <c r="DR24" s="72"/>
      <c r="EB24" s="72"/>
      <c r="EL24" s="72"/>
      <c r="EV24" s="72"/>
      <c r="FF24" s="72"/>
      <c r="FP24" s="72"/>
      <c r="FZ24" s="72"/>
      <c r="GJ24" s="72"/>
      <c r="GT24" s="72"/>
      <c r="HD24" s="72"/>
      <c r="HN24" s="72"/>
      <c r="HX24" s="72"/>
    </row>
    <row r="25" spans="1:232" s="1" customFormat="1" x14ac:dyDescent="0.3">
      <c r="A25" s="625" t="str">
        <f ca="1">IF(ISBLANK('Data Summary'!A27),"",'Data Summary'!A27)</f>
        <v/>
      </c>
      <c r="B25" s="66"/>
      <c r="C25" s="11"/>
      <c r="D25" s="5"/>
      <c r="E25" s="5"/>
      <c r="F25" s="5"/>
      <c r="G25" s="5"/>
      <c r="H25" s="16"/>
      <c r="I25" s="40"/>
      <c r="J25" s="9"/>
      <c r="K25" s="9"/>
      <c r="L25" s="66"/>
      <c r="M25" s="11"/>
      <c r="N25" s="5"/>
      <c r="O25" s="5"/>
      <c r="P25" s="5"/>
      <c r="Q25" s="5"/>
      <c r="R25" s="16"/>
      <c r="S25" s="40"/>
      <c r="T25" s="9"/>
      <c r="U25" s="9"/>
      <c r="V25" s="66"/>
      <c r="W25" s="123"/>
      <c r="X25" s="115"/>
      <c r="Y25" s="115"/>
      <c r="Z25" s="115"/>
      <c r="AA25" s="115"/>
      <c r="AB25" s="112"/>
      <c r="AC25" s="40"/>
      <c r="AD25" s="9"/>
      <c r="AE25" s="9"/>
      <c r="AF25" s="66" t="s">
        <v>149</v>
      </c>
      <c r="AG25" s="11">
        <v>1</v>
      </c>
      <c r="AH25" s="5">
        <v>1.2472099999999999</v>
      </c>
      <c r="AI25" s="5">
        <v>1.69804</v>
      </c>
      <c r="AJ25" s="5">
        <v>0.78857999999999995</v>
      </c>
      <c r="AK25" s="5"/>
      <c r="AL25" s="16">
        <v>1.02407</v>
      </c>
      <c r="AM25" s="40">
        <v>1.84175</v>
      </c>
      <c r="AN25" s="9"/>
      <c r="AO25" s="9"/>
      <c r="AP25" s="66"/>
      <c r="AQ25" s="11"/>
      <c r="AR25" s="5"/>
      <c r="AS25" s="5"/>
      <c r="AT25" s="5"/>
      <c r="AU25" s="5"/>
      <c r="AV25" s="16"/>
      <c r="AW25" s="40"/>
      <c r="AX25" s="9"/>
      <c r="AY25" s="9"/>
      <c r="AZ25" s="66"/>
      <c r="BA25" s="11"/>
      <c r="BB25" s="5"/>
      <c r="BC25" s="5"/>
      <c r="BD25" s="5"/>
      <c r="BE25" s="5"/>
      <c r="BF25" s="16"/>
      <c r="BG25" s="40"/>
      <c r="BH25" s="9"/>
      <c r="BI25" s="9"/>
      <c r="BJ25" s="66"/>
      <c r="BK25" s="11"/>
      <c r="BL25" s="5"/>
      <c r="BM25" s="5"/>
      <c r="BN25" s="5"/>
      <c r="BO25" s="5"/>
      <c r="BP25" s="16"/>
      <c r="BQ25" s="40"/>
      <c r="BR25" s="9"/>
      <c r="BS25" s="9"/>
      <c r="BT25" s="66"/>
      <c r="BU25" s="204"/>
      <c r="BV25" s="203"/>
      <c r="BW25" s="203"/>
      <c r="BX25" s="203"/>
      <c r="BY25" s="203"/>
      <c r="BZ25" s="203"/>
      <c r="CA25" s="22"/>
      <c r="CB25" s="9"/>
      <c r="CC25" s="9"/>
      <c r="CD25" s="72"/>
      <c r="CN25" s="72"/>
      <c r="CX25" s="72"/>
      <c r="DH25" s="72"/>
      <c r="DR25" s="72"/>
      <c r="EB25" s="72"/>
      <c r="EL25" s="72"/>
      <c r="EV25" s="72"/>
      <c r="FF25" s="72"/>
      <c r="FP25" s="72"/>
      <c r="FZ25" s="72"/>
      <c r="GJ25" s="72"/>
      <c r="GT25" s="72"/>
      <c r="HD25" s="72"/>
      <c r="HN25" s="72"/>
      <c r="HX25" s="72"/>
    </row>
    <row r="26" spans="1:232" s="1" customFormat="1" ht="83.25" customHeight="1" x14ac:dyDescent="0.3">
      <c r="A26" s="625" t="str">
        <f ca="1">IF(ISBLANK('Data Summary'!A28),"",'Data Summary'!A28)</f>
        <v/>
      </c>
      <c r="B26" s="67" t="str">
        <f>HLOOKUP(Introduction!$G$4,nametranslations,111,FALSE)</f>
        <v>Notes</v>
      </c>
      <c r="C26" s="373" t="s">
        <v>222</v>
      </c>
      <c r="D26" s="373"/>
      <c r="E26" s="373"/>
      <c r="F26" s="373"/>
      <c r="G26" s="373"/>
      <c r="H26" s="373"/>
      <c r="I26" s="372"/>
      <c r="J26" s="9"/>
      <c r="K26" s="9"/>
      <c r="L26" s="67" t="str">
        <f>HLOOKUP(Introduction!$G$4,nametranslations,111,FALSE)</f>
        <v>Notes</v>
      </c>
      <c r="M26" s="373" t="s">
        <v>224</v>
      </c>
      <c r="N26" s="373"/>
      <c r="O26" s="373"/>
      <c r="P26" s="373"/>
      <c r="Q26" s="373"/>
      <c r="R26" s="373"/>
      <c r="S26" s="372"/>
      <c r="T26" s="9"/>
      <c r="U26" s="9"/>
      <c r="V26" s="67" t="str">
        <f>HLOOKUP(Introduction!$G$4,nametranslations,111,FALSE)</f>
        <v>Notes</v>
      </c>
      <c r="W26" s="371" t="s">
        <v>201</v>
      </c>
      <c r="X26" s="371"/>
      <c r="Y26" s="371"/>
      <c r="Z26" s="371"/>
      <c r="AA26" s="371"/>
      <c r="AB26" s="371"/>
      <c r="AC26" s="372"/>
      <c r="AD26" s="9"/>
      <c r="AE26" s="9"/>
      <c r="AF26" s="67" t="str">
        <f>HLOOKUP(Introduction!$G$4,nametranslations,111,FALSE)</f>
        <v>Notes</v>
      </c>
      <c r="AG26" s="373" t="s">
        <v>235</v>
      </c>
      <c r="AH26" s="373"/>
      <c r="AI26" s="373"/>
      <c r="AJ26" s="373"/>
      <c r="AK26" s="373"/>
      <c r="AL26" s="373"/>
      <c r="AM26" s="372"/>
      <c r="AN26" s="9"/>
      <c r="AO26" s="9"/>
      <c r="AP26" s="67" t="str">
        <f>HLOOKUP(Introduction!$G$4,nametranslations,111,FALSE)</f>
        <v>Notes</v>
      </c>
      <c r="AQ26" s="371" t="s">
        <v>239</v>
      </c>
      <c r="AR26" s="371"/>
      <c r="AS26" s="371"/>
      <c r="AT26" s="371"/>
      <c r="AU26" s="371"/>
      <c r="AV26" s="371"/>
      <c r="AW26" s="372"/>
      <c r="AX26" s="9"/>
      <c r="AY26" s="9"/>
      <c r="AZ26" s="67" t="str">
        <f>HLOOKUP(Introduction!$G$4,nametranslations,111,FALSE)</f>
        <v>Notes</v>
      </c>
      <c r="BA26" s="371" t="s">
        <v>274</v>
      </c>
      <c r="BB26" s="371"/>
      <c r="BC26" s="371"/>
      <c r="BD26" s="371"/>
      <c r="BE26" s="371"/>
      <c r="BF26" s="371"/>
      <c r="BG26" s="372"/>
      <c r="BH26" s="9"/>
      <c r="BI26" s="9"/>
      <c r="BJ26" s="67" t="str">
        <f>HLOOKUP(Introduction!$G$4,nametranslations,111,FALSE)</f>
        <v>Notes</v>
      </c>
      <c r="BK26" s="367" t="s">
        <v>271</v>
      </c>
      <c r="BL26" s="368"/>
      <c r="BM26" s="368"/>
      <c r="BN26" s="368"/>
      <c r="BO26" s="368"/>
      <c r="BP26" s="368"/>
      <c r="BQ26" s="369"/>
      <c r="BR26" s="9"/>
      <c r="BS26" s="9"/>
      <c r="BT26" s="67" t="str">
        <f>HLOOKUP(Introduction!$G$4,nametranslations,111,FALSE)</f>
        <v>Notes</v>
      </c>
      <c r="BU26" s="367"/>
      <c r="BV26" s="368"/>
      <c r="BW26" s="368"/>
      <c r="BX26" s="368"/>
      <c r="BY26" s="368"/>
      <c r="BZ26" s="368"/>
      <c r="CA26" s="369"/>
      <c r="CB26" s="9"/>
      <c r="CC26" s="9"/>
      <c r="CD26" s="72"/>
      <c r="CN26" s="72"/>
      <c r="CX26" s="72"/>
      <c r="DH26" s="72"/>
      <c r="DR26" s="72"/>
      <c r="EB26" s="72"/>
      <c r="EL26" s="72"/>
      <c r="EV26" s="72"/>
      <c r="FF26" s="72"/>
      <c r="FP26" s="72"/>
      <c r="FZ26" s="72"/>
      <c r="GJ26" s="72"/>
      <c r="GT26" s="72"/>
      <c r="HD26" s="72"/>
      <c r="HN26" s="72"/>
      <c r="HX26" s="72"/>
    </row>
    <row r="27" spans="1:232" s="1" customFormat="1" ht="15.75" customHeight="1" x14ac:dyDescent="0.3">
      <c r="A27" s="194" t="str">
        <f ca="1">IF(ISBLANK('Data Summary'!A29),"",'Data Summary'!A29)</f>
        <v/>
      </c>
      <c r="B27" s="67"/>
      <c r="C27" s="10" t="str">
        <f>HLOOKUP(Introduction!$G$4,nametranslations,112,FALSE)</f>
        <v>Facility estimate used</v>
      </c>
      <c r="D27" s="28"/>
      <c r="E27" s="28"/>
      <c r="F27" s="28"/>
      <c r="G27" s="28"/>
      <c r="H27" s="28"/>
      <c r="I27" s="47"/>
      <c r="J27" s="9"/>
      <c r="K27" s="9"/>
      <c r="L27" s="67"/>
      <c r="M27" s="10" t="str">
        <f>HLOOKUP(Introduction!$G$4,nametranslations,112,FALSE)</f>
        <v>Facility estimate used</v>
      </c>
      <c r="N27" s="28" t="s">
        <v>143</v>
      </c>
      <c r="O27" s="28"/>
      <c r="P27" s="28"/>
      <c r="Q27" s="28"/>
      <c r="R27" s="28" t="s">
        <v>143</v>
      </c>
      <c r="S27" s="47" t="s">
        <v>143</v>
      </c>
      <c r="T27" s="9"/>
      <c r="U27" s="9"/>
      <c r="V27" s="67"/>
      <c r="W27" s="10" t="str">
        <f>HLOOKUP(Introduction!$G$4,nametranslations,112,FALSE)</f>
        <v>Facility estimate used</v>
      </c>
      <c r="X27" s="28" t="s">
        <v>143</v>
      </c>
      <c r="Y27" s="28"/>
      <c r="Z27" s="28"/>
      <c r="AA27" s="28"/>
      <c r="AB27" s="28" t="s">
        <v>143</v>
      </c>
      <c r="AC27" s="47" t="s">
        <v>143</v>
      </c>
      <c r="AD27" s="9"/>
      <c r="AE27" s="9"/>
      <c r="AF27" s="67"/>
      <c r="AG27" s="10" t="str">
        <f>HLOOKUP(Introduction!$G$4,nametranslations,112,FALSE)</f>
        <v>Facility estimate used</v>
      </c>
      <c r="AH27" s="28" t="s">
        <v>143</v>
      </c>
      <c r="AI27" s="28" t="s">
        <v>143</v>
      </c>
      <c r="AJ27" s="28" t="s">
        <v>143</v>
      </c>
      <c r="AK27" s="28"/>
      <c r="AL27" s="28" t="s">
        <v>143</v>
      </c>
      <c r="AM27" s="47" t="s">
        <v>143</v>
      </c>
      <c r="AN27" s="9"/>
      <c r="AO27" s="9"/>
      <c r="AP27" s="67"/>
      <c r="AQ27" s="10" t="str">
        <f>HLOOKUP(Introduction!$G$4,nametranslations,112,FALSE)</f>
        <v>Facility estimate used</v>
      </c>
      <c r="AR27" s="28"/>
      <c r="AS27" s="28"/>
      <c r="AT27" s="28"/>
      <c r="AU27" s="28"/>
      <c r="AV27" s="28"/>
      <c r="AW27" s="47"/>
      <c r="AX27" s="9"/>
      <c r="AY27" s="9"/>
      <c r="AZ27" s="67"/>
      <c r="BA27" s="10" t="str">
        <f>HLOOKUP(Introduction!$G$4,nametranslations,112,FALSE)</f>
        <v>Facility estimate used</v>
      </c>
      <c r="BB27" s="28"/>
      <c r="BC27" s="28"/>
      <c r="BD27" s="28"/>
      <c r="BE27" s="28"/>
      <c r="BF27" s="28"/>
      <c r="BG27" s="47"/>
      <c r="BH27" s="9"/>
      <c r="BI27" s="9"/>
      <c r="BJ27" s="67"/>
      <c r="BK27" s="10" t="str">
        <f>HLOOKUP(Introduction!$G$4,nametranslations,112,FALSE)</f>
        <v>Facility estimate used</v>
      </c>
      <c r="BL27" s="28" t="s">
        <v>143</v>
      </c>
      <c r="BM27" s="28"/>
      <c r="BN27" s="28"/>
      <c r="BO27" s="28" t="s">
        <v>143</v>
      </c>
      <c r="BP27" s="28" t="s">
        <v>143</v>
      </c>
      <c r="BQ27" s="47" t="s">
        <v>143</v>
      </c>
      <c r="BR27" s="9"/>
      <c r="BS27" s="9"/>
      <c r="BT27" s="67"/>
      <c r="BU27" s="10" t="str">
        <f>HLOOKUP(Introduction!$G$4,nametranslations,112,FALSE)</f>
        <v>Facility estimate used</v>
      </c>
      <c r="BV27" s="28" t="s">
        <v>143</v>
      </c>
      <c r="BW27" s="28"/>
      <c r="BX27" s="28"/>
      <c r="BY27" s="28"/>
      <c r="BZ27" s="28"/>
      <c r="CA27" s="47"/>
      <c r="CB27" s="9"/>
      <c r="CC27" s="9"/>
      <c r="CD27" s="72"/>
      <c r="CN27" s="72"/>
      <c r="CX27" s="72"/>
      <c r="DH27" s="72"/>
      <c r="DR27" s="72"/>
      <c r="EB27" s="72"/>
      <c r="EL27" s="72"/>
      <c r="EV27" s="72"/>
      <c r="FF27" s="72"/>
      <c r="FP27" s="72"/>
      <c r="FZ27" s="72"/>
      <c r="GJ27" s="72"/>
      <c r="GT27" s="72"/>
      <c r="HD27" s="72"/>
      <c r="HN27" s="72"/>
      <c r="HX27" s="72"/>
    </row>
    <row r="28" spans="1:232" s="1" customFormat="1" ht="15.75" customHeight="1" x14ac:dyDescent="0.3">
      <c r="A28" s="194" t="str">
        <f ca="1">IF(ISBLANK('Data Summary'!A30),"",'Data Summary'!A30)</f>
        <v/>
      </c>
      <c r="B28" s="67"/>
      <c r="C28" s="10" t="str">
        <f>HLOOKUP(Introduction!$G$4,nametranslations,113,FALSE)</f>
        <v>Improved estimate used</v>
      </c>
      <c r="D28" s="28" t="s">
        <v>143</v>
      </c>
      <c r="E28" s="28"/>
      <c r="F28" s="28"/>
      <c r="G28" s="28"/>
      <c r="H28" s="28" t="s">
        <v>143</v>
      </c>
      <c r="I28" s="47" t="s">
        <v>143</v>
      </c>
      <c r="J28" s="9"/>
      <c r="K28" s="9"/>
      <c r="L28" s="67"/>
      <c r="M28" s="10" t="str">
        <f>HLOOKUP(Introduction!$G$4,nametranslations,113,FALSE)</f>
        <v>Improved estimate used</v>
      </c>
      <c r="N28" s="28"/>
      <c r="O28" s="28"/>
      <c r="P28" s="28"/>
      <c r="Q28" s="28"/>
      <c r="R28" s="28"/>
      <c r="S28" s="47"/>
      <c r="T28" s="9"/>
      <c r="U28" s="9"/>
      <c r="V28" s="67"/>
      <c r="W28" s="10" t="str">
        <f>HLOOKUP(Introduction!$G$4,nametranslations,113,FALSE)</f>
        <v>Improved estimate used</v>
      </c>
      <c r="X28" s="28" t="s">
        <v>143</v>
      </c>
      <c r="Y28" s="28"/>
      <c r="Z28" s="28"/>
      <c r="AA28" s="28"/>
      <c r="AB28" s="28" t="s">
        <v>143</v>
      </c>
      <c r="AC28" s="47" t="s">
        <v>143</v>
      </c>
      <c r="AD28" s="9"/>
      <c r="AE28" s="9"/>
      <c r="AF28" s="67"/>
      <c r="AG28" s="10" t="str">
        <f>HLOOKUP(Introduction!$G$4,nametranslations,113,FALSE)</f>
        <v>Improved estimate used</v>
      </c>
      <c r="AH28" s="28" t="s">
        <v>143</v>
      </c>
      <c r="AI28" s="28" t="s">
        <v>143</v>
      </c>
      <c r="AJ28" s="28" t="s">
        <v>143</v>
      </c>
      <c r="AK28" s="28"/>
      <c r="AL28" s="28" t="s">
        <v>143</v>
      </c>
      <c r="AM28" s="47" t="s">
        <v>143</v>
      </c>
      <c r="AN28" s="9"/>
      <c r="AO28" s="9"/>
      <c r="AP28" s="67"/>
      <c r="AQ28" s="10" t="str">
        <f>HLOOKUP(Introduction!$G$4,nametranslations,113,FALSE)</f>
        <v>Improved estimate used</v>
      </c>
      <c r="AR28" s="28"/>
      <c r="AS28" s="28"/>
      <c r="AT28" s="28"/>
      <c r="AU28" s="28"/>
      <c r="AV28" s="28"/>
      <c r="AW28" s="47"/>
      <c r="AX28" s="9"/>
      <c r="AY28" s="9"/>
      <c r="AZ28" s="67"/>
      <c r="BA28" s="10" t="str">
        <f>HLOOKUP(Introduction!$G$4,nametranslations,113,FALSE)</f>
        <v>Improved estimate used</v>
      </c>
      <c r="BB28" s="28"/>
      <c r="BC28" s="28"/>
      <c r="BD28" s="28"/>
      <c r="BE28" s="28"/>
      <c r="BF28" s="28"/>
      <c r="BG28" s="47"/>
      <c r="BH28" s="9"/>
      <c r="BI28" s="9"/>
      <c r="BJ28" s="67"/>
      <c r="BK28" s="10" t="str">
        <f>HLOOKUP(Introduction!$G$4,nametranslations,113,FALSE)</f>
        <v>Improved estimate used</v>
      </c>
      <c r="BL28" s="28"/>
      <c r="BM28" s="28"/>
      <c r="BN28" s="28"/>
      <c r="BO28" s="28"/>
      <c r="BP28" s="28"/>
      <c r="BQ28" s="47"/>
      <c r="BR28" s="9"/>
      <c r="BS28" s="9"/>
      <c r="BT28" s="67"/>
      <c r="BU28" s="10" t="str">
        <f>HLOOKUP(Introduction!$G$4,nametranslations,113,FALSE)</f>
        <v>Improved estimate used</v>
      </c>
      <c r="BV28" s="28" t="s">
        <v>143</v>
      </c>
      <c r="BW28" s="28"/>
      <c r="BX28" s="28"/>
      <c r="BY28" s="28"/>
      <c r="BZ28" s="28"/>
      <c r="CA28" s="47"/>
      <c r="CB28" s="9"/>
      <c r="CC28" s="9"/>
      <c r="CD28" s="72"/>
      <c r="CN28" s="72"/>
      <c r="CX28" s="72"/>
      <c r="DH28" s="72"/>
      <c r="DR28" s="72"/>
      <c r="EB28" s="72"/>
      <c r="EL28" s="72"/>
      <c r="EV28" s="72"/>
      <c r="FF28" s="72"/>
      <c r="FP28" s="72"/>
      <c r="FZ28" s="72"/>
      <c r="GJ28" s="72"/>
      <c r="GT28" s="72"/>
      <c r="HD28" s="72"/>
      <c r="HN28" s="72"/>
      <c r="HX28" s="72"/>
    </row>
    <row r="29" spans="1:232" ht="15.75" customHeight="1" x14ac:dyDescent="0.3">
      <c r="A29" s="194" t="str">
        <f ca="1">IF(ISBLANK('Data Summary'!A31),"",'Data Summary'!A31)</f>
        <v/>
      </c>
      <c r="B29" s="67"/>
      <c r="C29" s="10" t="str">
        <f>HLOOKUP(Introduction!$G$4,nametranslations,114,FALSE)</f>
        <v>Basic estimate used</v>
      </c>
      <c r="D29" s="28"/>
      <c r="E29" s="28"/>
      <c r="F29" s="28"/>
      <c r="G29" s="28"/>
      <c r="H29" s="28"/>
      <c r="I29" s="47"/>
      <c r="J29" s="9"/>
      <c r="K29" s="9"/>
      <c r="L29" s="67"/>
      <c r="M29" s="10" t="str">
        <f>HLOOKUP(Introduction!$G$4,nametranslations,114,FALSE)</f>
        <v>Basic estimate used</v>
      </c>
      <c r="N29" s="28"/>
      <c r="O29" s="28"/>
      <c r="P29" s="28"/>
      <c r="Q29" s="28"/>
      <c r="R29" s="28"/>
      <c r="S29" s="47"/>
      <c r="T29" s="9"/>
      <c r="U29" s="9"/>
      <c r="V29" s="67"/>
      <c r="W29" s="10" t="str">
        <f>HLOOKUP(Introduction!$G$4,nametranslations,114,FALSE)</f>
        <v>Basic estimate used</v>
      </c>
      <c r="X29" s="28" t="s">
        <v>143</v>
      </c>
      <c r="Y29" s="28"/>
      <c r="Z29" s="28"/>
      <c r="AA29" s="28"/>
      <c r="AB29" s="28" t="s">
        <v>143</v>
      </c>
      <c r="AC29" s="47" t="s">
        <v>143</v>
      </c>
      <c r="AD29" s="9"/>
      <c r="AE29" s="9"/>
      <c r="AF29" s="67"/>
      <c r="AG29" s="10" t="str">
        <f>HLOOKUP(Introduction!$G$4,nametranslations,114,FALSE)</f>
        <v>Basic estimate used</v>
      </c>
      <c r="AH29" s="28" t="s">
        <v>143</v>
      </c>
      <c r="AI29" s="28" t="s">
        <v>143</v>
      </c>
      <c r="AJ29" s="28" t="s">
        <v>143</v>
      </c>
      <c r="AK29" s="28"/>
      <c r="AL29" s="28" t="s">
        <v>143</v>
      </c>
      <c r="AM29" s="47" t="s">
        <v>143</v>
      </c>
      <c r="AN29" s="9"/>
      <c r="AO29" s="9"/>
      <c r="AP29" s="67"/>
      <c r="AQ29" s="10" t="str">
        <f>HLOOKUP(Introduction!$G$4,nametranslations,114,FALSE)</f>
        <v>Basic estimate used</v>
      </c>
      <c r="AR29" s="28" t="s">
        <v>217</v>
      </c>
      <c r="AS29" s="28"/>
      <c r="AT29" s="28"/>
      <c r="AU29" s="28"/>
      <c r="AV29" s="28" t="s">
        <v>217</v>
      </c>
      <c r="AW29" s="47" t="s">
        <v>217</v>
      </c>
      <c r="AX29" s="9"/>
      <c r="AY29" s="9"/>
      <c r="AZ29" s="67"/>
      <c r="BA29" s="10" t="str">
        <f>HLOOKUP(Introduction!$G$4,nametranslations,114,FALSE)</f>
        <v>Basic estimate used</v>
      </c>
      <c r="BB29" s="28" t="s">
        <v>217</v>
      </c>
      <c r="BC29" s="28"/>
      <c r="BD29" s="28"/>
      <c r="BE29" s="28"/>
      <c r="BF29" s="28" t="s">
        <v>217</v>
      </c>
      <c r="BG29" s="47" t="s">
        <v>217</v>
      </c>
      <c r="BH29" s="9"/>
      <c r="BI29" s="9"/>
      <c r="BJ29" s="67"/>
      <c r="BK29" s="10" t="str">
        <f>HLOOKUP(Introduction!$G$4,nametranslations,114,FALSE)</f>
        <v>Basic estimate used</v>
      </c>
      <c r="BL29" s="28"/>
      <c r="BM29" s="28"/>
      <c r="BN29" s="28"/>
      <c r="BO29" s="28"/>
      <c r="BP29" s="28"/>
      <c r="BQ29" s="47"/>
      <c r="BR29" s="9"/>
      <c r="BS29" s="9"/>
      <c r="BT29" s="67"/>
      <c r="BU29" s="10" t="str">
        <f>HLOOKUP(Introduction!$G$4,nametranslations,114,FALSE)</f>
        <v>Basic estimate used</v>
      </c>
      <c r="BV29" s="28"/>
      <c r="BW29" s="28"/>
      <c r="BX29" s="28"/>
      <c r="BY29" s="28"/>
      <c r="BZ29" s="28"/>
      <c r="CA29" s="47"/>
      <c r="CB29" s="9"/>
      <c r="CC29" s="9"/>
    </row>
    <row r="30" spans="1:232" ht="15.75" customHeight="1" x14ac:dyDescent="0.3">
      <c r="A30" s="194" t="str">
        <f ca="1">IF(ISBLANK('Data Summary'!A32),"",'Data Summary'!A32)</f>
        <v/>
      </c>
      <c r="B30" s="68"/>
      <c r="C30" s="10" t="str">
        <f>HLOOKUP(Introduction!$G$4,nametranslations,115,FALSE)</f>
        <v>Number of schools total</v>
      </c>
      <c r="D30" s="33"/>
      <c r="E30" s="33"/>
      <c r="F30" s="33"/>
      <c r="G30" s="34"/>
      <c r="H30" s="35">
        <v>1593</v>
      </c>
      <c r="I30" s="36">
        <v>329</v>
      </c>
      <c r="J30" s="9"/>
      <c r="K30" s="9"/>
      <c r="L30" s="68"/>
      <c r="M30" s="10" t="str">
        <f>HLOOKUP(Introduction!$G$4,nametranslations,115,FALSE)</f>
        <v>Number of schools total</v>
      </c>
      <c r="N30" s="33">
        <v>2103</v>
      </c>
      <c r="O30" s="33"/>
      <c r="P30" s="33"/>
      <c r="Q30" s="34"/>
      <c r="R30" s="35">
        <v>2056</v>
      </c>
      <c r="S30" s="36">
        <v>429</v>
      </c>
      <c r="T30" s="9"/>
      <c r="U30" s="9"/>
      <c r="V30" s="68"/>
      <c r="W30" s="10" t="str">
        <f>HLOOKUP(Introduction!$G$4,nametranslations,115,FALSE)</f>
        <v>Number of schools total</v>
      </c>
      <c r="X30" s="109">
        <v>4460</v>
      </c>
      <c r="Y30" s="109"/>
      <c r="Z30" s="109"/>
      <c r="AA30" s="120">
        <v>3779</v>
      </c>
      <c r="AB30" s="124">
        <v>3857</v>
      </c>
      <c r="AC30" s="36">
        <v>1685</v>
      </c>
      <c r="AD30" s="9"/>
      <c r="AE30" s="9"/>
      <c r="AF30" s="68"/>
      <c r="AG30" s="10" t="str">
        <f>HLOOKUP(Introduction!$G$4,nametranslations,115,FALSE)</f>
        <v>Number of schools total</v>
      </c>
      <c r="AH30" s="33"/>
      <c r="AI30" s="33"/>
      <c r="AJ30" s="33"/>
      <c r="AK30" s="34"/>
      <c r="AL30" s="35"/>
      <c r="AM30" s="36"/>
      <c r="AN30" s="9"/>
      <c r="AO30" s="9"/>
      <c r="AP30" s="68"/>
      <c r="AQ30" s="10" t="str">
        <f>HLOOKUP(Introduction!$G$4,nametranslations,115,FALSE)</f>
        <v>Number of schools total</v>
      </c>
      <c r="AR30" s="33"/>
      <c r="AS30" s="33"/>
      <c r="AT30" s="33"/>
      <c r="AU30" s="34"/>
      <c r="AV30" s="35"/>
      <c r="AW30" s="36"/>
      <c r="AX30" s="9"/>
      <c r="AY30" s="9"/>
      <c r="AZ30" s="68"/>
      <c r="BA30" s="10" t="str">
        <f>HLOOKUP(Introduction!$G$4,nametranslations,115,FALSE)</f>
        <v>Number of schools total</v>
      </c>
      <c r="BB30" s="33"/>
      <c r="BC30" s="33"/>
      <c r="BD30" s="33"/>
      <c r="BE30" s="34"/>
      <c r="BF30" s="35"/>
      <c r="BG30" s="36"/>
      <c r="BH30" s="9"/>
      <c r="BI30" s="9"/>
      <c r="BJ30" s="68"/>
      <c r="BK30" s="10" t="str">
        <f>HLOOKUP(Introduction!$G$4,nametranslations,115,FALSE)</f>
        <v>Number of schools total</v>
      </c>
      <c r="BL30" s="33">
        <v>15353</v>
      </c>
      <c r="BM30" s="33" t="s">
        <v>272</v>
      </c>
      <c r="BN30" s="33" t="s">
        <v>272</v>
      </c>
      <c r="BO30" s="34">
        <v>5851</v>
      </c>
      <c r="BP30" s="35">
        <v>6113</v>
      </c>
      <c r="BQ30" s="36">
        <v>3389</v>
      </c>
      <c r="BR30" s="9"/>
      <c r="BS30" s="9"/>
      <c r="BT30" s="68"/>
      <c r="BU30" s="10" t="str">
        <f>HLOOKUP(Introduction!$G$4,nametranslations,115,FALSE)</f>
        <v>Number of schools total</v>
      </c>
      <c r="BV30" s="33">
        <v>6249</v>
      </c>
      <c r="BW30" s="33" t="s">
        <v>272</v>
      </c>
      <c r="BX30" s="33" t="s">
        <v>272</v>
      </c>
      <c r="BY30" s="34" t="s">
        <v>272</v>
      </c>
      <c r="BZ30" s="35" t="s">
        <v>272</v>
      </c>
      <c r="CA30" s="36" t="s">
        <v>272</v>
      </c>
      <c r="CB30" s="9"/>
      <c r="CC30" s="9"/>
    </row>
    <row r="31" spans="1:232" ht="16.2" thickBot="1" x14ac:dyDescent="0.35">
      <c r="A31" s="194" t="str">
        <f ca="1">IF(ISBLANK('Data Summary'!A33),"",'Data Summary'!A33)</f>
        <v/>
      </c>
      <c r="B31" s="69"/>
      <c r="C31" s="37" t="str">
        <f>HLOOKUP(Introduction!$G$4,nametranslations,116,FALSE)</f>
        <v>Number surveyed</v>
      </c>
      <c r="D31" s="38"/>
      <c r="E31" s="38"/>
      <c r="F31" s="38"/>
      <c r="G31" s="38"/>
      <c r="H31" s="38">
        <v>1593</v>
      </c>
      <c r="I31" s="39">
        <v>329</v>
      </c>
      <c r="J31" s="9"/>
      <c r="K31" s="9"/>
      <c r="L31" s="69"/>
      <c r="M31" s="37" t="str">
        <f>HLOOKUP(Introduction!$G$4,nametranslations,116,FALSE)</f>
        <v>Number surveyed</v>
      </c>
      <c r="N31" s="38"/>
      <c r="O31" s="38"/>
      <c r="P31" s="38"/>
      <c r="Q31" s="38"/>
      <c r="R31" s="38">
        <v>2056</v>
      </c>
      <c r="S31" s="39">
        <v>429</v>
      </c>
      <c r="T31" s="9"/>
      <c r="U31" s="9"/>
      <c r="V31" s="69"/>
      <c r="W31" s="37" t="str">
        <f>HLOOKUP(Introduction!$G$4,nametranslations,116,FALSE)</f>
        <v>Number surveyed</v>
      </c>
      <c r="X31" s="38"/>
      <c r="Y31" s="38"/>
      <c r="Z31" s="38"/>
      <c r="AA31" s="38"/>
      <c r="AB31" s="38">
        <v>3857</v>
      </c>
      <c r="AC31" s="39">
        <v>1685</v>
      </c>
      <c r="AD31" s="9"/>
      <c r="AE31" s="9"/>
      <c r="AF31" s="69"/>
      <c r="AG31" s="37" t="str">
        <f>HLOOKUP(Introduction!$G$4,nametranslations,116,FALSE)</f>
        <v>Number surveyed</v>
      </c>
      <c r="AH31" s="38">
        <v>5372</v>
      </c>
      <c r="AI31" s="38">
        <v>2709</v>
      </c>
      <c r="AJ31" s="38">
        <v>2663</v>
      </c>
      <c r="AK31" s="38"/>
      <c r="AL31" s="38">
        <v>3906</v>
      </c>
      <c r="AM31" s="39">
        <v>1466</v>
      </c>
      <c r="AN31" s="9"/>
      <c r="AO31" s="9"/>
      <c r="AP31" s="69"/>
      <c r="AQ31" s="37" t="str">
        <f>HLOOKUP(Introduction!$G$4,nametranslations,116,FALSE)</f>
        <v>Number surveyed</v>
      </c>
      <c r="AR31" s="38"/>
      <c r="AS31" s="38"/>
      <c r="AT31" s="38"/>
      <c r="AU31" s="38"/>
      <c r="AV31" s="38"/>
      <c r="AW31" s="39"/>
      <c r="AX31" s="9"/>
      <c r="AY31" s="9"/>
      <c r="AZ31" s="69"/>
      <c r="BA31" s="37" t="str">
        <f>HLOOKUP(Introduction!$G$4,nametranslations,116,FALSE)</f>
        <v>Number surveyed</v>
      </c>
      <c r="BB31" s="38"/>
      <c r="BC31" s="38"/>
      <c r="BD31" s="38"/>
      <c r="BE31" s="38"/>
      <c r="BF31" s="38"/>
      <c r="BG31" s="39"/>
      <c r="BH31" s="9"/>
      <c r="BI31" s="9"/>
      <c r="BJ31" s="69"/>
      <c r="BK31" s="37" t="str">
        <f>HLOOKUP(Introduction!$G$4,nametranslations,116,FALSE)</f>
        <v>Number surveyed</v>
      </c>
      <c r="BL31" s="38">
        <v>15353</v>
      </c>
      <c r="BM31" s="38" t="s">
        <v>272</v>
      </c>
      <c r="BN31" s="38" t="s">
        <v>272</v>
      </c>
      <c r="BO31" s="38">
        <v>5851</v>
      </c>
      <c r="BP31" s="38">
        <v>6113</v>
      </c>
      <c r="BQ31" s="39">
        <v>3389</v>
      </c>
      <c r="BR31" s="9"/>
      <c r="BS31" s="9"/>
      <c r="BT31" s="69"/>
      <c r="BU31" s="37" t="str">
        <f>HLOOKUP(Introduction!$G$4,nametranslations,116,FALSE)</f>
        <v>Number surveyed</v>
      </c>
      <c r="BV31" s="38">
        <v>6249</v>
      </c>
      <c r="BW31" s="38" t="s">
        <v>272</v>
      </c>
      <c r="BX31" s="38" t="s">
        <v>272</v>
      </c>
      <c r="BY31" s="38" t="s">
        <v>272</v>
      </c>
      <c r="BZ31" s="38" t="s">
        <v>272</v>
      </c>
      <c r="CA31" s="39" t="s">
        <v>272</v>
      </c>
      <c r="CB31" s="9"/>
      <c r="CC31" s="9"/>
    </row>
    <row r="32" spans="1:232" x14ac:dyDescent="0.3">
      <c r="A32" s="194" t="str">
        <f ca="1">IF(ISBLANK('Data Summary'!A34),"",'Data Summary'!A34)</f>
        <v/>
      </c>
    </row>
    <row r="33" spans="1:1" x14ac:dyDescent="0.3">
      <c r="A33" s="194" t="str">
        <f ca="1">IF(ISBLANK('Data Summary'!A35),"",'Data Summary'!A35)</f>
        <v/>
      </c>
    </row>
    <row r="34" spans="1:1" x14ac:dyDescent="0.3">
      <c r="A34" s="194" t="str">
        <f ca="1">IF(ISBLANK('Data Summary'!A36),"",'Data Summary'!A36)</f>
        <v/>
      </c>
    </row>
    <row r="35" spans="1:1" x14ac:dyDescent="0.3">
      <c r="A35" s="194" t="str">
        <f ca="1">IF(ISBLANK('Data Summary'!A37),"",'Data Summary'!A37)</f>
        <v/>
      </c>
    </row>
    <row r="36" spans="1:1" x14ac:dyDescent="0.3">
      <c r="A36" s="194" t="str">
        <f ca="1">IF(ISBLANK('Data Summary'!A38),"",'Data Summary'!A38)</f>
        <v/>
      </c>
    </row>
    <row r="37" spans="1:1" x14ac:dyDescent="0.3">
      <c r="A37" s="194" t="str">
        <f ca="1">IF(ISBLANK('Data Summary'!A39),"",'Data Summary'!A39)</f>
        <v/>
      </c>
    </row>
    <row r="38" spans="1:1" x14ac:dyDescent="0.3">
      <c r="A38" s="194" t="str">
        <f ca="1">IF(ISBLANK('Data Summary'!A40),"",'Data Summary'!A40)</f>
        <v/>
      </c>
    </row>
    <row r="39" spans="1:1" x14ac:dyDescent="0.3">
      <c r="A39" s="194" t="str">
        <f ca="1">IF(ISBLANK('Data Summary'!A41),"",'Data Summary'!A41)</f>
        <v/>
      </c>
    </row>
    <row r="40" spans="1:1" x14ac:dyDescent="0.3">
      <c r="A40" s="194" t="str">
        <f ca="1">IF(ISBLANK('Data Summary'!A42),"",'Data Summary'!A42)</f>
        <v/>
      </c>
    </row>
    <row r="41" spans="1:1" x14ac:dyDescent="0.3">
      <c r="A41" s="194" t="str">
        <f ca="1">IF(ISBLANK('Data Summary'!A43),"",'Data Summary'!A43)</f>
        <v/>
      </c>
    </row>
    <row r="42" spans="1:1" x14ac:dyDescent="0.3">
      <c r="A42" s="194" t="str">
        <f ca="1">IF(ISBLANK('Data Summary'!A44),"",'Data Summary'!A44)</f>
        <v/>
      </c>
    </row>
    <row r="43" spans="1:1" x14ac:dyDescent="0.3">
      <c r="A43" s="194" t="str">
        <f ca="1">IF(ISBLANK('Data Summary'!A45),"",'Data Summary'!A45)</f>
        <v/>
      </c>
    </row>
    <row r="44" spans="1:1" x14ac:dyDescent="0.3">
      <c r="A44" s="194" t="str">
        <f ca="1">IF(ISBLANK('Data Summary'!A46),"",'Data Summary'!A46)</f>
        <v/>
      </c>
    </row>
    <row r="45" spans="1:1" x14ac:dyDescent="0.3">
      <c r="A45" s="194" t="str">
        <f ca="1">IF(ISBLANK('Data Summary'!A47),"",'Data Summary'!A47)</f>
        <v/>
      </c>
    </row>
    <row r="46" spans="1:1" x14ac:dyDescent="0.3">
      <c r="A46" s="194" t="str">
        <f ca="1">IF(ISBLANK('Data Summary'!A48),"",'Data Summary'!A48)</f>
        <v/>
      </c>
    </row>
    <row r="47" spans="1:1" x14ac:dyDescent="0.3">
      <c r="A47" s="194" t="str">
        <f ca="1">IF(ISBLANK('Data Summary'!A49),"",'Data Summary'!A49)</f>
        <v/>
      </c>
    </row>
    <row r="48" spans="1:1" x14ac:dyDescent="0.3">
      <c r="A48" s="194" t="str">
        <f ca="1">IF(ISBLANK('Data Summary'!A50),"",'Data Summary'!A50)</f>
        <v/>
      </c>
    </row>
    <row r="49" spans="1:1" x14ac:dyDescent="0.3">
      <c r="A49" s="194" t="str">
        <f ca="1">IF(ISBLANK('Data Summary'!A51),"",'Data Summary'!A51)</f>
        <v/>
      </c>
    </row>
    <row r="50" spans="1:1" x14ac:dyDescent="0.3">
      <c r="A50" s="194" t="str">
        <f ca="1">IF(ISBLANK('Data Summary'!A52),"",'Data Summary'!A52)</f>
        <v/>
      </c>
    </row>
    <row r="51" spans="1:1" x14ac:dyDescent="0.3">
      <c r="A51" s="194" t="str">
        <f ca="1">IF(ISBLANK('Data Summary'!A53),"",'Data Summary'!A53)</f>
        <v/>
      </c>
    </row>
    <row r="52" spans="1:1" x14ac:dyDescent="0.3">
      <c r="A52" s="194" t="str">
        <f ca="1">IF(ISBLANK('Data Summary'!A54),"",'Data Summary'!A54)</f>
        <v/>
      </c>
    </row>
    <row r="53" spans="1:1" x14ac:dyDescent="0.3">
      <c r="A53" s="194" t="str">
        <f ca="1">IF(ISBLANK('Data Summary'!A55),"",'Data Summary'!A55)</f>
        <v/>
      </c>
    </row>
    <row r="54" spans="1:1" x14ac:dyDescent="0.3">
      <c r="A54" s="194" t="str">
        <f ca="1">IF(ISBLANK('Data Summary'!A56),"",'Data Summary'!A56)</f>
        <v/>
      </c>
    </row>
    <row r="55" spans="1:1" x14ac:dyDescent="0.3">
      <c r="A55" s="194" t="str">
        <f ca="1">IF(ISBLANK('Data Summary'!A57),"",'Data Summary'!A57)</f>
        <v/>
      </c>
    </row>
    <row r="56" spans="1:1" x14ac:dyDescent="0.3">
      <c r="A56" s="194" t="str">
        <f ca="1">IF(ISBLANK('Data Summary'!A58),"",'Data Summary'!A58)</f>
        <v/>
      </c>
    </row>
    <row r="57" spans="1:1" x14ac:dyDescent="0.3">
      <c r="A57" s="194" t="str">
        <f ca="1">IF(ISBLANK('Data Summary'!A59),"",'Data Summary'!A59)</f>
        <v/>
      </c>
    </row>
    <row r="58" spans="1:1" x14ac:dyDescent="0.3">
      <c r="A58" s="194" t="str">
        <f ca="1">IF(ISBLANK('Data Summary'!A60),"",'Data Summary'!A60)</f>
        <v/>
      </c>
    </row>
    <row r="59" spans="1:1" x14ac:dyDescent="0.3">
      <c r="A59" s="194" t="str">
        <f ca="1">IF(ISBLANK('Data Summary'!A61),"",'Data Summary'!A61)</f>
        <v/>
      </c>
    </row>
    <row r="60" spans="1:1" x14ac:dyDescent="0.3">
      <c r="A60" s="194" t="str">
        <f ca="1">IF(ISBLANK('Data Summary'!A62),"",'Data Summary'!A62)</f>
        <v/>
      </c>
    </row>
    <row r="61" spans="1:1" x14ac:dyDescent="0.3">
      <c r="A61" s="194" t="str">
        <f ca="1">IF(ISBLANK('Data Summary'!A63),"",'Data Summary'!A63)</f>
        <v/>
      </c>
    </row>
    <row r="62" spans="1:1" x14ac:dyDescent="0.3">
      <c r="A62" s="194" t="str">
        <f ca="1">IF(ISBLANK('Data Summary'!A64),"",'Data Summary'!A64)</f>
        <v/>
      </c>
    </row>
    <row r="63" spans="1:1" x14ac:dyDescent="0.3">
      <c r="A63" s="194" t="str">
        <f ca="1">IF(ISBLANK('Data Summary'!A65),"",'Data Summary'!A65)</f>
        <v/>
      </c>
    </row>
    <row r="64" spans="1:1" x14ac:dyDescent="0.3">
      <c r="A64" s="194" t="str">
        <f ca="1">IF(ISBLANK('Data Summary'!A66),"",'Data Summary'!A66)</f>
        <v/>
      </c>
    </row>
    <row r="65" spans="1:1" x14ac:dyDescent="0.3">
      <c r="A65" s="194" t="str">
        <f ca="1">IF(ISBLANK('Data Summary'!A67),"",'Data Summary'!A67)</f>
        <v/>
      </c>
    </row>
    <row r="66" spans="1:1" x14ac:dyDescent="0.3">
      <c r="A66" s="194" t="str">
        <f ca="1">IF(ISBLANK('Data Summary'!A68),"",'Data Summary'!A68)</f>
        <v/>
      </c>
    </row>
    <row r="67" spans="1:1" x14ac:dyDescent="0.3">
      <c r="A67" s="194" t="str">
        <f ca="1">IF(ISBLANK('Data Summary'!A69),"",'Data Summary'!A69)</f>
        <v/>
      </c>
    </row>
    <row r="68" spans="1:1" x14ac:dyDescent="0.3">
      <c r="A68" s="194" t="str">
        <f ca="1">IF(ISBLANK('Data Summary'!A70),"",'Data Summary'!A70)</f>
        <v/>
      </c>
    </row>
    <row r="69" spans="1:1" x14ac:dyDescent="0.3">
      <c r="A69" s="194" t="str">
        <f ca="1">IF(ISBLANK('Data Summary'!A71),"",'Data Summary'!A71)</f>
        <v/>
      </c>
    </row>
    <row r="70" spans="1:1" x14ac:dyDescent="0.3">
      <c r="A70" s="194" t="str">
        <f ca="1">IF(ISBLANK('Data Summary'!A72),"",'Data Summary'!A72)</f>
        <v/>
      </c>
    </row>
    <row r="71" spans="1:1" x14ac:dyDescent="0.3">
      <c r="A71" s="194" t="str">
        <f ca="1">IF(ISBLANK('Data Summary'!A73),"",'Data Summary'!A73)</f>
        <v/>
      </c>
    </row>
    <row r="72" spans="1:1" x14ac:dyDescent="0.3">
      <c r="A72" s="194" t="str">
        <f ca="1">IF(ISBLANK('Data Summary'!A74),"",'Data Summary'!A74)</f>
        <v/>
      </c>
    </row>
    <row r="73" spans="1:1" x14ac:dyDescent="0.3">
      <c r="A73" s="194" t="str">
        <f ca="1">IF(ISBLANK('Data Summary'!A75),"",'Data Summary'!A75)</f>
        <v/>
      </c>
    </row>
    <row r="74" spans="1:1" x14ac:dyDescent="0.3">
      <c r="A74" s="194" t="str">
        <f ca="1">IF(ISBLANK('Data Summary'!A76),"",'Data Summary'!A76)</f>
        <v/>
      </c>
    </row>
    <row r="75" spans="1:1" x14ac:dyDescent="0.3">
      <c r="A75" s="194" t="str">
        <f ca="1">IF(ISBLANK('Data Summary'!A77),"",'Data Summary'!A77)</f>
        <v/>
      </c>
    </row>
    <row r="76" spans="1:1" x14ac:dyDescent="0.3">
      <c r="A76" s="194" t="str">
        <f ca="1">IF(ISBLANK('Data Summary'!A78),"",'Data Summary'!A78)</f>
        <v/>
      </c>
    </row>
    <row r="77" spans="1:1" x14ac:dyDescent="0.3">
      <c r="A77" s="194" t="str">
        <f ca="1">IF(ISBLANK('Data Summary'!A79),"",'Data Summary'!A79)</f>
        <v/>
      </c>
    </row>
    <row r="78" spans="1:1" x14ac:dyDescent="0.3">
      <c r="A78" s="194" t="str">
        <f ca="1">IF(ISBLANK('Data Summary'!A80),"",'Data Summary'!A80)</f>
        <v/>
      </c>
    </row>
    <row r="79" spans="1:1" x14ac:dyDescent="0.3">
      <c r="A79" s="194" t="str">
        <f ca="1">IF(ISBLANK('Data Summary'!A81),"",'Data Summary'!A81)</f>
        <v/>
      </c>
    </row>
    <row r="80" spans="1:1" x14ac:dyDescent="0.3">
      <c r="A80" s="194" t="str">
        <f ca="1">IF(ISBLANK('Data Summary'!A82),"",'Data Summary'!A82)</f>
        <v/>
      </c>
    </row>
    <row r="81" spans="1:1" x14ac:dyDescent="0.3">
      <c r="A81" s="194" t="str">
        <f ca="1">IF(ISBLANK('Data Summary'!A83),"",'Data Summary'!A83)</f>
        <v/>
      </c>
    </row>
    <row r="82" spans="1:1" x14ac:dyDescent="0.3">
      <c r="A82" s="194" t="str">
        <f ca="1">IF(ISBLANK('Data Summary'!A84),"",'Data Summary'!A84)</f>
        <v/>
      </c>
    </row>
    <row r="83" spans="1:1" x14ac:dyDescent="0.3">
      <c r="A83" s="194" t="str">
        <f ca="1">IF(ISBLANK('Data Summary'!A85),"",'Data Summary'!A85)</f>
        <v/>
      </c>
    </row>
    <row r="84" spans="1:1" x14ac:dyDescent="0.3">
      <c r="A84" s="194" t="str">
        <f ca="1">IF(ISBLANK('Data Summary'!A86),"",'Data Summary'!A86)</f>
        <v/>
      </c>
    </row>
    <row r="85" spans="1:1" x14ac:dyDescent="0.3">
      <c r="A85" s="194" t="str">
        <f ca="1">IF(ISBLANK('Data Summary'!A87),"",'Data Summary'!A87)</f>
        <v/>
      </c>
    </row>
    <row r="86" spans="1:1" x14ac:dyDescent="0.3">
      <c r="A86" s="194" t="str">
        <f ca="1">IF(ISBLANK('Data Summary'!A88),"",'Data Summary'!A88)</f>
        <v/>
      </c>
    </row>
    <row r="87" spans="1:1" x14ac:dyDescent="0.3">
      <c r="A87" s="194" t="str">
        <f ca="1">IF(ISBLANK('Data Summary'!A89),"",'Data Summary'!A89)</f>
        <v/>
      </c>
    </row>
    <row r="88" spans="1:1" x14ac:dyDescent="0.3">
      <c r="A88" s="194" t="str">
        <f ca="1">IF(ISBLANK('Data Summary'!A90),"",'Data Summary'!A90)</f>
        <v/>
      </c>
    </row>
    <row r="89" spans="1:1" x14ac:dyDescent="0.3">
      <c r="A89" s="194" t="str">
        <f ca="1">IF(ISBLANK('Data Summary'!A91),"",'Data Summary'!A91)</f>
        <v/>
      </c>
    </row>
    <row r="90" spans="1:1" x14ac:dyDescent="0.3">
      <c r="A90" s="194" t="str">
        <f ca="1">IF(ISBLANK('Data Summary'!A92),"",'Data Summary'!A92)</f>
        <v/>
      </c>
    </row>
    <row r="91" spans="1:1" x14ac:dyDescent="0.3">
      <c r="A91" s="194" t="str">
        <f ca="1">IF(ISBLANK('Data Summary'!A93),"",'Data Summary'!A93)</f>
        <v/>
      </c>
    </row>
    <row r="92" spans="1:1" x14ac:dyDescent="0.3">
      <c r="A92" s="194" t="str">
        <f ca="1">IF(ISBLANK('Data Summary'!A94),"",'Data Summary'!A94)</f>
        <v/>
      </c>
    </row>
    <row r="93" spans="1:1" x14ac:dyDescent="0.3">
      <c r="A93" s="194" t="str">
        <f ca="1">IF(ISBLANK('Data Summary'!A95),"",'Data Summary'!A95)</f>
        <v/>
      </c>
    </row>
    <row r="94" spans="1:1" x14ac:dyDescent="0.3">
      <c r="A94" s="194" t="str">
        <f ca="1">IF(ISBLANK('Data Summary'!A96),"",'Data Summary'!A96)</f>
        <v/>
      </c>
    </row>
    <row r="95" spans="1:1" x14ac:dyDescent="0.3">
      <c r="A95" s="194" t="str">
        <f ca="1">IF(ISBLANK('Data Summary'!A97),"",'Data Summary'!A97)</f>
        <v/>
      </c>
    </row>
    <row r="96" spans="1:1" x14ac:dyDescent="0.3">
      <c r="A96" s="194" t="str">
        <f ca="1">IF(ISBLANK('Data Summary'!A98),"",'Data Summary'!A98)</f>
        <v/>
      </c>
    </row>
    <row r="97" spans="1:1" x14ac:dyDescent="0.3">
      <c r="A97" s="194" t="str">
        <f ca="1">IF(ISBLANK('Data Summary'!A99),"",'Data Summary'!A99)</f>
        <v/>
      </c>
    </row>
    <row r="98" spans="1:1" x14ac:dyDescent="0.3">
      <c r="A98" s="194" t="str">
        <f ca="1">IF(ISBLANK('Data Summary'!A100),"",'Data Summary'!A100)</f>
        <v/>
      </c>
    </row>
    <row r="99" spans="1:1" x14ac:dyDescent="0.3">
      <c r="A99" s="194" t="str">
        <f ca="1">IF(ISBLANK('Data Summary'!A101),"",'Data Summary'!A101)</f>
        <v/>
      </c>
    </row>
    <row r="100" spans="1:1" x14ac:dyDescent="0.3">
      <c r="A100" s="194" t="str">
        <f ca="1">IF(ISBLANK('Data Summary'!A102),"",'Data Summary'!A102)</f>
        <v/>
      </c>
    </row>
    <row r="101" spans="1:1" x14ac:dyDescent="0.3">
      <c r="A101" s="194" t="str">
        <f ca="1">IF(ISBLANK('Data Summary'!A103),"",'Data Summary'!A103)</f>
        <v/>
      </c>
    </row>
    <row r="102" spans="1:1" x14ac:dyDescent="0.3">
      <c r="A102" s="194" t="str">
        <f ca="1">IF(ISBLANK('Data Summary'!A104),"",'Data Summary'!A104)</f>
        <v/>
      </c>
    </row>
    <row r="103" spans="1:1" x14ac:dyDescent="0.3">
      <c r="A103" s="194" t="str">
        <f ca="1">IF(ISBLANK('Data Summary'!A105),"",'Data Summary'!A105)</f>
        <v/>
      </c>
    </row>
    <row r="104" spans="1:1" x14ac:dyDescent="0.3">
      <c r="A104" s="194" t="str">
        <f ca="1">IF(ISBLANK('Data Summary'!A106),"",'Data Summary'!A106)</f>
        <v/>
      </c>
    </row>
    <row r="105" spans="1:1" x14ac:dyDescent="0.3">
      <c r="A105" s="194" t="str">
        <f ca="1">IF(ISBLANK('Data Summary'!A107),"",'Data Summary'!A107)</f>
        <v/>
      </c>
    </row>
    <row r="106" spans="1:1" x14ac:dyDescent="0.3">
      <c r="A106" s="194" t="str">
        <f ca="1">IF(ISBLANK('Data Summary'!A108),"",'Data Summary'!A108)</f>
        <v/>
      </c>
    </row>
    <row r="107" spans="1:1" x14ac:dyDescent="0.3">
      <c r="A107" s="194" t="str">
        <f ca="1">IF(ISBLANK('Data Summary'!A109),"",'Data Summary'!A109)</f>
        <v/>
      </c>
    </row>
    <row r="108" spans="1:1" x14ac:dyDescent="0.3">
      <c r="A108" s="194" t="str">
        <f ca="1">IF(ISBLANK('Data Summary'!A110),"",'Data Summary'!A110)</f>
        <v/>
      </c>
    </row>
    <row r="109" spans="1:1" x14ac:dyDescent="0.3">
      <c r="A109" s="194" t="str">
        <f ca="1">IF(ISBLANK('Data Summary'!A111),"",'Data Summary'!A111)</f>
        <v/>
      </c>
    </row>
    <row r="110" spans="1:1" x14ac:dyDescent="0.3">
      <c r="A110" s="194" t="str">
        <f ca="1">IF(ISBLANK('Data Summary'!A112),"",'Data Summary'!A112)</f>
        <v/>
      </c>
    </row>
    <row r="111" spans="1:1" x14ac:dyDescent="0.3">
      <c r="A111" s="194" t="str">
        <f ca="1">IF(ISBLANK('Data Summary'!A113),"",'Data Summary'!A113)</f>
        <v/>
      </c>
    </row>
    <row r="112" spans="1:1" x14ac:dyDescent="0.3">
      <c r="A112" s="194" t="str">
        <f ca="1">IF(ISBLANK('Data Summary'!A114),"",'Data Summary'!A114)</f>
        <v/>
      </c>
    </row>
    <row r="113" spans="1:1" x14ac:dyDescent="0.3">
      <c r="A113" s="194" t="str">
        <f ca="1">IF(ISBLANK('Data Summary'!A115),"",'Data Summary'!A115)</f>
        <v/>
      </c>
    </row>
    <row r="114" spans="1:1" x14ac:dyDescent="0.3">
      <c r="A114" s="194" t="str">
        <f ca="1">IF(ISBLANK('Data Summary'!A116),"",'Data Summary'!A116)</f>
        <v/>
      </c>
    </row>
    <row r="115" spans="1:1" x14ac:dyDescent="0.3">
      <c r="A115" s="194" t="str">
        <f ca="1">IF(ISBLANK('Data Summary'!A117),"",'Data Summary'!A117)</f>
        <v/>
      </c>
    </row>
    <row r="116" spans="1:1" x14ac:dyDescent="0.3">
      <c r="A116" s="194" t="str">
        <f ca="1">IF(ISBLANK('Data Summary'!A118),"",'Data Summary'!A118)</f>
        <v/>
      </c>
    </row>
    <row r="117" spans="1:1" x14ac:dyDescent="0.3">
      <c r="A117" s="194" t="str">
        <f ca="1">IF(ISBLANK('Data Summary'!A119),"",'Data Summary'!A119)</f>
        <v/>
      </c>
    </row>
    <row r="118" spans="1:1" x14ac:dyDescent="0.3">
      <c r="A118" s="194" t="str">
        <f ca="1">IF(ISBLANK('Data Summary'!A120),"",'Data Summary'!A120)</f>
        <v/>
      </c>
    </row>
    <row r="119" spans="1:1" x14ac:dyDescent="0.3">
      <c r="A119" s="194" t="str">
        <f ca="1">IF(ISBLANK('Data Summary'!A121),"",'Data Summary'!A121)</f>
        <v/>
      </c>
    </row>
    <row r="120" spans="1:1" x14ac:dyDescent="0.3">
      <c r="A120" s="194" t="str">
        <f ca="1">IF(ISBLANK('Data Summary'!A122),"",'Data Summary'!A122)</f>
        <v/>
      </c>
    </row>
    <row r="121" spans="1:1" x14ac:dyDescent="0.3">
      <c r="A121" s="194" t="str">
        <f ca="1">IF(ISBLANK('Data Summary'!A123),"",'Data Summary'!A123)</f>
        <v/>
      </c>
    </row>
    <row r="122" spans="1:1" x14ac:dyDescent="0.3">
      <c r="A122" s="194" t="str">
        <f ca="1">IF(ISBLANK('Data Summary'!A124),"",'Data Summary'!A124)</f>
        <v/>
      </c>
    </row>
    <row r="123" spans="1:1" x14ac:dyDescent="0.3">
      <c r="A123" s="194" t="str">
        <f ca="1">IF(ISBLANK('Data Summary'!A125),"",'Data Summary'!A125)</f>
        <v/>
      </c>
    </row>
    <row r="124" spans="1:1" x14ac:dyDescent="0.3">
      <c r="A124" s="194" t="str">
        <f ca="1">IF(ISBLANK('Data Summary'!A126),"",'Data Summary'!A126)</f>
        <v/>
      </c>
    </row>
    <row r="125" spans="1:1" x14ac:dyDescent="0.3">
      <c r="A125" s="194" t="str">
        <f ca="1">IF(ISBLANK('Data Summary'!A127),"",'Data Summary'!A127)</f>
        <v/>
      </c>
    </row>
    <row r="126" spans="1:1" x14ac:dyDescent="0.3">
      <c r="A126" s="194" t="str">
        <f ca="1">IF(ISBLANK('Data Summary'!A128),"",'Data Summary'!A128)</f>
        <v/>
      </c>
    </row>
    <row r="127" spans="1:1" x14ac:dyDescent="0.3">
      <c r="A127" s="194" t="str">
        <f ca="1">IF(ISBLANK('Data Summary'!A129),"",'Data Summary'!A129)</f>
        <v/>
      </c>
    </row>
    <row r="128" spans="1:1" x14ac:dyDescent="0.3">
      <c r="A128" s="194" t="str">
        <f ca="1">IF(ISBLANK('Data Summary'!A130),"",'Data Summary'!A130)</f>
        <v/>
      </c>
    </row>
    <row r="129" spans="1:1" x14ac:dyDescent="0.3">
      <c r="A129" s="194" t="str">
        <f ca="1">IF(ISBLANK('Data Summary'!A131),"",'Data Summary'!A131)</f>
        <v/>
      </c>
    </row>
    <row r="130" spans="1:1" x14ac:dyDescent="0.3">
      <c r="A130" s="194" t="str">
        <f ca="1">IF(ISBLANK('Data Summary'!A132),"",'Data Summary'!A132)</f>
        <v/>
      </c>
    </row>
    <row r="131" spans="1:1" x14ac:dyDescent="0.3">
      <c r="A131" s="194" t="str">
        <f ca="1">IF(ISBLANK('Data Summary'!A133),"",'Data Summary'!A133)</f>
        <v/>
      </c>
    </row>
    <row r="132" spans="1:1" x14ac:dyDescent="0.3">
      <c r="A132" s="194" t="str">
        <f ca="1">IF(ISBLANK('Data Summary'!A134),"",'Data Summary'!A134)</f>
        <v/>
      </c>
    </row>
    <row r="133" spans="1:1" x14ac:dyDescent="0.3">
      <c r="A133" s="194" t="str">
        <f ca="1">IF(ISBLANK('Data Summary'!A135),"",'Data Summary'!A135)</f>
        <v/>
      </c>
    </row>
    <row r="134" spans="1:1" x14ac:dyDescent="0.3">
      <c r="A134" s="194" t="str">
        <f ca="1">IF(ISBLANK('Data Summary'!A136),"",'Data Summary'!A136)</f>
        <v/>
      </c>
    </row>
    <row r="135" spans="1:1" x14ac:dyDescent="0.3">
      <c r="A135" s="194" t="str">
        <f ca="1">IF(ISBLANK('Data Summary'!A137),"",'Data Summary'!A137)</f>
        <v/>
      </c>
    </row>
    <row r="136" spans="1:1" x14ac:dyDescent="0.3">
      <c r="A136" s="194" t="str">
        <f ca="1">IF(ISBLANK('Data Summary'!A138),"",'Data Summary'!A138)</f>
        <v/>
      </c>
    </row>
    <row r="137" spans="1:1" x14ac:dyDescent="0.3">
      <c r="A137" s="194" t="str">
        <f ca="1">IF(ISBLANK('Data Summary'!A139),"",'Data Summary'!A139)</f>
        <v/>
      </c>
    </row>
    <row r="138" spans="1:1" x14ac:dyDescent="0.3">
      <c r="A138" s="194" t="str">
        <f ca="1">IF(ISBLANK('Data Summary'!A140),"",'Data Summary'!A140)</f>
        <v/>
      </c>
    </row>
    <row r="139" spans="1:1" x14ac:dyDescent="0.3">
      <c r="A139" s="194" t="str">
        <f ca="1">IF(ISBLANK('Data Summary'!A141),"",'Data Summary'!A141)</f>
        <v/>
      </c>
    </row>
    <row r="140" spans="1:1" x14ac:dyDescent="0.3">
      <c r="A140" s="194" t="str">
        <f ca="1">IF(ISBLANK('Data Summary'!A142),"",'Data Summary'!A142)</f>
        <v/>
      </c>
    </row>
    <row r="141" spans="1:1" x14ac:dyDescent="0.3">
      <c r="A141" s="194" t="str">
        <f ca="1">IF(ISBLANK('Data Summary'!A143),"",'Data Summary'!A143)</f>
        <v/>
      </c>
    </row>
    <row r="142" spans="1:1" x14ac:dyDescent="0.3">
      <c r="A142" s="194" t="str">
        <f ca="1">IF(ISBLANK('Data Summary'!A144),"",'Data Summary'!A144)</f>
        <v/>
      </c>
    </row>
    <row r="143" spans="1:1" x14ac:dyDescent="0.3">
      <c r="A143" s="194" t="str">
        <f ca="1">IF(ISBLANK('Data Summary'!A145),"",'Data Summary'!A145)</f>
        <v/>
      </c>
    </row>
    <row r="144" spans="1:1" x14ac:dyDescent="0.3">
      <c r="A144" s="194" t="str">
        <f ca="1">IF(ISBLANK('Data Summary'!A146),"",'Data Summary'!A146)</f>
        <v/>
      </c>
    </row>
    <row r="145" spans="1:1" x14ac:dyDescent="0.3">
      <c r="A145" s="194" t="str">
        <f ca="1">IF(ISBLANK('Data Summary'!A147),"",'Data Summary'!A147)</f>
        <v/>
      </c>
    </row>
    <row r="146" spans="1:1" x14ac:dyDescent="0.3">
      <c r="A146" s="194" t="str">
        <f ca="1">IF(ISBLANK('Data Summary'!A148),"",'Data Summary'!A148)</f>
        <v/>
      </c>
    </row>
    <row r="147" spans="1:1" x14ac:dyDescent="0.3">
      <c r="A147" s="194" t="str">
        <f ca="1">IF(ISBLANK('Data Summary'!A149),"",'Data Summary'!A149)</f>
        <v/>
      </c>
    </row>
    <row r="148" spans="1:1" x14ac:dyDescent="0.3">
      <c r="A148" s="194" t="e">
        <f>IF(ISBLANK(#REF!),"",#REF!)</f>
        <v>#REF!</v>
      </c>
    </row>
    <row r="149" spans="1:1" x14ac:dyDescent="0.3">
      <c r="A149" s="194" t="e">
        <f>IF(ISBLANK(#REF!),"",#REF!)</f>
        <v>#REF!</v>
      </c>
    </row>
    <row r="150" spans="1:1" x14ac:dyDescent="0.3">
      <c r="A150" s="194" t="e">
        <f>IF(ISBLANK(#REF!),"",#REF!)</f>
        <v>#REF!</v>
      </c>
    </row>
    <row r="151" spans="1:1" x14ac:dyDescent="0.3">
      <c r="A151" s="194" t="e">
        <f>IF(ISBLANK(#REF!),"",#REF!)</f>
        <v>#REF!</v>
      </c>
    </row>
    <row r="152" spans="1:1" x14ac:dyDescent="0.3">
      <c r="A152" s="193"/>
    </row>
    <row r="153" spans="1:1" x14ac:dyDescent="0.3">
      <c r="A153" s="193"/>
    </row>
    <row r="154" spans="1:1" x14ac:dyDescent="0.3">
      <c r="A154" s="193"/>
    </row>
    <row r="155" spans="1:1" x14ac:dyDescent="0.3">
      <c r="A155" s="193"/>
    </row>
    <row r="156" spans="1:1" x14ac:dyDescent="0.3">
      <c r="A156" s="193"/>
    </row>
    <row r="157" spans="1:1" x14ac:dyDescent="0.3">
      <c r="A157" s="193"/>
    </row>
    <row r="158" spans="1:1" x14ac:dyDescent="0.3">
      <c r="A158" s="193"/>
    </row>
    <row r="159" spans="1:1" x14ac:dyDescent="0.3">
      <c r="A159" s="193"/>
    </row>
    <row r="160" spans="1:1" x14ac:dyDescent="0.3">
      <c r="A160" s="193"/>
    </row>
    <row r="161" spans="1:1" x14ac:dyDescent="0.3">
      <c r="A161" s="193"/>
    </row>
    <row r="162" spans="1:1" x14ac:dyDescent="0.3">
      <c r="A162" s="193"/>
    </row>
    <row r="163" spans="1:1" x14ac:dyDescent="0.3">
      <c r="A163" s="193"/>
    </row>
    <row r="164" spans="1:1" x14ac:dyDescent="0.3">
      <c r="A164" s="193"/>
    </row>
    <row r="165" spans="1:1" x14ac:dyDescent="0.3">
      <c r="A165" s="193"/>
    </row>
    <row r="166" spans="1:1" x14ac:dyDescent="0.3">
      <c r="A166" s="193"/>
    </row>
    <row r="167" spans="1:1" x14ac:dyDescent="0.3">
      <c r="A167" s="193"/>
    </row>
    <row r="168" spans="1:1" x14ac:dyDescent="0.3">
      <c r="A168" s="193"/>
    </row>
    <row r="169" spans="1:1" x14ac:dyDescent="0.3">
      <c r="A169" s="193"/>
    </row>
    <row r="170" spans="1:1" x14ac:dyDescent="0.3">
      <c r="A170" s="193"/>
    </row>
    <row r="171" spans="1:1" x14ac:dyDescent="0.3">
      <c r="A171" s="193"/>
    </row>
    <row r="172" spans="1:1" x14ac:dyDescent="0.3">
      <c r="A172" s="193"/>
    </row>
    <row r="173" spans="1:1" x14ac:dyDescent="0.3">
      <c r="A173" s="193"/>
    </row>
    <row r="174" spans="1:1" x14ac:dyDescent="0.3">
      <c r="A174" s="193"/>
    </row>
    <row r="175" spans="1:1" x14ac:dyDescent="0.3">
      <c r="A175" s="193"/>
    </row>
    <row r="176" spans="1:1" x14ac:dyDescent="0.3">
      <c r="A176" s="193"/>
    </row>
    <row r="177" spans="1:1" x14ac:dyDescent="0.3">
      <c r="A177" s="193"/>
    </row>
    <row r="178" spans="1:1" x14ac:dyDescent="0.3">
      <c r="A178" s="193"/>
    </row>
    <row r="179" spans="1:1" x14ac:dyDescent="0.3">
      <c r="A179" s="193"/>
    </row>
    <row r="180" spans="1:1" x14ac:dyDescent="0.3">
      <c r="A180" s="193"/>
    </row>
    <row r="181" spans="1:1" x14ac:dyDescent="0.3">
      <c r="A181" s="193"/>
    </row>
    <row r="182" spans="1:1" x14ac:dyDescent="0.3">
      <c r="A182" s="193"/>
    </row>
    <row r="183" spans="1:1" x14ac:dyDescent="0.3">
      <c r="A183" s="193"/>
    </row>
    <row r="184" spans="1:1" x14ac:dyDescent="0.3">
      <c r="A184" s="193"/>
    </row>
    <row r="185" spans="1:1" x14ac:dyDescent="0.3">
      <c r="A185" s="193"/>
    </row>
    <row r="186" spans="1:1" x14ac:dyDescent="0.3">
      <c r="A186" s="193"/>
    </row>
    <row r="187" spans="1:1" x14ac:dyDescent="0.3">
      <c r="A187" s="193"/>
    </row>
    <row r="188" spans="1:1" x14ac:dyDescent="0.3">
      <c r="A188" s="193"/>
    </row>
    <row r="189" spans="1:1" x14ac:dyDescent="0.3">
      <c r="A189" s="193"/>
    </row>
    <row r="190" spans="1:1" x14ac:dyDescent="0.3">
      <c r="A190" s="193"/>
    </row>
    <row r="191" spans="1:1" x14ac:dyDescent="0.3">
      <c r="A191" s="193"/>
    </row>
    <row r="192" spans="1:1" x14ac:dyDescent="0.3">
      <c r="A192" s="193"/>
    </row>
    <row r="193" spans="1:1" x14ac:dyDescent="0.3">
      <c r="A193" s="193"/>
    </row>
    <row r="194" spans="1:1" x14ac:dyDescent="0.3">
      <c r="A194" s="193"/>
    </row>
    <row r="195" spans="1:1" x14ac:dyDescent="0.3">
      <c r="A195" s="193"/>
    </row>
    <row r="196" spans="1:1" x14ac:dyDescent="0.3">
      <c r="A196" s="193"/>
    </row>
    <row r="197" spans="1:1" x14ac:dyDescent="0.3">
      <c r="A197" s="193"/>
    </row>
    <row r="198" spans="1:1" x14ac:dyDescent="0.3">
      <c r="A198" s="193"/>
    </row>
    <row r="199" spans="1:1" x14ac:dyDescent="0.3">
      <c r="A199" s="193"/>
    </row>
    <row r="200" spans="1:1" x14ac:dyDescent="0.3">
      <c r="A200" s="193"/>
    </row>
    <row r="201" spans="1:1" x14ac:dyDescent="0.3">
      <c r="A201" s="193"/>
    </row>
    <row r="202" spans="1:1" x14ac:dyDescent="0.3">
      <c r="A202" s="193"/>
    </row>
    <row r="203" spans="1:1" x14ac:dyDescent="0.3">
      <c r="A203" s="193"/>
    </row>
    <row r="204" spans="1:1" x14ac:dyDescent="0.3">
      <c r="A204" s="193"/>
    </row>
    <row r="205" spans="1:1" x14ac:dyDescent="0.3">
      <c r="A205" s="193"/>
    </row>
    <row r="206" spans="1:1" x14ac:dyDescent="0.3">
      <c r="A206" s="193"/>
    </row>
    <row r="207" spans="1:1" x14ac:dyDescent="0.3">
      <c r="A207" s="193"/>
    </row>
    <row r="208" spans="1:1" x14ac:dyDescent="0.3">
      <c r="A208" s="193"/>
    </row>
    <row r="209" spans="1:1" x14ac:dyDescent="0.3">
      <c r="A209" s="193"/>
    </row>
    <row r="210" spans="1:1" x14ac:dyDescent="0.3">
      <c r="A210" s="193"/>
    </row>
    <row r="211" spans="1:1" x14ac:dyDescent="0.3">
      <c r="A211" s="193"/>
    </row>
    <row r="212" spans="1:1" x14ac:dyDescent="0.3">
      <c r="A212" s="193"/>
    </row>
    <row r="213" spans="1:1" x14ac:dyDescent="0.3">
      <c r="A213" s="193"/>
    </row>
    <row r="214" spans="1:1" x14ac:dyDescent="0.3">
      <c r="A214" s="193"/>
    </row>
    <row r="215" spans="1:1" x14ac:dyDescent="0.3">
      <c r="A215" s="193"/>
    </row>
    <row r="216" spans="1:1" x14ac:dyDescent="0.3">
      <c r="A216" s="193"/>
    </row>
    <row r="217" spans="1:1" x14ac:dyDescent="0.3">
      <c r="A217" s="193"/>
    </row>
    <row r="218" spans="1:1" x14ac:dyDescent="0.3">
      <c r="A218" s="193"/>
    </row>
    <row r="219" spans="1:1" x14ac:dyDescent="0.3">
      <c r="A219" s="193"/>
    </row>
    <row r="220" spans="1:1" x14ac:dyDescent="0.3">
      <c r="A220" s="193"/>
    </row>
    <row r="221" spans="1:1" x14ac:dyDescent="0.3">
      <c r="A221" s="193"/>
    </row>
    <row r="222" spans="1:1" x14ac:dyDescent="0.3">
      <c r="A222" s="193"/>
    </row>
    <row r="223" spans="1:1" x14ac:dyDescent="0.3">
      <c r="A223" s="193"/>
    </row>
    <row r="224" spans="1:1" x14ac:dyDescent="0.3">
      <c r="A224" s="193"/>
    </row>
    <row r="225" spans="1:1" x14ac:dyDescent="0.3">
      <c r="A225" s="193"/>
    </row>
    <row r="226" spans="1:1" x14ac:dyDescent="0.3">
      <c r="A226" s="193"/>
    </row>
    <row r="227" spans="1:1" x14ac:dyDescent="0.3">
      <c r="A227" s="193"/>
    </row>
    <row r="228" spans="1:1" x14ac:dyDescent="0.3">
      <c r="A228" s="193"/>
    </row>
    <row r="229" spans="1:1" x14ac:dyDescent="0.3">
      <c r="A229" s="193"/>
    </row>
    <row r="230" spans="1:1" x14ac:dyDescent="0.3">
      <c r="A230" s="193"/>
    </row>
    <row r="231" spans="1:1" x14ac:dyDescent="0.3">
      <c r="A231" s="193"/>
    </row>
    <row r="232" spans="1:1" x14ac:dyDescent="0.3">
      <c r="A232" s="193"/>
    </row>
    <row r="233" spans="1:1" x14ac:dyDescent="0.3">
      <c r="A233" s="193"/>
    </row>
    <row r="234" spans="1:1" x14ac:dyDescent="0.3">
      <c r="A234" s="193"/>
    </row>
    <row r="235" spans="1:1" x14ac:dyDescent="0.3">
      <c r="A235" s="193"/>
    </row>
    <row r="236" spans="1:1" x14ac:dyDescent="0.3">
      <c r="A236" s="193"/>
    </row>
    <row r="237" spans="1:1" x14ac:dyDescent="0.3">
      <c r="A237" s="193"/>
    </row>
    <row r="238" spans="1:1" x14ac:dyDescent="0.3">
      <c r="A238" s="193"/>
    </row>
    <row r="239" spans="1:1" x14ac:dyDescent="0.3">
      <c r="A239" s="193"/>
    </row>
    <row r="240" spans="1:1" x14ac:dyDescent="0.3">
      <c r="A240" s="193"/>
    </row>
    <row r="241" spans="1:1" x14ac:dyDescent="0.3">
      <c r="A241" s="193"/>
    </row>
    <row r="242" spans="1:1" x14ac:dyDescent="0.3">
      <c r="A242" s="193"/>
    </row>
    <row r="243" spans="1:1" x14ac:dyDescent="0.3">
      <c r="A243" s="193"/>
    </row>
    <row r="244" spans="1:1" x14ac:dyDescent="0.3">
      <c r="A244" s="193"/>
    </row>
    <row r="245" spans="1:1" x14ac:dyDescent="0.3">
      <c r="A245" s="193"/>
    </row>
    <row r="246" spans="1:1" x14ac:dyDescent="0.3">
      <c r="A246" s="193"/>
    </row>
    <row r="247" spans="1:1" x14ac:dyDescent="0.3">
      <c r="A247" s="193"/>
    </row>
    <row r="248" spans="1:1" x14ac:dyDescent="0.3">
      <c r="A248" s="193"/>
    </row>
    <row r="249" spans="1:1" x14ac:dyDescent="0.3">
      <c r="A249" s="193"/>
    </row>
    <row r="250" spans="1:1" x14ac:dyDescent="0.3">
      <c r="A250" s="193"/>
    </row>
    <row r="251" spans="1:1" x14ac:dyDescent="0.3">
      <c r="A251" s="193"/>
    </row>
    <row r="252" spans="1:1" x14ac:dyDescent="0.3">
      <c r="A252" s="193"/>
    </row>
    <row r="253" spans="1:1" x14ac:dyDescent="0.3">
      <c r="A253" s="193"/>
    </row>
    <row r="254" spans="1:1" x14ac:dyDescent="0.3">
      <c r="A254" s="193"/>
    </row>
    <row r="255" spans="1:1" x14ac:dyDescent="0.3">
      <c r="A255" s="193"/>
    </row>
    <row r="256" spans="1:1" x14ac:dyDescent="0.3">
      <c r="A256" s="193"/>
    </row>
    <row r="257" spans="1:1" x14ac:dyDescent="0.3">
      <c r="A257" s="193"/>
    </row>
    <row r="258" spans="1:1" x14ac:dyDescent="0.3">
      <c r="A258" s="193"/>
    </row>
    <row r="259" spans="1:1" x14ac:dyDescent="0.3">
      <c r="A259" s="193"/>
    </row>
    <row r="260" spans="1:1" x14ac:dyDescent="0.3">
      <c r="A260" s="193"/>
    </row>
    <row r="261" spans="1:1" x14ac:dyDescent="0.3">
      <c r="A261" s="193"/>
    </row>
    <row r="262" spans="1:1" x14ac:dyDescent="0.3">
      <c r="A262" s="193"/>
    </row>
    <row r="263" spans="1:1" x14ac:dyDescent="0.3">
      <c r="A263" s="193"/>
    </row>
    <row r="264" spans="1:1" x14ac:dyDescent="0.3">
      <c r="A264" s="193"/>
    </row>
    <row r="265" spans="1:1" x14ac:dyDescent="0.3">
      <c r="A265" s="193"/>
    </row>
    <row r="266" spans="1:1" x14ac:dyDescent="0.3">
      <c r="A266" s="193"/>
    </row>
    <row r="267" spans="1:1" x14ac:dyDescent="0.3">
      <c r="A267" s="193"/>
    </row>
    <row r="268" spans="1:1" x14ac:dyDescent="0.3">
      <c r="A268" s="193"/>
    </row>
    <row r="269" spans="1:1" x14ac:dyDescent="0.3">
      <c r="A269" s="193"/>
    </row>
    <row r="270" spans="1:1" x14ac:dyDescent="0.3">
      <c r="A270" s="193"/>
    </row>
    <row r="271" spans="1:1" x14ac:dyDescent="0.3">
      <c r="A271" s="193"/>
    </row>
    <row r="272" spans="1:1" x14ac:dyDescent="0.3">
      <c r="A272" s="193"/>
    </row>
    <row r="273" spans="1:1" x14ac:dyDescent="0.3">
      <c r="A273" s="193"/>
    </row>
    <row r="274" spans="1:1" x14ac:dyDescent="0.3">
      <c r="A274" s="193"/>
    </row>
    <row r="275" spans="1:1" x14ac:dyDescent="0.3">
      <c r="A275" s="193"/>
    </row>
    <row r="276" spans="1:1" x14ac:dyDescent="0.3">
      <c r="A276" s="193"/>
    </row>
    <row r="277" spans="1:1" x14ac:dyDescent="0.3">
      <c r="A277" s="193"/>
    </row>
    <row r="278" spans="1:1" x14ac:dyDescent="0.3">
      <c r="A278" s="193"/>
    </row>
    <row r="279" spans="1:1" x14ac:dyDescent="0.3">
      <c r="A279" s="193"/>
    </row>
    <row r="280" spans="1:1" x14ac:dyDescent="0.3">
      <c r="A280" s="193"/>
    </row>
    <row r="281" spans="1:1" x14ac:dyDescent="0.3">
      <c r="A281" s="193"/>
    </row>
    <row r="282" spans="1:1" x14ac:dyDescent="0.3">
      <c r="A282" s="193"/>
    </row>
    <row r="283" spans="1:1" x14ac:dyDescent="0.3">
      <c r="A283" s="193"/>
    </row>
    <row r="284" spans="1:1" x14ac:dyDescent="0.3">
      <c r="A284" s="193"/>
    </row>
    <row r="285" spans="1:1" x14ac:dyDescent="0.3">
      <c r="A285" s="193"/>
    </row>
    <row r="286" spans="1:1" x14ac:dyDescent="0.3">
      <c r="A286" s="193"/>
    </row>
    <row r="287" spans="1:1" x14ac:dyDescent="0.3">
      <c r="A287" s="193"/>
    </row>
    <row r="288" spans="1:1" x14ac:dyDescent="0.3">
      <c r="A288" s="193"/>
    </row>
    <row r="289" spans="1:1" x14ac:dyDescent="0.3">
      <c r="A289" s="193"/>
    </row>
    <row r="290" spans="1:1" x14ac:dyDescent="0.3">
      <c r="A290" s="193"/>
    </row>
    <row r="291" spans="1:1" x14ac:dyDescent="0.3">
      <c r="A291" s="193"/>
    </row>
    <row r="292" spans="1:1" x14ac:dyDescent="0.3">
      <c r="A292" s="193"/>
    </row>
    <row r="293" spans="1:1" x14ac:dyDescent="0.3">
      <c r="A293" s="193"/>
    </row>
    <row r="294" spans="1:1" x14ac:dyDescent="0.3">
      <c r="A294" s="193"/>
    </row>
    <row r="295" spans="1:1" x14ac:dyDescent="0.3">
      <c r="A295" s="193"/>
    </row>
    <row r="296" spans="1:1" x14ac:dyDescent="0.3">
      <c r="A296" s="193"/>
    </row>
    <row r="297" spans="1:1" x14ac:dyDescent="0.3">
      <c r="A297" s="193"/>
    </row>
    <row r="298" spans="1:1" x14ac:dyDescent="0.3">
      <c r="A298" s="193"/>
    </row>
    <row r="299" spans="1:1" x14ac:dyDescent="0.3">
      <c r="A299" s="193"/>
    </row>
    <row r="300" spans="1:1" x14ac:dyDescent="0.3">
      <c r="A300" s="193"/>
    </row>
    <row r="301" spans="1:1" x14ac:dyDescent="0.3">
      <c r="A301" s="193"/>
    </row>
    <row r="302" spans="1:1" x14ac:dyDescent="0.3">
      <c r="A302" s="193"/>
    </row>
    <row r="303" spans="1:1" x14ac:dyDescent="0.3">
      <c r="A303" s="193"/>
    </row>
    <row r="304" spans="1:1" x14ac:dyDescent="0.3">
      <c r="A304" s="193"/>
    </row>
    <row r="305" spans="1:1" x14ac:dyDescent="0.3">
      <c r="A305" s="193"/>
    </row>
    <row r="306" spans="1:1" x14ac:dyDescent="0.3">
      <c r="A306" s="193"/>
    </row>
    <row r="307" spans="1:1" x14ac:dyDescent="0.3">
      <c r="A307" s="193"/>
    </row>
    <row r="308" spans="1:1" x14ac:dyDescent="0.3">
      <c r="A308" s="193"/>
    </row>
    <row r="309" spans="1:1" x14ac:dyDescent="0.3">
      <c r="A309" s="193"/>
    </row>
    <row r="310" spans="1:1" x14ac:dyDescent="0.3">
      <c r="A310" s="193"/>
    </row>
    <row r="311" spans="1:1" x14ac:dyDescent="0.3">
      <c r="A311" s="193"/>
    </row>
    <row r="312" spans="1:1" x14ac:dyDescent="0.3">
      <c r="A312" s="193"/>
    </row>
    <row r="313" spans="1:1" x14ac:dyDescent="0.3">
      <c r="A313" s="193"/>
    </row>
    <row r="314" spans="1:1" x14ac:dyDescent="0.3">
      <c r="A314" s="193"/>
    </row>
    <row r="315" spans="1:1" x14ac:dyDescent="0.3">
      <c r="A315" s="193"/>
    </row>
    <row r="316" spans="1:1" x14ac:dyDescent="0.3">
      <c r="A316" s="193"/>
    </row>
    <row r="317" spans="1:1" x14ac:dyDescent="0.3">
      <c r="A317" s="193"/>
    </row>
    <row r="318" spans="1:1" x14ac:dyDescent="0.3">
      <c r="A318" s="193"/>
    </row>
    <row r="319" spans="1:1" x14ac:dyDescent="0.3">
      <c r="A319" s="193"/>
    </row>
    <row r="320" spans="1:1" x14ac:dyDescent="0.3">
      <c r="A320" s="193"/>
    </row>
    <row r="321" spans="1:1" x14ac:dyDescent="0.3">
      <c r="A321" s="193"/>
    </row>
    <row r="322" spans="1:1" x14ac:dyDescent="0.3">
      <c r="A322" s="193"/>
    </row>
    <row r="323" spans="1:1" x14ac:dyDescent="0.3">
      <c r="A323" s="193"/>
    </row>
    <row r="324" spans="1:1" x14ac:dyDescent="0.3">
      <c r="A324" s="193"/>
    </row>
    <row r="325" spans="1:1" x14ac:dyDescent="0.3">
      <c r="A325" s="193"/>
    </row>
    <row r="326" spans="1:1" x14ac:dyDescent="0.3">
      <c r="A326" s="193"/>
    </row>
    <row r="327" spans="1:1" x14ac:dyDescent="0.3">
      <c r="A327" s="193"/>
    </row>
    <row r="328" spans="1:1" x14ac:dyDescent="0.3">
      <c r="A328" s="193"/>
    </row>
    <row r="329" spans="1:1" x14ac:dyDescent="0.3">
      <c r="A329" s="193"/>
    </row>
    <row r="330" spans="1:1" x14ac:dyDescent="0.3">
      <c r="A330" s="193"/>
    </row>
    <row r="331" spans="1:1" x14ac:dyDescent="0.3">
      <c r="A331" s="193"/>
    </row>
    <row r="332" spans="1:1" x14ac:dyDescent="0.3">
      <c r="A332" s="193"/>
    </row>
    <row r="333" spans="1:1" x14ac:dyDescent="0.3">
      <c r="A333" s="193"/>
    </row>
    <row r="334" spans="1:1" x14ac:dyDescent="0.3">
      <c r="A334" s="193"/>
    </row>
    <row r="335" spans="1:1" x14ac:dyDescent="0.3">
      <c r="A335" s="193"/>
    </row>
    <row r="336" spans="1:1" x14ac:dyDescent="0.3">
      <c r="A336" s="193"/>
    </row>
    <row r="337" spans="1:1" x14ac:dyDescent="0.3">
      <c r="A337" s="193"/>
    </row>
    <row r="338" spans="1:1" x14ac:dyDescent="0.3">
      <c r="A338" s="193"/>
    </row>
    <row r="339" spans="1:1" x14ac:dyDescent="0.3">
      <c r="A339" s="193"/>
    </row>
    <row r="340" spans="1:1" x14ac:dyDescent="0.3">
      <c r="A340" s="193"/>
    </row>
    <row r="341" spans="1:1" x14ac:dyDescent="0.3">
      <c r="A341" s="193"/>
    </row>
    <row r="342" spans="1:1" x14ac:dyDescent="0.3">
      <c r="A342" s="193"/>
    </row>
    <row r="343" spans="1:1" x14ac:dyDescent="0.3">
      <c r="A343" s="193"/>
    </row>
    <row r="344" spans="1:1" x14ac:dyDescent="0.3">
      <c r="A344" s="193"/>
    </row>
    <row r="345" spans="1:1" x14ac:dyDescent="0.3">
      <c r="A345" s="193"/>
    </row>
    <row r="346" spans="1:1" x14ac:dyDescent="0.3">
      <c r="A346" s="193"/>
    </row>
    <row r="347" spans="1:1" x14ac:dyDescent="0.3">
      <c r="A347" s="193"/>
    </row>
    <row r="348" spans="1:1" x14ac:dyDescent="0.3">
      <c r="A348" s="193"/>
    </row>
    <row r="349" spans="1:1" x14ac:dyDescent="0.3">
      <c r="A349" s="193"/>
    </row>
    <row r="350" spans="1:1" x14ac:dyDescent="0.3">
      <c r="A350" s="193"/>
    </row>
    <row r="351" spans="1:1" x14ac:dyDescent="0.3">
      <c r="A351" s="193"/>
    </row>
    <row r="352" spans="1:1" x14ac:dyDescent="0.3">
      <c r="A352" s="193"/>
    </row>
    <row r="353" spans="1:1" x14ac:dyDescent="0.3">
      <c r="A353" s="193"/>
    </row>
    <row r="354" spans="1:1" x14ac:dyDescent="0.3">
      <c r="A354" s="193"/>
    </row>
    <row r="355" spans="1:1" x14ac:dyDescent="0.3">
      <c r="A355" s="193"/>
    </row>
    <row r="356" spans="1:1" x14ac:dyDescent="0.3">
      <c r="A356" s="193"/>
    </row>
    <row r="357" spans="1:1" x14ac:dyDescent="0.3">
      <c r="A357" s="193"/>
    </row>
    <row r="358" spans="1:1" x14ac:dyDescent="0.3">
      <c r="A358" s="193"/>
    </row>
    <row r="359" spans="1:1" x14ac:dyDescent="0.3">
      <c r="A359" s="193"/>
    </row>
    <row r="360" spans="1:1" x14ac:dyDescent="0.3">
      <c r="A360" s="193"/>
    </row>
    <row r="361" spans="1:1" x14ac:dyDescent="0.3">
      <c r="A361" s="193"/>
    </row>
    <row r="362" spans="1:1" x14ac:dyDescent="0.3">
      <c r="A362" s="193"/>
    </row>
    <row r="363" spans="1:1" x14ac:dyDescent="0.3">
      <c r="A363" s="193"/>
    </row>
    <row r="364" spans="1:1" x14ac:dyDescent="0.3">
      <c r="A364" s="193"/>
    </row>
    <row r="365" spans="1:1" x14ac:dyDescent="0.3">
      <c r="A365" s="193"/>
    </row>
    <row r="366" spans="1:1" x14ac:dyDescent="0.3">
      <c r="A366" s="193"/>
    </row>
    <row r="367" spans="1:1" x14ac:dyDescent="0.3">
      <c r="A367" s="193"/>
    </row>
    <row r="368" spans="1:1" x14ac:dyDescent="0.3">
      <c r="A368" s="193"/>
    </row>
    <row r="369" spans="1:1" x14ac:dyDescent="0.3">
      <c r="A369" s="193"/>
    </row>
    <row r="370" spans="1:1" x14ac:dyDescent="0.3">
      <c r="A370" s="193"/>
    </row>
    <row r="371" spans="1:1" x14ac:dyDescent="0.3">
      <c r="A371" s="193"/>
    </row>
    <row r="372" spans="1:1" x14ac:dyDescent="0.3">
      <c r="A372" s="193"/>
    </row>
    <row r="373" spans="1:1" x14ac:dyDescent="0.3">
      <c r="A373" s="193"/>
    </row>
    <row r="374" spans="1:1" x14ac:dyDescent="0.3">
      <c r="A374" s="193"/>
    </row>
    <row r="375" spans="1:1" x14ac:dyDescent="0.3">
      <c r="A375" s="193"/>
    </row>
    <row r="376" spans="1:1" x14ac:dyDescent="0.3">
      <c r="A376" s="193"/>
    </row>
    <row r="377" spans="1:1" x14ac:dyDescent="0.3">
      <c r="A377" s="193"/>
    </row>
    <row r="378" spans="1:1" x14ac:dyDescent="0.3">
      <c r="A378" s="193"/>
    </row>
    <row r="379" spans="1:1" x14ac:dyDescent="0.3">
      <c r="A379" s="193"/>
    </row>
    <row r="380" spans="1:1" x14ac:dyDescent="0.3">
      <c r="A380" s="193"/>
    </row>
    <row r="381" spans="1:1" x14ac:dyDescent="0.3">
      <c r="A381" s="193"/>
    </row>
    <row r="382" spans="1:1" x14ac:dyDescent="0.3">
      <c r="A382" s="193"/>
    </row>
    <row r="383" spans="1:1" x14ac:dyDescent="0.3">
      <c r="A383" s="193"/>
    </row>
    <row r="384" spans="1:1" x14ac:dyDescent="0.3">
      <c r="A384" s="193"/>
    </row>
    <row r="385" spans="1:1" x14ac:dyDescent="0.3">
      <c r="A385" s="193"/>
    </row>
    <row r="386" spans="1:1" x14ac:dyDescent="0.3">
      <c r="A386" s="193"/>
    </row>
    <row r="387" spans="1:1" x14ac:dyDescent="0.3">
      <c r="A387" s="193"/>
    </row>
    <row r="388" spans="1:1" x14ac:dyDescent="0.3">
      <c r="A388" s="193"/>
    </row>
    <row r="389" spans="1:1" x14ac:dyDescent="0.3">
      <c r="A389" s="193"/>
    </row>
    <row r="390" spans="1:1" x14ac:dyDescent="0.3">
      <c r="A390" s="193"/>
    </row>
    <row r="391" spans="1:1" x14ac:dyDescent="0.3">
      <c r="A391" s="193"/>
    </row>
    <row r="392" spans="1:1" x14ac:dyDescent="0.3">
      <c r="A392" s="193"/>
    </row>
    <row r="393" spans="1:1" x14ac:dyDescent="0.3">
      <c r="A393" s="193"/>
    </row>
    <row r="394" spans="1:1" x14ac:dyDescent="0.3">
      <c r="A394" s="193"/>
    </row>
    <row r="395" spans="1:1" x14ac:dyDescent="0.3">
      <c r="A395" s="193"/>
    </row>
    <row r="396" spans="1:1" x14ac:dyDescent="0.3">
      <c r="A396" s="193"/>
    </row>
    <row r="397" spans="1:1" x14ac:dyDescent="0.3">
      <c r="A397" s="193"/>
    </row>
    <row r="398" spans="1:1" x14ac:dyDescent="0.3">
      <c r="A398" s="193"/>
    </row>
    <row r="399" spans="1:1" x14ac:dyDescent="0.3">
      <c r="A399" s="193"/>
    </row>
    <row r="400" spans="1:1" x14ac:dyDescent="0.3">
      <c r="A400" s="193"/>
    </row>
    <row r="401" spans="1:1" x14ac:dyDescent="0.3">
      <c r="A401" s="193"/>
    </row>
    <row r="402" spans="1:1" x14ac:dyDescent="0.3">
      <c r="A402" s="193"/>
    </row>
    <row r="403" spans="1:1" x14ac:dyDescent="0.3">
      <c r="A403" s="193"/>
    </row>
    <row r="404" spans="1:1" x14ac:dyDescent="0.3">
      <c r="A404" s="193"/>
    </row>
    <row r="405" spans="1:1" x14ac:dyDescent="0.3">
      <c r="A405" s="193"/>
    </row>
    <row r="406" spans="1:1" x14ac:dyDescent="0.3">
      <c r="A406" s="193"/>
    </row>
    <row r="407" spans="1:1" x14ac:dyDescent="0.3">
      <c r="A407" s="193"/>
    </row>
    <row r="408" spans="1:1" x14ac:dyDescent="0.3">
      <c r="A408" s="193"/>
    </row>
    <row r="409" spans="1:1" x14ac:dyDescent="0.3">
      <c r="A409" s="193"/>
    </row>
    <row r="410" spans="1:1" x14ac:dyDescent="0.3">
      <c r="A410" s="193"/>
    </row>
    <row r="411" spans="1:1" x14ac:dyDescent="0.3">
      <c r="A411" s="193"/>
    </row>
    <row r="412" spans="1:1" x14ac:dyDescent="0.3">
      <c r="A412" s="193"/>
    </row>
    <row r="413" spans="1:1" x14ac:dyDescent="0.3">
      <c r="A413" s="193"/>
    </row>
    <row r="414" spans="1:1" x14ac:dyDescent="0.3">
      <c r="A414" s="193"/>
    </row>
    <row r="415" spans="1:1" x14ac:dyDescent="0.3">
      <c r="A415" s="193"/>
    </row>
    <row r="416" spans="1:1" x14ac:dyDescent="0.3">
      <c r="A416" s="193"/>
    </row>
    <row r="417" spans="1:1" x14ac:dyDescent="0.3">
      <c r="A417" s="193"/>
    </row>
    <row r="418" spans="1:1" x14ac:dyDescent="0.3">
      <c r="A418" s="193"/>
    </row>
    <row r="419" spans="1:1" x14ac:dyDescent="0.3">
      <c r="A419" s="193"/>
    </row>
    <row r="420" spans="1:1" x14ac:dyDescent="0.3">
      <c r="A420" s="193"/>
    </row>
    <row r="421" spans="1:1" x14ac:dyDescent="0.3">
      <c r="A421" s="193"/>
    </row>
    <row r="422" spans="1:1" x14ac:dyDescent="0.3">
      <c r="A422" s="193"/>
    </row>
    <row r="423" spans="1:1" x14ac:dyDescent="0.3">
      <c r="A423" s="193"/>
    </row>
    <row r="424" spans="1:1" x14ac:dyDescent="0.3">
      <c r="A424" s="193"/>
    </row>
    <row r="425" spans="1:1" x14ac:dyDescent="0.3">
      <c r="A425" s="193"/>
    </row>
    <row r="426" spans="1:1" x14ac:dyDescent="0.3">
      <c r="A426" s="193"/>
    </row>
    <row r="427" spans="1:1" x14ac:dyDescent="0.3">
      <c r="A427" s="193"/>
    </row>
    <row r="428" spans="1:1" x14ac:dyDescent="0.3">
      <c r="A428" s="193"/>
    </row>
    <row r="429" spans="1:1" x14ac:dyDescent="0.3">
      <c r="A429" s="193"/>
    </row>
    <row r="430" spans="1:1" x14ac:dyDescent="0.3">
      <c r="A430" s="193"/>
    </row>
    <row r="431" spans="1:1" x14ac:dyDescent="0.3">
      <c r="A431" s="193"/>
    </row>
    <row r="432" spans="1:1" x14ac:dyDescent="0.3">
      <c r="A432" s="193"/>
    </row>
    <row r="433" spans="1:1" x14ac:dyDescent="0.3">
      <c r="A433" s="193"/>
    </row>
    <row r="434" spans="1:1" x14ac:dyDescent="0.3">
      <c r="A434" s="193"/>
    </row>
    <row r="435" spans="1:1" x14ac:dyDescent="0.3">
      <c r="A435" s="193"/>
    </row>
    <row r="436" spans="1:1" x14ac:dyDescent="0.3">
      <c r="A436" s="193"/>
    </row>
    <row r="437" spans="1:1" x14ac:dyDescent="0.3">
      <c r="A437" s="193"/>
    </row>
    <row r="438" spans="1:1" x14ac:dyDescent="0.3">
      <c r="A438" s="193"/>
    </row>
    <row r="439" spans="1:1" x14ac:dyDescent="0.3">
      <c r="A439" s="193"/>
    </row>
    <row r="440" spans="1:1" x14ac:dyDescent="0.3">
      <c r="A440" s="193"/>
    </row>
    <row r="441" spans="1:1" x14ac:dyDescent="0.3">
      <c r="A441" s="193"/>
    </row>
    <row r="442" spans="1:1" x14ac:dyDescent="0.3">
      <c r="A442" s="193"/>
    </row>
    <row r="443" spans="1:1" x14ac:dyDescent="0.3">
      <c r="A443" s="193"/>
    </row>
    <row r="444" spans="1:1" x14ac:dyDescent="0.3">
      <c r="A444" s="193"/>
    </row>
    <row r="445" spans="1:1" x14ac:dyDescent="0.3">
      <c r="A445" s="193"/>
    </row>
    <row r="446" spans="1:1" x14ac:dyDescent="0.3">
      <c r="A446" s="193"/>
    </row>
    <row r="447" spans="1:1" x14ac:dyDescent="0.3">
      <c r="A447" s="193"/>
    </row>
    <row r="448" spans="1:1" x14ac:dyDescent="0.3">
      <c r="A448" s="193"/>
    </row>
    <row r="449" spans="1:1" x14ac:dyDescent="0.3">
      <c r="A449" s="193"/>
    </row>
    <row r="450" spans="1:1" x14ac:dyDescent="0.3">
      <c r="A450" s="193"/>
    </row>
    <row r="451" spans="1:1" x14ac:dyDescent="0.3">
      <c r="A451" s="193"/>
    </row>
    <row r="452" spans="1:1" x14ac:dyDescent="0.3">
      <c r="A452" s="193"/>
    </row>
    <row r="453" spans="1:1" x14ac:dyDescent="0.3">
      <c r="A453" s="193"/>
    </row>
    <row r="454" spans="1:1" x14ac:dyDescent="0.3">
      <c r="A454" s="193"/>
    </row>
    <row r="455" spans="1:1" x14ac:dyDescent="0.3">
      <c r="A455" s="193"/>
    </row>
    <row r="456" spans="1:1" x14ac:dyDescent="0.3">
      <c r="A456" s="193"/>
    </row>
    <row r="457" spans="1:1" x14ac:dyDescent="0.3">
      <c r="A457" s="193"/>
    </row>
    <row r="458" spans="1:1" x14ac:dyDescent="0.3">
      <c r="A458" s="193"/>
    </row>
    <row r="459" spans="1:1" x14ac:dyDescent="0.3">
      <c r="A459" s="193"/>
    </row>
    <row r="460" spans="1:1" x14ac:dyDescent="0.3">
      <c r="A460" s="193"/>
    </row>
    <row r="461" spans="1:1" x14ac:dyDescent="0.3">
      <c r="A461" s="193"/>
    </row>
    <row r="462" spans="1:1" x14ac:dyDescent="0.3">
      <c r="A462" s="193"/>
    </row>
    <row r="463" spans="1:1" x14ac:dyDescent="0.3">
      <c r="A463" s="193"/>
    </row>
    <row r="464" spans="1:1" x14ac:dyDescent="0.3">
      <c r="A464" s="193"/>
    </row>
    <row r="465" spans="1:1" x14ac:dyDescent="0.3">
      <c r="A465" s="193"/>
    </row>
    <row r="466" spans="1:1" x14ac:dyDescent="0.3">
      <c r="A466" s="193"/>
    </row>
    <row r="467" spans="1:1" x14ac:dyDescent="0.3">
      <c r="A467" s="193"/>
    </row>
    <row r="468" spans="1:1" x14ac:dyDescent="0.3">
      <c r="A468" s="193"/>
    </row>
    <row r="469" spans="1:1" x14ac:dyDescent="0.3">
      <c r="A469" s="193"/>
    </row>
    <row r="470" spans="1:1" x14ac:dyDescent="0.3">
      <c r="A470" s="193"/>
    </row>
    <row r="471" spans="1:1" x14ac:dyDescent="0.3">
      <c r="A471" s="193"/>
    </row>
    <row r="472" spans="1:1" x14ac:dyDescent="0.3">
      <c r="A472" s="193"/>
    </row>
    <row r="473" spans="1:1" x14ac:dyDescent="0.3">
      <c r="A473" s="193"/>
    </row>
    <row r="474" spans="1:1" x14ac:dyDescent="0.3">
      <c r="A474" s="193"/>
    </row>
    <row r="475" spans="1:1" x14ac:dyDescent="0.3">
      <c r="A475" s="193"/>
    </row>
    <row r="476" spans="1:1" x14ac:dyDescent="0.3">
      <c r="A476" s="193"/>
    </row>
    <row r="477" spans="1:1" x14ac:dyDescent="0.3">
      <c r="A477" s="193"/>
    </row>
    <row r="478" spans="1:1" x14ac:dyDescent="0.3">
      <c r="A478" s="193"/>
    </row>
    <row r="479" spans="1:1" x14ac:dyDescent="0.3">
      <c r="A479" s="193"/>
    </row>
    <row r="480" spans="1:1" x14ac:dyDescent="0.3">
      <c r="A480" s="193"/>
    </row>
    <row r="481" spans="1:1" x14ac:dyDescent="0.3">
      <c r="A481" s="193"/>
    </row>
    <row r="482" spans="1:1" x14ac:dyDescent="0.3">
      <c r="A482" s="193"/>
    </row>
    <row r="483" spans="1:1" x14ac:dyDescent="0.3">
      <c r="A483" s="193"/>
    </row>
    <row r="484" spans="1:1" x14ac:dyDescent="0.3">
      <c r="A484" s="193"/>
    </row>
    <row r="485" spans="1:1" x14ac:dyDescent="0.3">
      <c r="A485" s="193"/>
    </row>
    <row r="486" spans="1:1" x14ac:dyDescent="0.3">
      <c r="A486" s="193"/>
    </row>
    <row r="487" spans="1:1" x14ac:dyDescent="0.3">
      <c r="A487" s="193"/>
    </row>
    <row r="488" spans="1:1" x14ac:dyDescent="0.3">
      <c r="A488" s="193"/>
    </row>
    <row r="489" spans="1:1" x14ac:dyDescent="0.3">
      <c r="A489" s="193"/>
    </row>
    <row r="490" spans="1:1" x14ac:dyDescent="0.3">
      <c r="A490" s="193"/>
    </row>
    <row r="491" spans="1:1" x14ac:dyDescent="0.3">
      <c r="A491" s="193"/>
    </row>
    <row r="492" spans="1:1" x14ac:dyDescent="0.3">
      <c r="A492" s="193"/>
    </row>
    <row r="493" spans="1:1" x14ac:dyDescent="0.3">
      <c r="A493" s="193"/>
    </row>
    <row r="494" spans="1:1" x14ac:dyDescent="0.3">
      <c r="A494" s="193"/>
    </row>
    <row r="495" spans="1:1" x14ac:dyDescent="0.3">
      <c r="A495" s="193"/>
    </row>
    <row r="496" spans="1:1" x14ac:dyDescent="0.3">
      <c r="A496" s="193"/>
    </row>
    <row r="497" spans="1:1" x14ac:dyDescent="0.3">
      <c r="A497" s="193"/>
    </row>
    <row r="498" spans="1:1" x14ac:dyDescent="0.3">
      <c r="A498" s="193"/>
    </row>
    <row r="499" spans="1:1" x14ac:dyDescent="0.3">
      <c r="A499" s="193"/>
    </row>
    <row r="500" spans="1:1" x14ac:dyDescent="0.3">
      <c r="A500" s="193"/>
    </row>
    <row r="501" spans="1:1" x14ac:dyDescent="0.3">
      <c r="A501" s="193"/>
    </row>
    <row r="502" spans="1:1" x14ac:dyDescent="0.3">
      <c r="A502" s="193"/>
    </row>
    <row r="503" spans="1:1" x14ac:dyDescent="0.3">
      <c r="A503" s="193"/>
    </row>
    <row r="504" spans="1:1" x14ac:dyDescent="0.3">
      <c r="A504" s="193"/>
    </row>
    <row r="505" spans="1:1" x14ac:dyDescent="0.3">
      <c r="A505" s="193"/>
    </row>
    <row r="506" spans="1:1" x14ac:dyDescent="0.3">
      <c r="A506" s="193"/>
    </row>
    <row r="507" spans="1:1" x14ac:dyDescent="0.3">
      <c r="A507" s="193"/>
    </row>
    <row r="508" spans="1:1" x14ac:dyDescent="0.3">
      <c r="A508" s="193"/>
    </row>
    <row r="509" spans="1:1" x14ac:dyDescent="0.3">
      <c r="A509" s="193"/>
    </row>
    <row r="510" spans="1:1" x14ac:dyDescent="0.3">
      <c r="A510" s="193"/>
    </row>
    <row r="511" spans="1:1" x14ac:dyDescent="0.3">
      <c r="A511" s="193"/>
    </row>
    <row r="512" spans="1:1" x14ac:dyDescent="0.3">
      <c r="A512" s="193"/>
    </row>
    <row r="513" spans="1:1" x14ac:dyDescent="0.3">
      <c r="A513" s="193"/>
    </row>
    <row r="514" spans="1:1" x14ac:dyDescent="0.3">
      <c r="A514" s="193"/>
    </row>
    <row r="515" spans="1:1" x14ac:dyDescent="0.3">
      <c r="A515" s="193"/>
    </row>
    <row r="516" spans="1:1" x14ac:dyDescent="0.3">
      <c r="A516" s="193"/>
    </row>
    <row r="517" spans="1:1" x14ac:dyDescent="0.3">
      <c r="A517" s="193"/>
    </row>
    <row r="518" spans="1:1" x14ac:dyDescent="0.3">
      <c r="A518" s="193"/>
    </row>
    <row r="519" spans="1:1" x14ac:dyDescent="0.3">
      <c r="A519" s="193"/>
    </row>
    <row r="520" spans="1:1" x14ac:dyDescent="0.3">
      <c r="A520" s="193"/>
    </row>
    <row r="521" spans="1:1" x14ac:dyDescent="0.3">
      <c r="A521" s="193"/>
    </row>
    <row r="522" spans="1:1" x14ac:dyDescent="0.3">
      <c r="A522" s="193"/>
    </row>
    <row r="523" spans="1:1" x14ac:dyDescent="0.3">
      <c r="A523" s="193"/>
    </row>
    <row r="524" spans="1:1" x14ac:dyDescent="0.3">
      <c r="A524" s="193"/>
    </row>
    <row r="525" spans="1:1" x14ac:dyDescent="0.3">
      <c r="A525" s="193"/>
    </row>
    <row r="526" spans="1:1" x14ac:dyDescent="0.3">
      <c r="A526" s="193"/>
    </row>
    <row r="527" spans="1:1" x14ac:dyDescent="0.3">
      <c r="A527" s="193"/>
    </row>
    <row r="528" spans="1:1" x14ac:dyDescent="0.3">
      <c r="A528" s="193"/>
    </row>
    <row r="529" spans="1:1" x14ac:dyDescent="0.3">
      <c r="A529" s="193"/>
    </row>
    <row r="530" spans="1:1" x14ac:dyDescent="0.3">
      <c r="A530" s="193"/>
    </row>
    <row r="531" spans="1:1" x14ac:dyDescent="0.3">
      <c r="A531" s="193"/>
    </row>
    <row r="532" spans="1:1" x14ac:dyDescent="0.3">
      <c r="A532" s="193"/>
    </row>
    <row r="533" spans="1:1" x14ac:dyDescent="0.3">
      <c r="A533" s="193"/>
    </row>
    <row r="534" spans="1:1" x14ac:dyDescent="0.3">
      <c r="A534" s="193"/>
    </row>
    <row r="535" spans="1:1" x14ac:dyDescent="0.3">
      <c r="A535" s="193"/>
    </row>
    <row r="536" spans="1:1" x14ac:dyDescent="0.3">
      <c r="A536" s="193"/>
    </row>
    <row r="537" spans="1:1" x14ac:dyDescent="0.3">
      <c r="A537" s="193"/>
    </row>
    <row r="538" spans="1:1" x14ac:dyDescent="0.3">
      <c r="A538" s="193"/>
    </row>
    <row r="539" spans="1:1" x14ac:dyDescent="0.3">
      <c r="A539" s="193"/>
    </row>
    <row r="540" spans="1:1" x14ac:dyDescent="0.3">
      <c r="A540" s="193"/>
    </row>
    <row r="541" spans="1:1" x14ac:dyDescent="0.3">
      <c r="A541" s="193"/>
    </row>
    <row r="542" spans="1:1" x14ac:dyDescent="0.3">
      <c r="A542" s="193"/>
    </row>
    <row r="543" spans="1:1" x14ac:dyDescent="0.3">
      <c r="A543" s="193"/>
    </row>
    <row r="544" spans="1:1" x14ac:dyDescent="0.3">
      <c r="A544" s="193"/>
    </row>
    <row r="545" spans="1:1" x14ac:dyDescent="0.3">
      <c r="A545" s="193"/>
    </row>
    <row r="546" spans="1:1" x14ac:dyDescent="0.3">
      <c r="A546" s="193"/>
    </row>
    <row r="547" spans="1:1" x14ac:dyDescent="0.3">
      <c r="A547" s="193"/>
    </row>
    <row r="548" spans="1:1" x14ac:dyDescent="0.3">
      <c r="A548" s="193"/>
    </row>
    <row r="549" spans="1:1" x14ac:dyDescent="0.3">
      <c r="A549" s="193"/>
    </row>
    <row r="550" spans="1:1" x14ac:dyDescent="0.3">
      <c r="A550" s="193"/>
    </row>
    <row r="551" spans="1:1" x14ac:dyDescent="0.3">
      <c r="A551" s="193"/>
    </row>
    <row r="552" spans="1:1" x14ac:dyDescent="0.3">
      <c r="A552" s="193"/>
    </row>
    <row r="553" spans="1:1" x14ac:dyDescent="0.3">
      <c r="A553" s="193"/>
    </row>
    <row r="554" spans="1:1" x14ac:dyDescent="0.3">
      <c r="A554" s="193"/>
    </row>
    <row r="555" spans="1:1" x14ac:dyDescent="0.3">
      <c r="A555" s="193"/>
    </row>
    <row r="556" spans="1:1" x14ac:dyDescent="0.3">
      <c r="A556" s="193"/>
    </row>
    <row r="557" spans="1:1" x14ac:dyDescent="0.3">
      <c r="A557" s="193"/>
    </row>
    <row r="558" spans="1:1" x14ac:dyDescent="0.3">
      <c r="A558" s="193"/>
    </row>
    <row r="559" spans="1:1" x14ac:dyDescent="0.3">
      <c r="A559" s="193"/>
    </row>
    <row r="560" spans="1:1" x14ac:dyDescent="0.3">
      <c r="A560" s="193"/>
    </row>
    <row r="561" spans="1:1" x14ac:dyDescent="0.3">
      <c r="A561" s="193"/>
    </row>
    <row r="562" spans="1:1" x14ac:dyDescent="0.3">
      <c r="A562" s="193"/>
    </row>
    <row r="563" spans="1:1" x14ac:dyDescent="0.3">
      <c r="A563" s="193"/>
    </row>
    <row r="564" spans="1:1" x14ac:dyDescent="0.3">
      <c r="A564" s="193"/>
    </row>
    <row r="565" spans="1:1" x14ac:dyDescent="0.3">
      <c r="A565" s="193"/>
    </row>
    <row r="566" spans="1:1" x14ac:dyDescent="0.3">
      <c r="A566" s="193"/>
    </row>
    <row r="567" spans="1:1" x14ac:dyDescent="0.3">
      <c r="A567" s="193"/>
    </row>
    <row r="568" spans="1:1" x14ac:dyDescent="0.3">
      <c r="A568" s="193"/>
    </row>
    <row r="569" spans="1:1" x14ac:dyDescent="0.3">
      <c r="A569" s="193"/>
    </row>
    <row r="570" spans="1:1" x14ac:dyDescent="0.3">
      <c r="A570" s="193"/>
    </row>
    <row r="571" spans="1:1" x14ac:dyDescent="0.3">
      <c r="A571" s="193"/>
    </row>
    <row r="572" spans="1:1" x14ac:dyDescent="0.3">
      <c r="A572" s="193"/>
    </row>
    <row r="573" spans="1:1" x14ac:dyDescent="0.3">
      <c r="A573" s="193"/>
    </row>
    <row r="574" spans="1:1" x14ac:dyDescent="0.3">
      <c r="A574" s="193"/>
    </row>
    <row r="575" spans="1:1" x14ac:dyDescent="0.3">
      <c r="A575" s="193"/>
    </row>
    <row r="576" spans="1:1" x14ac:dyDescent="0.3">
      <c r="A576" s="193"/>
    </row>
    <row r="577" spans="1:1" x14ac:dyDescent="0.3">
      <c r="A577" s="193"/>
    </row>
    <row r="578" spans="1:1" x14ac:dyDescent="0.3">
      <c r="A578" s="193"/>
    </row>
    <row r="579" spans="1:1" x14ac:dyDescent="0.3">
      <c r="A579" s="193"/>
    </row>
    <row r="580" spans="1:1" x14ac:dyDescent="0.3">
      <c r="A580" s="193"/>
    </row>
    <row r="581" spans="1:1" x14ac:dyDescent="0.3">
      <c r="A581" s="193"/>
    </row>
    <row r="582" spans="1:1" x14ac:dyDescent="0.3">
      <c r="A582" s="193"/>
    </row>
    <row r="583" spans="1:1" x14ac:dyDescent="0.3">
      <c r="A583" s="193"/>
    </row>
    <row r="584" spans="1:1" x14ac:dyDescent="0.3">
      <c r="A584" s="193"/>
    </row>
    <row r="585" spans="1:1" x14ac:dyDescent="0.3">
      <c r="A585" s="193"/>
    </row>
    <row r="586" spans="1:1" x14ac:dyDescent="0.3">
      <c r="A586" s="193"/>
    </row>
    <row r="587" spans="1:1" x14ac:dyDescent="0.3">
      <c r="A587" s="193"/>
    </row>
    <row r="588" spans="1:1" x14ac:dyDescent="0.3">
      <c r="A588" s="193"/>
    </row>
    <row r="589" spans="1:1" x14ac:dyDescent="0.3">
      <c r="A589" s="193"/>
    </row>
    <row r="590" spans="1:1" x14ac:dyDescent="0.3">
      <c r="A590" s="193"/>
    </row>
    <row r="591" spans="1:1" x14ac:dyDescent="0.3">
      <c r="A591" s="193"/>
    </row>
    <row r="592" spans="1:1" x14ac:dyDescent="0.3">
      <c r="A592" s="193"/>
    </row>
    <row r="593" spans="1:1" x14ac:dyDescent="0.3">
      <c r="A593" s="193"/>
    </row>
    <row r="594" spans="1:1" x14ac:dyDescent="0.3">
      <c r="A594" s="193"/>
    </row>
    <row r="595" spans="1:1" x14ac:dyDescent="0.3">
      <c r="A595" s="193"/>
    </row>
    <row r="596" spans="1:1" x14ac:dyDescent="0.3">
      <c r="A596" s="193"/>
    </row>
    <row r="597" spans="1:1" x14ac:dyDescent="0.3">
      <c r="A597" s="193"/>
    </row>
    <row r="598" spans="1:1" x14ac:dyDescent="0.3">
      <c r="A598" s="193"/>
    </row>
    <row r="599" spans="1:1" x14ac:dyDescent="0.3">
      <c r="A599" s="193"/>
    </row>
    <row r="600" spans="1:1" x14ac:dyDescent="0.3">
      <c r="A600" s="193"/>
    </row>
    <row r="601" spans="1:1" x14ac:dyDescent="0.3">
      <c r="A601" s="193"/>
    </row>
    <row r="602" spans="1:1" x14ac:dyDescent="0.3">
      <c r="A602" s="193"/>
    </row>
    <row r="603" spans="1:1" x14ac:dyDescent="0.3">
      <c r="A603" s="193"/>
    </row>
    <row r="604" spans="1:1" x14ac:dyDescent="0.3">
      <c r="A604" s="193"/>
    </row>
    <row r="605" spans="1:1" x14ac:dyDescent="0.3">
      <c r="A605" s="193"/>
    </row>
    <row r="606" spans="1:1" x14ac:dyDescent="0.3">
      <c r="A606" s="193"/>
    </row>
    <row r="607" spans="1:1" x14ac:dyDescent="0.3">
      <c r="A607" s="193"/>
    </row>
    <row r="608" spans="1:1" x14ac:dyDescent="0.3">
      <c r="A608" s="193"/>
    </row>
    <row r="609" spans="1:1" x14ac:dyDescent="0.3">
      <c r="A609" s="193"/>
    </row>
    <row r="610" spans="1:1" x14ac:dyDescent="0.3">
      <c r="A610" s="193"/>
    </row>
    <row r="611" spans="1:1" x14ac:dyDescent="0.3">
      <c r="A611" s="193"/>
    </row>
    <row r="612" spans="1:1" x14ac:dyDescent="0.3">
      <c r="A612" s="193"/>
    </row>
    <row r="613" spans="1:1" x14ac:dyDescent="0.3">
      <c r="A613" s="193"/>
    </row>
    <row r="614" spans="1:1" x14ac:dyDescent="0.3">
      <c r="A614" s="193"/>
    </row>
    <row r="615" spans="1:1" x14ac:dyDescent="0.3">
      <c r="A615" s="193"/>
    </row>
    <row r="616" spans="1:1" x14ac:dyDescent="0.3">
      <c r="A616" s="193"/>
    </row>
    <row r="617" spans="1:1" x14ac:dyDescent="0.3">
      <c r="A617" s="193"/>
    </row>
    <row r="618" spans="1:1" x14ac:dyDescent="0.3">
      <c r="A618" s="193"/>
    </row>
    <row r="619" spans="1:1" x14ac:dyDescent="0.3">
      <c r="A619" s="193"/>
    </row>
    <row r="620" spans="1:1" x14ac:dyDescent="0.3">
      <c r="A620" s="193"/>
    </row>
    <row r="621" spans="1:1" x14ac:dyDescent="0.3">
      <c r="A621" s="193"/>
    </row>
    <row r="622" spans="1:1" x14ac:dyDescent="0.3">
      <c r="A622" s="193"/>
    </row>
    <row r="623" spans="1:1" x14ac:dyDescent="0.3">
      <c r="A623" s="193"/>
    </row>
    <row r="624" spans="1:1" x14ac:dyDescent="0.3">
      <c r="A624" s="193"/>
    </row>
    <row r="625" spans="1:1" x14ac:dyDescent="0.3">
      <c r="A625" s="193"/>
    </row>
    <row r="626" spans="1:1" x14ac:dyDescent="0.3">
      <c r="A626" s="193"/>
    </row>
    <row r="627" spans="1:1" x14ac:dyDescent="0.3">
      <c r="A627" s="193"/>
    </row>
    <row r="628" spans="1:1" x14ac:dyDescent="0.3">
      <c r="A628" s="193"/>
    </row>
    <row r="629" spans="1:1" x14ac:dyDescent="0.3">
      <c r="A629" s="193"/>
    </row>
    <row r="630" spans="1:1" x14ac:dyDescent="0.3">
      <c r="A630" s="193"/>
    </row>
    <row r="631" spans="1:1" x14ac:dyDescent="0.3">
      <c r="A631" s="193"/>
    </row>
    <row r="632" spans="1:1" x14ac:dyDescent="0.3">
      <c r="A632" s="193"/>
    </row>
    <row r="633" spans="1:1" x14ac:dyDescent="0.3">
      <c r="A633" s="193"/>
    </row>
    <row r="634" spans="1:1" x14ac:dyDescent="0.3">
      <c r="A634" s="193"/>
    </row>
    <row r="635" spans="1:1" x14ac:dyDescent="0.3">
      <c r="A635" s="193"/>
    </row>
    <row r="636" spans="1:1" x14ac:dyDescent="0.3">
      <c r="A636" s="193"/>
    </row>
    <row r="637" spans="1:1" x14ac:dyDescent="0.3">
      <c r="A637" s="193"/>
    </row>
  </sheetData>
  <mergeCells count="9">
    <mergeCell ref="BU26:CA26"/>
    <mergeCell ref="BK26:BQ26"/>
    <mergeCell ref="A2:A3"/>
    <mergeCell ref="AQ26:AW26"/>
    <mergeCell ref="C26:I26"/>
    <mergeCell ref="BA26:BG26"/>
    <mergeCell ref="M26:S26"/>
    <mergeCell ref="W26:AC26"/>
    <mergeCell ref="AG26:AM26"/>
  </mergeCells>
  <hyperlinks>
    <hyperlink ref="A4" location="myrangeW0" display="myrangeW0" xr:uid="{EB308ED3-D719-4713-9D35-5FC337D36AA6}"/>
    <hyperlink ref="A5" location="myrangeW1" display="myrangeW1" xr:uid="{7B831E38-F9D1-4404-BDC8-A784811919DE}"/>
    <hyperlink ref="A6" location="myrangeW2" display="myrangeW2" xr:uid="{FE0C7A39-B571-4E19-9A1F-281C2F63F41D}"/>
    <hyperlink ref="A7" location="myrangeW3" display="myrangeW3" xr:uid="{7256E6C8-5A84-4696-85E6-51596CD58420}"/>
    <hyperlink ref="A8" location="myrangeW4" display="myrangeW4" xr:uid="{5085BB47-1F8B-4B4E-9A22-7648E5599907}"/>
    <hyperlink ref="A9" location="myrangeW5" display="myrangeW5" xr:uid="{D67CA46F-CFC8-42A2-934C-32EA33F07753}"/>
    <hyperlink ref="A10" location="myrangeW6" display="myrangeW6" xr:uid="{2B2BA8F6-8509-4530-9372-22D540F43B2B}"/>
    <hyperlink ref="A11" location="myrangeW7" display="myrangeW7" xr:uid="{0299723A-FF60-4D9F-B624-A4ED533CBCDA}"/>
    <hyperlink ref="A12" location="myrangeW8" display="myrangeW8" xr:uid="{96CC3485-C009-4411-871F-D4B48DDB062C}"/>
    <hyperlink ref="A13" location="myrangeW9" display="myrangeW9" xr:uid="{2863E33F-200A-45B3-B81D-5E9AE4113B5B}"/>
    <hyperlink ref="A14" location="myrangeW10" display="myrangeW10" xr:uid="{D4A862FE-EA2C-40BF-A8D2-FFD74264E7E6}"/>
    <hyperlink ref="A15" location="myrangeW11" display="myrangeW11" xr:uid="{73C59F83-21A5-44EF-BCC8-182DF362C9F7}"/>
    <hyperlink ref="A16" location="myrangeW12" display="myrangeW12" xr:uid="{0015B4C8-318F-4410-AD1C-33545F3DFC0E}"/>
    <hyperlink ref="A17" location="myrangeW13" display="myrangeW13" xr:uid="{26D24DF3-6335-4F4D-BEDD-8D117544EA51}"/>
    <hyperlink ref="A18" location="myrangeW14" display="myrangeW14" xr:uid="{BB17E688-D43D-4D66-B47E-D7752617836F}"/>
    <hyperlink ref="A19" location="myrangeW15" display="myrangeW15" xr:uid="{5392743D-C9B0-4F13-A210-DABADBA2BB07}"/>
    <hyperlink ref="A20" location="myrangeW16" display="myrangeW16" xr:uid="{DD126F95-B14F-499A-96DE-402A8CB502EE}"/>
    <hyperlink ref="A21" location="myrangeW17" display="myrangeW17" xr:uid="{BD4826D8-7FD0-4BCA-AF84-E14E146E70A0}"/>
    <hyperlink ref="A22" location="myrangeW18" display="myrangeW18" xr:uid="{82F732EA-125E-4725-A196-306ACED7EC8D}"/>
    <hyperlink ref="A23" location="myrangeW19" display="myrangeW19" xr:uid="{A6346985-158E-45C7-91EF-1D68A64D8DDE}"/>
    <hyperlink ref="A24" location="myrangeW20" display="myrangeW20" xr:uid="{69333F2B-3309-4638-AEC2-C3C9776BB092}"/>
    <hyperlink ref="A25" location="myrangeW21" display="myrangeW21" xr:uid="{9F485232-1DC0-41F0-9BAA-80132F29647F}"/>
    <hyperlink ref="A26" location="myrangeW22" display="myrangeW22" xr:uid="{6DDF83A6-EC45-4676-98FB-453A80ADC59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0" customWidth="1"/>
    <col min="3" max="3" width="29.69921875" customWidth="1"/>
    <col min="4" max="9" width="7.796875" customWidth="1"/>
    <col min="10" max="11" width="1.09765625" customWidth="1"/>
    <col min="12" max="12" width="24.59765625" style="70" customWidth="1"/>
    <col min="13" max="13" width="29.69921875" customWidth="1"/>
    <col min="14" max="19" width="7.796875" customWidth="1"/>
    <col min="20" max="21" width="1.09765625" customWidth="1"/>
    <col min="22" max="22" width="24.59765625" style="70" customWidth="1"/>
    <col min="23" max="23" width="29.69921875" customWidth="1"/>
    <col min="24" max="29" width="7.796875" customWidth="1"/>
    <col min="30" max="31" width="1.09765625" customWidth="1"/>
    <col min="32" max="32" width="24.59765625" style="70" customWidth="1"/>
    <col min="33" max="33" width="29.69921875" customWidth="1"/>
    <col min="34" max="39" width="7.796875" customWidth="1"/>
    <col min="40" max="41" width="1.09765625" customWidth="1"/>
    <col min="42" max="42" width="24.59765625" style="70" customWidth="1"/>
    <col min="43" max="43" width="29.69921875" customWidth="1"/>
    <col min="44" max="49" width="7.796875" customWidth="1"/>
    <col min="50" max="51" width="1.09765625" customWidth="1"/>
    <col min="52" max="52" width="24.59765625" style="70" customWidth="1"/>
    <col min="53" max="53" width="29.69921875" style="70" customWidth="1"/>
    <col min="54" max="59" width="7.796875" customWidth="1"/>
    <col min="60" max="61" width="1.09765625" customWidth="1"/>
    <col min="62" max="62" width="24.59765625" style="70" customWidth="1"/>
    <col min="63" max="63" width="29.69921875" style="70" customWidth="1"/>
    <col min="64" max="69" width="7.796875" customWidth="1"/>
    <col min="70" max="71" width="1.09765625" customWidth="1"/>
    <col min="72" max="72" width="24.59765625" style="70" customWidth="1"/>
    <col min="73" max="73" width="29.69921875" style="70" customWidth="1"/>
    <col min="74" max="79" width="7.796875" customWidth="1"/>
    <col min="80" max="81" width="1.09765625" customWidth="1"/>
    <col min="82" max="82" width="24.59765625" style="70" customWidth="1"/>
    <col min="83" max="83" width="29.69921875" customWidth="1"/>
    <col min="84" max="89" width="7.796875" customWidth="1"/>
    <col min="90" max="91" width="1.09765625" customWidth="1"/>
    <col min="92" max="92" width="24.59765625" style="70" customWidth="1"/>
    <col min="93" max="93" width="29.69921875" customWidth="1"/>
    <col min="94" max="99" width="7.796875" customWidth="1"/>
    <col min="100" max="101" width="1.09765625" customWidth="1"/>
    <col min="102" max="102" width="24.59765625" style="70" customWidth="1"/>
    <col min="103" max="103" width="29.69921875" customWidth="1"/>
    <col min="104" max="109" width="7.796875" customWidth="1"/>
    <col min="110" max="111" width="1.09765625" customWidth="1"/>
    <col min="112" max="112" width="24.59765625" style="70" customWidth="1"/>
    <col min="113" max="113" width="29.69921875" customWidth="1"/>
    <col min="114" max="119" width="7.796875" customWidth="1"/>
    <col min="120" max="121" width="1.09765625" customWidth="1"/>
    <col min="122" max="122" width="24.59765625" style="70" customWidth="1"/>
    <col min="123" max="123" width="29.69921875" customWidth="1"/>
    <col min="124" max="129" width="7.796875" customWidth="1"/>
    <col min="130" max="131" width="1.09765625" customWidth="1"/>
    <col min="132" max="132" width="24.59765625" style="70" customWidth="1"/>
    <col min="133" max="133" width="29.69921875" customWidth="1"/>
    <col min="134" max="139" width="7.796875" customWidth="1"/>
    <col min="140" max="141" width="1.09765625" customWidth="1"/>
    <col min="142" max="142" width="24.59765625" style="70" customWidth="1"/>
    <col min="143" max="143" width="29.69921875" customWidth="1"/>
    <col min="144" max="149" width="7.796875" customWidth="1"/>
    <col min="150" max="151" width="1.09765625" customWidth="1"/>
    <col min="152" max="152" width="24.59765625" style="70" customWidth="1"/>
    <col min="153" max="153" width="29.69921875" customWidth="1"/>
    <col min="154" max="159" width="7.796875" customWidth="1"/>
    <col min="160" max="161" width="1.09765625" customWidth="1"/>
    <col min="162" max="162" width="24.59765625" style="70" customWidth="1"/>
    <col min="163" max="163" width="29.69921875" customWidth="1"/>
    <col min="164" max="169" width="7.796875" customWidth="1"/>
    <col min="170" max="171" width="1.09765625" customWidth="1"/>
    <col min="172" max="172" width="24.59765625" style="70" customWidth="1"/>
    <col min="173" max="173" width="29.69921875" customWidth="1"/>
    <col min="174" max="179" width="7.796875" customWidth="1"/>
    <col min="180" max="181" width="1.09765625" customWidth="1"/>
    <col min="182" max="182" width="24.59765625" style="70" customWidth="1"/>
    <col min="183" max="183" width="29.69921875" customWidth="1"/>
    <col min="184" max="189" width="7.796875" customWidth="1"/>
    <col min="190" max="191" width="1.09765625" customWidth="1"/>
    <col min="192" max="192" width="24.59765625" style="70" customWidth="1"/>
    <col min="193" max="193" width="29.69921875" customWidth="1"/>
    <col min="194" max="199" width="7.796875" customWidth="1"/>
    <col min="200" max="201" width="1.09765625" customWidth="1"/>
    <col min="202" max="202" width="24.59765625" style="70" customWidth="1"/>
    <col min="203" max="203" width="29.69921875" customWidth="1"/>
    <col min="204" max="209" width="7.796875" customWidth="1"/>
    <col min="210" max="211" width="1.09765625" customWidth="1"/>
    <col min="212" max="212" width="24.59765625" style="70" customWidth="1"/>
    <col min="213" max="213" width="29.69921875" customWidth="1"/>
    <col min="214" max="219" width="7.796875" customWidth="1"/>
    <col min="220" max="221" width="1.09765625" customWidth="1"/>
    <col min="222" max="222" width="24.59765625" style="70" customWidth="1"/>
    <col min="223" max="223" width="29.69921875" customWidth="1"/>
    <col min="224" max="229" width="7.796875" customWidth="1"/>
    <col min="230" max="231" width="1.09765625" customWidth="1"/>
    <col min="232" max="232" width="24.59765625" style="70" customWidth="1"/>
    <col min="233" max="233" width="29.69921875" customWidth="1"/>
    <col min="234" max="239" width="7.796875" customWidth="1"/>
    <col min="240" max="241" width="1.09765625" customWidth="1"/>
  </cols>
  <sheetData>
    <row r="1" spans="1:232" s="165" customFormat="1" ht="30" customHeight="1" x14ac:dyDescent="0.3">
      <c r="B1" s="629" t="str">
        <f>HLOOKUP(Introduction!$G$4,nametranslations,117,FALSE)</f>
        <v>Sanitation in Schools</v>
      </c>
      <c r="C1" s="198" t="s">
        <v>247</v>
      </c>
      <c r="D1" s="162" t="str">
        <f>+Introduction!$C$7</f>
        <v>Liberia</v>
      </c>
      <c r="E1" s="162"/>
      <c r="F1" s="162"/>
      <c r="G1" s="162"/>
      <c r="H1" s="162"/>
      <c r="I1" s="179"/>
      <c r="J1" s="163"/>
      <c r="K1" s="164"/>
      <c r="L1" s="629" t="str">
        <f>HLOOKUP(Introduction!$G$4,nametranslations,117,FALSE)</f>
        <v>Sanitation in Schools</v>
      </c>
      <c r="M1" s="198" t="s">
        <v>248</v>
      </c>
      <c r="N1" s="162" t="str">
        <f>+Introduction!$C$7</f>
        <v>Liberia</v>
      </c>
      <c r="O1" s="162"/>
      <c r="P1" s="162"/>
      <c r="Q1" s="162"/>
      <c r="R1" s="162"/>
      <c r="S1" s="179"/>
      <c r="T1" s="163"/>
      <c r="U1" s="164"/>
      <c r="V1" s="629" t="str">
        <f>HLOOKUP(Introduction!$G$4,nametranslations,117,FALSE)</f>
        <v>Sanitation in Schools</v>
      </c>
      <c r="W1" s="198" t="s">
        <v>249</v>
      </c>
      <c r="X1" s="162" t="str">
        <f>+Introduction!$C$7</f>
        <v>Liberia</v>
      </c>
      <c r="Y1" s="162"/>
      <c r="Z1" s="162"/>
      <c r="AA1" s="162"/>
      <c r="AB1" s="162"/>
      <c r="AC1" s="179"/>
      <c r="AD1" s="163"/>
      <c r="AE1" s="164"/>
      <c r="AF1" s="629" t="str">
        <f>HLOOKUP(Introduction!$G$4,nametranslations,117,FALSE)</f>
        <v>Sanitation in Schools</v>
      </c>
      <c r="AG1" s="198" t="s">
        <v>250</v>
      </c>
      <c r="AH1" s="162" t="str">
        <f>+Introduction!$C$7</f>
        <v>Liberia</v>
      </c>
      <c r="AI1" s="162"/>
      <c r="AJ1" s="162"/>
      <c r="AK1" s="162"/>
      <c r="AL1" s="162"/>
      <c r="AM1" s="179"/>
      <c r="AN1" s="163"/>
      <c r="AO1" s="164"/>
      <c r="AP1" s="629" t="str">
        <f>HLOOKUP(Introduction!$G$4,nametranslations,117,FALSE)</f>
        <v>Sanitation in Schools</v>
      </c>
      <c r="AQ1" s="198" t="s">
        <v>250</v>
      </c>
      <c r="AR1" s="162" t="str">
        <f>+Introduction!$C$7</f>
        <v>Liberia</v>
      </c>
      <c r="AS1" s="162"/>
      <c r="AT1" s="162"/>
      <c r="AU1" s="162"/>
      <c r="AV1" s="162"/>
      <c r="AW1" s="179"/>
      <c r="AX1" s="163"/>
      <c r="AY1" s="164"/>
      <c r="AZ1" s="629" t="str">
        <f>HLOOKUP(Introduction!$G$4,nametranslations,117,FALSE)</f>
        <v>Sanitation in Schools</v>
      </c>
      <c r="BA1" s="198" t="s">
        <v>251</v>
      </c>
      <c r="BB1" s="162" t="str">
        <f>+Introduction!$C$7</f>
        <v>Liberia</v>
      </c>
      <c r="BC1" s="162"/>
      <c r="BD1" s="162"/>
      <c r="BE1" s="162"/>
      <c r="BF1" s="162"/>
      <c r="BG1" s="179"/>
      <c r="BH1" s="163"/>
      <c r="BI1" s="164"/>
      <c r="BJ1" s="629" t="str">
        <f>HLOOKUP(Introduction!$G$4,nametranslations,117,FALSE)</f>
        <v>Sanitation in Schools</v>
      </c>
      <c r="BK1" s="198">
        <v>2020</v>
      </c>
      <c r="BL1" s="162" t="str">
        <f>+Introduction!$C$7</f>
        <v>Liberia</v>
      </c>
      <c r="BM1" s="162"/>
      <c r="BN1" s="162"/>
      <c r="BO1" s="162"/>
      <c r="BP1" s="162"/>
      <c r="BQ1" s="179"/>
      <c r="BR1" s="163"/>
      <c r="BS1" s="164"/>
      <c r="BT1" s="629" t="str">
        <f>HLOOKUP(Introduction!$G$4,nametranslations,117,FALSE)</f>
        <v>Sanitation in Schools</v>
      </c>
      <c r="BU1" s="198">
        <v>2022</v>
      </c>
      <c r="BV1" s="162" t="str">
        <f>+Introduction!$C$7</f>
        <v>Liberia</v>
      </c>
      <c r="BW1" s="162"/>
      <c r="BX1" s="162"/>
      <c r="BY1" s="162"/>
      <c r="BZ1" s="162"/>
      <c r="CA1" s="179"/>
      <c r="CB1" s="163"/>
      <c r="CC1" s="164"/>
    </row>
    <row r="2" spans="1:232" s="165" customFormat="1" ht="30" customHeight="1" x14ac:dyDescent="0.3">
      <c r="A2" s="370" t="s">
        <v>267</v>
      </c>
      <c r="B2" s="168" t="s">
        <v>241</v>
      </c>
      <c r="C2" s="149" t="s">
        <v>195</v>
      </c>
      <c r="D2" s="149" t="s">
        <v>194</v>
      </c>
      <c r="E2" s="169"/>
      <c r="F2" s="169"/>
      <c r="G2" s="169"/>
      <c r="H2" s="169"/>
      <c r="I2" s="170"/>
      <c r="J2" s="166" t="s">
        <v>252</v>
      </c>
      <c r="K2" s="188"/>
      <c r="L2" s="168" t="s">
        <v>242</v>
      </c>
      <c r="M2" s="149" t="s">
        <v>195</v>
      </c>
      <c r="N2" s="149" t="s">
        <v>198</v>
      </c>
      <c r="O2" s="169"/>
      <c r="P2" s="169"/>
      <c r="Q2" s="169"/>
      <c r="R2" s="169"/>
      <c r="S2" s="170"/>
      <c r="T2" s="166" t="s">
        <v>252</v>
      </c>
      <c r="U2" s="188"/>
      <c r="V2" s="168" t="s">
        <v>243</v>
      </c>
      <c r="W2" s="149" t="s">
        <v>195</v>
      </c>
      <c r="X2" s="149" t="s">
        <v>200</v>
      </c>
      <c r="Y2" s="169"/>
      <c r="Z2" s="169"/>
      <c r="AA2" s="169"/>
      <c r="AB2" s="169"/>
      <c r="AC2" s="170"/>
      <c r="AD2" s="166" t="s">
        <v>252</v>
      </c>
      <c r="AE2" s="188"/>
      <c r="AF2" s="168" t="s">
        <v>244</v>
      </c>
      <c r="AG2" s="149" t="s">
        <v>146</v>
      </c>
      <c r="AH2" s="149" t="s">
        <v>145</v>
      </c>
      <c r="AI2" s="169"/>
      <c r="AJ2" s="169"/>
      <c r="AK2" s="169"/>
      <c r="AL2" s="169"/>
      <c r="AM2" s="170"/>
      <c r="AN2" s="166" t="s">
        <v>252</v>
      </c>
      <c r="AO2" s="188"/>
      <c r="AP2" s="168" t="s">
        <v>245</v>
      </c>
      <c r="AQ2" s="149" t="s">
        <v>153</v>
      </c>
      <c r="AR2" s="149" t="s">
        <v>215</v>
      </c>
      <c r="AS2" s="169"/>
      <c r="AT2" s="169"/>
      <c r="AU2" s="169"/>
      <c r="AV2" s="169"/>
      <c r="AW2" s="170"/>
      <c r="AX2" s="166" t="s">
        <v>252</v>
      </c>
      <c r="AY2" s="188"/>
      <c r="AZ2" s="168" t="s">
        <v>246</v>
      </c>
      <c r="BA2" s="149" t="s">
        <v>153</v>
      </c>
      <c r="BB2" s="149" t="s">
        <v>215</v>
      </c>
      <c r="BC2" s="169"/>
      <c r="BD2" s="169"/>
      <c r="BE2" s="169"/>
      <c r="BF2" s="169"/>
      <c r="BG2" s="170"/>
      <c r="BH2" s="166" t="s">
        <v>252</v>
      </c>
      <c r="BI2" s="167"/>
      <c r="BJ2" s="168" t="s">
        <v>268</v>
      </c>
      <c r="BK2" s="149" t="s">
        <v>269</v>
      </c>
      <c r="BL2" s="149" t="s">
        <v>270</v>
      </c>
      <c r="BM2" s="169"/>
      <c r="BN2" s="169"/>
      <c r="BO2" s="169"/>
      <c r="BP2" s="169"/>
      <c r="BQ2" s="170"/>
      <c r="BR2" s="166" t="s">
        <v>252</v>
      </c>
      <c r="BS2" s="167"/>
      <c r="BT2" s="168" t="s">
        <v>289</v>
      </c>
      <c r="BU2" s="149" t="s">
        <v>195</v>
      </c>
      <c r="BV2" s="149" t="s">
        <v>290</v>
      </c>
      <c r="BW2" s="169"/>
      <c r="BX2" s="169"/>
      <c r="BY2" s="169"/>
      <c r="BZ2" s="169"/>
      <c r="CA2" s="170"/>
      <c r="CB2" s="166" t="s">
        <v>252</v>
      </c>
      <c r="CC2" s="167"/>
    </row>
    <row r="3" spans="1:232" s="141" customFormat="1" ht="18" customHeight="1" x14ac:dyDescent="0.3">
      <c r="A3" s="370"/>
      <c r="B3" s="187" t="str">
        <f>HLOOKUP(Introduction!$G$4,nametranslations,152,FALSE)</f>
        <v>Definition</v>
      </c>
      <c r="C3" s="151" t="str">
        <f>HLOOKUP(Introduction!$G$4,nametranslations,102,FALSE)</f>
        <v>Estimates (%)</v>
      </c>
      <c r="D3" s="152" t="str">
        <f>HLOOKUP(Introduction!$G$4,nametranslations,24,FALSE)</f>
        <v>Total</v>
      </c>
      <c r="E3" s="153" t="str">
        <f>HLOOKUP(Introduction!$G$4,nametranslations,26,FALSE)</f>
        <v>Urban</v>
      </c>
      <c r="F3" s="153" t="str">
        <f>HLOOKUP(Introduction!$G$4,nametranslations,25,FALSE)</f>
        <v>Rural</v>
      </c>
      <c r="G3" s="153" t="str">
        <f>HLOOKUP(Introduction!$G$4,nametranslations,27,FALSE)</f>
        <v>Pre-primary</v>
      </c>
      <c r="H3" s="153" t="str">
        <f>HLOOKUP(Introduction!$G$4,nametranslations,28,FALSE)</f>
        <v>Primary</v>
      </c>
      <c r="I3" s="154" t="str">
        <f>HLOOKUP(Introduction!$G$4,nametranslations,29,FALSE)</f>
        <v>Secondary</v>
      </c>
      <c r="J3" s="139"/>
      <c r="K3" s="155"/>
      <c r="L3" s="187" t="str">
        <f>HLOOKUP(Introduction!$G$4,nametranslations,152,FALSE)</f>
        <v>Definition</v>
      </c>
      <c r="M3" s="151" t="str">
        <f>HLOOKUP(Introduction!$G$4,nametranslations,102,FALSE)</f>
        <v>Estimates (%)</v>
      </c>
      <c r="N3" s="152" t="str">
        <f>HLOOKUP(Introduction!$G$4,nametranslations,24,FALSE)</f>
        <v>Total</v>
      </c>
      <c r="O3" s="153" t="str">
        <f>HLOOKUP(Introduction!$G$4,nametranslations,26,FALSE)</f>
        <v>Urban</v>
      </c>
      <c r="P3" s="153" t="str">
        <f>HLOOKUP(Introduction!$G$4,nametranslations,25,FALSE)</f>
        <v>Rural</v>
      </c>
      <c r="Q3" s="153" t="str">
        <f>HLOOKUP(Introduction!$G$4,nametranslations,27,FALSE)</f>
        <v>Pre-primary</v>
      </c>
      <c r="R3" s="153" t="str">
        <f>HLOOKUP(Introduction!$G$4,nametranslations,28,FALSE)</f>
        <v>Primary</v>
      </c>
      <c r="S3" s="154" t="str">
        <f>HLOOKUP(Introduction!$G$4,nametranslations,29,FALSE)</f>
        <v>Secondary</v>
      </c>
      <c r="T3" s="139"/>
      <c r="U3" s="155"/>
      <c r="V3" s="187" t="str">
        <f>HLOOKUP(Introduction!$G$4,nametranslations,152,FALSE)</f>
        <v>Definition</v>
      </c>
      <c r="W3" s="151" t="str">
        <f>HLOOKUP(Introduction!$G$4,nametranslations,102,FALSE)</f>
        <v>Estimates (%)</v>
      </c>
      <c r="X3" s="152" t="str">
        <f>HLOOKUP(Introduction!$G$4,nametranslations,24,FALSE)</f>
        <v>Total</v>
      </c>
      <c r="Y3" s="153" t="str">
        <f>HLOOKUP(Introduction!$G$4,nametranslations,26,FALSE)</f>
        <v>Urban</v>
      </c>
      <c r="Z3" s="153" t="str">
        <f>HLOOKUP(Introduction!$G$4,nametranslations,25,FALSE)</f>
        <v>Rural</v>
      </c>
      <c r="AA3" s="153" t="str">
        <f>HLOOKUP(Introduction!$G$4,nametranslations,27,FALSE)</f>
        <v>Pre-primary</v>
      </c>
      <c r="AB3" s="153" t="str">
        <f>HLOOKUP(Introduction!$G$4,nametranslations,28,FALSE)</f>
        <v>Primary</v>
      </c>
      <c r="AC3" s="154" t="str">
        <f>HLOOKUP(Introduction!$G$4,nametranslations,29,FALSE)</f>
        <v>Secondary</v>
      </c>
      <c r="AD3" s="139"/>
      <c r="AE3" s="155"/>
      <c r="AF3" s="187" t="str">
        <f>HLOOKUP(Introduction!$G$4,nametranslations,152,FALSE)</f>
        <v>Definition</v>
      </c>
      <c r="AG3" s="151" t="str">
        <f>HLOOKUP(Introduction!$G$4,nametranslations,102,FALSE)</f>
        <v>Estimates (%)</v>
      </c>
      <c r="AH3" s="152" t="str">
        <f>HLOOKUP(Introduction!$G$4,nametranslations,24,FALSE)</f>
        <v>Total</v>
      </c>
      <c r="AI3" s="153" t="str">
        <f>HLOOKUP(Introduction!$G$4,nametranslations,26,FALSE)</f>
        <v>Urban</v>
      </c>
      <c r="AJ3" s="153" t="str">
        <f>HLOOKUP(Introduction!$G$4,nametranslations,25,FALSE)</f>
        <v>Rural</v>
      </c>
      <c r="AK3" s="153" t="str">
        <f>HLOOKUP(Introduction!$G$4,nametranslations,27,FALSE)</f>
        <v>Pre-primary</v>
      </c>
      <c r="AL3" s="153" t="str">
        <f>HLOOKUP(Introduction!$G$4,nametranslations,28,FALSE)</f>
        <v>Primary</v>
      </c>
      <c r="AM3" s="154" t="str">
        <f>HLOOKUP(Introduction!$G$4,nametranslations,29,FALSE)</f>
        <v>Secondary</v>
      </c>
      <c r="AN3" s="139"/>
      <c r="AO3" s="155"/>
      <c r="AP3" s="187" t="str">
        <f>HLOOKUP(Introduction!$G$4,nametranslations,152,FALSE)</f>
        <v>Definition</v>
      </c>
      <c r="AQ3" s="151" t="str">
        <f>HLOOKUP(Introduction!$G$4,nametranslations,102,FALSE)</f>
        <v>Estimates (%)</v>
      </c>
      <c r="AR3" s="152" t="str">
        <f>HLOOKUP(Introduction!$G$4,nametranslations,24,FALSE)</f>
        <v>Total</v>
      </c>
      <c r="AS3" s="153" t="str">
        <f>HLOOKUP(Introduction!$G$4,nametranslations,26,FALSE)</f>
        <v>Urban</v>
      </c>
      <c r="AT3" s="153" t="str">
        <f>HLOOKUP(Introduction!$G$4,nametranslations,25,FALSE)</f>
        <v>Rural</v>
      </c>
      <c r="AU3" s="153" t="str">
        <f>HLOOKUP(Introduction!$G$4,nametranslations,27,FALSE)</f>
        <v>Pre-primary</v>
      </c>
      <c r="AV3" s="153" t="str">
        <f>HLOOKUP(Introduction!$G$4,nametranslations,28,FALSE)</f>
        <v>Primary</v>
      </c>
      <c r="AW3" s="154" t="str">
        <f>HLOOKUP(Introduction!$G$4,nametranslations,29,FALSE)</f>
        <v>Secondary</v>
      </c>
      <c r="AX3" s="139"/>
      <c r="AY3" s="155"/>
      <c r="AZ3" s="187" t="str">
        <f>HLOOKUP(Introduction!$G$4,nametranslations,152,FALSE)</f>
        <v>Definition</v>
      </c>
      <c r="BA3" s="151" t="str">
        <f>HLOOKUP(Introduction!$G$4,nametranslations,102,FALSE)</f>
        <v>Estimates (%)</v>
      </c>
      <c r="BB3" s="152" t="str">
        <f>HLOOKUP(Introduction!$G$4,nametranslations,24,FALSE)</f>
        <v>Total</v>
      </c>
      <c r="BC3" s="153" t="str">
        <f>HLOOKUP(Introduction!$G$4,nametranslations,26,FALSE)</f>
        <v>Urban</v>
      </c>
      <c r="BD3" s="153" t="str">
        <f>HLOOKUP(Introduction!$G$4,nametranslations,25,FALSE)</f>
        <v>Rural</v>
      </c>
      <c r="BE3" s="153" t="str">
        <f>HLOOKUP(Introduction!$G$4,nametranslations,27,FALSE)</f>
        <v>Pre-primary</v>
      </c>
      <c r="BF3" s="153" t="str">
        <f>HLOOKUP(Introduction!$G$4,nametranslations,28,FALSE)</f>
        <v>Primary</v>
      </c>
      <c r="BG3" s="154" t="str">
        <f>HLOOKUP(Introduction!$G$4,nametranslations,29,FALSE)</f>
        <v>Secondary</v>
      </c>
      <c r="BH3" s="139"/>
      <c r="BI3" s="155"/>
      <c r="BJ3" s="187" t="str">
        <f>HLOOKUP(Introduction!$G$4,nametranslations,152,FALSE)</f>
        <v>Definition</v>
      </c>
      <c r="BK3" s="151" t="str">
        <f>HLOOKUP(Introduction!$G$4,nametranslations,102,FALSE)</f>
        <v>Estimates (%)</v>
      </c>
      <c r="BL3" s="152" t="str">
        <f>HLOOKUP(Introduction!$G$4,nametranslations,24,FALSE)</f>
        <v>Total</v>
      </c>
      <c r="BM3" s="153" t="str">
        <f>HLOOKUP(Introduction!$G$4,nametranslations,26,FALSE)</f>
        <v>Urban</v>
      </c>
      <c r="BN3" s="153" t="str">
        <f>HLOOKUP(Introduction!$G$4,nametranslations,25,FALSE)</f>
        <v>Rural</v>
      </c>
      <c r="BO3" s="153" t="str">
        <f>HLOOKUP(Introduction!$G$4,nametranslations,27,FALSE)</f>
        <v>Pre-primary</v>
      </c>
      <c r="BP3" s="153" t="str">
        <f>HLOOKUP(Introduction!$G$4,nametranslations,28,FALSE)</f>
        <v>Primary</v>
      </c>
      <c r="BQ3" s="154" t="str">
        <f>HLOOKUP(Introduction!$G$4,nametranslations,29,FALSE)</f>
        <v>Secondary</v>
      </c>
      <c r="BR3" s="139"/>
      <c r="BS3" s="155"/>
      <c r="BT3" s="187" t="str">
        <f>HLOOKUP(Introduction!$G$4,nametranslations,152,FALSE)</f>
        <v>Definition</v>
      </c>
      <c r="BU3" s="151" t="str">
        <f>HLOOKUP(Introduction!$G$4,nametranslations,102,FALSE)</f>
        <v>Estimates (%)</v>
      </c>
      <c r="BV3" s="152" t="str">
        <f>HLOOKUP(Introduction!$G$4,nametranslations,24,FALSE)</f>
        <v>Total</v>
      </c>
      <c r="BW3" s="153" t="str">
        <f>HLOOKUP(Introduction!$G$4,nametranslations,26,FALSE)</f>
        <v>Urban</v>
      </c>
      <c r="BX3" s="153" t="str">
        <f>HLOOKUP(Introduction!$G$4,nametranslations,25,FALSE)</f>
        <v>Rural</v>
      </c>
      <c r="BY3" s="153" t="str">
        <f>HLOOKUP(Introduction!$G$4,nametranslations,27,FALSE)</f>
        <v>Pre-primary</v>
      </c>
      <c r="BZ3" s="153" t="str">
        <f>HLOOKUP(Introduction!$G$4,nametranslations,28,FALSE)</f>
        <v>Primary</v>
      </c>
      <c r="CA3" s="154" t="str">
        <f>HLOOKUP(Introduction!$G$4,nametranslations,29,FALSE)</f>
        <v>Secondary</v>
      </c>
      <c r="CB3" s="139"/>
      <c r="CC3" s="155"/>
      <c r="CD3" s="140"/>
      <c r="CN3" s="140"/>
      <c r="CX3" s="140"/>
      <c r="DH3" s="140"/>
      <c r="DR3" s="140"/>
      <c r="EB3" s="140"/>
      <c r="EL3" s="140"/>
      <c r="EV3" s="140"/>
      <c r="FF3" s="140"/>
      <c r="FP3" s="140"/>
      <c r="FZ3" s="140"/>
      <c r="GJ3" s="140"/>
      <c r="GT3" s="140"/>
      <c r="HD3" s="140"/>
      <c r="HN3" s="140"/>
      <c r="HX3" s="140"/>
    </row>
    <row r="4" spans="1:232" s="2" customFormat="1" x14ac:dyDescent="0.3">
      <c r="A4" s="656" t="str">
        <f>IF(ISBLANK('Data Summary'!A6),"",'Data Summary'!A6)</f>
        <v>LBR_2012_EMIS</v>
      </c>
      <c r="B4" s="64"/>
      <c r="C4" s="110" t="str">
        <f>HLOOKUP(Introduction!$G$4,nametranslations,118,FALSE)</f>
        <v>No facility</v>
      </c>
      <c r="D4" s="7">
        <f t="shared" ref="D4:I4" si="0">IF(COUNTA(D14)=0,"",D14)</f>
        <v>66.113423517169622</v>
      </c>
      <c r="E4" s="7" t="str">
        <f t="shared" si="0"/>
        <v/>
      </c>
      <c r="F4" s="7" t="str">
        <f t="shared" si="0"/>
        <v/>
      </c>
      <c r="G4" s="7" t="str">
        <f t="shared" si="0"/>
        <v/>
      </c>
      <c r="H4" s="7">
        <f t="shared" si="0"/>
        <v>69.400000000000006</v>
      </c>
      <c r="I4" s="25">
        <f t="shared" si="0"/>
        <v>50.2</v>
      </c>
      <c r="J4" s="20"/>
      <c r="K4" s="14"/>
      <c r="L4" s="64"/>
      <c r="M4" s="12" t="str">
        <f>HLOOKUP(Introduction!$G$4,nametranslations,118,FALSE)</f>
        <v>No facility</v>
      </c>
      <c r="N4" s="7">
        <f t="shared" ref="N4:S4" si="1">IF(COUNTA(N14)=0,"",N14)</f>
        <v>29.66</v>
      </c>
      <c r="O4" s="7" t="str">
        <f t="shared" si="1"/>
        <v/>
      </c>
      <c r="P4" s="7" t="str">
        <f t="shared" si="1"/>
        <v/>
      </c>
      <c r="Q4" s="7" t="str">
        <f t="shared" si="1"/>
        <v/>
      </c>
      <c r="R4" s="7">
        <f t="shared" si="1"/>
        <v>33.5</v>
      </c>
      <c r="S4" s="25">
        <f t="shared" si="1"/>
        <v>11.299999999999999</v>
      </c>
      <c r="T4" s="20"/>
      <c r="U4" s="14"/>
      <c r="V4" s="64"/>
      <c r="W4" s="110" t="str">
        <f>HLOOKUP(Introduction!$G$4,nametranslations,118,FALSE)</f>
        <v>No facility</v>
      </c>
      <c r="X4" s="7">
        <f t="shared" ref="X4:AC4" si="2">IF(COUNTA(X14)=0,"",X14)</f>
        <v>19.644117647058824</v>
      </c>
      <c r="Y4" s="7" t="str">
        <f t="shared" si="2"/>
        <v/>
      </c>
      <c r="Z4" s="7" t="str">
        <f t="shared" si="2"/>
        <v/>
      </c>
      <c r="AA4" s="7" t="str">
        <f t="shared" si="2"/>
        <v/>
      </c>
      <c r="AB4" s="7">
        <f t="shared" si="2"/>
        <v>24.6</v>
      </c>
      <c r="AC4" s="25">
        <f t="shared" si="2"/>
        <v>8.3000000000000007</v>
      </c>
      <c r="AD4" s="20"/>
      <c r="AE4" s="14"/>
      <c r="AF4" s="64"/>
      <c r="AG4" s="12" t="str">
        <f>HLOOKUP(Introduction!$G$4,nametranslations,118,FALSE)</f>
        <v>No facility</v>
      </c>
      <c r="AH4" s="7">
        <f t="shared" ref="AH4:AM4" si="3">IF(COUNTA(AH14)=0,"",AH14)</f>
        <v>30.36844</v>
      </c>
      <c r="AI4" s="7">
        <f t="shared" si="3"/>
        <v>14.359540000000001</v>
      </c>
      <c r="AJ4" s="7">
        <f t="shared" si="3"/>
        <v>46.641649999999998</v>
      </c>
      <c r="AK4" s="7" t="str">
        <f t="shared" si="3"/>
        <v/>
      </c>
      <c r="AL4" s="7">
        <f t="shared" si="3"/>
        <v>37.92221</v>
      </c>
      <c r="AM4" s="25">
        <f t="shared" si="3"/>
        <v>10.231920000000001</v>
      </c>
      <c r="AN4" s="20"/>
      <c r="AO4" s="14"/>
      <c r="AP4" s="64"/>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5" t="str">
        <f t="shared" si="4"/>
        <v/>
      </c>
      <c r="AX4" s="20"/>
      <c r="AY4" s="14"/>
      <c r="AZ4" s="64"/>
      <c r="BA4" s="12" t="str">
        <f>HLOOKUP(Introduction!$G$4,nametranslations,118,FALSE)</f>
        <v>No facility</v>
      </c>
      <c r="BB4" s="7" t="str">
        <f t="shared" ref="BB4:BG4" si="5">IF(COUNTA(BB14)=0,"",BB14)</f>
        <v/>
      </c>
      <c r="BC4" s="7" t="str">
        <f t="shared" si="5"/>
        <v/>
      </c>
      <c r="BD4" s="7" t="str">
        <f t="shared" si="5"/>
        <v/>
      </c>
      <c r="BE4" s="7" t="str">
        <f t="shared" si="5"/>
        <v/>
      </c>
      <c r="BF4" s="7" t="str">
        <f t="shared" si="5"/>
        <v/>
      </c>
      <c r="BG4" s="25" t="str">
        <f t="shared" si="5"/>
        <v/>
      </c>
      <c r="BH4" s="20"/>
      <c r="BI4" s="14"/>
      <c r="BJ4" s="64"/>
      <c r="BK4" s="12" t="str">
        <f>HLOOKUP(Introduction!$G$4,nametranslations,118,FALSE)</f>
        <v>No facility</v>
      </c>
      <c r="BL4" s="7">
        <f t="shared" ref="BL4:BQ4" si="6">IF(COUNTA(BL14)=0,"",BL14)</f>
        <v>30.274063700905362</v>
      </c>
      <c r="BM4" s="7" t="str">
        <f t="shared" si="6"/>
        <v/>
      </c>
      <c r="BN4" s="7" t="str">
        <f t="shared" si="6"/>
        <v/>
      </c>
      <c r="BO4" s="7">
        <f t="shared" si="6"/>
        <v>33.1</v>
      </c>
      <c r="BP4" s="7">
        <f t="shared" si="6"/>
        <v>33.299999999999997</v>
      </c>
      <c r="BQ4" s="25">
        <f t="shared" si="6"/>
        <v>19.937061079964593</v>
      </c>
      <c r="BR4" s="20"/>
      <c r="BS4" s="14"/>
      <c r="BT4" s="64"/>
      <c r="BU4" s="12" t="str">
        <f>HLOOKUP(Introduction!$G$4,nametranslations,118,FALSE)</f>
        <v>No facility</v>
      </c>
      <c r="BV4" s="7">
        <f t="shared" ref="BV4:CA4" si="7">IF(COUNTA(BV14)=0,"",BV14)</f>
        <v>9.5215234437509935</v>
      </c>
      <c r="BW4" s="7" t="str">
        <f t="shared" si="7"/>
        <v/>
      </c>
      <c r="BX4" s="7" t="str">
        <f t="shared" si="7"/>
        <v/>
      </c>
      <c r="BY4" s="7" t="str">
        <f t="shared" si="7"/>
        <v/>
      </c>
      <c r="BZ4" s="7" t="str">
        <f t="shared" si="7"/>
        <v/>
      </c>
      <c r="CA4" s="25" t="str">
        <f t="shared" si="7"/>
        <v/>
      </c>
      <c r="CB4" s="20"/>
      <c r="CC4" s="14"/>
      <c r="CD4" s="71"/>
      <c r="CN4" s="71"/>
      <c r="CX4" s="71"/>
      <c r="DH4" s="71"/>
      <c r="DR4" s="71"/>
      <c r="EB4" s="71"/>
      <c r="EL4" s="71"/>
      <c r="EV4" s="71"/>
      <c r="FF4" s="71"/>
      <c r="FP4" s="71"/>
      <c r="FZ4" s="71"/>
      <c r="GJ4" s="71"/>
      <c r="GT4" s="71"/>
      <c r="HD4" s="71"/>
      <c r="HN4" s="71"/>
      <c r="HX4" s="71"/>
    </row>
    <row r="5" spans="1:232" s="2" customFormat="1" x14ac:dyDescent="0.3">
      <c r="A5" s="656" t="str">
        <f ca="1">IF(ISBLANK('Data Summary'!A7),"",'Data Summary'!A7)</f>
        <v>LBR_2013_EMIS</v>
      </c>
      <c r="B5" s="64"/>
      <c r="C5" s="110"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4"/>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4"/>
      <c r="W5" s="110" t="str">
        <f>HLOOKUP(Introduction!$G$4,nametranslations,104,FALSE)</f>
        <v>Unimproved</v>
      </c>
      <c r="X5" s="7">
        <f>IF((COUNTA(X15:X26)=0)+(COUNTA(X14)=0),"",100-X14-SUMPRODUCT(W15:W26,X15:X26))</f>
        <v>8.3000000000000114</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8.3000000000000114</v>
      </c>
      <c r="AC5" s="25">
        <f>IF((COUNTA(AC15:AC26)=0)+(COUNTA(AC14)=0),"",100-AC14-SUMPRODUCT(W15:W26,AC15:AC26))</f>
        <v>8.2999999999999972</v>
      </c>
      <c r="AD5" s="20"/>
      <c r="AE5" s="14"/>
      <c r="AF5" s="64"/>
      <c r="AG5" s="12" t="str">
        <f>HLOOKUP(Introduction!$G$4,nametranslations,104,FALSE)</f>
        <v>Unimproved</v>
      </c>
      <c r="AH5" s="7">
        <f>IF((COUNTA(AH15:AH26)=0)+(COUNTA(AH14)=0),"",100-AH14-SUMPRODUCT(AG15:AG26,AH15:AH26))</f>
        <v>7.6107200000000077</v>
      </c>
      <c r="AI5" s="7">
        <f>IF((COUNTA(AI15:AI26)=0)+(COUNTA(AI14)=0),"",100-AI14-SUMPRODUCT(AG15:AG26,AI15:AI26))</f>
        <v>5.5740100000000012</v>
      </c>
      <c r="AJ5" s="7">
        <f>IF((COUNTA(AJ15:AJ26)=0)+(COUNTA(AJ14)=0),"",100-AJ14-SUMPRODUCT(AG15:AG26,AJ15:AJ26))</f>
        <v>9.6810600000000022</v>
      </c>
      <c r="AK5" s="7" t="str">
        <f>IF((COUNTA(AK15:AK26)=0)+(COUNTA(AK14)=0),"",100-AK14-SUMPRODUCT(AG15:AG26,AK15:AK26))</f>
        <v/>
      </c>
      <c r="AL5" s="7">
        <f>IF((COUNTA(AL15:AL26)=0)+(COUNTA(AL14)=0),"",100-AL14-SUMPRODUCT(AG15:AG26,AL15:AL26))</f>
        <v>7.8300900000000055</v>
      </c>
      <c r="AM5" s="25">
        <f>IF((COUNTA(AM15:AM26)=0)+(COUNTA(AM14)=0),"",100-AM14-SUMPRODUCT(AG15:AG26,AM15:AM26))</f>
        <v>7.0259199999999993</v>
      </c>
      <c r="AN5" s="20"/>
      <c r="AO5" s="14"/>
      <c r="AP5" s="64"/>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5" t="str">
        <f>IF((COUNTA(AW15:AW26)=0)+(COUNTA(AW14)=0),"",100-AW14-SUMPRODUCT(AQ15:AQ26,AW15:AW26))</f>
        <v/>
      </c>
      <c r="AX5" s="20"/>
      <c r="AY5" s="14"/>
      <c r="AZ5" s="64"/>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5" t="str">
        <f>IF((COUNTA(BG15:BG26)=0)+(COUNTA(BG14)=0),"",100-BG14-SUMPRODUCT(BA15:BA26,BG15:BG26))</f>
        <v/>
      </c>
      <c r="BH5" s="20"/>
      <c r="BI5" s="14"/>
      <c r="BJ5" s="64"/>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5" t="str">
        <f>IF((COUNTA(BQ15:BQ26)=0)+(COUNTA(BQ14)=0),"",100-BQ14-SUMPRODUCT(BK15:BK26,BQ15:BQ26))</f>
        <v/>
      </c>
      <c r="BR5" s="20"/>
      <c r="BS5" s="14"/>
      <c r="BT5" s="64"/>
      <c r="BU5" s="12" t="str">
        <f>HLOOKUP(Introduction!$G$4,nametranslations,104,FALSE)</f>
        <v>Unimproved</v>
      </c>
      <c r="BV5" s="7">
        <f>IF((COUNTA(BV15:BV26)=0)+(COUNTA(BV14)=0),"",100-BV14-SUMPRODUCT(BU15:BU26,BV15:BV26))</f>
        <v>25.316050568090901</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5" t="str">
        <f>IF((COUNTA(CA15:CA26)=0)+(COUNTA(CA14)=0),"",100-CA14-SUMPRODUCT(BU15:BU26,CA15:CA26))</f>
        <v/>
      </c>
      <c r="CB5" s="20"/>
      <c r="CC5" s="14"/>
      <c r="CD5" s="71"/>
      <c r="CN5" s="71"/>
      <c r="CX5" s="71"/>
      <c r="DH5" s="71"/>
      <c r="DR5" s="71"/>
      <c r="EB5" s="71"/>
      <c r="EL5" s="71"/>
      <c r="EV5" s="71"/>
      <c r="FF5" s="71"/>
      <c r="FP5" s="71"/>
      <c r="FZ5" s="71"/>
      <c r="GJ5" s="71"/>
      <c r="GT5" s="71"/>
      <c r="HD5" s="71"/>
      <c r="HN5" s="71"/>
      <c r="HX5" s="71"/>
    </row>
    <row r="6" spans="1:232" s="2" customFormat="1" x14ac:dyDescent="0.3">
      <c r="A6" s="656" t="str">
        <f ca="1">IF(ISBLANK('Data Summary'!A8),"",'Data Summary'!A8)</f>
        <v>LBR_2014_EMIS</v>
      </c>
      <c r="B6" s="64"/>
      <c r="C6" s="110"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4"/>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4"/>
      <c r="W6" s="110" t="str">
        <f>HLOOKUP(Introduction!$G$4,nametranslations,75,FALSE)</f>
        <v>Improved</v>
      </c>
      <c r="X6" s="7">
        <f>IF(COUNTA(X15:X26)=0,"",SUMPRODUCT(X15:X26,W15:W26))</f>
        <v>72.055882352941168</v>
      </c>
      <c r="Y6" s="7" t="str">
        <f>IF(COUNTA(Y15:Y26)=0,"",SUMPRODUCT(Y15:Y26,W15:W26))</f>
        <v/>
      </c>
      <c r="Z6" s="7" t="str">
        <f>IF(COUNTA(Z15:Z26)=0,"",SUMPRODUCT(Z15:Z26,W15:W26))</f>
        <v/>
      </c>
      <c r="AA6" s="7" t="str">
        <f>IF(COUNTA(AA15:AA26)=0,"",SUMPRODUCT(AA15:AA26,W15:W26))</f>
        <v/>
      </c>
      <c r="AB6" s="7">
        <f>IF(COUNTA(AB15:AB26)=0,"",SUMPRODUCT(AB15:AB26,W15:W26))</f>
        <v>67.099999999999994</v>
      </c>
      <c r="AC6" s="25">
        <f>IF(COUNTA(AC15:AC26)=0,"",SUMPRODUCT(AC15:AC26,W15:W26))</f>
        <v>83.4</v>
      </c>
      <c r="AD6" s="20"/>
      <c r="AE6" s="14"/>
      <c r="AF6" s="64"/>
      <c r="AG6" s="12" t="str">
        <f>HLOOKUP(Introduction!$G$4,nametranslations,75,FALSE)</f>
        <v>Improved</v>
      </c>
      <c r="AH6" s="7">
        <f>IF(COUNTA(AH15:AH26)=0,"",SUMPRODUCT(AH15:AH26,AG15:AG26))</f>
        <v>62.02084</v>
      </c>
      <c r="AI6" s="7">
        <f>IF(COUNTA(AI15:AI26)=0,"",SUMPRODUCT(AI15:AI26,AG15:AG26))</f>
        <v>80.066450000000003</v>
      </c>
      <c r="AJ6" s="7">
        <f>IF(COUNTA(AJ15:AJ26)=0,"",SUMPRODUCT(AJ15:AJ26,AG15:AG26))</f>
        <v>43.677289999999999</v>
      </c>
      <c r="AK6" s="7" t="str">
        <f>IF(COUNTA(AK15:AK26)=0,"",SUMPRODUCT(AK15:AK26,AG15:AG26))</f>
        <v/>
      </c>
      <c r="AL6" s="7">
        <f>IF(COUNTA(AL15:AL26)=0,"",SUMPRODUCT(AL15:AL26,AG15:AG26))</f>
        <v>54.247699999999995</v>
      </c>
      <c r="AM6" s="25">
        <f>IF(COUNTA(AM15:AM26)=0,"",SUMPRODUCT(AM15:AM26,AG15:AG26))</f>
        <v>82.742159999999998</v>
      </c>
      <c r="AN6" s="20"/>
      <c r="AO6" s="14"/>
      <c r="AP6" s="64"/>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5" t="str">
        <f>IF(COUNTA(AW15:AW26)=0,"",SUMPRODUCT(AW15:AW26,AQ15:AQ26))</f>
        <v/>
      </c>
      <c r="AX6" s="20"/>
      <c r="AY6" s="14"/>
      <c r="AZ6" s="64"/>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5" t="str">
        <f>IF(COUNTA(BG15:BG26)=0,"",SUMPRODUCT(BG15:BG26,BA15:BA26))</f>
        <v/>
      </c>
      <c r="BH6" s="20"/>
      <c r="BI6" s="14"/>
      <c r="BJ6" s="64"/>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5" t="str">
        <f>IF(COUNTA(BQ15:BQ26)=0,"",SUMPRODUCT(BQ15:BQ26,BK15:BK26))</f>
        <v/>
      </c>
      <c r="BR6" s="20"/>
      <c r="BS6" s="14"/>
      <c r="BT6" s="64"/>
      <c r="BU6" s="12" t="str">
        <f>HLOOKUP(Introduction!$G$4,nametranslations,75,FALSE)</f>
        <v>Improved</v>
      </c>
      <c r="BV6" s="7">
        <f>IF(COUNTA(BV15:BV26)=0,"",SUMPRODUCT(BV15:BV26,BU15:BU26))</f>
        <v>65.162425988158105</v>
      </c>
      <c r="BW6" s="7" t="str">
        <f>IF(COUNTA(BW15:BW26)=0,"",SUMPRODUCT(BW15:BW26,BU15:BU26))</f>
        <v/>
      </c>
      <c r="BX6" s="7" t="str">
        <f>IF(COUNTA(BX15:BX26)=0,"",SUMPRODUCT(BX15:BX26,BU15:BU26))</f>
        <v/>
      </c>
      <c r="BY6" s="7" t="str">
        <f>IF(COUNTA(BY15:BY26)=0,"",SUMPRODUCT(BY15:BY26,BU15:BU26))</f>
        <v/>
      </c>
      <c r="BZ6" s="7" t="str">
        <f>IF(COUNTA(BZ15:BZ26)=0,"",SUMPRODUCT(BZ15:BZ26,BU15:BU26))</f>
        <v/>
      </c>
      <c r="CA6" s="25" t="str">
        <f>IF(COUNTA(CA15:CA26)=0,"",SUMPRODUCT(CA15:CA26,BU15:BU26))</f>
        <v/>
      </c>
      <c r="CB6" s="20"/>
      <c r="CC6" s="14"/>
      <c r="CD6" s="71"/>
      <c r="CN6" s="71"/>
      <c r="CX6" s="71"/>
      <c r="DH6" s="71"/>
      <c r="DR6" s="71"/>
      <c r="EB6" s="71"/>
      <c r="EL6" s="71"/>
      <c r="EV6" s="71"/>
      <c r="FF6" s="71"/>
      <c r="FP6" s="71"/>
      <c r="FZ6" s="71"/>
      <c r="GJ6" s="71"/>
      <c r="GT6" s="71"/>
      <c r="HD6" s="71"/>
      <c r="HN6" s="71"/>
      <c r="HX6" s="71"/>
    </row>
    <row r="7" spans="1:232" s="2" customFormat="1" x14ac:dyDescent="0.3">
      <c r="A7" s="656" t="str">
        <f ca="1">IF(ISBLANK('Data Summary'!A9),"",'Data Summary'!A9)</f>
        <v>LBR_2016_SUR</v>
      </c>
      <c r="B7" s="64"/>
      <c r="C7" s="111" t="str">
        <f>HLOOKUP(Introduction!$G$4,nametranslations,119,FALSE)</f>
        <v>Usable</v>
      </c>
      <c r="D7" s="26"/>
      <c r="E7" s="112"/>
      <c r="F7" s="112"/>
      <c r="G7" s="112"/>
      <c r="H7" s="112"/>
      <c r="I7" s="40"/>
      <c r="J7" s="20"/>
      <c r="K7" s="14"/>
      <c r="L7" s="64"/>
      <c r="M7" s="27" t="str">
        <f>HLOOKUP(Introduction!$G$4,nametranslations,119,FALSE)</f>
        <v>Usable</v>
      </c>
      <c r="N7" s="26"/>
      <c r="O7" s="16"/>
      <c r="P7" s="16"/>
      <c r="Q7" s="16"/>
      <c r="R7" s="16"/>
      <c r="S7" s="40"/>
      <c r="T7" s="20"/>
      <c r="U7" s="14"/>
      <c r="V7" s="64"/>
      <c r="W7" s="111" t="str">
        <f>HLOOKUP(Introduction!$G$4,nametranslations,119,FALSE)</f>
        <v>Usable</v>
      </c>
      <c r="X7" s="26"/>
      <c r="Y7" s="112"/>
      <c r="Z7" s="112"/>
      <c r="AA7" s="112"/>
      <c r="AB7" s="112"/>
      <c r="AC7" s="40"/>
      <c r="AD7" s="20"/>
      <c r="AE7" s="14"/>
      <c r="AF7" s="64" t="s">
        <v>160</v>
      </c>
      <c r="AG7" s="27" t="str">
        <f>HLOOKUP(Introduction!$G$4,nametranslations,119,FALSE)</f>
        <v>Usable</v>
      </c>
      <c r="AH7" s="26">
        <v>56.810569999999998</v>
      </c>
      <c r="AI7" s="16">
        <v>69.619789999999995</v>
      </c>
      <c r="AJ7" s="16">
        <v>43.789870000000001</v>
      </c>
      <c r="AK7" s="16"/>
      <c r="AL7" s="16">
        <v>50.102350000000001</v>
      </c>
      <c r="AM7" s="40">
        <v>74.693039999999996</v>
      </c>
      <c r="AN7" s="20"/>
      <c r="AO7" s="14"/>
      <c r="AP7" s="64"/>
      <c r="AQ7" s="27" t="str">
        <f>HLOOKUP(Introduction!$G$4,nametranslations,119,FALSE)</f>
        <v>Usable</v>
      </c>
      <c r="AR7" s="26"/>
      <c r="AS7" s="16"/>
      <c r="AT7" s="16"/>
      <c r="AU7" s="16"/>
      <c r="AV7" s="16"/>
      <c r="AW7" s="40"/>
      <c r="AX7" s="20"/>
      <c r="AY7" s="14"/>
      <c r="AZ7" s="64"/>
      <c r="BA7" s="27" t="str">
        <f>HLOOKUP(Introduction!$G$4,nametranslations,119,FALSE)</f>
        <v>Usable</v>
      </c>
      <c r="BB7" s="26"/>
      <c r="BC7" s="16"/>
      <c r="BD7" s="16"/>
      <c r="BE7" s="16"/>
      <c r="BF7" s="16"/>
      <c r="BG7" s="40"/>
      <c r="BH7" s="20"/>
      <c r="BI7" s="14"/>
      <c r="BJ7" s="64"/>
      <c r="BK7" s="27" t="str">
        <f>HLOOKUP(Introduction!$G$4,nametranslations,119,FALSE)</f>
        <v>Usable</v>
      </c>
      <c r="BL7" s="26"/>
      <c r="BM7" s="16"/>
      <c r="BN7" s="16"/>
      <c r="BO7" s="16"/>
      <c r="BP7" s="16"/>
      <c r="BQ7" s="40"/>
      <c r="BR7" s="20"/>
      <c r="BS7" s="14"/>
      <c r="BT7" s="64"/>
      <c r="BU7" s="27" t="str">
        <f>HLOOKUP(Introduction!$G$4,nametranslations,119,FALSE)</f>
        <v>Usable</v>
      </c>
      <c r="BV7" s="26"/>
      <c r="BW7" s="16"/>
      <c r="BX7" s="16"/>
      <c r="BY7" s="16"/>
      <c r="BZ7" s="16"/>
      <c r="CA7" s="40"/>
      <c r="CB7" s="20"/>
      <c r="CC7" s="14"/>
      <c r="CD7" s="71"/>
      <c r="CN7" s="71"/>
      <c r="CX7" s="71"/>
      <c r="DH7" s="71"/>
      <c r="DR7" s="71"/>
      <c r="EB7" s="71"/>
      <c r="EL7" s="71"/>
      <c r="EV7" s="71"/>
      <c r="FF7" s="71"/>
      <c r="FP7" s="71"/>
      <c r="FZ7" s="71"/>
      <c r="GJ7" s="71"/>
      <c r="GT7" s="71"/>
      <c r="HD7" s="71"/>
      <c r="HN7" s="71"/>
      <c r="HX7" s="71"/>
    </row>
    <row r="8" spans="1:232" s="2" customFormat="1" x14ac:dyDescent="0.3">
      <c r="A8" s="656" t="str">
        <f ca="1">IF(ISBLANK('Data Summary'!A10),"",'Data Summary'!A10)</f>
        <v>LBR_2016_UIS</v>
      </c>
      <c r="B8" s="64" t="s">
        <v>196</v>
      </c>
      <c r="C8" s="111" t="str">
        <f>HLOOKUP(Introduction!$G$4,nametranslations,120,FALSE)</f>
        <v>Single-sex</v>
      </c>
      <c r="D8" s="26">
        <v>23.922528616024973</v>
      </c>
      <c r="E8" s="112"/>
      <c r="F8" s="112"/>
      <c r="G8" s="112"/>
      <c r="H8" s="112">
        <v>23.7</v>
      </c>
      <c r="I8" s="40">
        <v>25</v>
      </c>
      <c r="J8" s="20"/>
      <c r="K8" s="14"/>
      <c r="L8" s="64" t="s">
        <v>196</v>
      </c>
      <c r="M8" s="27" t="str">
        <f>HLOOKUP(Introduction!$G$4,nametranslations,120,FALSE)</f>
        <v>Single-sex</v>
      </c>
      <c r="N8" s="26">
        <v>43.049134808853118</v>
      </c>
      <c r="O8" s="16"/>
      <c r="P8" s="16"/>
      <c r="Q8" s="16"/>
      <c r="R8" s="16">
        <v>39.700000000000003</v>
      </c>
      <c r="S8" s="40">
        <v>59.1</v>
      </c>
      <c r="T8" s="20"/>
      <c r="U8" s="14"/>
      <c r="V8" s="64" t="s">
        <v>211</v>
      </c>
      <c r="W8" s="111" t="str">
        <f>HLOOKUP(Introduction!$G$4,nametranslations,120,FALSE)</f>
        <v>Single-sex</v>
      </c>
      <c r="X8" s="26">
        <v>40.278383255142543</v>
      </c>
      <c r="Y8" s="112"/>
      <c r="Z8" s="112"/>
      <c r="AA8" s="112"/>
      <c r="AB8" s="112">
        <v>40.4</v>
      </c>
      <c r="AC8" s="40">
        <v>40</v>
      </c>
      <c r="AD8" s="20"/>
      <c r="AE8" s="14"/>
      <c r="AF8" s="64"/>
      <c r="AG8" s="27" t="str">
        <f>HLOOKUP(Introduction!$G$4,nametranslations,120,FALSE)</f>
        <v>Single-sex</v>
      </c>
      <c r="AH8" s="26"/>
      <c r="AI8" s="16"/>
      <c r="AJ8" s="16"/>
      <c r="AK8" s="16"/>
      <c r="AL8" s="16"/>
      <c r="AM8" s="40"/>
      <c r="AN8" s="20"/>
      <c r="AO8" s="14"/>
      <c r="AP8" s="64"/>
      <c r="AQ8" s="27" t="str">
        <f>HLOOKUP(Introduction!$G$4,nametranslations,120,FALSE)</f>
        <v>Single-sex</v>
      </c>
      <c r="AR8" s="26"/>
      <c r="AS8" s="16"/>
      <c r="AT8" s="16"/>
      <c r="AU8" s="16"/>
      <c r="AV8" s="16"/>
      <c r="AW8" s="40"/>
      <c r="AX8" s="20"/>
      <c r="AY8" s="14"/>
      <c r="AZ8" s="64"/>
      <c r="BA8" s="27" t="str">
        <f>HLOOKUP(Introduction!$G$4,nametranslations,120,FALSE)</f>
        <v>Single-sex</v>
      </c>
      <c r="BB8" s="26"/>
      <c r="BC8" s="16"/>
      <c r="BD8" s="16"/>
      <c r="BE8" s="16"/>
      <c r="BF8" s="16"/>
      <c r="BG8" s="40"/>
      <c r="BH8" s="20"/>
      <c r="BI8" s="14"/>
      <c r="BJ8" s="64"/>
      <c r="BK8" s="27" t="str">
        <f>HLOOKUP(Introduction!$G$4,nametranslations,120,FALSE)</f>
        <v>Single-sex</v>
      </c>
      <c r="BL8" s="26"/>
      <c r="BM8" s="16"/>
      <c r="BN8" s="16"/>
      <c r="BO8" s="16"/>
      <c r="BP8" s="16"/>
      <c r="BQ8" s="40"/>
      <c r="BR8" s="20"/>
      <c r="BS8" s="14"/>
      <c r="BT8" s="64"/>
      <c r="BU8" s="27" t="str">
        <f>HLOOKUP(Introduction!$G$4,nametranslations,120,FALSE)</f>
        <v>Single-sex</v>
      </c>
      <c r="BV8" s="26"/>
      <c r="BW8" s="16"/>
      <c r="BX8" s="16"/>
      <c r="BY8" s="16"/>
      <c r="BZ8" s="16"/>
      <c r="CA8" s="40"/>
      <c r="CB8" s="20"/>
      <c r="CC8" s="14"/>
      <c r="CD8" s="71"/>
      <c r="CN8" s="71"/>
      <c r="CX8" s="71"/>
      <c r="DH8" s="71"/>
      <c r="DR8" s="71"/>
      <c r="EB8" s="71"/>
      <c r="EL8" s="71"/>
      <c r="EV8" s="71"/>
      <c r="FF8" s="71"/>
      <c r="FP8" s="71"/>
      <c r="FZ8" s="71"/>
      <c r="GJ8" s="71"/>
      <c r="GT8" s="71"/>
      <c r="HD8" s="71"/>
      <c r="HN8" s="71"/>
      <c r="HX8" s="71"/>
    </row>
    <row r="9" spans="1:232" s="640" customFormat="1" ht="21" customHeight="1" x14ac:dyDescent="0.3">
      <c r="A9" s="657" t="str">
        <f ca="1">IF(ISBLANK('Data Summary'!A11),"",'Data Summary'!A11)</f>
        <v>LBR_2017_UIS</v>
      </c>
      <c r="B9" s="631"/>
      <c r="C9" s="647" t="str">
        <f>HLOOKUP(Introduction!$G$4,nametranslations,121,FALSE)</f>
        <v>Usable &amp; Single-sex</v>
      </c>
      <c r="D9" s="648"/>
      <c r="E9" s="648"/>
      <c r="F9" s="648"/>
      <c r="G9" s="648"/>
      <c r="H9" s="648"/>
      <c r="I9" s="635"/>
      <c r="J9" s="636"/>
      <c r="K9" s="649"/>
      <c r="L9" s="631"/>
      <c r="M9" s="650" t="str">
        <f>HLOOKUP(Introduction!$G$4,nametranslations,121,FALSE)</f>
        <v>Usable &amp; Single-sex</v>
      </c>
      <c r="N9" s="634"/>
      <c r="O9" s="634"/>
      <c r="P9" s="634"/>
      <c r="Q9" s="634"/>
      <c r="R9" s="634"/>
      <c r="S9" s="635"/>
      <c r="T9" s="636"/>
      <c r="U9" s="649"/>
      <c r="V9" s="631"/>
      <c r="W9" s="647" t="str">
        <f>HLOOKUP(Introduction!$G$4,nametranslations,121,FALSE)</f>
        <v>Usable &amp; Single-sex</v>
      </c>
      <c r="X9" s="648"/>
      <c r="Y9" s="648"/>
      <c r="Z9" s="648"/>
      <c r="AA9" s="648"/>
      <c r="AB9" s="648"/>
      <c r="AC9" s="635"/>
      <c r="AD9" s="636"/>
      <c r="AE9" s="649"/>
      <c r="AF9" s="631" t="s">
        <v>161</v>
      </c>
      <c r="AG9" s="650" t="str">
        <f>HLOOKUP(Introduction!$G$4,nametranslations,121,FALSE)</f>
        <v>Usable &amp; Single-sex</v>
      </c>
      <c r="AH9" s="634">
        <v>31.187740000000002</v>
      </c>
      <c r="AI9" s="634">
        <v>36.465580000000003</v>
      </c>
      <c r="AJ9" s="634">
        <v>26.006070000000001</v>
      </c>
      <c r="AK9" s="634"/>
      <c r="AL9" s="634">
        <v>25.624839999999999</v>
      </c>
      <c r="AM9" s="635">
        <v>46.088790000000003</v>
      </c>
      <c r="AN9" s="636"/>
      <c r="AO9" s="649"/>
      <c r="AP9" s="631"/>
      <c r="AQ9" s="650" t="str">
        <f>HLOOKUP(Introduction!$G$4,nametranslations,121,FALSE)</f>
        <v>Usable &amp; Single-sex</v>
      </c>
      <c r="AR9" s="634"/>
      <c r="AS9" s="634"/>
      <c r="AT9" s="634"/>
      <c r="AU9" s="634"/>
      <c r="AV9" s="634"/>
      <c r="AW9" s="635"/>
      <c r="AX9" s="636"/>
      <c r="AY9" s="649"/>
      <c r="AZ9" s="631"/>
      <c r="BA9" s="650" t="str">
        <f>HLOOKUP(Introduction!$G$4,nametranslations,121,FALSE)</f>
        <v>Usable &amp; Single-sex</v>
      </c>
      <c r="BB9" s="634"/>
      <c r="BC9" s="634"/>
      <c r="BD9" s="634"/>
      <c r="BE9" s="634"/>
      <c r="BF9" s="634"/>
      <c r="BG9" s="635"/>
      <c r="BH9" s="636"/>
      <c r="BI9" s="649"/>
      <c r="BJ9" s="631"/>
      <c r="BK9" s="650" t="str">
        <f>HLOOKUP(Introduction!$G$4,nametranslations,121,FALSE)</f>
        <v>Usable &amp; Single-sex</v>
      </c>
      <c r="BL9" s="634"/>
      <c r="BM9" s="634"/>
      <c r="BN9" s="634"/>
      <c r="BO9" s="634"/>
      <c r="BP9" s="634"/>
      <c r="BQ9" s="635"/>
      <c r="BR9" s="636"/>
      <c r="BS9" s="649"/>
      <c r="BT9" s="631"/>
      <c r="BU9" s="650" t="str">
        <f>HLOOKUP(Introduction!$G$4,nametranslations,121,FALSE)</f>
        <v>Usable &amp; Single-sex</v>
      </c>
      <c r="BV9" s="634"/>
      <c r="BW9" s="634"/>
      <c r="BX9" s="634"/>
      <c r="BY9" s="634"/>
      <c r="BZ9" s="634"/>
      <c r="CA9" s="635"/>
      <c r="CB9" s="636"/>
      <c r="CC9" s="649"/>
      <c r="CD9" s="639"/>
      <c r="CN9" s="639"/>
      <c r="CX9" s="639"/>
      <c r="DH9" s="639"/>
      <c r="DR9" s="639"/>
      <c r="EB9" s="639"/>
      <c r="EL9" s="639"/>
      <c r="EV9" s="639"/>
      <c r="FF9" s="639"/>
      <c r="FP9" s="639"/>
      <c r="FZ9" s="639"/>
      <c r="GJ9" s="639"/>
      <c r="GT9" s="639"/>
      <c r="HD9" s="639"/>
      <c r="HN9" s="639"/>
      <c r="HX9" s="639"/>
    </row>
    <row r="10" spans="1:232" s="2" customFormat="1" ht="21" customHeight="1" x14ac:dyDescent="0.3">
      <c r="A10" s="656" t="str">
        <f ca="1">IF(ISBLANK('Data Summary'!A12),"",'Data Summary'!A12)</f>
        <v>LBR_2020_CEN</v>
      </c>
      <c r="B10" s="64"/>
      <c r="C10" s="113" t="str">
        <f>HLOOKUP(Introduction!$G$4,nametranslations,153,FALSE)</f>
        <v>Improved &amp; usable</v>
      </c>
      <c r="D10" s="114"/>
      <c r="E10" s="112"/>
      <c r="F10" s="112"/>
      <c r="G10" s="112"/>
      <c r="H10" s="115"/>
      <c r="I10" s="22"/>
      <c r="J10" s="20"/>
      <c r="K10" s="14"/>
      <c r="L10" s="64"/>
      <c r="M10" s="30" t="str">
        <f>HLOOKUP(Introduction!$G$4,nametranslations,153,FALSE)</f>
        <v>Improved &amp; usable</v>
      </c>
      <c r="N10" s="41"/>
      <c r="O10" s="16"/>
      <c r="P10" s="16"/>
      <c r="Q10" s="16"/>
      <c r="R10" s="5"/>
      <c r="S10" s="22"/>
      <c r="T10" s="20"/>
      <c r="U10" s="14"/>
      <c r="V10" s="64" t="s">
        <v>212</v>
      </c>
      <c r="W10" s="113" t="str">
        <f>HLOOKUP(Introduction!$G$4,nametranslations,153,FALSE)</f>
        <v>Improved &amp; usable</v>
      </c>
      <c r="X10" s="114">
        <f>X17</f>
        <v>51.013352580295923</v>
      </c>
      <c r="Y10" s="114"/>
      <c r="Z10" s="114"/>
      <c r="AA10" s="114"/>
      <c r="AB10" s="114">
        <f t="shared" ref="AB10:AC10" si="8">AB17</f>
        <v>47</v>
      </c>
      <c r="AC10" s="125">
        <f t="shared" si="8"/>
        <v>60.2</v>
      </c>
      <c r="AD10" s="20"/>
      <c r="AE10" s="14"/>
      <c r="AF10" s="64"/>
      <c r="AG10" s="30" t="str">
        <f>HLOOKUP(Introduction!$G$4,nametranslations,153,FALSE)</f>
        <v>Improved &amp; usable</v>
      </c>
      <c r="AH10" s="41">
        <v>51.153700000000001</v>
      </c>
      <c r="AI10" s="16">
        <v>66.076040000000006</v>
      </c>
      <c r="AJ10" s="16">
        <v>35.984990000000003</v>
      </c>
      <c r="AK10" s="16"/>
      <c r="AL10" s="5">
        <v>44.242579999999997</v>
      </c>
      <c r="AM10" s="22">
        <v>69.577079999999995</v>
      </c>
      <c r="AN10" s="20"/>
      <c r="AO10" s="14"/>
      <c r="AP10" s="64"/>
      <c r="AQ10" s="30" t="str">
        <f>HLOOKUP(Introduction!$G$4,nametranslations,153,FALSE)</f>
        <v>Improved &amp; usable</v>
      </c>
      <c r="AR10" s="41"/>
      <c r="AS10" s="16"/>
      <c r="AT10" s="16"/>
      <c r="AU10" s="16"/>
      <c r="AV10" s="5"/>
      <c r="AW10" s="22"/>
      <c r="AX10" s="20"/>
      <c r="AY10" s="14"/>
      <c r="AZ10" s="64"/>
      <c r="BA10" s="30" t="str">
        <f>HLOOKUP(Introduction!$G$4,nametranslations,153,FALSE)</f>
        <v>Improved &amp; usable</v>
      </c>
      <c r="BB10" s="41"/>
      <c r="BC10" s="16"/>
      <c r="BD10" s="16"/>
      <c r="BE10" s="16"/>
      <c r="BF10" s="5"/>
      <c r="BG10" s="22"/>
      <c r="BH10" s="20"/>
      <c r="BI10" s="14"/>
      <c r="BJ10" s="64"/>
      <c r="BK10" s="30" t="str">
        <f>HLOOKUP(Introduction!$G$4,nametranslations,153,FALSE)</f>
        <v>Improved &amp; usable</v>
      </c>
      <c r="BL10" s="41"/>
      <c r="BM10" s="16"/>
      <c r="BN10" s="16"/>
      <c r="BO10" s="16"/>
      <c r="BP10" s="5"/>
      <c r="BQ10" s="22"/>
      <c r="BR10" s="20"/>
      <c r="BS10" s="14"/>
      <c r="BT10" s="64"/>
      <c r="BU10" s="30" t="str">
        <f>HLOOKUP(Introduction!$G$4,nametranslations,153,FALSE)</f>
        <v>Improved &amp; usable</v>
      </c>
      <c r="BV10" s="41"/>
      <c r="BW10" s="16"/>
      <c r="BX10" s="16"/>
      <c r="BY10" s="16"/>
      <c r="BZ10" s="5"/>
      <c r="CA10" s="22"/>
      <c r="CB10" s="20"/>
      <c r="CC10" s="14"/>
      <c r="CD10" s="71"/>
      <c r="CN10" s="71"/>
      <c r="CX10" s="71"/>
      <c r="DH10" s="71"/>
      <c r="DR10" s="71"/>
      <c r="EB10" s="71"/>
      <c r="EL10" s="71"/>
      <c r="EV10" s="71"/>
      <c r="FF10" s="71"/>
      <c r="FP10" s="71"/>
      <c r="FZ10" s="71"/>
      <c r="GJ10" s="71"/>
      <c r="GT10" s="71"/>
      <c r="HD10" s="71"/>
      <c r="HN10" s="71"/>
      <c r="HX10" s="71"/>
    </row>
    <row r="11" spans="1:232" s="640" customFormat="1" ht="21" customHeight="1" x14ac:dyDescent="0.3">
      <c r="A11" s="657" t="str">
        <f ca="1">IF(ISBLANK('Data Summary'!A13),"",'Data Summary'!A13)</f>
        <v>LBR_2022_EMIS</v>
      </c>
      <c r="B11" s="631"/>
      <c r="C11" s="637" t="str">
        <f>HLOOKUP(Introduction!$G$4,nametranslations,154,FALSE)</f>
        <v>Improved &amp; single-sex</v>
      </c>
      <c r="D11" s="648"/>
      <c r="E11" s="645"/>
      <c r="F11" s="645"/>
      <c r="G11" s="645"/>
      <c r="H11" s="645"/>
      <c r="I11" s="643"/>
      <c r="J11" s="636"/>
      <c r="K11" s="649"/>
      <c r="L11" s="631"/>
      <c r="M11" s="632" t="str">
        <f>HLOOKUP(Introduction!$G$4,nametranslations,154,FALSE)</f>
        <v>Improved &amp; single-sex</v>
      </c>
      <c r="N11" s="634"/>
      <c r="O11" s="642"/>
      <c r="P11" s="642"/>
      <c r="Q11" s="642"/>
      <c r="R11" s="642"/>
      <c r="S11" s="643"/>
      <c r="T11" s="636"/>
      <c r="U11" s="649"/>
      <c r="V11" s="631"/>
      <c r="W11" s="637" t="str">
        <f>HLOOKUP(Introduction!$G$4,nametranslations,154,FALSE)</f>
        <v>Improved &amp; single-sex</v>
      </c>
      <c r="X11" s="648"/>
      <c r="Y11" s="645"/>
      <c r="Z11" s="645"/>
      <c r="AA11" s="645"/>
      <c r="AB11" s="645"/>
      <c r="AC11" s="643"/>
      <c r="AD11" s="636"/>
      <c r="AE11" s="649"/>
      <c r="AF11" s="631"/>
      <c r="AG11" s="632" t="str">
        <f>HLOOKUP(Introduction!$G$4,nametranslations,154,FALSE)</f>
        <v>Improved &amp; single-sex</v>
      </c>
      <c r="AH11" s="634"/>
      <c r="AI11" s="642"/>
      <c r="AJ11" s="642"/>
      <c r="AK11" s="642"/>
      <c r="AL11" s="642"/>
      <c r="AM11" s="643"/>
      <c r="AN11" s="636"/>
      <c r="AO11" s="649"/>
      <c r="AP11" s="631"/>
      <c r="AQ11" s="632" t="str">
        <f>HLOOKUP(Introduction!$G$4,nametranslations,154,FALSE)</f>
        <v>Improved &amp; single-sex</v>
      </c>
      <c r="AR11" s="634"/>
      <c r="AS11" s="642"/>
      <c r="AT11" s="642"/>
      <c r="AU11" s="642"/>
      <c r="AV11" s="642"/>
      <c r="AW11" s="643"/>
      <c r="AX11" s="636"/>
      <c r="AY11" s="649"/>
      <c r="AZ11" s="631"/>
      <c r="BA11" s="632" t="str">
        <f>HLOOKUP(Introduction!$G$4,nametranslations,154,FALSE)</f>
        <v>Improved &amp; single-sex</v>
      </c>
      <c r="BB11" s="634"/>
      <c r="BC11" s="642"/>
      <c r="BD11" s="642"/>
      <c r="BE11" s="642"/>
      <c r="BF11" s="642"/>
      <c r="BG11" s="643"/>
      <c r="BH11" s="636"/>
      <c r="BI11" s="649"/>
      <c r="BJ11" s="631"/>
      <c r="BK11" s="632" t="str">
        <f>HLOOKUP(Introduction!$G$4,nametranslations,154,FALSE)</f>
        <v>Improved &amp; single-sex</v>
      </c>
      <c r="BL11" s="634"/>
      <c r="BM11" s="642"/>
      <c r="BN11" s="642"/>
      <c r="BO11" s="642"/>
      <c r="BP11" s="642"/>
      <c r="BQ11" s="643"/>
      <c r="BR11" s="636"/>
      <c r="BS11" s="649"/>
      <c r="BT11" s="631"/>
      <c r="BU11" s="632" t="str">
        <f>HLOOKUP(Introduction!$G$4,nametranslations,154,FALSE)</f>
        <v>Improved &amp; single-sex</v>
      </c>
      <c r="BV11" s="634"/>
      <c r="BW11" s="642"/>
      <c r="BX11" s="642"/>
      <c r="BY11" s="642"/>
      <c r="BZ11" s="642"/>
      <c r="CA11" s="643"/>
      <c r="CB11" s="636"/>
      <c r="CC11" s="649"/>
      <c r="CD11" s="639"/>
      <c r="CN11" s="639"/>
      <c r="CX11" s="639"/>
      <c r="DH11" s="639"/>
      <c r="DR11" s="639"/>
      <c r="EB11" s="639"/>
      <c r="EL11" s="639"/>
      <c r="EV11" s="639"/>
      <c r="FF11" s="639"/>
      <c r="FP11" s="639"/>
      <c r="FZ11" s="639"/>
      <c r="GJ11" s="639"/>
      <c r="GT11" s="639"/>
      <c r="HD11" s="639"/>
      <c r="HN11" s="639"/>
      <c r="HX11" s="639"/>
    </row>
    <row r="12" spans="1:232" s="652" customFormat="1" ht="33" customHeight="1" x14ac:dyDescent="0.2">
      <c r="A12" s="646" t="str">
        <f ca="1">IF(ISBLANK('Data Summary'!A14),"",'Data Summary'!A14)</f>
        <v/>
      </c>
      <c r="B12" s="631"/>
      <c r="C12" s="637" t="str">
        <f>HLOOKUP(Introduction!$G$4,nametranslations,79,FALSE)</f>
        <v>Basic
(improved, usable &amp; single-sex)</v>
      </c>
      <c r="D12" s="648"/>
      <c r="E12" s="648"/>
      <c r="F12" s="648"/>
      <c r="G12" s="648"/>
      <c r="H12" s="648"/>
      <c r="I12" s="635"/>
      <c r="J12" s="636"/>
      <c r="K12" s="649"/>
      <c r="L12" s="631"/>
      <c r="M12" s="632" t="str">
        <f>HLOOKUP(Introduction!$G$4,nametranslations,79,FALSE)</f>
        <v>Basic
(improved, usable &amp; single-sex)</v>
      </c>
      <c r="N12" s="634"/>
      <c r="O12" s="634"/>
      <c r="P12" s="634"/>
      <c r="Q12" s="634"/>
      <c r="R12" s="634"/>
      <c r="S12" s="635"/>
      <c r="T12" s="636"/>
      <c r="U12" s="649"/>
      <c r="V12" s="631" t="s">
        <v>213</v>
      </c>
      <c r="W12" s="637" t="str">
        <f>HLOOKUP(Introduction!$G$4,nametranslations,79,FALSE)</f>
        <v>Basic
(improved, usable &amp; single-sex)</v>
      </c>
      <c r="X12" s="648">
        <f>(X8/(100-X4))*X10/100*100</f>
        <v>25.570441219648515</v>
      </c>
      <c r="Y12" s="648"/>
      <c r="Z12" s="648"/>
      <c r="AA12" s="648"/>
      <c r="AB12" s="648">
        <f t="shared" ref="AB12:AC12" si="9">(AB8/(100-AB4))*AB10/100*100</f>
        <v>25.183023872679041</v>
      </c>
      <c r="AC12" s="635">
        <f t="shared" si="9"/>
        <v>26.259541984732827</v>
      </c>
      <c r="AD12" s="636"/>
      <c r="AE12" s="649"/>
      <c r="AF12" s="631" t="s">
        <v>162</v>
      </c>
      <c r="AG12" s="632" t="str">
        <f>HLOOKUP(Introduction!$G$4,nametranslations,79,FALSE)</f>
        <v>Basic
(improved, usable &amp; single-sex)</v>
      </c>
      <c r="AH12" s="634">
        <v>28.007660000000001</v>
      </c>
      <c r="AI12" s="634">
        <v>34.609439999999999</v>
      </c>
      <c r="AJ12" s="634">
        <v>21.526199999999999</v>
      </c>
      <c r="AK12" s="634"/>
      <c r="AL12" s="634">
        <v>22.388850000000001</v>
      </c>
      <c r="AM12" s="635">
        <v>43.058489999999999</v>
      </c>
      <c r="AN12" s="636"/>
      <c r="AO12" s="649"/>
      <c r="AP12" s="631" t="s">
        <v>218</v>
      </c>
      <c r="AQ12" s="632" t="str">
        <f>HLOOKUP(Introduction!$G$4,nametranslations,79,FALSE)</f>
        <v>Basic
(improved, usable &amp; single-sex)</v>
      </c>
      <c r="AR12" s="633">
        <f>(AV12*AL34+AW12*AM34)/SUM(AL34:AM34)</f>
        <v>32.684661206254653</v>
      </c>
      <c r="AS12" s="634"/>
      <c r="AT12" s="634"/>
      <c r="AU12" s="634"/>
      <c r="AV12" s="634">
        <v>28.1</v>
      </c>
      <c r="AW12" s="635">
        <v>44.9</v>
      </c>
      <c r="AX12" s="636"/>
      <c r="AY12" s="649"/>
      <c r="AZ12" s="631"/>
      <c r="BA12" s="632" t="str">
        <f>HLOOKUP(Introduction!$G$4,nametranslations,79,FALSE)</f>
        <v>Basic
(improved, usable &amp; single-sex)</v>
      </c>
      <c r="BB12" s="633"/>
      <c r="BC12" s="634"/>
      <c r="BD12" s="634"/>
      <c r="BE12" s="634"/>
      <c r="BF12" s="634"/>
      <c r="BG12" s="635"/>
      <c r="BH12" s="636"/>
      <c r="BI12" s="649"/>
      <c r="BJ12" s="631"/>
      <c r="BK12" s="632" t="str">
        <f>HLOOKUP(Introduction!$G$4,nametranslations,79,FALSE)</f>
        <v>Basic
(improved, usable &amp; single-sex)</v>
      </c>
      <c r="BL12" s="633"/>
      <c r="BM12" s="634"/>
      <c r="BN12" s="634"/>
      <c r="BO12" s="634"/>
      <c r="BP12" s="634"/>
      <c r="BQ12" s="635"/>
      <c r="BR12" s="636"/>
      <c r="BS12" s="649"/>
      <c r="BT12" s="631"/>
      <c r="BU12" s="632" t="str">
        <f>HLOOKUP(Introduction!$G$4,nametranslations,79,FALSE)</f>
        <v>Basic
(improved, usable &amp; single-sex)</v>
      </c>
      <c r="BV12" s="633"/>
      <c r="BW12" s="634"/>
      <c r="BX12" s="634"/>
      <c r="BY12" s="634"/>
      <c r="BZ12" s="634"/>
      <c r="CA12" s="635"/>
      <c r="CB12" s="636"/>
      <c r="CC12" s="649"/>
      <c r="CD12" s="651"/>
      <c r="CN12" s="651"/>
      <c r="CX12" s="651"/>
      <c r="DH12" s="651"/>
      <c r="DR12" s="651"/>
      <c r="EB12" s="651"/>
      <c r="EL12" s="651"/>
      <c r="EV12" s="651"/>
      <c r="FF12" s="651"/>
      <c r="FP12" s="651"/>
      <c r="FZ12" s="651"/>
      <c r="GJ12" s="651"/>
      <c r="GT12" s="651"/>
      <c r="HD12" s="651"/>
      <c r="HN12" s="651"/>
      <c r="HX12" s="651"/>
    </row>
    <row r="13" spans="1:232" s="141" customFormat="1" ht="18" customHeight="1" x14ac:dyDescent="0.3">
      <c r="A13" s="626" t="str">
        <f ca="1">IF(ISBLANK('Data Summary'!A15),"",'Data Summary'!A15)</f>
        <v/>
      </c>
      <c r="B13" s="150" t="str">
        <f>HLOOKUP(Introduction!$G$4,nametranslations,109,FALSE)</f>
        <v>Facility type</v>
      </c>
      <c r="C13" s="156" t="str">
        <f>HLOOKUP(Introduction!$G$4,nametranslations,110,FALSE)</f>
        <v>Proprortion improved</v>
      </c>
      <c r="D13" s="157"/>
      <c r="E13" s="157"/>
      <c r="F13" s="157"/>
      <c r="G13" s="158"/>
      <c r="H13" s="158"/>
      <c r="I13" s="159"/>
      <c r="J13" s="139"/>
      <c r="K13" s="155"/>
      <c r="L13" s="150" t="str">
        <f>HLOOKUP(Introduction!$G$4,nametranslations,109,FALSE)</f>
        <v>Facility type</v>
      </c>
      <c r="M13" s="156" t="str">
        <f>HLOOKUP(Introduction!$G$4,nametranslations,110,FALSE)</f>
        <v>Proprortion improved</v>
      </c>
      <c r="N13" s="160"/>
      <c r="O13" s="160"/>
      <c r="P13" s="160"/>
      <c r="Q13" s="158"/>
      <c r="R13" s="158"/>
      <c r="S13" s="159"/>
      <c r="T13" s="139"/>
      <c r="U13" s="155"/>
      <c r="V13" s="150" t="str">
        <f>HLOOKUP(Introduction!$G$4,nametranslations,109,FALSE)</f>
        <v>Facility type</v>
      </c>
      <c r="W13" s="156" t="str">
        <f>HLOOKUP(Introduction!$G$4,nametranslations,110,FALSE)</f>
        <v>Proprortion improved</v>
      </c>
      <c r="X13" s="157"/>
      <c r="Y13" s="157"/>
      <c r="Z13" s="157"/>
      <c r="AA13" s="158"/>
      <c r="AB13" s="158"/>
      <c r="AC13" s="159"/>
      <c r="AD13" s="139"/>
      <c r="AE13" s="155"/>
      <c r="AF13" s="150" t="str">
        <f>HLOOKUP(Introduction!$G$4,nametranslations,109,FALSE)</f>
        <v>Facility type</v>
      </c>
      <c r="AG13" s="156" t="str">
        <f>HLOOKUP(Introduction!$G$4,nametranslations,110,FALSE)</f>
        <v>Proprortion improved</v>
      </c>
      <c r="AH13" s="160"/>
      <c r="AI13" s="160"/>
      <c r="AJ13" s="160"/>
      <c r="AK13" s="158"/>
      <c r="AL13" s="158"/>
      <c r="AM13" s="159"/>
      <c r="AN13" s="139"/>
      <c r="AO13" s="155"/>
      <c r="AP13" s="150" t="str">
        <f>HLOOKUP(Introduction!$G$4,nametranslations,109,FALSE)</f>
        <v>Facility type</v>
      </c>
      <c r="AQ13" s="156" t="str">
        <f>HLOOKUP(Introduction!$G$4,nametranslations,110,FALSE)</f>
        <v>Proprortion improved</v>
      </c>
      <c r="AR13" s="160"/>
      <c r="AS13" s="160"/>
      <c r="AT13" s="160"/>
      <c r="AU13" s="158"/>
      <c r="AV13" s="158"/>
      <c r="AW13" s="159"/>
      <c r="AX13" s="139"/>
      <c r="AY13" s="155"/>
      <c r="AZ13" s="150" t="str">
        <f>HLOOKUP(Introduction!$G$4,nametranslations,109,FALSE)</f>
        <v>Facility type</v>
      </c>
      <c r="BA13" s="156" t="str">
        <f>HLOOKUP(Introduction!$G$4,nametranslations,110,FALSE)</f>
        <v>Proprortion improved</v>
      </c>
      <c r="BB13" s="160"/>
      <c r="BC13" s="160"/>
      <c r="BD13" s="160"/>
      <c r="BE13" s="158"/>
      <c r="BF13" s="158"/>
      <c r="BG13" s="159"/>
      <c r="BH13" s="139"/>
      <c r="BI13" s="155"/>
      <c r="BJ13" s="150" t="str">
        <f>HLOOKUP(Introduction!$G$4,nametranslations,109,FALSE)</f>
        <v>Facility type</v>
      </c>
      <c r="BK13" s="156" t="str">
        <f>HLOOKUP(Introduction!$G$4,nametranslations,110,FALSE)</f>
        <v>Proprortion improved</v>
      </c>
      <c r="BL13" s="160"/>
      <c r="BM13" s="160"/>
      <c r="BN13" s="160"/>
      <c r="BO13" s="158"/>
      <c r="BP13" s="158"/>
      <c r="BQ13" s="159"/>
      <c r="BR13" s="139"/>
      <c r="BS13" s="155"/>
      <c r="BT13" s="150" t="str">
        <f>HLOOKUP(Introduction!$G$4,nametranslations,109,FALSE)</f>
        <v>Facility type</v>
      </c>
      <c r="BU13" s="156" t="str">
        <f>HLOOKUP(Introduction!$G$4,nametranslations,110,FALSE)</f>
        <v>Proprortion improved</v>
      </c>
      <c r="BV13" s="160"/>
      <c r="BW13" s="160"/>
      <c r="BX13" s="160"/>
      <c r="BY13" s="158"/>
      <c r="BZ13" s="158"/>
      <c r="CA13" s="159"/>
      <c r="CB13" s="139"/>
      <c r="CC13" s="155"/>
      <c r="CD13" s="140"/>
      <c r="CN13" s="140"/>
      <c r="CX13" s="140"/>
      <c r="DH13" s="140"/>
      <c r="DR13" s="140"/>
      <c r="EB13" s="140"/>
      <c r="EL13" s="140"/>
      <c r="EV13" s="140"/>
      <c r="FF13" s="140"/>
      <c r="FP13" s="140"/>
      <c r="FZ13" s="140"/>
      <c r="GJ13" s="140"/>
      <c r="GT13" s="140"/>
      <c r="HD13" s="140"/>
      <c r="HN13" s="140"/>
      <c r="HX13" s="140"/>
    </row>
    <row r="14" spans="1:232" x14ac:dyDescent="0.3">
      <c r="A14" s="626" t="str">
        <f ca="1">IF(ISBLANK('Data Summary'!A16),"",'Data Summary'!A16)</f>
        <v/>
      </c>
      <c r="B14" s="65" t="s">
        <v>29</v>
      </c>
      <c r="C14" s="17">
        <v>0</v>
      </c>
      <c r="D14" s="26">
        <v>66.113423517169622</v>
      </c>
      <c r="E14" s="26"/>
      <c r="F14" s="26"/>
      <c r="G14" s="112"/>
      <c r="H14" s="112">
        <v>69.400000000000006</v>
      </c>
      <c r="I14" s="40">
        <v>50.2</v>
      </c>
      <c r="J14" s="9"/>
      <c r="K14" s="13"/>
      <c r="L14" s="65" t="s">
        <v>29</v>
      </c>
      <c r="M14" s="17">
        <v>0</v>
      </c>
      <c r="N14" s="26">
        <f>28.98+0.68</f>
        <v>29.66</v>
      </c>
      <c r="O14" s="26"/>
      <c r="P14" s="26"/>
      <c r="Q14" s="16"/>
      <c r="R14" s="16">
        <f>32.8+0.7</f>
        <v>33.5</v>
      </c>
      <c r="S14" s="40">
        <f>10.7+0.6</f>
        <v>11.299999999999999</v>
      </c>
      <c r="T14" s="9"/>
      <c r="U14" s="13"/>
      <c r="V14" s="65" t="s">
        <v>29</v>
      </c>
      <c r="W14" s="17">
        <v>0</v>
      </c>
      <c r="X14" s="26">
        <v>19.644117647058824</v>
      </c>
      <c r="Y14" s="26"/>
      <c r="Z14" s="26"/>
      <c r="AA14" s="112"/>
      <c r="AB14" s="112">
        <v>24.6</v>
      </c>
      <c r="AC14" s="40">
        <v>8.3000000000000007</v>
      </c>
      <c r="AD14" s="9"/>
      <c r="AE14" s="13"/>
      <c r="AF14" s="65" t="s">
        <v>29</v>
      </c>
      <c r="AG14" s="17">
        <v>0</v>
      </c>
      <c r="AH14" s="26">
        <v>30.36844</v>
      </c>
      <c r="AI14" s="26">
        <v>14.359540000000001</v>
      </c>
      <c r="AJ14" s="26">
        <v>46.641649999999998</v>
      </c>
      <c r="AK14" s="16"/>
      <c r="AL14" s="16">
        <v>37.92221</v>
      </c>
      <c r="AM14" s="40">
        <v>10.231920000000001</v>
      </c>
      <c r="AN14" s="9"/>
      <c r="AO14" s="13"/>
      <c r="AP14" s="65" t="s">
        <v>29</v>
      </c>
      <c r="AQ14" s="17">
        <v>0</v>
      </c>
      <c r="AR14" s="26"/>
      <c r="AS14" s="26"/>
      <c r="AT14" s="26"/>
      <c r="AU14" s="16"/>
      <c r="AV14" s="16"/>
      <c r="AW14" s="40"/>
      <c r="AX14" s="9"/>
      <c r="AY14" s="13"/>
      <c r="AZ14" s="65" t="s">
        <v>29</v>
      </c>
      <c r="BA14" s="17">
        <v>0</v>
      </c>
      <c r="BB14" s="26"/>
      <c r="BC14" s="26"/>
      <c r="BD14" s="26"/>
      <c r="BE14" s="16"/>
      <c r="BF14" s="16"/>
      <c r="BG14" s="40"/>
      <c r="BH14" s="9"/>
      <c r="BI14" s="13"/>
      <c r="BJ14" s="65" t="s">
        <v>29</v>
      </c>
      <c r="BK14" s="17">
        <v>0</v>
      </c>
      <c r="BL14" s="26">
        <v>30.274063700905362</v>
      </c>
      <c r="BM14" s="26"/>
      <c r="BN14" s="26"/>
      <c r="BO14" s="16">
        <v>33.1</v>
      </c>
      <c r="BP14" s="16">
        <v>33.299999999999997</v>
      </c>
      <c r="BQ14" s="40">
        <v>19.937061079964593</v>
      </c>
      <c r="BR14" s="9"/>
      <c r="BS14" s="13"/>
      <c r="BT14" s="65" t="s">
        <v>29</v>
      </c>
      <c r="BU14" s="17">
        <v>0</v>
      </c>
      <c r="BV14" s="26">
        <f>100-SUM(BV16:BV18)</f>
        <v>9.5215234437509935</v>
      </c>
      <c r="BW14" s="26"/>
      <c r="BX14" s="26"/>
      <c r="BY14" s="203"/>
      <c r="BZ14" s="203"/>
      <c r="CA14" s="22"/>
      <c r="CB14" s="9"/>
      <c r="CC14" s="13"/>
    </row>
    <row r="15" spans="1:232" s="1" customFormat="1" x14ac:dyDescent="0.3">
      <c r="A15" s="626" t="str">
        <f ca="1">IF(ISBLANK('Data Summary'!A17),"",'Data Summary'!A17)</f>
        <v/>
      </c>
      <c r="B15" s="65" t="s">
        <v>96</v>
      </c>
      <c r="C15" s="42">
        <v>0</v>
      </c>
      <c r="D15" s="26"/>
      <c r="E15" s="26"/>
      <c r="F15" s="26"/>
      <c r="G15" s="115"/>
      <c r="H15" s="115"/>
      <c r="I15" s="22"/>
      <c r="J15" s="9"/>
      <c r="K15" s="13"/>
      <c r="L15" s="65" t="s">
        <v>96</v>
      </c>
      <c r="M15" s="42">
        <v>0</v>
      </c>
      <c r="N15" s="26"/>
      <c r="O15" s="26"/>
      <c r="P15" s="26"/>
      <c r="Q15" s="5"/>
      <c r="R15" s="5"/>
      <c r="S15" s="22"/>
      <c r="T15" s="9"/>
      <c r="U15" s="13"/>
      <c r="V15" s="65" t="s">
        <v>96</v>
      </c>
      <c r="W15" s="42">
        <v>0</v>
      </c>
      <c r="X15" s="26"/>
      <c r="Y15" s="26"/>
      <c r="Z15" s="26"/>
      <c r="AA15" s="115"/>
      <c r="AB15" s="115"/>
      <c r="AC15" s="22"/>
      <c r="AD15" s="9"/>
      <c r="AE15" s="13"/>
      <c r="AF15" s="65" t="s">
        <v>96</v>
      </c>
      <c r="AG15" s="42">
        <v>0</v>
      </c>
      <c r="AH15" s="26"/>
      <c r="AI15" s="26"/>
      <c r="AJ15" s="26"/>
      <c r="AK15" s="5"/>
      <c r="AL15" s="5"/>
      <c r="AM15" s="22"/>
      <c r="AN15" s="9"/>
      <c r="AO15" s="13"/>
      <c r="AP15" s="65" t="s">
        <v>96</v>
      </c>
      <c r="AQ15" s="42">
        <v>0</v>
      </c>
      <c r="AR15" s="26"/>
      <c r="AS15" s="26"/>
      <c r="AT15" s="26"/>
      <c r="AU15" s="5"/>
      <c r="AV15" s="5"/>
      <c r="AW15" s="22"/>
      <c r="AX15" s="9"/>
      <c r="AY15" s="13"/>
      <c r="AZ15" s="65" t="s">
        <v>96</v>
      </c>
      <c r="BA15" s="42">
        <v>0</v>
      </c>
      <c r="BB15" s="26"/>
      <c r="BC15" s="26"/>
      <c r="BD15" s="26"/>
      <c r="BE15" s="5"/>
      <c r="BF15" s="5"/>
      <c r="BG15" s="22"/>
      <c r="BH15" s="9"/>
      <c r="BI15" s="13"/>
      <c r="BJ15" s="65" t="s">
        <v>96</v>
      </c>
      <c r="BK15" s="42">
        <v>0</v>
      </c>
      <c r="BL15" s="26"/>
      <c r="BM15" s="26"/>
      <c r="BN15" s="26"/>
      <c r="BO15" s="5"/>
      <c r="BP15" s="5"/>
      <c r="BQ15" s="22"/>
      <c r="BR15" s="9"/>
      <c r="BS15" s="13"/>
      <c r="BT15" s="65" t="s">
        <v>96</v>
      </c>
      <c r="BU15" s="42">
        <v>0</v>
      </c>
      <c r="BV15" s="26"/>
      <c r="BW15" s="26"/>
      <c r="BX15" s="26"/>
      <c r="BY15" s="203"/>
      <c r="BZ15" s="203"/>
      <c r="CA15" s="22"/>
      <c r="CB15" s="9"/>
      <c r="CC15" s="13"/>
      <c r="CD15" s="72"/>
      <c r="CN15" s="72"/>
      <c r="CX15" s="72"/>
      <c r="DH15" s="72"/>
      <c r="DR15" s="72"/>
      <c r="EB15" s="72"/>
      <c r="EL15" s="72"/>
      <c r="EV15" s="72"/>
      <c r="FF15" s="72"/>
      <c r="FP15" s="72"/>
      <c r="FZ15" s="72"/>
      <c r="GJ15" s="72"/>
      <c r="GT15" s="72"/>
      <c r="HD15" s="72"/>
      <c r="HN15" s="72"/>
      <c r="HX15" s="72"/>
    </row>
    <row r="16" spans="1:232" s="1" customFormat="1" x14ac:dyDescent="0.3">
      <c r="A16" s="626" t="str">
        <f ca="1">IF(ISBLANK('Data Summary'!A18),"",'Data Summary'!A18)</f>
        <v/>
      </c>
      <c r="B16" s="66"/>
      <c r="C16" s="18"/>
      <c r="D16" s="115"/>
      <c r="E16" s="112"/>
      <c r="F16" s="112"/>
      <c r="G16" s="112"/>
      <c r="H16" s="112"/>
      <c r="I16" s="40"/>
      <c r="J16" s="9"/>
      <c r="K16" s="13"/>
      <c r="L16" s="66"/>
      <c r="M16" s="18"/>
      <c r="N16" s="5"/>
      <c r="O16" s="16"/>
      <c r="P16" s="16"/>
      <c r="Q16" s="16"/>
      <c r="R16" s="16"/>
      <c r="S16" s="40"/>
      <c r="T16" s="9"/>
      <c r="U16" s="13"/>
      <c r="V16" s="66" t="s">
        <v>208</v>
      </c>
      <c r="W16" s="18">
        <v>1</v>
      </c>
      <c r="X16" s="115">
        <v>12.812125586430891</v>
      </c>
      <c r="Y16" s="112"/>
      <c r="Z16" s="112"/>
      <c r="AA16" s="112"/>
      <c r="AB16" s="112">
        <v>11.9</v>
      </c>
      <c r="AC16" s="40">
        <v>14.9</v>
      </c>
      <c r="AD16" s="9"/>
      <c r="AE16" s="13"/>
      <c r="AF16" s="66" t="s">
        <v>228</v>
      </c>
      <c r="AG16" s="18">
        <v>0</v>
      </c>
      <c r="AH16" s="5">
        <v>0.26051000000000002</v>
      </c>
      <c r="AI16" s="16">
        <v>0.40605000000000002</v>
      </c>
      <c r="AJ16" s="16">
        <v>0.11257</v>
      </c>
      <c r="AK16" s="16"/>
      <c r="AL16" s="16">
        <v>0.15353</v>
      </c>
      <c r="AM16" s="40">
        <v>0.54569999999999996</v>
      </c>
      <c r="AN16" s="9"/>
      <c r="AO16" s="13"/>
      <c r="AP16" s="66"/>
      <c r="AQ16" s="18"/>
      <c r="AR16" s="5"/>
      <c r="AS16" s="16"/>
      <c r="AT16" s="16"/>
      <c r="AU16" s="16"/>
      <c r="AV16" s="16"/>
      <c r="AW16" s="40"/>
      <c r="AX16" s="9"/>
      <c r="AY16" s="13"/>
      <c r="AZ16" s="66"/>
      <c r="BA16" s="18"/>
      <c r="BB16" s="5"/>
      <c r="BC16" s="16"/>
      <c r="BD16" s="16"/>
      <c r="BE16" s="16"/>
      <c r="BF16" s="16"/>
      <c r="BG16" s="40"/>
      <c r="BH16" s="9"/>
      <c r="BI16" s="13"/>
      <c r="BJ16" s="66"/>
      <c r="BK16" s="18"/>
      <c r="BL16" s="5"/>
      <c r="BM16" s="16"/>
      <c r="BN16" s="16"/>
      <c r="BO16" s="16"/>
      <c r="BP16" s="16"/>
      <c r="BQ16" s="40"/>
      <c r="BR16" s="9"/>
      <c r="BS16" s="13"/>
      <c r="BT16" s="66" t="s">
        <v>294</v>
      </c>
      <c r="BU16" s="4">
        <v>0</v>
      </c>
      <c r="BV16" s="26">
        <f>1582/BV34*100</f>
        <v>25.31605056809089</v>
      </c>
      <c r="BW16" s="203"/>
      <c r="BX16" s="203"/>
      <c r="BY16" s="203"/>
      <c r="BZ16" s="26"/>
      <c r="CA16" s="201"/>
      <c r="CB16" s="9"/>
      <c r="CC16" s="13"/>
      <c r="CD16" s="72"/>
      <c r="CN16" s="72"/>
      <c r="CX16" s="72"/>
      <c r="DH16" s="72"/>
      <c r="DR16" s="72"/>
      <c r="EB16" s="72"/>
      <c r="EL16" s="72"/>
      <c r="EV16" s="72"/>
      <c r="FF16" s="72"/>
      <c r="FP16" s="72"/>
      <c r="FZ16" s="72"/>
      <c r="GJ16" s="72"/>
      <c r="GT16" s="72"/>
      <c r="HD16" s="72"/>
      <c r="HN16" s="72"/>
      <c r="HX16" s="72"/>
    </row>
    <row r="17" spans="1:232" s="1" customFormat="1" x14ac:dyDescent="0.3">
      <c r="A17" s="626" t="str">
        <f ca="1">IF(ISBLANK('Data Summary'!A19),"",'Data Summary'!A19)</f>
        <v/>
      </c>
      <c r="B17" s="66"/>
      <c r="C17" s="116"/>
      <c r="D17" s="26"/>
      <c r="E17" s="112"/>
      <c r="F17" s="112"/>
      <c r="G17" s="112"/>
      <c r="H17" s="112"/>
      <c r="I17" s="40"/>
      <c r="J17" s="9"/>
      <c r="K17" s="13"/>
      <c r="L17" s="66"/>
      <c r="M17" s="19"/>
      <c r="N17" s="26"/>
      <c r="O17" s="16"/>
      <c r="P17" s="16"/>
      <c r="Q17" s="16"/>
      <c r="R17" s="16"/>
      <c r="S17" s="40"/>
      <c r="T17" s="9"/>
      <c r="U17" s="13"/>
      <c r="V17" s="66" t="s">
        <v>209</v>
      </c>
      <c r="W17" s="116">
        <v>1</v>
      </c>
      <c r="X17" s="26">
        <v>51.013352580295923</v>
      </c>
      <c r="Y17" s="112"/>
      <c r="Z17" s="112"/>
      <c r="AA17" s="112"/>
      <c r="AB17" s="112">
        <v>47</v>
      </c>
      <c r="AC17" s="40">
        <v>60.2</v>
      </c>
      <c r="AD17" s="9"/>
      <c r="AE17" s="13"/>
      <c r="AF17" s="66" t="s">
        <v>229</v>
      </c>
      <c r="AG17" s="19">
        <v>1</v>
      </c>
      <c r="AH17" s="26">
        <v>5.4521800000000002</v>
      </c>
      <c r="AI17" s="16">
        <v>8.1210799999999992</v>
      </c>
      <c r="AJ17" s="16">
        <v>2.7392099999999999</v>
      </c>
      <c r="AK17" s="16"/>
      <c r="AL17" s="16">
        <v>4.9385899999999996</v>
      </c>
      <c r="AM17" s="40">
        <v>6.8212799999999998</v>
      </c>
      <c r="AN17" s="9"/>
      <c r="AO17" s="13"/>
      <c r="AP17" s="66"/>
      <c r="AQ17" s="19"/>
      <c r="AR17" s="26"/>
      <c r="AS17" s="16"/>
      <c r="AT17" s="16"/>
      <c r="AU17" s="16"/>
      <c r="AV17" s="16"/>
      <c r="AW17" s="40"/>
      <c r="AX17" s="9"/>
      <c r="AY17" s="13"/>
      <c r="AZ17" s="66"/>
      <c r="BA17" s="19"/>
      <c r="BB17" s="26"/>
      <c r="BC17" s="16"/>
      <c r="BD17" s="16"/>
      <c r="BE17" s="16"/>
      <c r="BF17" s="16"/>
      <c r="BG17" s="40"/>
      <c r="BH17" s="9"/>
      <c r="BI17" s="13"/>
      <c r="BJ17" s="66"/>
      <c r="BK17" s="19"/>
      <c r="BL17" s="26"/>
      <c r="BM17" s="16"/>
      <c r="BN17" s="16"/>
      <c r="BO17" s="16"/>
      <c r="BP17" s="16"/>
      <c r="BQ17" s="40"/>
      <c r="BR17" s="9"/>
      <c r="BS17" s="13"/>
      <c r="BT17" s="66" t="s">
        <v>295</v>
      </c>
      <c r="BU17" s="202">
        <v>1</v>
      </c>
      <c r="BV17" s="26">
        <f>964/BV34*100</f>
        <v>15.426468234917587</v>
      </c>
      <c r="BW17" s="203"/>
      <c r="BX17" s="203"/>
      <c r="BY17" s="203"/>
      <c r="BZ17" s="203"/>
      <c r="CA17" s="22"/>
      <c r="CB17" s="9"/>
      <c r="CC17" s="13"/>
      <c r="CD17" s="72"/>
      <c r="CN17" s="72"/>
      <c r="CX17" s="72"/>
      <c r="DH17" s="72"/>
      <c r="DR17" s="72"/>
      <c r="EB17" s="72"/>
      <c r="EL17" s="72"/>
      <c r="EV17" s="72"/>
      <c r="FF17" s="72"/>
      <c r="FP17" s="72"/>
      <c r="FZ17" s="72"/>
      <c r="GJ17" s="72"/>
      <c r="GT17" s="72"/>
      <c r="HD17" s="72"/>
      <c r="HN17" s="72"/>
      <c r="HX17" s="72"/>
    </row>
    <row r="18" spans="1:232" s="1" customFormat="1" x14ac:dyDescent="0.3">
      <c r="A18" s="626" t="str">
        <f ca="1">IF(ISBLANK('Data Summary'!A20),"",'Data Summary'!A20)</f>
        <v/>
      </c>
      <c r="B18" s="66"/>
      <c r="C18" s="116"/>
      <c r="D18" s="115"/>
      <c r="E18" s="112"/>
      <c r="F18" s="112"/>
      <c r="G18" s="112"/>
      <c r="H18" s="112"/>
      <c r="I18" s="40"/>
      <c r="J18" s="9"/>
      <c r="K18" s="13"/>
      <c r="L18" s="66"/>
      <c r="M18" s="19"/>
      <c r="N18" s="5"/>
      <c r="O18" s="16"/>
      <c r="P18" s="16"/>
      <c r="Q18" s="16"/>
      <c r="R18" s="16"/>
      <c r="S18" s="40"/>
      <c r="T18" s="9"/>
      <c r="U18" s="13"/>
      <c r="V18" s="66" t="s">
        <v>205</v>
      </c>
      <c r="W18" s="116">
        <v>0.5</v>
      </c>
      <c r="X18" s="115">
        <v>16.460808372428726</v>
      </c>
      <c r="Y18" s="112"/>
      <c r="Z18" s="112"/>
      <c r="AA18" s="112"/>
      <c r="AB18" s="112">
        <v>16.399999999999999</v>
      </c>
      <c r="AC18" s="40">
        <v>16.600000000000001</v>
      </c>
      <c r="AD18" s="9"/>
      <c r="AE18" s="13"/>
      <c r="AF18" s="66" t="s">
        <v>230</v>
      </c>
      <c r="AG18" s="19">
        <v>1</v>
      </c>
      <c r="AH18" s="5">
        <v>27.819130000000001</v>
      </c>
      <c r="AI18" s="16">
        <v>47.914360000000002</v>
      </c>
      <c r="AJ18" s="16">
        <v>7.3921200000000002</v>
      </c>
      <c r="AK18" s="16"/>
      <c r="AL18" s="16">
        <v>22.03173</v>
      </c>
      <c r="AM18" s="40">
        <v>43.246929999999999</v>
      </c>
      <c r="AN18" s="9"/>
      <c r="AO18" s="13"/>
      <c r="AP18" s="66"/>
      <c r="AQ18" s="19"/>
      <c r="AR18" s="5"/>
      <c r="AS18" s="16"/>
      <c r="AT18" s="16"/>
      <c r="AU18" s="16"/>
      <c r="AV18" s="16"/>
      <c r="AW18" s="40"/>
      <c r="AX18" s="9"/>
      <c r="AY18" s="13"/>
      <c r="AZ18" s="66"/>
      <c r="BA18" s="19"/>
      <c r="BB18" s="5"/>
      <c r="BC18" s="16"/>
      <c r="BD18" s="16"/>
      <c r="BE18" s="16"/>
      <c r="BF18" s="16"/>
      <c r="BG18" s="40"/>
      <c r="BH18" s="9"/>
      <c r="BI18" s="13"/>
      <c r="BJ18" s="66"/>
      <c r="BK18" s="19"/>
      <c r="BL18" s="5"/>
      <c r="BM18" s="16"/>
      <c r="BN18" s="16"/>
      <c r="BO18" s="16"/>
      <c r="BP18" s="16"/>
      <c r="BQ18" s="40"/>
      <c r="BR18" s="9"/>
      <c r="BS18" s="13"/>
      <c r="BT18" s="66" t="s">
        <v>296</v>
      </c>
      <c r="BU18" s="202">
        <v>1</v>
      </c>
      <c r="BV18" s="203">
        <f>3108/BV34*100</f>
        <v>49.73595775324052</v>
      </c>
      <c r="BW18" s="203"/>
      <c r="BX18" s="203"/>
      <c r="BY18" s="203"/>
      <c r="BZ18" s="203"/>
      <c r="CA18" s="22"/>
      <c r="CB18" s="9"/>
      <c r="CC18" s="13"/>
      <c r="CD18" s="72"/>
      <c r="CN18" s="72"/>
      <c r="CX18" s="72"/>
      <c r="DH18" s="72"/>
      <c r="DR18" s="72"/>
      <c r="EB18" s="72"/>
      <c r="EL18" s="72"/>
      <c r="EV18" s="72"/>
      <c r="FF18" s="72"/>
      <c r="FP18" s="72"/>
      <c r="FZ18" s="72"/>
      <c r="GJ18" s="72"/>
      <c r="GT18" s="72"/>
      <c r="HD18" s="72"/>
      <c r="HN18" s="72"/>
      <c r="HX18" s="72"/>
    </row>
    <row r="19" spans="1:232" s="1" customFormat="1" x14ac:dyDescent="0.3">
      <c r="A19" s="626" t="str">
        <f ca="1">IF(ISBLANK('Data Summary'!A21),"",'Data Summary'!A21)</f>
        <v/>
      </c>
      <c r="B19" s="66"/>
      <c r="C19" s="116"/>
      <c r="D19" s="115"/>
      <c r="E19" s="112"/>
      <c r="F19" s="59"/>
      <c r="G19" s="112"/>
      <c r="H19" s="112"/>
      <c r="I19" s="40"/>
      <c r="J19" s="9"/>
      <c r="K19" s="13"/>
      <c r="L19" s="66"/>
      <c r="M19" s="19"/>
      <c r="N19" s="5"/>
      <c r="O19" s="16"/>
      <c r="P19" s="59"/>
      <c r="Q19" s="16"/>
      <c r="R19" s="16"/>
      <c r="S19" s="40"/>
      <c r="T19" s="9"/>
      <c r="U19" s="13"/>
      <c r="V19" s="66"/>
      <c r="W19" s="116"/>
      <c r="X19" s="115"/>
      <c r="Y19" s="112"/>
      <c r="Z19" s="59"/>
      <c r="AA19" s="112"/>
      <c r="AB19" s="112"/>
      <c r="AC19" s="40"/>
      <c r="AD19" s="9"/>
      <c r="AE19" s="13"/>
      <c r="AF19" s="66" t="s">
        <v>231</v>
      </c>
      <c r="AG19" s="19">
        <v>1</v>
      </c>
      <c r="AH19" s="5">
        <v>4.0193500000000002</v>
      </c>
      <c r="AI19" s="16">
        <v>6.7552599999999998</v>
      </c>
      <c r="AJ19" s="59">
        <v>1.23827</v>
      </c>
      <c r="AK19" s="16"/>
      <c r="AL19" s="16">
        <v>2.9426800000000002</v>
      </c>
      <c r="AM19" s="40">
        <v>6.8895</v>
      </c>
      <c r="AN19" s="9"/>
      <c r="AO19" s="13"/>
      <c r="AP19" s="66"/>
      <c r="AQ19" s="19"/>
      <c r="AR19" s="5"/>
      <c r="AS19" s="16"/>
      <c r="AT19" s="59"/>
      <c r="AU19" s="16"/>
      <c r="AV19" s="16"/>
      <c r="AW19" s="40"/>
      <c r="AX19" s="9"/>
      <c r="AY19" s="13"/>
      <c r="AZ19" s="66"/>
      <c r="BA19" s="19"/>
      <c r="BB19" s="5"/>
      <c r="BC19" s="16"/>
      <c r="BD19" s="59"/>
      <c r="BE19" s="16"/>
      <c r="BF19" s="16"/>
      <c r="BG19" s="40"/>
      <c r="BH19" s="9"/>
      <c r="BI19" s="13"/>
      <c r="BJ19" s="66"/>
      <c r="BK19" s="19"/>
      <c r="BL19" s="5"/>
      <c r="BM19" s="16"/>
      <c r="BN19" s="59"/>
      <c r="BO19" s="16"/>
      <c r="BP19" s="16"/>
      <c r="BQ19" s="40"/>
      <c r="BR19" s="9"/>
      <c r="BS19" s="13"/>
      <c r="BT19" s="66"/>
      <c r="BU19" s="202"/>
      <c r="BV19" s="203"/>
      <c r="BW19" s="203"/>
      <c r="BX19" s="31"/>
      <c r="BY19" s="203"/>
      <c r="BZ19" s="203"/>
      <c r="CA19" s="22"/>
      <c r="CB19" s="9"/>
      <c r="CC19" s="13"/>
      <c r="CD19" s="72"/>
      <c r="CN19" s="72"/>
      <c r="CX19" s="72"/>
      <c r="DH19" s="72"/>
      <c r="DR19" s="72"/>
      <c r="EB19" s="72"/>
      <c r="EL19" s="72"/>
      <c r="EV19" s="72"/>
      <c r="FF19" s="72"/>
      <c r="FP19" s="72"/>
      <c r="FZ19" s="72"/>
      <c r="GJ19" s="72"/>
      <c r="GT19" s="72"/>
      <c r="HD19" s="72"/>
      <c r="HN19" s="72"/>
      <c r="HX19" s="72"/>
    </row>
    <row r="20" spans="1:232" s="1" customFormat="1" x14ac:dyDescent="0.3">
      <c r="A20" s="626" t="str">
        <f ca="1">IF(ISBLANK('Data Summary'!A22),"",'Data Summary'!A22)</f>
        <v/>
      </c>
      <c r="B20" s="66"/>
      <c r="C20" s="18"/>
      <c r="D20" s="115"/>
      <c r="E20" s="59"/>
      <c r="F20" s="59"/>
      <c r="G20" s="112"/>
      <c r="H20" s="112"/>
      <c r="I20" s="40"/>
      <c r="J20" s="9"/>
      <c r="K20" s="13"/>
      <c r="L20" s="66"/>
      <c r="M20" s="18"/>
      <c r="N20" s="5"/>
      <c r="O20" s="59"/>
      <c r="P20" s="59"/>
      <c r="Q20" s="16"/>
      <c r="R20" s="16"/>
      <c r="S20" s="40"/>
      <c r="T20" s="9"/>
      <c r="U20" s="13"/>
      <c r="V20" s="66"/>
      <c r="W20" s="18"/>
      <c r="X20" s="115"/>
      <c r="Y20" s="59"/>
      <c r="Z20" s="59"/>
      <c r="AA20" s="112"/>
      <c r="AB20" s="112"/>
      <c r="AC20" s="40"/>
      <c r="AD20" s="9"/>
      <c r="AE20" s="13"/>
      <c r="AF20" s="66" t="s">
        <v>232</v>
      </c>
      <c r="AG20" s="18">
        <v>0</v>
      </c>
      <c r="AH20" s="5">
        <v>1.28396</v>
      </c>
      <c r="AI20" s="59">
        <v>0.47987999999999997</v>
      </c>
      <c r="AJ20" s="59">
        <v>2.1013099999999998</v>
      </c>
      <c r="AK20" s="16"/>
      <c r="AL20" s="16">
        <v>1.6632499999999999</v>
      </c>
      <c r="AM20" s="40">
        <v>0.27284999999999998</v>
      </c>
      <c r="AN20" s="9"/>
      <c r="AO20" s="13"/>
      <c r="AP20" s="66"/>
      <c r="AQ20" s="18"/>
      <c r="AR20" s="5"/>
      <c r="AS20" s="59"/>
      <c r="AT20" s="59"/>
      <c r="AU20" s="16"/>
      <c r="AV20" s="16"/>
      <c r="AW20" s="40"/>
      <c r="AX20" s="9"/>
      <c r="AY20" s="13"/>
      <c r="AZ20" s="66"/>
      <c r="BA20" s="18"/>
      <c r="BB20" s="5"/>
      <c r="BC20" s="59"/>
      <c r="BD20" s="59"/>
      <c r="BE20" s="16"/>
      <c r="BF20" s="16"/>
      <c r="BG20" s="40"/>
      <c r="BH20" s="9"/>
      <c r="BI20" s="13"/>
      <c r="BJ20" s="66"/>
      <c r="BK20" s="18"/>
      <c r="BL20" s="5"/>
      <c r="BM20" s="59"/>
      <c r="BN20" s="59"/>
      <c r="BO20" s="16"/>
      <c r="BP20" s="16"/>
      <c r="BQ20" s="40"/>
      <c r="BR20" s="9"/>
      <c r="BS20" s="13"/>
      <c r="BT20" s="66"/>
      <c r="BU20" s="18"/>
      <c r="BV20" s="203"/>
      <c r="BW20" s="31"/>
      <c r="BX20" s="31"/>
      <c r="BY20" s="203"/>
      <c r="BZ20" s="203"/>
      <c r="CA20" s="22"/>
      <c r="CB20" s="9"/>
      <c r="CC20" s="13"/>
      <c r="CD20" s="72"/>
      <c r="CN20" s="72"/>
      <c r="CX20" s="72"/>
      <c r="DH20" s="72"/>
      <c r="DR20" s="72"/>
      <c r="EB20" s="72"/>
      <c r="EL20" s="72"/>
      <c r="EV20" s="72"/>
      <c r="FF20" s="72"/>
      <c r="FP20" s="72"/>
      <c r="FZ20" s="72"/>
      <c r="GJ20" s="72"/>
      <c r="GT20" s="72"/>
      <c r="HD20" s="72"/>
      <c r="HN20" s="72"/>
      <c r="HX20" s="72"/>
    </row>
    <row r="21" spans="1:232" s="1" customFormat="1" x14ac:dyDescent="0.3">
      <c r="A21" s="626" t="str">
        <f ca="1">IF(ISBLANK('Data Summary'!A23),"",'Data Summary'!A23)</f>
        <v/>
      </c>
      <c r="B21" s="66"/>
      <c r="C21" s="18"/>
      <c r="D21" s="31"/>
      <c r="E21" s="59"/>
      <c r="F21" s="59"/>
      <c r="G21" s="59"/>
      <c r="H21" s="59"/>
      <c r="I21" s="62"/>
      <c r="J21" s="9"/>
      <c r="K21" s="13"/>
      <c r="L21" s="66"/>
      <c r="M21" s="18"/>
      <c r="N21" s="31"/>
      <c r="O21" s="59"/>
      <c r="P21" s="59"/>
      <c r="Q21" s="59"/>
      <c r="R21" s="59"/>
      <c r="S21" s="62"/>
      <c r="T21" s="9"/>
      <c r="U21" s="13"/>
      <c r="V21" s="66"/>
      <c r="W21" s="18"/>
      <c r="X21" s="31"/>
      <c r="Y21" s="59"/>
      <c r="Z21" s="59"/>
      <c r="AA21" s="59"/>
      <c r="AB21" s="59"/>
      <c r="AC21" s="62"/>
      <c r="AD21" s="9"/>
      <c r="AE21" s="13"/>
      <c r="AF21" s="66" t="s">
        <v>153</v>
      </c>
      <c r="AG21" s="18">
        <v>0</v>
      </c>
      <c r="AH21" s="31">
        <v>0.57684999999999997</v>
      </c>
      <c r="AI21" s="59">
        <v>0.92284999999999995</v>
      </c>
      <c r="AJ21" s="59">
        <v>0.22514000000000001</v>
      </c>
      <c r="AK21" s="59"/>
      <c r="AL21" s="59">
        <v>0.56294999999999995</v>
      </c>
      <c r="AM21" s="62">
        <v>0.61392000000000002</v>
      </c>
      <c r="AN21" s="9"/>
      <c r="AO21" s="13"/>
      <c r="AP21" s="66"/>
      <c r="AQ21" s="18"/>
      <c r="AR21" s="31"/>
      <c r="AS21" s="59"/>
      <c r="AT21" s="59"/>
      <c r="AU21" s="59"/>
      <c r="AV21" s="59"/>
      <c r="AW21" s="62"/>
      <c r="AX21" s="9"/>
      <c r="AY21" s="13"/>
      <c r="AZ21" s="66"/>
      <c r="BA21" s="18"/>
      <c r="BB21" s="31"/>
      <c r="BC21" s="59"/>
      <c r="BD21" s="59"/>
      <c r="BE21" s="59"/>
      <c r="BF21" s="59"/>
      <c r="BG21" s="62"/>
      <c r="BH21" s="9"/>
      <c r="BI21" s="13"/>
      <c r="BJ21" s="66"/>
      <c r="BK21" s="18"/>
      <c r="BL21" s="31"/>
      <c r="BM21" s="59"/>
      <c r="BN21" s="59"/>
      <c r="BO21" s="59"/>
      <c r="BP21" s="59"/>
      <c r="BQ21" s="62"/>
      <c r="BR21" s="9"/>
      <c r="BS21" s="13"/>
      <c r="BT21" s="66"/>
      <c r="BU21" s="18"/>
      <c r="BV21" s="31"/>
      <c r="BW21" s="31"/>
      <c r="BX21" s="31"/>
      <c r="BY21" s="31"/>
      <c r="BZ21" s="31"/>
      <c r="CA21" s="32"/>
      <c r="CB21" s="9"/>
      <c r="CC21" s="13"/>
      <c r="CD21" s="72"/>
      <c r="CN21" s="72"/>
      <c r="CX21" s="72"/>
      <c r="DH21" s="72"/>
      <c r="DR21" s="72"/>
      <c r="EB21" s="72"/>
      <c r="EL21" s="72"/>
      <c r="EV21" s="72"/>
      <c r="FF21" s="72"/>
      <c r="FP21" s="72"/>
      <c r="FZ21" s="72"/>
      <c r="GJ21" s="72"/>
      <c r="GT21" s="72"/>
      <c r="HD21" s="72"/>
      <c r="HN21" s="72"/>
      <c r="HX21" s="72"/>
    </row>
    <row r="22" spans="1:232" s="1" customFormat="1" x14ac:dyDescent="0.3">
      <c r="A22" s="626" t="str">
        <f ca="1">IF(ISBLANK('Data Summary'!A24),"",'Data Summary'!A24)</f>
        <v/>
      </c>
      <c r="B22" s="66"/>
      <c r="C22" s="18"/>
      <c r="D22" s="31"/>
      <c r="E22" s="59"/>
      <c r="F22" s="59"/>
      <c r="G22" s="59"/>
      <c r="H22" s="59"/>
      <c r="I22" s="62"/>
      <c r="J22" s="9"/>
      <c r="K22" s="13"/>
      <c r="L22" s="66"/>
      <c r="M22" s="18"/>
      <c r="N22" s="31"/>
      <c r="O22" s="59"/>
      <c r="P22" s="59"/>
      <c r="Q22" s="59"/>
      <c r="R22" s="59"/>
      <c r="S22" s="62"/>
      <c r="T22" s="9"/>
      <c r="U22" s="13"/>
      <c r="V22" s="66"/>
      <c r="W22" s="18"/>
      <c r="X22" s="31"/>
      <c r="Y22" s="59"/>
      <c r="Z22" s="59"/>
      <c r="AA22" s="59"/>
      <c r="AB22" s="59"/>
      <c r="AC22" s="62"/>
      <c r="AD22" s="9"/>
      <c r="AE22" s="13"/>
      <c r="AF22" s="66" t="s">
        <v>157</v>
      </c>
      <c r="AG22" s="18">
        <v>1</v>
      </c>
      <c r="AH22" s="31">
        <v>20.896909999999998</v>
      </c>
      <c r="AI22" s="59">
        <v>14.248799999999999</v>
      </c>
      <c r="AJ22" s="59">
        <v>27.654779999999999</v>
      </c>
      <c r="AK22" s="59"/>
      <c r="AL22" s="59">
        <v>20.777889999999999</v>
      </c>
      <c r="AM22" s="62">
        <v>21.214189999999999</v>
      </c>
      <c r="AN22" s="9"/>
      <c r="AO22" s="13"/>
      <c r="AP22" s="66"/>
      <c r="AQ22" s="18"/>
      <c r="AR22" s="31"/>
      <c r="AS22" s="59"/>
      <c r="AT22" s="59"/>
      <c r="AU22" s="59"/>
      <c r="AV22" s="59"/>
      <c r="AW22" s="62"/>
      <c r="AX22" s="9"/>
      <c r="AY22" s="13"/>
      <c r="AZ22" s="66"/>
      <c r="BA22" s="18"/>
      <c r="BB22" s="31"/>
      <c r="BC22" s="59"/>
      <c r="BD22" s="59"/>
      <c r="BE22" s="59"/>
      <c r="BF22" s="59"/>
      <c r="BG22" s="62"/>
      <c r="BH22" s="9"/>
      <c r="BI22" s="13"/>
      <c r="BJ22" s="66"/>
      <c r="BK22" s="18"/>
      <c r="BL22" s="31"/>
      <c r="BM22" s="59"/>
      <c r="BN22" s="59"/>
      <c r="BO22" s="59"/>
      <c r="BP22" s="59"/>
      <c r="BQ22" s="62"/>
      <c r="BR22" s="9"/>
      <c r="BS22" s="13"/>
      <c r="BT22" s="66"/>
      <c r="BU22" s="18"/>
      <c r="BV22" s="31"/>
      <c r="BW22" s="31"/>
      <c r="BX22" s="31"/>
      <c r="BY22" s="31"/>
      <c r="BZ22" s="31"/>
      <c r="CA22" s="32"/>
      <c r="CB22" s="9"/>
      <c r="CC22" s="13"/>
      <c r="CD22" s="72"/>
      <c r="CN22" s="72"/>
      <c r="CX22" s="72"/>
      <c r="DH22" s="72"/>
      <c r="DR22" s="72"/>
      <c r="EB22" s="72"/>
      <c r="EL22" s="72"/>
      <c r="EV22" s="72"/>
      <c r="FF22" s="72"/>
      <c r="FP22" s="72"/>
      <c r="FZ22" s="72"/>
      <c r="GJ22" s="72"/>
      <c r="GT22" s="72"/>
      <c r="HD22" s="72"/>
      <c r="HN22" s="72"/>
      <c r="HX22" s="72"/>
    </row>
    <row r="23" spans="1:232" s="1" customFormat="1" x14ac:dyDescent="0.3">
      <c r="A23" s="626" t="str">
        <f ca="1">IF(ISBLANK('Data Summary'!A25),"",'Data Summary'!A25)</f>
        <v/>
      </c>
      <c r="B23" s="66"/>
      <c r="C23" s="18"/>
      <c r="D23" s="31"/>
      <c r="E23" s="59"/>
      <c r="F23" s="59"/>
      <c r="G23" s="59"/>
      <c r="H23" s="59"/>
      <c r="I23" s="62"/>
      <c r="J23" s="9"/>
      <c r="K23" s="13"/>
      <c r="L23" s="66"/>
      <c r="M23" s="18"/>
      <c r="N23" s="31"/>
      <c r="O23" s="59"/>
      <c r="P23" s="59"/>
      <c r="Q23" s="59"/>
      <c r="R23" s="59"/>
      <c r="S23" s="62"/>
      <c r="T23" s="9"/>
      <c r="U23" s="13"/>
      <c r="V23" s="66"/>
      <c r="W23" s="18"/>
      <c r="X23" s="31"/>
      <c r="Y23" s="59"/>
      <c r="Z23" s="59"/>
      <c r="AA23" s="59"/>
      <c r="AB23" s="59"/>
      <c r="AC23" s="62"/>
      <c r="AD23" s="9"/>
      <c r="AE23" s="13"/>
      <c r="AF23" s="66" t="s">
        <v>233</v>
      </c>
      <c r="AG23" s="18">
        <v>0</v>
      </c>
      <c r="AH23" s="31">
        <v>5.4893900000000002</v>
      </c>
      <c r="AI23" s="59">
        <v>3.7652299999999999</v>
      </c>
      <c r="AJ23" s="59">
        <v>7.2420299999999997</v>
      </c>
      <c r="AK23" s="59"/>
      <c r="AL23" s="59">
        <v>5.4503599999999999</v>
      </c>
      <c r="AM23" s="62">
        <v>5.5934499999999998</v>
      </c>
      <c r="AN23" s="9"/>
      <c r="AO23" s="13"/>
      <c r="AP23" s="66"/>
      <c r="AQ23" s="18"/>
      <c r="AR23" s="31"/>
      <c r="AS23" s="59"/>
      <c r="AT23" s="59"/>
      <c r="AU23" s="59"/>
      <c r="AV23" s="59"/>
      <c r="AW23" s="62"/>
      <c r="AX23" s="9"/>
      <c r="AY23" s="13"/>
      <c r="AZ23" s="66"/>
      <c r="BA23" s="18"/>
      <c r="BB23" s="31"/>
      <c r="BC23" s="59"/>
      <c r="BD23" s="59"/>
      <c r="BE23" s="59"/>
      <c r="BF23" s="59"/>
      <c r="BG23" s="62"/>
      <c r="BH23" s="9"/>
      <c r="BI23" s="13"/>
      <c r="BJ23" s="66"/>
      <c r="BK23" s="18"/>
      <c r="BL23" s="31"/>
      <c r="BM23" s="59"/>
      <c r="BN23" s="59"/>
      <c r="BO23" s="59"/>
      <c r="BP23" s="59"/>
      <c r="BQ23" s="62"/>
      <c r="BR23" s="9"/>
      <c r="BS23" s="13"/>
      <c r="BT23" s="66"/>
      <c r="BU23" s="18"/>
      <c r="BV23" s="31"/>
      <c r="BW23" s="31"/>
      <c r="BX23" s="31"/>
      <c r="BY23" s="31"/>
      <c r="BZ23" s="31"/>
      <c r="CA23" s="32"/>
      <c r="CB23" s="9"/>
      <c r="CC23" s="13"/>
      <c r="CD23" s="72"/>
      <c r="CN23" s="72"/>
      <c r="CX23" s="72"/>
      <c r="DH23" s="72"/>
      <c r="DR23" s="72"/>
      <c r="EB23" s="72"/>
      <c r="EL23" s="72"/>
      <c r="EV23" s="72"/>
      <c r="FF23" s="72"/>
      <c r="FP23" s="72"/>
      <c r="FZ23" s="72"/>
      <c r="GJ23" s="72"/>
      <c r="GT23" s="72"/>
      <c r="HD23" s="72"/>
      <c r="HN23" s="72"/>
      <c r="HX23" s="72"/>
    </row>
    <row r="24" spans="1:232" s="1" customFormat="1" x14ac:dyDescent="0.3">
      <c r="A24" s="626" t="str">
        <f ca="1">IF(ISBLANK('Data Summary'!A26),"",'Data Summary'!A26)</f>
        <v/>
      </c>
      <c r="B24" s="66"/>
      <c r="C24" s="18"/>
      <c r="D24" s="31"/>
      <c r="E24" s="59"/>
      <c r="F24" s="59"/>
      <c r="G24" s="59"/>
      <c r="H24" s="59"/>
      <c r="I24" s="62"/>
      <c r="J24" s="9"/>
      <c r="K24" s="13"/>
      <c r="L24" s="66"/>
      <c r="M24" s="18"/>
      <c r="N24" s="31"/>
      <c r="O24" s="59"/>
      <c r="P24" s="59"/>
      <c r="Q24" s="59"/>
      <c r="R24" s="59"/>
      <c r="S24" s="62"/>
      <c r="T24" s="9"/>
      <c r="U24" s="13"/>
      <c r="V24" s="66"/>
      <c r="W24" s="18"/>
      <c r="X24" s="31"/>
      <c r="Y24" s="59"/>
      <c r="Z24" s="59"/>
      <c r="AA24" s="59"/>
      <c r="AB24" s="59"/>
      <c r="AC24" s="62"/>
      <c r="AD24" s="9"/>
      <c r="AE24" s="13"/>
      <c r="AF24" s="66" t="s">
        <v>234</v>
      </c>
      <c r="AG24" s="18">
        <v>1</v>
      </c>
      <c r="AH24" s="31">
        <v>3.8332700000000002</v>
      </c>
      <c r="AI24" s="59">
        <v>3.0269499999999998</v>
      </c>
      <c r="AJ24" s="59">
        <v>4.6529100000000003</v>
      </c>
      <c r="AK24" s="59"/>
      <c r="AL24" s="59">
        <v>3.55681</v>
      </c>
      <c r="AM24" s="62">
        <v>4.5702600000000002</v>
      </c>
      <c r="AN24" s="9"/>
      <c r="AO24" s="13"/>
      <c r="AP24" s="66"/>
      <c r="AQ24" s="18"/>
      <c r="AR24" s="31"/>
      <c r="AS24" s="59"/>
      <c r="AT24" s="59"/>
      <c r="AU24" s="59"/>
      <c r="AV24" s="59"/>
      <c r="AW24" s="62"/>
      <c r="AX24" s="9"/>
      <c r="AY24" s="13"/>
      <c r="AZ24" s="66"/>
      <c r="BA24" s="18"/>
      <c r="BB24" s="31"/>
      <c r="BC24" s="59"/>
      <c r="BD24" s="59"/>
      <c r="BE24" s="59"/>
      <c r="BF24" s="59"/>
      <c r="BG24" s="62"/>
      <c r="BH24" s="9"/>
      <c r="BI24" s="13"/>
      <c r="BJ24" s="66"/>
      <c r="BK24" s="18"/>
      <c r="BL24" s="31"/>
      <c r="BM24" s="59"/>
      <c r="BN24" s="59"/>
      <c r="BO24" s="59"/>
      <c r="BP24" s="59"/>
      <c r="BQ24" s="62"/>
      <c r="BR24" s="9"/>
      <c r="BS24" s="13"/>
      <c r="BT24" s="66"/>
      <c r="BU24" s="18"/>
      <c r="BV24" s="31"/>
      <c r="BW24" s="31"/>
      <c r="BX24" s="31"/>
      <c r="BY24" s="31"/>
      <c r="BZ24" s="31"/>
      <c r="CA24" s="32"/>
      <c r="CB24" s="9"/>
      <c r="CC24" s="13"/>
      <c r="CD24" s="72"/>
      <c r="CN24" s="72"/>
      <c r="CX24" s="72"/>
      <c r="DH24" s="72"/>
      <c r="DR24" s="72"/>
      <c r="EB24" s="72"/>
      <c r="EL24" s="72"/>
      <c r="EV24" s="72"/>
      <c r="FF24" s="72"/>
      <c r="FP24" s="72"/>
      <c r="FZ24" s="72"/>
      <c r="GJ24" s="72"/>
      <c r="GT24" s="72"/>
      <c r="HD24" s="72"/>
      <c r="HN24" s="72"/>
      <c r="HX24" s="72"/>
    </row>
    <row r="25" spans="1:232" s="1" customFormat="1" x14ac:dyDescent="0.3">
      <c r="A25" s="626" t="str">
        <f ca="1">IF(ISBLANK('Data Summary'!A27),"",'Data Summary'!A27)</f>
        <v/>
      </c>
      <c r="B25" s="66"/>
      <c r="C25" s="18"/>
      <c r="D25" s="31"/>
      <c r="E25" s="31"/>
      <c r="F25" s="31"/>
      <c r="G25" s="31"/>
      <c r="H25" s="31"/>
      <c r="I25" s="32"/>
      <c r="J25" s="9"/>
      <c r="K25" s="13"/>
      <c r="L25" s="66"/>
      <c r="M25" s="18"/>
      <c r="N25" s="31"/>
      <c r="O25" s="31"/>
      <c r="P25" s="31"/>
      <c r="Q25" s="31"/>
      <c r="R25" s="31"/>
      <c r="S25" s="32"/>
      <c r="T25" s="9"/>
      <c r="U25" s="13"/>
      <c r="V25" s="66"/>
      <c r="W25" s="18"/>
      <c r="X25" s="31"/>
      <c r="Y25" s="31"/>
      <c r="Z25" s="31"/>
      <c r="AA25" s="31"/>
      <c r="AB25" s="31"/>
      <c r="AC25" s="32"/>
      <c r="AD25" s="9"/>
      <c r="AE25" s="13"/>
      <c r="AF25" s="66"/>
      <c r="AG25" s="18"/>
      <c r="AH25" s="31"/>
      <c r="AI25" s="31"/>
      <c r="AJ25" s="31"/>
      <c r="AK25" s="31"/>
      <c r="AL25" s="31"/>
      <c r="AM25" s="32"/>
      <c r="AN25" s="9"/>
      <c r="AO25" s="13"/>
      <c r="AP25" s="66"/>
      <c r="AQ25" s="18"/>
      <c r="AR25" s="31"/>
      <c r="AS25" s="31"/>
      <c r="AT25" s="31"/>
      <c r="AU25" s="31"/>
      <c r="AV25" s="31"/>
      <c r="AW25" s="32"/>
      <c r="AX25" s="9"/>
      <c r="AY25" s="13"/>
      <c r="AZ25" s="66"/>
      <c r="BA25" s="18"/>
      <c r="BB25" s="31"/>
      <c r="BC25" s="31"/>
      <c r="BD25" s="31"/>
      <c r="BE25" s="31"/>
      <c r="BF25" s="31"/>
      <c r="BG25" s="32"/>
      <c r="BH25" s="9"/>
      <c r="BI25" s="13"/>
      <c r="BJ25" s="66"/>
      <c r="BK25" s="18"/>
      <c r="BL25" s="31"/>
      <c r="BM25" s="31"/>
      <c r="BN25" s="31"/>
      <c r="BO25" s="31"/>
      <c r="BP25" s="31"/>
      <c r="BQ25" s="32"/>
      <c r="BR25" s="9"/>
      <c r="BS25" s="13"/>
      <c r="BT25" s="66"/>
      <c r="BU25" s="18"/>
      <c r="BV25" s="31"/>
      <c r="BW25" s="31"/>
      <c r="BX25" s="31"/>
      <c r="BY25" s="31"/>
      <c r="BZ25" s="31"/>
      <c r="CA25" s="32"/>
      <c r="CB25" s="9"/>
      <c r="CC25" s="13"/>
      <c r="CD25" s="72"/>
      <c r="CN25" s="72"/>
      <c r="CX25" s="72"/>
      <c r="DH25" s="72"/>
      <c r="DR25" s="72"/>
      <c r="EB25" s="72"/>
      <c r="EL25" s="72"/>
      <c r="EV25" s="72"/>
      <c r="FF25" s="72"/>
      <c r="FP25" s="72"/>
      <c r="FZ25" s="72"/>
      <c r="GJ25" s="72"/>
      <c r="GT25" s="72"/>
      <c r="HD25" s="72"/>
      <c r="HN25" s="72"/>
      <c r="HX25" s="72"/>
    </row>
    <row r="26" spans="1:232" s="1" customFormat="1" x14ac:dyDescent="0.3">
      <c r="A26" s="626" t="str">
        <f ca="1">IF(ISBLANK('Data Summary'!A28),"",'Data Summary'!A28)</f>
        <v/>
      </c>
      <c r="B26" s="66"/>
      <c r="C26" s="18"/>
      <c r="D26" s="4"/>
      <c r="E26" s="4"/>
      <c r="F26" s="4"/>
      <c r="G26" s="4"/>
      <c r="H26" s="4"/>
      <c r="I26" s="23"/>
      <c r="J26" s="9"/>
      <c r="K26" s="13"/>
      <c r="L26" s="66"/>
      <c r="M26" s="18"/>
      <c r="N26" s="4"/>
      <c r="O26" s="4"/>
      <c r="P26" s="4"/>
      <c r="Q26" s="4"/>
      <c r="R26" s="4"/>
      <c r="S26" s="23"/>
      <c r="T26" s="9"/>
      <c r="U26" s="13"/>
      <c r="V26" s="66"/>
      <c r="W26" s="18"/>
      <c r="X26" s="4"/>
      <c r="Y26" s="4"/>
      <c r="Z26" s="4"/>
      <c r="AA26" s="4"/>
      <c r="AB26" s="4"/>
      <c r="AC26" s="23"/>
      <c r="AD26" s="9"/>
      <c r="AE26" s="13"/>
      <c r="AF26" s="66"/>
      <c r="AG26" s="18"/>
      <c r="AH26" s="4"/>
      <c r="AI26" s="4"/>
      <c r="AJ26" s="4"/>
      <c r="AK26" s="4"/>
      <c r="AL26" s="4"/>
      <c r="AM26" s="23"/>
      <c r="AN26" s="9"/>
      <c r="AO26" s="13"/>
      <c r="AP26" s="66"/>
      <c r="AQ26" s="18"/>
      <c r="AR26" s="4"/>
      <c r="AS26" s="4"/>
      <c r="AT26" s="4"/>
      <c r="AU26" s="4"/>
      <c r="AV26" s="4"/>
      <c r="AW26" s="23"/>
      <c r="AX26" s="9"/>
      <c r="AY26" s="13"/>
      <c r="AZ26" s="66"/>
      <c r="BA26" s="18"/>
      <c r="BB26" s="4"/>
      <c r="BC26" s="4"/>
      <c r="BD26" s="4"/>
      <c r="BE26" s="4"/>
      <c r="BF26" s="4"/>
      <c r="BG26" s="23"/>
      <c r="BH26" s="9"/>
      <c r="BI26" s="13"/>
      <c r="BJ26" s="66"/>
      <c r="BK26" s="18"/>
      <c r="BL26" s="4"/>
      <c r="BM26" s="4"/>
      <c r="BN26" s="4"/>
      <c r="BO26" s="4"/>
      <c r="BP26" s="4"/>
      <c r="BQ26" s="23"/>
      <c r="BR26" s="9"/>
      <c r="BS26" s="13"/>
      <c r="BT26" s="66"/>
      <c r="BU26" s="208"/>
      <c r="BV26" s="4"/>
      <c r="BW26" s="4"/>
      <c r="BX26" s="4"/>
      <c r="BY26" s="4"/>
      <c r="BZ26" s="4"/>
      <c r="CA26" s="23"/>
      <c r="CB26" s="9"/>
      <c r="CC26" s="13"/>
      <c r="CD26" s="72"/>
      <c r="CN26" s="72"/>
      <c r="CX26" s="72"/>
      <c r="DH26" s="72"/>
      <c r="DR26" s="72"/>
      <c r="EB26" s="72"/>
      <c r="EL26" s="72"/>
      <c r="EV26" s="72"/>
      <c r="FF26" s="72"/>
      <c r="FP26" s="72"/>
      <c r="FZ26" s="72"/>
      <c r="GJ26" s="72"/>
      <c r="GT26" s="72"/>
      <c r="HD26" s="72"/>
      <c r="HN26" s="72"/>
      <c r="HX26" s="72"/>
    </row>
    <row r="27" spans="1:232" s="1" customFormat="1" ht="93" customHeight="1" x14ac:dyDescent="0.3">
      <c r="A27" s="195" t="str">
        <f ca="1">IF(ISBLANK('Data Summary'!A29),"",'Data Summary'!A29)</f>
        <v/>
      </c>
      <c r="B27" s="67" t="str">
        <f>HLOOKUP(Introduction!$G$4,nametranslations,111,FALSE)</f>
        <v>Notes</v>
      </c>
      <c r="C27" s="371" t="s">
        <v>298</v>
      </c>
      <c r="D27" s="371"/>
      <c r="E27" s="371"/>
      <c r="F27" s="371"/>
      <c r="G27" s="371"/>
      <c r="H27" s="371"/>
      <c r="I27" s="372"/>
      <c r="J27" s="9"/>
      <c r="K27" s="13"/>
      <c r="L27" s="67" t="str">
        <f>HLOOKUP(Introduction!$G$4,nametranslations,111,FALSE)</f>
        <v>Notes</v>
      </c>
      <c r="M27" s="373" t="s">
        <v>199</v>
      </c>
      <c r="N27" s="373"/>
      <c r="O27" s="373"/>
      <c r="P27" s="373"/>
      <c r="Q27" s="373"/>
      <c r="R27" s="373"/>
      <c r="S27" s="372"/>
      <c r="T27" s="9"/>
      <c r="U27" s="13"/>
      <c r="V27" s="67" t="str">
        <f>HLOOKUP(Introduction!$G$4,nametranslations,111,FALSE)</f>
        <v>Notes</v>
      </c>
      <c r="W27" s="371" t="s">
        <v>210</v>
      </c>
      <c r="X27" s="371"/>
      <c r="Y27" s="371"/>
      <c r="Z27" s="371"/>
      <c r="AA27" s="371"/>
      <c r="AB27" s="371"/>
      <c r="AC27" s="372"/>
      <c r="AD27" s="9"/>
      <c r="AE27" s="13"/>
      <c r="AF27" s="67" t="str">
        <f>HLOOKUP(Introduction!$G$4,nametranslations,111,FALSE)</f>
        <v>Notes</v>
      </c>
      <c r="AG27" s="373" t="s">
        <v>236</v>
      </c>
      <c r="AH27" s="373"/>
      <c r="AI27" s="373"/>
      <c r="AJ27" s="373"/>
      <c r="AK27" s="373"/>
      <c r="AL27" s="373"/>
      <c r="AM27" s="372"/>
      <c r="AN27" s="9"/>
      <c r="AO27" s="13"/>
      <c r="AP27" s="67" t="str">
        <f>HLOOKUP(Introduction!$G$4,nametranslations,111,FALSE)</f>
        <v>Notes</v>
      </c>
      <c r="AQ27" s="371" t="s">
        <v>240</v>
      </c>
      <c r="AR27" s="371"/>
      <c r="AS27" s="371"/>
      <c r="AT27" s="371"/>
      <c r="AU27" s="371"/>
      <c r="AV27" s="371"/>
      <c r="AW27" s="372"/>
      <c r="AX27" s="9"/>
      <c r="AY27" s="13"/>
      <c r="AZ27" s="67" t="str">
        <f>HLOOKUP(Introduction!$G$4,nametranslations,111,FALSE)</f>
        <v>Notes</v>
      </c>
      <c r="BA27" s="371" t="s">
        <v>220</v>
      </c>
      <c r="BB27" s="371"/>
      <c r="BC27" s="371"/>
      <c r="BD27" s="371"/>
      <c r="BE27" s="371"/>
      <c r="BF27" s="371"/>
      <c r="BG27" s="372"/>
      <c r="BH27" s="9"/>
      <c r="BI27" s="13"/>
      <c r="BJ27" s="67" t="str">
        <f>HLOOKUP(Introduction!$G$4,nametranslations,111,FALSE)</f>
        <v>Notes</v>
      </c>
      <c r="BK27" s="371"/>
      <c r="BL27" s="371"/>
      <c r="BM27" s="371"/>
      <c r="BN27" s="371"/>
      <c r="BO27" s="371"/>
      <c r="BP27" s="371"/>
      <c r="BQ27" s="372"/>
      <c r="BR27" s="9"/>
      <c r="BS27" s="13"/>
      <c r="BT27" s="67" t="str">
        <f>HLOOKUP(Introduction!$G$4,nametranslations,111,FALSE)</f>
        <v>Notes</v>
      </c>
      <c r="BU27" s="371"/>
      <c r="BV27" s="371"/>
      <c r="BW27" s="371"/>
      <c r="BX27" s="371"/>
      <c r="BY27" s="371"/>
      <c r="BZ27" s="371"/>
      <c r="CA27" s="372"/>
      <c r="CB27" s="9"/>
      <c r="CC27" s="13"/>
      <c r="CD27" s="72"/>
      <c r="CN27" s="72"/>
      <c r="CX27" s="72"/>
      <c r="DH27" s="72"/>
      <c r="DR27" s="72"/>
      <c r="EB27" s="72"/>
      <c r="EL27" s="72"/>
      <c r="EV27" s="72"/>
      <c r="FF27" s="72"/>
      <c r="FP27" s="72"/>
      <c r="FZ27" s="72"/>
      <c r="GJ27" s="72"/>
      <c r="GT27" s="72"/>
      <c r="HD27" s="72"/>
      <c r="HN27" s="72"/>
      <c r="HX27" s="72"/>
    </row>
    <row r="28" spans="1:232" s="1" customFormat="1" ht="15.75" customHeight="1" x14ac:dyDescent="0.3">
      <c r="A28" s="195" t="str">
        <f ca="1">IF(ISBLANK('Data Summary'!A30),"",'Data Summary'!A30)</f>
        <v/>
      </c>
      <c r="B28" s="67"/>
      <c r="C28" s="10" t="str">
        <f>HLOOKUP(Introduction!$G$4,nametranslations,112,FALSE)</f>
        <v>Facility estimate used</v>
      </c>
      <c r="D28" s="117" t="s">
        <v>217</v>
      </c>
      <c r="E28" s="117"/>
      <c r="F28" s="117"/>
      <c r="G28" s="117"/>
      <c r="H28" s="117" t="s">
        <v>217</v>
      </c>
      <c r="I28" s="50" t="s">
        <v>217</v>
      </c>
      <c r="J28" s="9"/>
      <c r="K28" s="13"/>
      <c r="L28" s="67"/>
      <c r="M28" s="10" t="str">
        <f>HLOOKUP(Introduction!$G$4,nametranslations,112,FALSE)</f>
        <v>Facility estimate used</v>
      </c>
      <c r="N28" s="29" t="s">
        <v>143</v>
      </c>
      <c r="O28" s="29"/>
      <c r="P28" s="29"/>
      <c r="Q28" s="29"/>
      <c r="R28" s="29" t="s">
        <v>143</v>
      </c>
      <c r="S28" s="50" t="s">
        <v>143</v>
      </c>
      <c r="T28" s="9"/>
      <c r="U28" s="13"/>
      <c r="V28" s="67"/>
      <c r="W28" s="10" t="str">
        <f>HLOOKUP(Introduction!$G$4,nametranslations,112,FALSE)</f>
        <v>Facility estimate used</v>
      </c>
      <c r="X28" s="117" t="s">
        <v>143</v>
      </c>
      <c r="Y28" s="117"/>
      <c r="Z28" s="117"/>
      <c r="AA28" s="117"/>
      <c r="AB28" s="117" t="s">
        <v>143</v>
      </c>
      <c r="AC28" s="50" t="s">
        <v>143</v>
      </c>
      <c r="AD28" s="9"/>
      <c r="AE28" s="13"/>
      <c r="AF28" s="67"/>
      <c r="AG28" s="10" t="str">
        <f>HLOOKUP(Introduction!$G$4,nametranslations,112,FALSE)</f>
        <v>Facility estimate used</v>
      </c>
      <c r="AH28" s="29" t="s">
        <v>143</v>
      </c>
      <c r="AI28" s="29" t="s">
        <v>143</v>
      </c>
      <c r="AJ28" s="29" t="s">
        <v>143</v>
      </c>
      <c r="AK28" s="29"/>
      <c r="AL28" s="29" t="s">
        <v>143</v>
      </c>
      <c r="AM28" s="50" t="s">
        <v>143</v>
      </c>
      <c r="AN28" s="9"/>
      <c r="AO28" s="13"/>
      <c r="AP28" s="67"/>
      <c r="AQ28" s="10" t="str">
        <f>HLOOKUP(Introduction!$G$4,nametranslations,112,FALSE)</f>
        <v>Facility estimate used</v>
      </c>
      <c r="AR28" s="29"/>
      <c r="AS28" s="29"/>
      <c r="AT28" s="29"/>
      <c r="AU28" s="29"/>
      <c r="AV28" s="29"/>
      <c r="AW28" s="50"/>
      <c r="AX28" s="9"/>
      <c r="AY28" s="13"/>
      <c r="AZ28" s="67"/>
      <c r="BA28" s="10" t="str">
        <f>HLOOKUP(Introduction!$G$4,nametranslations,112,FALSE)</f>
        <v>Facility estimate used</v>
      </c>
      <c r="BB28" s="29"/>
      <c r="BC28" s="29"/>
      <c r="BD28" s="29"/>
      <c r="BE28" s="29"/>
      <c r="BF28" s="29"/>
      <c r="BG28" s="50"/>
      <c r="BH28" s="9"/>
      <c r="BI28" s="13"/>
      <c r="BJ28" s="67"/>
      <c r="BK28" s="10" t="str">
        <f>HLOOKUP(Introduction!$G$4,nametranslations,112,FALSE)</f>
        <v>Facility estimate used</v>
      </c>
      <c r="BL28" s="29" t="s">
        <v>143</v>
      </c>
      <c r="BM28" s="29"/>
      <c r="BN28" s="29"/>
      <c r="BO28" s="29" t="s">
        <v>143</v>
      </c>
      <c r="BP28" s="29" t="s">
        <v>143</v>
      </c>
      <c r="BQ28" s="50" t="s">
        <v>143</v>
      </c>
      <c r="BR28" s="9"/>
      <c r="BS28" s="13"/>
      <c r="BT28" s="67"/>
      <c r="BU28" s="10" t="str">
        <f>HLOOKUP(Introduction!$G$4,nametranslations,112,FALSE)</f>
        <v>Facility estimate used</v>
      </c>
      <c r="BV28" s="28" t="s">
        <v>143</v>
      </c>
      <c r="BW28" s="28"/>
      <c r="BX28" s="28"/>
      <c r="BY28" s="28"/>
      <c r="BZ28" s="28"/>
      <c r="CA28" s="47"/>
      <c r="CB28" s="9"/>
      <c r="CC28" s="13"/>
      <c r="CD28" s="72"/>
      <c r="CN28" s="72"/>
      <c r="CX28" s="72"/>
      <c r="DH28" s="72"/>
      <c r="DR28" s="72"/>
      <c r="EB28" s="72"/>
      <c r="EL28" s="72"/>
      <c r="EV28" s="72"/>
      <c r="FF28" s="72"/>
      <c r="FP28" s="72"/>
      <c r="FZ28" s="72"/>
      <c r="GJ28" s="72"/>
      <c r="GT28" s="72"/>
      <c r="HD28" s="72"/>
      <c r="HN28" s="72"/>
      <c r="HX28" s="72"/>
    </row>
    <row r="29" spans="1:232" s="1" customFormat="1" ht="15" customHeight="1" x14ac:dyDescent="0.3">
      <c r="A29" s="195" t="str">
        <f ca="1">IF(ISBLANK('Data Summary'!A31),"",'Data Summary'!A31)</f>
        <v/>
      </c>
      <c r="B29" s="67"/>
      <c r="C29" s="10" t="str">
        <f>HLOOKUP(Introduction!$G$4,nametranslations,113,FALSE)</f>
        <v>Improved estimate used</v>
      </c>
      <c r="D29" s="28"/>
      <c r="E29" s="28"/>
      <c r="F29" s="28"/>
      <c r="G29" s="28"/>
      <c r="H29" s="28"/>
      <c r="I29" s="47"/>
      <c r="J29" s="9"/>
      <c r="K29" s="13"/>
      <c r="L29" s="67"/>
      <c r="M29" s="10" t="str">
        <f>HLOOKUP(Introduction!$G$4,nametranslations,113,FALSE)</f>
        <v>Improved estimate used</v>
      </c>
      <c r="N29" s="28"/>
      <c r="O29" s="28"/>
      <c r="P29" s="28"/>
      <c r="Q29" s="28"/>
      <c r="R29" s="28"/>
      <c r="S29" s="47"/>
      <c r="T29" s="9"/>
      <c r="U29" s="13"/>
      <c r="V29" s="67"/>
      <c r="W29" s="10" t="str">
        <f>HLOOKUP(Introduction!$G$4,nametranslations,113,FALSE)</f>
        <v>Improved estimate used</v>
      </c>
      <c r="X29" s="28" t="s">
        <v>143</v>
      </c>
      <c r="Y29" s="28"/>
      <c r="Z29" s="28"/>
      <c r="AA29" s="28"/>
      <c r="AB29" s="28" t="s">
        <v>143</v>
      </c>
      <c r="AC29" s="47" t="s">
        <v>143</v>
      </c>
      <c r="AD29" s="9"/>
      <c r="AE29" s="13"/>
      <c r="AF29" s="67"/>
      <c r="AG29" s="10" t="str">
        <f>HLOOKUP(Introduction!$G$4,nametranslations,113,FALSE)</f>
        <v>Improved estimate used</v>
      </c>
      <c r="AH29" s="28" t="s">
        <v>143</v>
      </c>
      <c r="AI29" s="29" t="s">
        <v>143</v>
      </c>
      <c r="AJ29" s="29" t="s">
        <v>143</v>
      </c>
      <c r="AK29" s="28"/>
      <c r="AL29" s="28" t="s">
        <v>143</v>
      </c>
      <c r="AM29" s="47" t="s">
        <v>143</v>
      </c>
      <c r="AN29" s="9"/>
      <c r="AO29" s="13"/>
      <c r="AP29" s="67"/>
      <c r="AQ29" s="10" t="str">
        <f>HLOOKUP(Introduction!$G$4,nametranslations,113,FALSE)</f>
        <v>Improved estimate used</v>
      </c>
      <c r="AR29" s="28"/>
      <c r="AS29" s="28"/>
      <c r="AT29" s="28"/>
      <c r="AU29" s="28"/>
      <c r="AV29" s="28"/>
      <c r="AW29" s="47"/>
      <c r="AX29" s="9"/>
      <c r="AY29" s="13"/>
      <c r="AZ29" s="67"/>
      <c r="BA29" s="10" t="str">
        <f>HLOOKUP(Introduction!$G$4,nametranslations,113,FALSE)</f>
        <v>Improved estimate used</v>
      </c>
      <c r="BB29" s="28"/>
      <c r="BC29" s="28"/>
      <c r="BD29" s="28"/>
      <c r="BE29" s="28"/>
      <c r="BF29" s="28"/>
      <c r="BG29" s="47"/>
      <c r="BH29" s="9"/>
      <c r="BI29" s="13"/>
      <c r="BJ29" s="67"/>
      <c r="BK29" s="10" t="str">
        <f>HLOOKUP(Introduction!$G$4,nametranslations,113,FALSE)</f>
        <v>Improved estimate used</v>
      </c>
      <c r="BL29" s="28"/>
      <c r="BM29" s="28"/>
      <c r="BN29" s="28"/>
      <c r="BO29" s="28"/>
      <c r="BP29" s="28"/>
      <c r="BQ29" s="47"/>
      <c r="BR29" s="9"/>
      <c r="BS29" s="13"/>
      <c r="BT29" s="67"/>
      <c r="BU29" s="10" t="str">
        <f>HLOOKUP(Introduction!$G$4,nametranslations,113,FALSE)</f>
        <v>Improved estimate used</v>
      </c>
      <c r="BV29" s="28" t="s">
        <v>143</v>
      </c>
      <c r="BW29" s="28"/>
      <c r="BX29" s="28"/>
      <c r="BY29" s="28"/>
      <c r="BZ29" s="28"/>
      <c r="CA29" s="47"/>
      <c r="CB29" s="9"/>
      <c r="CC29" s="13"/>
      <c r="CD29" s="72"/>
      <c r="CN29" s="72"/>
      <c r="CX29" s="72"/>
      <c r="DH29" s="72"/>
      <c r="DR29" s="72"/>
      <c r="EB29" s="72"/>
      <c r="EL29" s="72"/>
      <c r="EV29" s="72"/>
      <c r="FF29" s="72"/>
      <c r="FP29" s="72"/>
      <c r="FZ29" s="72"/>
      <c r="GJ29" s="72"/>
      <c r="GT29" s="72"/>
      <c r="HD29" s="72"/>
      <c r="HN29" s="72"/>
      <c r="HX29" s="72"/>
    </row>
    <row r="30" spans="1:232" s="1" customFormat="1" ht="21" customHeight="1" x14ac:dyDescent="0.3">
      <c r="A30" s="195" t="str">
        <f ca="1">IF(ISBLANK('Data Summary'!A32),"",'Data Summary'!A32)</f>
        <v/>
      </c>
      <c r="B30" s="67"/>
      <c r="C30" s="10" t="str">
        <f>HLOOKUP(Introduction!$G$4,nametranslations,122,FALSE)</f>
        <v>Improved &amp; usable estimate used</v>
      </c>
      <c r="D30" s="28"/>
      <c r="E30" s="28"/>
      <c r="F30" s="28"/>
      <c r="G30" s="28"/>
      <c r="H30" s="28"/>
      <c r="I30" s="47"/>
      <c r="J30" s="9"/>
      <c r="K30" s="13"/>
      <c r="L30" s="67"/>
      <c r="M30" s="10" t="str">
        <f>HLOOKUP(Introduction!$G$4,nametranslations,122,FALSE)</f>
        <v>Improved &amp; usable estimate used</v>
      </c>
      <c r="N30" s="28"/>
      <c r="O30" s="28"/>
      <c r="P30" s="28"/>
      <c r="Q30" s="28"/>
      <c r="R30" s="28"/>
      <c r="S30" s="47"/>
      <c r="T30" s="9"/>
      <c r="U30" s="13"/>
      <c r="V30" s="67"/>
      <c r="W30" s="10" t="str">
        <f>HLOOKUP(Introduction!$G$4,nametranslations,122,FALSE)</f>
        <v>Improved &amp; usable estimate used</v>
      </c>
      <c r="X30" s="28" t="s">
        <v>143</v>
      </c>
      <c r="Y30" s="28"/>
      <c r="Z30" s="28"/>
      <c r="AA30" s="28"/>
      <c r="AB30" s="28" t="s">
        <v>143</v>
      </c>
      <c r="AC30" s="47" t="s">
        <v>143</v>
      </c>
      <c r="AD30" s="9"/>
      <c r="AE30" s="13"/>
      <c r="AF30" s="67"/>
      <c r="AG30" s="10" t="str">
        <f>HLOOKUP(Introduction!$G$4,nametranslations,122,FALSE)</f>
        <v>Improved &amp; usable estimate used</v>
      </c>
      <c r="AH30" s="29" t="s">
        <v>143</v>
      </c>
      <c r="AI30" s="29" t="s">
        <v>143</v>
      </c>
      <c r="AJ30" s="29" t="s">
        <v>143</v>
      </c>
      <c r="AK30" s="28"/>
      <c r="AL30" s="28" t="s">
        <v>143</v>
      </c>
      <c r="AM30" s="47" t="s">
        <v>143</v>
      </c>
      <c r="AN30" s="9"/>
      <c r="AO30" s="13"/>
      <c r="AP30" s="67"/>
      <c r="AQ30" s="10" t="str">
        <f>HLOOKUP(Introduction!$G$4,nametranslations,122,FALSE)</f>
        <v>Improved &amp; usable estimate used</v>
      </c>
      <c r="AR30" s="28"/>
      <c r="AS30" s="28"/>
      <c r="AT30" s="28"/>
      <c r="AU30" s="28"/>
      <c r="AV30" s="28"/>
      <c r="AW30" s="47"/>
      <c r="AX30" s="9"/>
      <c r="AY30" s="13"/>
      <c r="AZ30" s="67"/>
      <c r="BA30" s="10" t="str">
        <f>HLOOKUP(Introduction!$G$4,nametranslations,122,FALSE)</f>
        <v>Improved &amp; usable estimate used</v>
      </c>
      <c r="BB30" s="28"/>
      <c r="BC30" s="28"/>
      <c r="BD30" s="28"/>
      <c r="BE30" s="28"/>
      <c r="BF30" s="28"/>
      <c r="BG30" s="47"/>
      <c r="BH30" s="9"/>
      <c r="BI30" s="13"/>
      <c r="BJ30" s="67"/>
      <c r="BK30" s="10" t="str">
        <f>HLOOKUP(Introduction!$G$4,nametranslations,122,FALSE)</f>
        <v>Improved &amp; usable estimate used</v>
      </c>
      <c r="BL30" s="28"/>
      <c r="BM30" s="28"/>
      <c r="BN30" s="28"/>
      <c r="BO30" s="28"/>
      <c r="BP30" s="28"/>
      <c r="BQ30" s="47"/>
      <c r="BR30" s="9"/>
      <c r="BS30" s="13"/>
      <c r="BT30" s="67"/>
      <c r="BU30" s="10" t="str">
        <f>HLOOKUP(Introduction!$G$4,nametranslations,122,FALSE)</f>
        <v>Improved &amp; usable estimate used</v>
      </c>
      <c r="BV30" s="28"/>
      <c r="BW30" s="28"/>
      <c r="BX30" s="28"/>
      <c r="BY30" s="28"/>
      <c r="BZ30" s="28"/>
      <c r="CA30" s="47"/>
      <c r="CB30" s="9"/>
      <c r="CC30" s="13"/>
      <c r="CD30" s="72"/>
      <c r="CN30" s="72"/>
      <c r="CX30" s="72"/>
      <c r="DH30" s="72"/>
      <c r="DR30" s="72"/>
      <c r="EB30" s="72"/>
      <c r="EL30" s="72"/>
      <c r="EV30" s="72"/>
      <c r="FF30" s="72"/>
      <c r="FP30" s="72"/>
      <c r="FZ30" s="72"/>
      <c r="GJ30" s="72"/>
      <c r="GT30" s="72"/>
      <c r="HD30" s="72"/>
      <c r="HN30" s="72"/>
      <c r="HX30" s="72"/>
    </row>
    <row r="31" spans="1:232" ht="21" customHeight="1" x14ac:dyDescent="0.3">
      <c r="A31" s="195" t="str">
        <f ca="1">IF(ISBLANK('Data Summary'!A33),"",'Data Summary'!A33)</f>
        <v/>
      </c>
      <c r="B31" s="67"/>
      <c r="C31" s="10" t="str">
        <f>HLOOKUP(Introduction!$G$4,nametranslations,123,FALSE)</f>
        <v>Improved &amp; single-sex estimate used</v>
      </c>
      <c r="D31" s="28"/>
      <c r="E31" s="28"/>
      <c r="F31" s="28"/>
      <c r="G31" s="28"/>
      <c r="H31" s="28"/>
      <c r="I31" s="47"/>
      <c r="J31" s="9"/>
      <c r="K31" s="13"/>
      <c r="L31" s="67"/>
      <c r="M31" s="10" t="str">
        <f>HLOOKUP(Introduction!$G$4,nametranslations,123,FALSE)</f>
        <v>Improved &amp; single-sex estimate used</v>
      </c>
      <c r="N31" s="28"/>
      <c r="O31" s="28"/>
      <c r="P31" s="28"/>
      <c r="Q31" s="28"/>
      <c r="R31" s="28"/>
      <c r="S31" s="47"/>
      <c r="T31" s="9"/>
      <c r="U31" s="13"/>
      <c r="V31" s="67"/>
      <c r="W31" s="10" t="str">
        <f>HLOOKUP(Introduction!$G$4,nametranslations,123,FALSE)</f>
        <v>Improved &amp; single-sex estimate used</v>
      </c>
      <c r="X31" s="28"/>
      <c r="Y31" s="28"/>
      <c r="Z31" s="28"/>
      <c r="AA31" s="28"/>
      <c r="AB31" s="28"/>
      <c r="AC31" s="47"/>
      <c r="AD31" s="9"/>
      <c r="AE31" s="13"/>
      <c r="AF31" s="67"/>
      <c r="AG31" s="10" t="str">
        <f>HLOOKUP(Introduction!$G$4,nametranslations,123,FALSE)</f>
        <v>Improved &amp; single-sex estimate used</v>
      </c>
      <c r="AH31" s="28"/>
      <c r="AI31" s="29"/>
      <c r="AJ31" s="29"/>
      <c r="AK31" s="28"/>
      <c r="AL31" s="28"/>
      <c r="AM31" s="47"/>
      <c r="AN31" s="9"/>
      <c r="AO31" s="13"/>
      <c r="AP31" s="67"/>
      <c r="AQ31" s="10" t="str">
        <f>HLOOKUP(Introduction!$G$4,nametranslations,123,FALSE)</f>
        <v>Improved &amp; single-sex estimate used</v>
      </c>
      <c r="AR31" s="28"/>
      <c r="AS31" s="28"/>
      <c r="AT31" s="28"/>
      <c r="AU31" s="28"/>
      <c r="AV31" s="28"/>
      <c r="AW31" s="47"/>
      <c r="AX31" s="9"/>
      <c r="AY31" s="13"/>
      <c r="AZ31" s="67"/>
      <c r="BA31" s="10" t="str">
        <f>HLOOKUP(Introduction!$G$4,nametranslations,123,FALSE)</f>
        <v>Improved &amp; single-sex estimate used</v>
      </c>
      <c r="BB31" s="28"/>
      <c r="BC31" s="28"/>
      <c r="BD31" s="28"/>
      <c r="BE31" s="28"/>
      <c r="BF31" s="28"/>
      <c r="BG31" s="47"/>
      <c r="BH31" s="9"/>
      <c r="BI31" s="13"/>
      <c r="BJ31" s="67"/>
      <c r="BK31" s="10" t="str">
        <f>HLOOKUP(Introduction!$G$4,nametranslations,123,FALSE)</f>
        <v>Improved &amp; single-sex estimate used</v>
      </c>
      <c r="BL31" s="28"/>
      <c r="BM31" s="28"/>
      <c r="BN31" s="28"/>
      <c r="BO31" s="28"/>
      <c r="BP31" s="28"/>
      <c r="BQ31" s="47"/>
      <c r="BR31" s="9"/>
      <c r="BS31" s="13"/>
      <c r="BT31" s="67"/>
      <c r="BU31" s="10" t="str">
        <f>HLOOKUP(Introduction!$G$4,nametranslations,123,FALSE)</f>
        <v>Improved &amp; single-sex estimate used</v>
      </c>
      <c r="BV31" s="28"/>
      <c r="BW31" s="28"/>
      <c r="BX31" s="28"/>
      <c r="BY31" s="28"/>
      <c r="BZ31" s="28"/>
      <c r="CA31" s="47"/>
      <c r="CB31" s="9"/>
      <c r="CC31" s="13"/>
    </row>
    <row r="32" spans="1:232" ht="16.5" customHeight="1" x14ac:dyDescent="0.3">
      <c r="A32" s="195" t="str">
        <f ca="1">IF(ISBLANK('Data Summary'!A34),"",'Data Summary'!A34)</f>
        <v/>
      </c>
      <c r="B32" s="67"/>
      <c r="C32" s="10" t="str">
        <f>HLOOKUP(Introduction!$G$4,nametranslations,114,FALSE)</f>
        <v>Basic estimate used</v>
      </c>
      <c r="D32" s="28"/>
      <c r="E32" s="28"/>
      <c r="F32" s="28"/>
      <c r="G32" s="28"/>
      <c r="H32" s="28"/>
      <c r="I32" s="47"/>
      <c r="J32" s="9"/>
      <c r="K32" s="13"/>
      <c r="L32" s="67"/>
      <c r="M32" s="10" t="str">
        <f>HLOOKUP(Introduction!$G$4,nametranslations,114,FALSE)</f>
        <v>Basic estimate used</v>
      </c>
      <c r="N32" s="28"/>
      <c r="O32" s="28"/>
      <c r="P32" s="28"/>
      <c r="Q32" s="28"/>
      <c r="R32" s="28"/>
      <c r="S32" s="47"/>
      <c r="T32" s="9"/>
      <c r="U32" s="13"/>
      <c r="V32" s="67"/>
      <c r="W32" s="10" t="str">
        <f>HLOOKUP(Introduction!$G$4,nametranslations,114,FALSE)</f>
        <v>Basic estimate used</v>
      </c>
      <c r="X32" s="28" t="s">
        <v>143</v>
      </c>
      <c r="Y32" s="28"/>
      <c r="Z32" s="28"/>
      <c r="AA32" s="28"/>
      <c r="AB32" s="28" t="s">
        <v>143</v>
      </c>
      <c r="AC32" s="47" t="s">
        <v>143</v>
      </c>
      <c r="AD32" s="9"/>
      <c r="AE32" s="13"/>
      <c r="AF32" s="67"/>
      <c r="AG32" s="10" t="str">
        <f>HLOOKUP(Introduction!$G$4,nametranslations,114,FALSE)</f>
        <v>Basic estimate used</v>
      </c>
      <c r="AH32" s="28" t="s">
        <v>143</v>
      </c>
      <c r="AI32" s="29" t="s">
        <v>143</v>
      </c>
      <c r="AJ32" s="29" t="s">
        <v>143</v>
      </c>
      <c r="AK32" s="28"/>
      <c r="AL32" s="28" t="s">
        <v>143</v>
      </c>
      <c r="AM32" s="47" t="s">
        <v>143</v>
      </c>
      <c r="AN32" s="9"/>
      <c r="AO32" s="13"/>
      <c r="AP32" s="67"/>
      <c r="AQ32" s="10" t="str">
        <f>HLOOKUP(Introduction!$G$4,nametranslations,114,FALSE)</f>
        <v>Basic estimate used</v>
      </c>
      <c r="AR32" s="28" t="s">
        <v>217</v>
      </c>
      <c r="AS32" s="28"/>
      <c r="AT32" s="28"/>
      <c r="AU32" s="28"/>
      <c r="AV32" s="28" t="s">
        <v>217</v>
      </c>
      <c r="AW32" s="47" t="s">
        <v>217</v>
      </c>
      <c r="AX32" s="9"/>
      <c r="AY32" s="13"/>
      <c r="AZ32" s="67"/>
      <c r="BA32" s="10" t="str">
        <f>HLOOKUP(Introduction!$G$4,nametranslations,114,FALSE)</f>
        <v>Basic estimate used</v>
      </c>
      <c r="BB32" s="28"/>
      <c r="BC32" s="28"/>
      <c r="BD32" s="28"/>
      <c r="BE32" s="28"/>
      <c r="BF32" s="28"/>
      <c r="BG32" s="47"/>
      <c r="BH32" s="9"/>
      <c r="BI32" s="13"/>
      <c r="BJ32" s="67"/>
      <c r="BK32" s="10" t="str">
        <f>HLOOKUP(Introduction!$G$4,nametranslations,114,FALSE)</f>
        <v>Basic estimate used</v>
      </c>
      <c r="BL32" s="28"/>
      <c r="BM32" s="28"/>
      <c r="BN32" s="28"/>
      <c r="BO32" s="28"/>
      <c r="BP32" s="28"/>
      <c r="BQ32" s="47"/>
      <c r="BR32" s="9"/>
      <c r="BS32" s="13"/>
      <c r="BT32" s="67"/>
      <c r="BU32" s="10" t="str">
        <f>HLOOKUP(Introduction!$G$4,nametranslations,114,FALSE)</f>
        <v>Basic estimate used</v>
      </c>
      <c r="BV32" s="28"/>
      <c r="BW32" s="28"/>
      <c r="BX32" s="28"/>
      <c r="BY32" s="28"/>
      <c r="BZ32" s="28"/>
      <c r="CA32" s="47"/>
      <c r="CB32" s="9"/>
      <c r="CC32" s="13"/>
    </row>
    <row r="33" spans="1:81" ht="16.5" customHeight="1" x14ac:dyDescent="0.3">
      <c r="A33" s="195" t="str">
        <f ca="1">IF(ISBLANK('Data Summary'!A35),"",'Data Summary'!A35)</f>
        <v/>
      </c>
      <c r="B33" s="68"/>
      <c r="C33" s="10" t="str">
        <f>HLOOKUP(Introduction!$G$4,nametranslations,115,FALSE)</f>
        <v>Number of schools total</v>
      </c>
      <c r="D33" s="109"/>
      <c r="E33" s="109"/>
      <c r="F33" s="109"/>
      <c r="G33" s="109"/>
      <c r="H33" s="109">
        <f>'Water Data'!H30</f>
        <v>1593</v>
      </c>
      <c r="I33" s="118">
        <f>'Water Data'!I30</f>
        <v>329</v>
      </c>
      <c r="J33" s="9"/>
      <c r="K33" s="13"/>
      <c r="L33" s="68"/>
      <c r="M33" s="10" t="str">
        <f>HLOOKUP(Introduction!$G$4,nametranslations,115,FALSE)</f>
        <v>Number of schools total</v>
      </c>
      <c r="N33" s="109">
        <f>'Water Data'!N30</f>
        <v>2103</v>
      </c>
      <c r="O33" s="109"/>
      <c r="P33" s="109"/>
      <c r="Q33" s="109"/>
      <c r="R33" s="109">
        <f>'Water Data'!R30</f>
        <v>2056</v>
      </c>
      <c r="S33" s="118">
        <f>'Water Data'!S30</f>
        <v>429</v>
      </c>
      <c r="T33" s="9"/>
      <c r="U33" s="13"/>
      <c r="V33" s="68"/>
      <c r="W33" s="10" t="str">
        <f>HLOOKUP(Introduction!$G$4,nametranslations,115,FALSE)</f>
        <v>Number of schools total</v>
      </c>
      <c r="X33" s="109">
        <f>'Water Data'!X30</f>
        <v>4460</v>
      </c>
      <c r="Y33" s="109"/>
      <c r="Z33" s="109"/>
      <c r="AA33" s="109">
        <f>'Water Data'!AA30</f>
        <v>3779</v>
      </c>
      <c r="AB33" s="109">
        <f>'Water Data'!AB30</f>
        <v>3857</v>
      </c>
      <c r="AC33" s="118">
        <f>'Water Data'!AC30</f>
        <v>1685</v>
      </c>
      <c r="AD33" s="9"/>
      <c r="AE33" s="13"/>
      <c r="AF33" s="68"/>
      <c r="AG33" s="10" t="str">
        <f>HLOOKUP(Introduction!$G$4,nametranslations,115,FALSE)</f>
        <v>Number of schools total</v>
      </c>
      <c r="AH33" s="33"/>
      <c r="AI33" s="33"/>
      <c r="AJ33" s="33"/>
      <c r="AK33" s="34"/>
      <c r="AL33" s="35"/>
      <c r="AM33" s="36"/>
      <c r="AN33" s="9"/>
      <c r="AO33" s="13"/>
      <c r="AP33" s="68"/>
      <c r="AQ33" s="10" t="str">
        <f>HLOOKUP(Introduction!$G$4,nametranslations,115,FALSE)</f>
        <v>Number of schools total</v>
      </c>
      <c r="AR33" s="33"/>
      <c r="AS33" s="33"/>
      <c r="AT33" s="33"/>
      <c r="AU33" s="34"/>
      <c r="AV33" s="35"/>
      <c r="AW33" s="36"/>
      <c r="AX33" s="9"/>
      <c r="AY33" s="13"/>
      <c r="AZ33" s="68"/>
      <c r="BA33" s="10" t="str">
        <f>HLOOKUP(Introduction!$G$4,nametranslations,115,FALSE)</f>
        <v>Number of schools total</v>
      </c>
      <c r="BB33" s="33"/>
      <c r="BC33" s="33"/>
      <c r="BD33" s="33"/>
      <c r="BE33" s="34"/>
      <c r="BF33" s="35"/>
      <c r="BG33" s="36"/>
      <c r="BH33" s="9"/>
      <c r="BI33" s="13"/>
      <c r="BJ33" s="68"/>
      <c r="BK33" s="10" t="str">
        <f>HLOOKUP(Introduction!$G$4,nametranslations,115,FALSE)</f>
        <v>Number of schools total</v>
      </c>
      <c r="BL33" s="33">
        <v>15353</v>
      </c>
      <c r="BM33" s="33" t="s">
        <v>272</v>
      </c>
      <c r="BN33" s="33" t="s">
        <v>272</v>
      </c>
      <c r="BO33" s="34">
        <v>5851</v>
      </c>
      <c r="BP33" s="35">
        <v>6113</v>
      </c>
      <c r="BQ33" s="36">
        <v>3389</v>
      </c>
      <c r="BR33" s="9"/>
      <c r="BS33" s="13"/>
      <c r="BT33" s="68"/>
      <c r="BU33" s="10" t="str">
        <f>HLOOKUP(Introduction!$G$4,nametranslations,115,FALSE)</f>
        <v>Number of schools total</v>
      </c>
      <c r="BV33" s="209">
        <v>6249</v>
      </c>
      <c r="BW33" s="209" t="str">
        <f t="shared" ref="BW33:CA33" si="10">IF(ISNUMBER(BW$10),BW$10,"")</f>
        <v/>
      </c>
      <c r="BX33" s="209" t="str">
        <f t="shared" si="10"/>
        <v/>
      </c>
      <c r="BY33" s="209" t="str">
        <f t="shared" si="10"/>
        <v/>
      </c>
      <c r="BZ33" s="209" t="str">
        <f t="shared" si="10"/>
        <v/>
      </c>
      <c r="CA33" s="118" t="str">
        <f t="shared" si="10"/>
        <v/>
      </c>
      <c r="CB33" s="9"/>
      <c r="CC33" s="13"/>
    </row>
    <row r="34" spans="1:81" ht="16.5" customHeight="1" thickBot="1" x14ac:dyDescent="0.35">
      <c r="A34" s="195" t="str">
        <f ca="1">IF(ISBLANK('Data Summary'!A36),"",'Data Summary'!A36)</f>
        <v/>
      </c>
      <c r="B34" s="69"/>
      <c r="C34" s="24" t="str">
        <f>HLOOKUP(Introduction!$G$4,nametranslations,116,FALSE)</f>
        <v>Number surveyed</v>
      </c>
      <c r="D34" s="107">
        <f>SUM(H34:I34)</f>
        <v>1922</v>
      </c>
      <c r="E34" s="107"/>
      <c r="F34" s="107"/>
      <c r="G34" s="107"/>
      <c r="H34" s="107">
        <f>'Water Data'!H31</f>
        <v>1593</v>
      </c>
      <c r="I34" s="108">
        <f>'Water Data'!I31</f>
        <v>329</v>
      </c>
      <c r="J34" s="21"/>
      <c r="K34" s="15"/>
      <c r="L34" s="69"/>
      <c r="M34" s="24" t="str">
        <f>HLOOKUP(Introduction!$G$4,nametranslations,116,FALSE)</f>
        <v>Number surveyed</v>
      </c>
      <c r="N34" s="107"/>
      <c r="O34" s="107"/>
      <c r="P34" s="107"/>
      <c r="Q34" s="107"/>
      <c r="R34" s="107">
        <f>'Water Data'!R31</f>
        <v>2056</v>
      </c>
      <c r="S34" s="108">
        <f>'Water Data'!S31</f>
        <v>429</v>
      </c>
      <c r="T34" s="21"/>
      <c r="U34" s="15"/>
      <c r="V34" s="69"/>
      <c r="W34" s="24" t="str">
        <f>HLOOKUP(Introduction!$G$4,nametranslations,116,FALSE)</f>
        <v>Number surveyed</v>
      </c>
      <c r="X34" s="38"/>
      <c r="Y34" s="38"/>
      <c r="Z34" s="38"/>
      <c r="AA34" s="38"/>
      <c r="AB34" s="38">
        <f>'Water Data'!AB31</f>
        <v>3857</v>
      </c>
      <c r="AC34" s="39">
        <f>'Water Data'!AC31</f>
        <v>1685</v>
      </c>
      <c r="AD34" s="21"/>
      <c r="AE34" s="15"/>
      <c r="AF34" s="69"/>
      <c r="AG34" s="24" t="str">
        <f>HLOOKUP(Introduction!$G$4,nametranslations,116,FALSE)</f>
        <v>Number surveyed</v>
      </c>
      <c r="AH34" s="38">
        <f>'Water Data'!AH31</f>
        <v>5372</v>
      </c>
      <c r="AI34" s="38">
        <f>'Water Data'!AI31</f>
        <v>2709</v>
      </c>
      <c r="AJ34" s="38">
        <f>'Water Data'!AJ31</f>
        <v>2663</v>
      </c>
      <c r="AK34" s="38"/>
      <c r="AL34" s="38">
        <f>'Water Data'!AL31</f>
        <v>3906</v>
      </c>
      <c r="AM34" s="39">
        <f>'Water Data'!AM31</f>
        <v>1466</v>
      </c>
      <c r="AN34" s="21"/>
      <c r="AO34" s="15"/>
      <c r="AP34" s="69"/>
      <c r="AQ34" s="24" t="str">
        <f>HLOOKUP(Introduction!$G$4,nametranslations,116,FALSE)</f>
        <v>Number surveyed</v>
      </c>
      <c r="AR34" s="38"/>
      <c r="AS34" s="38"/>
      <c r="AT34" s="38"/>
      <c r="AU34" s="38"/>
      <c r="AV34" s="38"/>
      <c r="AW34" s="39"/>
      <c r="AX34" s="21"/>
      <c r="AY34" s="15"/>
      <c r="AZ34" s="69"/>
      <c r="BA34" s="24" t="str">
        <f>HLOOKUP(Introduction!$G$4,nametranslations,116,FALSE)</f>
        <v>Number surveyed</v>
      </c>
      <c r="BB34" s="38"/>
      <c r="BC34" s="38"/>
      <c r="BD34" s="38"/>
      <c r="BE34" s="38"/>
      <c r="BF34" s="38"/>
      <c r="BG34" s="39"/>
      <c r="BH34" s="21"/>
      <c r="BI34" s="15"/>
      <c r="BJ34" s="69"/>
      <c r="BK34" s="24" t="str">
        <f>HLOOKUP(Introduction!$G$4,nametranslations,116,FALSE)</f>
        <v>Number surveyed</v>
      </c>
      <c r="BL34" s="38">
        <v>15353</v>
      </c>
      <c r="BM34" s="38" t="s">
        <v>272</v>
      </c>
      <c r="BN34" s="38" t="s">
        <v>272</v>
      </c>
      <c r="BO34" s="38">
        <v>5851</v>
      </c>
      <c r="BP34" s="38">
        <v>6113</v>
      </c>
      <c r="BQ34" s="39">
        <v>3389</v>
      </c>
      <c r="BR34" s="21"/>
      <c r="BS34" s="15"/>
      <c r="BT34" s="69"/>
      <c r="BU34" s="24" t="str">
        <f>HLOOKUP(Introduction!$G$4,nametranslations,116,FALSE)</f>
        <v>Number surveyed</v>
      </c>
      <c r="BV34" s="38">
        <v>6249</v>
      </c>
      <c r="BW34" s="38" t="str">
        <f t="shared" ref="BW34:CA34" si="11">IF(ISNUMBER(BW$11),BW$11,"")</f>
        <v/>
      </c>
      <c r="BX34" s="38" t="str">
        <f t="shared" si="11"/>
        <v/>
      </c>
      <c r="BY34" s="38" t="str">
        <f t="shared" si="11"/>
        <v/>
      </c>
      <c r="BZ34" s="38" t="str">
        <f t="shared" si="11"/>
        <v/>
      </c>
      <c r="CA34" s="39" t="str">
        <f t="shared" si="11"/>
        <v/>
      </c>
      <c r="CB34" s="21"/>
      <c r="CC34" s="15"/>
    </row>
    <row r="35" spans="1:81" x14ac:dyDescent="0.3">
      <c r="A35" s="195" t="str">
        <f ca="1">IF(ISBLANK('Data Summary'!A37),"",'Data Summary'!A37)</f>
        <v/>
      </c>
    </row>
    <row r="36" spans="1:81" x14ac:dyDescent="0.3">
      <c r="A36" s="195" t="str">
        <f ca="1">IF(ISBLANK('Data Summary'!A38),"",'Data Summary'!A38)</f>
        <v/>
      </c>
    </row>
    <row r="37" spans="1:81" x14ac:dyDescent="0.3">
      <c r="A37" s="195" t="str">
        <f ca="1">IF(ISBLANK('Data Summary'!A39),"",'Data Summary'!A39)</f>
        <v/>
      </c>
    </row>
    <row r="38" spans="1:81" x14ac:dyDescent="0.3">
      <c r="A38" s="195" t="str">
        <f ca="1">IF(ISBLANK('Data Summary'!A40),"",'Data Summary'!A40)</f>
        <v/>
      </c>
    </row>
    <row r="39" spans="1:81" x14ac:dyDescent="0.3">
      <c r="A39" s="195" t="str">
        <f ca="1">IF(ISBLANK('Data Summary'!A41),"",'Data Summary'!A41)</f>
        <v/>
      </c>
    </row>
    <row r="40" spans="1:81" x14ac:dyDescent="0.3">
      <c r="A40" s="195" t="str">
        <f ca="1">IF(ISBLANK('Data Summary'!A42),"",'Data Summary'!A42)</f>
        <v/>
      </c>
    </row>
    <row r="41" spans="1:81" x14ac:dyDescent="0.3">
      <c r="A41" s="195" t="str">
        <f ca="1">IF(ISBLANK('Data Summary'!A43),"",'Data Summary'!A43)</f>
        <v/>
      </c>
    </row>
    <row r="42" spans="1:81" x14ac:dyDescent="0.3">
      <c r="A42" s="195" t="str">
        <f ca="1">IF(ISBLANK('Data Summary'!A44),"",'Data Summary'!A44)</f>
        <v/>
      </c>
    </row>
    <row r="43" spans="1:81" x14ac:dyDescent="0.3">
      <c r="A43" s="195" t="str">
        <f ca="1">IF(ISBLANK('Data Summary'!A45),"",'Data Summary'!A45)</f>
        <v/>
      </c>
    </row>
    <row r="44" spans="1:81" x14ac:dyDescent="0.3">
      <c r="A44" s="195" t="str">
        <f ca="1">IF(ISBLANK('Data Summary'!A46),"",'Data Summary'!A46)</f>
        <v/>
      </c>
    </row>
    <row r="45" spans="1:81" x14ac:dyDescent="0.3">
      <c r="A45" s="195" t="str">
        <f ca="1">IF(ISBLANK('Data Summary'!A47),"",'Data Summary'!A47)</f>
        <v/>
      </c>
    </row>
    <row r="46" spans="1:81" x14ac:dyDescent="0.3">
      <c r="A46" s="195" t="str">
        <f ca="1">IF(ISBLANK('Data Summary'!A48),"",'Data Summary'!A48)</f>
        <v/>
      </c>
    </row>
    <row r="47" spans="1:81" x14ac:dyDescent="0.3">
      <c r="A47" s="195" t="str">
        <f ca="1">IF(ISBLANK('Data Summary'!A49),"",'Data Summary'!A49)</f>
        <v/>
      </c>
    </row>
    <row r="48" spans="1:81" x14ac:dyDescent="0.3">
      <c r="A48" s="195" t="str">
        <f ca="1">IF(ISBLANK('Data Summary'!A50),"",'Data Summary'!A50)</f>
        <v/>
      </c>
    </row>
    <row r="49" spans="1:1" x14ac:dyDescent="0.3">
      <c r="A49" s="195" t="str">
        <f ca="1">IF(ISBLANK('Data Summary'!A51),"",'Data Summary'!A51)</f>
        <v/>
      </c>
    </row>
    <row r="50" spans="1:1" x14ac:dyDescent="0.3">
      <c r="A50" s="195" t="str">
        <f ca="1">IF(ISBLANK('Data Summary'!A52),"",'Data Summary'!A52)</f>
        <v/>
      </c>
    </row>
    <row r="51" spans="1:1" x14ac:dyDescent="0.3">
      <c r="A51" s="195" t="str">
        <f ca="1">IF(ISBLANK('Data Summary'!A53),"",'Data Summary'!A53)</f>
        <v/>
      </c>
    </row>
    <row r="52" spans="1:1" x14ac:dyDescent="0.3">
      <c r="A52" s="195" t="str">
        <f ca="1">IF(ISBLANK('Data Summary'!A54),"",'Data Summary'!A54)</f>
        <v/>
      </c>
    </row>
    <row r="53" spans="1:1" x14ac:dyDescent="0.3">
      <c r="A53" s="195" t="str">
        <f ca="1">IF(ISBLANK('Data Summary'!A55),"",'Data Summary'!A55)</f>
        <v/>
      </c>
    </row>
    <row r="54" spans="1:1" x14ac:dyDescent="0.3">
      <c r="A54" s="195" t="str">
        <f ca="1">IF(ISBLANK('Data Summary'!A56),"",'Data Summary'!A56)</f>
        <v/>
      </c>
    </row>
    <row r="55" spans="1:1" x14ac:dyDescent="0.3">
      <c r="A55" s="195" t="str">
        <f ca="1">IF(ISBLANK('Data Summary'!A57),"",'Data Summary'!A57)</f>
        <v/>
      </c>
    </row>
    <row r="56" spans="1:1" x14ac:dyDescent="0.3">
      <c r="A56" s="195" t="str">
        <f ca="1">IF(ISBLANK('Data Summary'!A58),"",'Data Summary'!A58)</f>
        <v/>
      </c>
    </row>
    <row r="57" spans="1:1" x14ac:dyDescent="0.3">
      <c r="A57" s="195" t="str">
        <f ca="1">IF(ISBLANK('Data Summary'!A59),"",'Data Summary'!A59)</f>
        <v/>
      </c>
    </row>
    <row r="58" spans="1:1" x14ac:dyDescent="0.3">
      <c r="A58" s="195" t="str">
        <f ca="1">IF(ISBLANK('Data Summary'!A60),"",'Data Summary'!A60)</f>
        <v/>
      </c>
    </row>
    <row r="59" spans="1:1" x14ac:dyDescent="0.3">
      <c r="A59" s="195" t="str">
        <f ca="1">IF(ISBLANK('Data Summary'!A61),"",'Data Summary'!A61)</f>
        <v/>
      </c>
    </row>
    <row r="60" spans="1:1" x14ac:dyDescent="0.3">
      <c r="A60" s="195" t="str">
        <f ca="1">IF(ISBLANK('Data Summary'!A62),"",'Data Summary'!A62)</f>
        <v/>
      </c>
    </row>
    <row r="61" spans="1:1" x14ac:dyDescent="0.3">
      <c r="A61" s="195" t="str">
        <f ca="1">IF(ISBLANK('Data Summary'!A63),"",'Data Summary'!A63)</f>
        <v/>
      </c>
    </row>
    <row r="62" spans="1:1" x14ac:dyDescent="0.3">
      <c r="A62" s="195" t="str">
        <f ca="1">IF(ISBLANK('Data Summary'!A64),"",'Data Summary'!A64)</f>
        <v/>
      </c>
    </row>
    <row r="63" spans="1:1" x14ac:dyDescent="0.3">
      <c r="A63" s="195" t="str">
        <f ca="1">IF(ISBLANK('Data Summary'!A65),"",'Data Summary'!A65)</f>
        <v/>
      </c>
    </row>
    <row r="64" spans="1:1" x14ac:dyDescent="0.3">
      <c r="A64" s="195" t="str">
        <f ca="1">IF(ISBLANK('Data Summary'!A66),"",'Data Summary'!A66)</f>
        <v/>
      </c>
    </row>
    <row r="65" spans="1:1" x14ac:dyDescent="0.3">
      <c r="A65" s="195" t="str">
        <f ca="1">IF(ISBLANK('Data Summary'!A67),"",'Data Summary'!A67)</f>
        <v/>
      </c>
    </row>
    <row r="66" spans="1:1" x14ac:dyDescent="0.3">
      <c r="A66" s="195" t="str">
        <f ca="1">IF(ISBLANK('Data Summary'!A68),"",'Data Summary'!A68)</f>
        <v/>
      </c>
    </row>
    <row r="67" spans="1:1" x14ac:dyDescent="0.3">
      <c r="A67" s="195" t="str">
        <f ca="1">IF(ISBLANK('Data Summary'!A69),"",'Data Summary'!A69)</f>
        <v/>
      </c>
    </row>
    <row r="68" spans="1:1" x14ac:dyDescent="0.3">
      <c r="A68" s="195" t="str">
        <f ca="1">IF(ISBLANK('Data Summary'!A70),"",'Data Summary'!A70)</f>
        <v/>
      </c>
    </row>
    <row r="69" spans="1:1" x14ac:dyDescent="0.3">
      <c r="A69" s="195" t="str">
        <f ca="1">IF(ISBLANK('Data Summary'!A71),"",'Data Summary'!A71)</f>
        <v/>
      </c>
    </row>
    <row r="70" spans="1:1" x14ac:dyDescent="0.3">
      <c r="A70" s="195" t="str">
        <f ca="1">IF(ISBLANK('Data Summary'!A72),"",'Data Summary'!A72)</f>
        <v/>
      </c>
    </row>
    <row r="71" spans="1:1" x14ac:dyDescent="0.3">
      <c r="A71" s="195" t="str">
        <f ca="1">IF(ISBLANK('Data Summary'!A73),"",'Data Summary'!A73)</f>
        <v/>
      </c>
    </row>
    <row r="72" spans="1:1" x14ac:dyDescent="0.3">
      <c r="A72" s="195" t="str">
        <f ca="1">IF(ISBLANK('Data Summary'!A74),"",'Data Summary'!A74)</f>
        <v/>
      </c>
    </row>
    <row r="73" spans="1:1" x14ac:dyDescent="0.3">
      <c r="A73" s="195" t="str">
        <f ca="1">IF(ISBLANK('Data Summary'!A75),"",'Data Summary'!A75)</f>
        <v/>
      </c>
    </row>
    <row r="74" spans="1:1" x14ac:dyDescent="0.3">
      <c r="A74" s="195" t="str">
        <f ca="1">IF(ISBLANK('Data Summary'!A76),"",'Data Summary'!A76)</f>
        <v/>
      </c>
    </row>
    <row r="75" spans="1:1" x14ac:dyDescent="0.3">
      <c r="A75" s="195" t="str">
        <f ca="1">IF(ISBLANK('Data Summary'!A77),"",'Data Summary'!A77)</f>
        <v/>
      </c>
    </row>
    <row r="76" spans="1:1" x14ac:dyDescent="0.3">
      <c r="A76" s="195" t="str">
        <f ca="1">IF(ISBLANK('Data Summary'!A78),"",'Data Summary'!A78)</f>
        <v/>
      </c>
    </row>
    <row r="77" spans="1:1" x14ac:dyDescent="0.3">
      <c r="A77" s="195" t="str">
        <f ca="1">IF(ISBLANK('Data Summary'!A79),"",'Data Summary'!A79)</f>
        <v/>
      </c>
    </row>
    <row r="78" spans="1:1" x14ac:dyDescent="0.3">
      <c r="A78" s="195" t="str">
        <f ca="1">IF(ISBLANK('Data Summary'!A80),"",'Data Summary'!A80)</f>
        <v/>
      </c>
    </row>
    <row r="79" spans="1:1" x14ac:dyDescent="0.3">
      <c r="A79" s="195" t="str">
        <f ca="1">IF(ISBLANK('Data Summary'!A81),"",'Data Summary'!A81)</f>
        <v/>
      </c>
    </row>
    <row r="80" spans="1:1" x14ac:dyDescent="0.3">
      <c r="A80" s="195" t="str">
        <f ca="1">IF(ISBLANK('Data Summary'!A82),"",'Data Summary'!A82)</f>
        <v/>
      </c>
    </row>
    <row r="81" spans="1:1" x14ac:dyDescent="0.3">
      <c r="A81" s="195" t="str">
        <f ca="1">IF(ISBLANK('Data Summary'!A83),"",'Data Summary'!A83)</f>
        <v/>
      </c>
    </row>
    <row r="82" spans="1:1" x14ac:dyDescent="0.3">
      <c r="A82" s="195" t="str">
        <f ca="1">IF(ISBLANK('Data Summary'!A84),"",'Data Summary'!A84)</f>
        <v/>
      </c>
    </row>
    <row r="83" spans="1:1" x14ac:dyDescent="0.3">
      <c r="A83" s="195" t="str">
        <f ca="1">IF(ISBLANK('Data Summary'!A85),"",'Data Summary'!A85)</f>
        <v/>
      </c>
    </row>
    <row r="84" spans="1:1" x14ac:dyDescent="0.3">
      <c r="A84" s="195" t="str">
        <f ca="1">IF(ISBLANK('Data Summary'!A86),"",'Data Summary'!A86)</f>
        <v/>
      </c>
    </row>
    <row r="85" spans="1:1" x14ac:dyDescent="0.3">
      <c r="A85" s="195" t="str">
        <f ca="1">IF(ISBLANK('Data Summary'!A87),"",'Data Summary'!A87)</f>
        <v/>
      </c>
    </row>
    <row r="86" spans="1:1" x14ac:dyDescent="0.3">
      <c r="A86" s="195" t="str">
        <f ca="1">IF(ISBLANK('Data Summary'!A88),"",'Data Summary'!A88)</f>
        <v/>
      </c>
    </row>
    <row r="87" spans="1:1" x14ac:dyDescent="0.3">
      <c r="A87" s="195" t="str">
        <f ca="1">IF(ISBLANK('Data Summary'!A89),"",'Data Summary'!A89)</f>
        <v/>
      </c>
    </row>
    <row r="88" spans="1:1" x14ac:dyDescent="0.3">
      <c r="A88" s="195" t="str">
        <f ca="1">IF(ISBLANK('Data Summary'!A90),"",'Data Summary'!A90)</f>
        <v/>
      </c>
    </row>
    <row r="89" spans="1:1" x14ac:dyDescent="0.3">
      <c r="A89" s="195" t="str">
        <f ca="1">IF(ISBLANK('Data Summary'!A91),"",'Data Summary'!A91)</f>
        <v/>
      </c>
    </row>
    <row r="90" spans="1:1" x14ac:dyDescent="0.3">
      <c r="A90" s="195" t="str">
        <f ca="1">IF(ISBLANK('Data Summary'!A92),"",'Data Summary'!A92)</f>
        <v/>
      </c>
    </row>
    <row r="91" spans="1:1" x14ac:dyDescent="0.3">
      <c r="A91" s="195" t="str">
        <f ca="1">IF(ISBLANK('Data Summary'!A93),"",'Data Summary'!A93)</f>
        <v/>
      </c>
    </row>
    <row r="92" spans="1:1" x14ac:dyDescent="0.3">
      <c r="A92" s="195" t="str">
        <f ca="1">IF(ISBLANK('Data Summary'!A94),"",'Data Summary'!A94)</f>
        <v/>
      </c>
    </row>
    <row r="93" spans="1:1" x14ac:dyDescent="0.3">
      <c r="A93" s="195" t="str">
        <f ca="1">IF(ISBLANK('Data Summary'!A95),"",'Data Summary'!A95)</f>
        <v/>
      </c>
    </row>
    <row r="94" spans="1:1" x14ac:dyDescent="0.3">
      <c r="A94" s="195" t="str">
        <f ca="1">IF(ISBLANK('Data Summary'!A96),"",'Data Summary'!A96)</f>
        <v/>
      </c>
    </row>
    <row r="95" spans="1:1" x14ac:dyDescent="0.3">
      <c r="A95" s="195" t="str">
        <f ca="1">IF(ISBLANK('Data Summary'!A97),"",'Data Summary'!A97)</f>
        <v/>
      </c>
    </row>
    <row r="96" spans="1:1" x14ac:dyDescent="0.3">
      <c r="A96" s="195" t="str">
        <f ca="1">IF(ISBLANK('Data Summary'!A98),"",'Data Summary'!A98)</f>
        <v/>
      </c>
    </row>
    <row r="97" spans="1:1" x14ac:dyDescent="0.3">
      <c r="A97" s="195" t="str">
        <f ca="1">IF(ISBLANK('Data Summary'!A99),"",'Data Summary'!A99)</f>
        <v/>
      </c>
    </row>
    <row r="98" spans="1:1" x14ac:dyDescent="0.3">
      <c r="A98" s="195" t="str">
        <f ca="1">IF(ISBLANK('Data Summary'!A100),"",'Data Summary'!A100)</f>
        <v/>
      </c>
    </row>
    <row r="99" spans="1:1" x14ac:dyDescent="0.3">
      <c r="A99" s="195" t="str">
        <f ca="1">IF(ISBLANK('Data Summary'!A101),"",'Data Summary'!A101)</f>
        <v/>
      </c>
    </row>
    <row r="100" spans="1:1" x14ac:dyDescent="0.3">
      <c r="A100" s="195" t="str">
        <f ca="1">IF(ISBLANK('Data Summary'!A102),"",'Data Summary'!A102)</f>
        <v/>
      </c>
    </row>
    <row r="101" spans="1:1" x14ac:dyDescent="0.3">
      <c r="A101" s="195" t="str">
        <f ca="1">IF(ISBLANK('Data Summary'!A103),"",'Data Summary'!A103)</f>
        <v/>
      </c>
    </row>
    <row r="102" spans="1:1" x14ac:dyDescent="0.3">
      <c r="A102" s="195" t="str">
        <f ca="1">IF(ISBLANK('Data Summary'!A104),"",'Data Summary'!A104)</f>
        <v/>
      </c>
    </row>
    <row r="103" spans="1:1" x14ac:dyDescent="0.3">
      <c r="A103" s="195" t="str">
        <f ca="1">IF(ISBLANK('Data Summary'!A105),"",'Data Summary'!A105)</f>
        <v/>
      </c>
    </row>
    <row r="104" spans="1:1" x14ac:dyDescent="0.3">
      <c r="A104" s="195" t="str">
        <f ca="1">IF(ISBLANK('Data Summary'!A106),"",'Data Summary'!A106)</f>
        <v/>
      </c>
    </row>
    <row r="105" spans="1:1" x14ac:dyDescent="0.3">
      <c r="A105" s="195" t="str">
        <f ca="1">IF(ISBLANK('Data Summary'!A107),"",'Data Summary'!A107)</f>
        <v/>
      </c>
    </row>
    <row r="106" spans="1:1" x14ac:dyDescent="0.3">
      <c r="A106" s="195" t="str">
        <f ca="1">IF(ISBLANK('Data Summary'!A108),"",'Data Summary'!A108)</f>
        <v/>
      </c>
    </row>
    <row r="107" spans="1:1" x14ac:dyDescent="0.3">
      <c r="A107" s="195" t="str">
        <f ca="1">IF(ISBLANK('Data Summary'!A109),"",'Data Summary'!A109)</f>
        <v/>
      </c>
    </row>
    <row r="108" spans="1:1" x14ac:dyDescent="0.3">
      <c r="A108" s="195" t="str">
        <f ca="1">IF(ISBLANK('Data Summary'!A110),"",'Data Summary'!A110)</f>
        <v/>
      </c>
    </row>
    <row r="109" spans="1:1" x14ac:dyDescent="0.3">
      <c r="A109" s="195" t="str">
        <f ca="1">IF(ISBLANK('Data Summary'!A111),"",'Data Summary'!A111)</f>
        <v/>
      </c>
    </row>
    <row r="110" spans="1:1" x14ac:dyDescent="0.3">
      <c r="A110" s="195" t="str">
        <f ca="1">IF(ISBLANK('Data Summary'!A112),"",'Data Summary'!A112)</f>
        <v/>
      </c>
    </row>
    <row r="111" spans="1:1" x14ac:dyDescent="0.3">
      <c r="A111" s="195" t="str">
        <f ca="1">IF(ISBLANK('Data Summary'!A113),"",'Data Summary'!A113)</f>
        <v/>
      </c>
    </row>
    <row r="112" spans="1:1" x14ac:dyDescent="0.3">
      <c r="A112" s="195" t="str">
        <f ca="1">IF(ISBLANK('Data Summary'!A114),"",'Data Summary'!A114)</f>
        <v/>
      </c>
    </row>
    <row r="113" spans="1:1" x14ac:dyDescent="0.3">
      <c r="A113" s="195" t="str">
        <f ca="1">IF(ISBLANK('Data Summary'!A115),"",'Data Summary'!A115)</f>
        <v/>
      </c>
    </row>
    <row r="114" spans="1:1" x14ac:dyDescent="0.3">
      <c r="A114" s="195" t="str">
        <f ca="1">IF(ISBLANK('Data Summary'!A116),"",'Data Summary'!A116)</f>
        <v/>
      </c>
    </row>
    <row r="115" spans="1:1" x14ac:dyDescent="0.3">
      <c r="A115" s="195" t="str">
        <f ca="1">IF(ISBLANK('Data Summary'!A117),"",'Data Summary'!A117)</f>
        <v/>
      </c>
    </row>
    <row r="116" spans="1:1" x14ac:dyDescent="0.3">
      <c r="A116" s="195" t="str">
        <f ca="1">IF(ISBLANK('Data Summary'!A118),"",'Data Summary'!A118)</f>
        <v/>
      </c>
    </row>
    <row r="117" spans="1:1" x14ac:dyDescent="0.3">
      <c r="A117" s="195" t="str">
        <f ca="1">IF(ISBLANK('Data Summary'!A119),"",'Data Summary'!A119)</f>
        <v/>
      </c>
    </row>
    <row r="118" spans="1:1" x14ac:dyDescent="0.3">
      <c r="A118" s="195" t="str">
        <f ca="1">IF(ISBLANK('Data Summary'!A120),"",'Data Summary'!A120)</f>
        <v/>
      </c>
    </row>
    <row r="119" spans="1:1" x14ac:dyDescent="0.3">
      <c r="A119" s="195" t="str">
        <f ca="1">IF(ISBLANK('Data Summary'!A121),"",'Data Summary'!A121)</f>
        <v/>
      </c>
    </row>
    <row r="120" spans="1:1" x14ac:dyDescent="0.3">
      <c r="A120" s="195" t="str">
        <f ca="1">IF(ISBLANK('Data Summary'!A122),"",'Data Summary'!A122)</f>
        <v/>
      </c>
    </row>
    <row r="121" spans="1:1" x14ac:dyDescent="0.3">
      <c r="A121" s="195" t="str">
        <f ca="1">IF(ISBLANK('Data Summary'!A123),"",'Data Summary'!A123)</f>
        <v/>
      </c>
    </row>
    <row r="122" spans="1:1" x14ac:dyDescent="0.3">
      <c r="A122" s="195" t="str">
        <f ca="1">IF(ISBLANK('Data Summary'!A124),"",'Data Summary'!A124)</f>
        <v/>
      </c>
    </row>
    <row r="123" spans="1:1" x14ac:dyDescent="0.3">
      <c r="A123" s="195" t="str">
        <f ca="1">IF(ISBLANK('Data Summary'!A125),"",'Data Summary'!A125)</f>
        <v/>
      </c>
    </row>
    <row r="124" spans="1:1" x14ac:dyDescent="0.3">
      <c r="A124" s="195" t="str">
        <f ca="1">IF(ISBLANK('Data Summary'!A126),"",'Data Summary'!A126)</f>
        <v/>
      </c>
    </row>
    <row r="125" spans="1:1" x14ac:dyDescent="0.3">
      <c r="A125" s="195" t="str">
        <f ca="1">IF(ISBLANK('Data Summary'!A127),"",'Data Summary'!A127)</f>
        <v/>
      </c>
    </row>
    <row r="126" spans="1:1" x14ac:dyDescent="0.3">
      <c r="A126" s="195" t="str">
        <f ca="1">IF(ISBLANK('Data Summary'!A128),"",'Data Summary'!A128)</f>
        <v/>
      </c>
    </row>
    <row r="127" spans="1:1" x14ac:dyDescent="0.3">
      <c r="A127" s="195" t="str">
        <f ca="1">IF(ISBLANK('Data Summary'!A129),"",'Data Summary'!A129)</f>
        <v/>
      </c>
    </row>
    <row r="128" spans="1:1" x14ac:dyDescent="0.3">
      <c r="A128" s="195" t="str">
        <f ca="1">IF(ISBLANK('Data Summary'!A130),"",'Data Summary'!A130)</f>
        <v/>
      </c>
    </row>
    <row r="129" spans="1:1" x14ac:dyDescent="0.3">
      <c r="A129" s="195" t="str">
        <f ca="1">IF(ISBLANK('Data Summary'!A131),"",'Data Summary'!A131)</f>
        <v/>
      </c>
    </row>
    <row r="130" spans="1:1" x14ac:dyDescent="0.3">
      <c r="A130" s="195" t="str">
        <f ca="1">IF(ISBLANK('Data Summary'!A132),"",'Data Summary'!A132)</f>
        <v/>
      </c>
    </row>
    <row r="131" spans="1:1" x14ac:dyDescent="0.3">
      <c r="A131" s="195" t="str">
        <f ca="1">IF(ISBLANK('Data Summary'!A133),"",'Data Summary'!A133)</f>
        <v/>
      </c>
    </row>
    <row r="132" spans="1:1" x14ac:dyDescent="0.3">
      <c r="A132" s="195" t="str">
        <f ca="1">IF(ISBLANK('Data Summary'!A134),"",'Data Summary'!A134)</f>
        <v/>
      </c>
    </row>
    <row r="133" spans="1:1" x14ac:dyDescent="0.3">
      <c r="A133" s="195" t="str">
        <f ca="1">IF(ISBLANK('Data Summary'!A135),"",'Data Summary'!A135)</f>
        <v/>
      </c>
    </row>
    <row r="134" spans="1:1" x14ac:dyDescent="0.3">
      <c r="A134" s="195" t="str">
        <f ca="1">IF(ISBLANK('Data Summary'!A136),"",'Data Summary'!A136)</f>
        <v/>
      </c>
    </row>
    <row r="135" spans="1:1" x14ac:dyDescent="0.3">
      <c r="A135" s="195" t="str">
        <f ca="1">IF(ISBLANK('Data Summary'!A137),"",'Data Summary'!A137)</f>
        <v/>
      </c>
    </row>
    <row r="136" spans="1:1" x14ac:dyDescent="0.3">
      <c r="A136" s="195" t="str">
        <f ca="1">IF(ISBLANK('Data Summary'!A138),"",'Data Summary'!A138)</f>
        <v/>
      </c>
    </row>
    <row r="137" spans="1:1" x14ac:dyDescent="0.3">
      <c r="A137" s="195" t="str">
        <f ca="1">IF(ISBLANK('Data Summary'!A139),"",'Data Summary'!A139)</f>
        <v/>
      </c>
    </row>
    <row r="138" spans="1:1" x14ac:dyDescent="0.3">
      <c r="A138" s="195" t="str">
        <f ca="1">IF(ISBLANK('Data Summary'!A140),"",'Data Summary'!A140)</f>
        <v/>
      </c>
    </row>
    <row r="139" spans="1:1" x14ac:dyDescent="0.3">
      <c r="A139" s="195" t="str">
        <f ca="1">IF(ISBLANK('Data Summary'!A141),"",'Data Summary'!A141)</f>
        <v/>
      </c>
    </row>
    <row r="140" spans="1:1" x14ac:dyDescent="0.3">
      <c r="A140" s="195" t="str">
        <f ca="1">IF(ISBLANK('Data Summary'!A142),"",'Data Summary'!A142)</f>
        <v/>
      </c>
    </row>
    <row r="141" spans="1:1" x14ac:dyDescent="0.3">
      <c r="A141" s="195" t="str">
        <f ca="1">IF(ISBLANK('Data Summary'!A143),"",'Data Summary'!A143)</f>
        <v/>
      </c>
    </row>
    <row r="142" spans="1:1" x14ac:dyDescent="0.3">
      <c r="A142" s="195" t="str">
        <f ca="1">IF(ISBLANK('Data Summary'!A144),"",'Data Summary'!A144)</f>
        <v/>
      </c>
    </row>
    <row r="143" spans="1:1" x14ac:dyDescent="0.3">
      <c r="A143" s="195" t="str">
        <f ca="1">IF(ISBLANK('Data Summary'!A145),"",'Data Summary'!A145)</f>
        <v/>
      </c>
    </row>
    <row r="144" spans="1:1" x14ac:dyDescent="0.3">
      <c r="A144" s="195" t="str">
        <f ca="1">IF(ISBLANK('Data Summary'!A146),"",'Data Summary'!A146)</f>
        <v/>
      </c>
    </row>
    <row r="145" spans="1:1" x14ac:dyDescent="0.3">
      <c r="A145" s="195" t="str">
        <f ca="1">IF(ISBLANK('Data Summary'!A147),"",'Data Summary'!A147)</f>
        <v/>
      </c>
    </row>
    <row r="146" spans="1:1" x14ac:dyDescent="0.3">
      <c r="A146" s="195" t="str">
        <f ca="1">IF(ISBLANK('Data Summary'!A148),"",'Data Summary'!A148)</f>
        <v/>
      </c>
    </row>
    <row r="147" spans="1:1" x14ac:dyDescent="0.3">
      <c r="A147" s="195" t="str">
        <f ca="1">IF(ISBLANK('Data Summary'!A149),"",'Data Summary'!A149)</f>
        <v/>
      </c>
    </row>
    <row r="148" spans="1:1" x14ac:dyDescent="0.3">
      <c r="A148" s="195" t="e">
        <f>IF(ISBLANK(#REF!),"",#REF!)</f>
        <v>#REF!</v>
      </c>
    </row>
    <row r="149" spans="1:1" x14ac:dyDescent="0.3">
      <c r="A149" s="195" t="e">
        <f>IF(ISBLANK(#REF!),"",#REF!)</f>
        <v>#REF!</v>
      </c>
    </row>
    <row r="150" spans="1:1" x14ac:dyDescent="0.3">
      <c r="A150" s="195" t="e">
        <f>IF(ISBLANK(#REF!),"",#REF!)</f>
        <v>#REF!</v>
      </c>
    </row>
    <row r="151" spans="1:1" x14ac:dyDescent="0.3">
      <c r="A151" s="195" t="e">
        <f>IF(ISBLANK(#REF!),"",#REF!)</f>
        <v>#REF!</v>
      </c>
    </row>
    <row r="152" spans="1:1" x14ac:dyDescent="0.3">
      <c r="A152" s="193"/>
    </row>
    <row r="153" spans="1:1" x14ac:dyDescent="0.3">
      <c r="A153" s="193"/>
    </row>
    <row r="154" spans="1:1" x14ac:dyDescent="0.3">
      <c r="A154" s="193"/>
    </row>
    <row r="155" spans="1:1" x14ac:dyDescent="0.3">
      <c r="A155" s="193"/>
    </row>
    <row r="156" spans="1:1" x14ac:dyDescent="0.3">
      <c r="A156" s="193"/>
    </row>
    <row r="157" spans="1:1" x14ac:dyDescent="0.3">
      <c r="A157" s="193"/>
    </row>
    <row r="158" spans="1:1" x14ac:dyDescent="0.3">
      <c r="A158" s="193"/>
    </row>
    <row r="159" spans="1:1" x14ac:dyDescent="0.3">
      <c r="A159" s="193"/>
    </row>
    <row r="160" spans="1:1" x14ac:dyDescent="0.3">
      <c r="A160" s="193"/>
    </row>
    <row r="161" spans="1:1" x14ac:dyDescent="0.3">
      <c r="A161" s="193"/>
    </row>
    <row r="162" spans="1:1" x14ac:dyDescent="0.3">
      <c r="A162" s="193"/>
    </row>
    <row r="163" spans="1:1" x14ac:dyDescent="0.3">
      <c r="A163" s="193"/>
    </row>
    <row r="164" spans="1:1" x14ac:dyDescent="0.3">
      <c r="A164" s="193"/>
    </row>
    <row r="165" spans="1:1" x14ac:dyDescent="0.3">
      <c r="A165" s="193"/>
    </row>
    <row r="166" spans="1:1" x14ac:dyDescent="0.3">
      <c r="A166" s="193"/>
    </row>
    <row r="167" spans="1:1" x14ac:dyDescent="0.3">
      <c r="A167" s="193"/>
    </row>
    <row r="168" spans="1:1" x14ac:dyDescent="0.3">
      <c r="A168" s="193"/>
    </row>
    <row r="169" spans="1:1" x14ac:dyDescent="0.3">
      <c r="A169" s="193"/>
    </row>
    <row r="170" spans="1:1" x14ac:dyDescent="0.3">
      <c r="A170" s="193"/>
    </row>
    <row r="171" spans="1:1" x14ac:dyDescent="0.3">
      <c r="A171" s="193"/>
    </row>
    <row r="172" spans="1:1" x14ac:dyDescent="0.3">
      <c r="A172" s="193"/>
    </row>
    <row r="173" spans="1:1" x14ac:dyDescent="0.3">
      <c r="A173" s="193"/>
    </row>
    <row r="174" spans="1:1" x14ac:dyDescent="0.3">
      <c r="A174" s="193"/>
    </row>
    <row r="175" spans="1:1" x14ac:dyDescent="0.3">
      <c r="A175" s="193"/>
    </row>
    <row r="176" spans="1:1" x14ac:dyDescent="0.3">
      <c r="A176" s="193"/>
    </row>
    <row r="177" spans="1:1" x14ac:dyDescent="0.3">
      <c r="A177" s="193"/>
    </row>
    <row r="178" spans="1:1" x14ac:dyDescent="0.3">
      <c r="A178" s="193"/>
    </row>
    <row r="179" spans="1:1" x14ac:dyDescent="0.3">
      <c r="A179" s="193"/>
    </row>
    <row r="180" spans="1:1" x14ac:dyDescent="0.3">
      <c r="A180" s="193"/>
    </row>
    <row r="181" spans="1:1" x14ac:dyDescent="0.3">
      <c r="A181" s="193"/>
    </row>
    <row r="182" spans="1:1" x14ac:dyDescent="0.3">
      <c r="A182" s="193"/>
    </row>
    <row r="183" spans="1:1" x14ac:dyDescent="0.3">
      <c r="A183" s="193"/>
    </row>
    <row r="184" spans="1:1" x14ac:dyDescent="0.3">
      <c r="A184" s="193"/>
    </row>
    <row r="185" spans="1:1" x14ac:dyDescent="0.3">
      <c r="A185" s="193"/>
    </row>
    <row r="186" spans="1:1" x14ac:dyDescent="0.3">
      <c r="A186" s="193"/>
    </row>
    <row r="187" spans="1:1" x14ac:dyDescent="0.3">
      <c r="A187" s="193"/>
    </row>
    <row r="188" spans="1:1" x14ac:dyDescent="0.3">
      <c r="A188" s="193"/>
    </row>
    <row r="189" spans="1:1" x14ac:dyDescent="0.3">
      <c r="A189" s="193"/>
    </row>
    <row r="190" spans="1:1" x14ac:dyDescent="0.3">
      <c r="A190" s="193"/>
    </row>
    <row r="191" spans="1:1" x14ac:dyDescent="0.3">
      <c r="A191" s="193"/>
    </row>
    <row r="192" spans="1:1" x14ac:dyDescent="0.3">
      <c r="A192" s="193"/>
    </row>
    <row r="193" spans="1:1" x14ac:dyDescent="0.3">
      <c r="A193" s="193"/>
    </row>
    <row r="194" spans="1:1" x14ac:dyDescent="0.3">
      <c r="A194" s="193"/>
    </row>
    <row r="195" spans="1:1" x14ac:dyDescent="0.3">
      <c r="A195" s="193"/>
    </row>
    <row r="196" spans="1:1" x14ac:dyDescent="0.3">
      <c r="A196" s="193"/>
    </row>
    <row r="197" spans="1:1" x14ac:dyDescent="0.3">
      <c r="A197" s="193"/>
    </row>
    <row r="198" spans="1:1" x14ac:dyDescent="0.3">
      <c r="A198" s="193"/>
    </row>
    <row r="199" spans="1:1" x14ac:dyDescent="0.3">
      <c r="A199" s="193"/>
    </row>
    <row r="200" spans="1:1" x14ac:dyDescent="0.3">
      <c r="A200" s="193"/>
    </row>
    <row r="201" spans="1:1" x14ac:dyDescent="0.3">
      <c r="A201" s="193"/>
    </row>
    <row r="202" spans="1:1" x14ac:dyDescent="0.3">
      <c r="A202" s="193"/>
    </row>
    <row r="203" spans="1:1" x14ac:dyDescent="0.3">
      <c r="A203" s="193"/>
    </row>
    <row r="204" spans="1:1" x14ac:dyDescent="0.3">
      <c r="A204" s="193"/>
    </row>
    <row r="205" spans="1:1" x14ac:dyDescent="0.3">
      <c r="A205" s="193"/>
    </row>
    <row r="206" spans="1:1" x14ac:dyDescent="0.3">
      <c r="A206" s="193"/>
    </row>
    <row r="207" spans="1:1" x14ac:dyDescent="0.3">
      <c r="A207" s="193"/>
    </row>
    <row r="208" spans="1:1" x14ac:dyDescent="0.3">
      <c r="A208" s="193"/>
    </row>
    <row r="209" spans="1:1" x14ac:dyDescent="0.3">
      <c r="A209" s="193"/>
    </row>
    <row r="210" spans="1:1" x14ac:dyDescent="0.3">
      <c r="A210" s="193"/>
    </row>
    <row r="211" spans="1:1" x14ac:dyDescent="0.3">
      <c r="A211" s="193"/>
    </row>
    <row r="212" spans="1:1" x14ac:dyDescent="0.3">
      <c r="A212" s="193"/>
    </row>
    <row r="213" spans="1:1" x14ac:dyDescent="0.3">
      <c r="A213" s="193"/>
    </row>
    <row r="214" spans="1:1" x14ac:dyDescent="0.3">
      <c r="A214" s="193"/>
    </row>
    <row r="215" spans="1:1" x14ac:dyDescent="0.3">
      <c r="A215" s="193"/>
    </row>
    <row r="216" spans="1:1" x14ac:dyDescent="0.3">
      <c r="A216" s="193"/>
    </row>
    <row r="217" spans="1:1" x14ac:dyDescent="0.3">
      <c r="A217" s="193"/>
    </row>
    <row r="218" spans="1:1" x14ac:dyDescent="0.3">
      <c r="A218" s="193"/>
    </row>
    <row r="219" spans="1:1" x14ac:dyDescent="0.3">
      <c r="A219" s="193"/>
    </row>
    <row r="220" spans="1:1" x14ac:dyDescent="0.3">
      <c r="A220" s="193"/>
    </row>
    <row r="221" spans="1:1" x14ac:dyDescent="0.3">
      <c r="A221" s="193"/>
    </row>
    <row r="222" spans="1:1" x14ac:dyDescent="0.3">
      <c r="A222" s="193"/>
    </row>
    <row r="223" spans="1:1" x14ac:dyDescent="0.3">
      <c r="A223" s="193"/>
    </row>
    <row r="224" spans="1:1" x14ac:dyDescent="0.3">
      <c r="A224" s="193"/>
    </row>
    <row r="225" spans="1:1" x14ac:dyDescent="0.3">
      <c r="A225" s="193"/>
    </row>
    <row r="226" spans="1:1" x14ac:dyDescent="0.3">
      <c r="A226" s="193"/>
    </row>
    <row r="227" spans="1:1" x14ac:dyDescent="0.3">
      <c r="A227" s="193"/>
    </row>
    <row r="228" spans="1:1" x14ac:dyDescent="0.3">
      <c r="A228" s="193"/>
    </row>
    <row r="229" spans="1:1" x14ac:dyDescent="0.3">
      <c r="A229" s="193"/>
    </row>
    <row r="230" spans="1:1" x14ac:dyDescent="0.3">
      <c r="A230" s="193"/>
    </row>
    <row r="231" spans="1:1" x14ac:dyDescent="0.3">
      <c r="A231" s="193"/>
    </row>
    <row r="232" spans="1:1" x14ac:dyDescent="0.3">
      <c r="A232" s="193"/>
    </row>
    <row r="233" spans="1:1" x14ac:dyDescent="0.3">
      <c r="A233" s="193"/>
    </row>
    <row r="234" spans="1:1" x14ac:dyDescent="0.3">
      <c r="A234" s="193"/>
    </row>
    <row r="235" spans="1:1" x14ac:dyDescent="0.3">
      <c r="A235" s="193"/>
    </row>
    <row r="236" spans="1:1" x14ac:dyDescent="0.3">
      <c r="A236" s="193"/>
    </row>
    <row r="237" spans="1:1" x14ac:dyDescent="0.3">
      <c r="A237" s="193"/>
    </row>
    <row r="238" spans="1:1" x14ac:dyDescent="0.3">
      <c r="A238" s="193"/>
    </row>
    <row r="239" spans="1:1" x14ac:dyDescent="0.3">
      <c r="A239" s="193"/>
    </row>
    <row r="240" spans="1:1" x14ac:dyDescent="0.3">
      <c r="A240" s="193"/>
    </row>
    <row r="241" spans="1:1" x14ac:dyDescent="0.3">
      <c r="A241" s="193"/>
    </row>
    <row r="242" spans="1:1" x14ac:dyDescent="0.3">
      <c r="A242" s="193"/>
    </row>
    <row r="243" spans="1:1" x14ac:dyDescent="0.3">
      <c r="A243" s="193"/>
    </row>
    <row r="244" spans="1:1" x14ac:dyDescent="0.3">
      <c r="A244" s="193"/>
    </row>
    <row r="245" spans="1:1" x14ac:dyDescent="0.3">
      <c r="A245" s="193"/>
    </row>
    <row r="246" spans="1:1" x14ac:dyDescent="0.3">
      <c r="A246" s="193"/>
    </row>
    <row r="247" spans="1:1" x14ac:dyDescent="0.3">
      <c r="A247" s="193"/>
    </row>
    <row r="248" spans="1:1" x14ac:dyDescent="0.3">
      <c r="A248" s="193"/>
    </row>
    <row r="249" spans="1:1" x14ac:dyDescent="0.3">
      <c r="A249" s="193"/>
    </row>
    <row r="250" spans="1:1" x14ac:dyDescent="0.3">
      <c r="A250" s="193"/>
    </row>
    <row r="251" spans="1:1" x14ac:dyDescent="0.3">
      <c r="A251" s="193"/>
    </row>
    <row r="252" spans="1:1" x14ac:dyDescent="0.3">
      <c r="A252" s="193"/>
    </row>
    <row r="253" spans="1:1" x14ac:dyDescent="0.3">
      <c r="A253" s="193"/>
    </row>
    <row r="254" spans="1:1" x14ac:dyDescent="0.3">
      <c r="A254" s="193"/>
    </row>
    <row r="255" spans="1:1" x14ac:dyDescent="0.3">
      <c r="A255" s="193"/>
    </row>
    <row r="256" spans="1:1" x14ac:dyDescent="0.3">
      <c r="A256" s="193"/>
    </row>
    <row r="257" spans="1:1" x14ac:dyDescent="0.3">
      <c r="A257" s="193"/>
    </row>
    <row r="258" spans="1:1" x14ac:dyDescent="0.3">
      <c r="A258" s="193"/>
    </row>
    <row r="259" spans="1:1" x14ac:dyDescent="0.3">
      <c r="A259" s="193"/>
    </row>
    <row r="260" spans="1:1" x14ac:dyDescent="0.3">
      <c r="A260" s="193"/>
    </row>
    <row r="261" spans="1:1" x14ac:dyDescent="0.3">
      <c r="A261" s="193"/>
    </row>
    <row r="262" spans="1:1" x14ac:dyDescent="0.3">
      <c r="A262" s="193"/>
    </row>
    <row r="263" spans="1:1" x14ac:dyDescent="0.3">
      <c r="A263" s="193"/>
    </row>
    <row r="264" spans="1:1" x14ac:dyDescent="0.3">
      <c r="A264" s="193"/>
    </row>
    <row r="265" spans="1:1" x14ac:dyDescent="0.3">
      <c r="A265" s="193"/>
    </row>
    <row r="266" spans="1:1" x14ac:dyDescent="0.3">
      <c r="A266" s="193"/>
    </row>
    <row r="267" spans="1:1" x14ac:dyDescent="0.3">
      <c r="A267" s="193"/>
    </row>
    <row r="268" spans="1:1" x14ac:dyDescent="0.3">
      <c r="A268" s="193"/>
    </row>
    <row r="269" spans="1:1" x14ac:dyDescent="0.3">
      <c r="A269" s="193"/>
    </row>
    <row r="270" spans="1:1" x14ac:dyDescent="0.3">
      <c r="A270" s="193"/>
    </row>
    <row r="271" spans="1:1" x14ac:dyDescent="0.3">
      <c r="A271" s="193"/>
    </row>
    <row r="272" spans="1:1" x14ac:dyDescent="0.3">
      <c r="A272" s="193"/>
    </row>
    <row r="273" spans="1:1" x14ac:dyDescent="0.3">
      <c r="A273" s="193"/>
    </row>
    <row r="274" spans="1:1" x14ac:dyDescent="0.3">
      <c r="A274" s="193"/>
    </row>
    <row r="275" spans="1:1" x14ac:dyDescent="0.3">
      <c r="A275" s="193"/>
    </row>
    <row r="276" spans="1:1" x14ac:dyDescent="0.3">
      <c r="A276" s="193"/>
    </row>
    <row r="277" spans="1:1" x14ac:dyDescent="0.3">
      <c r="A277" s="193"/>
    </row>
    <row r="278" spans="1:1" x14ac:dyDescent="0.3">
      <c r="A278" s="193"/>
    </row>
    <row r="279" spans="1:1" x14ac:dyDescent="0.3">
      <c r="A279" s="193"/>
    </row>
    <row r="280" spans="1:1" x14ac:dyDescent="0.3">
      <c r="A280" s="193"/>
    </row>
    <row r="281" spans="1:1" x14ac:dyDescent="0.3">
      <c r="A281" s="193"/>
    </row>
    <row r="282" spans="1:1" x14ac:dyDescent="0.3">
      <c r="A282" s="193"/>
    </row>
    <row r="283" spans="1:1" x14ac:dyDescent="0.3">
      <c r="A283" s="193"/>
    </row>
    <row r="284" spans="1:1" x14ac:dyDescent="0.3">
      <c r="A284" s="193"/>
    </row>
    <row r="285" spans="1:1" x14ac:dyDescent="0.3">
      <c r="A285" s="193"/>
    </row>
    <row r="286" spans="1:1" x14ac:dyDescent="0.3">
      <c r="A286" s="193"/>
    </row>
    <row r="287" spans="1:1" x14ac:dyDescent="0.3">
      <c r="A287" s="193"/>
    </row>
    <row r="288" spans="1:1" x14ac:dyDescent="0.3">
      <c r="A288" s="193"/>
    </row>
    <row r="289" spans="1:1" x14ac:dyDescent="0.3">
      <c r="A289" s="193"/>
    </row>
    <row r="290" spans="1:1" x14ac:dyDescent="0.3">
      <c r="A290" s="193"/>
    </row>
    <row r="291" spans="1:1" x14ac:dyDescent="0.3">
      <c r="A291" s="193"/>
    </row>
    <row r="292" spans="1:1" x14ac:dyDescent="0.3">
      <c r="A292" s="193"/>
    </row>
    <row r="293" spans="1:1" x14ac:dyDescent="0.3">
      <c r="A293" s="193"/>
    </row>
    <row r="294" spans="1:1" x14ac:dyDescent="0.3">
      <c r="A294" s="193"/>
    </row>
    <row r="295" spans="1:1" x14ac:dyDescent="0.3">
      <c r="A295" s="193"/>
    </row>
    <row r="296" spans="1:1" x14ac:dyDescent="0.3">
      <c r="A296" s="193"/>
    </row>
    <row r="297" spans="1:1" x14ac:dyDescent="0.3">
      <c r="A297" s="193"/>
    </row>
    <row r="298" spans="1:1" x14ac:dyDescent="0.3">
      <c r="A298" s="193"/>
    </row>
    <row r="299" spans="1:1" x14ac:dyDescent="0.3">
      <c r="A299" s="193"/>
    </row>
    <row r="300" spans="1:1" x14ac:dyDescent="0.3">
      <c r="A300" s="193"/>
    </row>
    <row r="301" spans="1:1" x14ac:dyDescent="0.3">
      <c r="A301" s="193"/>
    </row>
    <row r="302" spans="1:1" x14ac:dyDescent="0.3">
      <c r="A302" s="193"/>
    </row>
    <row r="303" spans="1:1" x14ac:dyDescent="0.3">
      <c r="A303" s="193"/>
    </row>
    <row r="304" spans="1:1" x14ac:dyDescent="0.3">
      <c r="A304" s="193"/>
    </row>
    <row r="305" spans="1:1" x14ac:dyDescent="0.3">
      <c r="A305" s="193"/>
    </row>
    <row r="306" spans="1:1" x14ac:dyDescent="0.3">
      <c r="A306" s="193"/>
    </row>
    <row r="307" spans="1:1" x14ac:dyDescent="0.3">
      <c r="A307" s="193"/>
    </row>
    <row r="308" spans="1:1" x14ac:dyDescent="0.3">
      <c r="A308" s="193"/>
    </row>
    <row r="309" spans="1:1" x14ac:dyDescent="0.3">
      <c r="A309" s="193"/>
    </row>
    <row r="310" spans="1:1" x14ac:dyDescent="0.3">
      <c r="A310" s="193"/>
    </row>
    <row r="311" spans="1:1" x14ac:dyDescent="0.3">
      <c r="A311" s="193"/>
    </row>
    <row r="312" spans="1:1" x14ac:dyDescent="0.3">
      <c r="A312" s="193"/>
    </row>
    <row r="313" spans="1:1" x14ac:dyDescent="0.3">
      <c r="A313" s="193"/>
    </row>
    <row r="314" spans="1:1" x14ac:dyDescent="0.3">
      <c r="A314" s="193"/>
    </row>
    <row r="315" spans="1:1" x14ac:dyDescent="0.3">
      <c r="A315" s="193"/>
    </row>
    <row r="316" spans="1:1" x14ac:dyDescent="0.3">
      <c r="A316" s="193"/>
    </row>
    <row r="317" spans="1:1" x14ac:dyDescent="0.3">
      <c r="A317" s="193"/>
    </row>
    <row r="318" spans="1:1" x14ac:dyDescent="0.3">
      <c r="A318" s="193"/>
    </row>
    <row r="319" spans="1:1" x14ac:dyDescent="0.3">
      <c r="A319" s="193"/>
    </row>
    <row r="320" spans="1:1" x14ac:dyDescent="0.3">
      <c r="A320" s="193"/>
    </row>
    <row r="321" spans="1:1" x14ac:dyDescent="0.3">
      <c r="A321" s="193"/>
    </row>
    <row r="322" spans="1:1" x14ac:dyDescent="0.3">
      <c r="A322" s="193"/>
    </row>
    <row r="323" spans="1:1" x14ac:dyDescent="0.3">
      <c r="A323" s="193"/>
    </row>
    <row r="324" spans="1:1" x14ac:dyDescent="0.3">
      <c r="A324" s="193"/>
    </row>
    <row r="325" spans="1:1" x14ac:dyDescent="0.3">
      <c r="A325" s="193"/>
    </row>
    <row r="326" spans="1:1" x14ac:dyDescent="0.3">
      <c r="A326" s="193"/>
    </row>
    <row r="327" spans="1:1" x14ac:dyDescent="0.3">
      <c r="A327" s="193"/>
    </row>
    <row r="328" spans="1:1" x14ac:dyDescent="0.3">
      <c r="A328" s="193"/>
    </row>
    <row r="329" spans="1:1" x14ac:dyDescent="0.3">
      <c r="A329" s="193"/>
    </row>
    <row r="330" spans="1:1" x14ac:dyDescent="0.3">
      <c r="A330" s="193"/>
    </row>
    <row r="331" spans="1:1" x14ac:dyDescent="0.3">
      <c r="A331" s="193"/>
    </row>
    <row r="332" spans="1:1" x14ac:dyDescent="0.3">
      <c r="A332" s="193"/>
    </row>
    <row r="333" spans="1:1" x14ac:dyDescent="0.3">
      <c r="A333" s="193"/>
    </row>
    <row r="334" spans="1:1" x14ac:dyDescent="0.3">
      <c r="A334" s="193"/>
    </row>
    <row r="335" spans="1:1" x14ac:dyDescent="0.3">
      <c r="A335" s="193"/>
    </row>
    <row r="336" spans="1:1" x14ac:dyDescent="0.3">
      <c r="A336" s="193"/>
    </row>
    <row r="337" spans="1:1" x14ac:dyDescent="0.3">
      <c r="A337" s="193"/>
    </row>
    <row r="338" spans="1:1" x14ac:dyDescent="0.3">
      <c r="A338" s="193"/>
    </row>
    <row r="339" spans="1:1" x14ac:dyDescent="0.3">
      <c r="A339" s="193"/>
    </row>
    <row r="340" spans="1:1" x14ac:dyDescent="0.3">
      <c r="A340" s="193"/>
    </row>
    <row r="341" spans="1:1" x14ac:dyDescent="0.3">
      <c r="A341" s="193"/>
    </row>
    <row r="342" spans="1:1" x14ac:dyDescent="0.3">
      <c r="A342" s="193"/>
    </row>
    <row r="343" spans="1:1" x14ac:dyDescent="0.3">
      <c r="A343" s="193"/>
    </row>
    <row r="344" spans="1:1" x14ac:dyDescent="0.3">
      <c r="A344" s="193"/>
    </row>
    <row r="345" spans="1:1" x14ac:dyDescent="0.3">
      <c r="A345" s="193"/>
    </row>
    <row r="346" spans="1:1" x14ac:dyDescent="0.3">
      <c r="A346" s="193"/>
    </row>
    <row r="347" spans="1:1" x14ac:dyDescent="0.3">
      <c r="A347" s="193"/>
    </row>
    <row r="348" spans="1:1" x14ac:dyDescent="0.3">
      <c r="A348" s="193"/>
    </row>
    <row r="349" spans="1:1" x14ac:dyDescent="0.3">
      <c r="A349" s="193"/>
    </row>
    <row r="350" spans="1:1" x14ac:dyDescent="0.3">
      <c r="A350" s="193"/>
    </row>
    <row r="351" spans="1:1" x14ac:dyDescent="0.3">
      <c r="A351" s="193"/>
    </row>
    <row r="352" spans="1:1" x14ac:dyDescent="0.3">
      <c r="A352" s="193"/>
    </row>
    <row r="353" spans="1:1" x14ac:dyDescent="0.3">
      <c r="A353" s="193"/>
    </row>
    <row r="354" spans="1:1" x14ac:dyDescent="0.3">
      <c r="A354" s="193"/>
    </row>
    <row r="355" spans="1:1" x14ac:dyDescent="0.3">
      <c r="A355" s="193"/>
    </row>
    <row r="356" spans="1:1" x14ac:dyDescent="0.3">
      <c r="A356" s="193"/>
    </row>
    <row r="357" spans="1:1" x14ac:dyDescent="0.3">
      <c r="A357" s="193"/>
    </row>
    <row r="358" spans="1:1" x14ac:dyDescent="0.3">
      <c r="A358" s="193"/>
    </row>
    <row r="359" spans="1:1" x14ac:dyDescent="0.3">
      <c r="A359" s="193"/>
    </row>
    <row r="360" spans="1:1" x14ac:dyDescent="0.3">
      <c r="A360" s="193"/>
    </row>
    <row r="361" spans="1:1" x14ac:dyDescent="0.3">
      <c r="A361" s="193"/>
    </row>
    <row r="362" spans="1:1" x14ac:dyDescent="0.3">
      <c r="A362" s="193"/>
    </row>
    <row r="363" spans="1:1" x14ac:dyDescent="0.3">
      <c r="A363" s="193"/>
    </row>
    <row r="364" spans="1:1" x14ac:dyDescent="0.3">
      <c r="A364" s="193"/>
    </row>
    <row r="365" spans="1:1" x14ac:dyDescent="0.3">
      <c r="A365" s="193"/>
    </row>
    <row r="366" spans="1:1" x14ac:dyDescent="0.3">
      <c r="A366" s="193"/>
    </row>
    <row r="367" spans="1:1" x14ac:dyDescent="0.3">
      <c r="A367" s="193"/>
    </row>
    <row r="368" spans="1:1" x14ac:dyDescent="0.3">
      <c r="A368" s="193"/>
    </row>
    <row r="369" spans="1:1" x14ac:dyDescent="0.3">
      <c r="A369" s="193"/>
    </row>
    <row r="370" spans="1:1" x14ac:dyDescent="0.3">
      <c r="A370" s="193"/>
    </row>
    <row r="371" spans="1:1" x14ac:dyDescent="0.3">
      <c r="A371" s="193"/>
    </row>
    <row r="372" spans="1:1" x14ac:dyDescent="0.3">
      <c r="A372" s="193"/>
    </row>
    <row r="373" spans="1:1" x14ac:dyDescent="0.3">
      <c r="A373" s="193"/>
    </row>
    <row r="374" spans="1:1" x14ac:dyDescent="0.3">
      <c r="A374" s="193"/>
    </row>
    <row r="375" spans="1:1" x14ac:dyDescent="0.3">
      <c r="A375" s="193"/>
    </row>
    <row r="376" spans="1:1" x14ac:dyDescent="0.3">
      <c r="A376" s="193"/>
    </row>
    <row r="377" spans="1:1" x14ac:dyDescent="0.3">
      <c r="A377" s="193"/>
    </row>
    <row r="378" spans="1:1" x14ac:dyDescent="0.3">
      <c r="A378" s="193"/>
    </row>
    <row r="379" spans="1:1" x14ac:dyDescent="0.3">
      <c r="A379" s="193"/>
    </row>
    <row r="380" spans="1:1" x14ac:dyDescent="0.3">
      <c r="A380" s="193"/>
    </row>
    <row r="381" spans="1:1" x14ac:dyDescent="0.3">
      <c r="A381" s="193"/>
    </row>
    <row r="382" spans="1:1" x14ac:dyDescent="0.3">
      <c r="A382" s="193"/>
    </row>
    <row r="383" spans="1:1" x14ac:dyDescent="0.3">
      <c r="A383" s="193"/>
    </row>
    <row r="384" spans="1:1" x14ac:dyDescent="0.3">
      <c r="A384" s="193"/>
    </row>
    <row r="385" spans="1:1" x14ac:dyDescent="0.3">
      <c r="A385" s="193"/>
    </row>
    <row r="386" spans="1:1" x14ac:dyDescent="0.3">
      <c r="A386" s="193"/>
    </row>
    <row r="387" spans="1:1" x14ac:dyDescent="0.3">
      <c r="A387" s="193"/>
    </row>
    <row r="388" spans="1:1" x14ac:dyDescent="0.3">
      <c r="A388" s="193"/>
    </row>
    <row r="389" spans="1:1" x14ac:dyDescent="0.3">
      <c r="A389" s="193"/>
    </row>
    <row r="390" spans="1:1" x14ac:dyDescent="0.3">
      <c r="A390" s="193"/>
    </row>
    <row r="391" spans="1:1" x14ac:dyDescent="0.3">
      <c r="A391" s="193"/>
    </row>
    <row r="392" spans="1:1" x14ac:dyDescent="0.3">
      <c r="A392" s="193"/>
    </row>
    <row r="393" spans="1:1" x14ac:dyDescent="0.3">
      <c r="A393" s="193"/>
    </row>
    <row r="394" spans="1:1" x14ac:dyDescent="0.3">
      <c r="A394" s="193"/>
    </row>
    <row r="395" spans="1:1" x14ac:dyDescent="0.3">
      <c r="A395" s="193"/>
    </row>
    <row r="396" spans="1:1" x14ac:dyDescent="0.3">
      <c r="A396" s="193"/>
    </row>
    <row r="397" spans="1:1" x14ac:dyDescent="0.3">
      <c r="A397" s="193"/>
    </row>
    <row r="398" spans="1:1" x14ac:dyDescent="0.3">
      <c r="A398" s="193"/>
    </row>
    <row r="399" spans="1:1" x14ac:dyDescent="0.3">
      <c r="A399" s="193"/>
    </row>
    <row r="400" spans="1:1" x14ac:dyDescent="0.3">
      <c r="A400" s="193"/>
    </row>
    <row r="401" spans="1:1" x14ac:dyDescent="0.3">
      <c r="A401" s="193"/>
    </row>
    <row r="402" spans="1:1" x14ac:dyDescent="0.3">
      <c r="A402" s="193"/>
    </row>
    <row r="403" spans="1:1" x14ac:dyDescent="0.3">
      <c r="A403" s="193"/>
    </row>
    <row r="404" spans="1:1" x14ac:dyDescent="0.3">
      <c r="A404" s="193"/>
    </row>
    <row r="405" spans="1:1" x14ac:dyDescent="0.3">
      <c r="A405" s="193"/>
    </row>
    <row r="406" spans="1:1" x14ac:dyDescent="0.3">
      <c r="A406" s="193"/>
    </row>
    <row r="407" spans="1:1" x14ac:dyDescent="0.3">
      <c r="A407" s="193"/>
    </row>
    <row r="408" spans="1:1" x14ac:dyDescent="0.3">
      <c r="A408" s="193"/>
    </row>
    <row r="409" spans="1:1" x14ac:dyDescent="0.3">
      <c r="A409" s="193"/>
    </row>
    <row r="410" spans="1:1" x14ac:dyDescent="0.3">
      <c r="A410" s="193"/>
    </row>
    <row r="411" spans="1:1" x14ac:dyDescent="0.3">
      <c r="A411" s="193"/>
    </row>
    <row r="412" spans="1:1" x14ac:dyDescent="0.3">
      <c r="A412" s="193"/>
    </row>
    <row r="413" spans="1:1" x14ac:dyDescent="0.3">
      <c r="A413" s="193"/>
    </row>
    <row r="414" spans="1:1" x14ac:dyDescent="0.3">
      <c r="A414" s="193"/>
    </row>
    <row r="415" spans="1:1" x14ac:dyDescent="0.3">
      <c r="A415" s="193"/>
    </row>
    <row r="416" spans="1:1" x14ac:dyDescent="0.3">
      <c r="A416" s="193"/>
    </row>
    <row r="417" spans="1:1" x14ac:dyDescent="0.3">
      <c r="A417" s="193"/>
    </row>
    <row r="418" spans="1:1" x14ac:dyDescent="0.3">
      <c r="A418" s="193"/>
    </row>
    <row r="419" spans="1:1" x14ac:dyDescent="0.3">
      <c r="A419" s="193"/>
    </row>
    <row r="420" spans="1:1" x14ac:dyDescent="0.3">
      <c r="A420" s="193"/>
    </row>
    <row r="421" spans="1:1" x14ac:dyDescent="0.3">
      <c r="A421" s="193"/>
    </row>
    <row r="422" spans="1:1" x14ac:dyDescent="0.3">
      <c r="A422" s="193"/>
    </row>
    <row r="423" spans="1:1" x14ac:dyDescent="0.3">
      <c r="A423" s="193"/>
    </row>
    <row r="424" spans="1:1" x14ac:dyDescent="0.3">
      <c r="A424" s="193"/>
    </row>
    <row r="425" spans="1:1" x14ac:dyDescent="0.3">
      <c r="A425" s="193"/>
    </row>
    <row r="426" spans="1:1" x14ac:dyDescent="0.3">
      <c r="A426" s="193"/>
    </row>
    <row r="427" spans="1:1" x14ac:dyDescent="0.3">
      <c r="A427" s="193"/>
    </row>
    <row r="428" spans="1:1" x14ac:dyDescent="0.3">
      <c r="A428" s="193"/>
    </row>
    <row r="429" spans="1:1" x14ac:dyDescent="0.3">
      <c r="A429" s="193"/>
    </row>
    <row r="430" spans="1:1" x14ac:dyDescent="0.3">
      <c r="A430" s="193"/>
    </row>
    <row r="431" spans="1:1" x14ac:dyDescent="0.3">
      <c r="A431" s="193"/>
    </row>
    <row r="432" spans="1:1" x14ac:dyDescent="0.3">
      <c r="A432" s="193"/>
    </row>
    <row r="433" spans="1:1" x14ac:dyDescent="0.3">
      <c r="A433" s="193"/>
    </row>
    <row r="434" spans="1:1" x14ac:dyDescent="0.3">
      <c r="A434" s="193"/>
    </row>
    <row r="435" spans="1:1" x14ac:dyDescent="0.3">
      <c r="A435" s="193"/>
    </row>
    <row r="436" spans="1:1" x14ac:dyDescent="0.3">
      <c r="A436" s="193"/>
    </row>
    <row r="437" spans="1:1" x14ac:dyDescent="0.3">
      <c r="A437" s="193"/>
    </row>
    <row r="438" spans="1:1" x14ac:dyDescent="0.3">
      <c r="A438" s="193"/>
    </row>
    <row r="439" spans="1:1" x14ac:dyDescent="0.3">
      <c r="A439" s="193"/>
    </row>
    <row r="440" spans="1:1" x14ac:dyDescent="0.3">
      <c r="A440" s="193"/>
    </row>
    <row r="441" spans="1:1" x14ac:dyDescent="0.3">
      <c r="A441" s="193"/>
    </row>
    <row r="442" spans="1:1" x14ac:dyDescent="0.3">
      <c r="A442" s="193"/>
    </row>
    <row r="443" spans="1:1" x14ac:dyDescent="0.3">
      <c r="A443" s="193"/>
    </row>
    <row r="444" spans="1:1" x14ac:dyDescent="0.3">
      <c r="A444" s="193"/>
    </row>
    <row r="445" spans="1:1" x14ac:dyDescent="0.3">
      <c r="A445" s="193"/>
    </row>
    <row r="446" spans="1:1" x14ac:dyDescent="0.3">
      <c r="A446" s="193"/>
    </row>
    <row r="447" spans="1:1" x14ac:dyDescent="0.3">
      <c r="A447" s="193"/>
    </row>
    <row r="448" spans="1:1" x14ac:dyDescent="0.3">
      <c r="A448" s="193"/>
    </row>
    <row r="449" spans="1:1" x14ac:dyDescent="0.3">
      <c r="A449" s="193"/>
    </row>
    <row r="450" spans="1:1" x14ac:dyDescent="0.3">
      <c r="A450" s="193"/>
    </row>
    <row r="451" spans="1:1" x14ac:dyDescent="0.3">
      <c r="A451" s="193"/>
    </row>
    <row r="452" spans="1:1" x14ac:dyDescent="0.3">
      <c r="A452" s="193"/>
    </row>
    <row r="453" spans="1:1" x14ac:dyDescent="0.3">
      <c r="A453" s="193"/>
    </row>
    <row r="454" spans="1:1" x14ac:dyDescent="0.3">
      <c r="A454" s="193"/>
    </row>
    <row r="455" spans="1:1" x14ac:dyDescent="0.3">
      <c r="A455" s="193"/>
    </row>
    <row r="456" spans="1:1" x14ac:dyDescent="0.3">
      <c r="A456" s="193"/>
    </row>
    <row r="457" spans="1:1" x14ac:dyDescent="0.3">
      <c r="A457" s="193"/>
    </row>
    <row r="458" spans="1:1" x14ac:dyDescent="0.3">
      <c r="A458" s="193"/>
    </row>
    <row r="459" spans="1:1" x14ac:dyDescent="0.3">
      <c r="A459" s="193"/>
    </row>
    <row r="460" spans="1:1" x14ac:dyDescent="0.3">
      <c r="A460" s="193"/>
    </row>
    <row r="461" spans="1:1" x14ac:dyDescent="0.3">
      <c r="A461" s="193"/>
    </row>
    <row r="462" spans="1:1" x14ac:dyDescent="0.3">
      <c r="A462" s="193"/>
    </row>
    <row r="463" spans="1:1" x14ac:dyDescent="0.3">
      <c r="A463" s="193"/>
    </row>
    <row r="464" spans="1:1" x14ac:dyDescent="0.3">
      <c r="A464" s="193"/>
    </row>
    <row r="465" spans="1:1" x14ac:dyDescent="0.3">
      <c r="A465" s="193"/>
    </row>
    <row r="466" spans="1:1" x14ac:dyDescent="0.3">
      <c r="A466" s="193"/>
    </row>
    <row r="467" spans="1:1" x14ac:dyDescent="0.3">
      <c r="A467" s="193"/>
    </row>
    <row r="468" spans="1:1" x14ac:dyDescent="0.3">
      <c r="A468" s="193"/>
    </row>
    <row r="469" spans="1:1" x14ac:dyDescent="0.3">
      <c r="A469" s="193"/>
    </row>
    <row r="470" spans="1:1" x14ac:dyDescent="0.3">
      <c r="A470" s="193"/>
    </row>
    <row r="471" spans="1:1" x14ac:dyDescent="0.3">
      <c r="A471" s="193"/>
    </row>
    <row r="472" spans="1:1" x14ac:dyDescent="0.3">
      <c r="A472" s="193"/>
    </row>
    <row r="473" spans="1:1" x14ac:dyDescent="0.3">
      <c r="A473" s="193"/>
    </row>
    <row r="474" spans="1:1" x14ac:dyDescent="0.3">
      <c r="A474" s="193"/>
    </row>
    <row r="475" spans="1:1" x14ac:dyDescent="0.3">
      <c r="A475" s="193"/>
    </row>
    <row r="476" spans="1:1" x14ac:dyDescent="0.3">
      <c r="A476" s="193"/>
    </row>
    <row r="477" spans="1:1" x14ac:dyDescent="0.3">
      <c r="A477" s="193"/>
    </row>
    <row r="478" spans="1:1" x14ac:dyDescent="0.3">
      <c r="A478" s="193"/>
    </row>
    <row r="479" spans="1:1" x14ac:dyDescent="0.3">
      <c r="A479" s="193"/>
    </row>
    <row r="480" spans="1:1" x14ac:dyDescent="0.3">
      <c r="A480" s="193"/>
    </row>
    <row r="481" spans="1:1" x14ac:dyDescent="0.3">
      <c r="A481" s="193"/>
    </row>
    <row r="482" spans="1:1" x14ac:dyDescent="0.3">
      <c r="A482" s="193"/>
    </row>
    <row r="483" spans="1:1" x14ac:dyDescent="0.3">
      <c r="A483" s="193"/>
    </row>
    <row r="484" spans="1:1" x14ac:dyDescent="0.3">
      <c r="A484" s="193"/>
    </row>
    <row r="485" spans="1:1" x14ac:dyDescent="0.3">
      <c r="A485" s="193"/>
    </row>
    <row r="486" spans="1:1" x14ac:dyDescent="0.3">
      <c r="A486" s="193"/>
    </row>
    <row r="487" spans="1:1" x14ac:dyDescent="0.3">
      <c r="A487" s="193"/>
    </row>
    <row r="488" spans="1:1" x14ac:dyDescent="0.3">
      <c r="A488" s="193"/>
    </row>
    <row r="489" spans="1:1" x14ac:dyDescent="0.3">
      <c r="A489" s="193"/>
    </row>
    <row r="490" spans="1:1" x14ac:dyDescent="0.3">
      <c r="A490" s="193"/>
    </row>
    <row r="491" spans="1:1" x14ac:dyDescent="0.3">
      <c r="A491" s="193"/>
    </row>
    <row r="492" spans="1:1" x14ac:dyDescent="0.3">
      <c r="A492" s="193"/>
    </row>
    <row r="493" spans="1:1" x14ac:dyDescent="0.3">
      <c r="A493" s="193"/>
    </row>
    <row r="494" spans="1:1" x14ac:dyDescent="0.3">
      <c r="A494" s="193"/>
    </row>
    <row r="495" spans="1:1" x14ac:dyDescent="0.3">
      <c r="A495" s="193"/>
    </row>
    <row r="496" spans="1:1" x14ac:dyDescent="0.3">
      <c r="A496" s="193"/>
    </row>
    <row r="497" spans="1:1" x14ac:dyDescent="0.3">
      <c r="A497" s="193"/>
    </row>
    <row r="498" spans="1:1" x14ac:dyDescent="0.3">
      <c r="A498" s="193"/>
    </row>
    <row r="499" spans="1:1" x14ac:dyDescent="0.3">
      <c r="A499" s="193"/>
    </row>
    <row r="500" spans="1:1" x14ac:dyDescent="0.3">
      <c r="A500" s="193"/>
    </row>
    <row r="501" spans="1:1" x14ac:dyDescent="0.3">
      <c r="A501" s="193"/>
    </row>
    <row r="502" spans="1:1" x14ac:dyDescent="0.3">
      <c r="A502" s="193"/>
    </row>
    <row r="503" spans="1:1" x14ac:dyDescent="0.3">
      <c r="A503" s="193"/>
    </row>
    <row r="504" spans="1:1" x14ac:dyDescent="0.3">
      <c r="A504" s="193"/>
    </row>
    <row r="505" spans="1:1" x14ac:dyDescent="0.3">
      <c r="A505" s="193"/>
    </row>
    <row r="506" spans="1:1" x14ac:dyDescent="0.3">
      <c r="A506" s="193"/>
    </row>
    <row r="507" spans="1:1" x14ac:dyDescent="0.3">
      <c r="A507" s="193"/>
    </row>
    <row r="508" spans="1:1" x14ac:dyDescent="0.3">
      <c r="A508" s="193"/>
    </row>
    <row r="509" spans="1:1" x14ac:dyDescent="0.3">
      <c r="A509" s="193"/>
    </row>
    <row r="510" spans="1:1" x14ac:dyDescent="0.3">
      <c r="A510" s="193"/>
    </row>
    <row r="511" spans="1:1" x14ac:dyDescent="0.3">
      <c r="A511" s="193"/>
    </row>
    <row r="512" spans="1:1" x14ac:dyDescent="0.3">
      <c r="A512" s="193"/>
    </row>
    <row r="513" spans="1:1" x14ac:dyDescent="0.3">
      <c r="A513" s="193"/>
    </row>
    <row r="514" spans="1:1" x14ac:dyDescent="0.3">
      <c r="A514" s="193"/>
    </row>
    <row r="515" spans="1:1" x14ac:dyDescent="0.3">
      <c r="A515" s="193"/>
    </row>
    <row r="516" spans="1:1" x14ac:dyDescent="0.3">
      <c r="A516" s="193"/>
    </row>
    <row r="517" spans="1:1" x14ac:dyDescent="0.3">
      <c r="A517" s="193"/>
    </row>
    <row r="518" spans="1:1" x14ac:dyDescent="0.3">
      <c r="A518" s="193"/>
    </row>
    <row r="519" spans="1:1" x14ac:dyDescent="0.3">
      <c r="A519" s="193"/>
    </row>
    <row r="520" spans="1:1" x14ac:dyDescent="0.3">
      <c r="A520" s="193"/>
    </row>
    <row r="521" spans="1:1" x14ac:dyDescent="0.3">
      <c r="A521" s="193"/>
    </row>
    <row r="522" spans="1:1" x14ac:dyDescent="0.3">
      <c r="A522" s="193"/>
    </row>
    <row r="523" spans="1:1" x14ac:dyDescent="0.3">
      <c r="A523" s="193"/>
    </row>
    <row r="524" spans="1:1" x14ac:dyDescent="0.3">
      <c r="A524" s="193"/>
    </row>
    <row r="525" spans="1:1" x14ac:dyDescent="0.3">
      <c r="A525" s="193"/>
    </row>
    <row r="526" spans="1:1" x14ac:dyDescent="0.3">
      <c r="A526" s="193"/>
    </row>
    <row r="527" spans="1:1" x14ac:dyDescent="0.3">
      <c r="A527" s="193"/>
    </row>
    <row r="528" spans="1:1" x14ac:dyDescent="0.3">
      <c r="A528" s="193"/>
    </row>
    <row r="529" spans="1:1" x14ac:dyDescent="0.3">
      <c r="A529" s="193"/>
    </row>
    <row r="530" spans="1:1" x14ac:dyDescent="0.3">
      <c r="A530" s="193"/>
    </row>
    <row r="531" spans="1:1" x14ac:dyDescent="0.3">
      <c r="A531" s="193"/>
    </row>
    <row r="532" spans="1:1" x14ac:dyDescent="0.3">
      <c r="A532" s="193"/>
    </row>
    <row r="533" spans="1:1" x14ac:dyDescent="0.3">
      <c r="A533" s="193"/>
    </row>
    <row r="534" spans="1:1" x14ac:dyDescent="0.3">
      <c r="A534" s="193"/>
    </row>
    <row r="535" spans="1:1" x14ac:dyDescent="0.3">
      <c r="A535" s="193"/>
    </row>
    <row r="536" spans="1:1" x14ac:dyDescent="0.3">
      <c r="A536" s="193"/>
    </row>
    <row r="537" spans="1:1" x14ac:dyDescent="0.3">
      <c r="A537" s="193"/>
    </row>
    <row r="538" spans="1:1" x14ac:dyDescent="0.3">
      <c r="A538" s="193"/>
    </row>
    <row r="539" spans="1:1" x14ac:dyDescent="0.3">
      <c r="A539" s="193"/>
    </row>
    <row r="540" spans="1:1" x14ac:dyDescent="0.3">
      <c r="A540" s="193"/>
    </row>
    <row r="541" spans="1:1" x14ac:dyDescent="0.3">
      <c r="A541" s="193"/>
    </row>
    <row r="542" spans="1:1" x14ac:dyDescent="0.3">
      <c r="A542" s="193"/>
    </row>
    <row r="543" spans="1:1" x14ac:dyDescent="0.3">
      <c r="A543" s="193"/>
    </row>
    <row r="544" spans="1:1" x14ac:dyDescent="0.3">
      <c r="A544" s="193"/>
    </row>
    <row r="545" spans="1:1" x14ac:dyDescent="0.3">
      <c r="A545" s="193"/>
    </row>
    <row r="546" spans="1:1" x14ac:dyDescent="0.3">
      <c r="A546" s="193"/>
    </row>
    <row r="547" spans="1:1" x14ac:dyDescent="0.3">
      <c r="A547" s="193"/>
    </row>
    <row r="548" spans="1:1" x14ac:dyDescent="0.3">
      <c r="A548" s="193"/>
    </row>
    <row r="549" spans="1:1" x14ac:dyDescent="0.3">
      <c r="A549" s="193"/>
    </row>
    <row r="550" spans="1:1" x14ac:dyDescent="0.3">
      <c r="A550" s="193"/>
    </row>
    <row r="551" spans="1:1" x14ac:dyDescent="0.3">
      <c r="A551" s="193"/>
    </row>
    <row r="552" spans="1:1" x14ac:dyDescent="0.3">
      <c r="A552" s="193"/>
    </row>
    <row r="553" spans="1:1" x14ac:dyDescent="0.3">
      <c r="A553" s="193"/>
    </row>
    <row r="554" spans="1:1" x14ac:dyDescent="0.3">
      <c r="A554" s="193"/>
    </row>
    <row r="555" spans="1:1" x14ac:dyDescent="0.3">
      <c r="A555" s="193"/>
    </row>
    <row r="556" spans="1:1" x14ac:dyDescent="0.3">
      <c r="A556" s="193"/>
    </row>
    <row r="557" spans="1:1" x14ac:dyDescent="0.3">
      <c r="A557" s="193"/>
    </row>
    <row r="558" spans="1:1" x14ac:dyDescent="0.3">
      <c r="A558" s="193"/>
    </row>
    <row r="559" spans="1:1" x14ac:dyDescent="0.3">
      <c r="A559" s="193"/>
    </row>
    <row r="560" spans="1:1" x14ac:dyDescent="0.3">
      <c r="A560" s="193"/>
    </row>
    <row r="561" spans="1:1" x14ac:dyDescent="0.3">
      <c r="A561" s="193"/>
    </row>
    <row r="562" spans="1:1" x14ac:dyDescent="0.3">
      <c r="A562" s="193"/>
    </row>
    <row r="563" spans="1:1" x14ac:dyDescent="0.3">
      <c r="A563" s="193"/>
    </row>
    <row r="564" spans="1:1" x14ac:dyDescent="0.3">
      <c r="A564" s="193"/>
    </row>
    <row r="565" spans="1:1" x14ac:dyDescent="0.3">
      <c r="A565" s="193"/>
    </row>
    <row r="566" spans="1:1" x14ac:dyDescent="0.3">
      <c r="A566" s="193"/>
    </row>
    <row r="567" spans="1:1" x14ac:dyDescent="0.3">
      <c r="A567" s="193"/>
    </row>
    <row r="568" spans="1:1" x14ac:dyDescent="0.3">
      <c r="A568" s="193"/>
    </row>
    <row r="569" spans="1:1" x14ac:dyDescent="0.3">
      <c r="A569" s="193"/>
    </row>
    <row r="570" spans="1:1" x14ac:dyDescent="0.3">
      <c r="A570" s="193"/>
    </row>
    <row r="571" spans="1:1" x14ac:dyDescent="0.3">
      <c r="A571" s="193"/>
    </row>
    <row r="572" spans="1:1" x14ac:dyDescent="0.3">
      <c r="A572" s="193"/>
    </row>
    <row r="573" spans="1:1" x14ac:dyDescent="0.3">
      <c r="A573" s="193"/>
    </row>
    <row r="574" spans="1:1" x14ac:dyDescent="0.3">
      <c r="A574" s="193"/>
    </row>
    <row r="575" spans="1:1" x14ac:dyDescent="0.3">
      <c r="A575" s="193"/>
    </row>
    <row r="576" spans="1:1" x14ac:dyDescent="0.3">
      <c r="A576" s="193"/>
    </row>
    <row r="577" spans="1:1" x14ac:dyDescent="0.3">
      <c r="A577" s="193"/>
    </row>
    <row r="578" spans="1:1" x14ac:dyDescent="0.3">
      <c r="A578" s="193"/>
    </row>
    <row r="579" spans="1:1" x14ac:dyDescent="0.3">
      <c r="A579" s="193"/>
    </row>
    <row r="580" spans="1:1" x14ac:dyDescent="0.3">
      <c r="A580" s="193"/>
    </row>
    <row r="581" spans="1:1" x14ac:dyDescent="0.3">
      <c r="A581" s="193"/>
    </row>
    <row r="582" spans="1:1" x14ac:dyDescent="0.3">
      <c r="A582" s="193"/>
    </row>
    <row r="583" spans="1:1" x14ac:dyDescent="0.3">
      <c r="A583" s="193"/>
    </row>
    <row r="584" spans="1:1" x14ac:dyDescent="0.3">
      <c r="A584" s="193"/>
    </row>
    <row r="585" spans="1:1" x14ac:dyDescent="0.3">
      <c r="A585" s="193"/>
    </row>
    <row r="586" spans="1:1" x14ac:dyDescent="0.3">
      <c r="A586" s="193"/>
    </row>
    <row r="587" spans="1:1" x14ac:dyDescent="0.3">
      <c r="A587" s="193"/>
    </row>
    <row r="588" spans="1:1" x14ac:dyDescent="0.3">
      <c r="A588" s="193"/>
    </row>
    <row r="589" spans="1:1" x14ac:dyDescent="0.3">
      <c r="A589" s="193"/>
    </row>
    <row r="590" spans="1:1" x14ac:dyDescent="0.3">
      <c r="A590" s="193"/>
    </row>
    <row r="591" spans="1:1" x14ac:dyDescent="0.3">
      <c r="A591" s="193"/>
    </row>
    <row r="592" spans="1:1" x14ac:dyDescent="0.3">
      <c r="A592" s="193"/>
    </row>
    <row r="593" spans="1:1" x14ac:dyDescent="0.3">
      <c r="A593" s="193"/>
    </row>
    <row r="594" spans="1:1" x14ac:dyDescent="0.3">
      <c r="A594" s="193"/>
    </row>
    <row r="595" spans="1:1" x14ac:dyDescent="0.3">
      <c r="A595" s="193"/>
    </row>
    <row r="596" spans="1:1" x14ac:dyDescent="0.3">
      <c r="A596" s="193"/>
    </row>
    <row r="597" spans="1:1" x14ac:dyDescent="0.3">
      <c r="A597" s="193"/>
    </row>
    <row r="598" spans="1:1" x14ac:dyDescent="0.3">
      <c r="A598" s="193"/>
    </row>
    <row r="599" spans="1:1" x14ac:dyDescent="0.3">
      <c r="A599" s="193"/>
    </row>
    <row r="600" spans="1:1" x14ac:dyDescent="0.3">
      <c r="A600" s="193"/>
    </row>
    <row r="601" spans="1:1" x14ac:dyDescent="0.3">
      <c r="A601" s="193"/>
    </row>
    <row r="602" spans="1:1" x14ac:dyDescent="0.3">
      <c r="A602" s="193"/>
    </row>
    <row r="603" spans="1:1" x14ac:dyDescent="0.3">
      <c r="A603" s="193"/>
    </row>
    <row r="604" spans="1:1" x14ac:dyDescent="0.3">
      <c r="A604" s="193"/>
    </row>
    <row r="605" spans="1:1" x14ac:dyDescent="0.3">
      <c r="A605" s="193"/>
    </row>
    <row r="606" spans="1:1" x14ac:dyDescent="0.3">
      <c r="A606" s="193"/>
    </row>
    <row r="607" spans="1:1" x14ac:dyDescent="0.3">
      <c r="A607" s="193"/>
    </row>
    <row r="608" spans="1:1" x14ac:dyDescent="0.3">
      <c r="A608" s="193"/>
    </row>
    <row r="609" spans="1:1" x14ac:dyDescent="0.3">
      <c r="A609" s="193"/>
    </row>
    <row r="610" spans="1:1" x14ac:dyDescent="0.3">
      <c r="A610" s="193"/>
    </row>
    <row r="611" spans="1:1" x14ac:dyDescent="0.3">
      <c r="A611" s="193"/>
    </row>
    <row r="612" spans="1:1" x14ac:dyDescent="0.3">
      <c r="A612" s="193"/>
    </row>
    <row r="613" spans="1:1" x14ac:dyDescent="0.3">
      <c r="A613" s="193"/>
    </row>
    <row r="614" spans="1:1" x14ac:dyDescent="0.3">
      <c r="A614" s="193"/>
    </row>
    <row r="615" spans="1:1" x14ac:dyDescent="0.3">
      <c r="A615" s="193"/>
    </row>
    <row r="616" spans="1:1" x14ac:dyDescent="0.3">
      <c r="A616" s="193"/>
    </row>
    <row r="617" spans="1:1" x14ac:dyDescent="0.3">
      <c r="A617" s="193"/>
    </row>
    <row r="618" spans="1:1" x14ac:dyDescent="0.3">
      <c r="A618" s="193"/>
    </row>
    <row r="619" spans="1:1" x14ac:dyDescent="0.3">
      <c r="A619" s="193"/>
    </row>
    <row r="620" spans="1:1" x14ac:dyDescent="0.3">
      <c r="A620" s="193"/>
    </row>
    <row r="621" spans="1:1" x14ac:dyDescent="0.3">
      <c r="A621" s="193"/>
    </row>
    <row r="622" spans="1:1" x14ac:dyDescent="0.3">
      <c r="A622" s="193"/>
    </row>
    <row r="623" spans="1:1" x14ac:dyDescent="0.3">
      <c r="A623" s="193"/>
    </row>
    <row r="624" spans="1:1" x14ac:dyDescent="0.3">
      <c r="A624" s="193"/>
    </row>
    <row r="625" spans="1:1" x14ac:dyDescent="0.3">
      <c r="A625" s="193"/>
    </row>
    <row r="626" spans="1:1" x14ac:dyDescent="0.3">
      <c r="A626" s="193"/>
    </row>
    <row r="627" spans="1:1" x14ac:dyDescent="0.3">
      <c r="A627" s="193"/>
    </row>
    <row r="628" spans="1:1" x14ac:dyDescent="0.3">
      <c r="A628" s="193"/>
    </row>
    <row r="629" spans="1:1" x14ac:dyDescent="0.3">
      <c r="A629" s="193"/>
    </row>
    <row r="630" spans="1:1" x14ac:dyDescent="0.3">
      <c r="A630" s="193"/>
    </row>
    <row r="631" spans="1:1" x14ac:dyDescent="0.3">
      <c r="A631" s="193"/>
    </row>
    <row r="632" spans="1:1" x14ac:dyDescent="0.3">
      <c r="A632" s="193"/>
    </row>
    <row r="633" spans="1:1" x14ac:dyDescent="0.3">
      <c r="A633" s="193"/>
    </row>
    <row r="634" spans="1:1" x14ac:dyDescent="0.3">
      <c r="A634" s="193"/>
    </row>
    <row r="635" spans="1:1" x14ac:dyDescent="0.3">
      <c r="A635" s="193"/>
    </row>
    <row r="636" spans="1:1" x14ac:dyDescent="0.3">
      <c r="A636" s="193"/>
    </row>
    <row r="637" spans="1:1" x14ac:dyDescent="0.3">
      <c r="A637" s="193"/>
    </row>
    <row r="638" spans="1:1" x14ac:dyDescent="0.3">
      <c r="A638" s="193"/>
    </row>
    <row r="639" spans="1:1" x14ac:dyDescent="0.3">
      <c r="A639" s="193"/>
    </row>
    <row r="640" spans="1:1" x14ac:dyDescent="0.3">
      <c r="A640" s="193"/>
    </row>
  </sheetData>
  <mergeCells count="9">
    <mergeCell ref="BU27:CA27"/>
    <mergeCell ref="BK27:BQ27"/>
    <mergeCell ref="A2:A3"/>
    <mergeCell ref="AG27:AM27"/>
    <mergeCell ref="AQ27:AW27"/>
    <mergeCell ref="C27:I27"/>
    <mergeCell ref="BA27:BG27"/>
    <mergeCell ref="M27:S27"/>
    <mergeCell ref="W27:AC27"/>
  </mergeCells>
  <hyperlinks>
    <hyperlink ref="A4" location="myrangeS0" display="myrangeS0" xr:uid="{4B763B12-46CF-44DF-87C0-D18047384279}"/>
    <hyperlink ref="A5" location="myrangeS1" display="myrangeS1" xr:uid="{7257CA12-A9BE-46CA-BD1A-E7857F4545CE}"/>
    <hyperlink ref="A6" location="myrangeS2" display="myrangeS2" xr:uid="{96DD47B5-92FE-4AB0-BE27-60A6798F7062}"/>
    <hyperlink ref="A7" location="myrangeS3" display="myrangeS3" xr:uid="{C346BD13-EB9B-406C-940D-E4540F3B05E2}"/>
    <hyperlink ref="A8" location="myrangeS4" display="myrangeS4" xr:uid="{4E607A9E-5422-4161-9629-7A07D4EF0E1B}"/>
    <hyperlink ref="A9" location="myrangeS5" display="myrangeS5" xr:uid="{DFD19543-C468-48D3-8356-0CE9F8D6F774}"/>
    <hyperlink ref="A10" location="myrangeS6" display="myrangeS6" xr:uid="{978A83B5-05C5-4AB5-A98D-A761A73E15D6}"/>
    <hyperlink ref="A11" location="myrangeS7" display="myrangeS7" xr:uid="{9CBAB2A0-4747-45D2-A71C-25D394864352}"/>
    <hyperlink ref="A12" location="myrangeS8" display="myrangeS8" xr:uid="{8013170C-F2C7-4700-9096-40AA8A1D73EC}"/>
    <hyperlink ref="A13" location="myrangeS9" display="myrangeS9" xr:uid="{02489744-582E-44D7-A2D0-317DEC693DA1}"/>
    <hyperlink ref="A14" location="myrangeS10" display="myrangeS10" xr:uid="{A6272F95-8623-459D-AB80-19BB40BC0E7A}"/>
    <hyperlink ref="A15" location="myrangeS11" display="myrangeS11" xr:uid="{59B1DA8B-9E51-4859-AB5C-FA7FA379D88E}"/>
    <hyperlink ref="A16" location="myrangeS12" display="myrangeS12" xr:uid="{C6935EAD-29DA-4116-8387-69321CF3E241}"/>
    <hyperlink ref="A17" location="myrangeS13" display="myrangeS13" xr:uid="{2F9546DA-93D3-4FDB-945C-C7766ABF7DBB}"/>
    <hyperlink ref="A18" location="myrangeS14" display="myrangeS14" xr:uid="{AF72D2F8-53FD-46A7-8028-747CE00F276C}"/>
    <hyperlink ref="A19" location="myrangeS15" display="myrangeS15" xr:uid="{FE6A1883-2251-45BC-B416-78289FE5943D}"/>
    <hyperlink ref="A20" location="myrangeS16" display="myrangeS16" xr:uid="{F737EDDD-E01E-4E89-BF2F-1FA800CFAB9E}"/>
    <hyperlink ref="A21" location="myrangeS17" display="myrangeS17" xr:uid="{67AD0889-8DB9-43FF-9BA6-9B238BDBBF66}"/>
    <hyperlink ref="A22" location="myrangeS18" display="myrangeS18" xr:uid="{3E0A1A62-A34E-412D-92C4-F3DA00EAA5F1}"/>
    <hyperlink ref="A23" location="myrangeS19" display="myrangeS19" xr:uid="{5BB67B05-BC72-4167-A99D-549ABF41D781}"/>
    <hyperlink ref="A24" location="myrangeS20" display="myrangeS20" xr:uid="{C04D0DA5-2A77-4DEA-B59A-642B28776A11}"/>
    <hyperlink ref="A25" location="myrangeS21" display="myrangeS21" xr:uid="{64BE15EB-519A-44B7-A3B1-6B4B7B3AF910}"/>
    <hyperlink ref="A26" location="myrangeS22" display="myrangeS22" xr:uid="{89017C01-CD56-435D-8205-DA6CBC85FEB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0" customWidth="1"/>
    <col min="3" max="3" width="29.69921875" customWidth="1"/>
    <col min="4" max="9" width="7.796875" customWidth="1"/>
    <col min="10" max="11" width="1.09765625" customWidth="1"/>
    <col min="12" max="12" width="24.59765625" style="70" customWidth="1"/>
    <col min="13" max="13" width="29.69921875" customWidth="1"/>
    <col min="14" max="19" width="7.796875" customWidth="1"/>
    <col min="20" max="21" width="1.09765625" customWidth="1"/>
    <col min="22" max="22" width="24.59765625" style="70" customWidth="1"/>
    <col min="23" max="23" width="29.69921875" customWidth="1"/>
    <col min="24" max="29" width="7.796875" customWidth="1"/>
    <col min="30" max="31" width="1.09765625" customWidth="1"/>
    <col min="32" max="32" width="24.59765625" style="70" customWidth="1"/>
    <col min="33" max="33" width="29.69921875" customWidth="1"/>
    <col min="34" max="39" width="7.796875" customWidth="1"/>
    <col min="40" max="41" width="1.09765625" customWidth="1"/>
    <col min="42" max="42" width="24.59765625" style="70" customWidth="1"/>
    <col min="43" max="43" width="29.69921875" customWidth="1"/>
    <col min="44" max="49" width="7.796875" customWidth="1"/>
    <col min="50" max="51" width="1.09765625" customWidth="1"/>
    <col min="52" max="52" width="24.59765625" style="70" customWidth="1"/>
    <col min="53" max="53" width="29.69921875" style="70" customWidth="1"/>
    <col min="54" max="59" width="7.796875" customWidth="1"/>
    <col min="60" max="61" width="1.09765625" customWidth="1"/>
    <col min="62" max="62" width="24.59765625" style="70" customWidth="1"/>
    <col min="63" max="63" width="29.69921875" style="70" customWidth="1"/>
    <col min="64" max="69" width="7.796875" customWidth="1"/>
    <col min="70" max="71" width="1.09765625" customWidth="1"/>
    <col min="72" max="72" width="24.59765625" style="70" customWidth="1"/>
    <col min="73" max="73" width="29.69921875" style="70" customWidth="1"/>
    <col min="74" max="79" width="7.796875" customWidth="1"/>
    <col min="80" max="81" width="1.09765625" customWidth="1"/>
    <col min="82" max="82" width="24.59765625" style="70" customWidth="1"/>
    <col min="83" max="83" width="29.69921875" customWidth="1"/>
    <col min="84" max="89" width="7.796875" customWidth="1"/>
    <col min="90" max="91" width="1.09765625" customWidth="1"/>
    <col min="92" max="92" width="24.59765625" style="70" customWidth="1"/>
    <col min="93" max="93" width="29.69921875" customWidth="1"/>
    <col min="94" max="99" width="7.796875" customWidth="1"/>
    <col min="100" max="101" width="1.09765625" customWidth="1"/>
    <col min="102" max="102" width="24.59765625" style="70" customWidth="1"/>
    <col min="103" max="103" width="29.69921875" customWidth="1"/>
    <col min="104" max="109" width="7.796875" customWidth="1"/>
    <col min="110" max="111" width="1.09765625" customWidth="1"/>
    <col min="112" max="112" width="24.59765625" style="70" customWidth="1"/>
    <col min="113" max="113" width="29.69921875" customWidth="1"/>
    <col min="114" max="119" width="7.796875" customWidth="1"/>
    <col min="120" max="121" width="1.09765625" customWidth="1"/>
    <col min="122" max="122" width="24.59765625" style="70" customWidth="1"/>
    <col min="123" max="123" width="29.69921875" customWidth="1"/>
    <col min="124" max="129" width="7.796875" customWidth="1"/>
    <col min="130" max="131" width="1.09765625" customWidth="1"/>
    <col min="132" max="132" width="24.59765625" style="70" customWidth="1"/>
    <col min="133" max="133" width="29.69921875" customWidth="1"/>
    <col min="134" max="139" width="7.796875" customWidth="1"/>
    <col min="140" max="141" width="1.09765625" customWidth="1"/>
    <col min="142" max="142" width="24.59765625" style="70" customWidth="1"/>
    <col min="143" max="143" width="29.69921875" customWidth="1"/>
    <col min="144" max="149" width="7.796875" customWidth="1"/>
    <col min="150" max="151" width="1.09765625" customWidth="1"/>
    <col min="152" max="152" width="24.59765625" style="70" customWidth="1"/>
    <col min="153" max="153" width="29.69921875" customWidth="1"/>
    <col min="154" max="159" width="7.796875" customWidth="1"/>
    <col min="160" max="161" width="1.09765625" customWidth="1"/>
    <col min="162" max="162" width="24.59765625" style="70" customWidth="1"/>
    <col min="163" max="163" width="29.69921875" customWidth="1"/>
    <col min="164" max="169" width="7.796875" customWidth="1"/>
    <col min="170" max="171" width="1.09765625" customWidth="1"/>
    <col min="172" max="172" width="24.59765625" style="70" customWidth="1"/>
    <col min="173" max="173" width="29.69921875" customWidth="1"/>
    <col min="174" max="179" width="7.796875" customWidth="1"/>
    <col min="180" max="181" width="1.09765625" customWidth="1"/>
    <col min="182" max="182" width="24.59765625" style="70" customWidth="1"/>
    <col min="183" max="183" width="29.69921875" customWidth="1"/>
    <col min="184" max="189" width="7.796875" customWidth="1"/>
    <col min="190" max="191" width="1.09765625" customWidth="1"/>
    <col min="192" max="192" width="24.59765625" style="70" customWidth="1"/>
    <col min="193" max="193" width="29.69921875" customWidth="1"/>
    <col min="194" max="199" width="7.796875" customWidth="1"/>
    <col min="200" max="201" width="1.09765625" customWidth="1"/>
    <col min="202" max="202" width="24.59765625" style="70" customWidth="1"/>
    <col min="203" max="203" width="29.69921875" customWidth="1"/>
    <col min="204" max="209" width="7.796875" customWidth="1"/>
    <col min="210" max="211" width="1.09765625" customWidth="1"/>
    <col min="212" max="212" width="24.59765625" style="70" customWidth="1"/>
    <col min="213" max="213" width="29.69921875" customWidth="1"/>
    <col min="214" max="219" width="7.796875" customWidth="1"/>
    <col min="220" max="221" width="1.09765625" customWidth="1"/>
    <col min="222" max="222" width="24.59765625" style="70" customWidth="1"/>
    <col min="223" max="223" width="29.69921875" customWidth="1"/>
    <col min="224" max="229" width="7.796875" customWidth="1"/>
    <col min="230" max="231" width="1.09765625" customWidth="1"/>
    <col min="232" max="232" width="24.59765625" style="70" customWidth="1"/>
    <col min="233" max="233" width="29.69921875" customWidth="1"/>
    <col min="234" max="239" width="7.796875" customWidth="1"/>
    <col min="240" max="241" width="1.09765625" customWidth="1"/>
  </cols>
  <sheetData>
    <row r="1" spans="1:232" s="165" customFormat="1" ht="30" customHeight="1" x14ac:dyDescent="0.3">
      <c r="B1" s="630" t="str">
        <f>HLOOKUP(Introduction!$G$4,nametranslations,124,FALSE)</f>
        <v>Hygiene in Schools</v>
      </c>
      <c r="C1" s="199" t="s">
        <v>247</v>
      </c>
      <c r="D1" s="171" t="str">
        <f>+Introduction!$C$7</f>
        <v>Liberia</v>
      </c>
      <c r="E1" s="171"/>
      <c r="F1" s="171"/>
      <c r="G1" s="171"/>
      <c r="H1" s="171"/>
      <c r="I1" s="180"/>
      <c r="J1" s="163"/>
      <c r="K1" s="163"/>
      <c r="L1" s="630" t="str">
        <f>HLOOKUP(Introduction!$G$4,nametranslations,124,FALSE)</f>
        <v>Hygiene in Schools</v>
      </c>
      <c r="M1" s="199" t="s">
        <v>248</v>
      </c>
      <c r="N1" s="171" t="str">
        <f>+Introduction!$C$7</f>
        <v>Liberia</v>
      </c>
      <c r="O1" s="171"/>
      <c r="P1" s="171"/>
      <c r="Q1" s="171"/>
      <c r="R1" s="171"/>
      <c r="S1" s="180"/>
      <c r="T1" s="163"/>
      <c r="U1" s="163"/>
      <c r="V1" s="630" t="str">
        <f>HLOOKUP(Introduction!$G$4,nametranslations,124,FALSE)</f>
        <v>Hygiene in Schools</v>
      </c>
      <c r="W1" s="199" t="s">
        <v>249</v>
      </c>
      <c r="X1" s="171" t="str">
        <f>+Introduction!$C$7</f>
        <v>Liberia</v>
      </c>
      <c r="Y1" s="171"/>
      <c r="Z1" s="171"/>
      <c r="AA1" s="171"/>
      <c r="AB1" s="171"/>
      <c r="AC1" s="180"/>
      <c r="AD1" s="163"/>
      <c r="AE1" s="163"/>
      <c r="AF1" s="630" t="str">
        <f>HLOOKUP(Introduction!$G$4,nametranslations,124,FALSE)</f>
        <v>Hygiene in Schools</v>
      </c>
      <c r="AG1" s="199" t="s">
        <v>250</v>
      </c>
      <c r="AH1" s="171" t="str">
        <f>+Introduction!$C$7</f>
        <v>Liberia</v>
      </c>
      <c r="AI1" s="171"/>
      <c r="AJ1" s="171"/>
      <c r="AK1" s="171"/>
      <c r="AL1" s="171"/>
      <c r="AM1" s="180"/>
      <c r="AN1" s="163"/>
      <c r="AO1" s="163"/>
      <c r="AP1" s="630" t="str">
        <f>HLOOKUP(Introduction!$G$4,nametranslations,124,FALSE)</f>
        <v>Hygiene in Schools</v>
      </c>
      <c r="AQ1" s="199" t="s">
        <v>250</v>
      </c>
      <c r="AR1" s="171" t="str">
        <f>+Introduction!$C$7</f>
        <v>Liberia</v>
      </c>
      <c r="AS1" s="171"/>
      <c r="AT1" s="171"/>
      <c r="AU1" s="171"/>
      <c r="AV1" s="171"/>
      <c r="AW1" s="180"/>
      <c r="AX1" s="163"/>
      <c r="AY1" s="163"/>
      <c r="AZ1" s="630" t="str">
        <f>HLOOKUP(Introduction!$G$4,nametranslations,124,FALSE)</f>
        <v>Hygiene in Schools</v>
      </c>
      <c r="BA1" s="199" t="s">
        <v>251</v>
      </c>
      <c r="BB1" s="171" t="str">
        <f>+Introduction!$C$7</f>
        <v>Liberia</v>
      </c>
      <c r="BC1" s="171"/>
      <c r="BD1" s="171"/>
      <c r="BE1" s="171"/>
      <c r="BF1" s="171"/>
      <c r="BG1" s="180"/>
      <c r="BH1" s="163"/>
      <c r="BI1" s="163"/>
      <c r="BJ1" s="630" t="str">
        <f>HLOOKUP(Introduction!$G$4,nametranslations,124,FALSE)</f>
        <v>Hygiene in Schools</v>
      </c>
      <c r="BK1" s="199">
        <v>2020</v>
      </c>
      <c r="BL1" s="171" t="str">
        <f>+Introduction!$C$7</f>
        <v>Liberia</v>
      </c>
      <c r="BM1" s="171"/>
      <c r="BN1" s="171"/>
      <c r="BO1" s="171"/>
      <c r="BP1" s="171"/>
      <c r="BQ1" s="180"/>
      <c r="BR1" s="163"/>
      <c r="BS1" s="163"/>
      <c r="BT1" s="630" t="str">
        <f>HLOOKUP(Introduction!$G$4,nametranslations,124,FALSE)</f>
        <v>Hygiene in Schools</v>
      </c>
      <c r="BU1" s="199">
        <v>2022</v>
      </c>
      <c r="BV1" s="171" t="str">
        <f>+Introduction!$C$7</f>
        <v>Liberia</v>
      </c>
      <c r="BW1" s="171"/>
      <c r="BX1" s="171"/>
      <c r="BY1" s="171"/>
      <c r="BZ1" s="171"/>
      <c r="CA1" s="180"/>
      <c r="CB1" s="163"/>
      <c r="CC1" s="163"/>
    </row>
    <row r="2" spans="1:232" s="165" customFormat="1" ht="30" customHeight="1" x14ac:dyDescent="0.3">
      <c r="A2" s="370" t="s">
        <v>267</v>
      </c>
      <c r="B2" s="172" t="s">
        <v>241</v>
      </c>
      <c r="C2" s="161" t="s">
        <v>195</v>
      </c>
      <c r="D2" s="161" t="s">
        <v>194</v>
      </c>
      <c r="E2" s="173"/>
      <c r="F2" s="173"/>
      <c r="G2" s="173"/>
      <c r="H2" s="173"/>
      <c r="I2" s="181"/>
      <c r="J2" s="166" t="s">
        <v>252</v>
      </c>
      <c r="K2" s="166"/>
      <c r="L2" s="172" t="s">
        <v>242</v>
      </c>
      <c r="M2" s="161" t="s">
        <v>195</v>
      </c>
      <c r="N2" s="161" t="s">
        <v>198</v>
      </c>
      <c r="O2" s="173"/>
      <c r="P2" s="173"/>
      <c r="Q2" s="173"/>
      <c r="R2" s="173"/>
      <c r="S2" s="181"/>
      <c r="T2" s="166" t="s">
        <v>252</v>
      </c>
      <c r="U2" s="166"/>
      <c r="V2" s="172" t="s">
        <v>243</v>
      </c>
      <c r="W2" s="161" t="s">
        <v>195</v>
      </c>
      <c r="X2" s="161" t="s">
        <v>200</v>
      </c>
      <c r="Y2" s="173"/>
      <c r="Z2" s="173"/>
      <c r="AA2" s="173"/>
      <c r="AB2" s="173"/>
      <c r="AC2" s="181"/>
      <c r="AD2" s="166" t="s">
        <v>252</v>
      </c>
      <c r="AE2" s="166"/>
      <c r="AF2" s="172" t="s">
        <v>244</v>
      </c>
      <c r="AG2" s="161" t="s">
        <v>146</v>
      </c>
      <c r="AH2" s="161" t="s">
        <v>145</v>
      </c>
      <c r="AI2" s="173"/>
      <c r="AJ2" s="173"/>
      <c r="AK2" s="173"/>
      <c r="AL2" s="173"/>
      <c r="AM2" s="181"/>
      <c r="AN2" s="166" t="s">
        <v>252</v>
      </c>
      <c r="AO2" s="166"/>
      <c r="AP2" s="172" t="s">
        <v>245</v>
      </c>
      <c r="AQ2" s="161" t="s">
        <v>153</v>
      </c>
      <c r="AR2" s="161" t="s">
        <v>215</v>
      </c>
      <c r="AS2" s="173"/>
      <c r="AT2" s="173"/>
      <c r="AU2" s="173"/>
      <c r="AV2" s="173"/>
      <c r="AW2" s="181"/>
      <c r="AX2" s="166" t="s">
        <v>252</v>
      </c>
      <c r="AY2" s="166"/>
      <c r="AZ2" s="172" t="s">
        <v>246</v>
      </c>
      <c r="BA2" s="161" t="s">
        <v>153</v>
      </c>
      <c r="BB2" s="161" t="s">
        <v>215</v>
      </c>
      <c r="BC2" s="173"/>
      <c r="BD2" s="173"/>
      <c r="BE2" s="173"/>
      <c r="BF2" s="173"/>
      <c r="BG2" s="181"/>
      <c r="BH2" s="166" t="s">
        <v>252</v>
      </c>
      <c r="BI2" s="166"/>
      <c r="BJ2" s="172" t="s">
        <v>268</v>
      </c>
      <c r="BK2" s="161" t="s">
        <v>269</v>
      </c>
      <c r="BL2" s="161" t="s">
        <v>270</v>
      </c>
      <c r="BM2" s="173"/>
      <c r="BN2" s="173"/>
      <c r="BO2" s="173"/>
      <c r="BP2" s="173"/>
      <c r="BQ2" s="181"/>
      <c r="BR2" s="166" t="s">
        <v>252</v>
      </c>
      <c r="BS2" s="166"/>
      <c r="BT2" s="172" t="s">
        <v>289</v>
      </c>
      <c r="BU2" s="161" t="s">
        <v>195</v>
      </c>
      <c r="BV2" s="161" t="s">
        <v>290</v>
      </c>
      <c r="BW2" s="173"/>
      <c r="BX2" s="173"/>
      <c r="BY2" s="173"/>
      <c r="BZ2" s="173"/>
      <c r="CA2" s="181"/>
      <c r="CB2" s="166" t="s">
        <v>252</v>
      </c>
      <c r="CC2" s="166"/>
    </row>
    <row r="3" spans="1:232" s="141" customFormat="1" ht="18" customHeight="1" x14ac:dyDescent="0.3">
      <c r="A3" s="370"/>
      <c r="B3" s="189" t="str">
        <f>HLOOKUP(Introduction!$G$4,nametranslations,152,FALSE)</f>
        <v>Definition</v>
      </c>
      <c r="C3" s="190" t="str">
        <f>HLOOKUP(Introduction!$G$4,nametranslations,102,FALSE)</f>
        <v>Estimates (%)</v>
      </c>
      <c r="D3" s="191" t="str">
        <f>HLOOKUP(Introduction!$G$4,nametranslations,24,FALSE)</f>
        <v>Total</v>
      </c>
      <c r="E3" s="191" t="str">
        <f>HLOOKUP(Introduction!$G$4,nametranslations,26,FALSE)</f>
        <v>Urban</v>
      </c>
      <c r="F3" s="191" t="str">
        <f>HLOOKUP(Introduction!$G$4,nametranslations,25,FALSE)</f>
        <v>Rural</v>
      </c>
      <c r="G3" s="191" t="str">
        <f>HLOOKUP(Introduction!$G$4,nametranslations,27,FALSE)</f>
        <v>Pre-primary</v>
      </c>
      <c r="H3" s="191" t="str">
        <f>HLOOKUP(Introduction!$G$4,nametranslations,28,FALSE)</f>
        <v>Primary</v>
      </c>
      <c r="I3" s="192" t="str">
        <f>HLOOKUP(Introduction!$G$4,nametranslations,29,FALSE)</f>
        <v>Secondary</v>
      </c>
      <c r="J3" s="139"/>
      <c r="K3" s="139"/>
      <c r="L3" s="189" t="str">
        <f>HLOOKUP(Introduction!$G$4,nametranslations,152,FALSE)</f>
        <v>Definition</v>
      </c>
      <c r="M3" s="190" t="str">
        <f>HLOOKUP(Introduction!$G$4,nametranslations,102,FALSE)</f>
        <v>Estimates (%)</v>
      </c>
      <c r="N3" s="191" t="str">
        <f>HLOOKUP(Introduction!$G$4,nametranslations,24,FALSE)</f>
        <v>Total</v>
      </c>
      <c r="O3" s="191" t="str">
        <f>HLOOKUP(Introduction!$G$4,nametranslations,26,FALSE)</f>
        <v>Urban</v>
      </c>
      <c r="P3" s="191" t="str">
        <f>HLOOKUP(Introduction!$G$4,nametranslations,25,FALSE)</f>
        <v>Rural</v>
      </c>
      <c r="Q3" s="191" t="str">
        <f>HLOOKUP(Introduction!$G$4,nametranslations,27,FALSE)</f>
        <v>Pre-primary</v>
      </c>
      <c r="R3" s="191" t="str">
        <f>HLOOKUP(Introduction!$G$4,nametranslations,28,FALSE)</f>
        <v>Primary</v>
      </c>
      <c r="S3" s="192" t="str">
        <f>HLOOKUP(Introduction!$G$4,nametranslations,29,FALSE)</f>
        <v>Secondary</v>
      </c>
      <c r="T3" s="139"/>
      <c r="U3" s="139"/>
      <c r="V3" s="189" t="str">
        <f>HLOOKUP(Introduction!$G$4,nametranslations,152,FALSE)</f>
        <v>Definition</v>
      </c>
      <c r="W3" s="190" t="str">
        <f>HLOOKUP(Introduction!$G$4,nametranslations,102,FALSE)</f>
        <v>Estimates (%)</v>
      </c>
      <c r="X3" s="191" t="str">
        <f>HLOOKUP(Introduction!$G$4,nametranslations,24,FALSE)</f>
        <v>Total</v>
      </c>
      <c r="Y3" s="191" t="str">
        <f>HLOOKUP(Introduction!$G$4,nametranslations,26,FALSE)</f>
        <v>Urban</v>
      </c>
      <c r="Z3" s="191" t="str">
        <f>HLOOKUP(Introduction!$G$4,nametranslations,25,FALSE)</f>
        <v>Rural</v>
      </c>
      <c r="AA3" s="191" t="str">
        <f>HLOOKUP(Introduction!$G$4,nametranslations,27,FALSE)</f>
        <v>Pre-primary</v>
      </c>
      <c r="AB3" s="191" t="str">
        <f>HLOOKUP(Introduction!$G$4,nametranslations,28,FALSE)</f>
        <v>Primary</v>
      </c>
      <c r="AC3" s="192" t="str">
        <f>HLOOKUP(Introduction!$G$4,nametranslations,29,FALSE)</f>
        <v>Secondary</v>
      </c>
      <c r="AD3" s="139"/>
      <c r="AE3" s="139"/>
      <c r="AF3" s="189" t="str">
        <f>HLOOKUP(Introduction!$G$4,nametranslations,152,FALSE)</f>
        <v>Definition</v>
      </c>
      <c r="AG3" s="190" t="str">
        <f>HLOOKUP(Introduction!$G$4,nametranslations,102,FALSE)</f>
        <v>Estimates (%)</v>
      </c>
      <c r="AH3" s="191" t="str">
        <f>HLOOKUP(Introduction!$G$4,nametranslations,24,FALSE)</f>
        <v>Total</v>
      </c>
      <c r="AI3" s="191" t="str">
        <f>HLOOKUP(Introduction!$G$4,nametranslations,26,FALSE)</f>
        <v>Urban</v>
      </c>
      <c r="AJ3" s="191" t="str">
        <f>HLOOKUP(Introduction!$G$4,nametranslations,25,FALSE)</f>
        <v>Rural</v>
      </c>
      <c r="AK3" s="191" t="str">
        <f>HLOOKUP(Introduction!$G$4,nametranslations,27,FALSE)</f>
        <v>Pre-primary</v>
      </c>
      <c r="AL3" s="191" t="str">
        <f>HLOOKUP(Introduction!$G$4,nametranslations,28,FALSE)</f>
        <v>Primary</v>
      </c>
      <c r="AM3" s="192" t="str">
        <f>HLOOKUP(Introduction!$G$4,nametranslations,29,FALSE)</f>
        <v>Secondary</v>
      </c>
      <c r="AN3" s="139"/>
      <c r="AO3" s="139"/>
      <c r="AP3" s="189" t="str">
        <f>HLOOKUP(Introduction!$G$4,nametranslations,152,FALSE)</f>
        <v>Definition</v>
      </c>
      <c r="AQ3" s="190" t="str">
        <f>HLOOKUP(Introduction!$G$4,nametranslations,102,FALSE)</f>
        <v>Estimates (%)</v>
      </c>
      <c r="AR3" s="191" t="str">
        <f>HLOOKUP(Introduction!$G$4,nametranslations,24,FALSE)</f>
        <v>Total</v>
      </c>
      <c r="AS3" s="191" t="str">
        <f>HLOOKUP(Introduction!$G$4,nametranslations,26,FALSE)</f>
        <v>Urban</v>
      </c>
      <c r="AT3" s="191" t="str">
        <f>HLOOKUP(Introduction!$G$4,nametranslations,25,FALSE)</f>
        <v>Rural</v>
      </c>
      <c r="AU3" s="191" t="str">
        <f>HLOOKUP(Introduction!$G$4,nametranslations,27,FALSE)</f>
        <v>Pre-primary</v>
      </c>
      <c r="AV3" s="191" t="str">
        <f>HLOOKUP(Introduction!$G$4,nametranslations,28,FALSE)</f>
        <v>Primary</v>
      </c>
      <c r="AW3" s="192" t="str">
        <f>HLOOKUP(Introduction!$G$4,nametranslations,29,FALSE)</f>
        <v>Secondary</v>
      </c>
      <c r="AX3" s="139"/>
      <c r="AY3" s="139"/>
      <c r="AZ3" s="189" t="str">
        <f>HLOOKUP(Introduction!$G$4,nametranslations,152,FALSE)</f>
        <v>Definition</v>
      </c>
      <c r="BA3" s="190" t="str">
        <f>HLOOKUP(Introduction!$G$4,nametranslations,102,FALSE)</f>
        <v>Estimates (%)</v>
      </c>
      <c r="BB3" s="191" t="str">
        <f>HLOOKUP(Introduction!$G$4,nametranslations,24,FALSE)</f>
        <v>Total</v>
      </c>
      <c r="BC3" s="191" t="str">
        <f>HLOOKUP(Introduction!$G$4,nametranslations,26,FALSE)</f>
        <v>Urban</v>
      </c>
      <c r="BD3" s="191" t="str">
        <f>HLOOKUP(Introduction!$G$4,nametranslations,25,FALSE)</f>
        <v>Rural</v>
      </c>
      <c r="BE3" s="191" t="str">
        <f>HLOOKUP(Introduction!$G$4,nametranslations,27,FALSE)</f>
        <v>Pre-primary</v>
      </c>
      <c r="BF3" s="191" t="str">
        <f>HLOOKUP(Introduction!$G$4,nametranslations,28,FALSE)</f>
        <v>Primary</v>
      </c>
      <c r="BG3" s="192" t="str">
        <f>HLOOKUP(Introduction!$G$4,nametranslations,29,FALSE)</f>
        <v>Secondary</v>
      </c>
      <c r="BH3" s="139"/>
      <c r="BI3" s="139"/>
      <c r="BJ3" s="189" t="str">
        <f>HLOOKUP(Introduction!$G$4,nametranslations,152,FALSE)</f>
        <v>Definition</v>
      </c>
      <c r="BK3" s="190" t="str">
        <f>HLOOKUP(Introduction!$G$4,nametranslations,102,FALSE)</f>
        <v>Estimates (%)</v>
      </c>
      <c r="BL3" s="191" t="str">
        <f>HLOOKUP(Introduction!$G$4,nametranslations,24,FALSE)</f>
        <v>Total</v>
      </c>
      <c r="BM3" s="191" t="str">
        <f>HLOOKUP(Introduction!$G$4,nametranslations,26,FALSE)</f>
        <v>Urban</v>
      </c>
      <c r="BN3" s="191" t="str">
        <f>HLOOKUP(Introduction!$G$4,nametranslations,25,FALSE)</f>
        <v>Rural</v>
      </c>
      <c r="BO3" s="191" t="str">
        <f>HLOOKUP(Introduction!$G$4,nametranslations,27,FALSE)</f>
        <v>Pre-primary</v>
      </c>
      <c r="BP3" s="191" t="str">
        <f>HLOOKUP(Introduction!$G$4,nametranslations,28,FALSE)</f>
        <v>Primary</v>
      </c>
      <c r="BQ3" s="192" t="str">
        <f>HLOOKUP(Introduction!$G$4,nametranslations,29,FALSE)</f>
        <v>Secondary</v>
      </c>
      <c r="BR3" s="139"/>
      <c r="BS3" s="139"/>
      <c r="BT3" s="189" t="str">
        <f>HLOOKUP(Introduction!$G$4,nametranslations,152,FALSE)</f>
        <v>Definition</v>
      </c>
      <c r="BU3" s="190" t="str">
        <f>HLOOKUP(Introduction!$G$4,nametranslations,102,FALSE)</f>
        <v>Estimates (%)</v>
      </c>
      <c r="BV3" s="191" t="str">
        <f>HLOOKUP(Introduction!$G$4,nametranslations,24,FALSE)</f>
        <v>Total</v>
      </c>
      <c r="BW3" s="191" t="str">
        <f>HLOOKUP(Introduction!$G$4,nametranslations,26,FALSE)</f>
        <v>Urban</v>
      </c>
      <c r="BX3" s="191" t="str">
        <f>HLOOKUP(Introduction!$G$4,nametranslations,25,FALSE)</f>
        <v>Rural</v>
      </c>
      <c r="BY3" s="191" t="str">
        <f>HLOOKUP(Introduction!$G$4,nametranslations,27,FALSE)</f>
        <v>Pre-primary</v>
      </c>
      <c r="BZ3" s="191" t="str">
        <f>HLOOKUP(Introduction!$G$4,nametranslations,28,FALSE)</f>
        <v>Primary</v>
      </c>
      <c r="CA3" s="192" t="str">
        <f>HLOOKUP(Introduction!$G$4,nametranslations,29,FALSE)</f>
        <v>Secondary</v>
      </c>
      <c r="CB3" s="139"/>
      <c r="CC3" s="139"/>
      <c r="CD3" s="140"/>
      <c r="CN3" s="140"/>
      <c r="CX3" s="140"/>
      <c r="DH3" s="140"/>
      <c r="DR3" s="140"/>
      <c r="EB3" s="140"/>
      <c r="EL3" s="140"/>
      <c r="EV3" s="140"/>
      <c r="FF3" s="140"/>
      <c r="FP3" s="140"/>
      <c r="FZ3" s="140"/>
      <c r="GJ3" s="140"/>
      <c r="GT3" s="140"/>
      <c r="HD3" s="140"/>
      <c r="HN3" s="140"/>
      <c r="HX3" s="140"/>
    </row>
    <row r="4" spans="1:232" s="2" customFormat="1" x14ac:dyDescent="0.3">
      <c r="A4" s="658" t="str">
        <f>IF(ISBLANK('Data Summary'!A6),"",'Data Summary'!A6)</f>
        <v>LBR_2012_EMIS</v>
      </c>
      <c r="B4" s="64"/>
      <c r="C4" s="43" t="str">
        <f>HLOOKUP(Introduction!$G$4,nametranslations,118,FALSE)</f>
        <v>No facility</v>
      </c>
      <c r="D4" s="5"/>
      <c r="E4" s="5"/>
      <c r="F4" s="5"/>
      <c r="G4" s="16"/>
      <c r="H4" s="16"/>
      <c r="I4" s="40"/>
      <c r="J4" s="20"/>
      <c r="K4" s="20"/>
      <c r="L4" s="64"/>
      <c r="M4" s="43" t="str">
        <f>HLOOKUP(Introduction!$G$4,nametranslations,118,FALSE)</f>
        <v>No facility</v>
      </c>
      <c r="N4" s="5"/>
      <c r="O4" s="5"/>
      <c r="P4" s="5"/>
      <c r="Q4" s="16"/>
      <c r="R4" s="16"/>
      <c r="S4" s="40"/>
      <c r="T4" s="20"/>
      <c r="U4" s="20"/>
      <c r="V4" s="64"/>
      <c r="W4" s="43" t="str">
        <f>HLOOKUP(Introduction!$G$4,nametranslations,118,FALSE)</f>
        <v>No facility</v>
      </c>
      <c r="X4" s="115">
        <f>100-X5</f>
        <v>80.080494406351505</v>
      </c>
      <c r="Y4" s="115"/>
      <c r="Z4" s="115"/>
      <c r="AA4" s="112"/>
      <c r="AB4" s="112">
        <f>100-AB5</f>
        <v>82.3</v>
      </c>
      <c r="AC4" s="40">
        <f>100-AC5</f>
        <v>75</v>
      </c>
      <c r="AD4" s="20"/>
      <c r="AE4" s="20"/>
      <c r="AF4" s="64"/>
      <c r="AG4" s="43" t="str">
        <f>HLOOKUP(Introduction!$G$4,nametranslations,118,FALSE)</f>
        <v>No facility</v>
      </c>
      <c r="AH4" s="5">
        <f>100-AH5</f>
        <v>12.00076</v>
      </c>
      <c r="AI4" s="5">
        <f t="shared" ref="AI4:AJ4" si="0">100-AI5</f>
        <v>7.9984699999999975</v>
      </c>
      <c r="AJ4" s="5">
        <f t="shared" si="0"/>
        <v>15.992369999999994</v>
      </c>
      <c r="AK4" s="16"/>
      <c r="AL4" s="16">
        <f>100-AL5</f>
        <v>13.905010000000004</v>
      </c>
      <c r="AM4" s="40">
        <f>100-AM5</f>
        <v>6.9993099999999941</v>
      </c>
      <c r="AN4" s="20"/>
      <c r="AO4" s="20"/>
      <c r="AP4" s="64"/>
      <c r="AQ4" s="43" t="str">
        <f>HLOOKUP(Introduction!$G$4,nametranslations,118,FALSE)</f>
        <v>No facility</v>
      </c>
      <c r="AR4" s="5"/>
      <c r="AS4" s="5"/>
      <c r="AT4" s="5"/>
      <c r="AU4" s="16"/>
      <c r="AV4" s="16"/>
      <c r="AW4" s="40"/>
      <c r="AX4" s="20"/>
      <c r="AY4" s="20"/>
      <c r="AZ4" s="64"/>
      <c r="BA4" s="43" t="str">
        <f>HLOOKUP(Introduction!$G$4,nametranslations,118,FALSE)</f>
        <v>No facility</v>
      </c>
      <c r="BB4" s="5"/>
      <c r="BC4" s="5"/>
      <c r="BD4" s="5"/>
      <c r="BE4" s="16"/>
      <c r="BF4" s="16"/>
      <c r="BG4" s="40"/>
      <c r="BH4" s="20"/>
      <c r="BI4" s="20"/>
      <c r="BJ4" s="64"/>
      <c r="BK4" s="43" t="str">
        <f>HLOOKUP(Introduction!$G$4,nametranslations,118,FALSE)</f>
        <v>No facility</v>
      </c>
      <c r="BL4" s="5"/>
      <c r="BM4" s="5"/>
      <c r="BN4" s="5"/>
      <c r="BO4" s="16">
        <v>32.5</v>
      </c>
      <c r="BP4" s="16"/>
      <c r="BQ4" s="40"/>
      <c r="BR4" s="20"/>
      <c r="BS4" s="20"/>
      <c r="BT4" s="64"/>
      <c r="BU4" s="43" t="str">
        <f>HLOOKUP(Introduction!$G$4,nametranslations,118,FALSE)</f>
        <v>No facility</v>
      </c>
      <c r="BV4" s="5"/>
      <c r="BW4" s="5"/>
      <c r="BX4" s="5"/>
      <c r="BY4" s="16"/>
      <c r="BZ4" s="16"/>
      <c r="CA4" s="40"/>
      <c r="CB4" s="20"/>
      <c r="CC4" s="20"/>
      <c r="CD4" s="71"/>
      <c r="CN4" s="71"/>
      <c r="CX4" s="71"/>
      <c r="DH4" s="71"/>
      <c r="DR4" s="71"/>
      <c r="EB4" s="71"/>
      <c r="EL4" s="71"/>
      <c r="EV4" s="71"/>
      <c r="FF4" s="71"/>
      <c r="FP4" s="71"/>
      <c r="FZ4" s="71"/>
      <c r="GJ4" s="71"/>
      <c r="GT4" s="71"/>
      <c r="HD4" s="71"/>
      <c r="HN4" s="71"/>
      <c r="HX4" s="71"/>
    </row>
    <row r="5" spans="1:232" s="2" customFormat="1" x14ac:dyDescent="0.3">
      <c r="A5" s="658" t="str">
        <f ca="1">IF(ISBLANK('Data Summary'!A7),"",'Data Summary'!A7)</f>
        <v>LBR_2013_EMIS</v>
      </c>
      <c r="B5" s="64"/>
      <c r="C5" s="43" t="str">
        <f>HLOOKUP(Introduction!$G$4,nametranslations,74,FALSE)</f>
        <v>Facility</v>
      </c>
      <c r="D5" s="5"/>
      <c r="E5" s="5"/>
      <c r="F5" s="5"/>
      <c r="G5" s="16"/>
      <c r="H5" s="16"/>
      <c r="I5" s="40"/>
      <c r="J5" s="20"/>
      <c r="K5" s="20"/>
      <c r="L5" s="64"/>
      <c r="M5" s="43" t="str">
        <f>HLOOKUP(Introduction!$G$4,nametranslations,74,FALSE)</f>
        <v>Facility</v>
      </c>
      <c r="N5" s="5"/>
      <c r="O5" s="5"/>
      <c r="P5" s="5"/>
      <c r="Q5" s="16"/>
      <c r="R5" s="16"/>
      <c r="S5" s="40"/>
      <c r="T5" s="20"/>
      <c r="U5" s="20"/>
      <c r="V5" s="64"/>
      <c r="W5" s="43" t="str">
        <f>HLOOKUP(Introduction!$G$4,nametranslations,74,FALSE)</f>
        <v>Facility</v>
      </c>
      <c r="X5" s="115">
        <v>19.919505593648502</v>
      </c>
      <c r="Y5" s="115"/>
      <c r="Z5" s="115"/>
      <c r="AA5" s="112"/>
      <c r="AB5" s="112">
        <v>17.7</v>
      </c>
      <c r="AC5" s="40">
        <v>25</v>
      </c>
      <c r="AD5" s="20"/>
      <c r="AE5" s="20"/>
      <c r="AF5" s="64"/>
      <c r="AG5" s="43" t="str">
        <f>HLOOKUP(Introduction!$G$4,nametranslations,74,FALSE)</f>
        <v>Facility</v>
      </c>
      <c r="AH5" s="5">
        <v>87.99924</v>
      </c>
      <c r="AI5" s="5">
        <v>92.001530000000002</v>
      </c>
      <c r="AJ5" s="5">
        <v>84.007630000000006</v>
      </c>
      <c r="AK5" s="16"/>
      <c r="AL5" s="16">
        <v>86.094989999999996</v>
      </c>
      <c r="AM5" s="40">
        <v>93.000690000000006</v>
      </c>
      <c r="AN5" s="20"/>
      <c r="AO5" s="20"/>
      <c r="AP5" s="64"/>
      <c r="AQ5" s="43" t="str">
        <f>HLOOKUP(Introduction!$G$4,nametranslations,74,FALSE)</f>
        <v>Facility</v>
      </c>
      <c r="AR5" s="5"/>
      <c r="AS5" s="5"/>
      <c r="AT5" s="5"/>
      <c r="AU5" s="16"/>
      <c r="AV5" s="16"/>
      <c r="AW5" s="40"/>
      <c r="AX5" s="20"/>
      <c r="AY5" s="20"/>
      <c r="AZ5" s="64"/>
      <c r="BA5" s="43" t="str">
        <f>HLOOKUP(Introduction!$G$4,nametranslations,74,FALSE)</f>
        <v>Facility</v>
      </c>
      <c r="BB5" s="5"/>
      <c r="BC5" s="5"/>
      <c r="BD5" s="5"/>
      <c r="BE5" s="16"/>
      <c r="BF5" s="16"/>
      <c r="BG5" s="40"/>
      <c r="BH5" s="20"/>
      <c r="BI5" s="20"/>
      <c r="BJ5" s="64"/>
      <c r="BK5" s="43" t="str">
        <f>HLOOKUP(Introduction!$G$4,nametranslations,74,FALSE)</f>
        <v>Facility</v>
      </c>
      <c r="BL5" s="5"/>
      <c r="BM5" s="5"/>
      <c r="BN5" s="5"/>
      <c r="BO5" s="16">
        <v>67.5</v>
      </c>
      <c r="BP5" s="16"/>
      <c r="BQ5" s="40"/>
      <c r="BR5" s="20"/>
      <c r="BS5" s="20"/>
      <c r="BT5" s="64"/>
      <c r="BU5" s="43" t="str">
        <f>HLOOKUP(Introduction!$G$4,nametranslations,74,FALSE)</f>
        <v>Facility</v>
      </c>
      <c r="BV5" s="5"/>
      <c r="BW5" s="5"/>
      <c r="BX5" s="5"/>
      <c r="BY5" s="16"/>
      <c r="BZ5" s="16"/>
      <c r="CA5" s="40"/>
      <c r="CB5" s="20"/>
      <c r="CC5" s="20"/>
      <c r="CD5" s="71"/>
      <c r="CN5" s="71"/>
      <c r="CX5" s="71"/>
      <c r="DH5" s="71"/>
      <c r="DR5" s="71"/>
      <c r="EB5" s="71"/>
      <c r="EL5" s="71"/>
      <c r="EV5" s="71"/>
      <c r="FF5" s="71"/>
      <c r="FP5" s="71"/>
      <c r="FZ5" s="71"/>
      <c r="GJ5" s="71"/>
      <c r="GT5" s="71"/>
      <c r="HD5" s="71"/>
      <c r="HN5" s="71"/>
      <c r="HX5" s="71"/>
    </row>
    <row r="6" spans="1:232" s="2" customFormat="1" ht="15.6" customHeight="1" x14ac:dyDescent="0.3">
      <c r="A6" s="658" t="str">
        <f ca="1">IF(ISBLANK('Data Summary'!A8),"",'Data Summary'!A8)</f>
        <v>LBR_2014_EMIS</v>
      </c>
      <c r="B6" s="73"/>
      <c r="C6" s="44" t="str">
        <f>HLOOKUP(Introduction!$G$4,nametranslations,125,FALSE)</f>
        <v>Facility with no water or soap</v>
      </c>
      <c r="D6" s="16"/>
      <c r="E6" s="5"/>
      <c r="F6" s="5"/>
      <c r="G6" s="16"/>
      <c r="H6" s="16"/>
      <c r="I6" s="40"/>
      <c r="J6" s="20"/>
      <c r="K6" s="20"/>
      <c r="L6" s="73"/>
      <c r="M6" s="44" t="str">
        <f>HLOOKUP(Introduction!$G$4,nametranslations,125,FALSE)</f>
        <v>Facility with no water or soap</v>
      </c>
      <c r="N6" s="16"/>
      <c r="O6" s="5"/>
      <c r="P6" s="5"/>
      <c r="Q6" s="16"/>
      <c r="R6" s="16"/>
      <c r="S6" s="40"/>
      <c r="T6" s="20"/>
      <c r="U6" s="20"/>
      <c r="V6" s="73"/>
      <c r="W6" s="44" t="str">
        <f>HLOOKUP(Introduction!$G$4,nametranslations,125,FALSE)</f>
        <v>Facility with no water or soap</v>
      </c>
      <c r="X6" s="112"/>
      <c r="Y6" s="115"/>
      <c r="Z6" s="115"/>
      <c r="AA6" s="112"/>
      <c r="AB6" s="112"/>
      <c r="AC6" s="40"/>
      <c r="AD6" s="20"/>
      <c r="AE6" s="20"/>
      <c r="AF6" s="73"/>
      <c r="AG6" s="44" t="str">
        <f>HLOOKUP(Introduction!$G$4,nametranslations,125,FALSE)</f>
        <v>Facility with no water or soap</v>
      </c>
      <c r="AH6" s="16"/>
      <c r="AI6" s="5"/>
      <c r="AJ6" s="5"/>
      <c r="AK6" s="16"/>
      <c r="AL6" s="16"/>
      <c r="AM6" s="40"/>
      <c r="AN6" s="20"/>
      <c r="AO6" s="20"/>
      <c r="AP6" s="73"/>
      <c r="AQ6" s="44" t="str">
        <f>HLOOKUP(Introduction!$G$4,nametranslations,125,FALSE)</f>
        <v>Facility with no water or soap</v>
      </c>
      <c r="AR6" s="16"/>
      <c r="AS6" s="5"/>
      <c r="AT6" s="5"/>
      <c r="AU6" s="16"/>
      <c r="AV6" s="16"/>
      <c r="AW6" s="40"/>
      <c r="AX6" s="20"/>
      <c r="AY6" s="20"/>
      <c r="AZ6" s="73"/>
      <c r="BA6" s="44" t="str">
        <f>HLOOKUP(Introduction!$G$4,nametranslations,125,FALSE)</f>
        <v>Facility with no water or soap</v>
      </c>
      <c r="BB6" s="16"/>
      <c r="BC6" s="5"/>
      <c r="BD6" s="5"/>
      <c r="BE6" s="16"/>
      <c r="BF6" s="16"/>
      <c r="BG6" s="40"/>
      <c r="BH6" s="20"/>
      <c r="BI6" s="20"/>
      <c r="BJ6" s="73"/>
      <c r="BK6" s="44" t="str">
        <f>HLOOKUP(Introduction!$G$4,nametranslations,125,FALSE)</f>
        <v>Facility with no water or soap</v>
      </c>
      <c r="BL6" s="16"/>
      <c r="BM6" s="5"/>
      <c r="BN6" s="5"/>
      <c r="BO6" s="16"/>
      <c r="BP6" s="16"/>
      <c r="BQ6" s="40"/>
      <c r="BR6" s="20"/>
      <c r="BS6" s="20"/>
      <c r="BT6" s="73"/>
      <c r="BU6" s="44" t="str">
        <f>HLOOKUP(Introduction!$G$4,nametranslations,125,FALSE)</f>
        <v>Facility with no water or soap</v>
      </c>
      <c r="BV6" s="16"/>
      <c r="BW6" s="5"/>
      <c r="BX6" s="5"/>
      <c r="BY6" s="16"/>
      <c r="BZ6" s="16"/>
      <c r="CA6" s="40"/>
      <c r="CB6" s="20"/>
      <c r="CC6" s="20"/>
      <c r="CD6" s="71"/>
      <c r="CN6" s="71"/>
      <c r="CX6" s="71"/>
      <c r="DH6" s="71"/>
      <c r="DR6" s="71"/>
      <c r="EB6" s="71"/>
      <c r="EL6" s="71"/>
      <c r="EV6" s="71"/>
      <c r="FF6" s="71"/>
      <c r="FP6" s="71"/>
      <c r="FZ6" s="71"/>
      <c r="GJ6" s="71"/>
      <c r="GT6" s="71"/>
      <c r="HD6" s="71"/>
      <c r="HN6" s="71"/>
      <c r="HX6" s="71"/>
    </row>
    <row r="7" spans="1:232" s="2" customFormat="1" x14ac:dyDescent="0.3">
      <c r="A7" s="658" t="str">
        <f ca="1">IF(ISBLANK('Data Summary'!A9),"",'Data Summary'!A9)</f>
        <v>LBR_2016_SUR</v>
      </c>
      <c r="B7" s="64"/>
      <c r="C7" s="44" t="str">
        <f>HLOOKUP(Introduction!$G$4,nametranslations,126,FALSE)</f>
        <v>Facility with water</v>
      </c>
      <c r="D7" s="41"/>
      <c r="E7" s="5"/>
      <c r="F7" s="5"/>
      <c r="G7" s="16"/>
      <c r="H7" s="16"/>
      <c r="I7" s="40"/>
      <c r="J7" s="20"/>
      <c r="K7" s="20"/>
      <c r="L7" s="64"/>
      <c r="M7" s="44" t="str">
        <f>HLOOKUP(Introduction!$G$4,nametranslations,126,FALSE)</f>
        <v>Facility with water</v>
      </c>
      <c r="N7" s="41"/>
      <c r="O7" s="5"/>
      <c r="P7" s="5"/>
      <c r="Q7" s="16"/>
      <c r="R7" s="16"/>
      <c r="S7" s="40"/>
      <c r="T7" s="20"/>
      <c r="U7" s="20"/>
      <c r="V7" s="64"/>
      <c r="W7" s="44" t="str">
        <f>HLOOKUP(Introduction!$G$4,nametranslations,126,FALSE)</f>
        <v>Facility with water</v>
      </c>
      <c r="X7" s="114"/>
      <c r="Y7" s="115"/>
      <c r="Z7" s="115"/>
      <c r="AA7" s="112"/>
      <c r="AB7" s="112"/>
      <c r="AC7" s="40"/>
      <c r="AD7" s="20"/>
      <c r="AE7" s="20"/>
      <c r="AF7" s="64" t="s">
        <v>159</v>
      </c>
      <c r="AG7" s="44" t="str">
        <f>HLOOKUP(Introduction!$G$4,nametranslations,126,FALSE)</f>
        <v>Facility with water</v>
      </c>
      <c r="AH7" s="41">
        <v>85.381230000000002</v>
      </c>
      <c r="AI7" s="5">
        <v>89.51397</v>
      </c>
      <c r="AJ7" s="5">
        <v>81.259540000000001</v>
      </c>
      <c r="AK7" s="16"/>
      <c r="AL7" s="16">
        <v>83.403689999999997</v>
      </c>
      <c r="AM7" s="40">
        <v>90.575190000000006</v>
      </c>
      <c r="AN7" s="20"/>
      <c r="AO7" s="20"/>
      <c r="AP7" s="64"/>
      <c r="AQ7" s="44" t="str">
        <f>HLOOKUP(Introduction!$G$4,nametranslations,126,FALSE)</f>
        <v>Facility with water</v>
      </c>
      <c r="AR7" s="41"/>
      <c r="AS7" s="5"/>
      <c r="AT7" s="5"/>
      <c r="AU7" s="16"/>
      <c r="AV7" s="16"/>
      <c r="AW7" s="40"/>
      <c r="AX7" s="20"/>
      <c r="AY7" s="20"/>
      <c r="AZ7" s="64"/>
      <c r="BA7" s="44" t="str">
        <f>HLOOKUP(Introduction!$G$4,nametranslations,126,FALSE)</f>
        <v>Facility with water</v>
      </c>
      <c r="BB7" s="41"/>
      <c r="BC7" s="5"/>
      <c r="BD7" s="5"/>
      <c r="BE7" s="16"/>
      <c r="BF7" s="16"/>
      <c r="BG7" s="40"/>
      <c r="BH7" s="20"/>
      <c r="BI7" s="20"/>
      <c r="BJ7" s="64"/>
      <c r="BK7" s="44" t="str">
        <f>HLOOKUP(Introduction!$G$4,nametranslations,126,FALSE)</f>
        <v>Facility with water</v>
      </c>
      <c r="BL7" s="41"/>
      <c r="BM7" s="5"/>
      <c r="BN7" s="5"/>
      <c r="BO7" s="16"/>
      <c r="BP7" s="16"/>
      <c r="BQ7" s="40"/>
      <c r="BR7" s="20"/>
      <c r="BS7" s="20"/>
      <c r="BT7" s="64"/>
      <c r="BU7" s="44" t="str">
        <f>HLOOKUP(Introduction!$G$4,nametranslations,126,FALSE)</f>
        <v>Facility with water</v>
      </c>
      <c r="BV7" s="41"/>
      <c r="BW7" s="5"/>
      <c r="BX7" s="5"/>
      <c r="BY7" s="16"/>
      <c r="BZ7" s="16"/>
      <c r="CA7" s="40"/>
      <c r="CB7" s="20"/>
      <c r="CC7" s="20"/>
      <c r="CD7" s="71"/>
      <c r="CN7" s="71"/>
      <c r="CX7" s="71"/>
      <c r="DH7" s="71"/>
      <c r="DR7" s="71"/>
      <c r="EB7" s="71"/>
      <c r="EL7" s="71"/>
      <c r="EV7" s="71"/>
      <c r="FF7" s="71"/>
      <c r="FP7" s="71"/>
      <c r="FZ7" s="71"/>
      <c r="GJ7" s="71"/>
      <c r="GT7" s="71"/>
      <c r="HD7" s="71"/>
      <c r="HN7" s="71"/>
      <c r="HX7" s="71"/>
    </row>
    <row r="8" spans="1:232" s="2" customFormat="1" x14ac:dyDescent="0.3">
      <c r="A8" s="658" t="str">
        <f ca="1">IF(ISBLANK('Data Summary'!A10),"",'Data Summary'!A10)</f>
        <v>LBR_2016_UIS</v>
      </c>
      <c r="B8" s="64"/>
      <c r="C8" s="44" t="str">
        <f>HLOOKUP(Introduction!$G$4,nametranslations,127,FALSE)</f>
        <v>Facility with soap</v>
      </c>
      <c r="D8" s="16"/>
      <c r="E8" s="5"/>
      <c r="F8" s="5"/>
      <c r="G8" s="16"/>
      <c r="H8" s="16"/>
      <c r="I8" s="40"/>
      <c r="J8" s="20"/>
      <c r="K8" s="20"/>
      <c r="L8" s="64"/>
      <c r="M8" s="44" t="str">
        <f>HLOOKUP(Introduction!$G$4,nametranslations,127,FALSE)</f>
        <v>Facility with soap</v>
      </c>
      <c r="N8" s="16"/>
      <c r="O8" s="5"/>
      <c r="P8" s="5"/>
      <c r="Q8" s="16"/>
      <c r="R8" s="16"/>
      <c r="S8" s="40"/>
      <c r="T8" s="20"/>
      <c r="U8" s="20"/>
      <c r="V8" s="64"/>
      <c r="W8" s="44" t="str">
        <f>HLOOKUP(Introduction!$G$4,nametranslations,127,FALSE)</f>
        <v>Facility with soap</v>
      </c>
      <c r="X8" s="112"/>
      <c r="Y8" s="115"/>
      <c r="Z8" s="115"/>
      <c r="AA8" s="112"/>
      <c r="AB8" s="112"/>
      <c r="AC8" s="40"/>
      <c r="AD8" s="20"/>
      <c r="AE8" s="20"/>
      <c r="AF8" s="64" t="s">
        <v>158</v>
      </c>
      <c r="AG8" s="44" t="str">
        <f>HLOOKUP(Introduction!$G$4,nametranslations,127,FALSE)</f>
        <v>Facility with soap</v>
      </c>
      <c r="AH8" s="16">
        <v>70.475830000000002</v>
      </c>
      <c r="AI8" s="5">
        <v>78.300799999999995</v>
      </c>
      <c r="AJ8" s="5">
        <v>62.671759999999999</v>
      </c>
      <c r="AK8" s="16"/>
      <c r="AL8" s="16">
        <v>68.100260000000006</v>
      </c>
      <c r="AM8" s="40">
        <v>76.715180000000004</v>
      </c>
      <c r="AN8" s="20"/>
      <c r="AO8" s="20"/>
      <c r="AP8" s="64"/>
      <c r="AQ8" s="44" t="str">
        <f>HLOOKUP(Introduction!$G$4,nametranslations,127,FALSE)</f>
        <v>Facility with soap</v>
      </c>
      <c r="AR8" s="16"/>
      <c r="AS8" s="5"/>
      <c r="AT8" s="5"/>
      <c r="AU8" s="16"/>
      <c r="AV8" s="16"/>
      <c r="AW8" s="40"/>
      <c r="AX8" s="20"/>
      <c r="AY8" s="20"/>
      <c r="AZ8" s="64"/>
      <c r="BA8" s="44" t="str">
        <f>HLOOKUP(Introduction!$G$4,nametranslations,127,FALSE)</f>
        <v>Facility with soap</v>
      </c>
      <c r="BB8" s="16"/>
      <c r="BC8" s="5"/>
      <c r="BD8" s="5"/>
      <c r="BE8" s="16"/>
      <c r="BF8" s="16"/>
      <c r="BG8" s="40"/>
      <c r="BH8" s="20"/>
      <c r="BI8" s="20"/>
      <c r="BJ8" s="64"/>
      <c r="BK8" s="44" t="str">
        <f>HLOOKUP(Introduction!$G$4,nametranslations,127,FALSE)</f>
        <v>Facility with soap</v>
      </c>
      <c r="BL8" s="16"/>
      <c r="BM8" s="5"/>
      <c r="BN8" s="5"/>
      <c r="BO8" s="16"/>
      <c r="BP8" s="16"/>
      <c r="BQ8" s="40"/>
      <c r="BR8" s="20"/>
      <c r="BS8" s="20"/>
      <c r="BT8" s="64"/>
      <c r="BU8" s="44" t="str">
        <f>HLOOKUP(Introduction!$G$4,nametranslations,127,FALSE)</f>
        <v>Facility with soap</v>
      </c>
      <c r="BV8" s="16"/>
      <c r="BW8" s="5"/>
      <c r="BX8" s="5"/>
      <c r="BY8" s="16"/>
      <c r="BZ8" s="16"/>
      <c r="CA8" s="40"/>
      <c r="CB8" s="20"/>
      <c r="CC8" s="20"/>
      <c r="CD8" s="71"/>
      <c r="CN8" s="71"/>
      <c r="CX8" s="71"/>
      <c r="DH8" s="71"/>
      <c r="DR8" s="71"/>
      <c r="EB8" s="71"/>
      <c r="EL8" s="71"/>
      <c r="EV8" s="71"/>
      <c r="FF8" s="71"/>
      <c r="FP8" s="71"/>
      <c r="FZ8" s="71"/>
      <c r="GJ8" s="71"/>
      <c r="GT8" s="71"/>
      <c r="HD8" s="71"/>
      <c r="HN8" s="71"/>
      <c r="HX8" s="71"/>
    </row>
    <row r="9" spans="1:232" s="640" customFormat="1" ht="20.399999999999999" x14ac:dyDescent="0.3">
      <c r="A9" s="659" t="str">
        <f ca="1">IF(ISBLANK('Data Summary'!A11),"",'Data Summary'!A11)</f>
        <v>LBR_2017_UIS</v>
      </c>
      <c r="B9" s="631"/>
      <c r="C9" s="653" t="str">
        <f>HLOOKUP(Introduction!$G$4,nametranslations,81,FALSE)</f>
        <v>Basic  
(facility with water &amp; soap)</v>
      </c>
      <c r="D9" s="634"/>
      <c r="E9" s="634"/>
      <c r="F9" s="634"/>
      <c r="G9" s="634"/>
      <c r="H9" s="634"/>
      <c r="I9" s="635"/>
      <c r="J9" s="636"/>
      <c r="K9" s="636"/>
      <c r="L9" s="631"/>
      <c r="M9" s="653" t="str">
        <f>HLOOKUP(Introduction!$G$4,nametranslations,81,FALSE)</f>
        <v>Basic  
(facility with water &amp; soap)</v>
      </c>
      <c r="N9" s="634"/>
      <c r="O9" s="634"/>
      <c r="P9" s="634"/>
      <c r="Q9" s="634"/>
      <c r="R9" s="634"/>
      <c r="S9" s="635"/>
      <c r="T9" s="636"/>
      <c r="U9" s="636"/>
      <c r="V9" s="631"/>
      <c r="W9" s="653" t="str">
        <f>HLOOKUP(Introduction!$G$4,nametranslations,81,FALSE)</f>
        <v>Basic  
(facility with water &amp; soap)</v>
      </c>
      <c r="X9" s="648"/>
      <c r="Y9" s="648"/>
      <c r="Z9" s="648"/>
      <c r="AA9" s="648"/>
      <c r="AB9" s="648"/>
      <c r="AC9" s="635"/>
      <c r="AD9" s="636"/>
      <c r="AE9" s="636"/>
      <c r="AF9" s="631" t="s">
        <v>237</v>
      </c>
      <c r="AG9" s="653" t="str">
        <f>HLOOKUP(Introduction!$G$4,nametranslations,81,FALSE)</f>
        <v>Basic  
(facility with water &amp; soap)</v>
      </c>
      <c r="AH9" s="634">
        <v>69.080830000000006</v>
      </c>
      <c r="AI9" s="634">
        <v>76.693460000000002</v>
      </c>
      <c r="AJ9" s="634">
        <v>61.488549999999996</v>
      </c>
      <c r="AK9" s="634"/>
      <c r="AL9" s="634">
        <v>66.728229999999996</v>
      </c>
      <c r="AM9" s="635">
        <v>75.259879999999995</v>
      </c>
      <c r="AN9" s="636"/>
      <c r="AO9" s="636"/>
      <c r="AP9" s="631" t="s">
        <v>219</v>
      </c>
      <c r="AQ9" s="653" t="str">
        <f>HLOOKUP(Introduction!$G$4,nametranslations,81,FALSE)</f>
        <v>Basic  
(facility with water &amp; soap)</v>
      </c>
      <c r="AR9" s="633">
        <f>(AV9*AL15+AW9*AM15)/SUM(AL15:AM15)</f>
        <v>75.456615928831809</v>
      </c>
      <c r="AS9" s="634"/>
      <c r="AT9" s="634"/>
      <c r="AU9" s="634"/>
      <c r="AV9" s="634">
        <v>74.37</v>
      </c>
      <c r="AW9" s="635">
        <f>(77.29*325549+79.53*293380)/(325549+293380)</f>
        <v>78.351787701012555</v>
      </c>
      <c r="AX9" s="636"/>
      <c r="AY9" s="636"/>
      <c r="AZ9" s="631" t="s">
        <v>219</v>
      </c>
      <c r="BA9" s="653" t="str">
        <f>HLOOKUP(Introduction!$G$4,nametranslations,81,FALSE)</f>
        <v>Basic  
(facility with water &amp; soap)</v>
      </c>
      <c r="BB9" s="633">
        <f>(BF9*AL15+BG9*AM15)/SUM(AL15:AM15)</f>
        <v>66.165638589156359</v>
      </c>
      <c r="BC9" s="634"/>
      <c r="BD9" s="634"/>
      <c r="BE9" s="634"/>
      <c r="BF9" s="634">
        <v>62.05</v>
      </c>
      <c r="BG9" s="635">
        <f>(70.92*334900+83.99*303290)/(334900+303290)</f>
        <v>77.131316849214173</v>
      </c>
      <c r="BH9" s="636"/>
      <c r="BI9" s="636"/>
      <c r="BJ9" s="631" t="s">
        <v>273</v>
      </c>
      <c r="BK9" s="653" t="str">
        <f>HLOOKUP(Introduction!$G$4,nametranslations,81,FALSE)</f>
        <v>Basic  
(facility with water &amp; soap)</v>
      </c>
      <c r="BL9" s="634">
        <v>32.222399531036274</v>
      </c>
      <c r="BM9" s="642"/>
      <c r="BN9" s="642"/>
      <c r="BO9" s="634">
        <v>44.9</v>
      </c>
      <c r="BP9" s="634">
        <v>22.6</v>
      </c>
      <c r="BQ9" s="635">
        <v>27.691590439657716</v>
      </c>
      <c r="BR9" s="636"/>
      <c r="BS9" s="636"/>
      <c r="BT9" s="631"/>
      <c r="BU9" s="653" t="str">
        <f>HLOOKUP(Introduction!$G$4,nametranslations,81,FALSE)</f>
        <v>Basic  
(facility with water &amp; soap)</v>
      </c>
      <c r="BV9" s="633"/>
      <c r="BW9" s="634"/>
      <c r="BX9" s="634"/>
      <c r="BY9" s="634"/>
      <c r="BZ9" s="634"/>
      <c r="CA9" s="635"/>
      <c r="CB9" s="636"/>
      <c r="CC9" s="636"/>
      <c r="CD9" s="639"/>
      <c r="CN9" s="639"/>
      <c r="CX9" s="639"/>
      <c r="DH9" s="639"/>
      <c r="DR9" s="639"/>
      <c r="EB9" s="639"/>
      <c r="EL9" s="639"/>
      <c r="EV9" s="639"/>
      <c r="FF9" s="639"/>
      <c r="FP9" s="639"/>
      <c r="FZ9" s="639"/>
      <c r="GJ9" s="639"/>
      <c r="GT9" s="639"/>
      <c r="HD9" s="639"/>
      <c r="HN9" s="639"/>
      <c r="HX9" s="639"/>
    </row>
    <row r="10" spans="1:232" s="1" customFormat="1" ht="86.55" customHeight="1" x14ac:dyDescent="0.3">
      <c r="A10" s="658" t="str">
        <f ca="1">IF(ISBLANK('Data Summary'!A12),"",'Data Summary'!A12)</f>
        <v>LBR_2020_CEN</v>
      </c>
      <c r="B10" s="67" t="str">
        <f>HLOOKUP(Introduction!$G$4,nametranslations,111,FALSE)</f>
        <v>Notes</v>
      </c>
      <c r="C10" s="368" t="s">
        <v>197</v>
      </c>
      <c r="D10" s="368"/>
      <c r="E10" s="368"/>
      <c r="F10" s="368"/>
      <c r="G10" s="368"/>
      <c r="H10" s="368"/>
      <c r="I10" s="369"/>
      <c r="J10" s="9"/>
      <c r="K10" s="9"/>
      <c r="L10" s="67" t="str">
        <f>HLOOKUP(Introduction!$G$4,nametranslations,111,FALSE)</f>
        <v>Notes</v>
      </c>
      <c r="M10" s="368" t="s">
        <v>197</v>
      </c>
      <c r="N10" s="368"/>
      <c r="O10" s="368"/>
      <c r="P10" s="368"/>
      <c r="Q10" s="368"/>
      <c r="R10" s="368"/>
      <c r="S10" s="369"/>
      <c r="T10" s="9"/>
      <c r="U10" s="9"/>
      <c r="V10" s="67" t="str">
        <f>HLOOKUP(Introduction!$G$4,nametranslations,111,FALSE)</f>
        <v>Notes</v>
      </c>
      <c r="W10" s="368" t="s">
        <v>238</v>
      </c>
      <c r="X10" s="368"/>
      <c r="Y10" s="368"/>
      <c r="Z10" s="368"/>
      <c r="AA10" s="368"/>
      <c r="AB10" s="368"/>
      <c r="AC10" s="369"/>
      <c r="AD10" s="9"/>
      <c r="AE10" s="9"/>
      <c r="AF10" s="67" t="str">
        <f>HLOOKUP(Introduction!$G$4,nametranslations,111,FALSE)</f>
        <v>Notes</v>
      </c>
      <c r="AG10" s="368" t="s">
        <v>163</v>
      </c>
      <c r="AH10" s="368"/>
      <c r="AI10" s="368"/>
      <c r="AJ10" s="368"/>
      <c r="AK10" s="368"/>
      <c r="AL10" s="368"/>
      <c r="AM10" s="369"/>
      <c r="AN10" s="9"/>
      <c r="AO10" s="9"/>
      <c r="AP10" s="67" t="str">
        <f>HLOOKUP(Introduction!$G$4,nametranslations,111,FALSE)</f>
        <v>Notes</v>
      </c>
      <c r="AQ10" s="371" t="s">
        <v>275</v>
      </c>
      <c r="AR10" s="371"/>
      <c r="AS10" s="371"/>
      <c r="AT10" s="371"/>
      <c r="AU10" s="371"/>
      <c r="AV10" s="371"/>
      <c r="AW10" s="372"/>
      <c r="AX10" s="9"/>
      <c r="AY10" s="9"/>
      <c r="AZ10" s="67" t="str">
        <f>HLOOKUP(Introduction!$G$4,nametranslations,111,FALSE)</f>
        <v>Notes</v>
      </c>
      <c r="BA10" s="371" t="s">
        <v>276</v>
      </c>
      <c r="BB10" s="371"/>
      <c r="BC10" s="371"/>
      <c r="BD10" s="371"/>
      <c r="BE10" s="371"/>
      <c r="BF10" s="371"/>
      <c r="BG10" s="372"/>
      <c r="BH10" s="9"/>
      <c r="BI10" s="9"/>
      <c r="BJ10" s="67" t="str">
        <f>HLOOKUP(Introduction!$G$4,nametranslations,111,FALSE)</f>
        <v>Notes</v>
      </c>
      <c r="BK10" s="371"/>
      <c r="BL10" s="371"/>
      <c r="BM10" s="371"/>
      <c r="BN10" s="371"/>
      <c r="BO10" s="371"/>
      <c r="BP10" s="371"/>
      <c r="BQ10" s="372"/>
      <c r="BR10" s="9"/>
      <c r="BS10" s="9"/>
      <c r="BT10" s="67" t="str">
        <f>HLOOKUP(Introduction!$G$4,nametranslations,111,FALSE)</f>
        <v>Notes</v>
      </c>
      <c r="BU10" s="371" t="s">
        <v>297</v>
      </c>
      <c r="BV10" s="371"/>
      <c r="BW10" s="371"/>
      <c r="BX10" s="371"/>
      <c r="BY10" s="371"/>
      <c r="BZ10" s="371"/>
      <c r="CA10" s="372"/>
      <c r="CB10" s="9"/>
      <c r="CC10" s="9"/>
      <c r="CD10" s="72"/>
      <c r="CN10" s="72"/>
      <c r="CX10" s="72"/>
      <c r="DH10" s="72"/>
      <c r="DR10" s="72"/>
      <c r="EB10" s="72"/>
      <c r="EL10" s="72"/>
      <c r="EV10" s="72"/>
      <c r="FF10" s="72"/>
      <c r="FP10" s="72"/>
      <c r="FZ10" s="72"/>
      <c r="GJ10" s="72"/>
      <c r="GT10" s="72"/>
      <c r="HD10" s="72"/>
      <c r="HN10" s="72"/>
      <c r="HX10" s="72"/>
    </row>
    <row r="11" spans="1:232" s="1" customFormat="1" ht="15.6" customHeight="1" x14ac:dyDescent="0.3">
      <c r="A11" s="658" t="str">
        <f ca="1">IF(ISBLANK('Data Summary'!A13),"",'Data Summary'!A13)</f>
        <v>LBR_2022_EMIS</v>
      </c>
      <c r="B11" s="67"/>
      <c r="C11" s="45" t="str">
        <f>HLOOKUP(Introduction!$G$4,nametranslations,112,FALSE)</f>
        <v>Facility estimate used</v>
      </c>
      <c r="D11" s="29"/>
      <c r="E11" s="29"/>
      <c r="F11" s="29"/>
      <c r="G11" s="29"/>
      <c r="H11" s="29"/>
      <c r="I11" s="48"/>
      <c r="J11" s="9"/>
      <c r="K11" s="9"/>
      <c r="L11" s="67"/>
      <c r="M11" s="45" t="str">
        <f>HLOOKUP(Introduction!$G$4,nametranslations,112,FALSE)</f>
        <v>Facility estimate used</v>
      </c>
      <c r="N11" s="29"/>
      <c r="O11" s="29"/>
      <c r="P11" s="29"/>
      <c r="Q11" s="29"/>
      <c r="R11" s="29"/>
      <c r="S11" s="48"/>
      <c r="T11" s="9"/>
      <c r="U11" s="9"/>
      <c r="V11" s="67"/>
      <c r="W11" s="45" t="str">
        <f>HLOOKUP(Introduction!$G$4,nametranslations,112,FALSE)</f>
        <v>Facility estimate used</v>
      </c>
      <c r="X11" s="117" t="s">
        <v>217</v>
      </c>
      <c r="Y11" s="117"/>
      <c r="Z11" s="117"/>
      <c r="AA11" s="117"/>
      <c r="AB11" s="117" t="s">
        <v>217</v>
      </c>
      <c r="AC11" s="47" t="s">
        <v>217</v>
      </c>
      <c r="AD11" s="9"/>
      <c r="AE11" s="9"/>
      <c r="AF11" s="67"/>
      <c r="AG11" s="45" t="str">
        <f>HLOOKUP(Introduction!$G$4,nametranslations,112,FALSE)</f>
        <v>Facility estimate used</v>
      </c>
      <c r="AH11" s="29" t="s">
        <v>143</v>
      </c>
      <c r="AI11" s="29" t="s">
        <v>143</v>
      </c>
      <c r="AJ11" s="29" t="s">
        <v>143</v>
      </c>
      <c r="AK11" s="29"/>
      <c r="AL11" s="29" t="s">
        <v>143</v>
      </c>
      <c r="AM11" s="47" t="s">
        <v>143</v>
      </c>
      <c r="AN11" s="9"/>
      <c r="AO11" s="9"/>
      <c r="AP11" s="67"/>
      <c r="AQ11" s="45" t="str">
        <f>HLOOKUP(Introduction!$G$4,nametranslations,112,FALSE)</f>
        <v>Facility estimate used</v>
      </c>
      <c r="AR11" s="29"/>
      <c r="AS11" s="29"/>
      <c r="AT11" s="29"/>
      <c r="AU11" s="29"/>
      <c r="AV11" s="29"/>
      <c r="AW11" s="48"/>
      <c r="AX11" s="9"/>
      <c r="AY11" s="9"/>
      <c r="AZ11" s="67"/>
      <c r="BA11" s="45" t="str">
        <f>HLOOKUP(Introduction!$G$4,nametranslations,112,FALSE)</f>
        <v>Facility estimate used</v>
      </c>
      <c r="BB11" s="29"/>
      <c r="BC11" s="29"/>
      <c r="BD11" s="29"/>
      <c r="BE11" s="29"/>
      <c r="BF11" s="29"/>
      <c r="BG11" s="48"/>
      <c r="BH11" s="9"/>
      <c r="BI11" s="9"/>
      <c r="BJ11" s="67"/>
      <c r="BK11" s="45" t="str">
        <f>HLOOKUP(Introduction!$G$4,nametranslations,112,FALSE)</f>
        <v>Facility estimate used</v>
      </c>
      <c r="BL11" s="29"/>
      <c r="BM11" s="29"/>
      <c r="BN11" s="29"/>
      <c r="BO11" s="29" t="s">
        <v>143</v>
      </c>
      <c r="BP11" s="29"/>
      <c r="BQ11" s="48"/>
      <c r="BR11" s="9"/>
      <c r="BS11" s="9"/>
      <c r="BT11" s="67"/>
      <c r="BU11" s="45" t="str">
        <f>HLOOKUP(Introduction!$G$4,nametranslations,112,FALSE)</f>
        <v>Facility estimate used</v>
      </c>
      <c r="BV11" s="29"/>
      <c r="BW11" s="29"/>
      <c r="BX11" s="29"/>
      <c r="BY11" s="29"/>
      <c r="BZ11" s="29"/>
      <c r="CA11" s="48"/>
      <c r="CB11" s="9"/>
      <c r="CC11" s="9"/>
      <c r="CD11" s="72"/>
      <c r="CN11" s="72"/>
      <c r="CX11" s="72"/>
      <c r="DH11" s="72"/>
      <c r="DR11" s="72"/>
      <c r="EB11" s="72"/>
      <c r="EL11" s="72"/>
      <c r="EV11" s="72"/>
      <c r="FF11" s="72"/>
      <c r="FP11" s="72"/>
      <c r="FZ11" s="72"/>
      <c r="GJ11" s="72"/>
      <c r="GT11" s="72"/>
      <c r="HD11" s="72"/>
      <c r="HN11" s="72"/>
      <c r="HX11" s="72"/>
    </row>
    <row r="12" spans="1:232" s="1" customFormat="1" ht="15" customHeight="1" x14ac:dyDescent="0.3">
      <c r="A12" s="627" t="str">
        <f ca="1">IF(ISBLANK('Data Summary'!A14),"",'Data Summary'!A14)</f>
        <v/>
      </c>
      <c r="B12" s="67"/>
      <c r="C12" s="45" t="str">
        <f>HLOOKUP(Introduction!$G$4,nametranslations,128,FALSE)</f>
        <v>Facility with water estimate used</v>
      </c>
      <c r="D12" s="29"/>
      <c r="E12" s="29"/>
      <c r="F12" s="29"/>
      <c r="G12" s="29"/>
      <c r="H12" s="29"/>
      <c r="I12" s="47"/>
      <c r="J12" s="9"/>
      <c r="K12" s="9"/>
      <c r="L12" s="67"/>
      <c r="M12" s="45" t="str">
        <f>HLOOKUP(Introduction!$G$4,nametranslations,128,FALSE)</f>
        <v>Facility with water estimate used</v>
      </c>
      <c r="N12" s="29"/>
      <c r="O12" s="29"/>
      <c r="P12" s="29"/>
      <c r="Q12" s="29"/>
      <c r="R12" s="29"/>
      <c r="S12" s="47"/>
      <c r="T12" s="9"/>
      <c r="U12" s="9"/>
      <c r="V12" s="67"/>
      <c r="W12" s="45" t="str">
        <f>HLOOKUP(Introduction!$G$4,nametranslations,128,FALSE)</f>
        <v>Facility with water estimate used</v>
      </c>
      <c r="X12" s="117"/>
      <c r="Y12" s="117"/>
      <c r="Z12" s="117"/>
      <c r="AA12" s="117"/>
      <c r="AB12" s="117"/>
      <c r="AC12" s="47"/>
      <c r="AD12" s="9"/>
      <c r="AE12" s="9"/>
      <c r="AF12" s="67"/>
      <c r="AG12" s="45" t="str">
        <f>HLOOKUP(Introduction!$G$4,nametranslations,128,FALSE)</f>
        <v>Facility with water estimate used</v>
      </c>
      <c r="AH12" s="29" t="s">
        <v>143</v>
      </c>
      <c r="AI12" s="29" t="s">
        <v>143</v>
      </c>
      <c r="AJ12" s="29" t="s">
        <v>143</v>
      </c>
      <c r="AK12" s="29"/>
      <c r="AL12" s="29" t="s">
        <v>143</v>
      </c>
      <c r="AM12" s="47" t="s">
        <v>143</v>
      </c>
      <c r="AN12" s="9"/>
      <c r="AO12" s="9"/>
      <c r="AP12" s="67"/>
      <c r="AQ12" s="45" t="str">
        <f>HLOOKUP(Introduction!$G$4,nametranslations,128,FALSE)</f>
        <v>Facility with water estimate used</v>
      </c>
      <c r="AR12" s="29"/>
      <c r="AS12" s="29"/>
      <c r="AT12" s="29"/>
      <c r="AU12" s="29"/>
      <c r="AV12" s="29"/>
      <c r="AW12" s="47"/>
      <c r="AX12" s="9"/>
      <c r="AY12" s="9"/>
      <c r="AZ12" s="67"/>
      <c r="BA12" s="45" t="str">
        <f>HLOOKUP(Introduction!$G$4,nametranslations,128,FALSE)</f>
        <v>Facility with water estimate used</v>
      </c>
      <c r="BB12" s="29"/>
      <c r="BC12" s="29"/>
      <c r="BD12" s="29"/>
      <c r="BE12" s="29"/>
      <c r="BF12" s="29"/>
      <c r="BG12" s="47"/>
      <c r="BH12" s="9"/>
      <c r="BI12" s="9"/>
      <c r="BJ12" s="67"/>
      <c r="BK12" s="45" t="str">
        <f>HLOOKUP(Introduction!$G$4,nametranslations,128,FALSE)</f>
        <v>Facility with water estimate used</v>
      </c>
      <c r="BL12" s="29"/>
      <c r="BM12" s="29"/>
      <c r="BN12" s="29"/>
      <c r="BO12" s="29"/>
      <c r="BP12" s="29"/>
      <c r="BQ12" s="47"/>
      <c r="BR12" s="9"/>
      <c r="BS12" s="9"/>
      <c r="BT12" s="67"/>
      <c r="BU12" s="45" t="str">
        <f>HLOOKUP(Introduction!$G$4,nametranslations,128,FALSE)</f>
        <v>Facility with water estimate used</v>
      </c>
      <c r="BV12" s="29"/>
      <c r="BW12" s="29"/>
      <c r="BX12" s="29"/>
      <c r="BY12" s="29"/>
      <c r="BZ12" s="29"/>
      <c r="CA12" s="47"/>
      <c r="CB12" s="9"/>
      <c r="CC12" s="9"/>
      <c r="CD12" s="72"/>
      <c r="CN12" s="72"/>
      <c r="CX12" s="72"/>
      <c r="DH12" s="72"/>
      <c r="DR12" s="72"/>
      <c r="EB12" s="72"/>
      <c r="EL12" s="72"/>
      <c r="EV12" s="72"/>
      <c r="FF12" s="72"/>
      <c r="FP12" s="72"/>
      <c r="FZ12" s="72"/>
      <c r="GJ12" s="72"/>
      <c r="GT12" s="72"/>
      <c r="HD12" s="72"/>
      <c r="HN12" s="72"/>
      <c r="HX12" s="72"/>
    </row>
    <row r="13" spans="1:232" s="1" customFormat="1" ht="15" customHeight="1" x14ac:dyDescent="0.3">
      <c r="A13" s="627" t="str">
        <f ca="1">IF(ISBLANK('Data Summary'!A15),"",'Data Summary'!A15)</f>
        <v/>
      </c>
      <c r="B13" s="67"/>
      <c r="C13" s="45" t="str">
        <f>HLOOKUP(Introduction!$G$4,nametranslations,114,FALSE)</f>
        <v>Basic estimate used</v>
      </c>
      <c r="D13" s="29"/>
      <c r="E13" s="29"/>
      <c r="F13" s="29"/>
      <c r="G13" s="29"/>
      <c r="H13" s="29"/>
      <c r="I13" s="47"/>
      <c r="J13" s="9"/>
      <c r="K13" s="9"/>
      <c r="L13" s="67"/>
      <c r="M13" s="45" t="str">
        <f>HLOOKUP(Introduction!$G$4,nametranslations,114,FALSE)</f>
        <v>Basic estimate used</v>
      </c>
      <c r="N13" s="29"/>
      <c r="O13" s="29"/>
      <c r="P13" s="29"/>
      <c r="Q13" s="29"/>
      <c r="R13" s="29"/>
      <c r="S13" s="47"/>
      <c r="T13" s="9"/>
      <c r="U13" s="9"/>
      <c r="V13" s="67"/>
      <c r="W13" s="45" t="str">
        <f>HLOOKUP(Introduction!$G$4,nametranslations,114,FALSE)</f>
        <v>Basic estimate used</v>
      </c>
      <c r="X13" s="117"/>
      <c r="Y13" s="117"/>
      <c r="Z13" s="117"/>
      <c r="AA13" s="117"/>
      <c r="AB13" s="117"/>
      <c r="AC13" s="47"/>
      <c r="AD13" s="9"/>
      <c r="AE13" s="9"/>
      <c r="AF13" s="67"/>
      <c r="AG13" s="45" t="str">
        <f>HLOOKUP(Introduction!$G$4,nametranslations,114,FALSE)</f>
        <v>Basic estimate used</v>
      </c>
      <c r="AH13" s="29" t="s">
        <v>143</v>
      </c>
      <c r="AI13" s="29" t="s">
        <v>143</v>
      </c>
      <c r="AJ13" s="29" t="s">
        <v>143</v>
      </c>
      <c r="AK13" s="29"/>
      <c r="AL13" s="29" t="s">
        <v>143</v>
      </c>
      <c r="AM13" s="47" t="s">
        <v>143</v>
      </c>
      <c r="AN13" s="9"/>
      <c r="AO13" s="9"/>
      <c r="AP13" s="67"/>
      <c r="AQ13" s="45" t="str">
        <f>HLOOKUP(Introduction!$G$4,nametranslations,114,FALSE)</f>
        <v>Basic estimate used</v>
      </c>
      <c r="AR13" s="29" t="s">
        <v>217</v>
      </c>
      <c r="AS13" s="29"/>
      <c r="AT13" s="29"/>
      <c r="AU13" s="29"/>
      <c r="AV13" s="29" t="s">
        <v>217</v>
      </c>
      <c r="AW13" s="47" t="s">
        <v>217</v>
      </c>
      <c r="AX13" s="9"/>
      <c r="AY13" s="9"/>
      <c r="AZ13" s="67"/>
      <c r="BA13" s="45" t="str">
        <f>HLOOKUP(Introduction!$G$4,nametranslations,114,FALSE)</f>
        <v>Basic estimate used</v>
      </c>
      <c r="BB13" s="29" t="s">
        <v>217</v>
      </c>
      <c r="BC13" s="29"/>
      <c r="BD13" s="29"/>
      <c r="BE13" s="29"/>
      <c r="BF13" s="29" t="s">
        <v>217</v>
      </c>
      <c r="BG13" s="47" t="s">
        <v>217</v>
      </c>
      <c r="BH13" s="9"/>
      <c r="BI13" s="9"/>
      <c r="BJ13" s="67"/>
      <c r="BK13" s="45" t="str">
        <f>HLOOKUP(Introduction!$G$4,nametranslations,114,FALSE)</f>
        <v>Basic estimate used</v>
      </c>
      <c r="BL13" s="29" t="s">
        <v>143</v>
      </c>
      <c r="BM13" s="29"/>
      <c r="BN13" s="29"/>
      <c r="BO13" s="29" t="s">
        <v>143</v>
      </c>
      <c r="BP13" s="29" t="s">
        <v>143</v>
      </c>
      <c r="BQ13" s="47" t="s">
        <v>143</v>
      </c>
      <c r="BR13" s="9"/>
      <c r="BS13" s="9"/>
      <c r="BT13" s="67"/>
      <c r="BU13" s="45" t="str">
        <f>HLOOKUP(Introduction!$G$4,nametranslations,114,FALSE)</f>
        <v>Basic estimate used</v>
      </c>
      <c r="BV13" s="29"/>
      <c r="BW13" s="29"/>
      <c r="BX13" s="29"/>
      <c r="BY13" s="29"/>
      <c r="BZ13" s="29"/>
      <c r="CA13" s="47"/>
      <c r="CB13" s="9"/>
      <c r="CC13" s="9"/>
      <c r="CD13" s="72"/>
      <c r="CN13" s="72"/>
      <c r="CX13" s="72"/>
      <c r="DH13" s="72"/>
      <c r="DR13" s="72"/>
      <c r="EB13" s="72"/>
      <c r="EL13" s="72"/>
      <c r="EV13" s="72"/>
      <c r="FF13" s="72"/>
      <c r="FP13" s="72"/>
      <c r="FZ13" s="72"/>
      <c r="GJ13" s="72"/>
      <c r="GT13" s="72"/>
      <c r="HD13" s="72"/>
      <c r="HN13" s="72"/>
      <c r="HX13" s="72"/>
    </row>
    <row r="14" spans="1:232" ht="15.75" customHeight="1" x14ac:dyDescent="0.3">
      <c r="A14" s="627" t="str">
        <f ca="1">IF(ISBLANK('Data Summary'!A16),"",'Data Summary'!A16)</f>
        <v/>
      </c>
      <c r="B14" s="68"/>
      <c r="C14" s="45" t="str">
        <f>HLOOKUP(Introduction!$G$4,nametranslations,115,FALSE)</f>
        <v>Number of schools total</v>
      </c>
      <c r="D14" s="8"/>
      <c r="E14" s="8"/>
      <c r="F14" s="8"/>
      <c r="G14" s="34"/>
      <c r="H14" s="109">
        <f>'Water Data'!H30</f>
        <v>1593</v>
      </c>
      <c r="I14" s="118">
        <f>'Water Data'!I30</f>
        <v>329</v>
      </c>
      <c r="J14" s="9"/>
      <c r="K14" s="9"/>
      <c r="L14" s="68"/>
      <c r="M14" s="45" t="str">
        <f>HLOOKUP(Introduction!$G$4,nametranslations,115,FALSE)</f>
        <v>Number of schools total</v>
      </c>
      <c r="N14" s="121">
        <f>'Water Data'!N30</f>
        <v>2103</v>
      </c>
      <c r="O14" s="119"/>
      <c r="P14" s="119"/>
      <c r="Q14" s="120"/>
      <c r="R14" s="109">
        <f>'Water Data'!R30</f>
        <v>2056</v>
      </c>
      <c r="S14" s="118">
        <f>'Water Data'!S30</f>
        <v>429</v>
      </c>
      <c r="T14" s="9"/>
      <c r="U14" s="9"/>
      <c r="V14" s="68"/>
      <c r="W14" s="45" t="str">
        <f>HLOOKUP(Introduction!$G$4,nametranslations,115,FALSE)</f>
        <v>Number of schools total</v>
      </c>
      <c r="X14" s="109">
        <f>'Water Data'!X30</f>
        <v>4460</v>
      </c>
      <c r="Y14" s="109"/>
      <c r="Z14" s="109"/>
      <c r="AA14" s="109">
        <f>'Water Data'!AA30</f>
        <v>3779</v>
      </c>
      <c r="AB14" s="109">
        <f>'Water Data'!AB30</f>
        <v>3857</v>
      </c>
      <c r="AC14" s="118">
        <f>'Water Data'!AC30</f>
        <v>1685</v>
      </c>
      <c r="AD14" s="9"/>
      <c r="AE14" s="9"/>
      <c r="AF14" s="68"/>
      <c r="AG14" s="45" t="str">
        <f>HLOOKUP(Introduction!$G$4,nametranslations,115,FALSE)</f>
        <v>Number of schools total</v>
      </c>
      <c r="AH14" s="8"/>
      <c r="AI14" s="8"/>
      <c r="AJ14" s="8"/>
      <c r="AK14" s="34"/>
      <c r="AL14" s="35"/>
      <c r="AM14" s="36"/>
      <c r="AN14" s="9"/>
      <c r="AO14" s="9"/>
      <c r="AP14" s="68"/>
      <c r="AQ14" s="45" t="str">
        <f>HLOOKUP(Introduction!$G$4,nametranslations,115,FALSE)</f>
        <v>Number of schools total</v>
      </c>
      <c r="AR14" s="8"/>
      <c r="AS14" s="8"/>
      <c r="AT14" s="8"/>
      <c r="AU14" s="34"/>
      <c r="AV14" s="35"/>
      <c r="AW14" s="36"/>
      <c r="AX14" s="9"/>
      <c r="AY14" s="9"/>
      <c r="AZ14" s="68"/>
      <c r="BA14" s="45" t="str">
        <f>HLOOKUP(Introduction!$G$4,nametranslations,115,FALSE)</f>
        <v>Number of schools total</v>
      </c>
      <c r="BB14" s="8"/>
      <c r="BC14" s="8"/>
      <c r="BD14" s="8"/>
      <c r="BE14" s="34"/>
      <c r="BF14" s="35"/>
      <c r="BG14" s="36"/>
      <c r="BH14" s="9"/>
      <c r="BI14" s="9"/>
      <c r="BJ14" s="68"/>
      <c r="BK14" s="45" t="str">
        <f>HLOOKUP(Introduction!$G$4,nametranslations,115,FALSE)</f>
        <v>Number of schools total</v>
      </c>
      <c r="BL14" s="8">
        <v>15353</v>
      </c>
      <c r="BM14" s="8" t="s">
        <v>272</v>
      </c>
      <c r="BN14" s="8" t="s">
        <v>272</v>
      </c>
      <c r="BO14" s="34">
        <v>5851</v>
      </c>
      <c r="BP14" s="35">
        <v>6113</v>
      </c>
      <c r="BQ14" s="36">
        <v>3389</v>
      </c>
      <c r="BR14" s="9"/>
      <c r="BS14" s="9"/>
      <c r="BT14" s="68"/>
      <c r="BU14" s="45" t="str">
        <f>HLOOKUP(Introduction!$G$4,nametranslations,115,FALSE)</f>
        <v>Number of schools total</v>
      </c>
      <c r="BV14" s="8"/>
      <c r="BW14" s="8"/>
      <c r="BX14" s="8"/>
      <c r="BY14" s="34"/>
      <c r="BZ14" s="35"/>
      <c r="CA14" s="36"/>
      <c r="CB14" s="9"/>
      <c r="CC14" s="9"/>
    </row>
    <row r="15" spans="1:232" ht="15.75" customHeight="1" thickBot="1" x14ac:dyDescent="0.35">
      <c r="A15" s="627" t="str">
        <f ca="1">IF(ISBLANK('Data Summary'!A17),"",'Data Summary'!A17)</f>
        <v/>
      </c>
      <c r="B15" s="69"/>
      <c r="C15" s="46" t="str">
        <f>HLOOKUP(Introduction!$G$4,nametranslations,116,FALSE)</f>
        <v>Number surveyed</v>
      </c>
      <c r="D15" s="38"/>
      <c r="E15" s="38"/>
      <c r="F15" s="38"/>
      <c r="G15" s="38"/>
      <c r="H15" s="107">
        <f>'Water Data'!H31</f>
        <v>1593</v>
      </c>
      <c r="I15" s="108">
        <f>'Water Data'!I31</f>
        <v>329</v>
      </c>
      <c r="J15" s="21"/>
      <c r="K15" s="21"/>
      <c r="L15" s="69"/>
      <c r="M15" s="46" t="str">
        <f>HLOOKUP(Introduction!$G$4,nametranslations,116,FALSE)</f>
        <v>Number surveyed</v>
      </c>
      <c r="N15" s="107"/>
      <c r="O15" s="107"/>
      <c r="P15" s="107"/>
      <c r="Q15" s="107"/>
      <c r="R15" s="107">
        <f>'Water Data'!R31</f>
        <v>2056</v>
      </c>
      <c r="S15" s="108">
        <f>'Water Data'!S31</f>
        <v>429</v>
      </c>
      <c r="T15" s="21"/>
      <c r="U15" s="21"/>
      <c r="V15" s="69"/>
      <c r="W15" s="46" t="str">
        <f>HLOOKUP(Introduction!$G$4,nametranslations,116,FALSE)</f>
        <v>Number surveyed</v>
      </c>
      <c r="X15" s="107"/>
      <c r="Y15" s="107"/>
      <c r="Z15" s="107"/>
      <c r="AA15" s="107"/>
      <c r="AB15" s="107">
        <f>'Water Data'!AB31</f>
        <v>3857</v>
      </c>
      <c r="AC15" s="108">
        <f>'Water Data'!AC31</f>
        <v>1685</v>
      </c>
      <c r="AD15" s="21"/>
      <c r="AE15" s="21"/>
      <c r="AF15" s="69"/>
      <c r="AG15" s="46" t="str">
        <f>HLOOKUP(Introduction!$G$4,nametranslations,116,FALSE)</f>
        <v>Number surveyed</v>
      </c>
      <c r="AH15" s="38">
        <f>'Water Data'!AH31</f>
        <v>5372</v>
      </c>
      <c r="AI15" s="38">
        <f>'Water Data'!AI31</f>
        <v>2709</v>
      </c>
      <c r="AJ15" s="38">
        <f>'Water Data'!AJ31</f>
        <v>2663</v>
      </c>
      <c r="AK15" s="38"/>
      <c r="AL15" s="38">
        <f>'Water Data'!AL31</f>
        <v>3906</v>
      </c>
      <c r="AM15" s="39">
        <f>'Water Data'!AM31</f>
        <v>1466</v>
      </c>
      <c r="AN15" s="21"/>
      <c r="AO15" s="21"/>
      <c r="AP15" s="69"/>
      <c r="AQ15" s="46" t="str">
        <f>HLOOKUP(Introduction!$G$4,nametranslations,116,FALSE)</f>
        <v>Number surveyed</v>
      </c>
      <c r="AR15" s="38"/>
      <c r="AS15" s="38"/>
      <c r="AT15" s="38"/>
      <c r="AU15" s="38"/>
      <c r="AV15" s="38"/>
      <c r="AW15" s="39"/>
      <c r="AX15" s="21"/>
      <c r="AY15" s="21"/>
      <c r="AZ15" s="69"/>
      <c r="BA15" s="46" t="str">
        <f>HLOOKUP(Introduction!$G$4,nametranslations,116,FALSE)</f>
        <v>Number surveyed</v>
      </c>
      <c r="BB15" s="38"/>
      <c r="BC15" s="38"/>
      <c r="BD15" s="38"/>
      <c r="BE15" s="38"/>
      <c r="BF15" s="38"/>
      <c r="BG15" s="39"/>
      <c r="BH15" s="21"/>
      <c r="BI15" s="21"/>
      <c r="BJ15" s="69"/>
      <c r="BK15" s="46" t="str">
        <f>HLOOKUP(Introduction!$G$4,nametranslations,116,FALSE)</f>
        <v>Number surveyed</v>
      </c>
      <c r="BL15" s="38">
        <v>15353</v>
      </c>
      <c r="BM15" s="38" t="s">
        <v>272</v>
      </c>
      <c r="BN15" s="38" t="s">
        <v>272</v>
      </c>
      <c r="BO15" s="38">
        <v>5851</v>
      </c>
      <c r="BP15" s="38">
        <v>6113</v>
      </c>
      <c r="BQ15" s="39">
        <v>3389</v>
      </c>
      <c r="BR15" s="21"/>
      <c r="BS15" s="21"/>
      <c r="BT15" s="69"/>
      <c r="BU15" s="46" t="str">
        <f>HLOOKUP(Introduction!$G$4,nametranslations,116,FALSE)</f>
        <v>Number surveyed</v>
      </c>
      <c r="BV15" s="38"/>
      <c r="BW15" s="38"/>
      <c r="BX15" s="38"/>
      <c r="BY15" s="38"/>
      <c r="BZ15" s="38"/>
      <c r="CA15" s="39"/>
      <c r="CB15" s="21"/>
      <c r="CC15" s="21"/>
    </row>
    <row r="16" spans="1:232" x14ac:dyDescent="0.3">
      <c r="A16" s="627" t="str">
        <f ca="1">IF(ISBLANK('Data Summary'!A18),"",'Data Summary'!A18)</f>
        <v/>
      </c>
    </row>
    <row r="17" spans="1:1" x14ac:dyDescent="0.3">
      <c r="A17" s="627" t="str">
        <f ca="1">IF(ISBLANK('Data Summary'!A19),"",'Data Summary'!A19)</f>
        <v/>
      </c>
    </row>
    <row r="18" spans="1:1" x14ac:dyDescent="0.3">
      <c r="A18" s="627" t="str">
        <f ca="1">IF(ISBLANK('Data Summary'!A20),"",'Data Summary'!A20)</f>
        <v/>
      </c>
    </row>
    <row r="19" spans="1:1" x14ac:dyDescent="0.3">
      <c r="A19" s="627" t="str">
        <f ca="1">IF(ISBLANK('Data Summary'!A21),"",'Data Summary'!A21)</f>
        <v/>
      </c>
    </row>
    <row r="20" spans="1:1" x14ac:dyDescent="0.3">
      <c r="A20" s="627" t="str">
        <f ca="1">IF(ISBLANK('Data Summary'!A22),"",'Data Summary'!A22)</f>
        <v/>
      </c>
    </row>
    <row r="21" spans="1:1" x14ac:dyDescent="0.3">
      <c r="A21" s="627" t="str">
        <f ca="1">IF(ISBLANK('Data Summary'!A23),"",'Data Summary'!A23)</f>
        <v/>
      </c>
    </row>
    <row r="22" spans="1:1" x14ac:dyDescent="0.3">
      <c r="A22" s="627" t="str">
        <f ca="1">IF(ISBLANK('Data Summary'!A24),"",'Data Summary'!A24)</f>
        <v/>
      </c>
    </row>
    <row r="23" spans="1:1" x14ac:dyDescent="0.3">
      <c r="A23" s="627" t="str">
        <f ca="1">IF(ISBLANK('Data Summary'!A25),"",'Data Summary'!A25)</f>
        <v/>
      </c>
    </row>
    <row r="24" spans="1:1" x14ac:dyDescent="0.3">
      <c r="A24" s="627" t="str">
        <f ca="1">IF(ISBLANK('Data Summary'!A26),"",'Data Summary'!A26)</f>
        <v/>
      </c>
    </row>
    <row r="25" spans="1:1" x14ac:dyDescent="0.3">
      <c r="A25" s="627" t="str">
        <f ca="1">IF(ISBLANK('Data Summary'!A27),"",'Data Summary'!A27)</f>
        <v/>
      </c>
    </row>
    <row r="26" spans="1:1" x14ac:dyDescent="0.3">
      <c r="A26" s="627" t="str">
        <f ca="1">IF(ISBLANK('Data Summary'!A28),"",'Data Summary'!A28)</f>
        <v/>
      </c>
    </row>
    <row r="27" spans="1:1" x14ac:dyDescent="0.3">
      <c r="A27" s="196" t="str">
        <f ca="1">IF(ISBLANK('Data Summary'!A29),"",'Data Summary'!A29)</f>
        <v/>
      </c>
    </row>
    <row r="28" spans="1:1" x14ac:dyDescent="0.3">
      <c r="A28" s="196" t="str">
        <f ca="1">IF(ISBLANK('Data Summary'!A30),"",'Data Summary'!A30)</f>
        <v/>
      </c>
    </row>
    <row r="29" spans="1:1" x14ac:dyDescent="0.3">
      <c r="A29" s="196" t="str">
        <f ca="1">IF(ISBLANK('Data Summary'!A31),"",'Data Summary'!A31)</f>
        <v/>
      </c>
    </row>
    <row r="30" spans="1:1" x14ac:dyDescent="0.3">
      <c r="A30" s="196" t="str">
        <f ca="1">IF(ISBLANK('Data Summary'!A32),"",'Data Summary'!A32)</f>
        <v/>
      </c>
    </row>
    <row r="31" spans="1:1" x14ac:dyDescent="0.3">
      <c r="A31" s="196" t="str">
        <f ca="1">IF(ISBLANK('Data Summary'!A33),"",'Data Summary'!A33)</f>
        <v/>
      </c>
    </row>
    <row r="32" spans="1:1" x14ac:dyDescent="0.3">
      <c r="A32" s="196" t="str">
        <f ca="1">IF(ISBLANK('Data Summary'!A34),"",'Data Summary'!A34)</f>
        <v/>
      </c>
    </row>
    <row r="33" spans="1:1" x14ac:dyDescent="0.3">
      <c r="A33" s="196" t="str">
        <f ca="1">IF(ISBLANK('Data Summary'!A35),"",'Data Summary'!A35)</f>
        <v/>
      </c>
    </row>
    <row r="34" spans="1:1" x14ac:dyDescent="0.3">
      <c r="A34" s="196" t="str">
        <f ca="1">IF(ISBLANK('Data Summary'!A36),"",'Data Summary'!A36)</f>
        <v/>
      </c>
    </row>
    <row r="35" spans="1:1" x14ac:dyDescent="0.3">
      <c r="A35" s="196" t="str">
        <f ca="1">IF(ISBLANK('Data Summary'!A37),"",'Data Summary'!A37)</f>
        <v/>
      </c>
    </row>
    <row r="36" spans="1:1" x14ac:dyDescent="0.3">
      <c r="A36" s="196" t="str">
        <f ca="1">IF(ISBLANK('Data Summary'!A38),"",'Data Summary'!A38)</f>
        <v/>
      </c>
    </row>
    <row r="37" spans="1:1" x14ac:dyDescent="0.3">
      <c r="A37" s="196" t="str">
        <f ca="1">IF(ISBLANK('Data Summary'!A39),"",'Data Summary'!A39)</f>
        <v/>
      </c>
    </row>
    <row r="38" spans="1:1" x14ac:dyDescent="0.3">
      <c r="A38" s="196" t="str">
        <f ca="1">IF(ISBLANK('Data Summary'!A40),"",'Data Summary'!A40)</f>
        <v/>
      </c>
    </row>
    <row r="39" spans="1:1" x14ac:dyDescent="0.3">
      <c r="A39" s="196" t="str">
        <f ca="1">IF(ISBLANK('Data Summary'!A41),"",'Data Summary'!A41)</f>
        <v/>
      </c>
    </row>
    <row r="40" spans="1:1" x14ac:dyDescent="0.3">
      <c r="A40" s="196" t="str">
        <f ca="1">IF(ISBLANK('Data Summary'!A42),"",'Data Summary'!A42)</f>
        <v/>
      </c>
    </row>
    <row r="41" spans="1:1" x14ac:dyDescent="0.3">
      <c r="A41" s="196" t="str">
        <f ca="1">IF(ISBLANK('Data Summary'!A43),"",'Data Summary'!A43)</f>
        <v/>
      </c>
    </row>
    <row r="42" spans="1:1" x14ac:dyDescent="0.3">
      <c r="A42" s="196" t="str">
        <f ca="1">IF(ISBLANK('Data Summary'!A44),"",'Data Summary'!A44)</f>
        <v/>
      </c>
    </row>
    <row r="43" spans="1:1" x14ac:dyDescent="0.3">
      <c r="A43" s="196" t="str">
        <f ca="1">IF(ISBLANK('Data Summary'!A45),"",'Data Summary'!A45)</f>
        <v/>
      </c>
    </row>
    <row r="44" spans="1:1" x14ac:dyDescent="0.3">
      <c r="A44" s="196" t="str">
        <f ca="1">IF(ISBLANK('Data Summary'!A46),"",'Data Summary'!A46)</f>
        <v/>
      </c>
    </row>
    <row r="45" spans="1:1" x14ac:dyDescent="0.3">
      <c r="A45" s="196" t="str">
        <f ca="1">IF(ISBLANK('Data Summary'!A47),"",'Data Summary'!A47)</f>
        <v/>
      </c>
    </row>
    <row r="46" spans="1:1" x14ac:dyDescent="0.3">
      <c r="A46" s="196" t="str">
        <f ca="1">IF(ISBLANK('Data Summary'!A48),"",'Data Summary'!A48)</f>
        <v/>
      </c>
    </row>
    <row r="47" spans="1:1" x14ac:dyDescent="0.3">
      <c r="A47" s="196" t="str">
        <f ca="1">IF(ISBLANK('Data Summary'!A49),"",'Data Summary'!A49)</f>
        <v/>
      </c>
    </row>
    <row r="48" spans="1:1" x14ac:dyDescent="0.3">
      <c r="A48" s="196" t="str">
        <f ca="1">IF(ISBLANK('Data Summary'!A50),"",'Data Summary'!A50)</f>
        <v/>
      </c>
    </row>
    <row r="49" spans="1:1" x14ac:dyDescent="0.3">
      <c r="A49" s="196" t="str">
        <f ca="1">IF(ISBLANK('Data Summary'!A51),"",'Data Summary'!A51)</f>
        <v/>
      </c>
    </row>
    <row r="50" spans="1:1" x14ac:dyDescent="0.3">
      <c r="A50" s="196" t="str">
        <f ca="1">IF(ISBLANK('Data Summary'!A52),"",'Data Summary'!A52)</f>
        <v/>
      </c>
    </row>
    <row r="51" spans="1:1" x14ac:dyDescent="0.3">
      <c r="A51" s="196" t="str">
        <f ca="1">IF(ISBLANK('Data Summary'!A53),"",'Data Summary'!A53)</f>
        <v/>
      </c>
    </row>
    <row r="52" spans="1:1" x14ac:dyDescent="0.3">
      <c r="A52" s="196" t="str">
        <f ca="1">IF(ISBLANK('Data Summary'!A54),"",'Data Summary'!A54)</f>
        <v/>
      </c>
    </row>
    <row r="53" spans="1:1" x14ac:dyDescent="0.3">
      <c r="A53" s="196" t="str">
        <f ca="1">IF(ISBLANK('Data Summary'!A55),"",'Data Summary'!A55)</f>
        <v/>
      </c>
    </row>
    <row r="54" spans="1:1" x14ac:dyDescent="0.3">
      <c r="A54" s="196" t="str">
        <f ca="1">IF(ISBLANK('Data Summary'!A56),"",'Data Summary'!A56)</f>
        <v/>
      </c>
    </row>
    <row r="55" spans="1:1" x14ac:dyDescent="0.3">
      <c r="A55" s="196" t="str">
        <f ca="1">IF(ISBLANK('Data Summary'!A57),"",'Data Summary'!A57)</f>
        <v/>
      </c>
    </row>
    <row r="56" spans="1:1" x14ac:dyDescent="0.3">
      <c r="A56" s="196" t="str">
        <f ca="1">IF(ISBLANK('Data Summary'!A58),"",'Data Summary'!A58)</f>
        <v/>
      </c>
    </row>
    <row r="57" spans="1:1" x14ac:dyDescent="0.3">
      <c r="A57" s="196" t="str">
        <f ca="1">IF(ISBLANK('Data Summary'!A59),"",'Data Summary'!A59)</f>
        <v/>
      </c>
    </row>
    <row r="58" spans="1:1" x14ac:dyDescent="0.3">
      <c r="A58" s="196" t="str">
        <f ca="1">IF(ISBLANK('Data Summary'!A60),"",'Data Summary'!A60)</f>
        <v/>
      </c>
    </row>
    <row r="59" spans="1:1" x14ac:dyDescent="0.3">
      <c r="A59" s="196" t="str">
        <f ca="1">IF(ISBLANK('Data Summary'!A61),"",'Data Summary'!A61)</f>
        <v/>
      </c>
    </row>
    <row r="60" spans="1:1" x14ac:dyDescent="0.3">
      <c r="A60" s="196" t="str">
        <f ca="1">IF(ISBLANK('Data Summary'!A62),"",'Data Summary'!A62)</f>
        <v/>
      </c>
    </row>
    <row r="61" spans="1:1" x14ac:dyDescent="0.3">
      <c r="A61" s="196" t="str">
        <f ca="1">IF(ISBLANK('Data Summary'!A63),"",'Data Summary'!A63)</f>
        <v/>
      </c>
    </row>
    <row r="62" spans="1:1" x14ac:dyDescent="0.3">
      <c r="A62" s="196" t="str">
        <f ca="1">IF(ISBLANK('Data Summary'!A64),"",'Data Summary'!A64)</f>
        <v/>
      </c>
    </row>
    <row r="63" spans="1:1" x14ac:dyDescent="0.3">
      <c r="A63" s="196" t="str">
        <f ca="1">IF(ISBLANK('Data Summary'!A65),"",'Data Summary'!A65)</f>
        <v/>
      </c>
    </row>
    <row r="64" spans="1:1" x14ac:dyDescent="0.3">
      <c r="A64" s="196" t="str">
        <f ca="1">IF(ISBLANK('Data Summary'!A66),"",'Data Summary'!A66)</f>
        <v/>
      </c>
    </row>
    <row r="65" spans="1:1" x14ac:dyDescent="0.3">
      <c r="A65" s="196" t="str">
        <f ca="1">IF(ISBLANK('Data Summary'!A67),"",'Data Summary'!A67)</f>
        <v/>
      </c>
    </row>
    <row r="66" spans="1:1" x14ac:dyDescent="0.3">
      <c r="A66" s="196" t="str">
        <f ca="1">IF(ISBLANK('Data Summary'!A68),"",'Data Summary'!A68)</f>
        <v/>
      </c>
    </row>
    <row r="67" spans="1:1" x14ac:dyDescent="0.3">
      <c r="A67" s="196" t="str">
        <f ca="1">IF(ISBLANK('Data Summary'!A69),"",'Data Summary'!A69)</f>
        <v/>
      </c>
    </row>
    <row r="68" spans="1:1" x14ac:dyDescent="0.3">
      <c r="A68" s="196" t="str">
        <f ca="1">IF(ISBLANK('Data Summary'!A70),"",'Data Summary'!A70)</f>
        <v/>
      </c>
    </row>
    <row r="69" spans="1:1" x14ac:dyDescent="0.3">
      <c r="A69" s="196" t="str">
        <f ca="1">IF(ISBLANK('Data Summary'!A71),"",'Data Summary'!A71)</f>
        <v/>
      </c>
    </row>
    <row r="70" spans="1:1" x14ac:dyDescent="0.3">
      <c r="A70" s="196" t="str">
        <f ca="1">IF(ISBLANK('Data Summary'!A72),"",'Data Summary'!A72)</f>
        <v/>
      </c>
    </row>
    <row r="71" spans="1:1" x14ac:dyDescent="0.3">
      <c r="A71" s="196" t="str">
        <f ca="1">IF(ISBLANK('Data Summary'!A73),"",'Data Summary'!A73)</f>
        <v/>
      </c>
    </row>
    <row r="72" spans="1:1" x14ac:dyDescent="0.3">
      <c r="A72" s="196" t="str">
        <f ca="1">IF(ISBLANK('Data Summary'!A74),"",'Data Summary'!A74)</f>
        <v/>
      </c>
    </row>
    <row r="73" spans="1:1" x14ac:dyDescent="0.3">
      <c r="A73" s="196" t="str">
        <f ca="1">IF(ISBLANK('Data Summary'!A75),"",'Data Summary'!A75)</f>
        <v/>
      </c>
    </row>
    <row r="74" spans="1:1" x14ac:dyDescent="0.3">
      <c r="A74" s="196" t="str">
        <f ca="1">IF(ISBLANK('Data Summary'!A76),"",'Data Summary'!A76)</f>
        <v/>
      </c>
    </row>
    <row r="75" spans="1:1" x14ac:dyDescent="0.3">
      <c r="A75" s="196" t="str">
        <f ca="1">IF(ISBLANK('Data Summary'!A77),"",'Data Summary'!A77)</f>
        <v/>
      </c>
    </row>
    <row r="76" spans="1:1" x14ac:dyDescent="0.3">
      <c r="A76" s="196" t="str">
        <f ca="1">IF(ISBLANK('Data Summary'!A78),"",'Data Summary'!A78)</f>
        <v/>
      </c>
    </row>
    <row r="77" spans="1:1" x14ac:dyDescent="0.3">
      <c r="A77" s="196" t="str">
        <f ca="1">IF(ISBLANK('Data Summary'!A79),"",'Data Summary'!A79)</f>
        <v/>
      </c>
    </row>
    <row r="78" spans="1:1" x14ac:dyDescent="0.3">
      <c r="A78" s="196" t="str">
        <f ca="1">IF(ISBLANK('Data Summary'!A80),"",'Data Summary'!A80)</f>
        <v/>
      </c>
    </row>
    <row r="79" spans="1:1" x14ac:dyDescent="0.3">
      <c r="A79" s="196" t="str">
        <f ca="1">IF(ISBLANK('Data Summary'!A81),"",'Data Summary'!A81)</f>
        <v/>
      </c>
    </row>
    <row r="80" spans="1:1" x14ac:dyDescent="0.3">
      <c r="A80" s="196" t="str">
        <f ca="1">IF(ISBLANK('Data Summary'!A82),"",'Data Summary'!A82)</f>
        <v/>
      </c>
    </row>
    <row r="81" spans="1:1" x14ac:dyDescent="0.3">
      <c r="A81" s="196" t="str">
        <f ca="1">IF(ISBLANK('Data Summary'!A83),"",'Data Summary'!A83)</f>
        <v/>
      </c>
    </row>
    <row r="82" spans="1:1" x14ac:dyDescent="0.3">
      <c r="A82" s="196" t="str">
        <f ca="1">IF(ISBLANK('Data Summary'!A84),"",'Data Summary'!A84)</f>
        <v/>
      </c>
    </row>
    <row r="83" spans="1:1" x14ac:dyDescent="0.3">
      <c r="A83" s="196" t="str">
        <f ca="1">IF(ISBLANK('Data Summary'!A85),"",'Data Summary'!A85)</f>
        <v/>
      </c>
    </row>
    <row r="84" spans="1:1" x14ac:dyDescent="0.3">
      <c r="A84" s="196" t="str">
        <f ca="1">IF(ISBLANK('Data Summary'!A86),"",'Data Summary'!A86)</f>
        <v/>
      </c>
    </row>
    <row r="85" spans="1:1" x14ac:dyDescent="0.3">
      <c r="A85" s="196" t="str">
        <f ca="1">IF(ISBLANK('Data Summary'!A87),"",'Data Summary'!A87)</f>
        <v/>
      </c>
    </row>
    <row r="86" spans="1:1" x14ac:dyDescent="0.3">
      <c r="A86" s="196" t="str">
        <f ca="1">IF(ISBLANK('Data Summary'!A88),"",'Data Summary'!A88)</f>
        <v/>
      </c>
    </row>
    <row r="87" spans="1:1" x14ac:dyDescent="0.3">
      <c r="A87" s="196" t="str">
        <f ca="1">IF(ISBLANK('Data Summary'!A89),"",'Data Summary'!A89)</f>
        <v/>
      </c>
    </row>
    <row r="88" spans="1:1" x14ac:dyDescent="0.3">
      <c r="A88" s="196" t="str">
        <f ca="1">IF(ISBLANK('Data Summary'!A90),"",'Data Summary'!A90)</f>
        <v/>
      </c>
    </row>
    <row r="89" spans="1:1" x14ac:dyDescent="0.3">
      <c r="A89" s="196" t="str">
        <f ca="1">IF(ISBLANK('Data Summary'!A91),"",'Data Summary'!A91)</f>
        <v/>
      </c>
    </row>
    <row r="90" spans="1:1" x14ac:dyDescent="0.3">
      <c r="A90" s="196" t="str">
        <f ca="1">IF(ISBLANK('Data Summary'!A92),"",'Data Summary'!A92)</f>
        <v/>
      </c>
    </row>
    <row r="91" spans="1:1" x14ac:dyDescent="0.3">
      <c r="A91" s="196" t="str">
        <f ca="1">IF(ISBLANK('Data Summary'!A93),"",'Data Summary'!A93)</f>
        <v/>
      </c>
    </row>
    <row r="92" spans="1:1" x14ac:dyDescent="0.3">
      <c r="A92" s="196" t="str">
        <f ca="1">IF(ISBLANK('Data Summary'!A94),"",'Data Summary'!A94)</f>
        <v/>
      </c>
    </row>
    <row r="93" spans="1:1" x14ac:dyDescent="0.3">
      <c r="A93" s="196" t="str">
        <f ca="1">IF(ISBLANK('Data Summary'!A95),"",'Data Summary'!A95)</f>
        <v/>
      </c>
    </row>
    <row r="94" spans="1:1" x14ac:dyDescent="0.3">
      <c r="A94" s="196" t="str">
        <f ca="1">IF(ISBLANK('Data Summary'!A96),"",'Data Summary'!A96)</f>
        <v/>
      </c>
    </row>
    <row r="95" spans="1:1" x14ac:dyDescent="0.3">
      <c r="A95" s="196" t="str">
        <f ca="1">IF(ISBLANK('Data Summary'!A97),"",'Data Summary'!A97)</f>
        <v/>
      </c>
    </row>
    <row r="96" spans="1:1" x14ac:dyDescent="0.3">
      <c r="A96" s="196" t="str">
        <f ca="1">IF(ISBLANK('Data Summary'!A98),"",'Data Summary'!A98)</f>
        <v/>
      </c>
    </row>
    <row r="97" spans="1:1" x14ac:dyDescent="0.3">
      <c r="A97" s="196" t="str">
        <f ca="1">IF(ISBLANK('Data Summary'!A99),"",'Data Summary'!A99)</f>
        <v/>
      </c>
    </row>
    <row r="98" spans="1:1" x14ac:dyDescent="0.3">
      <c r="A98" s="196" t="str">
        <f ca="1">IF(ISBLANK('Data Summary'!A100),"",'Data Summary'!A100)</f>
        <v/>
      </c>
    </row>
    <row r="99" spans="1:1" x14ac:dyDescent="0.3">
      <c r="A99" s="196" t="str">
        <f ca="1">IF(ISBLANK('Data Summary'!A101),"",'Data Summary'!A101)</f>
        <v/>
      </c>
    </row>
    <row r="100" spans="1:1" x14ac:dyDescent="0.3">
      <c r="A100" s="196" t="str">
        <f ca="1">IF(ISBLANK('Data Summary'!A102),"",'Data Summary'!A102)</f>
        <v/>
      </c>
    </row>
    <row r="101" spans="1:1" x14ac:dyDescent="0.3">
      <c r="A101" s="196" t="str">
        <f ca="1">IF(ISBLANK('Data Summary'!A103),"",'Data Summary'!A103)</f>
        <v/>
      </c>
    </row>
    <row r="102" spans="1:1" x14ac:dyDescent="0.3">
      <c r="A102" s="196" t="str">
        <f ca="1">IF(ISBLANK('Data Summary'!A104),"",'Data Summary'!A104)</f>
        <v/>
      </c>
    </row>
    <row r="103" spans="1:1" x14ac:dyDescent="0.3">
      <c r="A103" s="196" t="str">
        <f ca="1">IF(ISBLANK('Data Summary'!A105),"",'Data Summary'!A105)</f>
        <v/>
      </c>
    </row>
    <row r="104" spans="1:1" x14ac:dyDescent="0.3">
      <c r="A104" s="196" t="str">
        <f ca="1">IF(ISBLANK('Data Summary'!A106),"",'Data Summary'!A106)</f>
        <v/>
      </c>
    </row>
    <row r="105" spans="1:1" x14ac:dyDescent="0.3">
      <c r="A105" s="196" t="str">
        <f ca="1">IF(ISBLANK('Data Summary'!A107),"",'Data Summary'!A107)</f>
        <v/>
      </c>
    </row>
    <row r="106" spans="1:1" x14ac:dyDescent="0.3">
      <c r="A106" s="196" t="str">
        <f ca="1">IF(ISBLANK('Data Summary'!A108),"",'Data Summary'!A108)</f>
        <v/>
      </c>
    </row>
    <row r="107" spans="1:1" x14ac:dyDescent="0.3">
      <c r="A107" s="196" t="str">
        <f ca="1">IF(ISBLANK('Data Summary'!A109),"",'Data Summary'!A109)</f>
        <v/>
      </c>
    </row>
    <row r="108" spans="1:1" x14ac:dyDescent="0.3">
      <c r="A108" s="196" t="str">
        <f ca="1">IF(ISBLANK('Data Summary'!A110),"",'Data Summary'!A110)</f>
        <v/>
      </c>
    </row>
    <row r="109" spans="1:1" x14ac:dyDescent="0.3">
      <c r="A109" s="196" t="str">
        <f ca="1">IF(ISBLANK('Data Summary'!A111),"",'Data Summary'!A111)</f>
        <v/>
      </c>
    </row>
    <row r="110" spans="1:1" x14ac:dyDescent="0.3">
      <c r="A110" s="196" t="str">
        <f ca="1">IF(ISBLANK('Data Summary'!A112),"",'Data Summary'!A112)</f>
        <v/>
      </c>
    </row>
    <row r="111" spans="1:1" x14ac:dyDescent="0.3">
      <c r="A111" s="196" t="str">
        <f ca="1">IF(ISBLANK('Data Summary'!A113),"",'Data Summary'!A113)</f>
        <v/>
      </c>
    </row>
    <row r="112" spans="1:1" x14ac:dyDescent="0.3">
      <c r="A112" s="196" t="str">
        <f ca="1">IF(ISBLANK('Data Summary'!A114),"",'Data Summary'!A114)</f>
        <v/>
      </c>
    </row>
    <row r="113" spans="1:1" x14ac:dyDescent="0.3">
      <c r="A113" s="196" t="str">
        <f ca="1">IF(ISBLANK('Data Summary'!A115),"",'Data Summary'!A115)</f>
        <v/>
      </c>
    </row>
    <row r="114" spans="1:1" x14ac:dyDescent="0.3">
      <c r="A114" s="196" t="str">
        <f ca="1">IF(ISBLANK('Data Summary'!A116),"",'Data Summary'!A116)</f>
        <v/>
      </c>
    </row>
    <row r="115" spans="1:1" x14ac:dyDescent="0.3">
      <c r="A115" s="196" t="str">
        <f ca="1">IF(ISBLANK('Data Summary'!A117),"",'Data Summary'!A117)</f>
        <v/>
      </c>
    </row>
    <row r="116" spans="1:1" x14ac:dyDescent="0.3">
      <c r="A116" s="196" t="str">
        <f ca="1">IF(ISBLANK('Data Summary'!A118),"",'Data Summary'!A118)</f>
        <v/>
      </c>
    </row>
    <row r="117" spans="1:1" x14ac:dyDescent="0.3">
      <c r="A117" s="196" t="str">
        <f ca="1">IF(ISBLANK('Data Summary'!A119),"",'Data Summary'!A119)</f>
        <v/>
      </c>
    </row>
    <row r="118" spans="1:1" x14ac:dyDescent="0.3">
      <c r="A118" s="196" t="str">
        <f ca="1">IF(ISBLANK('Data Summary'!A120),"",'Data Summary'!A120)</f>
        <v/>
      </c>
    </row>
    <row r="119" spans="1:1" x14ac:dyDescent="0.3">
      <c r="A119" s="196" t="str">
        <f ca="1">IF(ISBLANK('Data Summary'!A121),"",'Data Summary'!A121)</f>
        <v/>
      </c>
    </row>
    <row r="120" spans="1:1" x14ac:dyDescent="0.3">
      <c r="A120" s="196" t="str">
        <f ca="1">IF(ISBLANK('Data Summary'!A122),"",'Data Summary'!A122)</f>
        <v/>
      </c>
    </row>
    <row r="121" spans="1:1" x14ac:dyDescent="0.3">
      <c r="A121" s="196" t="str">
        <f ca="1">IF(ISBLANK('Data Summary'!A123),"",'Data Summary'!A123)</f>
        <v/>
      </c>
    </row>
    <row r="122" spans="1:1" x14ac:dyDescent="0.3">
      <c r="A122" s="196" t="str">
        <f ca="1">IF(ISBLANK('Data Summary'!A124),"",'Data Summary'!A124)</f>
        <v/>
      </c>
    </row>
    <row r="123" spans="1:1" x14ac:dyDescent="0.3">
      <c r="A123" s="196" t="str">
        <f ca="1">IF(ISBLANK('Data Summary'!A125),"",'Data Summary'!A125)</f>
        <v/>
      </c>
    </row>
    <row r="124" spans="1:1" x14ac:dyDescent="0.3">
      <c r="A124" s="196" t="str">
        <f ca="1">IF(ISBLANK('Data Summary'!A126),"",'Data Summary'!A126)</f>
        <v/>
      </c>
    </row>
    <row r="125" spans="1:1" x14ac:dyDescent="0.3">
      <c r="A125" s="196" t="str">
        <f ca="1">IF(ISBLANK('Data Summary'!A127),"",'Data Summary'!A127)</f>
        <v/>
      </c>
    </row>
    <row r="126" spans="1:1" x14ac:dyDescent="0.3">
      <c r="A126" s="196" t="str">
        <f ca="1">IF(ISBLANK('Data Summary'!A128),"",'Data Summary'!A128)</f>
        <v/>
      </c>
    </row>
    <row r="127" spans="1:1" x14ac:dyDescent="0.3">
      <c r="A127" s="196" t="str">
        <f ca="1">IF(ISBLANK('Data Summary'!A129),"",'Data Summary'!A129)</f>
        <v/>
      </c>
    </row>
    <row r="128" spans="1:1" x14ac:dyDescent="0.3">
      <c r="A128" s="196" t="str">
        <f ca="1">IF(ISBLANK('Data Summary'!A130),"",'Data Summary'!A130)</f>
        <v/>
      </c>
    </row>
    <row r="129" spans="1:1" x14ac:dyDescent="0.3">
      <c r="A129" s="196" t="str">
        <f ca="1">IF(ISBLANK('Data Summary'!A131),"",'Data Summary'!A131)</f>
        <v/>
      </c>
    </row>
    <row r="130" spans="1:1" x14ac:dyDescent="0.3">
      <c r="A130" s="196" t="str">
        <f ca="1">IF(ISBLANK('Data Summary'!A132),"",'Data Summary'!A132)</f>
        <v/>
      </c>
    </row>
    <row r="131" spans="1:1" x14ac:dyDescent="0.3">
      <c r="A131" s="196" t="str">
        <f ca="1">IF(ISBLANK('Data Summary'!A133),"",'Data Summary'!A133)</f>
        <v/>
      </c>
    </row>
    <row r="132" spans="1:1" x14ac:dyDescent="0.3">
      <c r="A132" s="196" t="str">
        <f ca="1">IF(ISBLANK('Data Summary'!A134),"",'Data Summary'!A134)</f>
        <v/>
      </c>
    </row>
    <row r="133" spans="1:1" x14ac:dyDescent="0.3">
      <c r="A133" s="196" t="str">
        <f ca="1">IF(ISBLANK('Data Summary'!A135),"",'Data Summary'!A135)</f>
        <v/>
      </c>
    </row>
    <row r="134" spans="1:1" x14ac:dyDescent="0.3">
      <c r="A134" s="196" t="str">
        <f ca="1">IF(ISBLANK('Data Summary'!A136),"",'Data Summary'!A136)</f>
        <v/>
      </c>
    </row>
    <row r="135" spans="1:1" x14ac:dyDescent="0.3">
      <c r="A135" s="196" t="str">
        <f ca="1">IF(ISBLANK('Data Summary'!A137),"",'Data Summary'!A137)</f>
        <v/>
      </c>
    </row>
    <row r="136" spans="1:1" x14ac:dyDescent="0.3">
      <c r="A136" s="196" t="str">
        <f ca="1">IF(ISBLANK('Data Summary'!A138),"",'Data Summary'!A138)</f>
        <v/>
      </c>
    </row>
    <row r="137" spans="1:1" x14ac:dyDescent="0.3">
      <c r="A137" s="196" t="str">
        <f ca="1">IF(ISBLANK('Data Summary'!A139),"",'Data Summary'!A139)</f>
        <v/>
      </c>
    </row>
    <row r="138" spans="1:1" x14ac:dyDescent="0.3">
      <c r="A138" s="196" t="str">
        <f ca="1">IF(ISBLANK('Data Summary'!A140),"",'Data Summary'!A140)</f>
        <v/>
      </c>
    </row>
    <row r="139" spans="1:1" x14ac:dyDescent="0.3">
      <c r="A139" s="196" t="str">
        <f ca="1">IF(ISBLANK('Data Summary'!A141),"",'Data Summary'!A141)</f>
        <v/>
      </c>
    </row>
    <row r="140" spans="1:1" x14ac:dyDescent="0.3">
      <c r="A140" s="196" t="str">
        <f ca="1">IF(ISBLANK('Data Summary'!A142),"",'Data Summary'!A142)</f>
        <v/>
      </c>
    </row>
    <row r="141" spans="1:1" x14ac:dyDescent="0.3">
      <c r="A141" s="196" t="str">
        <f ca="1">IF(ISBLANK('Data Summary'!A143),"",'Data Summary'!A143)</f>
        <v/>
      </c>
    </row>
    <row r="142" spans="1:1" x14ac:dyDescent="0.3">
      <c r="A142" s="196" t="str">
        <f ca="1">IF(ISBLANK('Data Summary'!A144),"",'Data Summary'!A144)</f>
        <v/>
      </c>
    </row>
    <row r="143" spans="1:1" x14ac:dyDescent="0.3">
      <c r="A143" s="196" t="str">
        <f ca="1">IF(ISBLANK('Data Summary'!A145),"",'Data Summary'!A145)</f>
        <v/>
      </c>
    </row>
    <row r="144" spans="1:1" x14ac:dyDescent="0.3">
      <c r="A144" s="196" t="str">
        <f ca="1">IF(ISBLANK('Data Summary'!A146),"",'Data Summary'!A146)</f>
        <v/>
      </c>
    </row>
    <row r="145" spans="1:1" x14ac:dyDescent="0.3">
      <c r="A145" s="196" t="str">
        <f ca="1">IF(ISBLANK('Data Summary'!A147),"",'Data Summary'!A147)</f>
        <v/>
      </c>
    </row>
    <row r="146" spans="1:1" x14ac:dyDescent="0.3">
      <c r="A146" s="196" t="str">
        <f ca="1">IF(ISBLANK('Data Summary'!A148),"",'Data Summary'!A148)</f>
        <v/>
      </c>
    </row>
    <row r="147" spans="1:1" x14ac:dyDescent="0.3">
      <c r="A147" s="196" t="str">
        <f ca="1">IF(ISBLANK('Data Summary'!A149),"",'Data Summary'!A149)</f>
        <v/>
      </c>
    </row>
    <row r="148" spans="1:1" x14ac:dyDescent="0.3">
      <c r="A148" s="196" t="e">
        <f>IF(ISBLANK(#REF!),"",#REF!)</f>
        <v>#REF!</v>
      </c>
    </row>
    <row r="149" spans="1:1" x14ac:dyDescent="0.3">
      <c r="A149" s="196" t="e">
        <f>IF(ISBLANK(#REF!),"",#REF!)</f>
        <v>#REF!</v>
      </c>
    </row>
    <row r="150" spans="1:1" x14ac:dyDescent="0.3">
      <c r="A150" s="196" t="e">
        <f>IF(ISBLANK(#REF!),"",#REF!)</f>
        <v>#REF!</v>
      </c>
    </row>
    <row r="151" spans="1:1" x14ac:dyDescent="0.3">
      <c r="A151" s="196" t="e">
        <f>IF(ISBLANK(#REF!),"",#REF!)</f>
        <v>#REF!</v>
      </c>
    </row>
    <row r="152" spans="1:1" x14ac:dyDescent="0.3">
      <c r="A152" s="193"/>
    </row>
    <row r="153" spans="1:1" x14ac:dyDescent="0.3">
      <c r="A153" s="193"/>
    </row>
    <row r="154" spans="1:1" x14ac:dyDescent="0.3">
      <c r="A154" s="193"/>
    </row>
    <row r="155" spans="1:1" x14ac:dyDescent="0.3">
      <c r="A155" s="193"/>
    </row>
    <row r="156" spans="1:1" x14ac:dyDescent="0.3">
      <c r="A156" s="193"/>
    </row>
    <row r="157" spans="1:1" x14ac:dyDescent="0.3">
      <c r="A157" s="193"/>
    </row>
    <row r="158" spans="1:1" x14ac:dyDescent="0.3">
      <c r="A158" s="193"/>
    </row>
    <row r="159" spans="1:1" x14ac:dyDescent="0.3">
      <c r="A159" s="193"/>
    </row>
    <row r="160" spans="1:1" x14ac:dyDescent="0.3">
      <c r="A160" s="193"/>
    </row>
    <row r="161" spans="1:1" x14ac:dyDescent="0.3">
      <c r="A161" s="193"/>
    </row>
    <row r="162" spans="1:1" x14ac:dyDescent="0.3">
      <c r="A162" s="193"/>
    </row>
    <row r="163" spans="1:1" x14ac:dyDescent="0.3">
      <c r="A163" s="193"/>
    </row>
    <row r="164" spans="1:1" x14ac:dyDescent="0.3">
      <c r="A164" s="193"/>
    </row>
    <row r="165" spans="1:1" x14ac:dyDescent="0.3">
      <c r="A165" s="193"/>
    </row>
    <row r="166" spans="1:1" x14ac:dyDescent="0.3">
      <c r="A166" s="193"/>
    </row>
    <row r="167" spans="1:1" x14ac:dyDescent="0.3">
      <c r="A167" s="193"/>
    </row>
    <row r="168" spans="1:1" x14ac:dyDescent="0.3">
      <c r="A168" s="193"/>
    </row>
    <row r="169" spans="1:1" x14ac:dyDescent="0.3">
      <c r="A169" s="193"/>
    </row>
    <row r="170" spans="1:1" x14ac:dyDescent="0.3">
      <c r="A170" s="193"/>
    </row>
    <row r="171" spans="1:1" x14ac:dyDescent="0.3">
      <c r="A171" s="193"/>
    </row>
    <row r="172" spans="1:1" x14ac:dyDescent="0.3">
      <c r="A172" s="193"/>
    </row>
    <row r="173" spans="1:1" x14ac:dyDescent="0.3">
      <c r="A173" s="193"/>
    </row>
    <row r="174" spans="1:1" x14ac:dyDescent="0.3">
      <c r="A174" s="193"/>
    </row>
    <row r="175" spans="1:1" x14ac:dyDescent="0.3">
      <c r="A175" s="193"/>
    </row>
    <row r="176" spans="1:1" x14ac:dyDescent="0.3">
      <c r="A176" s="193"/>
    </row>
    <row r="177" spans="1:1" x14ac:dyDescent="0.3">
      <c r="A177" s="193"/>
    </row>
    <row r="178" spans="1:1" x14ac:dyDescent="0.3">
      <c r="A178" s="193"/>
    </row>
    <row r="179" spans="1:1" x14ac:dyDescent="0.3">
      <c r="A179" s="193"/>
    </row>
    <row r="180" spans="1:1" x14ac:dyDescent="0.3">
      <c r="A180" s="193"/>
    </row>
    <row r="181" spans="1:1" x14ac:dyDescent="0.3">
      <c r="A181" s="193"/>
    </row>
    <row r="182" spans="1:1" x14ac:dyDescent="0.3">
      <c r="A182" s="193"/>
    </row>
    <row r="183" spans="1:1" x14ac:dyDescent="0.3">
      <c r="A183" s="193"/>
    </row>
    <row r="184" spans="1:1" x14ac:dyDescent="0.3">
      <c r="A184" s="193"/>
    </row>
    <row r="185" spans="1:1" x14ac:dyDescent="0.3">
      <c r="A185" s="193"/>
    </row>
    <row r="186" spans="1:1" x14ac:dyDescent="0.3">
      <c r="A186" s="193"/>
    </row>
    <row r="187" spans="1:1" x14ac:dyDescent="0.3">
      <c r="A187" s="193"/>
    </row>
    <row r="188" spans="1:1" x14ac:dyDescent="0.3">
      <c r="A188" s="193"/>
    </row>
    <row r="189" spans="1:1" x14ac:dyDescent="0.3">
      <c r="A189" s="193"/>
    </row>
    <row r="190" spans="1:1" x14ac:dyDescent="0.3">
      <c r="A190" s="193"/>
    </row>
    <row r="191" spans="1:1" x14ac:dyDescent="0.3">
      <c r="A191" s="193"/>
    </row>
    <row r="192" spans="1:1" x14ac:dyDescent="0.3">
      <c r="A192" s="193"/>
    </row>
    <row r="193" spans="1:1" x14ac:dyDescent="0.3">
      <c r="A193" s="193"/>
    </row>
    <row r="194" spans="1:1" x14ac:dyDescent="0.3">
      <c r="A194" s="193"/>
    </row>
    <row r="195" spans="1:1" x14ac:dyDescent="0.3">
      <c r="A195" s="193"/>
    </row>
    <row r="196" spans="1:1" x14ac:dyDescent="0.3">
      <c r="A196" s="193"/>
    </row>
    <row r="197" spans="1:1" x14ac:dyDescent="0.3">
      <c r="A197" s="193"/>
    </row>
    <row r="198" spans="1:1" x14ac:dyDescent="0.3">
      <c r="A198" s="193"/>
    </row>
    <row r="199" spans="1:1" x14ac:dyDescent="0.3">
      <c r="A199" s="193"/>
    </row>
    <row r="200" spans="1:1" x14ac:dyDescent="0.3">
      <c r="A200" s="193"/>
    </row>
    <row r="201" spans="1:1" x14ac:dyDescent="0.3">
      <c r="A201" s="193"/>
    </row>
    <row r="202" spans="1:1" x14ac:dyDescent="0.3">
      <c r="A202" s="193"/>
    </row>
    <row r="203" spans="1:1" x14ac:dyDescent="0.3">
      <c r="A203" s="193"/>
    </row>
    <row r="204" spans="1:1" x14ac:dyDescent="0.3">
      <c r="A204" s="193"/>
    </row>
    <row r="205" spans="1:1" x14ac:dyDescent="0.3">
      <c r="A205" s="193"/>
    </row>
    <row r="206" spans="1:1" x14ac:dyDescent="0.3">
      <c r="A206" s="193"/>
    </row>
    <row r="207" spans="1:1" x14ac:dyDescent="0.3">
      <c r="A207" s="193"/>
    </row>
    <row r="208" spans="1:1" x14ac:dyDescent="0.3">
      <c r="A208" s="193"/>
    </row>
    <row r="209" spans="1:1" x14ac:dyDescent="0.3">
      <c r="A209" s="193"/>
    </row>
    <row r="210" spans="1:1" x14ac:dyDescent="0.3">
      <c r="A210" s="193"/>
    </row>
    <row r="211" spans="1:1" x14ac:dyDescent="0.3">
      <c r="A211" s="193"/>
    </row>
    <row r="212" spans="1:1" x14ac:dyDescent="0.3">
      <c r="A212" s="193"/>
    </row>
    <row r="213" spans="1:1" x14ac:dyDescent="0.3">
      <c r="A213" s="193"/>
    </row>
    <row r="214" spans="1:1" x14ac:dyDescent="0.3">
      <c r="A214" s="193"/>
    </row>
    <row r="215" spans="1:1" x14ac:dyDescent="0.3">
      <c r="A215" s="193"/>
    </row>
    <row r="216" spans="1:1" x14ac:dyDescent="0.3">
      <c r="A216" s="193"/>
    </row>
    <row r="217" spans="1:1" x14ac:dyDescent="0.3">
      <c r="A217" s="193"/>
    </row>
    <row r="218" spans="1:1" x14ac:dyDescent="0.3">
      <c r="A218" s="193"/>
    </row>
    <row r="219" spans="1:1" x14ac:dyDescent="0.3">
      <c r="A219" s="193"/>
    </row>
    <row r="220" spans="1:1" x14ac:dyDescent="0.3">
      <c r="A220" s="193"/>
    </row>
    <row r="221" spans="1:1" x14ac:dyDescent="0.3">
      <c r="A221" s="193"/>
    </row>
    <row r="222" spans="1:1" x14ac:dyDescent="0.3">
      <c r="A222" s="193"/>
    </row>
    <row r="223" spans="1:1" x14ac:dyDescent="0.3">
      <c r="A223" s="193"/>
    </row>
    <row r="224" spans="1:1" x14ac:dyDescent="0.3">
      <c r="A224" s="193"/>
    </row>
    <row r="225" spans="1:1" x14ac:dyDescent="0.3">
      <c r="A225" s="193"/>
    </row>
    <row r="226" spans="1:1" x14ac:dyDescent="0.3">
      <c r="A226" s="193"/>
    </row>
    <row r="227" spans="1:1" x14ac:dyDescent="0.3">
      <c r="A227" s="193"/>
    </row>
    <row r="228" spans="1:1" x14ac:dyDescent="0.3">
      <c r="A228" s="193"/>
    </row>
    <row r="229" spans="1:1" x14ac:dyDescent="0.3">
      <c r="A229" s="193"/>
    </row>
    <row r="230" spans="1:1" x14ac:dyDescent="0.3">
      <c r="A230" s="193"/>
    </row>
    <row r="231" spans="1:1" x14ac:dyDescent="0.3">
      <c r="A231" s="193"/>
    </row>
    <row r="232" spans="1:1" x14ac:dyDescent="0.3">
      <c r="A232" s="193"/>
    </row>
    <row r="233" spans="1:1" x14ac:dyDescent="0.3">
      <c r="A233" s="193"/>
    </row>
    <row r="234" spans="1:1" x14ac:dyDescent="0.3">
      <c r="A234" s="193"/>
    </row>
    <row r="235" spans="1:1" x14ac:dyDescent="0.3">
      <c r="A235" s="193"/>
    </row>
    <row r="236" spans="1:1" x14ac:dyDescent="0.3">
      <c r="A236" s="193"/>
    </row>
    <row r="237" spans="1:1" x14ac:dyDescent="0.3">
      <c r="A237" s="193"/>
    </row>
    <row r="238" spans="1:1" x14ac:dyDescent="0.3">
      <c r="A238" s="193"/>
    </row>
    <row r="239" spans="1:1" x14ac:dyDescent="0.3">
      <c r="A239" s="193"/>
    </row>
    <row r="240" spans="1:1" x14ac:dyDescent="0.3">
      <c r="A240" s="193"/>
    </row>
    <row r="241" spans="1:1" x14ac:dyDescent="0.3">
      <c r="A241" s="193"/>
    </row>
    <row r="242" spans="1:1" x14ac:dyDescent="0.3">
      <c r="A242" s="193"/>
    </row>
    <row r="243" spans="1:1" x14ac:dyDescent="0.3">
      <c r="A243" s="193"/>
    </row>
    <row r="244" spans="1:1" x14ac:dyDescent="0.3">
      <c r="A244" s="193"/>
    </row>
    <row r="245" spans="1:1" x14ac:dyDescent="0.3">
      <c r="A245" s="193"/>
    </row>
    <row r="246" spans="1:1" x14ac:dyDescent="0.3">
      <c r="A246" s="193"/>
    </row>
    <row r="247" spans="1:1" x14ac:dyDescent="0.3">
      <c r="A247" s="193"/>
    </row>
    <row r="248" spans="1:1" x14ac:dyDescent="0.3">
      <c r="A248" s="193"/>
    </row>
    <row r="249" spans="1:1" x14ac:dyDescent="0.3">
      <c r="A249" s="193"/>
    </row>
    <row r="250" spans="1:1" x14ac:dyDescent="0.3">
      <c r="A250" s="193"/>
    </row>
    <row r="251" spans="1:1" x14ac:dyDescent="0.3">
      <c r="A251" s="193"/>
    </row>
    <row r="252" spans="1:1" x14ac:dyDescent="0.3">
      <c r="A252" s="193"/>
    </row>
    <row r="253" spans="1:1" x14ac:dyDescent="0.3">
      <c r="A253" s="193"/>
    </row>
    <row r="254" spans="1:1" x14ac:dyDescent="0.3">
      <c r="A254" s="193"/>
    </row>
    <row r="255" spans="1:1" x14ac:dyDescent="0.3">
      <c r="A255" s="193"/>
    </row>
    <row r="256" spans="1:1" x14ac:dyDescent="0.3">
      <c r="A256" s="193"/>
    </row>
    <row r="257" spans="1:1" x14ac:dyDescent="0.3">
      <c r="A257" s="193"/>
    </row>
    <row r="258" spans="1:1" x14ac:dyDescent="0.3">
      <c r="A258" s="193"/>
    </row>
    <row r="259" spans="1:1" x14ac:dyDescent="0.3">
      <c r="A259" s="193"/>
    </row>
    <row r="260" spans="1:1" x14ac:dyDescent="0.3">
      <c r="A260" s="193"/>
    </row>
    <row r="261" spans="1:1" x14ac:dyDescent="0.3">
      <c r="A261" s="193"/>
    </row>
    <row r="262" spans="1:1" x14ac:dyDescent="0.3">
      <c r="A262" s="193"/>
    </row>
    <row r="263" spans="1:1" x14ac:dyDescent="0.3">
      <c r="A263" s="193"/>
    </row>
    <row r="264" spans="1:1" x14ac:dyDescent="0.3">
      <c r="A264" s="193"/>
    </row>
    <row r="265" spans="1:1" x14ac:dyDescent="0.3">
      <c r="A265" s="193"/>
    </row>
    <row r="266" spans="1:1" x14ac:dyDescent="0.3">
      <c r="A266" s="193"/>
    </row>
    <row r="267" spans="1:1" x14ac:dyDescent="0.3">
      <c r="A267" s="193"/>
    </row>
    <row r="268" spans="1:1" x14ac:dyDescent="0.3">
      <c r="A268" s="193"/>
    </row>
    <row r="269" spans="1:1" x14ac:dyDescent="0.3">
      <c r="A269" s="193"/>
    </row>
    <row r="270" spans="1:1" x14ac:dyDescent="0.3">
      <c r="A270" s="193"/>
    </row>
    <row r="271" spans="1:1" x14ac:dyDescent="0.3">
      <c r="A271" s="193"/>
    </row>
    <row r="272" spans="1:1" x14ac:dyDescent="0.3">
      <c r="A272" s="193"/>
    </row>
    <row r="273" spans="1:1" x14ac:dyDescent="0.3">
      <c r="A273" s="193"/>
    </row>
    <row r="274" spans="1:1" x14ac:dyDescent="0.3">
      <c r="A274" s="193"/>
    </row>
    <row r="275" spans="1:1" x14ac:dyDescent="0.3">
      <c r="A275" s="193"/>
    </row>
    <row r="276" spans="1:1" x14ac:dyDescent="0.3">
      <c r="A276" s="193"/>
    </row>
    <row r="277" spans="1:1" x14ac:dyDescent="0.3">
      <c r="A277" s="193"/>
    </row>
    <row r="278" spans="1:1" x14ac:dyDescent="0.3">
      <c r="A278" s="193"/>
    </row>
    <row r="279" spans="1:1" x14ac:dyDescent="0.3">
      <c r="A279" s="193"/>
    </row>
    <row r="280" spans="1:1" x14ac:dyDescent="0.3">
      <c r="A280" s="193"/>
    </row>
    <row r="281" spans="1:1" x14ac:dyDescent="0.3">
      <c r="A281" s="193"/>
    </row>
    <row r="282" spans="1:1" x14ac:dyDescent="0.3">
      <c r="A282" s="193"/>
    </row>
    <row r="283" spans="1:1" x14ac:dyDescent="0.3">
      <c r="A283" s="193"/>
    </row>
    <row r="284" spans="1:1" x14ac:dyDescent="0.3">
      <c r="A284" s="193"/>
    </row>
    <row r="285" spans="1:1" x14ac:dyDescent="0.3">
      <c r="A285" s="193"/>
    </row>
    <row r="286" spans="1:1" x14ac:dyDescent="0.3">
      <c r="A286" s="193"/>
    </row>
    <row r="287" spans="1:1" x14ac:dyDescent="0.3">
      <c r="A287" s="193"/>
    </row>
    <row r="288" spans="1:1" x14ac:dyDescent="0.3">
      <c r="A288" s="193"/>
    </row>
    <row r="289" spans="1:1" x14ac:dyDescent="0.3">
      <c r="A289" s="193"/>
    </row>
    <row r="290" spans="1:1" x14ac:dyDescent="0.3">
      <c r="A290" s="193"/>
    </row>
    <row r="291" spans="1:1" x14ac:dyDescent="0.3">
      <c r="A291" s="193"/>
    </row>
    <row r="292" spans="1:1" x14ac:dyDescent="0.3">
      <c r="A292" s="193"/>
    </row>
    <row r="293" spans="1:1" x14ac:dyDescent="0.3">
      <c r="A293" s="193"/>
    </row>
    <row r="294" spans="1:1" x14ac:dyDescent="0.3">
      <c r="A294" s="193"/>
    </row>
    <row r="295" spans="1:1" x14ac:dyDescent="0.3">
      <c r="A295" s="193"/>
    </row>
    <row r="296" spans="1:1" x14ac:dyDescent="0.3">
      <c r="A296" s="193"/>
    </row>
    <row r="297" spans="1:1" x14ac:dyDescent="0.3">
      <c r="A297" s="193"/>
    </row>
    <row r="298" spans="1:1" x14ac:dyDescent="0.3">
      <c r="A298" s="193"/>
    </row>
    <row r="299" spans="1:1" x14ac:dyDescent="0.3">
      <c r="A299" s="193"/>
    </row>
    <row r="300" spans="1:1" x14ac:dyDescent="0.3">
      <c r="A300" s="193"/>
    </row>
    <row r="301" spans="1:1" x14ac:dyDescent="0.3">
      <c r="A301" s="193"/>
    </row>
    <row r="302" spans="1:1" x14ac:dyDescent="0.3">
      <c r="A302" s="193"/>
    </row>
    <row r="303" spans="1:1" x14ac:dyDescent="0.3">
      <c r="A303" s="193"/>
    </row>
    <row r="304" spans="1:1" x14ac:dyDescent="0.3">
      <c r="A304" s="193"/>
    </row>
    <row r="305" spans="1:1" x14ac:dyDescent="0.3">
      <c r="A305" s="193"/>
    </row>
    <row r="306" spans="1:1" x14ac:dyDescent="0.3">
      <c r="A306" s="193"/>
    </row>
    <row r="307" spans="1:1" x14ac:dyDescent="0.3">
      <c r="A307" s="193"/>
    </row>
    <row r="308" spans="1:1" x14ac:dyDescent="0.3">
      <c r="A308" s="193"/>
    </row>
    <row r="309" spans="1:1" x14ac:dyDescent="0.3">
      <c r="A309" s="193"/>
    </row>
    <row r="310" spans="1:1" x14ac:dyDescent="0.3">
      <c r="A310" s="193"/>
    </row>
    <row r="311" spans="1:1" x14ac:dyDescent="0.3">
      <c r="A311" s="193"/>
    </row>
    <row r="312" spans="1:1" x14ac:dyDescent="0.3">
      <c r="A312" s="193"/>
    </row>
    <row r="313" spans="1:1" x14ac:dyDescent="0.3">
      <c r="A313" s="193"/>
    </row>
    <row r="314" spans="1:1" x14ac:dyDescent="0.3">
      <c r="A314" s="193"/>
    </row>
    <row r="315" spans="1:1" x14ac:dyDescent="0.3">
      <c r="A315" s="193"/>
    </row>
    <row r="316" spans="1:1" x14ac:dyDescent="0.3">
      <c r="A316" s="193"/>
    </row>
    <row r="317" spans="1:1" x14ac:dyDescent="0.3">
      <c r="A317" s="193"/>
    </row>
    <row r="318" spans="1:1" x14ac:dyDescent="0.3">
      <c r="A318" s="193"/>
    </row>
    <row r="319" spans="1:1" x14ac:dyDescent="0.3">
      <c r="A319" s="193"/>
    </row>
    <row r="320" spans="1:1" x14ac:dyDescent="0.3">
      <c r="A320" s="193"/>
    </row>
    <row r="321" spans="1:1" x14ac:dyDescent="0.3">
      <c r="A321" s="193"/>
    </row>
    <row r="322" spans="1:1" x14ac:dyDescent="0.3">
      <c r="A322" s="193"/>
    </row>
    <row r="323" spans="1:1" x14ac:dyDescent="0.3">
      <c r="A323" s="193"/>
    </row>
    <row r="324" spans="1:1" x14ac:dyDescent="0.3">
      <c r="A324" s="193"/>
    </row>
    <row r="325" spans="1:1" x14ac:dyDescent="0.3">
      <c r="A325" s="193"/>
    </row>
    <row r="326" spans="1:1" x14ac:dyDescent="0.3">
      <c r="A326" s="193"/>
    </row>
    <row r="327" spans="1:1" x14ac:dyDescent="0.3">
      <c r="A327" s="193"/>
    </row>
    <row r="328" spans="1:1" x14ac:dyDescent="0.3">
      <c r="A328" s="193"/>
    </row>
    <row r="329" spans="1:1" x14ac:dyDescent="0.3">
      <c r="A329" s="193"/>
    </row>
    <row r="330" spans="1:1" x14ac:dyDescent="0.3">
      <c r="A330" s="193"/>
    </row>
    <row r="331" spans="1:1" x14ac:dyDescent="0.3">
      <c r="A331" s="193"/>
    </row>
    <row r="332" spans="1:1" x14ac:dyDescent="0.3">
      <c r="A332" s="193"/>
    </row>
    <row r="333" spans="1:1" x14ac:dyDescent="0.3">
      <c r="A333" s="193"/>
    </row>
    <row r="334" spans="1:1" x14ac:dyDescent="0.3">
      <c r="A334" s="193"/>
    </row>
    <row r="335" spans="1:1" x14ac:dyDescent="0.3">
      <c r="A335" s="193"/>
    </row>
    <row r="336" spans="1:1" x14ac:dyDescent="0.3">
      <c r="A336" s="193"/>
    </row>
    <row r="337" spans="1:1" x14ac:dyDescent="0.3">
      <c r="A337" s="193"/>
    </row>
    <row r="338" spans="1:1" x14ac:dyDescent="0.3">
      <c r="A338" s="193"/>
    </row>
    <row r="339" spans="1:1" x14ac:dyDescent="0.3">
      <c r="A339" s="193"/>
    </row>
    <row r="340" spans="1:1" x14ac:dyDescent="0.3">
      <c r="A340" s="193"/>
    </row>
    <row r="341" spans="1:1" x14ac:dyDescent="0.3">
      <c r="A341" s="193"/>
    </row>
    <row r="342" spans="1:1" x14ac:dyDescent="0.3">
      <c r="A342" s="193"/>
    </row>
    <row r="343" spans="1:1" x14ac:dyDescent="0.3">
      <c r="A343" s="193"/>
    </row>
    <row r="344" spans="1:1" x14ac:dyDescent="0.3">
      <c r="A344" s="193"/>
    </row>
    <row r="345" spans="1:1" x14ac:dyDescent="0.3">
      <c r="A345" s="193"/>
    </row>
    <row r="346" spans="1:1" x14ac:dyDescent="0.3">
      <c r="A346" s="193"/>
    </row>
    <row r="347" spans="1:1" x14ac:dyDescent="0.3">
      <c r="A347" s="193"/>
    </row>
    <row r="348" spans="1:1" x14ac:dyDescent="0.3">
      <c r="A348" s="193"/>
    </row>
    <row r="349" spans="1:1" x14ac:dyDescent="0.3">
      <c r="A349" s="193"/>
    </row>
    <row r="350" spans="1:1" x14ac:dyDescent="0.3">
      <c r="A350" s="193"/>
    </row>
    <row r="351" spans="1:1" x14ac:dyDescent="0.3">
      <c r="A351" s="193"/>
    </row>
    <row r="352" spans="1:1" x14ac:dyDescent="0.3">
      <c r="A352" s="193"/>
    </row>
    <row r="353" spans="1:1" x14ac:dyDescent="0.3">
      <c r="A353" s="193"/>
    </row>
    <row r="354" spans="1:1" x14ac:dyDescent="0.3">
      <c r="A354" s="193"/>
    </row>
    <row r="355" spans="1:1" x14ac:dyDescent="0.3">
      <c r="A355" s="193"/>
    </row>
    <row r="356" spans="1:1" x14ac:dyDescent="0.3">
      <c r="A356" s="193"/>
    </row>
    <row r="357" spans="1:1" x14ac:dyDescent="0.3">
      <c r="A357" s="193"/>
    </row>
    <row r="358" spans="1:1" x14ac:dyDescent="0.3">
      <c r="A358" s="193"/>
    </row>
    <row r="359" spans="1:1" x14ac:dyDescent="0.3">
      <c r="A359" s="193"/>
    </row>
    <row r="360" spans="1:1" x14ac:dyDescent="0.3">
      <c r="A360" s="193"/>
    </row>
    <row r="361" spans="1:1" x14ac:dyDescent="0.3">
      <c r="A361" s="193"/>
    </row>
    <row r="362" spans="1:1" x14ac:dyDescent="0.3">
      <c r="A362" s="193"/>
    </row>
    <row r="363" spans="1:1" x14ac:dyDescent="0.3">
      <c r="A363" s="193"/>
    </row>
    <row r="364" spans="1:1" x14ac:dyDescent="0.3">
      <c r="A364" s="193"/>
    </row>
    <row r="365" spans="1:1" x14ac:dyDescent="0.3">
      <c r="A365" s="193"/>
    </row>
    <row r="366" spans="1:1" x14ac:dyDescent="0.3">
      <c r="A366" s="193"/>
    </row>
    <row r="367" spans="1:1" x14ac:dyDescent="0.3">
      <c r="A367" s="193"/>
    </row>
    <row r="368" spans="1:1" x14ac:dyDescent="0.3">
      <c r="A368" s="193"/>
    </row>
    <row r="369" spans="1:1" x14ac:dyDescent="0.3">
      <c r="A369" s="193"/>
    </row>
    <row r="370" spans="1:1" x14ac:dyDescent="0.3">
      <c r="A370" s="193"/>
    </row>
    <row r="371" spans="1:1" x14ac:dyDescent="0.3">
      <c r="A371" s="193"/>
    </row>
    <row r="372" spans="1:1" x14ac:dyDescent="0.3">
      <c r="A372" s="193"/>
    </row>
    <row r="373" spans="1:1" x14ac:dyDescent="0.3">
      <c r="A373" s="193"/>
    </row>
    <row r="374" spans="1:1" x14ac:dyDescent="0.3">
      <c r="A374" s="193"/>
    </row>
    <row r="375" spans="1:1" x14ac:dyDescent="0.3">
      <c r="A375" s="193"/>
    </row>
    <row r="376" spans="1:1" x14ac:dyDescent="0.3">
      <c r="A376" s="193"/>
    </row>
    <row r="377" spans="1:1" x14ac:dyDescent="0.3">
      <c r="A377" s="193"/>
    </row>
    <row r="378" spans="1:1" x14ac:dyDescent="0.3">
      <c r="A378" s="193"/>
    </row>
    <row r="379" spans="1:1" x14ac:dyDescent="0.3">
      <c r="A379" s="193"/>
    </row>
    <row r="380" spans="1:1" x14ac:dyDescent="0.3">
      <c r="A380" s="193"/>
    </row>
    <row r="381" spans="1:1" x14ac:dyDescent="0.3">
      <c r="A381" s="193"/>
    </row>
    <row r="382" spans="1:1" x14ac:dyDescent="0.3">
      <c r="A382" s="193"/>
    </row>
    <row r="383" spans="1:1" x14ac:dyDescent="0.3">
      <c r="A383" s="193"/>
    </row>
    <row r="384" spans="1:1" x14ac:dyDescent="0.3">
      <c r="A384" s="193"/>
    </row>
    <row r="385" spans="1:1" x14ac:dyDescent="0.3">
      <c r="A385" s="193"/>
    </row>
    <row r="386" spans="1:1" x14ac:dyDescent="0.3">
      <c r="A386" s="193"/>
    </row>
    <row r="387" spans="1:1" x14ac:dyDescent="0.3">
      <c r="A387" s="193"/>
    </row>
    <row r="388" spans="1:1" x14ac:dyDescent="0.3">
      <c r="A388" s="193"/>
    </row>
    <row r="389" spans="1:1" x14ac:dyDescent="0.3">
      <c r="A389" s="193"/>
    </row>
    <row r="390" spans="1:1" x14ac:dyDescent="0.3">
      <c r="A390" s="193"/>
    </row>
    <row r="391" spans="1:1" x14ac:dyDescent="0.3">
      <c r="A391" s="193"/>
    </row>
    <row r="392" spans="1:1" x14ac:dyDescent="0.3">
      <c r="A392" s="193"/>
    </row>
    <row r="393" spans="1:1" x14ac:dyDescent="0.3">
      <c r="A393" s="193"/>
    </row>
    <row r="394" spans="1:1" x14ac:dyDescent="0.3">
      <c r="A394" s="193"/>
    </row>
    <row r="395" spans="1:1" x14ac:dyDescent="0.3">
      <c r="A395" s="193"/>
    </row>
    <row r="396" spans="1:1" x14ac:dyDescent="0.3">
      <c r="A396" s="193"/>
    </row>
    <row r="397" spans="1:1" x14ac:dyDescent="0.3">
      <c r="A397" s="193"/>
    </row>
    <row r="398" spans="1:1" x14ac:dyDescent="0.3">
      <c r="A398" s="193"/>
    </row>
    <row r="399" spans="1:1" x14ac:dyDescent="0.3">
      <c r="A399" s="193"/>
    </row>
    <row r="400" spans="1:1" x14ac:dyDescent="0.3">
      <c r="A400" s="193"/>
    </row>
    <row r="401" spans="1:1" x14ac:dyDescent="0.3">
      <c r="A401" s="193"/>
    </row>
    <row r="402" spans="1:1" x14ac:dyDescent="0.3">
      <c r="A402" s="193"/>
    </row>
    <row r="403" spans="1:1" x14ac:dyDescent="0.3">
      <c r="A403" s="193"/>
    </row>
    <row r="404" spans="1:1" x14ac:dyDescent="0.3">
      <c r="A404" s="193"/>
    </row>
    <row r="405" spans="1:1" x14ac:dyDescent="0.3">
      <c r="A405" s="193"/>
    </row>
    <row r="406" spans="1:1" x14ac:dyDescent="0.3">
      <c r="A406" s="193"/>
    </row>
    <row r="407" spans="1:1" x14ac:dyDescent="0.3">
      <c r="A407" s="193"/>
    </row>
    <row r="408" spans="1:1" x14ac:dyDescent="0.3">
      <c r="A408" s="193"/>
    </row>
    <row r="409" spans="1:1" x14ac:dyDescent="0.3">
      <c r="A409" s="193"/>
    </row>
    <row r="410" spans="1:1" x14ac:dyDescent="0.3">
      <c r="A410" s="193"/>
    </row>
    <row r="411" spans="1:1" x14ac:dyDescent="0.3">
      <c r="A411" s="193"/>
    </row>
    <row r="412" spans="1:1" x14ac:dyDescent="0.3">
      <c r="A412" s="193"/>
    </row>
    <row r="413" spans="1:1" x14ac:dyDescent="0.3">
      <c r="A413" s="193"/>
    </row>
    <row r="414" spans="1:1" x14ac:dyDescent="0.3">
      <c r="A414" s="193"/>
    </row>
    <row r="415" spans="1:1" x14ac:dyDescent="0.3">
      <c r="A415" s="193"/>
    </row>
    <row r="416" spans="1:1" x14ac:dyDescent="0.3">
      <c r="A416" s="193"/>
    </row>
    <row r="417" spans="1:1" x14ac:dyDescent="0.3">
      <c r="A417" s="193"/>
    </row>
    <row r="418" spans="1:1" x14ac:dyDescent="0.3">
      <c r="A418" s="193"/>
    </row>
    <row r="419" spans="1:1" x14ac:dyDescent="0.3">
      <c r="A419" s="193"/>
    </row>
    <row r="420" spans="1:1" x14ac:dyDescent="0.3">
      <c r="A420" s="193"/>
    </row>
    <row r="421" spans="1:1" x14ac:dyDescent="0.3">
      <c r="A421" s="193"/>
    </row>
    <row r="422" spans="1:1" x14ac:dyDescent="0.3">
      <c r="A422" s="193"/>
    </row>
    <row r="423" spans="1:1" x14ac:dyDescent="0.3">
      <c r="A423" s="193"/>
    </row>
    <row r="424" spans="1:1" x14ac:dyDescent="0.3">
      <c r="A424" s="193"/>
    </row>
    <row r="425" spans="1:1" x14ac:dyDescent="0.3">
      <c r="A425" s="193"/>
    </row>
    <row r="426" spans="1:1" x14ac:dyDescent="0.3">
      <c r="A426" s="193"/>
    </row>
    <row r="427" spans="1:1" x14ac:dyDescent="0.3">
      <c r="A427" s="193"/>
    </row>
    <row r="428" spans="1:1" x14ac:dyDescent="0.3">
      <c r="A428" s="193"/>
    </row>
    <row r="429" spans="1:1" x14ac:dyDescent="0.3">
      <c r="A429" s="193"/>
    </row>
    <row r="430" spans="1:1" x14ac:dyDescent="0.3">
      <c r="A430" s="193"/>
    </row>
    <row r="431" spans="1:1" x14ac:dyDescent="0.3">
      <c r="A431" s="193"/>
    </row>
    <row r="432" spans="1:1" x14ac:dyDescent="0.3">
      <c r="A432" s="193"/>
    </row>
    <row r="433" spans="1:1" x14ac:dyDescent="0.3">
      <c r="A433" s="193"/>
    </row>
    <row r="434" spans="1:1" x14ac:dyDescent="0.3">
      <c r="A434" s="193"/>
    </row>
    <row r="435" spans="1:1" x14ac:dyDescent="0.3">
      <c r="A435" s="193"/>
    </row>
    <row r="436" spans="1:1" x14ac:dyDescent="0.3">
      <c r="A436" s="193"/>
    </row>
    <row r="437" spans="1:1" x14ac:dyDescent="0.3">
      <c r="A437" s="193"/>
    </row>
    <row r="438" spans="1:1" x14ac:dyDescent="0.3">
      <c r="A438" s="193"/>
    </row>
    <row r="439" spans="1:1" x14ac:dyDescent="0.3">
      <c r="A439" s="193"/>
    </row>
    <row r="440" spans="1:1" x14ac:dyDescent="0.3">
      <c r="A440" s="193"/>
    </row>
    <row r="441" spans="1:1" x14ac:dyDescent="0.3">
      <c r="A441" s="193"/>
    </row>
    <row r="442" spans="1:1" x14ac:dyDescent="0.3">
      <c r="A442" s="193"/>
    </row>
    <row r="443" spans="1:1" x14ac:dyDescent="0.3">
      <c r="A443" s="193"/>
    </row>
    <row r="444" spans="1:1" x14ac:dyDescent="0.3">
      <c r="A444" s="193"/>
    </row>
    <row r="445" spans="1:1" x14ac:dyDescent="0.3">
      <c r="A445" s="193"/>
    </row>
    <row r="446" spans="1:1" x14ac:dyDescent="0.3">
      <c r="A446" s="193"/>
    </row>
    <row r="447" spans="1:1" x14ac:dyDescent="0.3">
      <c r="A447" s="193"/>
    </row>
    <row r="448" spans="1:1" x14ac:dyDescent="0.3">
      <c r="A448" s="193"/>
    </row>
    <row r="449" spans="1:1" x14ac:dyDescent="0.3">
      <c r="A449" s="193"/>
    </row>
    <row r="450" spans="1:1" x14ac:dyDescent="0.3">
      <c r="A450" s="193"/>
    </row>
    <row r="451" spans="1:1" x14ac:dyDescent="0.3">
      <c r="A451" s="193"/>
    </row>
    <row r="452" spans="1:1" x14ac:dyDescent="0.3">
      <c r="A452" s="193"/>
    </row>
    <row r="453" spans="1:1" x14ac:dyDescent="0.3">
      <c r="A453" s="193"/>
    </row>
    <row r="454" spans="1:1" x14ac:dyDescent="0.3">
      <c r="A454" s="193"/>
    </row>
    <row r="455" spans="1:1" x14ac:dyDescent="0.3">
      <c r="A455" s="193"/>
    </row>
    <row r="456" spans="1:1" x14ac:dyDescent="0.3">
      <c r="A456" s="193"/>
    </row>
    <row r="457" spans="1:1" x14ac:dyDescent="0.3">
      <c r="A457" s="193"/>
    </row>
    <row r="458" spans="1:1" x14ac:dyDescent="0.3">
      <c r="A458" s="193"/>
    </row>
    <row r="459" spans="1:1" x14ac:dyDescent="0.3">
      <c r="A459" s="193"/>
    </row>
    <row r="460" spans="1:1" x14ac:dyDescent="0.3">
      <c r="A460" s="193"/>
    </row>
    <row r="461" spans="1:1" x14ac:dyDescent="0.3">
      <c r="A461" s="193"/>
    </row>
    <row r="462" spans="1:1" x14ac:dyDescent="0.3">
      <c r="A462" s="193"/>
    </row>
    <row r="463" spans="1:1" x14ac:dyDescent="0.3">
      <c r="A463" s="193"/>
    </row>
    <row r="464" spans="1:1" x14ac:dyDescent="0.3">
      <c r="A464" s="193"/>
    </row>
    <row r="465" spans="1:1" x14ac:dyDescent="0.3">
      <c r="A465" s="193"/>
    </row>
    <row r="466" spans="1:1" x14ac:dyDescent="0.3">
      <c r="A466" s="193"/>
    </row>
    <row r="467" spans="1:1" x14ac:dyDescent="0.3">
      <c r="A467" s="193"/>
    </row>
    <row r="468" spans="1:1" x14ac:dyDescent="0.3">
      <c r="A468" s="193"/>
    </row>
    <row r="469" spans="1:1" x14ac:dyDescent="0.3">
      <c r="A469" s="193"/>
    </row>
    <row r="470" spans="1:1" x14ac:dyDescent="0.3">
      <c r="A470" s="193"/>
    </row>
    <row r="471" spans="1:1" x14ac:dyDescent="0.3">
      <c r="A471" s="193"/>
    </row>
    <row r="472" spans="1:1" x14ac:dyDescent="0.3">
      <c r="A472" s="193"/>
    </row>
    <row r="473" spans="1:1" x14ac:dyDescent="0.3">
      <c r="A473" s="193"/>
    </row>
    <row r="474" spans="1:1" x14ac:dyDescent="0.3">
      <c r="A474" s="193"/>
    </row>
    <row r="475" spans="1:1" x14ac:dyDescent="0.3">
      <c r="A475" s="193"/>
    </row>
    <row r="476" spans="1:1" x14ac:dyDescent="0.3">
      <c r="A476" s="193"/>
    </row>
    <row r="477" spans="1:1" x14ac:dyDescent="0.3">
      <c r="A477" s="193"/>
    </row>
    <row r="478" spans="1:1" x14ac:dyDescent="0.3">
      <c r="A478" s="193"/>
    </row>
    <row r="479" spans="1:1" x14ac:dyDescent="0.3">
      <c r="A479" s="193"/>
    </row>
    <row r="480" spans="1:1" x14ac:dyDescent="0.3">
      <c r="A480" s="193"/>
    </row>
    <row r="481" spans="1:1" x14ac:dyDescent="0.3">
      <c r="A481" s="193"/>
    </row>
    <row r="482" spans="1:1" x14ac:dyDescent="0.3">
      <c r="A482" s="193"/>
    </row>
    <row r="483" spans="1:1" x14ac:dyDescent="0.3">
      <c r="A483" s="193"/>
    </row>
    <row r="484" spans="1:1" x14ac:dyDescent="0.3">
      <c r="A484" s="193"/>
    </row>
    <row r="485" spans="1:1" x14ac:dyDescent="0.3">
      <c r="A485" s="193"/>
    </row>
    <row r="486" spans="1:1" x14ac:dyDescent="0.3">
      <c r="A486" s="193"/>
    </row>
    <row r="487" spans="1:1" x14ac:dyDescent="0.3">
      <c r="A487" s="193"/>
    </row>
    <row r="488" spans="1:1" x14ac:dyDescent="0.3">
      <c r="A488" s="193"/>
    </row>
    <row r="489" spans="1:1" x14ac:dyDescent="0.3">
      <c r="A489" s="193"/>
    </row>
    <row r="490" spans="1:1" x14ac:dyDescent="0.3">
      <c r="A490" s="193"/>
    </row>
    <row r="491" spans="1:1" x14ac:dyDescent="0.3">
      <c r="A491" s="193"/>
    </row>
    <row r="492" spans="1:1" x14ac:dyDescent="0.3">
      <c r="A492" s="193"/>
    </row>
    <row r="493" spans="1:1" x14ac:dyDescent="0.3">
      <c r="A493" s="193"/>
    </row>
    <row r="494" spans="1:1" x14ac:dyDescent="0.3">
      <c r="A494" s="193"/>
    </row>
    <row r="495" spans="1:1" x14ac:dyDescent="0.3">
      <c r="A495" s="193"/>
    </row>
    <row r="496" spans="1:1" x14ac:dyDescent="0.3">
      <c r="A496" s="193"/>
    </row>
    <row r="497" spans="1:1" x14ac:dyDescent="0.3">
      <c r="A497" s="193"/>
    </row>
    <row r="498" spans="1:1" x14ac:dyDescent="0.3">
      <c r="A498" s="193"/>
    </row>
    <row r="499" spans="1:1" x14ac:dyDescent="0.3">
      <c r="A499" s="193"/>
    </row>
    <row r="500" spans="1:1" x14ac:dyDescent="0.3">
      <c r="A500" s="193"/>
    </row>
    <row r="501" spans="1:1" x14ac:dyDescent="0.3">
      <c r="A501" s="193"/>
    </row>
    <row r="502" spans="1:1" x14ac:dyDescent="0.3">
      <c r="A502" s="193"/>
    </row>
    <row r="503" spans="1:1" x14ac:dyDescent="0.3">
      <c r="A503" s="193"/>
    </row>
    <row r="504" spans="1:1" x14ac:dyDescent="0.3">
      <c r="A504" s="193"/>
    </row>
    <row r="505" spans="1:1" x14ac:dyDescent="0.3">
      <c r="A505" s="193"/>
    </row>
    <row r="506" spans="1:1" x14ac:dyDescent="0.3">
      <c r="A506" s="193"/>
    </row>
    <row r="507" spans="1:1" x14ac:dyDescent="0.3">
      <c r="A507" s="193"/>
    </row>
    <row r="508" spans="1:1" x14ac:dyDescent="0.3">
      <c r="A508" s="193"/>
    </row>
    <row r="509" spans="1:1" x14ac:dyDescent="0.3">
      <c r="A509" s="193"/>
    </row>
    <row r="510" spans="1:1" x14ac:dyDescent="0.3">
      <c r="A510" s="193"/>
    </row>
    <row r="511" spans="1:1" x14ac:dyDescent="0.3">
      <c r="A511" s="193"/>
    </row>
    <row r="512" spans="1:1" x14ac:dyDescent="0.3">
      <c r="A512" s="193"/>
    </row>
    <row r="513" spans="1:1" x14ac:dyDescent="0.3">
      <c r="A513" s="193"/>
    </row>
    <row r="514" spans="1:1" x14ac:dyDescent="0.3">
      <c r="A514" s="193"/>
    </row>
    <row r="515" spans="1:1" x14ac:dyDescent="0.3">
      <c r="A515" s="193"/>
    </row>
    <row r="516" spans="1:1" x14ac:dyDescent="0.3">
      <c r="A516" s="193"/>
    </row>
    <row r="517" spans="1:1" x14ac:dyDescent="0.3">
      <c r="A517" s="193"/>
    </row>
    <row r="518" spans="1:1" x14ac:dyDescent="0.3">
      <c r="A518" s="193"/>
    </row>
    <row r="519" spans="1:1" x14ac:dyDescent="0.3">
      <c r="A519" s="193"/>
    </row>
    <row r="520" spans="1:1" x14ac:dyDescent="0.3">
      <c r="A520" s="193"/>
    </row>
    <row r="521" spans="1:1" x14ac:dyDescent="0.3">
      <c r="A521" s="193"/>
    </row>
    <row r="522" spans="1:1" x14ac:dyDescent="0.3">
      <c r="A522" s="193"/>
    </row>
    <row r="523" spans="1:1" x14ac:dyDescent="0.3">
      <c r="A523" s="193"/>
    </row>
    <row r="524" spans="1:1" x14ac:dyDescent="0.3">
      <c r="A524" s="193"/>
    </row>
    <row r="525" spans="1:1" x14ac:dyDescent="0.3">
      <c r="A525" s="193"/>
    </row>
    <row r="526" spans="1:1" x14ac:dyDescent="0.3">
      <c r="A526" s="193"/>
    </row>
    <row r="527" spans="1:1" x14ac:dyDescent="0.3">
      <c r="A527" s="193"/>
    </row>
    <row r="528" spans="1:1" x14ac:dyDescent="0.3">
      <c r="A528" s="193"/>
    </row>
    <row r="529" spans="1:1" x14ac:dyDescent="0.3">
      <c r="A529" s="193"/>
    </row>
    <row r="530" spans="1:1" x14ac:dyDescent="0.3">
      <c r="A530" s="193"/>
    </row>
    <row r="531" spans="1:1" x14ac:dyDescent="0.3">
      <c r="A531" s="193"/>
    </row>
    <row r="532" spans="1:1" x14ac:dyDescent="0.3">
      <c r="A532" s="193"/>
    </row>
    <row r="533" spans="1:1" x14ac:dyDescent="0.3">
      <c r="A533" s="193"/>
    </row>
    <row r="534" spans="1:1" x14ac:dyDescent="0.3">
      <c r="A534" s="193"/>
    </row>
    <row r="535" spans="1:1" x14ac:dyDescent="0.3">
      <c r="A535" s="193"/>
    </row>
    <row r="536" spans="1:1" x14ac:dyDescent="0.3">
      <c r="A536" s="193"/>
    </row>
    <row r="537" spans="1:1" x14ac:dyDescent="0.3">
      <c r="A537" s="193"/>
    </row>
    <row r="538" spans="1:1" x14ac:dyDescent="0.3">
      <c r="A538" s="193"/>
    </row>
    <row r="539" spans="1:1" x14ac:dyDescent="0.3">
      <c r="A539" s="193"/>
    </row>
    <row r="540" spans="1:1" x14ac:dyDescent="0.3">
      <c r="A540" s="193"/>
    </row>
    <row r="541" spans="1:1" x14ac:dyDescent="0.3">
      <c r="A541" s="193"/>
    </row>
    <row r="542" spans="1:1" x14ac:dyDescent="0.3">
      <c r="A542" s="193"/>
    </row>
    <row r="543" spans="1:1" x14ac:dyDescent="0.3">
      <c r="A543" s="193"/>
    </row>
    <row r="544" spans="1:1" x14ac:dyDescent="0.3">
      <c r="A544" s="193"/>
    </row>
    <row r="545" spans="1:1" x14ac:dyDescent="0.3">
      <c r="A545" s="193"/>
    </row>
    <row r="546" spans="1:1" x14ac:dyDescent="0.3">
      <c r="A546" s="193"/>
    </row>
    <row r="547" spans="1:1" x14ac:dyDescent="0.3">
      <c r="A547" s="193"/>
    </row>
    <row r="548" spans="1:1" x14ac:dyDescent="0.3">
      <c r="A548" s="193"/>
    </row>
    <row r="549" spans="1:1" x14ac:dyDescent="0.3">
      <c r="A549" s="193"/>
    </row>
    <row r="550" spans="1:1" x14ac:dyDescent="0.3">
      <c r="A550" s="193"/>
    </row>
    <row r="551" spans="1:1" x14ac:dyDescent="0.3">
      <c r="A551" s="193"/>
    </row>
    <row r="552" spans="1:1" x14ac:dyDescent="0.3">
      <c r="A552" s="193"/>
    </row>
    <row r="553" spans="1:1" x14ac:dyDescent="0.3">
      <c r="A553" s="193"/>
    </row>
    <row r="554" spans="1:1" x14ac:dyDescent="0.3">
      <c r="A554" s="193"/>
    </row>
    <row r="555" spans="1:1" x14ac:dyDescent="0.3">
      <c r="A555" s="193"/>
    </row>
    <row r="556" spans="1:1" x14ac:dyDescent="0.3">
      <c r="A556" s="193"/>
    </row>
    <row r="557" spans="1:1" x14ac:dyDescent="0.3">
      <c r="A557" s="193"/>
    </row>
    <row r="558" spans="1:1" x14ac:dyDescent="0.3">
      <c r="A558" s="193"/>
    </row>
    <row r="559" spans="1:1" x14ac:dyDescent="0.3">
      <c r="A559" s="193"/>
    </row>
    <row r="560" spans="1:1" x14ac:dyDescent="0.3">
      <c r="A560" s="193"/>
    </row>
    <row r="561" spans="1:1" x14ac:dyDescent="0.3">
      <c r="A561" s="193"/>
    </row>
    <row r="562" spans="1:1" x14ac:dyDescent="0.3">
      <c r="A562" s="193"/>
    </row>
    <row r="563" spans="1:1" x14ac:dyDescent="0.3">
      <c r="A563" s="193"/>
    </row>
    <row r="564" spans="1:1" x14ac:dyDescent="0.3">
      <c r="A564" s="193"/>
    </row>
    <row r="565" spans="1:1" x14ac:dyDescent="0.3">
      <c r="A565" s="193"/>
    </row>
    <row r="566" spans="1:1" x14ac:dyDescent="0.3">
      <c r="A566" s="193"/>
    </row>
    <row r="567" spans="1:1" x14ac:dyDescent="0.3">
      <c r="A567" s="193"/>
    </row>
    <row r="568" spans="1:1" x14ac:dyDescent="0.3">
      <c r="A568" s="193"/>
    </row>
    <row r="569" spans="1:1" x14ac:dyDescent="0.3">
      <c r="A569" s="193"/>
    </row>
    <row r="570" spans="1:1" x14ac:dyDescent="0.3">
      <c r="A570" s="193"/>
    </row>
    <row r="571" spans="1:1" x14ac:dyDescent="0.3">
      <c r="A571" s="193"/>
    </row>
    <row r="572" spans="1:1" x14ac:dyDescent="0.3">
      <c r="A572" s="193"/>
    </row>
    <row r="573" spans="1:1" x14ac:dyDescent="0.3">
      <c r="A573" s="193"/>
    </row>
    <row r="574" spans="1:1" x14ac:dyDescent="0.3">
      <c r="A574" s="193"/>
    </row>
    <row r="575" spans="1:1" x14ac:dyDescent="0.3">
      <c r="A575" s="193"/>
    </row>
    <row r="576" spans="1:1" x14ac:dyDescent="0.3">
      <c r="A576" s="193"/>
    </row>
    <row r="577" spans="1:1" x14ac:dyDescent="0.3">
      <c r="A577" s="193"/>
    </row>
    <row r="578" spans="1:1" x14ac:dyDescent="0.3">
      <c r="A578" s="193"/>
    </row>
    <row r="579" spans="1:1" x14ac:dyDescent="0.3">
      <c r="A579" s="193"/>
    </row>
    <row r="580" spans="1:1" x14ac:dyDescent="0.3">
      <c r="A580" s="193"/>
    </row>
    <row r="581" spans="1:1" x14ac:dyDescent="0.3">
      <c r="A581" s="193"/>
    </row>
    <row r="582" spans="1:1" x14ac:dyDescent="0.3">
      <c r="A582" s="193"/>
    </row>
    <row r="583" spans="1:1" x14ac:dyDescent="0.3">
      <c r="A583" s="193"/>
    </row>
    <row r="584" spans="1:1" x14ac:dyDescent="0.3">
      <c r="A584" s="193"/>
    </row>
    <row r="585" spans="1:1" x14ac:dyDescent="0.3">
      <c r="A585" s="193"/>
    </row>
    <row r="586" spans="1:1" x14ac:dyDescent="0.3">
      <c r="A586" s="193"/>
    </row>
    <row r="587" spans="1:1" x14ac:dyDescent="0.3">
      <c r="A587" s="193"/>
    </row>
    <row r="588" spans="1:1" x14ac:dyDescent="0.3">
      <c r="A588" s="193"/>
    </row>
    <row r="589" spans="1:1" x14ac:dyDescent="0.3">
      <c r="A589" s="193"/>
    </row>
    <row r="590" spans="1:1" x14ac:dyDescent="0.3">
      <c r="A590" s="193"/>
    </row>
    <row r="591" spans="1:1" x14ac:dyDescent="0.3">
      <c r="A591" s="193"/>
    </row>
    <row r="592" spans="1:1" x14ac:dyDescent="0.3">
      <c r="A592" s="193"/>
    </row>
    <row r="593" spans="1:1" x14ac:dyDescent="0.3">
      <c r="A593" s="193"/>
    </row>
    <row r="594" spans="1:1" x14ac:dyDescent="0.3">
      <c r="A594" s="193"/>
    </row>
    <row r="595" spans="1:1" x14ac:dyDescent="0.3">
      <c r="A595" s="193"/>
    </row>
    <row r="596" spans="1:1" x14ac:dyDescent="0.3">
      <c r="A596" s="193"/>
    </row>
    <row r="597" spans="1:1" x14ac:dyDescent="0.3">
      <c r="A597" s="193"/>
    </row>
    <row r="598" spans="1:1" x14ac:dyDescent="0.3">
      <c r="A598" s="193"/>
    </row>
    <row r="599" spans="1:1" x14ac:dyDescent="0.3">
      <c r="A599" s="193"/>
    </row>
    <row r="600" spans="1:1" x14ac:dyDescent="0.3">
      <c r="A600" s="193"/>
    </row>
    <row r="601" spans="1:1" x14ac:dyDescent="0.3">
      <c r="A601" s="193"/>
    </row>
    <row r="602" spans="1:1" x14ac:dyDescent="0.3">
      <c r="A602" s="193"/>
    </row>
    <row r="603" spans="1:1" x14ac:dyDescent="0.3">
      <c r="A603" s="193"/>
    </row>
    <row r="604" spans="1:1" x14ac:dyDescent="0.3">
      <c r="A604" s="193"/>
    </row>
    <row r="605" spans="1:1" x14ac:dyDescent="0.3">
      <c r="A605" s="193"/>
    </row>
    <row r="606" spans="1:1" x14ac:dyDescent="0.3">
      <c r="A606" s="193"/>
    </row>
    <row r="607" spans="1:1" x14ac:dyDescent="0.3">
      <c r="A607" s="193"/>
    </row>
    <row r="608" spans="1:1" x14ac:dyDescent="0.3">
      <c r="A608" s="193"/>
    </row>
    <row r="609" spans="1:1" x14ac:dyDescent="0.3">
      <c r="A609" s="193"/>
    </row>
    <row r="610" spans="1:1" x14ac:dyDescent="0.3">
      <c r="A610" s="193"/>
    </row>
    <row r="611" spans="1:1" x14ac:dyDescent="0.3">
      <c r="A611" s="193"/>
    </row>
    <row r="612" spans="1:1" x14ac:dyDescent="0.3">
      <c r="A612" s="193"/>
    </row>
    <row r="613" spans="1:1" x14ac:dyDescent="0.3">
      <c r="A613" s="193"/>
    </row>
    <row r="614" spans="1:1" x14ac:dyDescent="0.3">
      <c r="A614" s="193"/>
    </row>
    <row r="615" spans="1:1" x14ac:dyDescent="0.3">
      <c r="A615" s="193"/>
    </row>
    <row r="616" spans="1:1" x14ac:dyDescent="0.3">
      <c r="A616" s="193"/>
    </row>
    <row r="617" spans="1:1" x14ac:dyDescent="0.3">
      <c r="A617" s="193"/>
    </row>
    <row r="618" spans="1:1" x14ac:dyDescent="0.3">
      <c r="A618" s="193"/>
    </row>
    <row r="619" spans="1:1" x14ac:dyDescent="0.3">
      <c r="A619" s="193"/>
    </row>
    <row r="620" spans="1:1" x14ac:dyDescent="0.3">
      <c r="A620" s="193"/>
    </row>
    <row r="621" spans="1:1" x14ac:dyDescent="0.3">
      <c r="A621" s="193"/>
    </row>
    <row r="622" spans="1:1" x14ac:dyDescent="0.3">
      <c r="A622" s="193"/>
    </row>
  </sheetData>
  <mergeCells count="9">
    <mergeCell ref="BU10:CA10"/>
    <mergeCell ref="BK10:BQ10"/>
    <mergeCell ref="A2:A3"/>
    <mergeCell ref="AG10:AM10"/>
    <mergeCell ref="AQ10:AW10"/>
    <mergeCell ref="C10:I10"/>
    <mergeCell ref="BA10:BG10"/>
    <mergeCell ref="M10:S10"/>
    <mergeCell ref="W10:AC10"/>
  </mergeCells>
  <hyperlinks>
    <hyperlink ref="A4" location="myrangeH0" display="myrangeH0" xr:uid="{499CADE0-B1ED-48B5-B577-A5E6BFB61D3D}"/>
    <hyperlink ref="A5" location="myrangeH1" display="myrangeH1" xr:uid="{23718362-9DA3-4051-BF4E-DB24D1703210}"/>
    <hyperlink ref="A6" location="myrangeH2" display="myrangeH2" xr:uid="{47A56246-911A-491E-9E78-B171FF7E010D}"/>
    <hyperlink ref="A7" location="myrangeH3" display="myrangeH3" xr:uid="{1C546CD7-D948-4E7F-A743-1A65A04FFB1D}"/>
    <hyperlink ref="A8" location="myrangeH4" display="myrangeH4" xr:uid="{30A17487-5855-41AF-8DAC-76BE42160099}"/>
    <hyperlink ref="A9" location="myrangeH5" display="myrangeH5" xr:uid="{F4A87188-7DCD-4EE4-A1C2-C60E74BD3B01}"/>
    <hyperlink ref="A10" location="myrangeH6" display="myrangeH6" xr:uid="{C207CC6B-3D91-4867-A6F7-FC52DCF74EBE}"/>
    <hyperlink ref="A11" location="myrangeH7" display="myrangeH7" xr:uid="{6D786DDE-0E4D-42B0-9079-0442AA5157B9}"/>
    <hyperlink ref="A12" location="myrangeH8" display="myrangeH8" xr:uid="{23D8D7DD-82C8-47CB-A510-642CC3959456}"/>
    <hyperlink ref="A13" location="myrangeH9" display="myrangeH9" xr:uid="{7D6CEAFA-5DB7-4DCC-AD90-64A4C56B80B8}"/>
    <hyperlink ref="A14" location="myrangeH10" display="myrangeH10" xr:uid="{185E873C-1076-4B17-93BE-C07C158FC99E}"/>
    <hyperlink ref="A15" location="myrangeH11" display="myrangeH11" xr:uid="{BD23F7DB-34AB-4EEB-AB7E-BD551701D6DB}"/>
    <hyperlink ref="A16" location="myrangeH12" display="myrangeH12" xr:uid="{F52ABAF3-4AEE-4C70-B402-B500214D43B1}"/>
    <hyperlink ref="A17" location="myrangeH13" display="myrangeH13" xr:uid="{DF45C148-C73F-445A-8E2F-56A34494ACCD}"/>
    <hyperlink ref="A18" location="myrangeH14" display="myrangeH14" xr:uid="{89F3660E-DE67-465D-8ED7-6AB12CE90F81}"/>
    <hyperlink ref="A19" location="myrangeH15" display="myrangeH15" xr:uid="{094A551A-616A-40AF-85A1-902F77E53587}"/>
    <hyperlink ref="A20" location="myrangeH16" display="myrangeH16" xr:uid="{EAE70743-DFBC-402B-A625-763169828E37}"/>
    <hyperlink ref="A21" location="myrangeH17" display="myrangeH17" xr:uid="{2A1FC049-89FD-447F-BC1D-ACA188893852}"/>
    <hyperlink ref="A22" location="myrangeH18" display="myrangeH18" xr:uid="{C7DF54E2-AA3E-4F41-A21A-AA72A4BB56A9}"/>
    <hyperlink ref="A23" location="myrangeH19" display="myrangeH19" xr:uid="{7CB40440-88EB-4315-B57B-FCD6B31A8BFA}"/>
    <hyperlink ref="A24" location="myrangeH20" display="myrangeH20" xr:uid="{5C048BC0-F6BF-45BE-BAF7-0B02EFEACD25}"/>
    <hyperlink ref="A25" location="myrangeH21" display="myrangeH21" xr:uid="{6E37D9A4-70EC-46C6-AFAF-319BDC414954}"/>
    <hyperlink ref="A26" location="myrangeH22" display="myrangeH22" xr:uid="{1BF902FD-A988-4908-A5A7-2BAF4B27E3FF}"/>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5"/>
    <col min="3" max="7" width="11.69921875" style="55" customWidth="1"/>
    <col min="8" max="16384" width="9" style="55"/>
  </cols>
  <sheetData>
    <row r="2" spans="2:7" ht="21" x14ac:dyDescent="0.25">
      <c r="B2" s="51" t="str">
        <f>+Introduction!C7</f>
        <v>Liberia</v>
      </c>
      <c r="C2" s="52"/>
      <c r="D2" s="53"/>
      <c r="E2" s="53"/>
      <c r="F2" s="53"/>
      <c r="G2" s="54"/>
    </row>
    <row r="3" spans="2:7" ht="13.2" customHeight="1" x14ac:dyDescent="0.25">
      <c r="B3" s="609" t="str">
        <f>HLOOKUP(Introduction!$G$4,nametranslations,129,FALSE)</f>
        <v>POPULATION OF SCHOOL AGE CHILDREN</v>
      </c>
      <c r="C3" s="609" t="str">
        <f ca="1">HLOOKUP([1]Introduction!$G$4,nametranslations,152,FALSE)</f>
        <v>Definition</v>
      </c>
      <c r="D3" s="609" t="str">
        <f ca="1">HLOOKUP([1]Introduction!$G$4,nametranslations,152,FALSE)</f>
        <v>Definition</v>
      </c>
      <c r="E3" s="609" t="str">
        <f ca="1">HLOOKUP([1]Introduction!$G$4,nametranslations,152,FALSE)</f>
        <v>Definition</v>
      </c>
      <c r="F3" s="609" t="str">
        <f ca="1">HLOOKUP([1]Introduction!$G$4,nametranslations,152,FALSE)</f>
        <v>Definition</v>
      </c>
      <c r="G3" s="610" t="str">
        <f ca="1">HLOOKUP([1]Introduction!$G$4,nametranslations,152,FALSE)</f>
        <v>Definition</v>
      </c>
    </row>
    <row r="4" spans="2:7" x14ac:dyDescent="0.25">
      <c r="B4" s="611" t="str">
        <f>HLOOKUP(Introduction!$G$4,nametranslations,72,FALSE)</f>
        <v>Year</v>
      </c>
      <c r="C4" s="611" t="str">
        <f>HLOOKUP(Introduction!$G$4,nametranslations,130,FALSE)</f>
        <v>Total (a)</v>
      </c>
      <c r="D4" s="611" t="str">
        <f>HLOOKUP(Introduction!$G$4,nametranslations,131,FALSE)</f>
        <v>Urban % (b)</v>
      </c>
      <c r="E4" s="611" t="str">
        <f>HLOOKUP(Introduction!$G$4,nametranslations,132,FALSE)</f>
        <v>Pre-Primary (c)</v>
      </c>
      <c r="F4" s="611" t="str">
        <f>HLOOKUP(Introduction!$G$4,nametranslations,133,FALSE)</f>
        <v>Primary (c)</v>
      </c>
      <c r="G4" s="611" t="str">
        <f>HLOOKUP(Introduction!$G$4,nametranslations,134,FALSE)</f>
        <v>Secondary (c)</v>
      </c>
    </row>
    <row r="5" spans="2:7" x14ac:dyDescent="0.25">
      <c r="B5" s="210">
        <v>2000</v>
      </c>
      <c r="C5" s="236">
        <v>1120837</v>
      </c>
      <c r="D5" s="237">
        <v>44.330997467041016</v>
      </c>
      <c r="E5" s="238">
        <v>266469</v>
      </c>
      <c r="F5" s="239">
        <v>457444</v>
      </c>
      <c r="G5" s="240">
        <v>396924</v>
      </c>
    </row>
    <row r="6" spans="2:7" x14ac:dyDescent="0.25">
      <c r="B6" s="211">
        <v>2001</v>
      </c>
      <c r="C6" s="241">
        <v>1149791</v>
      </c>
      <c r="D6" s="242">
        <v>44.673000335693359</v>
      </c>
      <c r="E6" s="243">
        <v>275899</v>
      </c>
      <c r="F6" s="244">
        <v>468716</v>
      </c>
      <c r="G6" s="245">
        <v>405176</v>
      </c>
    </row>
    <row r="7" spans="2:7" ht="13.2" customHeight="1" x14ac:dyDescent="0.25">
      <c r="B7" s="212">
        <v>2002</v>
      </c>
      <c r="C7" s="246">
        <v>1184465</v>
      </c>
      <c r="D7" s="247">
        <v>45.017002105712891</v>
      </c>
      <c r="E7" s="248">
        <v>286486</v>
      </c>
      <c r="F7" s="249">
        <v>483373</v>
      </c>
      <c r="G7" s="250">
        <v>414606</v>
      </c>
    </row>
    <row r="8" spans="2:7" x14ac:dyDescent="0.25">
      <c r="B8" s="213">
        <v>2003</v>
      </c>
      <c r="C8" s="251">
        <v>1209309</v>
      </c>
      <c r="D8" s="252">
        <v>45.361000061035156</v>
      </c>
      <c r="E8" s="253">
        <v>294522</v>
      </c>
      <c r="F8" s="254">
        <v>494953</v>
      </c>
      <c r="G8" s="255">
        <v>419834</v>
      </c>
    </row>
    <row r="9" spans="2:7" x14ac:dyDescent="0.25">
      <c r="B9" s="214">
        <v>2004</v>
      </c>
      <c r="C9" s="256">
        <v>1203749</v>
      </c>
      <c r="D9" s="257">
        <v>45.706001281738281</v>
      </c>
      <c r="E9" s="258">
        <v>294357</v>
      </c>
      <c r="F9" s="259">
        <v>495044</v>
      </c>
      <c r="G9" s="260">
        <v>414348</v>
      </c>
    </row>
    <row r="10" spans="2:7" x14ac:dyDescent="0.25">
      <c r="B10" s="215">
        <v>2005</v>
      </c>
      <c r="C10" s="261">
        <v>1238814</v>
      </c>
      <c r="D10" s="262">
        <v>46.050998687744141</v>
      </c>
      <c r="E10" s="263">
        <v>303192</v>
      </c>
      <c r="F10" s="264">
        <v>512546</v>
      </c>
      <c r="G10" s="265">
        <v>423076</v>
      </c>
    </row>
    <row r="11" spans="2:7" x14ac:dyDescent="0.25">
      <c r="B11" s="216">
        <v>2006</v>
      </c>
      <c r="C11" s="266">
        <v>1314821</v>
      </c>
      <c r="D11" s="267">
        <v>46.395999908447266</v>
      </c>
      <c r="E11" s="268">
        <v>320666</v>
      </c>
      <c r="F11" s="269">
        <v>547538</v>
      </c>
      <c r="G11" s="270">
        <v>446617</v>
      </c>
    </row>
    <row r="12" spans="2:7" x14ac:dyDescent="0.25">
      <c r="B12" s="217">
        <v>2007</v>
      </c>
      <c r="C12" s="271">
        <v>1384797</v>
      </c>
      <c r="D12" s="272">
        <v>46.742000579833984</v>
      </c>
      <c r="E12" s="273">
        <v>336132</v>
      </c>
      <c r="F12" s="274">
        <v>579956</v>
      </c>
      <c r="G12" s="275">
        <v>468709</v>
      </c>
    </row>
    <row r="13" spans="2:7" x14ac:dyDescent="0.25">
      <c r="B13" s="218">
        <v>2008</v>
      </c>
      <c r="C13" s="276">
        <v>1453552</v>
      </c>
      <c r="D13" s="277">
        <v>47.088001251220703</v>
      </c>
      <c r="E13" s="278">
        <v>351759</v>
      </c>
      <c r="F13" s="279">
        <v>610559</v>
      </c>
      <c r="G13" s="280">
        <v>491234</v>
      </c>
    </row>
    <row r="14" spans="2:7" x14ac:dyDescent="0.25">
      <c r="B14" s="219">
        <v>2009</v>
      </c>
      <c r="C14" s="281">
        <v>1503353</v>
      </c>
      <c r="D14" s="282">
        <v>47.444999694824219</v>
      </c>
      <c r="E14" s="283">
        <v>364476</v>
      </c>
      <c r="F14" s="284">
        <v>630564</v>
      </c>
      <c r="G14" s="285">
        <v>508313</v>
      </c>
    </row>
    <row r="15" spans="2:7" x14ac:dyDescent="0.25">
      <c r="B15" s="220">
        <v>2010</v>
      </c>
      <c r="C15" s="286">
        <v>1554117</v>
      </c>
      <c r="D15" s="287">
        <v>47.812999725341797</v>
      </c>
      <c r="E15" s="288">
        <v>378874</v>
      </c>
      <c r="F15" s="289">
        <v>649735</v>
      </c>
      <c r="G15" s="290">
        <v>525508</v>
      </c>
    </row>
    <row r="16" spans="2:7" x14ac:dyDescent="0.25">
      <c r="B16" s="221">
        <v>2011</v>
      </c>
      <c r="C16" s="291">
        <v>1606335</v>
      </c>
      <c r="D16" s="292">
        <v>48.192996978759766</v>
      </c>
      <c r="E16" s="293">
        <v>392340</v>
      </c>
      <c r="F16" s="294">
        <v>669541</v>
      </c>
      <c r="G16" s="295">
        <v>544454</v>
      </c>
    </row>
    <row r="17" spans="2:7" x14ac:dyDescent="0.25">
      <c r="B17" s="222">
        <v>2012</v>
      </c>
      <c r="C17" s="296">
        <v>1668429</v>
      </c>
      <c r="D17" s="297">
        <v>48.583000183105469</v>
      </c>
      <c r="E17" s="298">
        <v>404334</v>
      </c>
      <c r="F17" s="299">
        <v>693222</v>
      </c>
      <c r="G17" s="300">
        <v>570873</v>
      </c>
    </row>
    <row r="18" spans="2:7" x14ac:dyDescent="0.25">
      <c r="B18" s="223">
        <v>2013</v>
      </c>
      <c r="C18" s="301">
        <v>1714364</v>
      </c>
      <c r="D18" s="302">
        <v>48.985000610351563</v>
      </c>
      <c r="E18" s="303">
        <v>410394</v>
      </c>
      <c r="F18" s="304">
        <v>715974</v>
      </c>
      <c r="G18" s="305">
        <v>587996</v>
      </c>
    </row>
    <row r="19" spans="2:7" x14ac:dyDescent="0.25">
      <c r="B19" s="224">
        <v>2014</v>
      </c>
      <c r="C19" s="306">
        <v>1759913</v>
      </c>
      <c r="D19" s="307">
        <v>49.396999359130859</v>
      </c>
      <c r="E19" s="308">
        <v>414811</v>
      </c>
      <c r="F19" s="309">
        <v>739011</v>
      </c>
      <c r="G19" s="310">
        <v>606091</v>
      </c>
    </row>
    <row r="20" spans="2:7" x14ac:dyDescent="0.25">
      <c r="B20" s="225">
        <v>2015</v>
      </c>
      <c r="C20" s="311">
        <v>1803599</v>
      </c>
      <c r="D20" s="312">
        <v>49.819999694824219</v>
      </c>
      <c r="E20" s="313">
        <v>419436</v>
      </c>
      <c r="F20" s="314">
        <v>760533</v>
      </c>
      <c r="G20" s="315">
        <v>623630</v>
      </c>
    </row>
    <row r="21" spans="2:7" x14ac:dyDescent="0.25">
      <c r="B21" s="226">
        <v>2016</v>
      </c>
      <c r="C21" s="316">
        <v>1851383</v>
      </c>
      <c r="D21" s="317">
        <v>50.253997802734375</v>
      </c>
      <c r="E21" s="318">
        <v>428375</v>
      </c>
      <c r="F21" s="319">
        <v>780851</v>
      </c>
      <c r="G21" s="320">
        <v>642157</v>
      </c>
    </row>
    <row r="22" spans="2:7" x14ac:dyDescent="0.25">
      <c r="B22" s="227">
        <v>2017</v>
      </c>
      <c r="C22" s="321">
        <v>1893926</v>
      </c>
      <c r="D22" s="322">
        <v>50.696998596191406</v>
      </c>
      <c r="E22" s="323">
        <v>434676</v>
      </c>
      <c r="F22" s="324">
        <v>798387</v>
      </c>
      <c r="G22" s="325">
        <v>660863</v>
      </c>
    </row>
    <row r="23" spans="2:7" x14ac:dyDescent="0.25">
      <c r="B23" s="228">
        <v>2018</v>
      </c>
      <c r="C23" s="326">
        <v>1932766</v>
      </c>
      <c r="D23" s="327">
        <v>51.1510009765625</v>
      </c>
      <c r="E23" s="328">
        <v>438419</v>
      </c>
      <c r="F23" s="329">
        <v>812798</v>
      </c>
      <c r="G23" s="330">
        <v>681549</v>
      </c>
    </row>
    <row r="24" spans="2:7" x14ac:dyDescent="0.25">
      <c r="B24" s="229">
        <v>2019</v>
      </c>
      <c r="C24" s="331">
        <v>1968674</v>
      </c>
      <c r="D24" s="332">
        <v>51.614997863769531</v>
      </c>
      <c r="E24" s="333">
        <v>436411</v>
      </c>
      <c r="F24" s="334">
        <v>827954</v>
      </c>
      <c r="G24" s="335">
        <v>704309</v>
      </c>
    </row>
    <row r="25" spans="2:7" x14ac:dyDescent="0.25">
      <c r="B25" s="230">
        <v>2020</v>
      </c>
      <c r="C25" s="336">
        <v>2003607</v>
      </c>
      <c r="D25" s="337">
        <v>52.089000701904297</v>
      </c>
      <c r="E25" s="338">
        <v>437197</v>
      </c>
      <c r="F25" s="339">
        <v>838904</v>
      </c>
      <c r="G25" s="340">
        <v>727506</v>
      </c>
    </row>
    <row r="26" spans="2:7" x14ac:dyDescent="0.25">
      <c r="B26" s="231">
        <v>2021</v>
      </c>
      <c r="C26" s="341">
        <v>2038060</v>
      </c>
      <c r="D26" s="342">
        <v>52.573001861572266</v>
      </c>
      <c r="E26" s="343">
        <v>439853</v>
      </c>
      <c r="F26" s="344">
        <v>848064</v>
      </c>
      <c r="G26" s="345">
        <v>750143</v>
      </c>
    </row>
    <row r="27" spans="2:7" x14ac:dyDescent="0.25">
      <c r="B27" s="232">
        <v>2022</v>
      </c>
      <c r="C27" s="346">
        <v>2070538</v>
      </c>
      <c r="D27" s="347">
        <v>53.06500244140625</v>
      </c>
      <c r="E27" s="348">
        <v>443969</v>
      </c>
      <c r="F27" s="349">
        <v>855545</v>
      </c>
      <c r="G27" s="350">
        <v>771024</v>
      </c>
    </row>
    <row r="28" spans="2:7" x14ac:dyDescent="0.25">
      <c r="B28" s="233">
        <v>2023</v>
      </c>
      <c r="C28" s="351">
        <v>2100634</v>
      </c>
      <c r="D28" s="352">
        <v>53.566997528076172</v>
      </c>
      <c r="E28" s="353">
        <v>447701</v>
      </c>
      <c r="F28" s="354">
        <v>863390</v>
      </c>
      <c r="G28" s="355">
        <v>789543</v>
      </c>
    </row>
    <row r="29" spans="2:7" x14ac:dyDescent="0.25">
      <c r="B29" s="234">
        <v>2024</v>
      </c>
      <c r="C29" s="358">
        <v>2194901</v>
      </c>
      <c r="D29" s="356">
        <v>54.076999664306641</v>
      </c>
      <c r="E29" s="359">
        <v>483703</v>
      </c>
      <c r="F29" s="360">
        <v>919641</v>
      </c>
      <c r="G29" s="361">
        <v>791557</v>
      </c>
    </row>
    <row r="30" spans="2:7" x14ac:dyDescent="0.25">
      <c r="B30" s="235">
        <v>2025</v>
      </c>
      <c r="C30" s="362">
        <v>2241394</v>
      </c>
      <c r="D30" s="357">
        <v>54.596000671386719</v>
      </c>
      <c r="E30" s="363">
        <v>492330</v>
      </c>
      <c r="F30" s="364">
        <v>939430</v>
      </c>
      <c r="G30" s="365">
        <v>809634</v>
      </c>
    </row>
    <row r="31" spans="2:7" x14ac:dyDescent="0.25">
      <c r="B31" s="127">
        <v>2026</v>
      </c>
      <c r="C31" s="182"/>
      <c r="D31" s="183"/>
      <c r="E31" s="184"/>
      <c r="F31" s="185"/>
      <c r="G31" s="186"/>
    </row>
    <row r="32" spans="2:7" x14ac:dyDescent="0.25">
      <c r="B32" s="126">
        <v>2027</v>
      </c>
      <c r="C32" s="182"/>
      <c r="D32" s="183"/>
      <c r="E32" s="184"/>
      <c r="F32" s="185"/>
      <c r="G32" s="186"/>
    </row>
    <row r="33" spans="2:7" x14ac:dyDescent="0.25">
      <c r="B33" s="127">
        <v>2028</v>
      </c>
      <c r="C33" s="182"/>
      <c r="D33" s="183"/>
      <c r="E33" s="184"/>
      <c r="F33" s="185"/>
      <c r="G33" s="186"/>
    </row>
    <row r="34" spans="2:7" x14ac:dyDescent="0.25">
      <c r="B34" s="126">
        <v>2029</v>
      </c>
      <c r="C34" s="182"/>
      <c r="D34" s="183"/>
      <c r="E34" s="184"/>
      <c r="F34" s="185"/>
      <c r="G34" s="186"/>
    </row>
    <row r="35" spans="2:7" x14ac:dyDescent="0.25">
      <c r="B35" s="127">
        <v>2030</v>
      </c>
      <c r="C35" s="131"/>
      <c r="D35" s="128"/>
      <c r="E35" s="132"/>
      <c r="F35" s="129"/>
      <c r="G35" s="130"/>
    </row>
    <row r="36" spans="2:7" ht="15.6" x14ac:dyDescent="0.25">
      <c r="B36" s="660" t="str">
        <f>HLOOKUP(Introduction!$G$4,nametranslations,135,FALSE)</f>
        <v>(a) Calculated by summing pre-primary, primary and secondary school age populations</v>
      </c>
      <c r="G36" s="56"/>
    </row>
    <row r="37" spans="2:7" ht="15.6" x14ac:dyDescent="0.25">
      <c r="B37" s="660" t="str">
        <f>HLOOKUP(Introduction!$G$4,nametranslations,136,FALSE)</f>
        <v>(b) Percentage of population residing in urban areas, Source: UN Population Division (2018)</v>
      </c>
    </row>
    <row r="38" spans="2:7" ht="15.6" x14ac:dyDescent="0.25">
      <c r="B38" s="660" t="str">
        <f>HLOOKUP(Introduction!$G$4,nametranslations,137,FALSE)</f>
        <v>(c) Source: UNESCO Institute for Statistics (2025)</v>
      </c>
    </row>
    <row r="39" spans="2:7" x14ac:dyDescent="0.25">
      <c r="B39" s="661" t="str">
        <f>HLOOKUP(Introduction!$G$4,nametranslations,138,FALSE)</f>
        <v>Values in grey text are imputed based on linear regression</v>
      </c>
    </row>
    <row r="41" spans="2:7" x14ac:dyDescent="0.25">
      <c r="B41" s="57"/>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C7165-482E-4B20-A31A-EA276A4DEAC0}">
  <sheetPr codeName="Sheet1">
    <tabColor rgb="FFEAEAEA"/>
  </sheetPr>
  <dimension ref="B2:C15"/>
  <sheetViews>
    <sheetView showGridLines="0" zoomScaleNormal="100" workbookViewId="0"/>
  </sheetViews>
  <sheetFormatPr defaultRowHeight="15.6" x14ac:dyDescent="0.3"/>
  <cols>
    <col min="1" max="1" width="1.59765625" style="613" customWidth="1"/>
    <col min="2" max="2" width="15.59765625" style="613" customWidth="1"/>
    <col min="3" max="3" width="90.69921875" style="615" customWidth="1"/>
    <col min="4" max="16384" width="8.796875" style="613"/>
  </cols>
  <sheetData>
    <row r="2" spans="2:3" ht="48.75" customHeight="1" x14ac:dyDescent="0.3">
      <c r="B2" s="612"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12" t="str">
        <f ca="1">HLOOKUP([1]Introduction!$G$4,nametranslations,72,FALSE)</f>
        <v>Year</v>
      </c>
    </row>
    <row r="3" spans="2:3" ht="6" customHeight="1" x14ac:dyDescent="0.3">
      <c r="B3" s="614"/>
    </row>
    <row r="4" spans="2:3" ht="30" customHeight="1" x14ac:dyDescent="0.3">
      <c r="B4" s="616" t="s">
        <v>254</v>
      </c>
      <c r="C4" s="617" t="str">
        <f>HLOOKUP(Introduction!$G$4,nametranslations,141,FALSE)</f>
        <v>The Excel spreadsheet has a series of tabs but for ease of reference the front page includes links to the key tabs.</v>
      </c>
    </row>
    <row r="5" spans="2:3" ht="50.25" customHeight="1" x14ac:dyDescent="0.3">
      <c r="B5" s="616" t="s">
        <v>47</v>
      </c>
      <c r="C5" s="617"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16" t="s">
        <v>256</v>
      </c>
      <c r="C6" s="617"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16" t="s">
        <v>258</v>
      </c>
      <c r="C7" s="617"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16" t="s">
        <v>132</v>
      </c>
      <c r="C8" s="617"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16" t="s">
        <v>260</v>
      </c>
      <c r="C9" s="617"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16" t="s">
        <v>136</v>
      </c>
      <c r="C10" s="617" t="str">
        <f>HLOOKUP(Introduction!$G$4,nametranslations,147,FALSE)</f>
        <v>This tab provides estimates for school age population by school level from the UNESCO Institute for Statistics and the urban proportion of the total population from the UN Population Division.</v>
      </c>
    </row>
    <row r="11" spans="2:3" s="620" customFormat="1" ht="6.75" customHeight="1" x14ac:dyDescent="0.3">
      <c r="B11" s="618"/>
      <c r="C11" s="619"/>
    </row>
    <row r="12" spans="2:3" s="622" customFormat="1" ht="10.199999999999999" x14ac:dyDescent="0.2">
      <c r="B12" s="621" t="str">
        <f>HLOOKUP(Introduction!$G$4,nametranslations,148,FALSE)</f>
        <v xml:space="preserve">Country files are available for each country with data on the JMP website: https://washdata.org/data/downloads </v>
      </c>
    </row>
    <row r="13" spans="2:3" x14ac:dyDescent="0.3">
      <c r="B13" s="621" t="str">
        <f>HLOOKUP(Introduction!$G$4,nametranslations,149,FALSE)</f>
        <v>The JMP releases updated estimates every 2 years following consultations with national authorities: https://washdata.org/how-we-work/jmp-country-consultation</v>
      </c>
    </row>
    <row r="14" spans="2:3" x14ac:dyDescent="0.3">
      <c r="B14" s="623" t="str">
        <f>HLOOKUP(Introduction!$G$4,nametranslations,150,FALSE)</f>
        <v>Data flows in the country file</v>
      </c>
    </row>
    <row r="15" spans="2:3" ht="90.75" customHeight="1" x14ac:dyDescent="0.3">
      <c r="B15" s="624"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24"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64B3C5C9-173D-474C-943B-1FE9A7674854}"/>
    <hyperlink ref="B13" r:id="rId2" display="The JMP releases updated estimates every 2 years following consultations with national authorities: https://washdata.org/how-we-work/jmp-country-consultation" xr:uid="{676EA6D1-E6B2-4AD9-9F74-C304D1C77AE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2026-09-10T07:49:55Z</dcterms:modified>
</cp:coreProperties>
</file>